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KNIK\RAB\RAB BUAT BARU\2023\"/>
    </mc:Choice>
  </mc:AlternateContent>
  <xr:revisionPtr revIDLastSave="0" documentId="13_ncr:1_{176B9D08-EB65-480F-9F90-492A7DAB4714}" xr6:coauthVersionLast="47" xr6:coauthVersionMax="47" xr10:uidLastSave="{00000000-0000-0000-0000-000000000000}"/>
  <bookViews>
    <workbookView xWindow="-120" yWindow="-120" windowWidth="29040" windowHeight="15720" tabRatio="859" activeTab="6" xr2:uid="{00000000-000D-0000-FFFF-FFFF00000000}"/>
  </bookViews>
  <sheets>
    <sheet name="REKAP MATERIAL" sheetId="41" r:id="rId1"/>
    <sheet name="REKAP TIANG" sheetId="39" r:id="rId2"/>
    <sheet name="REKAP MDU" sheetId="29" r:id="rId3"/>
    <sheet name="Sheet1" sheetId="65" state="hidden" r:id="rId4"/>
    <sheet name="HARGA SATUAN" sheetId="10" r:id="rId5"/>
    <sheet name="KKO" sheetId="60" r:id="rId6"/>
    <sheet name="DATA" sheetId="59" r:id="rId7"/>
    <sheet name="KKF" sheetId="54" r:id="rId8"/>
    <sheet name="RAB" sheetId="11" r:id="rId9"/>
    <sheet name="GAMBAR" sheetId="64" r:id="rId10"/>
    <sheet name="SLD" sheetId="67" r:id="rId11"/>
    <sheet name="PETA" sheetId="62" r:id="rId12"/>
    <sheet name="PDL" sheetId="66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</externalReferences>
  <definedNames>
    <definedName name="\A" localSheetId="6">#REF!</definedName>
    <definedName name="\A" localSheetId="7">#REF!</definedName>
    <definedName name="\A" localSheetId="5">#REF!</definedName>
    <definedName name="\A">#REF!</definedName>
    <definedName name="\B" localSheetId="6">#REF!</definedName>
    <definedName name="\B" localSheetId="7">#REF!</definedName>
    <definedName name="\B">#REF!</definedName>
    <definedName name="\C" localSheetId="6">#REF!</definedName>
    <definedName name="\C" localSheetId="7">#REF!</definedName>
    <definedName name="\C">#REF!</definedName>
    <definedName name="\D" localSheetId="6">#REF!</definedName>
    <definedName name="\D" localSheetId="9">#REF!</definedName>
    <definedName name="\D" localSheetId="7">#REF!</definedName>
    <definedName name="\D">#REF!</definedName>
    <definedName name="\E" localSheetId="6">#REF!</definedName>
    <definedName name="\E" localSheetId="9">#REF!</definedName>
    <definedName name="\E" localSheetId="7">#REF!</definedName>
    <definedName name="\E">#REF!</definedName>
    <definedName name="\F" localSheetId="6">#REF!</definedName>
    <definedName name="\F" localSheetId="9">#REF!</definedName>
    <definedName name="\F" localSheetId="7">#REF!</definedName>
    <definedName name="\F">#REF!</definedName>
    <definedName name="\G" localSheetId="6">#REF!</definedName>
    <definedName name="\G" localSheetId="9">#REF!</definedName>
    <definedName name="\G" localSheetId="7">#REF!</definedName>
    <definedName name="\G">#REF!</definedName>
    <definedName name="\H" localSheetId="6">#REF!</definedName>
    <definedName name="\H" localSheetId="9">#REF!</definedName>
    <definedName name="\H" localSheetId="7">#REF!</definedName>
    <definedName name="\H">#REF!</definedName>
    <definedName name="\I" localSheetId="6">#REF!</definedName>
    <definedName name="\I" localSheetId="9">#REF!</definedName>
    <definedName name="\I" localSheetId="7">#REF!</definedName>
    <definedName name="\I">#REF!</definedName>
    <definedName name="\J" localSheetId="6">#REF!</definedName>
    <definedName name="\J" localSheetId="9">#REF!</definedName>
    <definedName name="\J" localSheetId="7">#REF!</definedName>
    <definedName name="\J">#REF!</definedName>
    <definedName name="\K" localSheetId="6">#REF!</definedName>
    <definedName name="\K" localSheetId="9">#REF!</definedName>
    <definedName name="\K" localSheetId="7">#REF!</definedName>
    <definedName name="\K">#REF!</definedName>
    <definedName name="\L" localSheetId="6">#REF!</definedName>
    <definedName name="\L" localSheetId="9">#REF!</definedName>
    <definedName name="\L" localSheetId="7">#REF!</definedName>
    <definedName name="\L">#REF!</definedName>
    <definedName name="\LX1" localSheetId="6">#REF!</definedName>
    <definedName name="\LX1" localSheetId="9">#REF!</definedName>
    <definedName name="\LX1" localSheetId="7">#REF!</definedName>
    <definedName name="\LX1">#REF!</definedName>
    <definedName name="\M" localSheetId="6">#REF!</definedName>
    <definedName name="\M" localSheetId="9">#REF!</definedName>
    <definedName name="\M" localSheetId="7">#REF!</definedName>
    <definedName name="\M">#REF!</definedName>
    <definedName name="\P" localSheetId="6">#REF!</definedName>
    <definedName name="\P" localSheetId="9">#REF!</definedName>
    <definedName name="\P" localSheetId="7">#REF!</definedName>
    <definedName name="\P">#REF!</definedName>
    <definedName name="\Q" localSheetId="6">#REF!</definedName>
    <definedName name="\Q" localSheetId="9">#REF!</definedName>
    <definedName name="\Q" localSheetId="7">#REF!</definedName>
    <definedName name="\Q">#REF!</definedName>
    <definedName name="\R" localSheetId="6">#REF!</definedName>
    <definedName name="\R" localSheetId="9">#REF!</definedName>
    <definedName name="\R" localSheetId="7">#REF!</definedName>
    <definedName name="\R">#REF!</definedName>
    <definedName name="\S" localSheetId="6">#REF!</definedName>
    <definedName name="\S" localSheetId="9">#REF!</definedName>
    <definedName name="\S" localSheetId="7">#REF!</definedName>
    <definedName name="\S">#REF!</definedName>
    <definedName name="\T" localSheetId="6">#REF!</definedName>
    <definedName name="\T" localSheetId="9">#REF!</definedName>
    <definedName name="\T" localSheetId="7">#REF!</definedName>
    <definedName name="\T">#REF!</definedName>
    <definedName name="\W" localSheetId="6">#REF!</definedName>
    <definedName name="\W" localSheetId="9">#REF!</definedName>
    <definedName name="\W" localSheetId="7">#REF!</definedName>
    <definedName name="\W">#REF!</definedName>
    <definedName name="\Z" localSheetId="6">#REF!</definedName>
    <definedName name="\Z" localSheetId="9">#REF!</definedName>
    <definedName name="\Z" localSheetId="7">#REF!</definedName>
    <definedName name="\Z">#REF!</definedName>
    <definedName name="_" localSheetId="6">#REF!</definedName>
    <definedName name="_" localSheetId="9">#REF!</definedName>
    <definedName name="_" localSheetId="7">#REF!</definedName>
    <definedName name="_">#REF!</definedName>
    <definedName name="____\A" localSheetId="6">#REF!</definedName>
    <definedName name="____\A" localSheetId="7">#REF!</definedName>
    <definedName name="____\A">#REF!</definedName>
    <definedName name="____\B" localSheetId="6">#REF!</definedName>
    <definedName name="____\B" localSheetId="7">#REF!</definedName>
    <definedName name="____\B">#REF!</definedName>
    <definedName name="____\C" localSheetId="6">#REF!</definedName>
    <definedName name="____\C" localSheetId="7">#REF!</definedName>
    <definedName name="____\C">#REF!</definedName>
    <definedName name="____\D" localSheetId="6">#REF!</definedName>
    <definedName name="____\D" localSheetId="7">#REF!</definedName>
    <definedName name="____\D">#REF!</definedName>
    <definedName name="____\E" localSheetId="6">#REF!</definedName>
    <definedName name="____\E" localSheetId="7">#REF!</definedName>
    <definedName name="____\E">#REF!</definedName>
    <definedName name="____\F" localSheetId="6">#REF!</definedName>
    <definedName name="____\F" localSheetId="7">#REF!</definedName>
    <definedName name="____\F">#REF!</definedName>
    <definedName name="____\G" localSheetId="6">#REF!</definedName>
    <definedName name="____\G" localSheetId="7">#REF!</definedName>
    <definedName name="____\G">#REF!</definedName>
    <definedName name="____\H" localSheetId="6">#REF!</definedName>
    <definedName name="____\H" localSheetId="7">#REF!</definedName>
    <definedName name="____\H">#REF!</definedName>
    <definedName name="____\I" localSheetId="6">#REF!</definedName>
    <definedName name="____\I" localSheetId="7">#REF!</definedName>
    <definedName name="____\I">#REF!</definedName>
    <definedName name="____\J" localSheetId="6">#REF!</definedName>
    <definedName name="____\J" localSheetId="7">#REF!</definedName>
    <definedName name="____\J">#REF!</definedName>
    <definedName name="____\K" localSheetId="6">#REF!</definedName>
    <definedName name="____\K" localSheetId="7">#REF!</definedName>
    <definedName name="____\K">#REF!</definedName>
    <definedName name="____\L" localSheetId="6">#REF!</definedName>
    <definedName name="____\L" localSheetId="7">#REF!</definedName>
    <definedName name="____\L">#REF!</definedName>
    <definedName name="____\LX1" localSheetId="6">#REF!</definedName>
    <definedName name="____\LX1" localSheetId="7">#REF!</definedName>
    <definedName name="____\LX1">#REF!</definedName>
    <definedName name="____\M" localSheetId="6">#REF!</definedName>
    <definedName name="____\M" localSheetId="7">#REF!</definedName>
    <definedName name="____\M">#REF!</definedName>
    <definedName name="____\P" localSheetId="6">#REF!</definedName>
    <definedName name="____\P" localSheetId="7">#REF!</definedName>
    <definedName name="____\P">#REF!</definedName>
    <definedName name="____\Q" localSheetId="6">#REF!</definedName>
    <definedName name="____\Q" localSheetId="7">#REF!</definedName>
    <definedName name="____\Q">#REF!</definedName>
    <definedName name="____\R" localSheetId="6">#REF!</definedName>
    <definedName name="____\R" localSheetId="7">#REF!</definedName>
    <definedName name="____\R">#REF!</definedName>
    <definedName name="____\S" localSheetId="6">#REF!</definedName>
    <definedName name="____\S" localSheetId="7">#REF!</definedName>
    <definedName name="____\S">#REF!</definedName>
    <definedName name="____\T" localSheetId="6">#REF!</definedName>
    <definedName name="____\T" localSheetId="7">#REF!</definedName>
    <definedName name="____\T">#REF!</definedName>
    <definedName name="____\W" localSheetId="6">#REF!</definedName>
    <definedName name="____\W" localSheetId="7">#REF!</definedName>
    <definedName name="____\W">#REF!</definedName>
    <definedName name="____\Z" localSheetId="6">#REF!</definedName>
    <definedName name="____\Z" localSheetId="7">#REF!</definedName>
    <definedName name="____\Z">#REF!</definedName>
    <definedName name="_______DAF1">[1]Sheet3!$II$7944</definedName>
    <definedName name="______DAF1">[1]Sheet3!$II$7944</definedName>
    <definedName name="_____DAF1">[1]Sheet3!$II$7944</definedName>
    <definedName name="____BIM1" localSheetId="6">[2]prod03!#REF!</definedName>
    <definedName name="____BIM1" localSheetId="7">[2]prod03!#REF!</definedName>
    <definedName name="____BIM1" localSheetId="5">[2]prod03!#REF!</definedName>
    <definedName name="____BIM1">[2]prod03!#REF!</definedName>
    <definedName name="____DAF1">[1]Sheet3!$II$7944</definedName>
    <definedName name="____DEN1" localSheetId="6">[2]prod03!#REF!</definedName>
    <definedName name="____DEN1" localSheetId="7">[2]prod03!#REF!</definedName>
    <definedName name="____DEN1" localSheetId="5">[2]prod03!#REF!</definedName>
    <definedName name="____DEN1">[2]prod03!#REF!</definedName>
    <definedName name="____DIL1" localSheetId="6">[2]prod03!#REF!</definedName>
    <definedName name="____DIL1" localSheetId="7">[2]prod03!#REF!</definedName>
    <definedName name="____DIL1">[2]prod03!#REF!</definedName>
    <definedName name="____END1" localSheetId="6">[2]prod03!#REF!</definedName>
    <definedName name="____END1" localSheetId="7">[2]prod03!#REF!</definedName>
    <definedName name="____END1">[2]prod03!#REF!</definedName>
    <definedName name="____KUP1" localSheetId="6">[2]prod03!#REF!</definedName>
    <definedName name="____KUP1" localSheetId="7">[2]prod03!#REF!</definedName>
    <definedName name="____KUP1">[2]prod03!#REF!</definedName>
    <definedName name="____MAT1" localSheetId="6">[2]prod03!#REF!</definedName>
    <definedName name="____MAT1" localSheetId="7">[2]prod03!#REF!</definedName>
    <definedName name="____MAT1">[2]prod03!#REF!</definedName>
    <definedName name="____SIN1" localSheetId="6">[2]prod03!#REF!</definedName>
    <definedName name="____SIN1" localSheetId="7">[2]prod03!#REF!</definedName>
    <definedName name="____SIN1">[2]prod03!#REF!</definedName>
    <definedName name="____SUM1" localSheetId="6">[2]prod03!#REF!</definedName>
    <definedName name="____SUM1" localSheetId="7">[2]prod03!#REF!</definedName>
    <definedName name="____SUM1">[2]prod03!#REF!</definedName>
    <definedName name="____WAI1" localSheetId="6">[2]prod03!#REF!</definedName>
    <definedName name="____WAI1" localSheetId="7">[2]prod03!#REF!</definedName>
    <definedName name="____WAI1">[2]prod03!#REF!</definedName>
    <definedName name="____WIL1" localSheetId="6">[2]prod03!#REF!</definedName>
    <definedName name="____WIL1" localSheetId="7">[2]prod03!#REF!</definedName>
    <definedName name="____WIL1">[2]prod03!#REF!</definedName>
    <definedName name="___BIM1" localSheetId="6">[2]prod03!#REF!</definedName>
    <definedName name="___BIM1" localSheetId="7">[2]prod03!#REF!</definedName>
    <definedName name="___BIM1">[2]prod03!#REF!</definedName>
    <definedName name="___DAF1">[1]Sheet3!$II$7944</definedName>
    <definedName name="___DEN1" localSheetId="6">[2]prod03!#REF!</definedName>
    <definedName name="___DEN1" localSheetId="7">[2]prod03!#REF!</definedName>
    <definedName name="___DEN1" localSheetId="5">[2]prod03!#REF!</definedName>
    <definedName name="___DEN1">[2]prod03!#REF!</definedName>
    <definedName name="___DIL1" localSheetId="6">[2]prod03!#REF!</definedName>
    <definedName name="___DIL1" localSheetId="7">[2]prod03!#REF!</definedName>
    <definedName name="___DIL1">[2]prod03!#REF!</definedName>
    <definedName name="___END1" localSheetId="6">[2]prod03!#REF!</definedName>
    <definedName name="___END1" localSheetId="7">[2]prod03!#REF!</definedName>
    <definedName name="___END1">[2]prod03!#REF!</definedName>
    <definedName name="___KUP1" localSheetId="6">[2]prod03!#REF!</definedName>
    <definedName name="___KUP1" localSheetId="7">[2]prod03!#REF!</definedName>
    <definedName name="___KUP1">[2]prod03!#REF!</definedName>
    <definedName name="___MAT1" localSheetId="6">[2]prod03!#REF!</definedName>
    <definedName name="___MAT1" localSheetId="7">[2]prod03!#REF!</definedName>
    <definedName name="___MAT1">[2]prod03!#REF!</definedName>
    <definedName name="___MEI92" localSheetId="6">#REF!</definedName>
    <definedName name="___MEI92" localSheetId="7">#REF!</definedName>
    <definedName name="___MEI92" localSheetId="5">#REF!</definedName>
    <definedName name="___MEI92">#REF!</definedName>
    <definedName name="___SIN1" localSheetId="6">[2]prod03!#REF!</definedName>
    <definedName name="___SIN1" localSheetId="7">[2]prod03!#REF!</definedName>
    <definedName name="___SIN1" localSheetId="5">[2]prod03!#REF!</definedName>
    <definedName name="___SIN1">[2]prod03!#REF!</definedName>
    <definedName name="___SUM1" localSheetId="6">[2]prod03!#REF!</definedName>
    <definedName name="___SUM1" localSheetId="7">[2]prod03!#REF!</definedName>
    <definedName name="___SUM1">[2]prod03!#REF!</definedName>
    <definedName name="___WAI1" localSheetId="6">[2]prod03!#REF!</definedName>
    <definedName name="___WAI1" localSheetId="7">[2]prod03!#REF!</definedName>
    <definedName name="___WAI1">[2]prod03!#REF!</definedName>
    <definedName name="___WIL1" localSheetId="6">[2]prod03!#REF!</definedName>
    <definedName name="___WIL1" localSheetId="7">[2]prod03!#REF!</definedName>
    <definedName name="___WIL1">[2]prod03!#REF!</definedName>
    <definedName name="__1_____123Graph_ACHART_2" hidden="1">[3]graf2!$D$10:$L$10</definedName>
    <definedName name="__1__123Graph_BCHART_1" hidden="1">'[4]PUNCAK-89'!$AB$1:$AB$7</definedName>
    <definedName name="__10__123Graph_CCHART_2" hidden="1">[3]graf2!$D$14:$L$14</definedName>
    <definedName name="__11__123Graph_LBL_ACHART_2" hidden="1">[3]graf2!$D$10:$L$10</definedName>
    <definedName name="__12__123Graph_LBL_BCHART_2" hidden="1">[3]graf2!$D$12:$L$12</definedName>
    <definedName name="__123Graph_A" localSheetId="6" hidden="1">[5]DExp.Lmb!#REF!</definedName>
    <definedName name="__123Graph_A" localSheetId="9" hidden="1">[6]DExp.Lmb!#REF!</definedName>
    <definedName name="__123Graph_A" localSheetId="7" hidden="1">[5]DExp.Lmb!#REF!</definedName>
    <definedName name="__123Graph_A" localSheetId="0" hidden="1">[5]DExp.Lmb!#REF!</definedName>
    <definedName name="__123Graph_A" localSheetId="2" hidden="1">[5]DExp.Lmb!#REF!</definedName>
    <definedName name="__123Graph_A" localSheetId="1" hidden="1">[5]DExp.Lmb!#REF!</definedName>
    <definedName name="__123Graph_A" hidden="1">[6]DExp.Lmb!#REF!</definedName>
    <definedName name="__123Graph_A1" hidden="1">[7]C!$D$322:$K$322</definedName>
    <definedName name="__123Graph_A2" hidden="1">[7]C!$D$372:$K$372</definedName>
    <definedName name="__123gRAPH_ab" localSheetId="6" hidden="1">[5]DExp.Lmb!#REF!</definedName>
    <definedName name="__123gRAPH_ab" localSheetId="7" hidden="1">[5]DExp.Lmb!#REF!</definedName>
    <definedName name="__123gRAPH_ab" localSheetId="5" hidden="1">[5]DExp.Lmb!#REF!</definedName>
    <definedName name="__123gRAPH_ab" hidden="1">[5]DExp.Lmb!#REF!</definedName>
    <definedName name="__123Graph_ACPEXIND" hidden="1">[7]M!$F$18:$N$18</definedName>
    <definedName name="__123Graph_ACPEXJAVA" hidden="1">[7]M!$V$18:$AD$18</definedName>
    <definedName name="__123Graph_ACPEXOUTS" hidden="1">[7]M!$AL$18:$AT$18</definedName>
    <definedName name="__123Graph_AFININDO" hidden="1">[7]M!$F$27:$N$27</definedName>
    <definedName name="__123Graph_AFINJAVA" hidden="1">[7]M!$V$27:$AD$27</definedName>
    <definedName name="__123Graph_AFINOUTS" hidden="1">[7]M!$AL$27:$AT$27</definedName>
    <definedName name="__123Graph_AFUELINDO" hidden="1">[7]M!$F$5:$N$5</definedName>
    <definedName name="__123Graph_AFUELJAVA" hidden="1">[7]M!$V$5:$AD$5</definedName>
    <definedName name="__123Graph_AFUELOUTS" hidden="1">[7]M!$AL$5:$AT$5</definedName>
    <definedName name="__123Graph_AOPEXIND" hidden="1">[7]M!$F$11:$N$11</definedName>
    <definedName name="__123Graph_AOPEXJAVA" hidden="1">[7]M!$V$11:$AD$11</definedName>
    <definedName name="__123Graph_AOPEXOUTS" hidden="1">[7]M!$AL$11:$AT$11</definedName>
    <definedName name="__123Graph_AREIND" hidden="1">[7]M!$F$23:$N$23</definedName>
    <definedName name="__123Graph_AREJAVA" hidden="1">[7]M!$V$23:$AD$23</definedName>
    <definedName name="__123Graph_AREOUTSIDE" hidden="1">[7]M!$AL$23:$AT$23</definedName>
    <definedName name="__123Graph_B" localSheetId="6" hidden="1">[5]DExp.Lmb!#REF!</definedName>
    <definedName name="__123Graph_B" localSheetId="9" hidden="1">[6]DExp.Lmb!#REF!</definedName>
    <definedName name="__123Graph_B" localSheetId="7" hidden="1">[5]DExp.Lmb!#REF!</definedName>
    <definedName name="__123Graph_B" localSheetId="0" hidden="1">[5]DExp.Lmb!#REF!</definedName>
    <definedName name="__123Graph_B" localSheetId="2" hidden="1">[5]DExp.Lmb!#REF!</definedName>
    <definedName name="__123Graph_B" localSheetId="1" hidden="1">[5]DExp.Lmb!#REF!</definedName>
    <definedName name="__123Graph_B" hidden="1">[6]DExp.Lmb!#REF!</definedName>
    <definedName name="__123Graph_B1" hidden="1">[7]C!$D$323:$K$323</definedName>
    <definedName name="__123Graph_B2" hidden="1">[7]C!$D$373:$K$373</definedName>
    <definedName name="__123Graph_BCPEXIND" hidden="1">[7]M!$F$17:$N$17</definedName>
    <definedName name="__123Graph_BCPEXJAVA" hidden="1">[7]M!$V$17:$AD$17</definedName>
    <definedName name="__123Graph_BCPEXOUTS" hidden="1">[7]M!$AL$17:$AT$17</definedName>
    <definedName name="__123Graph_BFININDO" hidden="1">[7]M!$F$28:$N$28</definedName>
    <definedName name="__123Graph_BFINJAVA" hidden="1">[7]M!$V$28:$AD$28</definedName>
    <definedName name="__123Graph_BFINOUTS" hidden="1">[7]M!$AL$28:$AT$28</definedName>
    <definedName name="__123Graph_BFUELINDO" hidden="1">[7]M!$F$6:$N$6</definedName>
    <definedName name="__123Graph_BFUELJAVA" hidden="1">[7]M!$V$6:$AD$6</definedName>
    <definedName name="__123Graph_BFUELOUTS" hidden="1">[7]M!$AL$6:$AT$6</definedName>
    <definedName name="__123Graph_BOPEXIND" hidden="1">[7]M!$F$12:$N$12</definedName>
    <definedName name="__123Graph_BOPEXJAVA" hidden="1">[7]M!$V$12:$AD$12</definedName>
    <definedName name="__123Graph_BOPEXOUTS" hidden="1">[7]M!$AL$12:$AT$12</definedName>
    <definedName name="__123Graph_BREIND" hidden="1">[7]M!$F$24:$N$24</definedName>
    <definedName name="__123Graph_BREJAVA" hidden="1">[7]M!$V$24:$AD$24</definedName>
    <definedName name="__123Graph_BREOUTSIDE" hidden="1">[7]M!$AL$24:$AT$24</definedName>
    <definedName name="__123Graph_CCPEXIND" hidden="1">[7]M!$F$20:$N$20</definedName>
    <definedName name="__123Graph_CCPEXJAVA" hidden="1">[7]M!$V$20:$AD$20</definedName>
    <definedName name="__123Graph_CCPEXOUTS" hidden="1">[7]M!$AL$20:$AT$20</definedName>
    <definedName name="__123Graph_CFININDO" hidden="1">[7]M!$F$29:$N$29</definedName>
    <definedName name="__123Graph_CFINJAVA" hidden="1">[7]M!$V$29:$AD$29</definedName>
    <definedName name="__123Graph_CFINOUTS" hidden="1">[7]M!$F$29:$N$29</definedName>
    <definedName name="__123Graph_CFUELINDO" hidden="1">[7]M!$F$7:$N$7</definedName>
    <definedName name="__123Graph_CFUELJAVA" hidden="1">[7]M!$V$7:$AD$7</definedName>
    <definedName name="__123Graph_CFUELOUTS" hidden="1">[7]M!$AL$7:$AT$7</definedName>
    <definedName name="__123Graph_COPEXIND" hidden="1">[7]M!$F$13:$N$13</definedName>
    <definedName name="__123Graph_COPEXJAVA" hidden="1">[7]M!$V$13:$AD$13</definedName>
    <definedName name="__123Graph_COPEXOUTS" hidden="1">[7]M!$AL$13:$AT$13</definedName>
    <definedName name="__123Graph_D" localSheetId="6" hidden="1">[8]PkRp!#REF!</definedName>
    <definedName name="__123Graph_D" localSheetId="9" hidden="1">[9]PkRp!#REF!</definedName>
    <definedName name="__123Graph_D" localSheetId="7" hidden="1">[8]PkRp!#REF!</definedName>
    <definedName name="__123Graph_D" localSheetId="0" hidden="1">[8]PkRp!#REF!</definedName>
    <definedName name="__123Graph_D" localSheetId="2" hidden="1">[8]PkRp!#REF!</definedName>
    <definedName name="__123Graph_D" localSheetId="1" hidden="1">[8]PkRp!#REF!</definedName>
    <definedName name="__123Graph_D" hidden="1">[9]PkRp!#REF!</definedName>
    <definedName name="__123Graph_DCPEXIND" hidden="1">[7]M!$F$19:$N$19</definedName>
    <definedName name="__123Graph_DCPEXJAVA" hidden="1">[7]M!$V$19:$AD$19</definedName>
    <definedName name="__123Graph_DCPEXOUTS" hidden="1">[7]M!$AL$19:$AT$19</definedName>
    <definedName name="__123Graph_DFUELINDO" hidden="1">[7]M!$F$8:$N$8</definedName>
    <definedName name="__123Graph_DFUELJAVA" hidden="1">[7]M!$V$8:$AD$8</definedName>
    <definedName name="__123Graph_DFUELOUTS" hidden="1">[7]M!$AL$8:$AT$8</definedName>
    <definedName name="__123Graph_DOPEXIND" hidden="1">[7]M!$F$14:$N$14</definedName>
    <definedName name="__123Graph_DOPEXJAVA" hidden="1">[7]M!$V$14:$AD$14</definedName>
    <definedName name="__123Graph_DOPEXOUTS" hidden="1">[7]M!$AL$14:$AT$14</definedName>
    <definedName name="__123Graph_X" localSheetId="6" hidden="1">[5]DExp.Lmb!#REF!</definedName>
    <definedName name="__123Graph_X" localSheetId="9" hidden="1">[6]DExp.Lmb!#REF!</definedName>
    <definedName name="__123Graph_X" localSheetId="7" hidden="1">[5]DExp.Lmb!#REF!</definedName>
    <definedName name="__123Graph_X" localSheetId="0" hidden="1">[5]DExp.Lmb!#REF!</definedName>
    <definedName name="__123Graph_X" localSheetId="2" hidden="1">[5]DExp.Lmb!#REF!</definedName>
    <definedName name="__123Graph_X" localSheetId="1" hidden="1">[5]DExp.Lmb!#REF!</definedName>
    <definedName name="__123Graph_X" hidden="1">[6]DExp.Lmb!#REF!</definedName>
    <definedName name="__123gRAPH_x1" localSheetId="6" hidden="1">[5]DExp.Lmb!#REF!</definedName>
    <definedName name="__123gRAPH_x1" localSheetId="7" hidden="1">[5]DExp.Lmb!#REF!</definedName>
    <definedName name="__123gRAPH_x1" hidden="1">[5]DExp.Lmb!#REF!</definedName>
    <definedName name="__123Graph_XCPEXIND" hidden="1">[7]M!$F$3:$N$3</definedName>
    <definedName name="__123Graph_XCPEXJAVA" hidden="1">[7]M!$V$3:$AD$3</definedName>
    <definedName name="__123Graph_XCPEXOUTS" hidden="1">[7]M!$AL$3:$AT$3</definedName>
    <definedName name="__123Graph_XFININDO" hidden="1">[7]M!$F$3:$N$3</definedName>
    <definedName name="__123Graph_XFINJAVA" hidden="1">[7]M!$V$3:$AD$3</definedName>
    <definedName name="__123Graph_XFUELINDO" hidden="1">[7]M!$F$3:$N$3</definedName>
    <definedName name="__123Graph_XFUELJAVA" hidden="1">[7]M!$V$3:$AD$3</definedName>
    <definedName name="__123Graph_XFUELOUTS" hidden="1">[7]M!$AL$3:$AT$3</definedName>
    <definedName name="__123Graph_XOPEXIND" hidden="1">[7]M!$F$3:$N$3</definedName>
    <definedName name="__123Graph_XOPEXJAVA" hidden="1">[7]M!$V$3:$AD$3</definedName>
    <definedName name="__123Graph_XOPEXOUTS" hidden="1">[7]M!$AL$3:$AT$3</definedName>
    <definedName name="__123Graph_XREJAVA" hidden="1">[7]M!$V$3:$AD$3</definedName>
    <definedName name="__123Graph_XREOUTSIDE" hidden="1">[7]M!$AL$3:$AT$3</definedName>
    <definedName name="__13__123Graph_LBL_CCHART_2" hidden="1">[3]graf2!$D$14:$L$14</definedName>
    <definedName name="__14__123Graph_XCHART_2" hidden="1">[3]graf2!$D$8:$L$8</definedName>
    <definedName name="__2_____123Graph_BCHART_2" hidden="1">[3]graf2!$D$12:$L$12</definedName>
    <definedName name="__3_____123Graph_CCHART_2" hidden="1">[3]graf2!$D$14:$L$14</definedName>
    <definedName name="__4_____123Graph_LBL_ACHART_2" hidden="1">[3]graf2!$D$10:$L$10</definedName>
    <definedName name="__5_____123Graph_LBL_BCHART_2" hidden="1">[3]graf2!$D$12:$L$12</definedName>
    <definedName name="__6_____123Graph_LBL_CCHART_2" hidden="1">[3]graf2!$D$14:$L$14</definedName>
    <definedName name="__7_____123Graph_XCHART_2" hidden="1">[3]graf2!$D$8:$L$8</definedName>
    <definedName name="__8__123Graph_ACHART_2" hidden="1">[3]graf2!$D$10:$L$10</definedName>
    <definedName name="__9__123Graph_BCHART_2" hidden="1">[3]graf2!$D$12:$L$12</definedName>
    <definedName name="__BIM1" localSheetId="6">[2]prod03!#REF!</definedName>
    <definedName name="__BIM1" localSheetId="7">[2]prod03!#REF!</definedName>
    <definedName name="__BIM1" localSheetId="5">[2]prod03!#REF!</definedName>
    <definedName name="__BIM1">[2]prod03!#REF!</definedName>
    <definedName name="__cch1" localSheetId="6">#REF!</definedName>
    <definedName name="__cch1" localSheetId="7">#REF!</definedName>
    <definedName name="__cch1" localSheetId="5">#REF!</definedName>
    <definedName name="__cch1">#REF!</definedName>
    <definedName name="__DAF1">[1]Sheet3!$II$7944</definedName>
    <definedName name="__DEN1" localSheetId="6">[2]prod03!#REF!</definedName>
    <definedName name="__DEN1" localSheetId="7">[2]prod03!#REF!</definedName>
    <definedName name="__DEN1" localSheetId="5">[2]prod03!#REF!</definedName>
    <definedName name="__DEN1">[2]prod03!#REF!</definedName>
    <definedName name="__DIL1" localSheetId="6">[2]prod03!#REF!</definedName>
    <definedName name="__DIL1" localSheetId="7">[2]prod03!#REF!</definedName>
    <definedName name="__DIL1">[2]prod03!#REF!</definedName>
    <definedName name="__END1" localSheetId="6">[2]prod03!#REF!</definedName>
    <definedName name="__END1" localSheetId="7">[2]prod03!#REF!</definedName>
    <definedName name="__END1">[2]prod03!#REF!</definedName>
    <definedName name="__KUP1" localSheetId="6">[2]prod03!#REF!</definedName>
    <definedName name="__KUP1" localSheetId="7">[2]prod03!#REF!</definedName>
    <definedName name="__KUP1">[2]prod03!#REF!</definedName>
    <definedName name="__MAT1" localSheetId="6">[2]prod03!#REF!</definedName>
    <definedName name="__MAT1" localSheetId="7">[2]prod03!#REF!</definedName>
    <definedName name="__MAT1">[2]prod03!#REF!</definedName>
    <definedName name="__mat2" localSheetId="6">#REF!</definedName>
    <definedName name="__mat2" localSheetId="7">#REF!</definedName>
    <definedName name="__mat2" localSheetId="5">#REF!</definedName>
    <definedName name="__mat2">#REF!</definedName>
    <definedName name="__MEI92" localSheetId="6">#REF!</definedName>
    <definedName name="__MEI92" localSheetId="7">#REF!</definedName>
    <definedName name="__MEI92">#REF!</definedName>
    <definedName name="__SIN1" localSheetId="6">[2]prod03!#REF!</definedName>
    <definedName name="__SIN1" localSheetId="7">[2]prod03!#REF!</definedName>
    <definedName name="__SIN1">[2]prod03!#REF!</definedName>
    <definedName name="__SUM1" localSheetId="6">[2]prod03!#REF!</definedName>
    <definedName name="__SUM1" localSheetId="7">[2]prod03!#REF!</definedName>
    <definedName name="__SUM1">[2]prod03!#REF!</definedName>
    <definedName name="__TGL1" localSheetId="6">#REF!</definedName>
    <definedName name="__TGL1" localSheetId="7">#REF!</definedName>
    <definedName name="__TGL1" localSheetId="5">#REF!</definedName>
    <definedName name="__TGL1">#REF!</definedName>
    <definedName name="__TGL2" localSheetId="6">#REF!</definedName>
    <definedName name="__TGL2" localSheetId="7">#REF!</definedName>
    <definedName name="__TGL2">#REF!</definedName>
    <definedName name="__WAI1" localSheetId="6">[2]prod03!#REF!</definedName>
    <definedName name="__WAI1" localSheetId="7">[2]prod03!#REF!</definedName>
    <definedName name="__WAI1">[2]prod03!#REF!</definedName>
    <definedName name="__WIL1" localSheetId="6">[2]prod03!#REF!</definedName>
    <definedName name="__WIL1" localSheetId="7">[2]prod03!#REF!</definedName>
    <definedName name="__WIL1">[2]prod03!#REF!</definedName>
    <definedName name="_1" localSheetId="6">#REF!</definedName>
    <definedName name="_1" localSheetId="7">#REF!</definedName>
    <definedName name="_1" localSheetId="5">#REF!</definedName>
    <definedName name="_1">#REF!</definedName>
    <definedName name="_1_____123Graph_ACHART_2" hidden="1">[3]graf2!$D$10:$L$10</definedName>
    <definedName name="_1__123Graph_ACHART_2" hidden="1">[3]graf2!$D$10:$L$10</definedName>
    <definedName name="_1__123Graph_BCHART_1" localSheetId="9" hidden="1">'[10]PUNCAK-89'!$AB$1:$AB$7</definedName>
    <definedName name="_1__123Graph_BCHART_1" localSheetId="0" hidden="1">'[11]PUNCAK-89'!$AB$1:$AB$7</definedName>
    <definedName name="_1__123Graph_BCHART_1" hidden="1">'[10]PUNCAK-89'!$AB$1:$AB$7</definedName>
    <definedName name="_1_2002_VS_2001" localSheetId="6">#REF!</definedName>
    <definedName name="_1_2002_VS_2001" localSheetId="7">#REF!</definedName>
    <definedName name="_1_2002_VS_2001" localSheetId="5">#REF!</definedName>
    <definedName name="_1_2002_VS_2001">#REF!</definedName>
    <definedName name="_10__123Graph_CCHART_2" hidden="1">[3]graf2!$D$14:$L$14</definedName>
    <definedName name="_10__123Graph_LBL_BCHART_2" localSheetId="9" hidden="1">[12]graf2!$D$12:$L$12</definedName>
    <definedName name="_10__123Graph_LBL_BCHART_2" localSheetId="10" hidden="1">[13]graf2!$D$12:$L$12</definedName>
    <definedName name="_10__123Graph_LBL_BCHART_2" hidden="1">[14]graf2!$D$12:$L$12</definedName>
    <definedName name="_10_INV_PERUSAHAA_2" localSheetId="6">#REF!</definedName>
    <definedName name="_10_INV_PERUSAHAA_2" localSheetId="7">#REF!</definedName>
    <definedName name="_10_INV_PERUSAHAA_2" localSheetId="5">#REF!</definedName>
    <definedName name="_10_INV_PERUSAHAA_2">#REF!</definedName>
    <definedName name="_10BAHAS_DISTURB" localSheetId="6">#REF!</definedName>
    <definedName name="_10BAHAS_DISTURB" localSheetId="9">#REF!</definedName>
    <definedName name="_10BAHAS_DISTURB" localSheetId="7">#REF!</definedName>
    <definedName name="_10BAHAS_DISTURB">#REF!</definedName>
    <definedName name="_10GH_2_SPINDEL" localSheetId="6">#REF!</definedName>
    <definedName name="_10GH_2_SPINDEL" localSheetId="9">#REF!</definedName>
    <definedName name="_10GH_2_SPINDEL" localSheetId="7">#REF!</definedName>
    <definedName name="_10GH_2_SPINDEL">#REF!</definedName>
    <definedName name="_10INV_PERUSAHAA_2" localSheetId="6">#REF!</definedName>
    <definedName name="_10INV_PERUSAHAA_2" localSheetId="9">#REF!</definedName>
    <definedName name="_10INV_PERUSAHAA_2" localSheetId="7">#REF!</definedName>
    <definedName name="_10INV_PERUSAHAA_2">#REF!</definedName>
    <definedName name="_11__123Graph_LBL_ACHART_2" hidden="1">[3]graf2!$D$10:$L$10</definedName>
    <definedName name="_11_INV_PERUSAHAAN" localSheetId="6">#REF!</definedName>
    <definedName name="_11_INV_PERUSAHAAN" localSheetId="7">#REF!</definedName>
    <definedName name="_11_INV_PERUSAHAAN" localSheetId="5">#REF!</definedName>
    <definedName name="_11_INV_PERUSAHAAN">#REF!</definedName>
    <definedName name="_117" localSheetId="6">#REF!</definedName>
    <definedName name="_117" localSheetId="7">#REF!</definedName>
    <definedName name="_117">#REF!</definedName>
    <definedName name="_11INV_PERUSAHAA_2" localSheetId="6">#REF!</definedName>
    <definedName name="_11INV_PERUSAHAA_2" localSheetId="9">#REF!</definedName>
    <definedName name="_11INV_PERUSAHAA_2" localSheetId="7">#REF!</definedName>
    <definedName name="_11INV_PERUSAHAA_2">#REF!</definedName>
    <definedName name="_11INV_PERUSAHAAN" localSheetId="6">#REF!</definedName>
    <definedName name="_11INV_PERUSAHAAN" localSheetId="9">#REF!</definedName>
    <definedName name="_11INV_PERUSAHAAN" localSheetId="7">#REF!</definedName>
    <definedName name="_11INV_PERUSAHAAN">#REF!</definedName>
    <definedName name="_12__123Graph_LBL_ACHART_2" localSheetId="9" hidden="1">[12]graf2!$D$10:$L$10</definedName>
    <definedName name="_12__123Graph_LBL_ACHART_2" localSheetId="10" hidden="1">[13]graf2!$D$10:$L$10</definedName>
    <definedName name="_12__123Graph_LBL_ACHART_2" hidden="1">[14]graf2!$D$10:$L$10</definedName>
    <definedName name="_12__123Graph_LBL_BCHART_2" hidden="1">[3]graf2!$D$12:$L$12</definedName>
    <definedName name="_12__123Graph_LBL_CCHART_2" localSheetId="9" hidden="1">[12]graf2!$D$14:$L$14</definedName>
    <definedName name="_12__123Graph_LBL_CCHART_2" localSheetId="10" hidden="1">[13]graf2!$D$14:$L$14</definedName>
    <definedName name="_12__123Graph_LBL_CCHART_2" hidden="1">[14]graf2!$D$14:$L$14</definedName>
    <definedName name="_12_JTM_PER_TW" localSheetId="6">#REF!</definedName>
    <definedName name="_12_JTM_PER_TW" localSheetId="7">#REF!</definedName>
    <definedName name="_12_JTM_PER_TW" localSheetId="5">#REF!</definedName>
    <definedName name="_12_JTM_PER_TW">#REF!</definedName>
    <definedName name="_12FORM_A" localSheetId="6">#REF!</definedName>
    <definedName name="_12FORM_A" localSheetId="9">#REF!</definedName>
    <definedName name="_12FORM_A" localSheetId="7">#REF!</definedName>
    <definedName name="_12FORM_A">#REF!</definedName>
    <definedName name="_12INV_PERUSAHAAN" localSheetId="6">#REF!</definedName>
    <definedName name="_12INV_PERUSAHAAN" localSheetId="9">#REF!</definedName>
    <definedName name="_12INV_PERUSAHAAN" localSheetId="7">#REF!</definedName>
    <definedName name="_12INV_PERUSAHAAN">#REF!</definedName>
    <definedName name="_12JTM_PER_TW" localSheetId="6">#REF!</definedName>
    <definedName name="_12JTM_PER_TW" localSheetId="9">#REF!</definedName>
    <definedName name="_12JTM_PER_TW" localSheetId="7">#REF!</definedName>
    <definedName name="_12JTM_PER_TW">#REF!</definedName>
    <definedName name="_13__123Graph_LBL_CCHART_2" hidden="1">[3]graf2!$D$14:$L$14</definedName>
    <definedName name="_13_REKAP_KEGIATAN" localSheetId="6">#REF!</definedName>
    <definedName name="_13_REKAP_KEGIATAN" localSheetId="7">#REF!</definedName>
    <definedName name="_13_REKAP_KEGIATAN" localSheetId="5">#REF!</definedName>
    <definedName name="_13_REKAP_KEGIATAN">#REF!</definedName>
    <definedName name="_13JTM_PER_TW" localSheetId="6">#REF!</definedName>
    <definedName name="_13JTM_PER_TW" localSheetId="9">#REF!</definedName>
    <definedName name="_13JTM_PER_TW" localSheetId="7">#REF!</definedName>
    <definedName name="_13JTM_PER_TW">#REF!</definedName>
    <definedName name="_13REKAP_KEGIATAN" localSheetId="6">#REF!</definedName>
    <definedName name="_13REKAP_KEGIATAN" localSheetId="9">#REF!</definedName>
    <definedName name="_13REKAP_KEGIATAN" localSheetId="7">#REF!</definedName>
    <definedName name="_13REKAP_KEGIATAN">#REF!</definedName>
    <definedName name="_14__123Graph_XCHART_2" localSheetId="9" hidden="1">[12]graf2!$D$8:$L$8</definedName>
    <definedName name="_14__123Graph_XCHART_2" localSheetId="10" hidden="1">[13]graf2!$D$8:$L$8</definedName>
    <definedName name="_14__123Graph_XCHART_2" hidden="1">[14]graf2!$D$8:$L$8</definedName>
    <definedName name="_14_REKAP_PAK_AEP" localSheetId="6">#REF!</definedName>
    <definedName name="_14_REKAP_PAK_AEP" localSheetId="7">#REF!</definedName>
    <definedName name="_14_REKAP_PAK_AEP" localSheetId="5">#REF!</definedName>
    <definedName name="_14_REKAP_PAK_AEP">#REF!</definedName>
    <definedName name="_14FORM_B" localSheetId="6">#REF!</definedName>
    <definedName name="_14FORM_B" localSheetId="9">#REF!</definedName>
    <definedName name="_14FORM_B" localSheetId="7">#REF!</definedName>
    <definedName name="_14FORM_B">#REF!</definedName>
    <definedName name="_14REKAP_KEGIATAN" localSheetId="6">#REF!</definedName>
    <definedName name="_14REKAP_KEGIATAN" localSheetId="9">#REF!</definedName>
    <definedName name="_14REKAP_KEGIATAN" localSheetId="7">#REF!</definedName>
    <definedName name="_14REKAP_KEGIATAN">#REF!</definedName>
    <definedName name="_14REKAP_PAK_AEP" localSheetId="6">#REF!</definedName>
    <definedName name="_14REKAP_PAK_AEP" localSheetId="9">#REF!</definedName>
    <definedName name="_14REKAP_PAK_AEP" localSheetId="7">#REF!</definedName>
    <definedName name="_14REKAP_PAK_AEP">#REF!</definedName>
    <definedName name="_15___123Graph_ACHART_2" hidden="1">[3]graf2!$D$10:$L$10</definedName>
    <definedName name="_15__123Graph_LBL_BCHART_2" localSheetId="9" hidden="1">[12]graf2!$D$12:$L$12</definedName>
    <definedName name="_15__123Graph_LBL_BCHART_2" localSheetId="10" hidden="1">[13]graf2!$D$12:$L$12</definedName>
    <definedName name="_15__123Graph_LBL_BCHART_2" hidden="1">[14]graf2!$D$12:$L$12</definedName>
    <definedName name="_15_SUM_MUTDAL" localSheetId="6">#REF!</definedName>
    <definedName name="_15_SUM_MUTDAL" localSheetId="7">#REF!</definedName>
    <definedName name="_15_SUM_MUTDAL" localSheetId="5">#REF!</definedName>
    <definedName name="_15_SUM_MUTDAL">#REF!</definedName>
    <definedName name="_15REKAP_PAK_AEP" localSheetId="6">#REF!</definedName>
    <definedName name="_15REKAP_PAK_AEP" localSheetId="7">#REF!</definedName>
    <definedName name="_15REKAP_PAK_AEP">#REF!</definedName>
    <definedName name="_15SUM_MUTDAL" localSheetId="6">#REF!</definedName>
    <definedName name="_15SUM_MUTDAL" localSheetId="9">#REF!</definedName>
    <definedName name="_15SUM_MUTDAL" localSheetId="7">#REF!</definedName>
    <definedName name="_15SUM_MUTDAL" localSheetId="0">#REF!</definedName>
    <definedName name="_15SUM_MUTDAL" localSheetId="1">#REF!</definedName>
    <definedName name="_15SUM_MUTDAL">#REF!</definedName>
    <definedName name="_16___123Graph_BCHART_2" hidden="1">[3]graf2!$D$12:$L$12</definedName>
    <definedName name="_16_2002_VS_2001" localSheetId="6">#REF!</definedName>
    <definedName name="_16_2002_VS_2001" localSheetId="7">#REF!</definedName>
    <definedName name="_16_2002_VS_2001" localSheetId="5">#REF!</definedName>
    <definedName name="_16_2002_VS_2001">#REF!</definedName>
    <definedName name="_16GD_PER_TW" localSheetId="6">#REF!</definedName>
    <definedName name="_16GD_PER_TW" localSheetId="7">#REF!</definedName>
    <definedName name="_16GD_PER_TW">#REF!</definedName>
    <definedName name="_16SUM_MUTDAL" localSheetId="6">#REF!</definedName>
    <definedName name="_16SUM_MUTDAL" localSheetId="9">#REF!</definedName>
    <definedName name="_16SUM_MUTDAL" localSheetId="7">#REF!</definedName>
    <definedName name="_16SUM_MUTDAL" localSheetId="0">#REF!</definedName>
    <definedName name="_16SUM_MUTDAL" localSheetId="1">#REF!</definedName>
    <definedName name="_16SUM_MUTDAL">#REF!</definedName>
    <definedName name="_17___123Graph_CCHART_2" hidden="1">[3]graf2!$D$14:$L$14</definedName>
    <definedName name="_177Lamp_4b_2" localSheetId="6">#REF!</definedName>
    <definedName name="_177Lamp_4b_2" localSheetId="7">#REF!</definedName>
    <definedName name="_177Lamp_4b_2" localSheetId="5">#REF!</definedName>
    <definedName name="_177Lamp_4b_2">#REF!</definedName>
    <definedName name="_17ANGG_PERUSAHA_2" localSheetId="6">#REF!</definedName>
    <definedName name="_17ANGG_PERUSAHA_2" localSheetId="7">#REF!</definedName>
    <definedName name="_17ANGG_PERUSAHA_2">#REF!</definedName>
    <definedName name="_18___123Graph_LBL_ACHART_2" hidden="1">[3]graf2!$D$10:$L$10</definedName>
    <definedName name="_18__123Graph_LBL_CCHART_2" localSheetId="9" hidden="1">[12]graf2!$D$14:$L$14</definedName>
    <definedName name="_18__123Graph_LBL_CCHART_2" localSheetId="10" hidden="1">[13]graf2!$D$14:$L$14</definedName>
    <definedName name="_18__123Graph_LBL_CCHART_2" hidden="1">[14]graf2!$D$14:$L$14</definedName>
    <definedName name="_18ANGG_PERUSAHAAN" localSheetId="6">#REF!</definedName>
    <definedName name="_18ANGG_PERUSAHAAN" localSheetId="7">#REF!</definedName>
    <definedName name="_18ANGG_PERUSAHAAN" localSheetId="5">#REF!</definedName>
    <definedName name="_18ANGG_PERUSAHAAN">#REF!</definedName>
    <definedName name="_18GH_2_SPINDEL" localSheetId="6">#REF!</definedName>
    <definedName name="_18GH_2_SPINDEL" localSheetId="7">#REF!</definedName>
    <definedName name="_18GH_2_SPINDEL">#REF!</definedName>
    <definedName name="_19___123Graph_LBL_BCHART_2" hidden="1">[3]graf2!$D$12:$L$12</definedName>
    <definedName name="_19BAHAS_ANGG." localSheetId="6">#REF!</definedName>
    <definedName name="_19BAHAS_ANGG." localSheetId="7">#REF!</definedName>
    <definedName name="_19BAHAS_ANGG." localSheetId="5">#REF!</definedName>
    <definedName name="_19BAHAS_ANGG.">#REF!</definedName>
    <definedName name="_2" localSheetId="6">#REF!</definedName>
    <definedName name="_2" localSheetId="7">#REF!</definedName>
    <definedName name="_2">#REF!</definedName>
    <definedName name="_2_____123Graph_BCHART_2" hidden="1">[3]graf2!$D$12:$L$12</definedName>
    <definedName name="_2__123Graph_ACHART_2" localSheetId="9" hidden="1">[12]graf2!$D$10:$L$10</definedName>
    <definedName name="_2__123Graph_ACHART_2" localSheetId="10" hidden="1">[13]graf2!$D$10:$L$10</definedName>
    <definedName name="_2__123Graph_ACHART_2" hidden="1">[14]graf2!$D$10:$L$10</definedName>
    <definedName name="_2__123Graph_BCHART_2" hidden="1">[3]graf2!$D$12:$L$12</definedName>
    <definedName name="_2_2002_VS_2001" localSheetId="6">#REF!</definedName>
    <definedName name="_2_2002_VS_2001" localSheetId="7">#REF!</definedName>
    <definedName name="_2_2002_VS_2001" localSheetId="5">#REF!</definedName>
    <definedName name="_2_2002_VS_2001">#REF!</definedName>
    <definedName name="_2_ANGG_PERUSAHA_2" localSheetId="6">#REF!</definedName>
    <definedName name="_2_ANGG_PERUSAHA_2" localSheetId="7">#REF!</definedName>
    <definedName name="_2_ANGG_PERUSAHA_2">#REF!</definedName>
    <definedName name="_20___123Graph_LBL_CCHART_2" hidden="1">[3]graf2!$D$14:$L$14</definedName>
    <definedName name="_20BAHAS_DISTURB" localSheetId="6">#REF!</definedName>
    <definedName name="_20BAHAS_DISTURB" localSheetId="7">#REF!</definedName>
    <definedName name="_20BAHAS_DISTURB" localSheetId="5">#REF!</definedName>
    <definedName name="_20BAHAS_DISTURB">#REF!</definedName>
    <definedName name="_20INV_PERUSAHAA_2" localSheetId="6">#REF!</definedName>
    <definedName name="_20INV_PERUSAHAA_2" localSheetId="7">#REF!</definedName>
    <definedName name="_20INV_PERUSAHAA_2">#REF!</definedName>
    <definedName name="_21___123Graph_XCHART_2" hidden="1">[3]graf2!$D$8:$L$8</definedName>
    <definedName name="_21__123Graph_XCHART_2" localSheetId="9" hidden="1">[12]graf2!$D$8:$L$8</definedName>
    <definedName name="_21__123Graph_XCHART_2" localSheetId="10" hidden="1">[13]graf2!$D$8:$L$8</definedName>
    <definedName name="_21__123Graph_XCHART_2" hidden="1">[14]graf2!$D$8:$L$8</definedName>
    <definedName name="_21FORM_A" localSheetId="6">#REF!</definedName>
    <definedName name="_21FORM_A" localSheetId="7">#REF!</definedName>
    <definedName name="_21FORM_A" localSheetId="5">#REF!</definedName>
    <definedName name="_21FORM_A">#REF!</definedName>
    <definedName name="_22__123Graph_ACHART_2" hidden="1">[3]graf2!$D$10:$L$10</definedName>
    <definedName name="_22FORM_B" localSheetId="6">#REF!</definedName>
    <definedName name="_22FORM_B" localSheetId="7">#REF!</definedName>
    <definedName name="_22FORM_B" localSheetId="5">#REF!</definedName>
    <definedName name="_22FORM_B">#REF!</definedName>
    <definedName name="_22INV_PERUSAHAAN" localSheetId="6">#REF!</definedName>
    <definedName name="_22INV_PERUSAHAAN" localSheetId="7">#REF!</definedName>
    <definedName name="_22INV_PERUSAHAAN">#REF!</definedName>
    <definedName name="_23__123Graph_BCHART_2" hidden="1">[3]graf2!$D$12:$L$12</definedName>
    <definedName name="_23GD_PER_TW" localSheetId="6">#REF!</definedName>
    <definedName name="_23GD_PER_TW" localSheetId="7">#REF!</definedName>
    <definedName name="_23GD_PER_TW" localSheetId="5">#REF!</definedName>
    <definedName name="_23GD_PER_TW">#REF!</definedName>
    <definedName name="_24__123Graph_CCHART_2" hidden="1">[3]graf2!$D$14:$L$14</definedName>
    <definedName name="_24GH_2_SPINDEL" localSheetId="6">#REF!</definedName>
    <definedName name="_24GH_2_SPINDEL" localSheetId="7">#REF!</definedName>
    <definedName name="_24GH_2_SPINDEL" localSheetId="5">#REF!</definedName>
    <definedName name="_24GH_2_SPINDEL">#REF!</definedName>
    <definedName name="_24JTM_PER_TW" localSheetId="6">#REF!</definedName>
    <definedName name="_24JTM_PER_TW" localSheetId="7">#REF!</definedName>
    <definedName name="_24JTM_PER_TW">#REF!</definedName>
    <definedName name="_25__123Graph_LBL_ACHART_2" hidden="1">[3]graf2!$D$10:$L$10</definedName>
    <definedName name="_25INV_PERUSAHAA_2" localSheetId="6">#REF!</definedName>
    <definedName name="_25INV_PERUSAHAA_2" localSheetId="7">#REF!</definedName>
    <definedName name="_25INV_PERUSAHAA_2" localSheetId="5">#REF!</definedName>
    <definedName name="_25INV_PERUSAHAA_2">#REF!</definedName>
    <definedName name="_26__123Graph_LBL_BCHART_2" hidden="1">[3]graf2!$D$12:$L$12</definedName>
    <definedName name="_26INV_PERUSAHAAN" localSheetId="6">#REF!</definedName>
    <definedName name="_26INV_PERUSAHAAN" localSheetId="7">#REF!</definedName>
    <definedName name="_26INV_PERUSAHAAN" localSheetId="5">#REF!</definedName>
    <definedName name="_26INV_PERUSAHAAN">#REF!</definedName>
    <definedName name="_26REKAP_KEGIATAN" localSheetId="6">#REF!</definedName>
    <definedName name="_26REKAP_KEGIATAN" localSheetId="7">#REF!</definedName>
    <definedName name="_26REKAP_KEGIATAN">#REF!</definedName>
    <definedName name="_27__123Graph_LBL_CCHART_2" hidden="1">[3]graf2!$D$14:$L$14</definedName>
    <definedName name="_27JTM_PER_TW" localSheetId="6">#REF!</definedName>
    <definedName name="_27JTM_PER_TW" localSheetId="7">#REF!</definedName>
    <definedName name="_27JTM_PER_TW" localSheetId="5">#REF!</definedName>
    <definedName name="_27JTM_PER_TW">#REF!</definedName>
    <definedName name="_28__123Graph_XCHART_2" hidden="1">[3]graf2!$D$8:$L$8</definedName>
    <definedName name="_28REKAP_KEGIATAN" localSheetId="6">#REF!</definedName>
    <definedName name="_28REKAP_KEGIATAN" localSheetId="7">#REF!</definedName>
    <definedName name="_28REKAP_KEGIATAN" localSheetId="5">#REF!</definedName>
    <definedName name="_28REKAP_KEGIATAN">#REF!</definedName>
    <definedName name="_28REKAP_PAK_AEP" localSheetId="6">#REF!</definedName>
    <definedName name="_28REKAP_PAK_AEP" localSheetId="7">#REF!</definedName>
    <definedName name="_28REKAP_PAK_AEP">#REF!</definedName>
    <definedName name="_29REKAP_PAK_AEP" localSheetId="6">#REF!</definedName>
    <definedName name="_29REKAP_PAK_AEP" localSheetId="7">#REF!</definedName>
    <definedName name="_29REKAP_PAK_AEP">#REF!</definedName>
    <definedName name="_2ANGG_PERUSAHA_2" localSheetId="6">#REF!</definedName>
    <definedName name="_2ANGG_PERUSAHA_2" localSheetId="9">#REF!</definedName>
    <definedName name="_2ANGG_PERUSAHA_2" localSheetId="7">#REF!</definedName>
    <definedName name="_2ANGG_PERUSAHA_2" localSheetId="0">#REF!</definedName>
    <definedName name="_2ANGG_PERUSAHA_2" localSheetId="1">#REF!</definedName>
    <definedName name="_2ANGG_PERUSAHA_2">#REF!</definedName>
    <definedName name="_3" localSheetId="6">#REF!</definedName>
    <definedName name="_3" localSheetId="9">#REF!</definedName>
    <definedName name="_3" localSheetId="7">#REF!</definedName>
    <definedName name="_3">#REF!</definedName>
    <definedName name="_3_____123Graph_CCHART_2" hidden="1">[3]graf2!$D$14:$L$14</definedName>
    <definedName name="_3__123Graph_ACHART_2" localSheetId="9" hidden="1">[12]graf2!$D$10:$L$10</definedName>
    <definedName name="_3__123Graph_ACHART_2" localSheetId="10" hidden="1">[13]graf2!$D$10:$L$10</definedName>
    <definedName name="_3__123Graph_ACHART_2" hidden="1">[14]graf2!$D$10:$L$10</definedName>
    <definedName name="_3__123Graph_CCHART_2" hidden="1">[3]graf2!$D$14:$L$14</definedName>
    <definedName name="_3_ANGG_PERUSAHAAN" localSheetId="6">#REF!</definedName>
    <definedName name="_3_ANGG_PERUSAHAAN" localSheetId="7">#REF!</definedName>
    <definedName name="_3_ANGG_PERUSAHAAN" localSheetId="5">#REF!</definedName>
    <definedName name="_3_ANGG_PERUSAHAAN">#REF!</definedName>
    <definedName name="_30SUM_MUTDAL" localSheetId="6">#REF!</definedName>
    <definedName name="_30SUM_MUTDAL" localSheetId="7">#REF!</definedName>
    <definedName name="_30SUM_MUTDAL">#REF!</definedName>
    <definedName name="_3ANGG_PERUSAHA_2" localSheetId="6">#REF!</definedName>
    <definedName name="_3ANGG_PERUSAHA_2" localSheetId="9">#REF!</definedName>
    <definedName name="_3ANGG_PERUSAHA_2" localSheetId="7">#REF!</definedName>
    <definedName name="_3ANGG_PERUSAHA_2" localSheetId="0">#REF!</definedName>
    <definedName name="_3ANGG_PERUSAHA_2" localSheetId="1">#REF!</definedName>
    <definedName name="_3ANGG_PERUSAHA_2">#REF!</definedName>
    <definedName name="_3ANGG_PERUSAHAAN" localSheetId="6">#REF!</definedName>
    <definedName name="_3ANGG_PERUSAHAAN" localSheetId="9">#REF!</definedName>
    <definedName name="_3ANGG_PERUSAHAAN" localSheetId="7">#REF!</definedName>
    <definedName name="_3ANGG_PERUSAHAAN">#REF!</definedName>
    <definedName name="_4" localSheetId="6">#REF!</definedName>
    <definedName name="_4" localSheetId="9">#REF!</definedName>
    <definedName name="_4" localSheetId="7">#REF!</definedName>
    <definedName name="_4">#REF!</definedName>
    <definedName name="_4_____123Graph_LBL_ACHART_2" hidden="1">[3]graf2!$D$10:$L$10</definedName>
    <definedName name="_4__123Graph_BCHART_2" localSheetId="9" hidden="1">[12]graf2!$D$12:$L$12</definedName>
    <definedName name="_4__123Graph_BCHART_2" localSheetId="10" hidden="1">[13]graf2!$D$12:$L$12</definedName>
    <definedName name="_4__123Graph_BCHART_2" hidden="1">[14]graf2!$D$12:$L$12</definedName>
    <definedName name="_4__123Graph_LBL_ACHART_2" hidden="1">[3]graf2!$D$10:$L$10</definedName>
    <definedName name="_4_BAHAS_ANGG." localSheetId="6">#REF!</definedName>
    <definedName name="_4_BAHAS_ANGG." localSheetId="7">#REF!</definedName>
    <definedName name="_4_BAHAS_ANGG." localSheetId="5">#REF!</definedName>
    <definedName name="_4_BAHAS_ANGG.">#REF!</definedName>
    <definedName name="_4ANGG_PERUSAHA_2" localSheetId="6">#REF!</definedName>
    <definedName name="_4ANGG_PERUSAHA_2" localSheetId="7">#REF!</definedName>
    <definedName name="_4ANGG_PERUSAHA_2">#REF!</definedName>
    <definedName name="_4ANGG_PERUSAHAAN" localSheetId="6">#REF!</definedName>
    <definedName name="_4ANGG_PERUSAHAAN" localSheetId="9">#REF!</definedName>
    <definedName name="_4ANGG_PERUSAHAAN" localSheetId="7">#REF!</definedName>
    <definedName name="_4ANGG_PERUSAHAAN" localSheetId="0">#REF!</definedName>
    <definedName name="_4ANGG_PERUSAHAAN" localSheetId="1">#REF!</definedName>
    <definedName name="_4ANGG_PERUSAHAAN">#REF!</definedName>
    <definedName name="_4BAHAS_ANGG." localSheetId="6">#REF!</definedName>
    <definedName name="_4BAHAS_ANGG." localSheetId="9">#REF!</definedName>
    <definedName name="_4BAHAS_ANGG." localSheetId="7">#REF!</definedName>
    <definedName name="_4BAHAS_ANGG.">#REF!</definedName>
    <definedName name="_5" localSheetId="6">#REF!</definedName>
    <definedName name="_5" localSheetId="9">#REF!</definedName>
    <definedName name="_5" localSheetId="7">#REF!</definedName>
    <definedName name="_5">#REF!</definedName>
    <definedName name="_5_____123Graph_LBL_BCHART_2" hidden="1">[3]graf2!$D$12:$L$12</definedName>
    <definedName name="_5__123Graph_LBL_BCHART_2" hidden="1">[3]graf2!$D$12:$L$12</definedName>
    <definedName name="_5_BAHAS_DISTURB" localSheetId="6">#REF!</definedName>
    <definedName name="_5_BAHAS_DISTURB" localSheetId="7">#REF!</definedName>
    <definedName name="_5_BAHAS_DISTURB" localSheetId="5">#REF!</definedName>
    <definedName name="_5_BAHAS_DISTURB">#REF!</definedName>
    <definedName name="_5BAHAS_ANGG." localSheetId="6">#REF!</definedName>
    <definedName name="_5BAHAS_ANGG." localSheetId="7">#REF!</definedName>
    <definedName name="_5BAHAS_ANGG.">#REF!</definedName>
    <definedName name="_5BAHAS_DISTURB" localSheetId="6">#REF!</definedName>
    <definedName name="_5BAHAS_DISTURB" localSheetId="9">#REF!</definedName>
    <definedName name="_5BAHAS_DISTURB" localSheetId="7">#REF!</definedName>
    <definedName name="_5BAHAS_DISTURB" localSheetId="0">#REF!</definedName>
    <definedName name="_5BAHAS_DISTURB" localSheetId="1">#REF!</definedName>
    <definedName name="_5BAHAS_DISTURB">#REF!</definedName>
    <definedName name="_6_____123Graph_LBL_CCHART_2" hidden="1">[3]graf2!$D$14:$L$14</definedName>
    <definedName name="_6__123Graph_BCHART_2" localSheetId="9" hidden="1">[12]graf2!$D$12:$L$12</definedName>
    <definedName name="_6__123Graph_BCHART_2" localSheetId="10" hidden="1">[13]graf2!$D$12:$L$12</definedName>
    <definedName name="_6__123Graph_BCHART_2" hidden="1">[14]graf2!$D$12:$L$12</definedName>
    <definedName name="_6__123Graph_CCHART_2" localSheetId="9" hidden="1">[12]graf2!$D$14:$L$14</definedName>
    <definedName name="_6__123Graph_CCHART_2" localSheetId="10" hidden="1">[13]graf2!$D$14:$L$14</definedName>
    <definedName name="_6__123Graph_CCHART_2" hidden="1">[14]graf2!$D$14:$L$14</definedName>
    <definedName name="_6__123Graph_LBL_CCHART_2" hidden="1">[3]graf2!$D$14:$L$14</definedName>
    <definedName name="_6_FORM_A" localSheetId="6">#REF!</definedName>
    <definedName name="_6_FORM_A" localSheetId="7">#REF!</definedName>
    <definedName name="_6_FORM_A" localSheetId="5">#REF!</definedName>
    <definedName name="_6_FORM_A">#REF!</definedName>
    <definedName name="_6ANGG_PERUSAHAAN" localSheetId="6">#REF!</definedName>
    <definedName name="_6ANGG_PERUSAHAAN" localSheetId="7">#REF!</definedName>
    <definedName name="_6ANGG_PERUSAHAAN">#REF!</definedName>
    <definedName name="_6BAHAS_DISTURB" localSheetId="6">#REF!</definedName>
    <definedName name="_6BAHAS_DISTURB" localSheetId="9">#REF!</definedName>
    <definedName name="_6BAHAS_DISTURB" localSheetId="7">#REF!</definedName>
    <definedName name="_6BAHAS_DISTURB" localSheetId="0">#REF!</definedName>
    <definedName name="_6BAHAS_DISTURB" localSheetId="1">#REF!</definedName>
    <definedName name="_6BAHAS_DISTURB">#REF!</definedName>
    <definedName name="_6FORM_A" localSheetId="6">#REF!</definedName>
    <definedName name="_6FORM_A" localSheetId="9">#REF!</definedName>
    <definedName name="_6FORM_A" localSheetId="7">#REF!</definedName>
    <definedName name="_6FORM_A">#REF!</definedName>
    <definedName name="_7" localSheetId="6">#REF!</definedName>
    <definedName name="_7" localSheetId="9">#REF!</definedName>
    <definedName name="_7" localSheetId="7">#REF!</definedName>
    <definedName name="_7">#REF!</definedName>
    <definedName name="_7_____123Graph_XCHART_2" hidden="1">[3]graf2!$D$8:$L$8</definedName>
    <definedName name="_7__123Graph_XCHART_2" hidden="1">[3]graf2!$D$8:$L$8</definedName>
    <definedName name="_7_FORM_B" localSheetId="6">#REF!</definedName>
    <definedName name="_7_FORM_B" localSheetId="7">#REF!</definedName>
    <definedName name="_7_FORM_B" localSheetId="5">#REF!</definedName>
    <definedName name="_7_FORM_B">#REF!</definedName>
    <definedName name="_7FORM_A" localSheetId="6">#REF!</definedName>
    <definedName name="_7FORM_A" localSheetId="7">#REF!</definedName>
    <definedName name="_7FORM_A">#REF!</definedName>
    <definedName name="_7FORM_B" localSheetId="6">#REF!</definedName>
    <definedName name="_7FORM_B" localSheetId="9">#REF!</definedName>
    <definedName name="_7FORM_B" localSheetId="7">#REF!</definedName>
    <definedName name="_7FORM_B" localSheetId="0">#REF!</definedName>
    <definedName name="_7FORM_B" localSheetId="1">#REF!</definedName>
    <definedName name="_7FORM_B">#REF!</definedName>
    <definedName name="_8" localSheetId="6">#REF!</definedName>
    <definedName name="_8" localSheetId="9">#REF!</definedName>
    <definedName name="_8" localSheetId="7">#REF!</definedName>
    <definedName name="_8">#REF!</definedName>
    <definedName name="_8__123Graph_ACHART_2" hidden="1">[3]graf2!$D$10:$L$10</definedName>
    <definedName name="_8__123Graph_LBL_ACHART_2" localSheetId="9" hidden="1">[12]graf2!$D$10:$L$10</definedName>
    <definedName name="_8__123Graph_LBL_ACHART_2" localSheetId="10" hidden="1">[13]graf2!$D$10:$L$10</definedName>
    <definedName name="_8__123Graph_LBL_ACHART_2" hidden="1">[14]graf2!$D$10:$L$10</definedName>
    <definedName name="_8_GD_PER_TW" localSheetId="6">#REF!</definedName>
    <definedName name="_8_GD_PER_TW" localSheetId="7">#REF!</definedName>
    <definedName name="_8_GD_PER_TW" localSheetId="5">#REF!</definedName>
    <definedName name="_8_GD_PER_TW">#REF!</definedName>
    <definedName name="_8BAHAS_ANGG." localSheetId="6">#REF!</definedName>
    <definedName name="_8BAHAS_ANGG." localSheetId="9">#REF!</definedName>
    <definedName name="_8BAHAS_ANGG." localSheetId="7">#REF!</definedName>
    <definedName name="_8BAHAS_ANGG.">#REF!</definedName>
    <definedName name="_8FORM_B" localSheetId="6">#REF!</definedName>
    <definedName name="_8FORM_B" localSheetId="9">#REF!</definedName>
    <definedName name="_8FORM_B" localSheetId="7">#REF!</definedName>
    <definedName name="_8FORM_B">#REF!</definedName>
    <definedName name="_8GD_PER_TW" localSheetId="6">#REF!</definedName>
    <definedName name="_8GD_PER_TW" localSheetId="9">#REF!</definedName>
    <definedName name="_8GD_PER_TW" localSheetId="7">#REF!</definedName>
    <definedName name="_8GD_PER_TW">#REF!</definedName>
    <definedName name="_9__123Graph_BCHART_2" hidden="1">[3]graf2!$D$12:$L$12</definedName>
    <definedName name="_9__123Graph_CCHART_2" localSheetId="9" hidden="1">[12]graf2!$D$14:$L$14</definedName>
    <definedName name="_9__123Graph_CCHART_2" localSheetId="10" hidden="1">[13]graf2!$D$14:$L$14</definedName>
    <definedName name="_9__123Graph_CCHART_2" hidden="1">[14]graf2!$D$14:$L$14</definedName>
    <definedName name="_9_GH_2_SPINDEL" localSheetId="6">#REF!</definedName>
    <definedName name="_9_GH_2_SPINDEL" localSheetId="7">#REF!</definedName>
    <definedName name="_9_GH_2_SPINDEL" localSheetId="5">#REF!</definedName>
    <definedName name="_9_GH_2_SPINDEL">#REF!</definedName>
    <definedName name="_9GD_PER_TW" localSheetId="6">#REF!</definedName>
    <definedName name="_9GD_PER_TW" localSheetId="9">#REF!</definedName>
    <definedName name="_9GD_PER_TW" localSheetId="7">#REF!</definedName>
    <definedName name="_9GD_PER_TW">#REF!</definedName>
    <definedName name="_9GH_2_SPINDEL" localSheetId="6">#REF!</definedName>
    <definedName name="_9GH_2_SPINDEL" localSheetId="9">#REF!</definedName>
    <definedName name="_9GH_2_SPINDEL" localSheetId="7">#REF!</definedName>
    <definedName name="_9GH_2_SPINDEL">#REF!</definedName>
    <definedName name="_A" localSheetId="6">#REF!</definedName>
    <definedName name="_A" localSheetId="9">#REF!</definedName>
    <definedName name="_A" localSheetId="7">#REF!</definedName>
    <definedName name="_A">#REF!</definedName>
    <definedName name="_add55" localSheetId="6">#REF!</definedName>
    <definedName name="_add55" localSheetId="7">#REF!</definedName>
    <definedName name="_add55">#REF!</definedName>
    <definedName name="_B" localSheetId="6">#REF!</definedName>
    <definedName name="_B" localSheetId="9">#REF!</definedName>
    <definedName name="_B" localSheetId="7">#REF!</definedName>
    <definedName name="_B">#REF!</definedName>
    <definedName name="_bap22" localSheetId="6">#REF!</definedName>
    <definedName name="_bap22" localSheetId="7">#REF!</definedName>
    <definedName name="_bap22">#REF!</definedName>
    <definedName name="_bap23" localSheetId="6">#REF!</definedName>
    <definedName name="_bap23" localSheetId="7">#REF!</definedName>
    <definedName name="_bap23">#REF!</definedName>
    <definedName name="_bap24" localSheetId="6">#REF!</definedName>
    <definedName name="_bap24" localSheetId="7">#REF!</definedName>
    <definedName name="_bap24">#REF!</definedName>
    <definedName name="_bap25" localSheetId="6">#REF!</definedName>
    <definedName name="_bap25" localSheetId="7">#REF!</definedName>
    <definedName name="_bap25">#REF!</definedName>
    <definedName name="_bap26" localSheetId="6">#REF!</definedName>
    <definedName name="_bap26" localSheetId="7">#REF!</definedName>
    <definedName name="_bap26">#REF!</definedName>
    <definedName name="_bap27" localSheetId="6">#REF!</definedName>
    <definedName name="_bap27" localSheetId="7">#REF!</definedName>
    <definedName name="_bap27">#REF!</definedName>
    <definedName name="_bap28" localSheetId="6">#REF!</definedName>
    <definedName name="_bap28" localSheetId="7">#REF!</definedName>
    <definedName name="_bap28">#REF!</definedName>
    <definedName name="_bap29" localSheetId="6">#REF!</definedName>
    <definedName name="_bap29" localSheetId="7">#REF!</definedName>
    <definedName name="_bap29">#REF!</definedName>
    <definedName name="_bap30" localSheetId="6">#REF!</definedName>
    <definedName name="_bap30" localSheetId="7">#REF!</definedName>
    <definedName name="_bap30">#REF!</definedName>
    <definedName name="_bap31" localSheetId="6">#REF!</definedName>
    <definedName name="_bap31" localSheetId="7">#REF!</definedName>
    <definedName name="_bap31">#REF!</definedName>
    <definedName name="_bap32" localSheetId="6">#REF!</definedName>
    <definedName name="_bap32" localSheetId="7">#REF!</definedName>
    <definedName name="_bap32">#REF!</definedName>
    <definedName name="_bap33" localSheetId="6">#REF!</definedName>
    <definedName name="_bap33" localSheetId="7">#REF!</definedName>
    <definedName name="_bap33">#REF!</definedName>
    <definedName name="_bap34" localSheetId="6">#REF!</definedName>
    <definedName name="_bap34" localSheetId="7">#REF!</definedName>
    <definedName name="_bap34">#REF!</definedName>
    <definedName name="_bap35" localSheetId="6">#REF!</definedName>
    <definedName name="_bap35" localSheetId="7">#REF!</definedName>
    <definedName name="_bap35">#REF!</definedName>
    <definedName name="_bap36" localSheetId="6">#REF!</definedName>
    <definedName name="_bap36" localSheetId="7">#REF!</definedName>
    <definedName name="_bap36">#REF!</definedName>
    <definedName name="_bap37" localSheetId="6">#REF!</definedName>
    <definedName name="_bap37" localSheetId="7">#REF!</definedName>
    <definedName name="_bap37">#REF!</definedName>
    <definedName name="_bap38" localSheetId="6">#REF!</definedName>
    <definedName name="_bap38" localSheetId="7">#REF!</definedName>
    <definedName name="_bap38">#REF!</definedName>
    <definedName name="_bap39" localSheetId="6">#REF!</definedName>
    <definedName name="_bap39" localSheetId="7">#REF!</definedName>
    <definedName name="_bap39">#REF!</definedName>
    <definedName name="_bap399" localSheetId="6">#REF!</definedName>
    <definedName name="_bap399" localSheetId="7">#REF!</definedName>
    <definedName name="_bap399">#REF!</definedName>
    <definedName name="_bap40" localSheetId="6">#REF!</definedName>
    <definedName name="_bap40" localSheetId="7">#REF!</definedName>
    <definedName name="_bap40">#REF!</definedName>
    <definedName name="_bap41" localSheetId="6">#REF!</definedName>
    <definedName name="_bap41" localSheetId="7">#REF!</definedName>
    <definedName name="_bap41">#REF!</definedName>
    <definedName name="_bap42" localSheetId="6">#REF!</definedName>
    <definedName name="_bap42" localSheetId="7">#REF!</definedName>
    <definedName name="_bap42">#REF!</definedName>
    <definedName name="_BIM1" localSheetId="6">[2]prod03!#REF!</definedName>
    <definedName name="_BIM1" localSheetId="7">[2]prod03!#REF!</definedName>
    <definedName name="_BIM1">[2]prod03!#REF!</definedName>
    <definedName name="_cch1" localSheetId="6">#REF!</definedName>
    <definedName name="_cch1" localSheetId="7">#REF!</definedName>
    <definedName name="_cch1" localSheetId="5">#REF!</definedName>
    <definedName name="_cch1">#REF!</definedName>
    <definedName name="_DAF1" localSheetId="6">#REF!</definedName>
    <definedName name="_DAF1" localSheetId="9">#REF!</definedName>
    <definedName name="_DAF1" localSheetId="7">#REF!</definedName>
    <definedName name="_DAF1">#REF!</definedName>
    <definedName name="_DAF11" localSheetId="6">#REF!</definedName>
    <definedName name="_DAF11" localSheetId="9">#REF!</definedName>
    <definedName name="_DAF11" localSheetId="7">#REF!</definedName>
    <definedName name="_DAF11">#REF!</definedName>
    <definedName name="_DAF12" localSheetId="6">#REF!</definedName>
    <definedName name="_DAF12" localSheetId="9">#REF!</definedName>
    <definedName name="_DAF12" localSheetId="7">#REF!</definedName>
    <definedName name="_DAF12">#REF!</definedName>
    <definedName name="_DAF13" localSheetId="6">#REF!</definedName>
    <definedName name="_DAF13" localSheetId="9">#REF!</definedName>
    <definedName name="_DAF13" localSheetId="7">#REF!</definedName>
    <definedName name="_DAF13">#REF!</definedName>
    <definedName name="_daf133" localSheetId="6">#REF!</definedName>
    <definedName name="_daf133" localSheetId="9">#REF!</definedName>
    <definedName name="_daf133" localSheetId="7">#REF!</definedName>
    <definedName name="_daf133">#REF!</definedName>
    <definedName name="_DAF14" localSheetId="6">#REF!</definedName>
    <definedName name="_DAF14" localSheetId="9">#REF!</definedName>
    <definedName name="_DAF14" localSheetId="7">#REF!</definedName>
    <definedName name="_DAF14">#REF!</definedName>
    <definedName name="_DAF15" localSheetId="6">#REF!</definedName>
    <definedName name="_DAF15" localSheetId="9">#REF!</definedName>
    <definedName name="_DAF15" localSheetId="7">#REF!</definedName>
    <definedName name="_DAF15">#REF!</definedName>
    <definedName name="_DAF16" localSheetId="6">#REF!</definedName>
    <definedName name="_DAF16" localSheetId="9">#REF!</definedName>
    <definedName name="_DAF16" localSheetId="7">#REF!</definedName>
    <definedName name="_DAF16">#REF!</definedName>
    <definedName name="_DAF17" localSheetId="6">#REF!</definedName>
    <definedName name="_DAF17" localSheetId="9">#REF!</definedName>
    <definedName name="_DAF17" localSheetId="7">#REF!</definedName>
    <definedName name="_DAF17">#REF!</definedName>
    <definedName name="_DAF2" localSheetId="6">#REF!</definedName>
    <definedName name="_DAF2" localSheetId="9">#REF!</definedName>
    <definedName name="_DAF2" localSheetId="7">#REF!</definedName>
    <definedName name="_DAF2">#REF!</definedName>
    <definedName name="_DAF3" localSheetId="6">#REF!</definedName>
    <definedName name="_DAF3" localSheetId="9">#REF!</definedName>
    <definedName name="_DAF3" localSheetId="7">#REF!</definedName>
    <definedName name="_DAF3">#REF!</definedName>
    <definedName name="_DEN1" localSheetId="6">[2]prod03!#REF!</definedName>
    <definedName name="_DEN1" localSheetId="7">[2]prod03!#REF!</definedName>
    <definedName name="_DEN1">[2]prod03!#REF!</definedName>
    <definedName name="_DIL1" localSheetId="6">[2]prod03!#REF!</definedName>
    <definedName name="_DIL1" localSheetId="7">[2]prod03!#REF!</definedName>
    <definedName name="_DIL1">[2]prod03!#REF!</definedName>
    <definedName name="_END1" localSheetId="6">[2]prod03!#REF!</definedName>
    <definedName name="_END1" localSheetId="7">[2]prod03!#REF!</definedName>
    <definedName name="_END1">[2]prod03!#REF!</definedName>
    <definedName name="_Fill" localSheetId="6" hidden="1">#REF!</definedName>
    <definedName name="_Fill" localSheetId="9" hidden="1">#REF!</definedName>
    <definedName name="_Fill" localSheetId="7" hidden="1">#REF!</definedName>
    <definedName name="_Fill" localSheetId="0" hidden="1">#REF!</definedName>
    <definedName name="_Fill" localSheetId="2" hidden="1">#REF!</definedName>
    <definedName name="_Fill" localSheetId="1" hidden="1">#REF!</definedName>
    <definedName name="_Fill" hidden="1">#REF!</definedName>
    <definedName name="_Fill1" localSheetId="6" hidden="1">#REF!</definedName>
    <definedName name="_Fill1" localSheetId="7" hidden="1">#REF!</definedName>
    <definedName name="_Fill1" hidden="1">#REF!</definedName>
    <definedName name="_xlnm._FilterDatabase" localSheetId="4" hidden="1">'HARGA SATUAN'!$A$4:$IU$4</definedName>
    <definedName name="_xlnm._FilterDatabase" localSheetId="8" hidden="1">RAB!$A$11:$X$13</definedName>
    <definedName name="_xlnm._FilterDatabase" localSheetId="0" hidden="1">'REKAP MATERIAL'!$B$10:$H$41</definedName>
    <definedName name="_xlnm._FilterDatabase" localSheetId="2" hidden="1">'REKAP MDU'!$B$14:$K$166</definedName>
    <definedName name="_xlnm._FilterDatabase" localSheetId="1" hidden="1">'REKAP TIANG'!$B$14:$K$36</definedName>
    <definedName name="_gmb1" localSheetId="6">#REF!</definedName>
    <definedName name="_gmb1" localSheetId="7">#REF!</definedName>
    <definedName name="_gmb1" localSheetId="5">#REF!</definedName>
    <definedName name="_gmb1">#REF!</definedName>
    <definedName name="_isi" localSheetId="6" hidden="1">#REF!</definedName>
    <definedName name="_isi" localSheetId="9" hidden="1">#REF!</definedName>
    <definedName name="_isi" localSheetId="7" hidden="1">#REF!</definedName>
    <definedName name="_isi" localSheetId="0" hidden="1">#REF!</definedName>
    <definedName name="_isi" hidden="1">#REF!</definedName>
    <definedName name="_ke2" localSheetId="6" hidden="1">#REF!</definedName>
    <definedName name="_ke2" localSheetId="9" hidden="1">#REF!</definedName>
    <definedName name="_ke2" localSheetId="7" hidden="1">#REF!</definedName>
    <definedName name="_ke2" localSheetId="0" hidden="1">#REF!</definedName>
    <definedName name="_ke2" localSheetId="2" hidden="1">#REF!</definedName>
    <definedName name="_ke2" localSheetId="1" hidden="1">#REF!</definedName>
    <definedName name="_ke2" hidden="1">#REF!</definedName>
    <definedName name="_Key1" localSheetId="6" hidden="1">#REF!</definedName>
    <definedName name="_Key1" localSheetId="9" hidden="1">#REF!</definedName>
    <definedName name="_Key1" localSheetId="7" hidden="1">#REF!</definedName>
    <definedName name="_Key1" localSheetId="0" hidden="1">#REF!</definedName>
    <definedName name="_Key1" localSheetId="2" hidden="1">#REF!</definedName>
    <definedName name="_Key1" localSheetId="1" hidden="1">#REF!</definedName>
    <definedName name="_Key1" hidden="1">#REF!</definedName>
    <definedName name="_Key2" localSheetId="6" hidden="1">#REF!</definedName>
    <definedName name="_Key2" localSheetId="9" hidden="1">#REF!</definedName>
    <definedName name="_Key2" localSheetId="7" hidden="1">#REF!</definedName>
    <definedName name="_Key2" localSheetId="0" hidden="1">#REF!</definedName>
    <definedName name="_Key2" localSheetId="2" hidden="1">#REF!</definedName>
    <definedName name="_Key2" localSheetId="1" hidden="1">#REF!</definedName>
    <definedName name="_Key2" hidden="1">#REF!</definedName>
    <definedName name="_Kunci2" localSheetId="6" hidden="1">#REF!</definedName>
    <definedName name="_Kunci2" localSheetId="9" hidden="1">#REF!</definedName>
    <definedName name="_Kunci2" localSheetId="7" hidden="1">#REF!</definedName>
    <definedName name="_Kunci2" localSheetId="0" hidden="1">#REF!</definedName>
    <definedName name="_Kunci2" localSheetId="2" hidden="1">#REF!</definedName>
    <definedName name="_Kunci2" localSheetId="1" hidden="1">#REF!</definedName>
    <definedName name="_Kunci2" hidden="1">#REF!</definedName>
    <definedName name="_KUP1" localSheetId="6">[2]prod03!#REF!</definedName>
    <definedName name="_KUP1" localSheetId="7">[2]prod03!#REF!</definedName>
    <definedName name="_KUP1">[2]prod03!#REF!</definedName>
    <definedName name="_MAT1" localSheetId="6">[2]prod03!#REF!</definedName>
    <definedName name="_MAT1" localSheetId="7">[2]prod03!#REF!</definedName>
    <definedName name="_MAT1">[2]prod03!#REF!</definedName>
    <definedName name="_mat2" localSheetId="6">#REF!</definedName>
    <definedName name="_mat2" localSheetId="7">#REF!</definedName>
    <definedName name="_mat2" localSheetId="5">#REF!</definedName>
    <definedName name="_mat2">#REF!</definedName>
    <definedName name="_MEI92" localSheetId="6">#REF!</definedName>
    <definedName name="_MEI92" localSheetId="7">#REF!</definedName>
    <definedName name="_MEI92">#REF!</definedName>
    <definedName name="_no23" localSheetId="6">#REF!</definedName>
    <definedName name="_no23" localSheetId="7">#REF!</definedName>
    <definedName name="_no23">#REF!</definedName>
    <definedName name="_no24" localSheetId="6">#REF!</definedName>
    <definedName name="_no24" localSheetId="7">#REF!</definedName>
    <definedName name="_no24">#REF!</definedName>
    <definedName name="_Order1" hidden="1">255</definedName>
    <definedName name="_Order2" hidden="1">255</definedName>
    <definedName name="_P" localSheetId="6">#REF!</definedName>
    <definedName name="_P" localSheetId="9">#REF!</definedName>
    <definedName name="_P" localSheetId="7">#REF!</definedName>
    <definedName name="_P">#REF!</definedName>
    <definedName name="_pot22" localSheetId="6">#REF!</definedName>
    <definedName name="_pot22" localSheetId="7">#REF!</definedName>
    <definedName name="_pot22">#REF!</definedName>
    <definedName name="_pot23" localSheetId="6">#REF!</definedName>
    <definedName name="_pot23" localSheetId="7">#REF!</definedName>
    <definedName name="_pot23">#REF!</definedName>
    <definedName name="_pot24" localSheetId="6">#REF!</definedName>
    <definedName name="_pot24" localSheetId="7">#REF!</definedName>
    <definedName name="_pot24">#REF!</definedName>
    <definedName name="_pot25" localSheetId="6">#REF!</definedName>
    <definedName name="_pot25" localSheetId="7">#REF!</definedName>
    <definedName name="_pot25">#REF!</definedName>
    <definedName name="_pot26" localSheetId="6">#REF!</definedName>
    <definedName name="_pot26" localSheetId="7">#REF!</definedName>
    <definedName name="_pot26">#REF!</definedName>
    <definedName name="_pot27" localSheetId="6">#REF!</definedName>
    <definedName name="_pot27" localSheetId="7">#REF!</definedName>
    <definedName name="_pot27">#REF!</definedName>
    <definedName name="_pot28" localSheetId="6">#REF!</definedName>
    <definedName name="_pot28" localSheetId="7">#REF!</definedName>
    <definedName name="_pot28">#REF!</definedName>
    <definedName name="_pot29" localSheetId="6">#REF!</definedName>
    <definedName name="_pot29" localSheetId="7">#REF!</definedName>
    <definedName name="_pot29">#REF!</definedName>
    <definedName name="_pot30" localSheetId="6">#REF!</definedName>
    <definedName name="_pot30" localSheetId="7">#REF!</definedName>
    <definedName name="_pot30">#REF!</definedName>
    <definedName name="_pot31" localSheetId="6">#REF!</definedName>
    <definedName name="_pot31" localSheetId="7">#REF!</definedName>
    <definedName name="_pot31">#REF!</definedName>
    <definedName name="_pot32" localSheetId="6">#REF!</definedName>
    <definedName name="_pot32" localSheetId="7">#REF!</definedName>
    <definedName name="_pot32">#REF!</definedName>
    <definedName name="_pot322" localSheetId="6">#REF!</definedName>
    <definedName name="_pot322" localSheetId="7">#REF!</definedName>
    <definedName name="_pot322">#REF!</definedName>
    <definedName name="_pot33" localSheetId="6">#REF!</definedName>
    <definedName name="_pot33" localSheetId="7">#REF!</definedName>
    <definedName name="_pot33">#REF!</definedName>
    <definedName name="_pot34" localSheetId="6">#REF!</definedName>
    <definedName name="_pot34" localSheetId="7">#REF!</definedName>
    <definedName name="_pot34">#REF!</definedName>
    <definedName name="_PRSB_A11..B_O1" localSheetId="6">#REF!</definedName>
    <definedName name="_PRSB_A11..B_O1" localSheetId="9">#REF!</definedName>
    <definedName name="_PRSB_A11..B_O1" localSheetId="7">#REF!</definedName>
    <definedName name="_PRSB_A11..B_O1">#REF!</definedName>
    <definedName name="_PRSS1..AD1683_" localSheetId="6">#REF!</definedName>
    <definedName name="_PRSS1..AD1683_" localSheetId="9">#REF!</definedName>
    <definedName name="_PRSS1..AD1683_" localSheetId="7">#REF!</definedName>
    <definedName name="_PRSS1..AD1683_">#REF!</definedName>
    <definedName name="_R" localSheetId="6">#REF!</definedName>
    <definedName name="_R" localSheetId="9">#REF!</definedName>
    <definedName name="_R" localSheetId="7">#REF!</definedName>
    <definedName name="_R">#REF!</definedName>
    <definedName name="_Regression_Int">1</definedName>
    <definedName name="_S" localSheetId="6">#REF!</definedName>
    <definedName name="_S" localSheetId="9">#REF!</definedName>
    <definedName name="_S" localSheetId="7">#REF!</definedName>
    <definedName name="_S">#REF!</definedName>
    <definedName name="_SIN1" localSheetId="6">[2]prod03!#REF!</definedName>
    <definedName name="_SIN1" localSheetId="7">[2]prod03!#REF!</definedName>
    <definedName name="_SIN1">[2]prod03!#REF!</definedName>
    <definedName name="_SMSJM" localSheetId="6" hidden="1">#REF!</definedName>
    <definedName name="_SMSJM" localSheetId="7" hidden="1">#REF!</definedName>
    <definedName name="_SMSJM" localSheetId="5" hidden="1">#REF!</definedName>
    <definedName name="_SMSJM" hidden="1">#REF!</definedName>
    <definedName name="_Sort" localSheetId="6" hidden="1">#REF!</definedName>
    <definedName name="_Sort" localSheetId="9" hidden="1">#REF!</definedName>
    <definedName name="_Sort" localSheetId="7" hidden="1">#REF!</definedName>
    <definedName name="_Sort" localSheetId="0" hidden="1">#REF!</definedName>
    <definedName name="_Sort" localSheetId="2" hidden="1">#REF!</definedName>
    <definedName name="_Sort" localSheetId="1" hidden="1">#REF!</definedName>
    <definedName name="_Sort" hidden="1">#REF!</definedName>
    <definedName name="_Sortir" localSheetId="6" hidden="1">#REF!</definedName>
    <definedName name="_Sortir" localSheetId="9" hidden="1">#REF!</definedName>
    <definedName name="_Sortir" localSheetId="7" hidden="1">#REF!</definedName>
    <definedName name="_Sortir" localSheetId="0" hidden="1">#REF!</definedName>
    <definedName name="_Sortir" localSheetId="2" hidden="1">#REF!</definedName>
    <definedName name="_Sortir" localSheetId="1" hidden="1">#REF!</definedName>
    <definedName name="_Sortir" hidden="1">#REF!</definedName>
    <definedName name="_srot" localSheetId="6" hidden="1">#REF!</definedName>
    <definedName name="_srot" localSheetId="9" hidden="1">#REF!</definedName>
    <definedName name="_srot" localSheetId="7" hidden="1">#REF!</definedName>
    <definedName name="_srot" localSheetId="0" hidden="1">#REF!</definedName>
    <definedName name="_srot" localSheetId="2" hidden="1">#REF!</definedName>
    <definedName name="_srot" localSheetId="1" hidden="1">#REF!</definedName>
    <definedName name="_srot" hidden="1">#REF!</definedName>
    <definedName name="_SUM1" localSheetId="6">[2]prod03!#REF!</definedName>
    <definedName name="_SUM1" localSheetId="7">[2]prod03!#REF!</definedName>
    <definedName name="_SUM1">[2]prod03!#REF!</definedName>
    <definedName name="_TGL1" localSheetId="6">#REF!</definedName>
    <definedName name="_TGL1" localSheetId="7">#REF!</definedName>
    <definedName name="_TGL1" localSheetId="5">#REF!</definedName>
    <definedName name="_TGL1">#REF!</definedName>
    <definedName name="_TGL2" localSheetId="6">#REF!</definedName>
    <definedName name="_TGL2" localSheetId="7">#REF!</definedName>
    <definedName name="_TGL2">#REF!</definedName>
    <definedName name="_tgl22" localSheetId="6">#REF!</definedName>
    <definedName name="_tgl22" localSheetId="7">#REF!</definedName>
    <definedName name="_tgl22">#REF!</definedName>
    <definedName name="_tgl23" localSheetId="6">#REF!</definedName>
    <definedName name="_tgl23" localSheetId="7">#REF!</definedName>
    <definedName name="_tgl23">#REF!</definedName>
    <definedName name="_tgl24" localSheetId="6">#REF!</definedName>
    <definedName name="_tgl24" localSheetId="7">#REF!</definedName>
    <definedName name="_tgl24">#REF!</definedName>
    <definedName name="_tgl25" localSheetId="6">#REF!</definedName>
    <definedName name="_tgl25" localSheetId="7">#REF!</definedName>
    <definedName name="_tgl25">#REF!</definedName>
    <definedName name="_tgl26" localSheetId="6">#REF!</definedName>
    <definedName name="_tgl26" localSheetId="7">#REF!</definedName>
    <definedName name="_tgl26">#REF!</definedName>
    <definedName name="_tgl27" localSheetId="6">#REF!</definedName>
    <definedName name="_tgl27" localSheetId="7">#REF!</definedName>
    <definedName name="_tgl27">#REF!</definedName>
    <definedName name="_tgl28" localSheetId="6">#REF!</definedName>
    <definedName name="_tgl28" localSheetId="7">#REF!</definedName>
    <definedName name="_tgl28">#REF!</definedName>
    <definedName name="_tgl29" localSheetId="6">#REF!</definedName>
    <definedName name="_tgl29" localSheetId="7">#REF!</definedName>
    <definedName name="_tgl29">#REF!</definedName>
    <definedName name="_tgl30" localSheetId="6">#REF!</definedName>
    <definedName name="_tgl30" localSheetId="7">#REF!</definedName>
    <definedName name="_tgl30">#REF!</definedName>
    <definedName name="_tgl31" localSheetId="6">#REF!</definedName>
    <definedName name="_tgl31" localSheetId="7">#REF!</definedName>
    <definedName name="_tgl31">#REF!</definedName>
    <definedName name="_tgl32" localSheetId="6">#REF!</definedName>
    <definedName name="_tgl32" localSheetId="7">#REF!</definedName>
    <definedName name="_tgl32">#REF!</definedName>
    <definedName name="_tgl33" localSheetId="6">#REF!</definedName>
    <definedName name="_tgl33" localSheetId="7">#REF!</definedName>
    <definedName name="_tgl33">#REF!</definedName>
    <definedName name="_tgl34" localSheetId="6">#REF!</definedName>
    <definedName name="_tgl34" localSheetId="7">#REF!</definedName>
    <definedName name="_tgl34">#REF!</definedName>
    <definedName name="_TH1" localSheetId="6" hidden="1">{#N/A,#N/A,FALSE,"M.34"}</definedName>
    <definedName name="_TH1" localSheetId="9" hidden="1">{#N/A,#N/A,FALSE,"M.34"}</definedName>
    <definedName name="_TH1" localSheetId="7" hidden="1">{#N/A,#N/A,FALSE,"M.34"}</definedName>
    <definedName name="_TH1" localSheetId="5" hidden="1">{#N/A,#N/A,FALSE,"M.34"}</definedName>
    <definedName name="_TH1" localSheetId="10" hidden="1">{#N/A,#N/A,FALSE,"M.34"}</definedName>
    <definedName name="_TH1" hidden="1">{#N/A,#N/A,FALSE,"M.34"}</definedName>
    <definedName name="_TH1A" localSheetId="6" hidden="1">{#N/A,#N/A,FALSE,"M.34"}</definedName>
    <definedName name="_TH1A" localSheetId="9" hidden="1">{#N/A,#N/A,FALSE,"M.34"}</definedName>
    <definedName name="_TH1A" localSheetId="7" hidden="1">{#N/A,#N/A,FALSE,"M.34"}</definedName>
    <definedName name="_TH1A" localSheetId="5" hidden="1">{#N/A,#N/A,FALSE,"M.34"}</definedName>
    <definedName name="_TH1A" localSheetId="10" hidden="1">{#N/A,#N/A,FALSE,"M.34"}</definedName>
    <definedName name="_TH1A" hidden="1">{#N/A,#N/A,FALSE,"M.34"}</definedName>
    <definedName name="_th2" localSheetId="6" hidden="1">{#N/A,#N/A,FALSE,"M.42"}</definedName>
    <definedName name="_th2" localSheetId="9" hidden="1">{#N/A,#N/A,FALSE,"M.42"}</definedName>
    <definedName name="_th2" localSheetId="7" hidden="1">{#N/A,#N/A,FALSE,"M.42"}</definedName>
    <definedName name="_th2" localSheetId="5" hidden="1">{#N/A,#N/A,FALSE,"M.42"}</definedName>
    <definedName name="_th2" localSheetId="10" hidden="1">{#N/A,#N/A,FALSE,"M.42"}</definedName>
    <definedName name="_th2" hidden="1">{#N/A,#N/A,FALSE,"M.42"}</definedName>
    <definedName name="_TW1" localSheetId="6">#REF!</definedName>
    <definedName name="_TW1" localSheetId="7">#REF!</definedName>
    <definedName name="_TW1" localSheetId="5">#REF!</definedName>
    <definedName name="_TW1">#REF!</definedName>
    <definedName name="_TW2" localSheetId="6">#REF!</definedName>
    <definedName name="_TW2" localSheetId="9">#REF!</definedName>
    <definedName name="_TW2" localSheetId="7">#REF!</definedName>
    <definedName name="_TW2">#REF!</definedName>
    <definedName name="_WAI1" localSheetId="6">[2]prod03!#REF!</definedName>
    <definedName name="_WAI1" localSheetId="7">[2]prod03!#REF!</definedName>
    <definedName name="_WAI1">[2]prod03!#REF!</definedName>
    <definedName name="_WIL1" localSheetId="6">[2]prod03!#REF!</definedName>
    <definedName name="_WIL1" localSheetId="7">[2]prod03!#REF!</definedName>
    <definedName name="_WIL1">[2]prod03!#REF!</definedName>
    <definedName name="_Z" localSheetId="6">#REF!</definedName>
    <definedName name="_Z" localSheetId="9">#REF!</definedName>
    <definedName name="_Z" localSheetId="7">#REF!</definedName>
    <definedName name="_Z">#REF!</definedName>
    <definedName name="a" localSheetId="6">[15]JAN07!#REF!</definedName>
    <definedName name="a" localSheetId="9">#REF!</definedName>
    <definedName name="a" localSheetId="7">[15]JAN07!#REF!</definedName>
    <definedName name="a">#REF!</definedName>
    <definedName name="a3c" localSheetId="6">#REF!</definedName>
    <definedName name="a3c" localSheetId="7">#REF!</definedName>
    <definedName name="a3c">#REF!</definedName>
    <definedName name="aa" localSheetId="6">#REF!</definedName>
    <definedName name="aa" localSheetId="7">#REF!</definedName>
    <definedName name="AA">#REF!</definedName>
    <definedName name="aaa" localSheetId="6">#REF!</definedName>
    <definedName name="aaa" localSheetId="9">#REF!</definedName>
    <definedName name="aaa" localSheetId="7">#REF!</definedName>
    <definedName name="aaa">#REF!</definedName>
    <definedName name="AAAA" localSheetId="6">#REF!</definedName>
    <definedName name="AAAA" localSheetId="7">#REF!</definedName>
    <definedName name="AAAA">#REF!</definedName>
    <definedName name="AAAAA">[16]x!$H$9:$H$47</definedName>
    <definedName name="aaaaaaaa" localSheetId="6">#REF!</definedName>
    <definedName name="aaaaaaaa" localSheetId="7">#REF!</definedName>
    <definedName name="aaaaaaaa" localSheetId="5">#REF!</definedName>
    <definedName name="aaaaaaaa">#REF!</definedName>
    <definedName name="aaaaaaaaaaaaaa" localSheetId="6" hidden="1">#REF!</definedName>
    <definedName name="aaaaaaaaaaaaaa" localSheetId="7" hidden="1">#REF!</definedName>
    <definedName name="aaaaaaaaaaaaaa" hidden="1">#REF!</definedName>
    <definedName name="AAAB" localSheetId="6">#REF!</definedName>
    <definedName name="AAAB" localSheetId="7">#REF!</definedName>
    <definedName name="AAAB">#REF!</definedName>
    <definedName name="AAAC" localSheetId="6">#REF!</definedName>
    <definedName name="AAAC" localSheetId="7">#REF!</definedName>
    <definedName name="AAAC">#REF!</definedName>
    <definedName name="AAAD" localSheetId="6">#REF!</definedName>
    <definedName name="AAAD" localSheetId="7">#REF!</definedName>
    <definedName name="AAAD">#REF!</definedName>
    <definedName name="AAAE" localSheetId="6">#REF!</definedName>
    <definedName name="AAAE" localSheetId="7">#REF!</definedName>
    <definedName name="AAAE">#REF!</definedName>
    <definedName name="AAAF" localSheetId="6">#REF!</definedName>
    <definedName name="AAAF" localSheetId="7">#REF!</definedName>
    <definedName name="AAAF">#REF!</definedName>
    <definedName name="AAAG" localSheetId="6">#REF!</definedName>
    <definedName name="AAAG" localSheetId="7">#REF!</definedName>
    <definedName name="AAAG">#REF!</definedName>
    <definedName name="AAAH" localSheetId="6">#REF!</definedName>
    <definedName name="AAAH" localSheetId="7">#REF!</definedName>
    <definedName name="AAAH">#REF!</definedName>
    <definedName name="AAAI" localSheetId="6">#REF!</definedName>
    <definedName name="AAAI" localSheetId="7">#REF!</definedName>
    <definedName name="AAAI">#REF!</definedName>
    <definedName name="AAAJ" localSheetId="6">#REF!</definedName>
    <definedName name="AAAJ" localSheetId="7">#REF!</definedName>
    <definedName name="AAAJ">#REF!</definedName>
    <definedName name="AABA" localSheetId="6">#REF!</definedName>
    <definedName name="AABA" localSheetId="7">#REF!</definedName>
    <definedName name="AABA">#REF!</definedName>
    <definedName name="AABB" localSheetId="6">#REF!</definedName>
    <definedName name="AABB" localSheetId="7">#REF!</definedName>
    <definedName name="AABB">#REF!</definedName>
    <definedName name="AABC" localSheetId="6">#REF!</definedName>
    <definedName name="AABC" localSheetId="7">#REF!</definedName>
    <definedName name="AABC">#REF!</definedName>
    <definedName name="AABD" localSheetId="6">#REF!</definedName>
    <definedName name="AABD" localSheetId="7">#REF!</definedName>
    <definedName name="AABD">#REF!</definedName>
    <definedName name="AABE" localSheetId="6">#REF!</definedName>
    <definedName name="AABE" localSheetId="7">#REF!</definedName>
    <definedName name="AABE">#REF!</definedName>
    <definedName name="AABF" localSheetId="6">#REF!</definedName>
    <definedName name="AABF" localSheetId="7">#REF!</definedName>
    <definedName name="AABF">#REF!</definedName>
    <definedName name="AABG" localSheetId="6">#REF!</definedName>
    <definedName name="AABG" localSheetId="7">#REF!</definedName>
    <definedName name="AABG">#REF!</definedName>
    <definedName name="AABH" localSheetId="6">#REF!</definedName>
    <definedName name="AABH" localSheetId="7">#REF!</definedName>
    <definedName name="AABH">#REF!</definedName>
    <definedName name="AABI" localSheetId="6">#REF!</definedName>
    <definedName name="AABI" localSheetId="7">#REF!</definedName>
    <definedName name="AABI">#REF!</definedName>
    <definedName name="AABJ" localSheetId="6">#REF!</definedName>
    <definedName name="AABJ" localSheetId="7">#REF!</definedName>
    <definedName name="AABJ">#REF!</definedName>
    <definedName name="AACA" localSheetId="6">#REF!</definedName>
    <definedName name="AACA" localSheetId="7">#REF!</definedName>
    <definedName name="AACA">#REF!</definedName>
    <definedName name="AACB" localSheetId="6">#REF!</definedName>
    <definedName name="AACB" localSheetId="7">#REF!</definedName>
    <definedName name="AACB">#REF!</definedName>
    <definedName name="AACC" localSheetId="6">#REF!</definedName>
    <definedName name="AACC" localSheetId="7">#REF!</definedName>
    <definedName name="AACC">#REF!</definedName>
    <definedName name="AACD" localSheetId="6">#REF!</definedName>
    <definedName name="AACD" localSheetId="7">#REF!</definedName>
    <definedName name="AACD">#REF!</definedName>
    <definedName name="AACE" localSheetId="6">#REF!</definedName>
    <definedName name="AACE" localSheetId="7">#REF!</definedName>
    <definedName name="AACE">#REF!</definedName>
    <definedName name="AACF" localSheetId="6">#REF!</definedName>
    <definedName name="AACF" localSheetId="7">#REF!</definedName>
    <definedName name="AACF">#REF!</definedName>
    <definedName name="AACG" localSheetId="6">#REF!</definedName>
    <definedName name="AACG" localSheetId="7">#REF!</definedName>
    <definedName name="AACG">#REF!</definedName>
    <definedName name="AACH" localSheetId="6">#REF!</definedName>
    <definedName name="AACH" localSheetId="7">#REF!</definedName>
    <definedName name="AACH">#REF!</definedName>
    <definedName name="AACI" localSheetId="6">#REF!</definedName>
    <definedName name="AACI" localSheetId="7">#REF!</definedName>
    <definedName name="AACI">#REF!</definedName>
    <definedName name="AACJ" localSheetId="6">#REF!</definedName>
    <definedName name="AACJ" localSheetId="7">#REF!</definedName>
    <definedName name="AACJ">#REF!</definedName>
    <definedName name="AADA" localSheetId="6">#REF!</definedName>
    <definedName name="AADA" localSheetId="7">#REF!</definedName>
    <definedName name="AADA">#REF!</definedName>
    <definedName name="AADB" localSheetId="6">#REF!</definedName>
    <definedName name="AADB" localSheetId="7">#REF!</definedName>
    <definedName name="AADB">#REF!</definedName>
    <definedName name="AADC" localSheetId="6">#REF!</definedName>
    <definedName name="AADC" localSheetId="7">#REF!</definedName>
    <definedName name="AADC">#REF!</definedName>
    <definedName name="AADD" localSheetId="6">#REF!</definedName>
    <definedName name="AADD" localSheetId="7">#REF!</definedName>
    <definedName name="AADD">#REF!</definedName>
    <definedName name="AADE" localSheetId="6">#REF!</definedName>
    <definedName name="AADE" localSheetId="7">#REF!</definedName>
    <definedName name="AADE">#REF!</definedName>
    <definedName name="AADF" localSheetId="6">#REF!</definedName>
    <definedName name="AADF" localSheetId="7">#REF!</definedName>
    <definedName name="AADF">#REF!</definedName>
    <definedName name="AADG" localSheetId="6">#REF!</definedName>
    <definedName name="AADG" localSheetId="7">#REF!</definedName>
    <definedName name="AADG">#REF!</definedName>
    <definedName name="AADH" localSheetId="6">#REF!</definedName>
    <definedName name="AADH" localSheetId="7">#REF!</definedName>
    <definedName name="AADH">#REF!</definedName>
    <definedName name="AADI" localSheetId="6">#REF!</definedName>
    <definedName name="AADI" localSheetId="7">#REF!</definedName>
    <definedName name="AADI">#REF!</definedName>
    <definedName name="AADJ" localSheetId="6">#REF!</definedName>
    <definedName name="AADJ" localSheetId="7">#REF!</definedName>
    <definedName name="AADJ">#REF!</definedName>
    <definedName name="AAEA" localSheetId="6">#REF!</definedName>
    <definedName name="AAEA" localSheetId="7">#REF!</definedName>
    <definedName name="AAEA">#REF!</definedName>
    <definedName name="AAEB" localSheetId="6">#REF!</definedName>
    <definedName name="AAEB" localSheetId="7">#REF!</definedName>
    <definedName name="AAEB">#REF!</definedName>
    <definedName name="AAEC" localSheetId="6">#REF!</definedName>
    <definedName name="AAEC" localSheetId="7">#REF!</definedName>
    <definedName name="AAEC">#REF!</definedName>
    <definedName name="AAED" localSheetId="6">#REF!</definedName>
    <definedName name="AAED" localSheetId="7">#REF!</definedName>
    <definedName name="AAED">#REF!</definedName>
    <definedName name="AAEE" localSheetId="6">#REF!</definedName>
    <definedName name="AAEE" localSheetId="7">#REF!</definedName>
    <definedName name="AAEE">#REF!</definedName>
    <definedName name="AAEF" localSheetId="6">#REF!</definedName>
    <definedName name="AAEF" localSheetId="7">#REF!</definedName>
    <definedName name="AAEF">#REF!</definedName>
    <definedName name="AAEG" localSheetId="6">#REF!</definedName>
    <definedName name="AAEG" localSheetId="7">#REF!</definedName>
    <definedName name="AAEG">#REF!</definedName>
    <definedName name="AAEH" localSheetId="6">#REF!</definedName>
    <definedName name="AAEH" localSheetId="7">#REF!</definedName>
    <definedName name="AAEH">#REF!</definedName>
    <definedName name="AAEI" localSheetId="6">#REF!</definedName>
    <definedName name="AAEI" localSheetId="7">#REF!</definedName>
    <definedName name="AAEI">#REF!</definedName>
    <definedName name="AAEJ" localSheetId="6">#REF!</definedName>
    <definedName name="AAEJ" localSheetId="7">#REF!</definedName>
    <definedName name="AAEJ">#REF!</definedName>
    <definedName name="AAFA" localSheetId="6">#REF!</definedName>
    <definedName name="AAFA" localSheetId="7">#REF!</definedName>
    <definedName name="AAFA">#REF!</definedName>
    <definedName name="AAFB" localSheetId="6">#REF!</definedName>
    <definedName name="AAFB" localSheetId="7">#REF!</definedName>
    <definedName name="AAFB">#REF!</definedName>
    <definedName name="AAFC" localSheetId="6">#REF!</definedName>
    <definedName name="AAFC" localSheetId="7">#REF!</definedName>
    <definedName name="AAFC">#REF!</definedName>
    <definedName name="AAFD" localSheetId="6">#REF!</definedName>
    <definedName name="AAFD" localSheetId="7">#REF!</definedName>
    <definedName name="AAFD">#REF!</definedName>
    <definedName name="AAFE" localSheetId="6">#REF!</definedName>
    <definedName name="AAFE" localSheetId="7">#REF!</definedName>
    <definedName name="AAFE">#REF!</definedName>
    <definedName name="AAFF" localSheetId="6">#REF!</definedName>
    <definedName name="AAFF" localSheetId="7">#REF!</definedName>
    <definedName name="AAFF">#REF!</definedName>
    <definedName name="AAFG" localSheetId="6">#REF!</definedName>
    <definedName name="AAFG" localSheetId="7">#REF!</definedName>
    <definedName name="AAFG">#REF!</definedName>
    <definedName name="AAFH" localSheetId="6">#REF!</definedName>
    <definedName name="AAFH" localSheetId="7">#REF!</definedName>
    <definedName name="AAFH">#REF!</definedName>
    <definedName name="AAFI" localSheetId="6">#REF!</definedName>
    <definedName name="AAFI" localSheetId="7">#REF!</definedName>
    <definedName name="AAFI">#REF!</definedName>
    <definedName name="AAFJ" localSheetId="6">#REF!</definedName>
    <definedName name="AAFJ" localSheetId="7">#REF!</definedName>
    <definedName name="AAFJ">#REF!</definedName>
    <definedName name="AAGA" localSheetId="6">#REF!</definedName>
    <definedName name="AAGA" localSheetId="7">#REF!</definedName>
    <definedName name="AAGA">#REF!</definedName>
    <definedName name="AAGB" localSheetId="6">#REF!</definedName>
    <definedName name="AAGB" localSheetId="7">#REF!</definedName>
    <definedName name="AAGB">#REF!</definedName>
    <definedName name="AAGC" localSheetId="6">#REF!</definedName>
    <definedName name="AAGC" localSheetId="7">#REF!</definedName>
    <definedName name="AAGC">#REF!</definedName>
    <definedName name="AAGD" localSheetId="6">#REF!</definedName>
    <definedName name="AAGD" localSheetId="7">#REF!</definedName>
    <definedName name="AAGD">#REF!</definedName>
    <definedName name="AAGE" localSheetId="6">#REF!</definedName>
    <definedName name="AAGE" localSheetId="7">#REF!</definedName>
    <definedName name="AAGE">#REF!</definedName>
    <definedName name="AAGF" localSheetId="6">#REF!</definedName>
    <definedName name="AAGF" localSheetId="7">#REF!</definedName>
    <definedName name="AAGF">#REF!</definedName>
    <definedName name="AAGG" localSheetId="6">#REF!</definedName>
    <definedName name="AAGG" localSheetId="7">#REF!</definedName>
    <definedName name="AAGG">#REF!</definedName>
    <definedName name="AAGH" localSheetId="6">#REF!</definedName>
    <definedName name="AAGH" localSheetId="7">#REF!</definedName>
    <definedName name="AAGH">#REF!</definedName>
    <definedName name="AAGI" localSheetId="6">#REF!</definedName>
    <definedName name="AAGI" localSheetId="7">#REF!</definedName>
    <definedName name="AAGI">#REF!</definedName>
    <definedName name="AAGJ" localSheetId="6">#REF!</definedName>
    <definedName name="AAGJ" localSheetId="7">#REF!</definedName>
    <definedName name="AAGJ">#REF!</definedName>
    <definedName name="AAHA" localSheetId="6">#REF!</definedName>
    <definedName name="AAHA" localSheetId="7">#REF!</definedName>
    <definedName name="AAHA">#REF!</definedName>
    <definedName name="AAHB" localSheetId="6">#REF!</definedName>
    <definedName name="AAHB" localSheetId="7">#REF!</definedName>
    <definedName name="AAHB">#REF!</definedName>
    <definedName name="AAHC" localSheetId="6">#REF!</definedName>
    <definedName name="AAHC" localSheetId="7">#REF!</definedName>
    <definedName name="AAHC">#REF!</definedName>
    <definedName name="AAHD" localSheetId="6">#REF!</definedName>
    <definedName name="AAHD" localSheetId="7">#REF!</definedName>
    <definedName name="AAHD">#REF!</definedName>
    <definedName name="AAHE" localSheetId="6">#REF!</definedName>
    <definedName name="AAHE" localSheetId="7">#REF!</definedName>
    <definedName name="AAHE">#REF!</definedName>
    <definedName name="AAHF" localSheetId="6">#REF!</definedName>
    <definedName name="AAHF" localSheetId="7">#REF!</definedName>
    <definedName name="AAHF">#REF!</definedName>
    <definedName name="AAHG" localSheetId="6">#REF!</definedName>
    <definedName name="AAHG" localSheetId="7">#REF!</definedName>
    <definedName name="AAHG">#REF!</definedName>
    <definedName name="AAHH" localSheetId="6">#REF!</definedName>
    <definedName name="AAHH" localSheetId="7">#REF!</definedName>
    <definedName name="AAHH">#REF!</definedName>
    <definedName name="AAHI" localSheetId="6">#REF!</definedName>
    <definedName name="AAHI" localSheetId="7">#REF!</definedName>
    <definedName name="AAHI">#REF!</definedName>
    <definedName name="AAHJ" localSheetId="6">#REF!</definedName>
    <definedName name="AAHJ" localSheetId="7">#REF!</definedName>
    <definedName name="AAHJ">#REF!</definedName>
    <definedName name="AAIA" localSheetId="6">#REF!</definedName>
    <definedName name="AAIA" localSheetId="7">#REF!</definedName>
    <definedName name="AAIA">#REF!</definedName>
    <definedName name="AAIB" localSheetId="6">#REF!</definedName>
    <definedName name="AAIB" localSheetId="7">#REF!</definedName>
    <definedName name="AAIB">#REF!</definedName>
    <definedName name="AAIC" localSheetId="6">#REF!</definedName>
    <definedName name="AAIC" localSheetId="7">#REF!</definedName>
    <definedName name="AAIC">#REF!</definedName>
    <definedName name="AAID" localSheetId="6">#REF!</definedName>
    <definedName name="AAID" localSheetId="7">#REF!</definedName>
    <definedName name="AAID">#REF!</definedName>
    <definedName name="AAIE" localSheetId="6">#REF!</definedName>
    <definedName name="AAIE" localSheetId="7">#REF!</definedName>
    <definedName name="AAIE">#REF!</definedName>
    <definedName name="AAIF" localSheetId="6">#REF!</definedName>
    <definedName name="AAIF" localSheetId="7">#REF!</definedName>
    <definedName name="AAIF">#REF!</definedName>
    <definedName name="AAIG" localSheetId="6">#REF!</definedName>
    <definedName name="AAIG" localSheetId="7">#REF!</definedName>
    <definedName name="AAIG">#REF!</definedName>
    <definedName name="AAIH" localSheetId="6">#REF!</definedName>
    <definedName name="AAIH" localSheetId="7">#REF!</definedName>
    <definedName name="AAIH">#REF!</definedName>
    <definedName name="AAII" localSheetId="6">#REF!</definedName>
    <definedName name="AAII" localSheetId="7">#REF!</definedName>
    <definedName name="AAII">#REF!</definedName>
    <definedName name="AAIJ" localSheetId="6">#REF!</definedName>
    <definedName name="AAIJ" localSheetId="7">#REF!</definedName>
    <definedName name="AAIJ">#REF!</definedName>
    <definedName name="AAJA" localSheetId="6">#REF!</definedName>
    <definedName name="AAJA" localSheetId="7">#REF!</definedName>
    <definedName name="AAJA">#REF!</definedName>
    <definedName name="AAJB" localSheetId="6">#REF!</definedName>
    <definedName name="AAJB" localSheetId="7">#REF!</definedName>
    <definedName name="AAJB">#REF!</definedName>
    <definedName name="AAJC" localSheetId="6">#REF!</definedName>
    <definedName name="AAJC" localSheetId="7">#REF!</definedName>
    <definedName name="AAJC">#REF!</definedName>
    <definedName name="AAJD" localSheetId="6">#REF!</definedName>
    <definedName name="AAJD" localSheetId="7">#REF!</definedName>
    <definedName name="AAJD">#REF!</definedName>
    <definedName name="AAJE" localSheetId="6">#REF!</definedName>
    <definedName name="AAJE" localSheetId="7">#REF!</definedName>
    <definedName name="AAJE">#REF!</definedName>
    <definedName name="AAJF" localSheetId="6">#REF!</definedName>
    <definedName name="AAJF" localSheetId="7">#REF!</definedName>
    <definedName name="AAJF">#REF!</definedName>
    <definedName name="AAJG" localSheetId="6">#REF!</definedName>
    <definedName name="AAJG" localSheetId="7">#REF!</definedName>
    <definedName name="AAJG">#REF!</definedName>
    <definedName name="AAJH" localSheetId="6">#REF!</definedName>
    <definedName name="AAJH" localSheetId="7">#REF!</definedName>
    <definedName name="AAJH">#REF!</definedName>
    <definedName name="AAJI" localSheetId="6">#REF!</definedName>
    <definedName name="AAJI" localSheetId="7">#REF!</definedName>
    <definedName name="AAJI">#REF!</definedName>
    <definedName name="AAJJ" localSheetId="6">#REF!</definedName>
    <definedName name="AAJJ" localSheetId="7">#REF!</definedName>
    <definedName name="AAJJ">#REF!</definedName>
    <definedName name="AASS">[2]prod03!#REF!</definedName>
    <definedName name="ab" localSheetId="6" hidden="1">{#N/A,#N/A,FALSE,"M.01"}</definedName>
    <definedName name="ab" localSheetId="9" hidden="1">{#N/A,#N/A,FALSE,"M.01"}</definedName>
    <definedName name="ab" localSheetId="7" hidden="1">{#N/A,#N/A,FALSE,"M.01"}</definedName>
    <definedName name="ab" localSheetId="5" hidden="1">{#N/A,#N/A,FALSE,"M.01"}</definedName>
    <definedName name="ab" localSheetId="10" hidden="1">{#N/A,#N/A,FALSE,"M.01"}</definedName>
    <definedName name="ab" hidden="1">{#N/A,#N/A,FALSE,"M.01"}</definedName>
    <definedName name="ABAA" localSheetId="6">#REF!</definedName>
    <definedName name="ABAA" localSheetId="7">#REF!</definedName>
    <definedName name="ABAA" localSheetId="5">#REF!</definedName>
    <definedName name="ABAA">#REF!</definedName>
    <definedName name="ABAB" localSheetId="6">#REF!</definedName>
    <definedName name="ABAB" localSheetId="7">#REF!</definedName>
    <definedName name="ABAB">#REF!</definedName>
    <definedName name="ABAC" localSheetId="6">#REF!</definedName>
    <definedName name="ABAC" localSheetId="7">#REF!</definedName>
    <definedName name="ABAC">#REF!</definedName>
    <definedName name="ABAD" localSheetId="6">#REF!</definedName>
    <definedName name="ABAD" localSheetId="7">#REF!</definedName>
    <definedName name="ABAD">#REF!</definedName>
    <definedName name="ABAE" localSheetId="6">#REF!</definedName>
    <definedName name="ABAE" localSheetId="7">#REF!</definedName>
    <definedName name="ABAE">#REF!</definedName>
    <definedName name="ABAF" localSheetId="6">#REF!</definedName>
    <definedName name="ABAF" localSheetId="7">#REF!</definedName>
    <definedName name="ABAF">#REF!</definedName>
    <definedName name="ABAG" localSheetId="6">#REF!</definedName>
    <definedName name="ABAG" localSheetId="7">#REF!</definedName>
    <definedName name="ABAG">#REF!</definedName>
    <definedName name="ABAH" localSheetId="6">#REF!</definedName>
    <definedName name="ABAH" localSheetId="7">#REF!</definedName>
    <definedName name="ABAH">#REF!</definedName>
    <definedName name="ABAI" localSheetId="6">#REF!</definedName>
    <definedName name="ABAI" localSheetId="7">#REF!</definedName>
    <definedName name="ABAI">#REF!</definedName>
    <definedName name="ABAJ" localSheetId="6">#REF!</definedName>
    <definedName name="ABAJ" localSheetId="7">#REF!</definedName>
    <definedName name="ABAJ">#REF!</definedName>
    <definedName name="ABBA" localSheetId="6">#REF!</definedName>
    <definedName name="ABBA" localSheetId="7">#REF!</definedName>
    <definedName name="ABBA">#REF!</definedName>
    <definedName name="ABBB" localSheetId="6">#REF!</definedName>
    <definedName name="ABBB" localSheetId="7">#REF!</definedName>
    <definedName name="ABBB">#REF!</definedName>
    <definedName name="ABBC" localSheetId="6">#REF!</definedName>
    <definedName name="ABBC" localSheetId="7">#REF!</definedName>
    <definedName name="ABBC">#REF!</definedName>
    <definedName name="ABBD" localSheetId="6">#REF!</definedName>
    <definedName name="ABBD" localSheetId="7">#REF!</definedName>
    <definedName name="ABBD">#REF!</definedName>
    <definedName name="ABBE" localSheetId="6">#REF!</definedName>
    <definedName name="ABBE" localSheetId="7">#REF!</definedName>
    <definedName name="ABBE">#REF!</definedName>
    <definedName name="ABBF" localSheetId="6">#REF!</definedName>
    <definedName name="ABBF" localSheetId="7">#REF!</definedName>
    <definedName name="ABBF">#REF!</definedName>
    <definedName name="ABBG" localSheetId="6">#REF!</definedName>
    <definedName name="ABBG" localSheetId="7">#REF!</definedName>
    <definedName name="ABBG">#REF!</definedName>
    <definedName name="ABBH" localSheetId="6">#REF!</definedName>
    <definedName name="ABBH" localSheetId="7">#REF!</definedName>
    <definedName name="ABBH">#REF!</definedName>
    <definedName name="ABBI" localSheetId="6">#REF!</definedName>
    <definedName name="ABBI" localSheetId="7">#REF!</definedName>
    <definedName name="ABBI">#REF!</definedName>
    <definedName name="ABBJ" localSheetId="6">#REF!</definedName>
    <definedName name="ABBJ" localSheetId="7">#REF!</definedName>
    <definedName name="ABBJ">#REF!</definedName>
    <definedName name="ABC" localSheetId="6">#REF!</definedName>
    <definedName name="ABC" localSheetId="7">#REF!</definedName>
    <definedName name="ABC">#REF!</definedName>
    <definedName name="ABCA" localSheetId="6">#REF!</definedName>
    <definedName name="ABCA" localSheetId="7">#REF!</definedName>
    <definedName name="ABCA">#REF!</definedName>
    <definedName name="ABCB" localSheetId="6">#REF!</definedName>
    <definedName name="ABCB" localSheetId="7">#REF!</definedName>
    <definedName name="ABCB">#REF!</definedName>
    <definedName name="ABCC" localSheetId="6">#REF!</definedName>
    <definedName name="ABCC" localSheetId="7">#REF!</definedName>
    <definedName name="ABCC">#REF!</definedName>
    <definedName name="ABCD">[16]x!$B$100:$B$101</definedName>
    <definedName name="ABCE" localSheetId="6">#REF!</definedName>
    <definedName name="ABCE" localSheetId="7">#REF!</definedName>
    <definedName name="ABCE" localSheetId="5">#REF!</definedName>
    <definedName name="ABCE">#REF!</definedName>
    <definedName name="ABCF" localSheetId="6">#REF!</definedName>
    <definedName name="ABCF" localSheetId="7">#REF!</definedName>
    <definedName name="ABCF">#REF!</definedName>
    <definedName name="ABCG" localSheetId="6">#REF!</definedName>
    <definedName name="ABCG" localSheetId="7">#REF!</definedName>
    <definedName name="ABCG">#REF!</definedName>
    <definedName name="ABCH" localSheetId="6">#REF!</definedName>
    <definedName name="ABCH" localSheetId="7">#REF!</definedName>
    <definedName name="ABCH">#REF!</definedName>
    <definedName name="ABCI" localSheetId="6">#REF!</definedName>
    <definedName name="ABCI" localSheetId="7">#REF!</definedName>
    <definedName name="ABCI">#REF!</definedName>
    <definedName name="ABCJ" localSheetId="6">#REF!</definedName>
    <definedName name="ABCJ" localSheetId="7">#REF!</definedName>
    <definedName name="ABCJ">#REF!</definedName>
    <definedName name="ABDA" localSheetId="6">#REF!</definedName>
    <definedName name="ABDA" localSheetId="7">#REF!</definedName>
    <definedName name="ABDA">#REF!</definedName>
    <definedName name="ABDB" localSheetId="6">#REF!</definedName>
    <definedName name="ABDB" localSheetId="7">#REF!</definedName>
    <definedName name="ABDB">#REF!</definedName>
    <definedName name="ABDC" localSheetId="6">#REF!</definedName>
    <definedName name="ABDC" localSheetId="7">#REF!</definedName>
    <definedName name="ABDC">#REF!</definedName>
    <definedName name="ABDD" localSheetId="6">#REF!</definedName>
    <definedName name="ABDD" localSheetId="7">#REF!</definedName>
    <definedName name="ABDD">#REF!</definedName>
    <definedName name="ABDE" localSheetId="6">#REF!</definedName>
    <definedName name="ABDE" localSheetId="7">#REF!</definedName>
    <definedName name="ABDE">#REF!</definedName>
    <definedName name="ABDF" localSheetId="6">#REF!</definedName>
    <definedName name="ABDF" localSheetId="7">#REF!</definedName>
    <definedName name="ABDF">#REF!</definedName>
    <definedName name="ABDG" localSheetId="6">#REF!</definedName>
    <definedName name="ABDG" localSheetId="7">#REF!</definedName>
    <definedName name="ABDG">#REF!</definedName>
    <definedName name="ABDH" localSheetId="6">#REF!</definedName>
    <definedName name="ABDH" localSheetId="7">#REF!</definedName>
    <definedName name="ABDH">#REF!</definedName>
    <definedName name="ABDI" localSheetId="6">#REF!</definedName>
    <definedName name="ABDI" localSheetId="7">#REF!</definedName>
    <definedName name="ABDI">#REF!</definedName>
    <definedName name="ABDJ" localSheetId="6">#REF!</definedName>
    <definedName name="ABDJ" localSheetId="7">#REF!</definedName>
    <definedName name="ABDJ">#REF!</definedName>
    <definedName name="ABEA" localSheetId="6">#REF!</definedName>
    <definedName name="ABEA" localSheetId="7">#REF!</definedName>
    <definedName name="ABEA">#REF!</definedName>
    <definedName name="ABEB" localSheetId="6">#REF!</definedName>
    <definedName name="ABEB" localSheetId="7">#REF!</definedName>
    <definedName name="ABEB">#REF!</definedName>
    <definedName name="ABEC" localSheetId="6">#REF!</definedName>
    <definedName name="ABEC" localSheetId="7">#REF!</definedName>
    <definedName name="ABEC">#REF!</definedName>
    <definedName name="ABED" localSheetId="6">#REF!</definedName>
    <definedName name="ABED" localSheetId="7">#REF!</definedName>
    <definedName name="ABED">#REF!</definedName>
    <definedName name="ABEE" localSheetId="6">#REF!</definedName>
    <definedName name="ABEE" localSheetId="7">#REF!</definedName>
    <definedName name="ABEE">#REF!</definedName>
    <definedName name="ABEF" localSheetId="6">#REF!</definedName>
    <definedName name="ABEF" localSheetId="7">#REF!</definedName>
    <definedName name="ABEF">#REF!</definedName>
    <definedName name="ABEG" localSheetId="6">#REF!</definedName>
    <definedName name="ABEG" localSheetId="7">#REF!</definedName>
    <definedName name="ABEG">#REF!</definedName>
    <definedName name="ABEH" localSheetId="6">#REF!</definedName>
    <definedName name="ABEH" localSheetId="7">#REF!</definedName>
    <definedName name="ABEH">#REF!</definedName>
    <definedName name="ABEI" localSheetId="6">#REF!</definedName>
    <definedName name="ABEI" localSheetId="7">#REF!</definedName>
    <definedName name="ABEI">#REF!</definedName>
    <definedName name="ABEJ" localSheetId="6">#REF!</definedName>
    <definedName name="ABEJ" localSheetId="7">#REF!</definedName>
    <definedName name="ABEJ">#REF!</definedName>
    <definedName name="ABFA" localSheetId="6">#REF!</definedName>
    <definedName name="ABFA" localSheetId="7">#REF!</definedName>
    <definedName name="ABFA">#REF!</definedName>
    <definedName name="ABFB" localSheetId="6">#REF!</definedName>
    <definedName name="ABFB" localSheetId="7">#REF!</definedName>
    <definedName name="ABFB">#REF!</definedName>
    <definedName name="ABFC" localSheetId="6">#REF!</definedName>
    <definedName name="ABFC" localSheetId="7">#REF!</definedName>
    <definedName name="ABFC">#REF!</definedName>
    <definedName name="ABFD" localSheetId="6">#REF!</definedName>
    <definedName name="ABFD" localSheetId="7">#REF!</definedName>
    <definedName name="ABFD">#REF!</definedName>
    <definedName name="ABFE" localSheetId="6">#REF!</definedName>
    <definedName name="ABFE" localSheetId="7">#REF!</definedName>
    <definedName name="ABFE">#REF!</definedName>
    <definedName name="ABFF" localSheetId="6">#REF!</definedName>
    <definedName name="ABFF" localSheetId="7">#REF!</definedName>
    <definedName name="ABFF">#REF!</definedName>
    <definedName name="ABFG" localSheetId="6">#REF!</definedName>
    <definedName name="ABFG" localSheetId="7">#REF!</definedName>
    <definedName name="ABFG">#REF!</definedName>
    <definedName name="ABFH" localSheetId="6">#REF!</definedName>
    <definedName name="ABFH" localSheetId="7">#REF!</definedName>
    <definedName name="ABFH">#REF!</definedName>
    <definedName name="ABFI" localSheetId="6">#REF!</definedName>
    <definedName name="ABFI" localSheetId="7">#REF!</definedName>
    <definedName name="ABFI">#REF!</definedName>
    <definedName name="ABFJ" localSheetId="6">#REF!</definedName>
    <definedName name="ABFJ" localSheetId="7">#REF!</definedName>
    <definedName name="ABFJ">#REF!</definedName>
    <definedName name="ABGA" localSheetId="6">#REF!</definedName>
    <definedName name="ABGA" localSheetId="7">#REF!</definedName>
    <definedName name="ABGA">#REF!</definedName>
    <definedName name="ABGB" localSheetId="6">#REF!</definedName>
    <definedName name="ABGB" localSheetId="7">#REF!</definedName>
    <definedName name="ABGB">#REF!</definedName>
    <definedName name="ABGC" localSheetId="6">#REF!</definedName>
    <definedName name="ABGC" localSheetId="7">#REF!</definedName>
    <definedName name="ABGC">#REF!</definedName>
    <definedName name="ABGD" localSheetId="6">#REF!</definedName>
    <definedName name="ABGD" localSheetId="7">#REF!</definedName>
    <definedName name="ABGD">#REF!</definedName>
    <definedName name="ABGE" localSheetId="6">#REF!</definedName>
    <definedName name="ABGE" localSheetId="7">#REF!</definedName>
    <definedName name="ABGE">#REF!</definedName>
    <definedName name="ABGF" localSheetId="6">#REF!</definedName>
    <definedName name="ABGF" localSheetId="7">#REF!</definedName>
    <definedName name="ABGF">#REF!</definedName>
    <definedName name="ABGG" localSheetId="6">#REF!</definedName>
    <definedName name="ABGG" localSheetId="7">#REF!</definedName>
    <definedName name="ABGG">#REF!</definedName>
    <definedName name="ABGH" localSheetId="6">#REF!</definedName>
    <definedName name="ABGH" localSheetId="7">#REF!</definedName>
    <definedName name="ABGH">#REF!</definedName>
    <definedName name="ABGI" localSheetId="6">#REF!</definedName>
    <definedName name="ABGI" localSheetId="7">#REF!</definedName>
    <definedName name="ABGI">#REF!</definedName>
    <definedName name="ABGJ" localSheetId="6">#REF!</definedName>
    <definedName name="ABGJ" localSheetId="7">#REF!</definedName>
    <definedName name="ABGJ">#REF!</definedName>
    <definedName name="ABHA" localSheetId="6">#REF!</definedName>
    <definedName name="ABHA" localSheetId="7">#REF!</definedName>
    <definedName name="ABHA">#REF!</definedName>
    <definedName name="ABHB" localSheetId="6">#REF!</definedName>
    <definedName name="ABHB" localSheetId="7">#REF!</definedName>
    <definedName name="ABHB">#REF!</definedName>
    <definedName name="ABHC" localSheetId="6">#REF!</definedName>
    <definedName name="ABHC" localSheetId="7">#REF!</definedName>
    <definedName name="ABHC">#REF!</definedName>
    <definedName name="ABHD" localSheetId="6">#REF!</definedName>
    <definedName name="ABHD" localSheetId="7">#REF!</definedName>
    <definedName name="ABHD">#REF!</definedName>
    <definedName name="ABHE" localSheetId="6">#REF!</definedName>
    <definedName name="ABHE" localSheetId="7">#REF!</definedName>
    <definedName name="ABHE">#REF!</definedName>
    <definedName name="ABHF" localSheetId="6">#REF!</definedName>
    <definedName name="ABHF" localSheetId="7">#REF!</definedName>
    <definedName name="ABHF">#REF!</definedName>
    <definedName name="ABHG" localSheetId="6">#REF!</definedName>
    <definedName name="ABHG" localSheetId="7">#REF!</definedName>
    <definedName name="ABHG">#REF!</definedName>
    <definedName name="ABHH" localSheetId="6">#REF!</definedName>
    <definedName name="ABHH" localSheetId="7">#REF!</definedName>
    <definedName name="ABHH">#REF!</definedName>
    <definedName name="ABHI" localSheetId="6">#REF!</definedName>
    <definedName name="ABHI" localSheetId="7">#REF!</definedName>
    <definedName name="ABHI">#REF!</definedName>
    <definedName name="ABHJ" localSheetId="6">#REF!</definedName>
    <definedName name="ABHJ" localSheetId="7">#REF!</definedName>
    <definedName name="ABHJ">#REF!</definedName>
    <definedName name="ABIA" localSheetId="6">#REF!</definedName>
    <definedName name="ABIA" localSheetId="7">#REF!</definedName>
    <definedName name="ABIA">#REF!</definedName>
    <definedName name="ABIB" localSheetId="6">#REF!</definedName>
    <definedName name="ABIB" localSheetId="7">#REF!</definedName>
    <definedName name="ABIB">#REF!</definedName>
    <definedName name="ABIC" localSheetId="6">#REF!</definedName>
    <definedName name="ABIC" localSheetId="7">#REF!</definedName>
    <definedName name="ABIC">#REF!</definedName>
    <definedName name="ABID" localSheetId="6">#REF!</definedName>
    <definedName name="ABID" localSheetId="7">#REF!</definedName>
    <definedName name="ABID">#REF!</definedName>
    <definedName name="ABIE" localSheetId="6">#REF!</definedName>
    <definedName name="ABIE" localSheetId="7">#REF!</definedName>
    <definedName name="ABIE">#REF!</definedName>
    <definedName name="ABIF" localSheetId="6">#REF!</definedName>
    <definedName name="ABIF" localSheetId="7">#REF!</definedName>
    <definedName name="ABIF">#REF!</definedName>
    <definedName name="ABIG" localSheetId="6">#REF!</definedName>
    <definedName name="ABIG" localSheetId="7">#REF!</definedName>
    <definedName name="ABIG">#REF!</definedName>
    <definedName name="ABIH" localSheetId="6">#REF!</definedName>
    <definedName name="ABIH" localSheetId="7">#REF!</definedName>
    <definedName name="ABIH">#REF!</definedName>
    <definedName name="ABII" localSheetId="6">#REF!</definedName>
    <definedName name="ABII" localSheetId="7">#REF!</definedName>
    <definedName name="ABII">#REF!</definedName>
    <definedName name="ABIJ" localSheetId="6">#REF!</definedName>
    <definedName name="ABIJ" localSheetId="7">#REF!</definedName>
    <definedName name="ABIJ">#REF!</definedName>
    <definedName name="ABJA" localSheetId="6">#REF!</definedName>
    <definedName name="ABJA" localSheetId="7">#REF!</definedName>
    <definedName name="ABJA">#REF!</definedName>
    <definedName name="ABJAD">[17]MEMO!$A$1:$B$65536</definedName>
    <definedName name="ABJB" localSheetId="6">#REF!</definedName>
    <definedName name="ABJB" localSheetId="7">#REF!</definedName>
    <definedName name="ABJB" localSheetId="5">#REF!</definedName>
    <definedName name="ABJB">#REF!</definedName>
    <definedName name="ABJC" localSheetId="6">#REF!</definedName>
    <definedName name="ABJC" localSheetId="7">#REF!</definedName>
    <definedName name="ABJC">#REF!</definedName>
    <definedName name="ABJD" localSheetId="6">#REF!</definedName>
    <definedName name="ABJD" localSheetId="7">#REF!</definedName>
    <definedName name="ABJD">#REF!</definedName>
    <definedName name="ABJE" localSheetId="6">#REF!</definedName>
    <definedName name="ABJE" localSheetId="7">#REF!</definedName>
    <definedName name="ABJE">#REF!</definedName>
    <definedName name="ABJF" localSheetId="6">#REF!</definedName>
    <definedName name="ABJF" localSheetId="7">#REF!</definedName>
    <definedName name="ABJF">#REF!</definedName>
    <definedName name="ABJG" localSheetId="6">#REF!</definedName>
    <definedName name="ABJG" localSheetId="7">#REF!</definedName>
    <definedName name="ABJG">#REF!</definedName>
    <definedName name="ABJH" localSheetId="6">#REF!</definedName>
    <definedName name="ABJH" localSheetId="7">#REF!</definedName>
    <definedName name="ABJH">#REF!</definedName>
    <definedName name="ABJI" localSheetId="6">#REF!</definedName>
    <definedName name="ABJI" localSheetId="7">#REF!</definedName>
    <definedName name="ABJI">#REF!</definedName>
    <definedName name="ABJJ" localSheetId="6">#REF!</definedName>
    <definedName name="ABJJ" localSheetId="7">#REF!</definedName>
    <definedName name="ABJJ">#REF!</definedName>
    <definedName name="ABSW" localSheetId="6">#REF!</definedName>
    <definedName name="ABSW" localSheetId="7">#REF!</definedName>
    <definedName name="ABSW">#REF!</definedName>
    <definedName name="acaa" localSheetId="6">#REF!</definedName>
    <definedName name="acaa" localSheetId="7">#REF!</definedName>
    <definedName name="acaa">#REF!</definedName>
    <definedName name="ACAB" localSheetId="6">#REF!</definedName>
    <definedName name="ACAB" localSheetId="7">#REF!</definedName>
    <definedName name="ACAB">#REF!</definedName>
    <definedName name="ACAC" localSheetId="6">#REF!</definedName>
    <definedName name="ACAC" localSheetId="7">#REF!</definedName>
    <definedName name="ACAC">#REF!</definedName>
    <definedName name="acad" localSheetId="6">#REF!</definedName>
    <definedName name="acad" localSheetId="7">#REF!</definedName>
    <definedName name="acad">#REF!</definedName>
    <definedName name="acae" localSheetId="6">#REF!</definedName>
    <definedName name="acae" localSheetId="7">#REF!</definedName>
    <definedName name="acae">#REF!</definedName>
    <definedName name="acaf" localSheetId="6">#REF!</definedName>
    <definedName name="acaf" localSheetId="7">#REF!</definedName>
    <definedName name="acaf">#REF!</definedName>
    <definedName name="acag" localSheetId="6">#REF!</definedName>
    <definedName name="acag" localSheetId="7">#REF!</definedName>
    <definedName name="acag">#REF!</definedName>
    <definedName name="ACAH" localSheetId="6">#REF!</definedName>
    <definedName name="ACAH" localSheetId="7">#REF!</definedName>
    <definedName name="ACAH">#REF!</definedName>
    <definedName name="ACAI" localSheetId="6">#REF!</definedName>
    <definedName name="ACAI" localSheetId="7">#REF!</definedName>
    <definedName name="ACAI">#REF!</definedName>
    <definedName name="ACAJ" localSheetId="6">#REF!</definedName>
    <definedName name="ACAJ" localSheetId="7">#REF!</definedName>
    <definedName name="ACAJ">#REF!</definedName>
    <definedName name="ACBA" localSheetId="6">#REF!</definedName>
    <definedName name="ACBA" localSheetId="7">#REF!</definedName>
    <definedName name="ACBA">#REF!</definedName>
    <definedName name="ACBB" localSheetId="6">#REF!</definedName>
    <definedName name="ACBB" localSheetId="7">#REF!</definedName>
    <definedName name="ACBB">#REF!</definedName>
    <definedName name="ACBC" localSheetId="6">#REF!</definedName>
    <definedName name="ACBC" localSheetId="7">#REF!</definedName>
    <definedName name="ACBC">#REF!</definedName>
    <definedName name="ACBD" localSheetId="6">#REF!</definedName>
    <definedName name="ACBD" localSheetId="7">#REF!</definedName>
    <definedName name="ACBD">#REF!</definedName>
    <definedName name="acbe" localSheetId="6">#REF!</definedName>
    <definedName name="acbe" localSheetId="7">#REF!</definedName>
    <definedName name="acbe">#REF!</definedName>
    <definedName name="ACBF" localSheetId="6">#REF!</definedName>
    <definedName name="ACBF" localSheetId="7">#REF!</definedName>
    <definedName name="ACBF">#REF!</definedName>
    <definedName name="ACBG" localSheetId="6">#REF!</definedName>
    <definedName name="ACBG" localSheetId="7">#REF!</definedName>
    <definedName name="ACBG">#REF!</definedName>
    <definedName name="ACBH" localSheetId="6">#REF!</definedName>
    <definedName name="ACBH" localSheetId="7">#REF!</definedName>
    <definedName name="ACBH">#REF!</definedName>
    <definedName name="ACBI" localSheetId="6">#REF!</definedName>
    <definedName name="ACBI" localSheetId="7">#REF!</definedName>
    <definedName name="ACBI">#REF!</definedName>
    <definedName name="ACBJ" localSheetId="6">#REF!</definedName>
    <definedName name="ACBJ" localSheetId="7">#REF!</definedName>
    <definedName name="ACBJ">#REF!</definedName>
    <definedName name="ACCA" localSheetId="6">#REF!</definedName>
    <definedName name="ACCA" localSheetId="7">#REF!</definedName>
    <definedName name="ACCA">#REF!</definedName>
    <definedName name="ACCB" localSheetId="6">#REF!</definedName>
    <definedName name="ACCB" localSheetId="7">#REF!</definedName>
    <definedName name="ACCB">#REF!</definedName>
    <definedName name="ACCC" localSheetId="6">#REF!</definedName>
    <definedName name="ACCC" localSheetId="7">#REF!</definedName>
    <definedName name="ACCC">#REF!</definedName>
    <definedName name="ACCD" localSheetId="6">#REF!</definedName>
    <definedName name="ACCD" localSheetId="7">#REF!</definedName>
    <definedName name="ACCD">#REF!</definedName>
    <definedName name="ACCE" localSheetId="6">#REF!</definedName>
    <definedName name="ACCE" localSheetId="7">#REF!</definedName>
    <definedName name="ACCE">#REF!</definedName>
    <definedName name="ACCF" localSheetId="6">#REF!</definedName>
    <definedName name="ACCF" localSheetId="7">#REF!</definedName>
    <definedName name="ACCF">#REF!</definedName>
    <definedName name="ACCG" localSheetId="6">#REF!</definedName>
    <definedName name="ACCG" localSheetId="7">#REF!</definedName>
    <definedName name="ACCG">#REF!</definedName>
    <definedName name="ACCH" localSheetId="6">#REF!</definedName>
    <definedName name="ACCH" localSheetId="7">#REF!</definedName>
    <definedName name="ACCH">#REF!</definedName>
    <definedName name="ACCI" localSheetId="6">#REF!</definedName>
    <definedName name="ACCI" localSheetId="7">#REF!</definedName>
    <definedName name="ACCI">#REF!</definedName>
    <definedName name="ACCJ" localSheetId="6">#REF!</definedName>
    <definedName name="ACCJ" localSheetId="7">#REF!</definedName>
    <definedName name="ACCJ">#REF!</definedName>
    <definedName name="ACDA" localSheetId="6">#REF!</definedName>
    <definedName name="ACDA" localSheetId="7">#REF!</definedName>
    <definedName name="ACDA">#REF!</definedName>
    <definedName name="ACDB" localSheetId="6">#REF!</definedName>
    <definedName name="ACDB" localSheetId="7">#REF!</definedName>
    <definedName name="ACDB">#REF!</definedName>
    <definedName name="ACDC" localSheetId="6">#REF!</definedName>
    <definedName name="ACDC" localSheetId="7">#REF!</definedName>
    <definedName name="ACDC">#REF!</definedName>
    <definedName name="ACDD" localSheetId="6">#REF!</definedName>
    <definedName name="ACDD" localSheetId="7">#REF!</definedName>
    <definedName name="ACDD">#REF!</definedName>
    <definedName name="ACDE" localSheetId="6">#REF!</definedName>
    <definedName name="ACDE" localSheetId="7">#REF!</definedName>
    <definedName name="ACDE">#REF!</definedName>
    <definedName name="ACDF" localSheetId="6">#REF!</definedName>
    <definedName name="ACDF" localSheetId="7">#REF!</definedName>
    <definedName name="ACDF">#REF!</definedName>
    <definedName name="ACDG" localSheetId="6">#REF!</definedName>
    <definedName name="ACDG" localSheetId="7">#REF!</definedName>
    <definedName name="ACDG">#REF!</definedName>
    <definedName name="ACDH" localSheetId="6">#REF!</definedName>
    <definedName name="ACDH" localSheetId="7">#REF!</definedName>
    <definedName name="ACDH">#REF!</definedName>
    <definedName name="ACDI" localSheetId="6">#REF!</definedName>
    <definedName name="ACDI" localSheetId="7">#REF!</definedName>
    <definedName name="ACDI">#REF!</definedName>
    <definedName name="ACDJ" localSheetId="6">#REF!</definedName>
    <definedName name="ACDJ" localSheetId="7">#REF!</definedName>
    <definedName name="ACDJ">#REF!</definedName>
    <definedName name="ACEA" localSheetId="6">#REF!</definedName>
    <definedName name="ACEA" localSheetId="7">#REF!</definedName>
    <definedName name="ACEA">#REF!</definedName>
    <definedName name="ACEB" localSheetId="6">#REF!</definedName>
    <definedName name="ACEB" localSheetId="7">#REF!</definedName>
    <definedName name="ACEB">#REF!</definedName>
    <definedName name="ACEC" localSheetId="6">#REF!</definedName>
    <definedName name="ACEC" localSheetId="7">#REF!</definedName>
    <definedName name="ACEC">#REF!</definedName>
    <definedName name="ACED" localSheetId="6">#REF!</definedName>
    <definedName name="ACED" localSheetId="7">#REF!</definedName>
    <definedName name="ACED">#REF!</definedName>
    <definedName name="ACEE" localSheetId="6">#REF!</definedName>
    <definedName name="ACEE" localSheetId="7">#REF!</definedName>
    <definedName name="ACEE">#REF!</definedName>
    <definedName name="ACEF" localSheetId="6">#REF!</definedName>
    <definedName name="ACEF" localSheetId="7">#REF!</definedName>
    <definedName name="ACEF">#REF!</definedName>
    <definedName name="ACEG" localSheetId="6">#REF!</definedName>
    <definedName name="ACEG" localSheetId="7">#REF!</definedName>
    <definedName name="ACEG">#REF!</definedName>
    <definedName name="ACEH" localSheetId="6">#REF!</definedName>
    <definedName name="ACEH" localSheetId="7">#REF!</definedName>
    <definedName name="ACEH">#REF!</definedName>
    <definedName name="ACEI" localSheetId="6">#REF!</definedName>
    <definedName name="ACEI" localSheetId="7">#REF!</definedName>
    <definedName name="ACEI">#REF!</definedName>
    <definedName name="ACEJ" localSheetId="6">#REF!</definedName>
    <definedName name="ACEJ" localSheetId="7">#REF!</definedName>
    <definedName name="ACEJ">#REF!</definedName>
    <definedName name="ACFA" localSheetId="6">#REF!</definedName>
    <definedName name="ACFA" localSheetId="7">#REF!</definedName>
    <definedName name="ACFA">#REF!</definedName>
    <definedName name="ACFB" localSheetId="6">#REF!</definedName>
    <definedName name="ACFB" localSheetId="7">#REF!</definedName>
    <definedName name="ACFB">#REF!</definedName>
    <definedName name="ACFC" localSheetId="6">#REF!</definedName>
    <definedName name="ACFC" localSheetId="7">#REF!</definedName>
    <definedName name="ACFC">#REF!</definedName>
    <definedName name="ACFD" localSheetId="6">#REF!</definedName>
    <definedName name="ACFD" localSheetId="7">#REF!</definedName>
    <definedName name="ACFD">#REF!</definedName>
    <definedName name="ACFE" localSheetId="6">#REF!</definedName>
    <definedName name="ACFE" localSheetId="7">#REF!</definedName>
    <definedName name="ACFE">#REF!</definedName>
    <definedName name="ACFF" localSheetId="6">#REF!</definedName>
    <definedName name="ACFF" localSheetId="7">#REF!</definedName>
    <definedName name="ACFF">#REF!</definedName>
    <definedName name="ACFG" localSheetId="6">#REF!</definedName>
    <definedName name="ACFG" localSheetId="7">#REF!</definedName>
    <definedName name="ACFG">#REF!</definedName>
    <definedName name="ACFH" localSheetId="6">#REF!</definedName>
    <definedName name="ACFH" localSheetId="7">#REF!</definedName>
    <definedName name="ACFH">#REF!</definedName>
    <definedName name="ACFI" localSheetId="6">#REF!</definedName>
    <definedName name="ACFI" localSheetId="7">#REF!</definedName>
    <definedName name="ACFI">#REF!</definedName>
    <definedName name="ACFJ" localSheetId="6">#REF!</definedName>
    <definedName name="ACFJ" localSheetId="7">#REF!</definedName>
    <definedName name="ACFJ">#REF!</definedName>
    <definedName name="ACGA" localSheetId="6">#REF!</definedName>
    <definedName name="ACGA" localSheetId="7">#REF!</definedName>
    <definedName name="ACGA">#REF!</definedName>
    <definedName name="ACGB" localSheetId="6">#REF!</definedName>
    <definedName name="ACGB" localSheetId="7">#REF!</definedName>
    <definedName name="ACGB">#REF!</definedName>
    <definedName name="ACGC" localSheetId="6">#REF!</definedName>
    <definedName name="ACGC" localSheetId="7">#REF!</definedName>
    <definedName name="ACGC">#REF!</definedName>
    <definedName name="ACGD" localSheetId="6">#REF!</definedName>
    <definedName name="ACGD" localSheetId="7">#REF!</definedName>
    <definedName name="ACGD">#REF!</definedName>
    <definedName name="ACGE" localSheetId="6">#REF!</definedName>
    <definedName name="ACGE" localSheetId="7">#REF!</definedName>
    <definedName name="ACGE">#REF!</definedName>
    <definedName name="ACGF" localSheetId="6">#REF!</definedName>
    <definedName name="ACGF" localSheetId="7">#REF!</definedName>
    <definedName name="ACGF">#REF!</definedName>
    <definedName name="ACGG" localSheetId="6">#REF!</definedName>
    <definedName name="ACGG" localSheetId="7">#REF!</definedName>
    <definedName name="ACGG">#REF!</definedName>
    <definedName name="ACGH" localSheetId="6">#REF!</definedName>
    <definedName name="ACGH" localSheetId="7">#REF!</definedName>
    <definedName name="ACGH">#REF!</definedName>
    <definedName name="ACGI" localSheetId="6">#REF!</definedName>
    <definedName name="ACGI" localSheetId="7">#REF!</definedName>
    <definedName name="ACGI">#REF!</definedName>
    <definedName name="ACGJ" localSheetId="6">#REF!</definedName>
    <definedName name="ACGJ" localSheetId="7">#REF!</definedName>
    <definedName name="ACGJ">#REF!</definedName>
    <definedName name="ACHA" localSheetId="6">#REF!</definedName>
    <definedName name="ACHA" localSheetId="7">#REF!</definedName>
    <definedName name="ACHA">#REF!</definedName>
    <definedName name="ACHB" localSheetId="6">#REF!</definedName>
    <definedName name="ACHB" localSheetId="7">#REF!</definedName>
    <definedName name="ACHB">#REF!</definedName>
    <definedName name="ACHC" localSheetId="6">#REF!</definedName>
    <definedName name="ACHC" localSheetId="7">#REF!</definedName>
    <definedName name="ACHC">#REF!</definedName>
    <definedName name="ACHD" localSheetId="6">#REF!</definedName>
    <definedName name="ACHD" localSheetId="7">#REF!</definedName>
    <definedName name="ACHD">#REF!</definedName>
    <definedName name="ACHE" localSheetId="6">#REF!</definedName>
    <definedName name="ACHE" localSheetId="7">#REF!</definedName>
    <definedName name="ACHE">#REF!</definedName>
    <definedName name="ACHF" localSheetId="6">#REF!</definedName>
    <definedName name="ACHF" localSheetId="7">#REF!</definedName>
    <definedName name="ACHF">#REF!</definedName>
    <definedName name="ACHG" localSheetId="6">#REF!</definedName>
    <definedName name="ACHG" localSheetId="7">#REF!</definedName>
    <definedName name="ACHG">#REF!</definedName>
    <definedName name="ACHH" localSheetId="6">#REF!</definedName>
    <definedName name="ACHH" localSheetId="7">#REF!</definedName>
    <definedName name="ACHH">#REF!</definedName>
    <definedName name="ACHI" localSheetId="6">#REF!</definedName>
    <definedName name="ACHI" localSheetId="7">#REF!</definedName>
    <definedName name="ACHI">#REF!</definedName>
    <definedName name="ACHJ" localSheetId="6">#REF!</definedName>
    <definedName name="ACHJ" localSheetId="7">#REF!</definedName>
    <definedName name="ACHJ">#REF!</definedName>
    <definedName name="ACIA" localSheetId="6">#REF!</definedName>
    <definedName name="ACIA" localSheetId="7">#REF!</definedName>
    <definedName name="ACIA">#REF!</definedName>
    <definedName name="ACIB" localSheetId="6">#REF!</definedName>
    <definedName name="ACIB" localSheetId="7">#REF!</definedName>
    <definedName name="ACIB">#REF!</definedName>
    <definedName name="ACIC" localSheetId="6">#REF!</definedName>
    <definedName name="ACIC" localSheetId="7">#REF!</definedName>
    <definedName name="ACIC">#REF!</definedName>
    <definedName name="ACID" localSheetId="6">#REF!</definedName>
    <definedName name="ACID" localSheetId="7">#REF!</definedName>
    <definedName name="ACID">#REF!</definedName>
    <definedName name="ACIE" localSheetId="6">#REF!</definedName>
    <definedName name="ACIE" localSheetId="7">#REF!</definedName>
    <definedName name="ACIE">#REF!</definedName>
    <definedName name="ACIF" localSheetId="6">#REF!</definedName>
    <definedName name="ACIF" localSheetId="7">#REF!</definedName>
    <definedName name="ACIF">#REF!</definedName>
    <definedName name="ACIG" localSheetId="6">#REF!</definedName>
    <definedName name="ACIG" localSheetId="7">#REF!</definedName>
    <definedName name="ACIG">#REF!</definedName>
    <definedName name="ACIH" localSheetId="6">#REF!</definedName>
    <definedName name="ACIH" localSheetId="7">#REF!</definedName>
    <definedName name="ACIH">#REF!</definedName>
    <definedName name="ACII" localSheetId="6">#REF!</definedName>
    <definedName name="ACII" localSheetId="7">#REF!</definedName>
    <definedName name="ACII">#REF!</definedName>
    <definedName name="ACIJ" localSheetId="6">#REF!</definedName>
    <definedName name="ACIJ" localSheetId="7">#REF!</definedName>
    <definedName name="ACIJ">#REF!</definedName>
    <definedName name="ACJA" localSheetId="6">#REF!</definedName>
    <definedName name="ACJA" localSheetId="7">#REF!</definedName>
    <definedName name="ACJA">#REF!</definedName>
    <definedName name="ACJB" localSheetId="6">#REF!</definedName>
    <definedName name="ACJB" localSheetId="7">#REF!</definedName>
    <definedName name="ACJB">#REF!</definedName>
    <definedName name="ACJC" localSheetId="6">#REF!</definedName>
    <definedName name="ACJC" localSheetId="7">#REF!</definedName>
    <definedName name="ACJC">#REF!</definedName>
    <definedName name="ACJD" localSheetId="6">#REF!</definedName>
    <definedName name="ACJD" localSheetId="7">#REF!</definedName>
    <definedName name="ACJD">#REF!</definedName>
    <definedName name="ACJE" localSheetId="6">#REF!</definedName>
    <definedName name="ACJE" localSheetId="7">#REF!</definedName>
    <definedName name="ACJE">#REF!</definedName>
    <definedName name="ACJF" localSheetId="6">#REF!</definedName>
    <definedName name="ACJF" localSheetId="7">#REF!</definedName>
    <definedName name="ACJF">#REF!</definedName>
    <definedName name="ACJG" localSheetId="6">#REF!</definedName>
    <definedName name="ACJG" localSheetId="7">#REF!</definedName>
    <definedName name="ACJG">#REF!</definedName>
    <definedName name="ACJH" localSheetId="6">#REF!</definedName>
    <definedName name="ACJH" localSheetId="7">#REF!</definedName>
    <definedName name="ACJH">#REF!</definedName>
    <definedName name="ACJI" localSheetId="6">#REF!</definedName>
    <definedName name="ACJI" localSheetId="7">#REF!</definedName>
    <definedName name="ACJI">#REF!</definedName>
    <definedName name="ACJJ" localSheetId="6">#REF!</definedName>
    <definedName name="ACJJ" localSheetId="7">#REF!</definedName>
    <definedName name="ACJJ">#REF!</definedName>
    <definedName name="ad" localSheetId="6">[18]JAN09!#REF!</definedName>
    <definedName name="ad" localSheetId="7">[18]JAN09!#REF!</definedName>
    <definedName name="ad">[18]JAN09!#REF!</definedName>
    <definedName name="ADAA" localSheetId="6">#REF!</definedName>
    <definedName name="ADAA" localSheetId="7">#REF!</definedName>
    <definedName name="ADAA" localSheetId="5">#REF!</definedName>
    <definedName name="ADAA">#REF!</definedName>
    <definedName name="ADAB" localSheetId="6">#REF!</definedName>
    <definedName name="ADAB" localSheetId="7">#REF!</definedName>
    <definedName name="ADAB">#REF!</definedName>
    <definedName name="ADAC" localSheetId="6">#REF!</definedName>
    <definedName name="ADAC" localSheetId="7">#REF!</definedName>
    <definedName name="ADAC">#REF!</definedName>
    <definedName name="ADAD" localSheetId="6">#REF!</definedName>
    <definedName name="ADAD" localSheetId="7">#REF!</definedName>
    <definedName name="ADAD">#REF!</definedName>
    <definedName name="adadd">#REF!</definedName>
    <definedName name="ADAE" localSheetId="6">#REF!</definedName>
    <definedName name="ADAE" localSheetId="7">#REF!</definedName>
    <definedName name="ADAE">#REF!</definedName>
    <definedName name="ADAF" localSheetId="6">#REF!</definedName>
    <definedName name="ADAF" localSheetId="7">#REF!</definedName>
    <definedName name="ADAF">#REF!</definedName>
    <definedName name="ADAG" localSheetId="6">#REF!</definedName>
    <definedName name="ADAG" localSheetId="7">#REF!</definedName>
    <definedName name="ADAG">#REF!</definedName>
    <definedName name="ADAH" localSheetId="6">#REF!</definedName>
    <definedName name="ADAH" localSheetId="7">#REF!</definedName>
    <definedName name="ADAH">#REF!</definedName>
    <definedName name="ADAI" localSheetId="6">#REF!</definedName>
    <definedName name="ADAI" localSheetId="7">#REF!</definedName>
    <definedName name="ADAI">#REF!</definedName>
    <definedName name="ADAJ" localSheetId="6">#REF!</definedName>
    <definedName name="ADAJ" localSheetId="7">#REF!</definedName>
    <definedName name="ADAJ">#REF!</definedName>
    <definedName name="ADBA" localSheetId="6">#REF!</definedName>
    <definedName name="ADBA" localSheetId="7">#REF!</definedName>
    <definedName name="ADBA">#REF!</definedName>
    <definedName name="ADBB" localSheetId="6">#REF!</definedName>
    <definedName name="ADBB" localSheetId="7">#REF!</definedName>
    <definedName name="ADBB">#REF!</definedName>
    <definedName name="ADBC" localSheetId="6">#REF!</definedName>
    <definedName name="ADBC" localSheetId="7">#REF!</definedName>
    <definedName name="ADBC">#REF!</definedName>
    <definedName name="ADBD" localSheetId="6">#REF!</definedName>
    <definedName name="ADBD" localSheetId="7">#REF!</definedName>
    <definedName name="ADBD">#REF!</definedName>
    <definedName name="ADBE" localSheetId="6">#REF!</definedName>
    <definedName name="ADBE" localSheetId="7">#REF!</definedName>
    <definedName name="ADBE">#REF!</definedName>
    <definedName name="ADBF" localSheetId="6">#REF!</definedName>
    <definedName name="ADBF" localSheetId="7">#REF!</definedName>
    <definedName name="ADBF">#REF!</definedName>
    <definedName name="ADBG" localSheetId="6">#REF!</definedName>
    <definedName name="ADBG" localSheetId="7">#REF!</definedName>
    <definedName name="ADBG">#REF!</definedName>
    <definedName name="ADBH" localSheetId="6">#REF!</definedName>
    <definedName name="ADBH" localSheetId="7">#REF!</definedName>
    <definedName name="ADBH">#REF!</definedName>
    <definedName name="ADBI" localSheetId="6">#REF!</definedName>
    <definedName name="ADBI" localSheetId="7">#REF!</definedName>
    <definedName name="ADBI">#REF!</definedName>
    <definedName name="ADBJ" localSheetId="6">#REF!</definedName>
    <definedName name="ADBJ" localSheetId="7">#REF!</definedName>
    <definedName name="ADBJ">#REF!</definedName>
    <definedName name="ADCA" localSheetId="6">#REF!</definedName>
    <definedName name="ADCA" localSheetId="7">#REF!</definedName>
    <definedName name="ADCA">#REF!</definedName>
    <definedName name="ADCJ" localSheetId="6">#REF!</definedName>
    <definedName name="ADCJ" localSheetId="7">#REF!</definedName>
    <definedName name="ADCJ">#REF!</definedName>
    <definedName name="adfasf" localSheetId="6">#REF!</definedName>
    <definedName name="adfasf" localSheetId="7">#REF!</definedName>
    <definedName name="adfasf">#REF!</definedName>
    <definedName name="ADJA" localSheetId="6">#REF!</definedName>
    <definedName name="ADJA" localSheetId="7">#REF!</definedName>
    <definedName name="ADJA">#REF!</definedName>
    <definedName name="ADJB" localSheetId="6">#REF!</definedName>
    <definedName name="ADJB" localSheetId="7">#REF!</definedName>
    <definedName name="ADJB">#REF!</definedName>
    <definedName name="ADJC" localSheetId="6">#REF!</definedName>
    <definedName name="ADJC" localSheetId="7">#REF!</definedName>
    <definedName name="ADJC">#REF!</definedName>
    <definedName name="ADJD" localSheetId="6">#REF!</definedName>
    <definedName name="ADJD" localSheetId="7">#REF!</definedName>
    <definedName name="ADJD">#REF!</definedName>
    <definedName name="ADJE" localSheetId="6">#REF!</definedName>
    <definedName name="ADJE" localSheetId="7">#REF!</definedName>
    <definedName name="ADJE">#REF!</definedName>
    <definedName name="ADJF" localSheetId="6">#REF!</definedName>
    <definedName name="ADJF" localSheetId="7">#REF!</definedName>
    <definedName name="ADJF">#REF!</definedName>
    <definedName name="ADJG" localSheetId="6">#REF!</definedName>
    <definedName name="ADJG" localSheetId="7">#REF!</definedName>
    <definedName name="ADJG">#REF!</definedName>
    <definedName name="ADJH" localSheetId="6">#REF!</definedName>
    <definedName name="ADJH" localSheetId="7">#REF!</definedName>
    <definedName name="ADJH">#REF!</definedName>
    <definedName name="ADJI" localSheetId="6">#REF!</definedName>
    <definedName name="ADJI" localSheetId="7">#REF!</definedName>
    <definedName name="ADJI">#REF!</definedName>
    <definedName name="ADJJ" localSheetId="6">#REF!</definedName>
    <definedName name="ADJJ" localSheetId="7">#REF!</definedName>
    <definedName name="ADJJ">#REF!</definedName>
    <definedName name="AdmProBln" localSheetId="9">'[19]AHS - Personel'!$F$9</definedName>
    <definedName name="AdmProBln">#N/A</definedName>
    <definedName name="aegbn" localSheetId="6">#REF!</definedName>
    <definedName name="aegbn" localSheetId="7">#REF!</definedName>
    <definedName name="aegbn" localSheetId="5">#REF!</definedName>
    <definedName name="aegbn">#REF!</definedName>
    <definedName name="afag">#REF!</definedName>
    <definedName name="afasdf" hidden="1">[5]DExp.Lmb!#REF!</definedName>
    <definedName name="afgggg" localSheetId="6" hidden="1">{#N/A,#N/A,FALSE,"M.43"}</definedName>
    <definedName name="afgggg" localSheetId="9" hidden="1">{#N/A,#N/A,FALSE,"M.43"}</definedName>
    <definedName name="afgggg" localSheetId="7" hidden="1">{#N/A,#N/A,FALSE,"M.43"}</definedName>
    <definedName name="afgggg" localSheetId="5" hidden="1">{#N/A,#N/A,FALSE,"M.43"}</definedName>
    <definedName name="afgggg" localSheetId="10" hidden="1">{#N/A,#N/A,FALSE,"M.43"}</definedName>
    <definedName name="afgggg" hidden="1">{#N/A,#N/A,FALSE,"M.43"}</definedName>
    <definedName name="AJAA" localSheetId="6">#REF!</definedName>
    <definedName name="AJAA" localSheetId="7">#REF!</definedName>
    <definedName name="AJAA" localSheetId="5">#REF!</definedName>
    <definedName name="AJAA">#REF!</definedName>
    <definedName name="AJAB" localSheetId="6">#REF!</definedName>
    <definedName name="AJAB" localSheetId="7">#REF!</definedName>
    <definedName name="AJAB">#REF!</definedName>
    <definedName name="AJAC" localSheetId="6">#REF!</definedName>
    <definedName name="AJAC" localSheetId="7">#REF!</definedName>
    <definedName name="AJAC">#REF!</definedName>
    <definedName name="AJAD" localSheetId="6">#REF!</definedName>
    <definedName name="AJAD" localSheetId="7">#REF!</definedName>
    <definedName name="AJAD">#REF!</definedName>
    <definedName name="AJAE" localSheetId="6">#REF!</definedName>
    <definedName name="AJAE" localSheetId="7">#REF!</definedName>
    <definedName name="AJAE">#REF!</definedName>
    <definedName name="AJAF" localSheetId="6">#REF!</definedName>
    <definedName name="AJAF" localSheetId="7">#REF!</definedName>
    <definedName name="AJAF">#REF!</definedName>
    <definedName name="AJAG" localSheetId="6">#REF!</definedName>
    <definedName name="AJAG" localSheetId="7">#REF!</definedName>
    <definedName name="AJAG">#REF!</definedName>
    <definedName name="AJAH" localSheetId="6">#REF!</definedName>
    <definedName name="AJAH" localSheetId="7">#REF!</definedName>
    <definedName name="AJAH">#REF!</definedName>
    <definedName name="AJAI" localSheetId="6">#REF!</definedName>
    <definedName name="AJAI" localSheetId="7">#REF!</definedName>
    <definedName name="AJAI">#REF!</definedName>
    <definedName name="AJAJ" localSheetId="6">#REF!</definedName>
    <definedName name="AJAJ" localSheetId="7">#REF!</definedName>
    <definedName name="AJAJ">#REF!</definedName>
    <definedName name="AJBA" localSheetId="6">#REF!</definedName>
    <definedName name="AJBA" localSheetId="7">#REF!</definedName>
    <definedName name="AJBA">#REF!</definedName>
    <definedName name="AJBB" localSheetId="6">#REF!</definedName>
    <definedName name="AJBB" localSheetId="7">#REF!</definedName>
    <definedName name="AJBB">#REF!</definedName>
    <definedName name="AJBC" localSheetId="6">#REF!</definedName>
    <definedName name="AJBC" localSheetId="7">#REF!</definedName>
    <definedName name="AJBC">#REF!</definedName>
    <definedName name="AJBD" localSheetId="6">#REF!</definedName>
    <definedName name="AJBD" localSheetId="7">#REF!</definedName>
    <definedName name="AJBD">#REF!</definedName>
    <definedName name="AJBE" localSheetId="6">#REF!</definedName>
    <definedName name="AJBE" localSheetId="7">#REF!</definedName>
    <definedName name="AJBE">#REF!</definedName>
    <definedName name="AJBF" localSheetId="6">#REF!</definedName>
    <definedName name="AJBF" localSheetId="7">#REF!</definedName>
    <definedName name="AJBF">#REF!</definedName>
    <definedName name="AJBG" localSheetId="6">#REF!</definedName>
    <definedName name="AJBG" localSheetId="7">#REF!</definedName>
    <definedName name="AJBG">#REF!</definedName>
    <definedName name="AJBH" localSheetId="6">#REF!</definedName>
    <definedName name="AJBH" localSheetId="7">#REF!</definedName>
    <definedName name="AJBH">#REF!</definedName>
    <definedName name="AJBI" localSheetId="6">#REF!</definedName>
    <definedName name="AJBI" localSheetId="7">#REF!</definedName>
    <definedName name="AJBI">#REF!</definedName>
    <definedName name="AJBJ" localSheetId="6">#REF!</definedName>
    <definedName name="AJBJ" localSheetId="7">#REF!</definedName>
    <definedName name="AJBJ">#REF!</definedName>
    <definedName name="AJCA" localSheetId="6">#REF!</definedName>
    <definedName name="AJCA" localSheetId="7">#REF!</definedName>
    <definedName name="AJCA">#REF!</definedName>
    <definedName name="AJCB" localSheetId="6">#REF!</definedName>
    <definedName name="AJCB" localSheetId="7">#REF!</definedName>
    <definedName name="AJCB">#REF!</definedName>
    <definedName name="AJCC" localSheetId="6">#REF!</definedName>
    <definedName name="AJCC" localSheetId="7">#REF!</definedName>
    <definedName name="AJCC">#REF!</definedName>
    <definedName name="AJCD" localSheetId="6">#REF!</definedName>
    <definedName name="AJCD" localSheetId="7">#REF!</definedName>
    <definedName name="AJCD">#REF!</definedName>
    <definedName name="AJCE" localSheetId="6">#REF!</definedName>
    <definedName name="AJCE" localSheetId="7">#REF!</definedName>
    <definedName name="AJCE">#REF!</definedName>
    <definedName name="AJCF" localSheetId="6">#REF!</definedName>
    <definedName name="AJCF" localSheetId="7">#REF!</definedName>
    <definedName name="AJCF">#REF!</definedName>
    <definedName name="AJCG" localSheetId="6">#REF!</definedName>
    <definedName name="AJCG" localSheetId="7">#REF!</definedName>
    <definedName name="AJCG">#REF!</definedName>
    <definedName name="AJCH" localSheetId="6">#REF!</definedName>
    <definedName name="AJCH" localSheetId="7">#REF!</definedName>
    <definedName name="AJCH">#REF!</definedName>
    <definedName name="AJCI" localSheetId="6">#REF!</definedName>
    <definedName name="AJCI" localSheetId="7">#REF!</definedName>
    <definedName name="AJCI">#REF!</definedName>
    <definedName name="AJCJ" localSheetId="6">#REF!</definedName>
    <definedName name="AJCJ" localSheetId="7">#REF!</definedName>
    <definedName name="AJCJ">#REF!</definedName>
    <definedName name="AJDA" localSheetId="6">#REF!</definedName>
    <definedName name="AJDA" localSheetId="7">#REF!</definedName>
    <definedName name="AJDA">#REF!</definedName>
    <definedName name="AJDB" localSheetId="6">#REF!</definedName>
    <definedName name="AJDB" localSheetId="7">#REF!</definedName>
    <definedName name="AJDB">#REF!</definedName>
    <definedName name="AJDC" localSheetId="6">#REF!</definedName>
    <definedName name="AJDC" localSheetId="7">#REF!</definedName>
    <definedName name="AJDC">#REF!</definedName>
    <definedName name="AJDD" localSheetId="6">#REF!</definedName>
    <definedName name="AJDD" localSheetId="7">#REF!</definedName>
    <definedName name="AJDD">#REF!</definedName>
    <definedName name="AJDE" localSheetId="6">#REF!</definedName>
    <definedName name="AJDE" localSheetId="7">#REF!</definedName>
    <definedName name="AJDE">#REF!</definedName>
    <definedName name="AJDF" localSheetId="6">#REF!</definedName>
    <definedName name="AJDF" localSheetId="7">#REF!</definedName>
    <definedName name="AJDF">#REF!</definedName>
    <definedName name="AJDG" localSheetId="6">#REF!</definedName>
    <definedName name="AJDG" localSheetId="7">#REF!</definedName>
    <definedName name="AJDG">#REF!</definedName>
    <definedName name="AJDH" localSheetId="6">#REF!</definedName>
    <definedName name="AJDH" localSheetId="7">#REF!</definedName>
    <definedName name="AJDH">#REF!</definedName>
    <definedName name="AJDI" localSheetId="6">#REF!</definedName>
    <definedName name="AJDI" localSheetId="7">#REF!</definedName>
    <definedName name="AJDI">#REF!</definedName>
    <definedName name="AJDJ" localSheetId="6">#REF!</definedName>
    <definedName name="AJDJ" localSheetId="7">#REF!</definedName>
    <definedName name="AJDJ">#REF!</definedName>
    <definedName name="AJEA" localSheetId="6">#REF!</definedName>
    <definedName name="AJEA" localSheetId="7">#REF!</definedName>
    <definedName name="AJEA">#REF!</definedName>
    <definedName name="AJEB" localSheetId="6">#REF!</definedName>
    <definedName name="AJEB" localSheetId="7">#REF!</definedName>
    <definedName name="AJEB">#REF!</definedName>
    <definedName name="AJEC" localSheetId="6">#REF!</definedName>
    <definedName name="AJEC" localSheetId="7">#REF!</definedName>
    <definedName name="AJEC">#REF!</definedName>
    <definedName name="AJED" localSheetId="6">#REF!</definedName>
    <definedName name="AJED" localSheetId="7">#REF!</definedName>
    <definedName name="AJED">#REF!</definedName>
    <definedName name="AJEE" localSheetId="6">#REF!</definedName>
    <definedName name="AJEE" localSheetId="7">#REF!</definedName>
    <definedName name="AJEE">#REF!</definedName>
    <definedName name="AJEF" localSheetId="6">#REF!</definedName>
    <definedName name="AJEF" localSheetId="7">#REF!</definedName>
    <definedName name="AJEF">#REF!</definedName>
    <definedName name="AJEG" localSheetId="6">#REF!</definedName>
    <definedName name="AJEG" localSheetId="7">#REF!</definedName>
    <definedName name="AJEG">#REF!</definedName>
    <definedName name="AJEH" localSheetId="6">#REF!</definedName>
    <definedName name="AJEH" localSheetId="7">#REF!</definedName>
    <definedName name="AJEH">#REF!</definedName>
    <definedName name="AJEI" localSheetId="6">#REF!</definedName>
    <definedName name="AJEI" localSheetId="7">#REF!</definedName>
    <definedName name="AJEI">#REF!</definedName>
    <definedName name="AJEJ" localSheetId="6">#REF!</definedName>
    <definedName name="AJEJ" localSheetId="7">#REF!</definedName>
    <definedName name="AJEJ">#REF!</definedName>
    <definedName name="AJFA" localSheetId="6">#REF!</definedName>
    <definedName name="AJFA" localSheetId="7">#REF!</definedName>
    <definedName name="AJFA">#REF!</definedName>
    <definedName name="AJFB" localSheetId="6">#REF!</definedName>
    <definedName name="AJFB" localSheetId="7">#REF!</definedName>
    <definedName name="AJFB">#REF!</definedName>
    <definedName name="AJFC" localSheetId="6">#REF!</definedName>
    <definedName name="AJFC" localSheetId="7">#REF!</definedName>
    <definedName name="AJFC">#REF!</definedName>
    <definedName name="AJFD" localSheetId="6">#REF!</definedName>
    <definedName name="AJFD" localSheetId="7">#REF!</definedName>
    <definedName name="AJFD">#REF!</definedName>
    <definedName name="AJFE" localSheetId="6">#REF!</definedName>
    <definedName name="AJFE" localSheetId="7">#REF!</definedName>
    <definedName name="AJFE">#REF!</definedName>
    <definedName name="AJFF" localSheetId="6">#REF!</definedName>
    <definedName name="AJFF" localSheetId="7">#REF!</definedName>
    <definedName name="AJFF">#REF!</definedName>
    <definedName name="AJFG" localSheetId="6">#REF!</definedName>
    <definedName name="AJFG" localSheetId="7">#REF!</definedName>
    <definedName name="AJFG">#REF!</definedName>
    <definedName name="AJFH" localSheetId="6">#REF!</definedName>
    <definedName name="AJFH" localSheetId="7">#REF!</definedName>
    <definedName name="AJFH">#REF!</definedName>
    <definedName name="AJFI" localSheetId="6">#REF!</definedName>
    <definedName name="AJFI" localSheetId="7">#REF!</definedName>
    <definedName name="AJFI">#REF!</definedName>
    <definedName name="AJFJ" localSheetId="6">#REF!</definedName>
    <definedName name="AJFJ" localSheetId="7">#REF!</definedName>
    <definedName name="AJFJ">#REF!</definedName>
    <definedName name="AJGA" localSheetId="6">#REF!</definedName>
    <definedName name="AJGA" localSheetId="7">#REF!</definedName>
    <definedName name="AJGA">#REF!</definedName>
    <definedName name="AJGB" localSheetId="6">#REF!</definedName>
    <definedName name="AJGB" localSheetId="7">#REF!</definedName>
    <definedName name="AJGB">#REF!</definedName>
    <definedName name="AJGC" localSheetId="6">#REF!</definedName>
    <definedName name="AJGC" localSheetId="7">#REF!</definedName>
    <definedName name="AJGC">#REF!</definedName>
    <definedName name="AJGD" localSheetId="6">#REF!</definedName>
    <definedName name="AJGD" localSheetId="7">#REF!</definedName>
    <definedName name="AJGD">#REF!</definedName>
    <definedName name="AJGE" localSheetId="6">#REF!</definedName>
    <definedName name="AJGE" localSheetId="7">#REF!</definedName>
    <definedName name="AJGE">#REF!</definedName>
    <definedName name="AJGF" localSheetId="6">#REF!</definedName>
    <definedName name="AJGF" localSheetId="7">#REF!</definedName>
    <definedName name="AJGF">#REF!</definedName>
    <definedName name="AJGG" localSheetId="6">#REF!</definedName>
    <definedName name="AJGG" localSheetId="7">#REF!</definedName>
    <definedName name="AJGG">#REF!</definedName>
    <definedName name="AJGH" localSheetId="6">#REF!</definedName>
    <definedName name="AJGH" localSheetId="7">#REF!</definedName>
    <definedName name="AJGH">#REF!</definedName>
    <definedName name="AJGI" localSheetId="6">#REF!</definedName>
    <definedName name="AJGI" localSheetId="7">#REF!</definedName>
    <definedName name="AJGI">#REF!</definedName>
    <definedName name="AJGJ" localSheetId="6">#REF!</definedName>
    <definedName name="AJGJ" localSheetId="7">#REF!</definedName>
    <definedName name="AJGJ">#REF!</definedName>
    <definedName name="AJHA" localSheetId="6">#REF!</definedName>
    <definedName name="AJHA" localSheetId="7">#REF!</definedName>
    <definedName name="AJHA">#REF!</definedName>
    <definedName name="AJHB" localSheetId="6">#REF!</definedName>
    <definedName name="AJHB" localSheetId="7">#REF!</definedName>
    <definedName name="AJHB">#REF!</definedName>
    <definedName name="AJHC" localSheetId="6">#REF!</definedName>
    <definedName name="AJHC" localSheetId="7">#REF!</definedName>
    <definedName name="AJHC">#REF!</definedName>
    <definedName name="AJHD" localSheetId="6">#REF!</definedName>
    <definedName name="AJHD" localSheetId="7">#REF!</definedName>
    <definedName name="AJHD">#REF!</definedName>
    <definedName name="AJHE" localSheetId="6">#REF!</definedName>
    <definedName name="AJHE" localSheetId="7">#REF!</definedName>
    <definedName name="AJHE">#REF!</definedName>
    <definedName name="AJHF" localSheetId="6">#REF!</definedName>
    <definedName name="AJHF" localSheetId="7">#REF!</definedName>
    <definedName name="AJHF">#REF!</definedName>
    <definedName name="AJHG" localSheetId="6">#REF!</definedName>
    <definedName name="AJHG" localSheetId="7">#REF!</definedName>
    <definedName name="AJHG">#REF!</definedName>
    <definedName name="AJHH" localSheetId="6">#REF!</definedName>
    <definedName name="AJHH" localSheetId="7">#REF!</definedName>
    <definedName name="AJHH">#REF!</definedName>
    <definedName name="AJHI" localSheetId="6">#REF!</definedName>
    <definedName name="AJHI" localSheetId="7">#REF!</definedName>
    <definedName name="AJHI">#REF!</definedName>
    <definedName name="AJHJ" localSheetId="6">#REF!</definedName>
    <definedName name="AJHJ" localSheetId="7">#REF!</definedName>
    <definedName name="AJHJ">#REF!</definedName>
    <definedName name="AJI">#REF!</definedName>
    <definedName name="AJIA" localSheetId="6">#REF!</definedName>
    <definedName name="AJIA" localSheetId="7">#REF!</definedName>
    <definedName name="AJIA">#REF!</definedName>
    <definedName name="AJIB" localSheetId="6">#REF!</definedName>
    <definedName name="AJIB" localSheetId="7">#REF!</definedName>
    <definedName name="AJIB">#REF!</definedName>
    <definedName name="AJIC" localSheetId="6">#REF!</definedName>
    <definedName name="AJIC" localSheetId="7">#REF!</definedName>
    <definedName name="AJIC">#REF!</definedName>
    <definedName name="AJID" localSheetId="6">#REF!</definedName>
    <definedName name="AJID" localSheetId="7">#REF!</definedName>
    <definedName name="AJID">#REF!</definedName>
    <definedName name="AJIE" localSheetId="6">#REF!</definedName>
    <definedName name="AJIE" localSheetId="7">#REF!</definedName>
    <definedName name="AJIE">#REF!</definedName>
    <definedName name="AJIF" localSheetId="6">#REF!</definedName>
    <definedName name="AJIF" localSheetId="7">#REF!</definedName>
    <definedName name="AJIF">#REF!</definedName>
    <definedName name="AJIG" localSheetId="6">#REF!</definedName>
    <definedName name="AJIG" localSheetId="7">#REF!</definedName>
    <definedName name="AJIG">#REF!</definedName>
    <definedName name="AJIH" localSheetId="6">#REF!</definedName>
    <definedName name="AJIH" localSheetId="7">#REF!</definedName>
    <definedName name="AJIH">#REF!</definedName>
    <definedName name="AJII" localSheetId="6">#REF!</definedName>
    <definedName name="AJII" localSheetId="7">#REF!</definedName>
    <definedName name="AJII">#REF!</definedName>
    <definedName name="AJIJ" localSheetId="6">#REF!</definedName>
    <definedName name="AJIJ" localSheetId="7">#REF!</definedName>
    <definedName name="AJIJ">#REF!</definedName>
    <definedName name="AJJA" localSheetId="6">#REF!</definedName>
    <definedName name="AJJA" localSheetId="7">#REF!</definedName>
    <definedName name="AJJA">#REF!</definedName>
    <definedName name="AJJB" localSheetId="6">#REF!</definedName>
    <definedName name="AJJB" localSheetId="7">#REF!</definedName>
    <definedName name="AJJB">#REF!</definedName>
    <definedName name="AJJC" localSheetId="6">#REF!</definedName>
    <definedName name="AJJC" localSheetId="7">#REF!</definedName>
    <definedName name="AJJC">#REF!</definedName>
    <definedName name="AJJD" localSheetId="6">#REF!</definedName>
    <definedName name="AJJD" localSheetId="7">#REF!</definedName>
    <definedName name="AJJD">#REF!</definedName>
    <definedName name="AJJE" localSheetId="6">#REF!</definedName>
    <definedName name="AJJE" localSheetId="7">#REF!</definedName>
    <definedName name="AJJE">#REF!</definedName>
    <definedName name="AJJF" localSheetId="6">#REF!</definedName>
    <definedName name="AJJF" localSheetId="7">#REF!</definedName>
    <definedName name="AJJF">#REF!</definedName>
    <definedName name="AJJG" localSheetId="6">#REF!</definedName>
    <definedName name="AJJG" localSheetId="7">#REF!</definedName>
    <definedName name="AJJG">#REF!</definedName>
    <definedName name="AJJH" localSheetId="6">#REF!</definedName>
    <definedName name="AJJH" localSheetId="7">#REF!</definedName>
    <definedName name="AJJH">#REF!</definedName>
    <definedName name="AJJI" localSheetId="6">#REF!</definedName>
    <definedName name="AJJI" localSheetId="7">#REF!</definedName>
    <definedName name="AJJI">#REF!</definedName>
    <definedName name="AkumATFungsi" localSheetId="6">#REF!</definedName>
    <definedName name="AkumATFungsi" localSheetId="7">#REF!</definedName>
    <definedName name="AkumATFungsi">#REF!</definedName>
    <definedName name="AkumATJenis" localSheetId="6">#REF!</definedName>
    <definedName name="AkumATJenis" localSheetId="9">#REF!</definedName>
    <definedName name="AkumATJenis" localSheetId="7">#REF!</definedName>
    <definedName name="AkumATJenis">#REF!</definedName>
    <definedName name="ALAMAT" localSheetId="6">#REF!</definedName>
    <definedName name="ALAMAT" localSheetId="7">#REF!</definedName>
    <definedName name="ALAMAT">#REF!</definedName>
    <definedName name="an" localSheetId="6">[18]JAN09!#REF!</definedName>
    <definedName name="an" localSheetId="7">[18]JAN09!#REF!</definedName>
    <definedName name="an">[18]JAN09!#REF!</definedName>
    <definedName name="analisa" localSheetId="6">#REF!</definedName>
    <definedName name="analisa" localSheetId="7">#REF!</definedName>
    <definedName name="analisa" localSheetId="5">#REF!</definedName>
    <definedName name="analisa">#REF!</definedName>
    <definedName name="AnalisaPenjualan" localSheetId="6">#REF!</definedName>
    <definedName name="AnalisaPenjualan" localSheetId="7">#REF!</definedName>
    <definedName name="AnalisaPenjualan">#REF!</definedName>
    <definedName name="AnalisHari" localSheetId="9">'[19]AHS - Personel'!$G$10</definedName>
    <definedName name="AnalisHari">#N/A</definedName>
    <definedName name="and" localSheetId="6">[20]JAN09!#REF!</definedName>
    <definedName name="and" localSheetId="7">[20]JAN09!#REF!</definedName>
    <definedName name="and">[20]JAN09!#REF!</definedName>
    <definedName name="andrea" localSheetId="6">[18]JAN09!#REF!</definedName>
    <definedName name="andrea" localSheetId="7">[18]JAN09!#REF!</definedName>
    <definedName name="andrea">[18]JAN09!#REF!</definedName>
    <definedName name="APRIL92" localSheetId="6">#REF!</definedName>
    <definedName name="APRIL92" localSheetId="7">#REF!</definedName>
    <definedName name="APRIL92" localSheetId="5">#REF!</definedName>
    <definedName name="APRIL92">#REF!</definedName>
    <definedName name="aqa">#REF!</definedName>
    <definedName name="aqDAD">#REF!</definedName>
    <definedName name="Area_data">[21]Area_Data!$C$7:$Y$29</definedName>
    <definedName name="area_print" localSheetId="6">#REF!</definedName>
    <definedName name="area_print" localSheetId="7">#REF!</definedName>
    <definedName name="area_print" localSheetId="5">#REF!</definedName>
    <definedName name="area_print">#REF!</definedName>
    <definedName name="Area_print_Mi" localSheetId="6">#REF!</definedName>
    <definedName name="Area_print_Mi" localSheetId="7">#REF!</definedName>
    <definedName name="Area_print_Mi">#REF!</definedName>
    <definedName name="area_print1" localSheetId="6">#REF!</definedName>
    <definedName name="area_print1" localSheetId="7">#REF!</definedName>
    <definedName name="area_print1">#REF!</definedName>
    <definedName name="Area_type">OFFSET('[21]Working Page'!$K$8,0,0,COUNTA('[21]Working Page'!$K$8:$K$20),1)</definedName>
    <definedName name="AREATAPRKAP" localSheetId="6">#REF!</definedName>
    <definedName name="AREATAPRKAP" localSheetId="7">#REF!</definedName>
    <definedName name="AREATAPRKAP" localSheetId="5">#REF!</definedName>
    <definedName name="AREATAPRKAP">#REF!</definedName>
    <definedName name="arest" localSheetId="6">#REF!</definedName>
    <definedName name="arest" localSheetId="7">#REF!</definedName>
    <definedName name="arest">#REF!</definedName>
    <definedName name="arus" localSheetId="6">#REF!</definedName>
    <definedName name="arus" localSheetId="7">#REF!</definedName>
    <definedName name="arus">#REF!</definedName>
    <definedName name="ArusKas" localSheetId="6">#REF!</definedName>
    <definedName name="ArusKas" localSheetId="9">#REF!</definedName>
    <definedName name="ArusKas" localSheetId="7">#REF!</definedName>
    <definedName name="ArusKas">#REF!</definedName>
    <definedName name="AS2DocOpenMode" hidden="1">"AS2DocumentBrowse"</definedName>
    <definedName name="ASASA" localSheetId="6">#REF!</definedName>
    <definedName name="ASASA" localSheetId="7">#REF!</definedName>
    <definedName name="ASASA" localSheetId="5">#REF!</definedName>
    <definedName name="ASASA">#REF!</definedName>
    <definedName name="asasdasd" localSheetId="6" hidden="1">{#N/A,#N/A,FALSE,"M.42"}</definedName>
    <definedName name="asasdasd" localSheetId="9" hidden="1">{#N/A,#N/A,FALSE,"M.42"}</definedName>
    <definedName name="asasdasd" localSheetId="7" hidden="1">{#N/A,#N/A,FALSE,"M.42"}</definedName>
    <definedName name="asasdasd" localSheetId="5" hidden="1">{#N/A,#N/A,FALSE,"M.42"}</definedName>
    <definedName name="asasdasd" localSheetId="10" hidden="1">{#N/A,#N/A,FALSE,"M.42"}</definedName>
    <definedName name="asasdasd" hidden="1">{#N/A,#N/A,FALSE,"M.42"}</definedName>
    <definedName name="Asumsi" localSheetId="6">#REF!</definedName>
    <definedName name="Asumsi" localSheetId="9">#REF!</definedName>
    <definedName name="Asumsi" localSheetId="7">#REF!</definedName>
    <definedName name="Asumsi">#REF!</definedName>
    <definedName name="ATFungsi" localSheetId="6">#REF!</definedName>
    <definedName name="ATFungsi" localSheetId="9">#REF!</definedName>
    <definedName name="ATFungsi" localSheetId="7">#REF!</definedName>
    <definedName name="ATFungsi">#REF!</definedName>
    <definedName name="ATJenis" localSheetId="6">#REF!</definedName>
    <definedName name="ATJenis" localSheetId="9">#REF!</definedName>
    <definedName name="ATJenis" localSheetId="7">#REF!</definedName>
    <definedName name="ATJenis">#REF!</definedName>
    <definedName name="aw" localSheetId="6" hidden="1">{#N/A,#N/A,FALSE,"M.42"}</definedName>
    <definedName name="aw" localSheetId="9" hidden="1">{#N/A,#N/A,FALSE,"M.42"}</definedName>
    <definedName name="aw" localSheetId="7" hidden="1">{#N/A,#N/A,FALSE,"M.42"}</definedName>
    <definedName name="aw" localSheetId="5" hidden="1">{#N/A,#N/A,FALSE,"M.42"}</definedName>
    <definedName name="aw" localSheetId="10" hidden="1">{#N/A,#N/A,FALSE,"M.42"}</definedName>
    <definedName name="aw" hidden="1">{#N/A,#N/A,FALSE,"M.42"}</definedName>
    <definedName name="B" localSheetId="6">#REF!</definedName>
    <definedName name="B" localSheetId="7">#REF!</definedName>
    <definedName name="B" localSheetId="5">#REF!</definedName>
    <definedName name="B">#REF!</definedName>
    <definedName name="ba" localSheetId="6">[22]Usulan!#REF!</definedName>
    <definedName name="ba" localSheetId="7">[22]Usulan!#REF!</definedName>
    <definedName name="ba" localSheetId="5">[22]Usulan!#REF!</definedName>
    <definedName name="ba">[22]Usulan!#REF!</definedName>
    <definedName name="baba" localSheetId="6">#REF!</definedName>
    <definedName name="baba" localSheetId="9">#REF!</definedName>
    <definedName name="baba" localSheetId="5">#REF!</definedName>
    <definedName name="baba">#REF!</definedName>
    <definedName name="Bangsri" localSheetId="6" hidden="1">#REF!</definedName>
    <definedName name="Bangsri" localSheetId="9" hidden="1">#REF!</definedName>
    <definedName name="Bangsri" localSheetId="7" hidden="1">#REF!</definedName>
    <definedName name="Bangsri" localSheetId="0" hidden="1">#REF!</definedName>
    <definedName name="Bangsri" localSheetId="2" hidden="1">#REF!</definedName>
    <definedName name="Bangsri" localSheetId="1" hidden="1">#REF!</definedName>
    <definedName name="Bangsri" hidden="1">#REF!</definedName>
    <definedName name="bank" localSheetId="6">#REF!</definedName>
    <definedName name="bank" localSheetId="7">#REF!</definedName>
    <definedName name="bank">#REF!</definedName>
    <definedName name="BAR" localSheetId="6">'[23]FORM-B'!#REF!</definedName>
    <definedName name="BAR" localSheetId="7">'[23]FORM-B'!#REF!</definedName>
    <definedName name="BAR">'[23]FORM-B'!#REF!</definedName>
    <definedName name="BAR_19" localSheetId="6">'[23]FORM-B'!#REF!</definedName>
    <definedName name="BAR_19" localSheetId="7">'[23]FORM-B'!#REF!</definedName>
    <definedName name="BAR_19">'[23]FORM-B'!#REF!</definedName>
    <definedName name="BARU" localSheetId="6">#REF!</definedName>
    <definedName name="BARU" localSheetId="7">#REF!</definedName>
    <definedName name="BARU" localSheetId="5">#REF!</definedName>
    <definedName name="BARU">#REF!</definedName>
    <definedName name="Baru_19" localSheetId="6">'[23]FORM-B'!#REF!</definedName>
    <definedName name="Baru_19" localSheetId="7">'[23]FORM-B'!#REF!</definedName>
    <definedName name="Baru_19" localSheetId="5">'[23]FORM-B'!#REF!</definedName>
    <definedName name="Baru_19">'[23]FORM-B'!#REF!</definedName>
    <definedName name="Bases_of_absorption">OFFSET('[21]Working Page'!$J$8,0,0,COUNTA('[21]Working Page'!$J$8:$J$31),1)</definedName>
    <definedName name="Basis_of_absorption_Area_Overheads">'[21]Regional Overhead Allocation_WJ'!$C$381:$U$404</definedName>
    <definedName name="Basket">[24]Kamus!$D$2:$D$8</definedName>
    <definedName name="Bayar_Tepsco_jpy" localSheetId="6">#REF!</definedName>
    <definedName name="Bayar_Tepsco_jpy" localSheetId="7">#REF!</definedName>
    <definedName name="Bayar_Tepsco_jpy" localSheetId="5">#REF!</definedName>
    <definedName name="Bayar_Tepsco_jpy">#REF!</definedName>
    <definedName name="BBakuTRWI">'[25]BBaku(12C3)'!$B$1:$S$46</definedName>
    <definedName name="BBakuTRWII">'[25]BBaku(12C3)'!$B$47:$S$93</definedName>
    <definedName name="BBakuTRWIII">'[25]BBaku(12C3)'!$B$94:$S$140</definedName>
    <definedName name="BBakuTRWIV">'[25]BBaku(12C3)'!$B$141:$S$187</definedName>
    <definedName name="bbb" localSheetId="6" hidden="1">{#N/A,#N/A,FALSE,"M.41"}</definedName>
    <definedName name="bbb" localSheetId="9" hidden="1">{#N/A,#N/A,FALSE,"M.41"}</definedName>
    <definedName name="bbb" localSheetId="7" hidden="1">{#N/A,#N/A,FALSE,"M.41"}</definedName>
    <definedName name="bbb" localSheetId="5" hidden="1">{#N/A,#N/A,FALSE,"M.41"}</definedName>
    <definedName name="bbb" localSheetId="10" hidden="1">{#N/A,#N/A,FALSE,"M.41"}</definedName>
    <definedName name="bbb" hidden="1">{#N/A,#N/A,FALSE,"M.41"}</definedName>
    <definedName name="BBMJenisTRWI">'[26]BBMJenis(12B1)'!$B$1:$K$38</definedName>
    <definedName name="BBMJenisTRWII">'[26]BBMJenis(12B1)'!$B$40:$K$77</definedName>
    <definedName name="BBMJenisTRWIII">'[26]BBMJenis(12B1)'!$B$79:$K$116</definedName>
    <definedName name="BBMJenisTRWIV">'[26]BBMJenis(12B1)'!$B$118:$K$155</definedName>
    <definedName name="BEBANKDS" localSheetId="6">#REF!</definedName>
    <definedName name="BEBANKDS" localSheetId="7">#REF!</definedName>
    <definedName name="BEBANKDS" localSheetId="5">#REF!</definedName>
    <definedName name="BEBANKDS">#REF!</definedName>
    <definedName name="BEBANSLG" localSheetId="6">#REF!</definedName>
    <definedName name="BEBANSLG" localSheetId="7">#REF!</definedName>
    <definedName name="BEBANSLG">#REF!</definedName>
    <definedName name="BEBANSMG" localSheetId="6">#REF!</definedName>
    <definedName name="BEBANSMG" localSheetId="7">#REF!</definedName>
    <definedName name="BEBANSMG">#REF!</definedName>
    <definedName name="bf" localSheetId="6" hidden="1">{#N/A,#N/A,FALSE,"M.01";#N/A,#N/A,FALSE,"M.01"}</definedName>
    <definedName name="bf" localSheetId="9" hidden="1">{#N/A,#N/A,FALSE,"M.01";#N/A,#N/A,FALSE,"M.01"}</definedName>
    <definedName name="bf" localSheetId="7" hidden="1">{#N/A,#N/A,FALSE,"M.01";#N/A,#N/A,FALSE,"M.01"}</definedName>
    <definedName name="bf" localSheetId="5" hidden="1">{#N/A,#N/A,FALSE,"M.01";#N/A,#N/A,FALSE,"M.01"}</definedName>
    <definedName name="bf" localSheetId="10" hidden="1">{#N/A,#N/A,FALSE,"M.01";#N/A,#N/A,FALSE,"M.01"}</definedName>
    <definedName name="bf" hidden="1">{#N/A,#N/A,FALSE,"M.01";#N/A,#N/A,FALSE,"M.01"}</definedName>
    <definedName name="bg" localSheetId="6" hidden="1">{#N/A,#N/A,FALSE,"M.01";#N/A,#N/A,FALSE,"M.01"}</definedName>
    <definedName name="bg" localSheetId="9" hidden="1">{#N/A,#N/A,FALSE,"M.01";#N/A,#N/A,FALSE,"M.01"}</definedName>
    <definedName name="bg" localSheetId="7" hidden="1">{#N/A,#N/A,FALSE,"M.01";#N/A,#N/A,FALSE,"M.01"}</definedName>
    <definedName name="bg" localSheetId="5" hidden="1">{#N/A,#N/A,FALSE,"M.01";#N/A,#N/A,FALSE,"M.01"}</definedName>
    <definedName name="bg" localSheetId="10" hidden="1">{#N/A,#N/A,FALSE,"M.01";#N/A,#N/A,FALSE,"M.01"}</definedName>
    <definedName name="bg" hidden="1">{#N/A,#N/A,FALSE,"M.01";#N/A,#N/A,FALSE,"M.01"}</definedName>
    <definedName name="BHVHY" localSheetId="6">#REF!</definedName>
    <definedName name="BHVHY" localSheetId="7">#REF!</definedName>
    <definedName name="BHVHY" localSheetId="5">#REF!</definedName>
    <definedName name="BHVHY">#REF!</definedName>
    <definedName name="Biak" localSheetId="6" hidden="1">{#N/A,#N/A,FALSE,"M.31"}</definedName>
    <definedName name="Biak" localSheetId="9" hidden="1">{#N/A,#N/A,FALSE,"M.31"}</definedName>
    <definedName name="Biak" localSheetId="7" hidden="1">{#N/A,#N/A,FALSE,"M.31"}</definedName>
    <definedName name="Biak" localSheetId="5" hidden="1">{#N/A,#N/A,FALSE,"M.31"}</definedName>
    <definedName name="Biak" localSheetId="10" hidden="1">{#N/A,#N/A,FALSE,"M.31"}</definedName>
    <definedName name="Biak" hidden="1">{#N/A,#N/A,FALSE,"M.31"}</definedName>
    <definedName name="BIAYA" localSheetId="6" hidden="1">{#N/A,#N/A,FALSE,"M.01"}</definedName>
    <definedName name="BIAYA" localSheetId="9" hidden="1">{#N/A,#N/A,FALSE,"M.01"}</definedName>
    <definedName name="BIAYA" localSheetId="7" hidden="1">{#N/A,#N/A,FALSE,"M.01"}</definedName>
    <definedName name="BIAYA" localSheetId="5" hidden="1">{#N/A,#N/A,FALSE,"M.01"}</definedName>
    <definedName name="BIAYA" localSheetId="10" hidden="1">{#N/A,#N/A,FALSE,"M.01"}</definedName>
    <definedName name="BIAYA" hidden="1">{#N/A,#N/A,FALSE,"M.01"}</definedName>
    <definedName name="BiInvest" localSheetId="6">#REF!</definedName>
    <definedName name="BiInvest" localSheetId="7">#REF!</definedName>
    <definedName name="BiInvest" localSheetId="5">#REF!</definedName>
    <definedName name="BiInvest">#REF!</definedName>
    <definedName name="BiLuOp">'[25]BiLuOp(14)'!$B$1:$G$49</definedName>
    <definedName name="BIM" localSheetId="6">[2]prod03!#REF!</definedName>
    <definedName name="BIM" localSheetId="7">[2]prod03!#REF!</definedName>
    <definedName name="BIM" localSheetId="5">#REF!</definedName>
    <definedName name="BIM">#REF!</definedName>
    <definedName name="bima3" localSheetId="6" hidden="1">{#N/A,#N/A,FALSE,"M.02"}</definedName>
    <definedName name="bima3" localSheetId="9" hidden="1">{#N/A,#N/A,FALSE,"M.02"}</definedName>
    <definedName name="bima3" localSheetId="7" hidden="1">{#N/A,#N/A,FALSE,"M.02"}</definedName>
    <definedName name="bima3" localSheetId="5" hidden="1">{#N/A,#N/A,FALSE,"M.02"}</definedName>
    <definedName name="bima3" localSheetId="10" hidden="1">{#N/A,#N/A,FALSE,"M.02"}</definedName>
    <definedName name="bima3" hidden="1">{#N/A,#N/A,FALSE,"M.02"}</definedName>
    <definedName name="BiPegUTRWI">'[25]Bipeg-U(12D2)'!$B$1:$G$53</definedName>
    <definedName name="BiPinjamin">'[26]BiPinjamin(15)'!$B$1:$G$49</definedName>
    <definedName name="bjm" localSheetId="6" hidden="1">{#N/A,#N/A,FALSE,"M.02"}</definedName>
    <definedName name="bjm" localSheetId="9" hidden="1">{#N/A,#N/A,FALSE,"M.02"}</definedName>
    <definedName name="bjm" localSheetId="7" hidden="1">{#N/A,#N/A,FALSE,"M.02"}</definedName>
    <definedName name="bjm" localSheetId="5" hidden="1">{#N/A,#N/A,FALSE,"M.02"}</definedName>
    <definedName name="bjm" localSheetId="10" hidden="1">{#N/A,#N/A,FALSE,"M.02"}</definedName>
    <definedName name="bjm" hidden="1">{#N/A,#N/A,FALSE,"M.02"}</definedName>
    <definedName name="bk" localSheetId="6" hidden="1">{#N/A,#N/A,FALSE,"M.32"}</definedName>
    <definedName name="bk" localSheetId="9" hidden="1">{#N/A,#N/A,FALSE,"M.32"}</definedName>
    <definedName name="bk" localSheetId="7" hidden="1">{#N/A,#N/A,FALSE,"M.32"}</definedName>
    <definedName name="bk" localSheetId="5" hidden="1">{#N/A,#N/A,FALSE,"M.32"}</definedName>
    <definedName name="bk" localSheetId="10" hidden="1">{#N/A,#N/A,FALSE,"M.32"}</definedName>
    <definedName name="bk" hidden="1">{#N/A,#N/A,FALSE,"M.32"}</definedName>
    <definedName name="bkimia4v" localSheetId="6">[27]Uraian!#REF!</definedName>
    <definedName name="bkimia4v" localSheetId="7">[27]Uraian!#REF!</definedName>
    <definedName name="bkimia4v">[27]Uraian!#REF!</definedName>
    <definedName name="BlanksRange">'[21]Working Page'!$F$53:$F$85</definedName>
    <definedName name="bn" localSheetId="6">#REF!</definedName>
    <definedName name="bn" localSheetId="7">#REF!</definedName>
    <definedName name="bn" localSheetId="5">#REF!</definedName>
    <definedName name="bn">#REF!</definedName>
    <definedName name="BOLain">'[25]BOLain(12E2)'!$B$1:$G$43</definedName>
    <definedName name="BoLainTRWI">'[25]BOLain(12E2)'!$B$1:$L$44</definedName>
    <definedName name="BoLainTRWII">'[25]BOLain(12E2)'!$B$45:$L$88</definedName>
    <definedName name="BoLainTRWIII">'[25]BOLain(12E2)'!$B$89:$L$132</definedName>
    <definedName name="BoLainTRWIV">'[25]BOLain(12E2)'!$B$133:$L$175</definedName>
    <definedName name="bp">[16]x!$H$9:$H$47</definedName>
    <definedName name="BPegFTRWI">'[25]BPeg-F(12D1)'!$B$1:$H$45</definedName>
    <definedName name="BPegFTRWII">'[25]BPeg-F(12D1)'!$B$47:$H$92</definedName>
    <definedName name="BPegFTRWIII">'[25]BPeg-F(12D1)'!$B$93:$H$138</definedName>
    <definedName name="BPegFTRWIV">'[25]BPeg-F(12D1)'!$B$139:$H$184</definedName>
    <definedName name="BUANG" localSheetId="6" hidden="1">{#N/A,#N/A,FALSE,"M.01";#N/A,#N/A,FALSE,"M.01"}</definedName>
    <definedName name="BUANG" localSheetId="9" hidden="1">{#N/A,#N/A,FALSE,"M.01";#N/A,#N/A,FALSE,"M.01"}</definedName>
    <definedName name="BUANG" localSheetId="7" hidden="1">{#N/A,#N/A,FALSE,"M.01";#N/A,#N/A,FALSE,"M.01"}</definedName>
    <definedName name="BUANG" localSheetId="5" hidden="1">{#N/A,#N/A,FALSE,"M.01";#N/A,#N/A,FALSE,"M.01"}</definedName>
    <definedName name="BUANG" localSheetId="10" hidden="1">{#N/A,#N/A,FALSE,"M.01";#N/A,#N/A,FALSE,"M.01"}</definedName>
    <definedName name="BUANG" hidden="1">{#N/A,#N/A,FALSE,"M.01";#N/A,#N/A,FALSE,"M.01"}</definedName>
    <definedName name="BUANG1" localSheetId="6" hidden="1">{#N/A,#N/A,FALSE,"M.01";#N/A,#N/A,FALSE,"M.01"}</definedName>
    <definedName name="BUANG1" localSheetId="9" hidden="1">{#N/A,#N/A,FALSE,"M.01";#N/A,#N/A,FALSE,"M.01"}</definedName>
    <definedName name="BUANG1" localSheetId="7" hidden="1">{#N/A,#N/A,FALSE,"M.01";#N/A,#N/A,FALSE,"M.01"}</definedName>
    <definedName name="BUANG1" localSheetId="5" hidden="1">{#N/A,#N/A,FALSE,"M.01";#N/A,#N/A,FALSE,"M.01"}</definedName>
    <definedName name="BUANG1" localSheetId="10" hidden="1">{#N/A,#N/A,FALSE,"M.01";#N/A,#N/A,FALSE,"M.01"}</definedName>
    <definedName name="BUANG1" hidden="1">{#N/A,#N/A,FALSE,"M.01";#N/A,#N/A,FALSE,"M.01"}</definedName>
    <definedName name="BukuBesar" localSheetId="6">#REF!</definedName>
    <definedName name="BukuBesar" localSheetId="7">#REF!</definedName>
    <definedName name="BukuBesar" localSheetId="5">#REF!</definedName>
    <definedName name="BukuBesar">#REF!</definedName>
    <definedName name="BULAN" localSheetId="9">[28]MENU1!$D$4:$T$15</definedName>
    <definedName name="BULAN" localSheetId="5">[28]MENU1!$D$4:$T$15</definedName>
    <definedName name="BULAN">[28]MENU1!$D$4:$T$15</definedName>
    <definedName name="Bulan_Ke" localSheetId="9">[29]CashFlow!$H$46</definedName>
    <definedName name="Bulan_Ke">#N/A</definedName>
    <definedName name="Business_Revenue">'[21]Service Mapping'!$C$46:$Y$80</definedName>
    <definedName name="C_" localSheetId="6">#REF!</definedName>
    <definedName name="C_" localSheetId="7">#REF!</definedName>
    <definedName name="C_" localSheetId="5">#REF!</definedName>
    <definedName name="C_">#REF!</definedName>
    <definedName name="Cab_APJ_3" localSheetId="6" hidden="1">{#N/A,#N/A,FALSE,"M.41"}</definedName>
    <definedName name="Cab_APJ_3" localSheetId="9" hidden="1">{#N/A,#N/A,FALSE,"M.41"}</definedName>
    <definedName name="Cab_APJ_3" localSheetId="7" hidden="1">{#N/A,#N/A,FALSE,"M.41"}</definedName>
    <definedName name="Cab_APJ_3" localSheetId="5" hidden="1">{#N/A,#N/A,FALSE,"M.41"}</definedName>
    <definedName name="Cab_APJ_3" localSheetId="10" hidden="1">{#N/A,#N/A,FALSE,"M.41"}</definedName>
    <definedName name="Cab_APJ_3" hidden="1">{#N/A,#N/A,FALSE,"M.41"}</definedName>
    <definedName name="Cab_APJ4" localSheetId="6" hidden="1">{#N/A,#N/A,FALSE,"M.41"}</definedName>
    <definedName name="Cab_APJ4" localSheetId="9" hidden="1">{#N/A,#N/A,FALSE,"M.41"}</definedName>
    <definedName name="Cab_APJ4" localSheetId="7" hidden="1">{#N/A,#N/A,FALSE,"M.41"}</definedName>
    <definedName name="Cab_APJ4" localSheetId="5" hidden="1">{#N/A,#N/A,FALSE,"M.41"}</definedName>
    <definedName name="Cab_APJ4" localSheetId="10" hidden="1">{#N/A,#N/A,FALSE,"M.41"}</definedName>
    <definedName name="Cab_APJ4" hidden="1">{#N/A,#N/A,FALSE,"M.41"}</definedName>
    <definedName name="CAB_BRB1" localSheetId="6" hidden="1">{#N/A,#N/A,FALSE,"M.41"}</definedName>
    <definedName name="CAB_BRB1" localSheetId="9" hidden="1">{#N/A,#N/A,FALSE,"M.41"}</definedName>
    <definedName name="CAB_BRB1" localSheetId="7" hidden="1">{#N/A,#N/A,FALSE,"M.41"}</definedName>
    <definedName name="CAB_BRB1" localSheetId="5" hidden="1">{#N/A,#N/A,FALSE,"M.41"}</definedName>
    <definedName name="CAB_BRB1" localSheetId="10" hidden="1">{#N/A,#N/A,FALSE,"M.41"}</definedName>
    <definedName name="CAB_BRB1" hidden="1">{#N/A,#N/A,FALSE,"M.41"}</definedName>
    <definedName name="CABANG" localSheetId="6">#REF!</definedName>
    <definedName name="CABANG" localSheetId="7">#REF!</definedName>
    <definedName name="CABANG" localSheetId="5">#REF!</definedName>
    <definedName name="CABANG">#REF!</definedName>
    <definedName name="CBJM" localSheetId="6" hidden="1">{#N/A,#N/A,FALSE,"M.01";#N/A,#N/A,FALSE,"M.01"}</definedName>
    <definedName name="CBJM" localSheetId="9" hidden="1">{#N/A,#N/A,FALSE,"M.01";#N/A,#N/A,FALSE,"M.01"}</definedName>
    <definedName name="CBJM" localSheetId="7" hidden="1">{#N/A,#N/A,FALSE,"M.01";#N/A,#N/A,FALSE,"M.01"}</definedName>
    <definedName name="CBJM" localSheetId="5" hidden="1">{#N/A,#N/A,FALSE,"M.01";#N/A,#N/A,FALSE,"M.01"}</definedName>
    <definedName name="CBJM" localSheetId="10" hidden="1">{#N/A,#N/A,FALSE,"M.01";#N/A,#N/A,FALSE,"M.01"}</definedName>
    <definedName name="CBJM" hidden="1">{#N/A,#N/A,FALSE,"M.01";#N/A,#N/A,FALSE,"M.01"}</definedName>
    <definedName name="CBRB" localSheetId="6" hidden="1">{#N/A,#N/A,FALSE,"M.02"}</definedName>
    <definedName name="CBRB" localSheetId="9" hidden="1">{#N/A,#N/A,FALSE,"M.02"}</definedName>
    <definedName name="CBRB" localSheetId="7" hidden="1">{#N/A,#N/A,FALSE,"M.02"}</definedName>
    <definedName name="CBRB" localSheetId="5" hidden="1">{#N/A,#N/A,FALSE,"M.02"}</definedName>
    <definedName name="CBRB" localSheetId="10" hidden="1">{#N/A,#N/A,FALSE,"M.02"}</definedName>
    <definedName name="CBRB" hidden="1">{#N/A,#N/A,FALSE,"M.02"}</definedName>
    <definedName name="CCC" localSheetId="6" hidden="1">#REF!</definedName>
    <definedName name="CCC" localSheetId="9" hidden="1">#REF!</definedName>
    <definedName name="CCC" localSheetId="5" hidden="1">#REF!</definedName>
    <definedName name="CCC" hidden="1">#REF!</definedName>
    <definedName name="cccccccccc" localSheetId="6">#REF!</definedName>
    <definedName name="cccccccccc" localSheetId="7">#REF!</definedName>
    <definedName name="cccccccccc">#REF!</definedName>
    <definedName name="Central_Overhead">'[21]Central Overhead Allocation'!$C$432:$AL$455</definedName>
    <definedName name="cetak" localSheetId="6">#REF!</definedName>
    <definedName name="cetak" localSheetId="7">#REF!</definedName>
    <definedName name="cetak" localSheetId="5">#REF!</definedName>
    <definedName name="cetak">#REF!</definedName>
    <definedName name="Chart1">OFFSET('[21]Working Page'!$C$115,0,0,33-COUNTIF('[21]Working Page'!$C$115:$C$147,"=#N/A"),1)</definedName>
    <definedName name="Chart1_data">OFFSET('[21]Working Page'!$N$115,0,0,33-COUNTIF('[21]Working Page'!$C$115:$C$147,"=#N/A"),1)</definedName>
    <definedName name="Chart2_data">OFFSET('[21]Working Page'!$G$151,0,0,33-COUNTIF('[21]Working Page'!$C$115:$C$147,"=#N/A"),1)</definedName>
    <definedName name="cibinong" localSheetId="6">#REF!</definedName>
    <definedName name="cibinong" localSheetId="7">#REF!</definedName>
    <definedName name="cibinong" localSheetId="5">#REF!</definedName>
    <definedName name="cibinong">#REF!</definedName>
    <definedName name="CITRA" localSheetId="6">#REF!</definedName>
    <definedName name="CITRA" localSheetId="7">#REF!</definedName>
    <definedName name="CITRA">#REF!</definedName>
    <definedName name="CKTB" localSheetId="6" hidden="1">{#N/A,#N/A,FALSE,"M.31"}</definedName>
    <definedName name="CKTB" localSheetId="9" hidden="1">{#N/A,#N/A,FALSE,"M.31"}</definedName>
    <definedName name="CKTB" localSheetId="7" hidden="1">{#N/A,#N/A,FALSE,"M.31"}</definedName>
    <definedName name="CKTB" localSheetId="5" hidden="1">{#N/A,#N/A,FALSE,"M.31"}</definedName>
    <definedName name="CKTB" localSheetId="10" hidden="1">{#N/A,#N/A,FALSE,"M.31"}</definedName>
    <definedName name="CKTB" hidden="1">{#N/A,#N/A,FALSE,"M.31"}</definedName>
    <definedName name="coba" localSheetId="6" hidden="1">{#N/A,#N/A,FALSE,"M.41"}</definedName>
    <definedName name="coba" localSheetId="9" hidden="1">{#N/A,#N/A,FALSE,"M.41"}</definedName>
    <definedName name="coba" localSheetId="7" hidden="1">{#N/A,#N/A,FALSE,"M.41"}</definedName>
    <definedName name="coba" localSheetId="5" hidden="1">{#N/A,#N/A,FALSE,"M.41"}</definedName>
    <definedName name="coba" localSheetId="10" hidden="1">{#N/A,#N/A,FALSE,"M.41"}</definedName>
    <definedName name="coba" hidden="1">{#N/A,#N/A,FALSE,"M.41"}</definedName>
    <definedName name="COLR" localSheetId="6">#REF!</definedName>
    <definedName name="COLR" localSheetId="7">#REF!</definedName>
    <definedName name="COLR" localSheetId="5">#REF!</definedName>
    <definedName name="COLR">#REF!</definedName>
    <definedName name="Contracted_Revenue">'[21]Service Mapping'!$C$46:$Y$79</definedName>
    <definedName name="COPY">'[30]REAL-LR'!$G$17:$G$54</definedName>
    <definedName name="COREALLR" localSheetId="6">#REF!</definedName>
    <definedName name="COREALLR" localSheetId="7">#REF!</definedName>
    <definedName name="COREALLR" localSheetId="5">#REF!</definedName>
    <definedName name="COREALLR">#REF!</definedName>
    <definedName name="COUNTER" localSheetId="6">#REF!</definedName>
    <definedName name="COUNTER" localSheetId="7">#REF!</definedName>
    <definedName name="COUNTER">#REF!</definedName>
    <definedName name="Cover" localSheetId="6">#REF!</definedName>
    <definedName name="Cover" localSheetId="7">#REF!</definedName>
    <definedName name="Cover">#REF!</definedName>
    <definedName name="Crit" localSheetId="9">[29]CashFlow!$I$56:$J$57</definedName>
    <definedName name="Crit">#N/A</definedName>
    <definedName name="_xlnm.Criteria" localSheetId="6">#REF!</definedName>
    <definedName name="_xlnm.Criteria" localSheetId="9">#REF!</definedName>
    <definedName name="_xlnm.Criteria" localSheetId="7">#REF!</definedName>
    <definedName name="_xlnm.Criteria" localSheetId="0">#REF!</definedName>
    <definedName name="_xlnm.Criteria" localSheetId="2">#REF!</definedName>
    <definedName name="_xlnm.Criteria" localSheetId="1">#REF!</definedName>
    <definedName name="_xlnm.Criteria">#REF!</definedName>
    <definedName name="Criteria_MI" localSheetId="6">#REF!</definedName>
    <definedName name="Criteria_MI" localSheetId="9">#REF!</definedName>
    <definedName name="Criteria_MI" localSheetId="7">#REF!</definedName>
    <definedName name="Criteria_MI">#REF!</definedName>
    <definedName name="csa" localSheetId="6">[18]JAN09!#REF!</definedName>
    <definedName name="csa" localSheetId="7">[18]JAN09!#REF!</definedName>
    <definedName name="csa">[18]JAN09!#REF!</definedName>
    <definedName name="csDesignMode">1</definedName>
    <definedName name="Customer_data">'[21]Service Mapping'!$C$85:$Y$119</definedName>
    <definedName name="D" localSheetId="6">#REF!</definedName>
    <definedName name="D" localSheetId="7">#REF!</definedName>
    <definedName name="D" localSheetId="5">#REF!</definedName>
    <definedName name="D">#REF!</definedName>
    <definedName name="DAF13A" localSheetId="6">#REF!</definedName>
    <definedName name="DAF13A" localSheetId="9">#REF!</definedName>
    <definedName name="DAF13A" localSheetId="7">#REF!</definedName>
    <definedName name="DAF13A">#REF!</definedName>
    <definedName name="DAF13B" localSheetId="6">#REF!</definedName>
    <definedName name="DAF13B" localSheetId="9">#REF!</definedName>
    <definedName name="DAF13B" localSheetId="7">#REF!</definedName>
    <definedName name="DAF13B">#REF!</definedName>
    <definedName name="DAF14A" localSheetId="6">#REF!</definedName>
    <definedName name="DAF14A" localSheetId="9">#REF!</definedName>
    <definedName name="DAF14A" localSheetId="7">#REF!</definedName>
    <definedName name="DAF14A">#REF!</definedName>
    <definedName name="DAF14B" localSheetId="6">#REF!</definedName>
    <definedName name="DAF14B" localSheetId="9">#REF!</definedName>
    <definedName name="DAF14B" localSheetId="7">#REF!</definedName>
    <definedName name="DAF14B">#REF!</definedName>
    <definedName name="DAF14C" localSheetId="6">#REF!</definedName>
    <definedName name="DAF14C" localSheetId="9">#REF!</definedName>
    <definedName name="DAF14C" localSheetId="7">#REF!</definedName>
    <definedName name="DAF14C">#REF!</definedName>
    <definedName name="DAF14D" localSheetId="6">#REF!</definedName>
    <definedName name="DAF14D" localSheetId="9">#REF!</definedName>
    <definedName name="DAF14D" localSheetId="7">#REF!</definedName>
    <definedName name="DAF14D">#REF!</definedName>
    <definedName name="DAF14E" localSheetId="6">#REF!</definedName>
    <definedName name="DAF14E" localSheetId="9">#REF!</definedName>
    <definedName name="DAF14E" localSheetId="7">#REF!</definedName>
    <definedName name="DAF14E">#REF!</definedName>
    <definedName name="Dampak" localSheetId="6">#REF!</definedName>
    <definedName name="Dampak" localSheetId="9">#REF!</definedName>
    <definedName name="Dampak" localSheetId="7">#REF!</definedName>
    <definedName name="Dampak">#REF!</definedName>
    <definedName name="danny">#N/A</definedName>
    <definedName name="dasf" localSheetId="6">#REF!</definedName>
    <definedName name="dasf" localSheetId="9">#REF!</definedName>
    <definedName name="dasf" localSheetId="5">#REF!</definedName>
    <definedName name="dasf">#REF!</definedName>
    <definedName name="DATA">[31]item!$C$2:$C$550</definedName>
    <definedName name="DATA309" localSheetId="6">#REF!</definedName>
    <definedName name="DATA309" localSheetId="7">#REF!</definedName>
    <definedName name="DATA309" localSheetId="5">#REF!</definedName>
    <definedName name="DATA309">#REF!</definedName>
    <definedName name="_xlnm.Database" localSheetId="6">#REF!</definedName>
    <definedName name="_xlnm.Database" localSheetId="9">#REF!</definedName>
    <definedName name="_xlnm.Database" localSheetId="7">#REF!</definedName>
    <definedName name="_xlnm.Database" localSheetId="0">#REF!</definedName>
    <definedName name="_xlnm.Database" localSheetId="2">#REF!</definedName>
    <definedName name="_xlnm.Database" localSheetId="1">#REF!</definedName>
    <definedName name="_xlnm.Database">#REF!</definedName>
    <definedName name="Database_MI" localSheetId="6">#REF!</definedName>
    <definedName name="Database_MI" localSheetId="7">#REF!</definedName>
    <definedName name="Database_MI">#REF!</definedName>
    <definedName name="DAWDFAFD" localSheetId="6">[32]Sheet5!#REF!</definedName>
    <definedName name="DAWDFAFD" localSheetId="7">[32]Sheet5!#REF!</definedName>
    <definedName name="DAWDFAFD">[32]Sheet5!#REF!</definedName>
    <definedName name="DBGGNSMG" localSheetId="6">#REF!</definedName>
    <definedName name="DBGGNSMG" localSheetId="7">#REF!</definedName>
    <definedName name="DBGGNSMG" localSheetId="5">#REF!</definedName>
    <definedName name="DBGGNSMG">#REF!</definedName>
    <definedName name="DBSend">[33]Asumsi!$S$10</definedName>
    <definedName name="DBSend_2">[34]Asumsi!$T$4</definedName>
    <definedName name="DBSend_3">[35]Asumsi!$U$4</definedName>
    <definedName name="dc" localSheetId="6">[36]JAN07!#REF!</definedName>
    <definedName name="dc" localSheetId="7">[36]JAN07!#REF!</definedName>
    <definedName name="dc" localSheetId="5">[37]JAN07!#REF!</definedName>
    <definedName name="dc">[37]JAN07!#REF!</definedName>
    <definedName name="dd" localSheetId="6" hidden="1">{#N/A,#N/A,FALSE,"M.42"}</definedName>
    <definedName name="dd" localSheetId="9" hidden="1">{#N/A,#N/A,FALSE,"M.42"}</definedName>
    <definedName name="dd" localSheetId="7" hidden="1">{#N/A,#N/A,FALSE,"M.42"}</definedName>
    <definedName name="dd" localSheetId="5" hidden="1">{#N/A,#N/A,FALSE,"M.42"}</definedName>
    <definedName name="dd" localSheetId="10" hidden="1">{#N/A,#N/A,FALSE,"M.42"}</definedName>
    <definedName name="dd" hidden="1">{#N/A,#N/A,FALSE,"M.42"}</definedName>
    <definedName name="DDD" localSheetId="6" hidden="1">[5]DExp.Lmb!#REF!</definedName>
    <definedName name="DDD" localSheetId="7" hidden="1">[5]DExp.Lmb!#REF!</definedName>
    <definedName name="DDD" hidden="1">[5]DExp.Lmb!#REF!</definedName>
    <definedName name="DEN" localSheetId="6">[2]prod03!#REF!</definedName>
    <definedName name="DEN" localSheetId="7">[2]prod03!#REF!</definedName>
    <definedName name="DEN">[2]prod03!#REF!</definedName>
    <definedName name="DENPASAR">[38]DENPASAR!$A$5:$AG$436</definedName>
    <definedName name="deviasi">[39]DeVIASI!$A$4:$AC$20</definedName>
    <definedName name="dfssfdhn" localSheetId="6" hidden="1">{#N/A,#N/A,FALSE,"M.42"}</definedName>
    <definedName name="dfssfdhn" localSheetId="9" hidden="1">{#N/A,#N/A,FALSE,"M.42"}</definedName>
    <definedName name="dfssfdhn" localSheetId="7" hidden="1">{#N/A,#N/A,FALSE,"M.42"}</definedName>
    <definedName name="dfssfdhn" localSheetId="5" hidden="1">{#N/A,#N/A,FALSE,"M.42"}</definedName>
    <definedName name="dfssfdhn" localSheetId="10" hidden="1">{#N/A,#N/A,FALSE,"M.42"}</definedName>
    <definedName name="dfssfdhn" hidden="1">{#N/A,#N/A,FALSE,"M.42"}</definedName>
    <definedName name="dgx" localSheetId="6" hidden="1">{#N/A,#N/A,FALSE,"M.41"}</definedName>
    <definedName name="dgx" localSheetId="9" hidden="1">{#N/A,#N/A,FALSE,"M.41"}</definedName>
    <definedName name="dgx" localSheetId="7" hidden="1">{#N/A,#N/A,FALSE,"M.41"}</definedName>
    <definedName name="dgx" localSheetId="5" hidden="1">{#N/A,#N/A,FALSE,"M.41"}</definedName>
    <definedName name="dgx" localSheetId="10" hidden="1">{#N/A,#N/A,FALSE,"M.41"}</definedName>
    <definedName name="dgx" hidden="1">{#N/A,#N/A,FALSE,"M.41"}</definedName>
    <definedName name="DIL" localSheetId="6">[2]prod03!#REF!</definedName>
    <definedName name="DIL" localSheetId="7">[2]prod03!#REF!</definedName>
    <definedName name="DIL">[2]prod03!#REF!</definedName>
    <definedName name="DISPATCHER" localSheetId="9">[40]MENU!$H$17:$H$35</definedName>
    <definedName name="DISPATCHER">#N/A</definedName>
    <definedName name="DQDQWDQWDQWD" localSheetId="6">#REF!</definedName>
    <definedName name="DQDQWDQWDQWD" localSheetId="7">#REF!</definedName>
    <definedName name="DQDQWDQWDQWD" localSheetId="5">#REF!</definedName>
    <definedName name="DQDQWDQWDQWD">#REF!</definedName>
    <definedName name="DrafterHari" localSheetId="9">'[19]AHS - Personel'!$G$17</definedName>
    <definedName name="DrafterHari">#N/A</definedName>
    <definedName name="ds" localSheetId="6" hidden="1">{#N/A,#N/A,FALSE,"M.02"}</definedName>
    <definedName name="ds" localSheetId="9" hidden="1">{#N/A,#N/A,FALSE,"M.02"}</definedName>
    <definedName name="ds" localSheetId="7" hidden="1">{#N/A,#N/A,FALSE,"M.02"}</definedName>
    <definedName name="ds" localSheetId="5" hidden="1">{#N/A,#N/A,FALSE,"M.02"}</definedName>
    <definedName name="ds" localSheetId="10" hidden="1">{#N/A,#N/A,FALSE,"M.02"}</definedName>
    <definedName name="ds" hidden="1">{#N/A,#N/A,FALSE,"M.02"}</definedName>
    <definedName name="DSD" localSheetId="6" hidden="1">{#N/A,#N/A,FALSE,"M.31"}</definedName>
    <definedName name="DSD" localSheetId="9" hidden="1">{#N/A,#N/A,FALSE,"M.31"}</definedName>
    <definedName name="DSD" localSheetId="7" hidden="1">{#N/A,#N/A,FALSE,"M.31"}</definedName>
    <definedName name="DSD" localSheetId="5" hidden="1">{#N/A,#N/A,FALSE,"M.31"}</definedName>
    <definedName name="DSD" localSheetId="10" hidden="1">{#N/A,#N/A,FALSE,"M.31"}</definedName>
    <definedName name="DSD" hidden="1">{#N/A,#N/A,FALSE,"M.31"}</definedName>
    <definedName name="dyah" localSheetId="6" hidden="1">{#N/A,#N/A,FALSE,"M.31"}</definedName>
    <definedName name="dyah" localSheetId="9" hidden="1">{#N/A,#N/A,FALSE,"M.31"}</definedName>
    <definedName name="dyah" localSheetId="7" hidden="1">{#N/A,#N/A,FALSE,"M.31"}</definedName>
    <definedName name="dyah" localSheetId="5" hidden="1">{#N/A,#N/A,FALSE,"M.31"}</definedName>
    <definedName name="dyah" localSheetId="10" hidden="1">{#N/A,#N/A,FALSE,"M.31"}</definedName>
    <definedName name="dyah" hidden="1">{#N/A,#N/A,FALSE,"M.31"}</definedName>
    <definedName name="E" localSheetId="6">#REF!</definedName>
    <definedName name="E" localSheetId="7">#REF!</definedName>
    <definedName name="E" localSheetId="5">#REF!</definedName>
    <definedName name="E">#REF!</definedName>
    <definedName name="EHM" localSheetId="6" hidden="1">#REF!</definedName>
    <definedName name="EHM" localSheetId="7" hidden="1">#REF!</definedName>
    <definedName name="EHM" hidden="1">#REF!</definedName>
    <definedName name="Employee_data">'[21]Service Mapping'!$C$125:$Y$159</definedName>
    <definedName name="END" localSheetId="6">[2]prod03!#REF!</definedName>
    <definedName name="END" localSheetId="7">[2]prod03!#REF!</definedName>
    <definedName name="END" localSheetId="5">[2]prod03!#REF!</definedName>
    <definedName name="END">[2]prod03!#REF!</definedName>
    <definedName name="er" localSheetId="6" hidden="1">{#N/A,#N/A,FALSE,"M.41"}</definedName>
    <definedName name="er" localSheetId="9" hidden="1">{#N/A,#N/A,FALSE,"M.41"}</definedName>
    <definedName name="er" localSheetId="7" hidden="1">{#N/A,#N/A,FALSE,"M.41"}</definedName>
    <definedName name="er" localSheetId="5" hidden="1">{#N/A,#N/A,FALSE,"M.41"}</definedName>
    <definedName name="er" localSheetId="10" hidden="1">{#N/A,#N/A,FALSE,"M.41"}</definedName>
    <definedName name="er" hidden="1">{#N/A,#N/A,FALSE,"M.41"}</definedName>
    <definedName name="ew" localSheetId="6" hidden="1">{#N/A,#N/A,FALSE,"M.34"}</definedName>
    <definedName name="ew" localSheetId="9" hidden="1">{#N/A,#N/A,FALSE,"M.34"}</definedName>
    <definedName name="ew" localSheetId="7" hidden="1">{#N/A,#N/A,FALSE,"M.34"}</definedName>
    <definedName name="ew" localSheetId="5" hidden="1">{#N/A,#N/A,FALSE,"M.34"}</definedName>
    <definedName name="ew" localSheetId="10" hidden="1">{#N/A,#N/A,FALSE,"M.34"}</definedName>
    <definedName name="ew" hidden="1">{#N/A,#N/A,FALSE,"M.34"}</definedName>
    <definedName name="ewr" localSheetId="6">#REF!</definedName>
    <definedName name="ewr" localSheetId="7">#REF!</definedName>
    <definedName name="ewr" localSheetId="5">#REF!</definedName>
    <definedName name="ewr">#REF!</definedName>
    <definedName name="ewrt" localSheetId="6" hidden="1">{#N/A,#N/A,FALSE,"M.33"}</definedName>
    <definedName name="ewrt" localSheetId="9" hidden="1">{#N/A,#N/A,FALSE,"M.33"}</definedName>
    <definedName name="ewrt" localSheetId="7" hidden="1">{#N/A,#N/A,FALSE,"M.33"}</definedName>
    <definedName name="ewrt" localSheetId="5" hidden="1">{#N/A,#N/A,FALSE,"M.33"}</definedName>
    <definedName name="ewrt" localSheetId="10" hidden="1">{#N/A,#N/A,FALSE,"M.33"}</definedName>
    <definedName name="ewrt" hidden="1">{#N/A,#N/A,FALSE,"M.33"}</definedName>
    <definedName name="Excel_BuiltIn_Print_Area" localSheetId="6">#REF!</definedName>
    <definedName name="Excel_BuiltIn_Print_Area" localSheetId="7">#REF!</definedName>
    <definedName name="Excel_BuiltIn_Print_Area" localSheetId="5">#REF!</definedName>
    <definedName name="Excel_BuiltIn_Print_Area">#REF!</definedName>
    <definedName name="Excel_BuiltIn_Print_Area_1" localSheetId="6">#REF!</definedName>
    <definedName name="Excel_BuiltIn_Print_Area_1" localSheetId="9">#REF!</definedName>
    <definedName name="Excel_BuiltIn_Print_Area_1" localSheetId="7">#REF!</definedName>
    <definedName name="Excel_BuiltIn_Print_Area_1">#REF!</definedName>
    <definedName name="Excel_BuiltIn_Print_Area_2" localSheetId="6">#REF!</definedName>
    <definedName name="Excel_BuiltIn_Print_Area_2" localSheetId="7">#REF!</definedName>
    <definedName name="Excel_BuiltIn_Print_Area_2">#REF!</definedName>
    <definedName name="Excel_BuiltIn_Print_Area_3" localSheetId="6">#REF!</definedName>
    <definedName name="Excel_BuiltIn_Print_Area_3" localSheetId="9">#REF!</definedName>
    <definedName name="Excel_BuiltIn_Print_Area_3" localSheetId="7">#REF!</definedName>
    <definedName name="Excel_BuiltIn_Print_Area_3">#REF!</definedName>
    <definedName name="Excel_BuiltIn_Print_Area_4" localSheetId="6">#REF!</definedName>
    <definedName name="Excel_BuiltIn_Print_Area_4" localSheetId="9">#REF!</definedName>
    <definedName name="Excel_BuiltIn_Print_Area_4" localSheetId="7">#REF!</definedName>
    <definedName name="Excel_BuiltIn_Print_Area_4">#REF!</definedName>
    <definedName name="Excel_BuiltIn_Print_Area_5" localSheetId="6">#REF!</definedName>
    <definedName name="Excel_BuiltIn_Print_Area_5" localSheetId="9">#REF!</definedName>
    <definedName name="Excel_BuiltIn_Print_Area_5" localSheetId="7">#REF!</definedName>
    <definedName name="Excel_BuiltIn_Print_Area_5">#REF!</definedName>
    <definedName name="Excel_BuiltIn_Print_Area_6" localSheetId="6">#REF!</definedName>
    <definedName name="Excel_BuiltIn_Print_Area_6" localSheetId="9">#REF!</definedName>
    <definedName name="Excel_BuiltIn_Print_Area_6" localSheetId="7">#REF!</definedName>
    <definedName name="Excel_BuiltIn_Print_Area_6">#REF!</definedName>
    <definedName name="Excel_BuiltIn_Print_Area_7" localSheetId="6">#REF!</definedName>
    <definedName name="Excel_BuiltIn_Print_Area_7" localSheetId="9">#REF!</definedName>
    <definedName name="Excel_BuiltIn_Print_Area_7" localSheetId="7">#REF!</definedName>
    <definedName name="Excel_BuiltIn_Print_Area_7">#REF!</definedName>
    <definedName name="Excel_BuiltIn_Print_Area_8" localSheetId="6">#REF!</definedName>
    <definedName name="Excel_BuiltIn_Print_Area_8" localSheetId="9">#REF!</definedName>
    <definedName name="Excel_BuiltIn_Print_Area_8" localSheetId="7">#REF!</definedName>
    <definedName name="Excel_BuiltIn_Print_Area_8">#REF!</definedName>
    <definedName name="Excel_BuiltIn_Print_Titles" localSheetId="6">#REF!</definedName>
    <definedName name="Excel_BuiltIn_Print_Titles" localSheetId="9">#REF!</definedName>
    <definedName name="Excel_BuiltIn_Print_Titles" localSheetId="7">#REF!</definedName>
    <definedName name="Excel_BuiltIn_Print_Titles">#REF!</definedName>
    <definedName name="Excel_BuiltIn_Print_Titles_1" localSheetId="6">#REF!</definedName>
    <definedName name="Excel_BuiltIn_Print_Titles_1" localSheetId="9">#REF!</definedName>
    <definedName name="Excel_BuiltIn_Print_Titles_1" localSheetId="7">#REF!</definedName>
    <definedName name="Excel_BuiltIn_Print_Titles_1">#REF!</definedName>
    <definedName name="Excel_BuiltIn_Print_Titles_19" localSheetId="6">#REF!</definedName>
    <definedName name="Excel_BuiltIn_Print_Titles_19" localSheetId="9">#REF!</definedName>
    <definedName name="Excel_BuiltIn_Print_Titles_19" localSheetId="7">#REF!</definedName>
    <definedName name="Excel_BuiltIn_Print_Titles_19">#REF!</definedName>
    <definedName name="Excel_BuiltIn_Print_Titles_2" localSheetId="6">(#REF!,#REF!)</definedName>
    <definedName name="Excel_BuiltIn_Print_Titles_2" localSheetId="7">(#REF!,#REF!)</definedName>
    <definedName name="Excel_BuiltIn_Print_Titles_2" localSheetId="5">(#REF!,#REF!)</definedName>
    <definedName name="Excel_BuiltIn_Print_Titles_2">(#REF!,#REF!)</definedName>
    <definedName name="Exchange_Rate">'[41]O &amp; M'!$F$2</definedName>
    <definedName name="_xlnm.Extract" localSheetId="6">#REF!</definedName>
    <definedName name="_xlnm.Extract" localSheetId="9">#REF!</definedName>
    <definedName name="_xlnm.Extract" localSheetId="7">#REF!</definedName>
    <definedName name="_xlnm.Extract" localSheetId="0">#REF!</definedName>
    <definedName name="_xlnm.Extract" localSheetId="2">#REF!</definedName>
    <definedName name="_xlnm.Extract" localSheetId="1">#REF!</definedName>
    <definedName name="_xlnm.Extract">#REF!</definedName>
    <definedName name="Extract_MI" localSheetId="6">#REF!</definedName>
    <definedName name="Extract_MI" localSheetId="9">#REF!</definedName>
    <definedName name="Extract_MI" localSheetId="7">#REF!</definedName>
    <definedName name="Extract_MI">#REF!</definedName>
    <definedName name="F" localSheetId="6">#REF!</definedName>
    <definedName name="F" localSheetId="9">#REF!</definedName>
    <definedName name="F" localSheetId="7">#REF!</definedName>
    <definedName name="F">#REF!</definedName>
    <definedName name="FAD" localSheetId="6">#REF!</definedName>
    <definedName name="FAD" localSheetId="9">#REF!</definedName>
    <definedName name="FAD" localSheetId="7">#REF!</definedName>
    <definedName name="FAD">#REF!</definedName>
    <definedName name="FADF" localSheetId="6">#REF!</definedName>
    <definedName name="FADF" localSheetId="9">#REF!</definedName>
    <definedName name="FADF" localSheetId="7">#REF!</definedName>
    <definedName name="FADF">#REF!</definedName>
    <definedName name="FADS" localSheetId="6">#REF!</definedName>
    <definedName name="FADS" localSheetId="9">#REF!</definedName>
    <definedName name="FADS" localSheetId="7">#REF!</definedName>
    <definedName name="FADS">#REF!</definedName>
    <definedName name="FASDF" localSheetId="6">#REF!</definedName>
    <definedName name="FASDF" localSheetId="9">#REF!</definedName>
    <definedName name="FASDF" localSheetId="7">#REF!</definedName>
    <definedName name="FASDF">#REF!</definedName>
    <definedName name="FCO" localSheetId="6">#REF!</definedName>
    <definedName name="FCO" localSheetId="7">#REF!</definedName>
    <definedName name="FCO">#REF!</definedName>
    <definedName name="fdf" localSheetId="6" hidden="1">{#N/A,#N/A,FALSE,"M.31"}</definedName>
    <definedName name="fdf" localSheetId="9" hidden="1">{#N/A,#N/A,FALSE,"M.31"}</definedName>
    <definedName name="fdf" localSheetId="7" hidden="1">{#N/A,#N/A,FALSE,"M.31"}</definedName>
    <definedName name="fdf" localSheetId="5" hidden="1">{#N/A,#N/A,FALSE,"M.31"}</definedName>
    <definedName name="fdf" localSheetId="10" hidden="1">{#N/A,#N/A,FALSE,"M.31"}</definedName>
    <definedName name="fdf" hidden="1">{#N/A,#N/A,FALSE,"M.31"}</definedName>
    <definedName name="FEEDERGGNKDS" localSheetId="6">[15]JAN07!#REF!</definedName>
    <definedName name="FEEDERGGNKDS" localSheetId="7">[15]JAN07!#REF!</definedName>
    <definedName name="FEEDERGGNKDS">[42]JAN07!#REF!</definedName>
    <definedName name="FEEDERGGNSLG" localSheetId="6">[15]JAN07!#REF!</definedName>
    <definedName name="FEEDERGGNSLG" localSheetId="7">[15]JAN07!#REF!</definedName>
    <definedName name="FEEDERGGNSLG">[42]JAN07!#REF!</definedName>
    <definedName name="FEEDERKDS" localSheetId="6">#REF!</definedName>
    <definedName name="FEEDERKDS" localSheetId="7">#REF!</definedName>
    <definedName name="FEEDERKDS" localSheetId="5">#REF!</definedName>
    <definedName name="FEEDERKDS">#REF!</definedName>
    <definedName name="FEEDERSLG" localSheetId="6">#REF!</definedName>
    <definedName name="FEEDERSLG" localSheetId="7">#REF!</definedName>
    <definedName name="FEEDERSLG">#REF!</definedName>
    <definedName name="FEEDERSMG" localSheetId="6">#REF!</definedName>
    <definedName name="FEEDERSMG" localSheetId="7">#REF!</definedName>
    <definedName name="FEEDERSMG">#REF!</definedName>
    <definedName name="ff" localSheetId="6" hidden="1">{#N/A,#N/A,FALSE,"M.01"}</definedName>
    <definedName name="ff" localSheetId="9" hidden="1">{#N/A,#N/A,FALSE,"M.01"}</definedName>
    <definedName name="ff" localSheetId="7" hidden="1">{#N/A,#N/A,FALSE,"M.01"}</definedName>
    <definedName name="ff" localSheetId="5" hidden="1">{#N/A,#N/A,FALSE,"M.01"}</definedName>
    <definedName name="ff" localSheetId="10" hidden="1">{#N/A,#N/A,FALSE,"M.01"}</definedName>
    <definedName name="ff" hidden="1">{#N/A,#N/A,FALSE,"M.01"}</definedName>
    <definedName name="ffe" localSheetId="6">#REF!</definedName>
    <definedName name="ffe" localSheetId="7">#REF!</definedName>
    <definedName name="ffe" localSheetId="5">#REF!</definedName>
    <definedName name="ffe">#REF!</definedName>
    <definedName name="fffff" localSheetId="6">#REF!</definedName>
    <definedName name="fffff" localSheetId="7">#REF!</definedName>
    <definedName name="fffff">#REF!</definedName>
    <definedName name="final" localSheetId="6" hidden="1">{#N/A,#N/A,FALSE,"M.34"}</definedName>
    <definedName name="final" localSheetId="9" hidden="1">{#N/A,#N/A,FALSE,"M.34"}</definedName>
    <definedName name="final" localSheetId="7" hidden="1">{#N/A,#N/A,FALSE,"M.34"}</definedName>
    <definedName name="final" localSheetId="5" hidden="1">{#N/A,#N/A,FALSE,"M.34"}</definedName>
    <definedName name="final" localSheetId="10" hidden="1">{#N/A,#N/A,FALSE,"M.34"}</definedName>
    <definedName name="final" hidden="1">{#N/A,#N/A,FALSE,"M.34"}</definedName>
    <definedName name="FOREX">'[43]Resource Plan (2)'!$H$120</definedName>
    <definedName name="fp">[16]x!$G$9:$G$47</definedName>
    <definedName name="Frekuensi" localSheetId="6">#REF!</definedName>
    <definedName name="Frekuensi" localSheetId="7">#REF!</definedName>
    <definedName name="Frekuensi" localSheetId="5">#REF!</definedName>
    <definedName name="Frekuensi">#REF!</definedName>
    <definedName name="FSDF" localSheetId="6">#REF!</definedName>
    <definedName name="FSDF" localSheetId="7">#REF!</definedName>
    <definedName name="FSDF">#REF!</definedName>
    <definedName name="FXXHBGH" localSheetId="6" hidden="1">#REF!</definedName>
    <definedName name="FXXHBGH" localSheetId="9" hidden="1">#REF!</definedName>
    <definedName name="FXXHBGH" localSheetId="7" hidden="1">#REF!</definedName>
    <definedName name="FXXHBGH" localSheetId="0" hidden="1">#REF!</definedName>
    <definedName name="FXXHBGH" localSheetId="2" hidden="1">#REF!</definedName>
    <definedName name="FXXHBGH" localSheetId="1" hidden="1">#REF!</definedName>
    <definedName name="FXXHBGH" hidden="1">#REF!</definedName>
    <definedName name="G">[44]Smg!$I$1:$I$863</definedName>
    <definedName name="gambar" localSheetId="6">#REF!</definedName>
    <definedName name="gambar" localSheetId="7">#REF!</definedName>
    <definedName name="gambar" localSheetId="5">#REF!</definedName>
    <definedName name="gambar">#REF!</definedName>
    <definedName name="Gambar_2" localSheetId="6" hidden="1">{#N/A,#N/A,FALSE,"M.02"}</definedName>
    <definedName name="Gambar_2" localSheetId="9" hidden="1">{#N/A,#N/A,FALSE,"M.02"}</definedName>
    <definedName name="Gambar_2" localSheetId="7" hidden="1">{#N/A,#N/A,FALSE,"M.02"}</definedName>
    <definedName name="Gambar_2" localSheetId="5" hidden="1">{#N/A,#N/A,FALSE,"M.02"}</definedName>
    <definedName name="Gambar_2" localSheetId="10" hidden="1">{#N/A,#N/A,FALSE,"M.02"}</definedName>
    <definedName name="Gambar_2" hidden="1">{#N/A,#N/A,FALSE,"M.02"}</definedName>
    <definedName name="GANGGUAN" localSheetId="9">[40]MENU!$M$11:$M$124</definedName>
    <definedName name="GANGGUAN">#N/A</definedName>
    <definedName name="GARDU" localSheetId="9">[40]PARAMETER!$A$11:$A$1059</definedName>
    <definedName name="GARDU">#N/A</definedName>
    <definedName name="GARDU1" localSheetId="9">[40]MENU!$A$11:$A$110</definedName>
    <definedName name="GARDU1">#N/A</definedName>
    <definedName name="GBR" localSheetId="10">INDEX([45]KKO!#REF!,MATCH([45]KKO!#REF!:[45]KKO!#REF!,0)*2)</definedName>
    <definedName name="GBR">INDEX(KKO!#REF!,MATCH(KKO!#REF!:KKO!#REF!,0)*2)</definedName>
    <definedName name="gf" localSheetId="6">#REF!</definedName>
    <definedName name="gf" localSheetId="9">#REF!</definedName>
    <definedName name="gf" localSheetId="5">#REF!</definedName>
    <definedName name="gf">#REF!</definedName>
    <definedName name="GFHHG" localSheetId="6">#REF!</definedName>
    <definedName name="GFHHG" localSheetId="7">#REF!</definedName>
    <definedName name="GFHHG">#REF!</definedName>
    <definedName name="GFRKDS" localSheetId="6">#REF!</definedName>
    <definedName name="GFRKDS" localSheetId="7">#REF!</definedName>
    <definedName name="GFRKDS">#REF!</definedName>
    <definedName name="GFRSLG" localSheetId="6">#REF!</definedName>
    <definedName name="GFRSLG" localSheetId="7">#REF!</definedName>
    <definedName name="GFRSLG">#REF!</definedName>
    <definedName name="GFRSMG" localSheetId="6">#REF!</definedName>
    <definedName name="GFRSMG" localSheetId="7">#REF!</definedName>
    <definedName name="GFRSMG">#REF!</definedName>
    <definedName name="gg" localSheetId="6">#REF!</definedName>
    <definedName name="gg" localSheetId="7">#REF!</definedName>
    <definedName name="gg">#REF!</definedName>
    <definedName name="ggg" localSheetId="6">#REF!</definedName>
    <definedName name="ggg" localSheetId="7">#REF!</definedName>
    <definedName name="ggg">#REF!</definedName>
    <definedName name="grafik" localSheetId="6" hidden="1">{#N/A,#N/A,FALSE,"M.41"}</definedName>
    <definedName name="grafik" localSheetId="9" hidden="1">{#N/A,#N/A,FALSE,"M.41"}</definedName>
    <definedName name="grafik" localSheetId="7" hidden="1">{#N/A,#N/A,FALSE,"M.41"}</definedName>
    <definedName name="grafik" localSheetId="5" hidden="1">{#N/A,#N/A,FALSE,"M.41"}</definedName>
    <definedName name="grafik" localSheetId="10" hidden="1">{#N/A,#N/A,FALSE,"M.41"}</definedName>
    <definedName name="grafik" hidden="1">{#N/A,#N/A,FALSE,"M.41"}</definedName>
    <definedName name="GRAIK" localSheetId="6" hidden="1">#REF!</definedName>
    <definedName name="GRAIK" localSheetId="7" hidden="1">#REF!</definedName>
    <definedName name="GRAIK" localSheetId="5" hidden="1">#REF!</definedName>
    <definedName name="GRAIK" hidden="1">#REF!</definedName>
    <definedName name="H" localSheetId="6">#REF!</definedName>
    <definedName name="H" localSheetId="7">#REF!</definedName>
    <definedName name="H">#REF!</definedName>
    <definedName name="harga">[46]RAB!$F$12:$J$175</definedName>
    <definedName name="hari" localSheetId="9">[47]Format!$AA$1:$AG$1</definedName>
    <definedName name="hari" localSheetId="10">[48]Format!$AA$1:$AG$1</definedName>
    <definedName name="hari">[49]Format!$AA$1:$AG$1</definedName>
    <definedName name="HarJaborTRWI" localSheetId="6">#REF!</definedName>
    <definedName name="HarJaborTRWI" localSheetId="7">#REF!</definedName>
    <definedName name="HarJaborTRWI" localSheetId="5">#REF!</definedName>
    <definedName name="HarJaborTRWI">#REF!</definedName>
    <definedName name="HarJaborTRWII" localSheetId="6">#REF!</definedName>
    <definedName name="HarJaborTRWII" localSheetId="7">#REF!</definedName>
    <definedName name="HarJaborTRWII">#REF!</definedName>
    <definedName name="HarJaborTRWIII" localSheetId="6">#REF!</definedName>
    <definedName name="HarJaborTRWIII" localSheetId="9">#REF!</definedName>
    <definedName name="HarJaborTRWIII" localSheetId="7">#REF!</definedName>
    <definedName name="HarJaborTRWIII">#REF!</definedName>
    <definedName name="HarJaborTRWIV" localSheetId="6">#REF!</definedName>
    <definedName name="HarJaborTRWIV" localSheetId="9">#REF!</definedName>
    <definedName name="HarJaborTRWIV" localSheetId="7">#REF!</definedName>
    <definedName name="HarJaborTRWIV">#REF!</definedName>
    <definedName name="HarMatTRWI" localSheetId="6">#REF!</definedName>
    <definedName name="HarMatTRWI" localSheetId="9">#REF!</definedName>
    <definedName name="HarMatTRWI" localSheetId="7">#REF!</definedName>
    <definedName name="HarMatTRWI">#REF!</definedName>
    <definedName name="HarMatTRWII" localSheetId="6">#REF!</definedName>
    <definedName name="HarMatTRWII" localSheetId="9">#REF!</definedName>
    <definedName name="HarMatTRWII" localSheetId="7">#REF!</definedName>
    <definedName name="HarMatTRWII">#REF!</definedName>
    <definedName name="HarMatTRWIII" localSheetId="6">#REF!</definedName>
    <definedName name="HarMatTRWIII" localSheetId="9">#REF!</definedName>
    <definedName name="HarMatTRWIII" localSheetId="7">#REF!</definedName>
    <definedName name="HarMatTRWIII">#REF!</definedName>
    <definedName name="HarMatTRWIV" localSheetId="6">#REF!</definedName>
    <definedName name="HarMatTRWIV" localSheetId="9">#REF!</definedName>
    <definedName name="HarMatTRWIV" localSheetId="7">#REF!</definedName>
    <definedName name="HarMatTRWIV">#REF!</definedName>
    <definedName name="HARTO" localSheetId="6">#REF!</definedName>
    <definedName name="HARTO" localSheetId="7">#REF!</definedName>
    <definedName name="HARTO">#REF!</definedName>
    <definedName name="HB" localSheetId="6">#REF!</definedName>
    <definedName name="HB" localSheetId="7">#REF!</definedName>
    <definedName name="HB">#REF!</definedName>
    <definedName name="HBDUA" localSheetId="6">#REF!</definedName>
    <definedName name="HBDUA" localSheetId="7">#REF!</definedName>
    <definedName name="HBDUA">#REF!</definedName>
    <definedName name="HBsatu" localSheetId="6">#REF!</definedName>
    <definedName name="HBsatu" localSheetId="7">#REF!</definedName>
    <definedName name="HBsatu">#REF!</definedName>
    <definedName name="hh" localSheetId="6" hidden="1">{#N/A,#N/A,FALSE,"M.32"}</definedName>
    <definedName name="hh" localSheetId="9" hidden="1">{#N/A,#N/A,FALSE,"M.32"}</definedName>
    <definedName name="hh" localSheetId="7" hidden="1">{#N/A,#N/A,FALSE,"M.32"}</definedName>
    <definedName name="hh" localSheetId="5" hidden="1">{#N/A,#N/A,FALSE,"M.32"}</definedName>
    <definedName name="hh" localSheetId="10" hidden="1">{#N/A,#N/A,FALSE,"M.32"}</definedName>
    <definedName name="hh" hidden="1">{#N/A,#N/A,FALSE,"M.32"}</definedName>
    <definedName name="hhhhhhhhhhh" localSheetId="6">#REF!</definedName>
    <definedName name="hhhhhhhhhhh" localSheetId="7">#REF!</definedName>
    <definedName name="hhhhhhhhhhh" localSheetId="5">#REF!</definedName>
    <definedName name="hhhhhhhhhhh">#REF!</definedName>
    <definedName name="HMAT">'[50]MATERIAL juni 05'!$A$1:$AH$65536</definedName>
    <definedName name="HMRIEL">'[50]UPDATE 25 JANUARI 2007'!$A:$IV</definedName>
    <definedName name="HOUOUOUO" localSheetId="5" hidden="1">{#N/A,#N/A,FALSE,"M.31"}</definedName>
    <definedName name="HOUOUOUO" localSheetId="10" hidden="1">{#N/A,#N/A,FALSE,"M.31"}</definedName>
    <definedName name="HOUOUOUO" hidden="1">{#N/A,#N/A,FALSE,"M.31"}</definedName>
    <definedName name="HR" localSheetId="6">#REF!</definedName>
    <definedName name="HR" localSheetId="7">#REF!</definedName>
    <definedName name="HR" localSheetId="5">#REF!</definedName>
    <definedName name="HR">#REF!</definedName>
    <definedName name="HSCT3">0.1</definedName>
    <definedName name="i" localSheetId="6">#REF!</definedName>
    <definedName name="i" localSheetId="7">#REF!</definedName>
    <definedName name="i" localSheetId="5">#REF!</definedName>
    <definedName name="i">#REF!</definedName>
    <definedName name="ike" localSheetId="6">#REF!</definedName>
    <definedName name="ike" localSheetId="7">#REF!</definedName>
    <definedName name="ike">#REF!</definedName>
    <definedName name="IkhtBiopTRWI">'[26]IkhtisarBiop(12.0)'!$B$1:$M$49</definedName>
    <definedName name="IkhtBiopTRWII">'[26]IkhtisarBiop(12.0)'!$B$51:$M$99</definedName>
    <definedName name="IkhtBiopTRWIII">'[26]IkhtisarBiop(12.0)'!$B$101:$M$149</definedName>
    <definedName name="IkhtBiopTRWIV">'[26]IkhtisarBiop(12.0)'!$B$151:$M$199</definedName>
    <definedName name="INDEX_KODE" localSheetId="9">[40]MENU!$O$11:$O$124</definedName>
    <definedName name="INDEX_KODE">#N/A</definedName>
    <definedName name="INDEX1" localSheetId="9">[40]MENU!$C$11:$C$110</definedName>
    <definedName name="INDEX1">#N/A</definedName>
    <definedName name="Indikator210" localSheetId="6">#REF!</definedName>
    <definedName name="Indikator210" localSheetId="7">#REF!</definedName>
    <definedName name="Indikator210" localSheetId="5">#REF!</definedName>
    <definedName name="Indikator210">#REF!</definedName>
    <definedName name="Indikator215" localSheetId="6">#REF!</definedName>
    <definedName name="Indikator215" localSheetId="7">#REF!</definedName>
    <definedName name="Indikator215">#REF!</definedName>
    <definedName name="INDUK">[51]DTU!$B$2:$D$48</definedName>
    <definedName name="input" localSheetId="6">'[52]Neraca seAPJ'!#REF!</definedName>
    <definedName name="input" localSheetId="7">'[52]Neraca seAPJ'!#REF!</definedName>
    <definedName name="input" localSheetId="5">'[52]Neraca seAPJ'!#REF!</definedName>
    <definedName name="input">'[52]Neraca seAPJ'!#REF!</definedName>
    <definedName name="INVMlgNew">#N/A</definedName>
    <definedName name="IPP" localSheetId="6">#REF!</definedName>
    <definedName name="IPP" localSheetId="7">#REF!</definedName>
    <definedName name="IPP" localSheetId="5">#REF!</definedName>
    <definedName name="IPP">#REF!</definedName>
    <definedName name="ips" localSheetId="6">[18]JAN09!#REF!</definedName>
    <definedName name="ips" localSheetId="5">[18]JAN09!#REF!</definedName>
    <definedName name="ips">[18]JAN09!#REF!</definedName>
    <definedName name="IS" localSheetId="6">#REF!</definedName>
    <definedName name="IS" localSheetId="7">#REF!</definedName>
    <definedName name="IS" localSheetId="5">#REF!</definedName>
    <definedName name="IS">#REF!</definedName>
    <definedName name="itung" localSheetId="6">#REF!</definedName>
    <definedName name="itung" localSheetId="7">#REF!</definedName>
    <definedName name="itung">#REF!</definedName>
    <definedName name="iujnyhnuh" localSheetId="6">#REF!</definedName>
    <definedName name="iujnyhnuh" localSheetId="7">#REF!</definedName>
    <definedName name="iujnyhnuh">#REF!</definedName>
    <definedName name="j" localSheetId="6">#REF!</definedName>
    <definedName name="j" localSheetId="7">#REF!</definedName>
    <definedName name="j">#REF!</definedName>
    <definedName name="JAJA" localSheetId="6">'[53]W-NAD'!#REF!</definedName>
    <definedName name="JAJA" localSheetId="7">'[53]W-NAD'!#REF!</definedName>
    <definedName name="JAJA">'[53]W-NAD'!#REF!</definedName>
    <definedName name="jamkerja">'[54]D2. ANALISA HS INSHAR'!$D$2</definedName>
    <definedName name="JamKerja01">'[55]E3. ANALISA HS HAR TEK SUTM'!$D$2</definedName>
    <definedName name="jamkerjaentri" localSheetId="6">'[54]D2. ANALISA HS INSHAR'!#REF!</definedName>
    <definedName name="jamkerjaentri" localSheetId="7">'[54]D2. ANALISA HS INSHAR'!#REF!</definedName>
    <definedName name="jamkerjaentri" localSheetId="5">'[54]D2. ANALISA HS INSHAR'!#REF!</definedName>
    <definedName name="jamkerjaentri">'[54]D2. ANALISA HS INSHAR'!#REF!</definedName>
    <definedName name="jamkerjahar">'[55]E6. ANALISA HS HAR'!$D$2</definedName>
    <definedName name="JARDIST" localSheetId="6">#REF!</definedName>
    <definedName name="JARDIST" localSheetId="7">#REF!</definedName>
    <definedName name="JARDIST" localSheetId="5">#REF!</definedName>
    <definedName name="JARDIST">#REF!</definedName>
    <definedName name="jasa">[56]Jasa!$B$1:$F$65536</definedName>
    <definedName name="jasa.">[56]Jasa!$B$1:$F$65536</definedName>
    <definedName name="JBRpst" localSheetId="6" hidden="1">{#N/A,#N/A,FALSE,"M.31"}</definedName>
    <definedName name="JBRpst" localSheetId="9" hidden="1">{#N/A,#N/A,FALSE,"M.31"}</definedName>
    <definedName name="JBRpst" localSheetId="7" hidden="1">{#N/A,#N/A,FALSE,"M.31"}</definedName>
    <definedName name="JBRpst" localSheetId="5" hidden="1">{#N/A,#N/A,FALSE,"M.31"}</definedName>
    <definedName name="JBRpst" localSheetId="10" hidden="1">{#N/A,#N/A,FALSE,"M.31"}</definedName>
    <definedName name="JBRpst" hidden="1">{#N/A,#N/A,FALSE,"M.31"}</definedName>
    <definedName name="jbrpst2" localSheetId="6" hidden="1">{#N/A,#N/A,FALSE,"M.31"}</definedName>
    <definedName name="jbrpst2" localSheetId="9" hidden="1">{#N/A,#N/A,FALSE,"M.31"}</definedName>
    <definedName name="jbrpst2" localSheetId="7" hidden="1">{#N/A,#N/A,FALSE,"M.31"}</definedName>
    <definedName name="jbrpst2" localSheetId="5" hidden="1">{#N/A,#N/A,FALSE,"M.31"}</definedName>
    <definedName name="jbrpst2" localSheetId="10" hidden="1">{#N/A,#N/A,FALSE,"M.31"}</definedName>
    <definedName name="jbrpst2" hidden="1">{#N/A,#N/A,FALSE,"M.31"}</definedName>
    <definedName name="jenis_kontrak">[57]data!$F$2:$F$4</definedName>
    <definedName name="jenis_pph">[57]data!$E$2:$E$7</definedName>
    <definedName name="JHKJ" localSheetId="6">#REF!</definedName>
    <definedName name="JHKJ" localSheetId="7">#REF!</definedName>
    <definedName name="JHKJ" localSheetId="5">#REF!</definedName>
    <definedName name="JHKJ">#REF!</definedName>
    <definedName name="JILHK">#REF!</definedName>
    <definedName name="jj" localSheetId="6" hidden="1">{#N/A,#N/A,FALSE,"M.42"}</definedName>
    <definedName name="jj" localSheetId="9" hidden="1">{#N/A,#N/A,FALSE,"M.42"}</definedName>
    <definedName name="jj" localSheetId="7" hidden="1">{#N/A,#N/A,FALSE,"M.42"}</definedName>
    <definedName name="jj" localSheetId="5" hidden="1">{#N/A,#N/A,FALSE,"M.42"}</definedName>
    <definedName name="jj" localSheetId="10" hidden="1">{#N/A,#N/A,FALSE,"M.42"}</definedName>
    <definedName name="jj" hidden="1">{#N/A,#N/A,FALSE,"M.42"}</definedName>
    <definedName name="jjjj" localSheetId="6">#REF!</definedName>
    <definedName name="jjjj" localSheetId="7">#REF!</definedName>
    <definedName name="jjjj" localSheetId="5">#REF!</definedName>
    <definedName name="jjjj">#REF!</definedName>
    <definedName name="JKLJL" localSheetId="6">#REF!</definedName>
    <definedName name="JKLJL" localSheetId="7">#REF!</definedName>
    <definedName name="JKLJL">#REF!</definedName>
    <definedName name="JP" localSheetId="6">#REF!</definedName>
    <definedName name="JP" localSheetId="9">#REF!</definedName>
    <definedName name="JP" localSheetId="7">#REF!</definedName>
    <definedName name="JP">#REF!</definedName>
    <definedName name="JTR" localSheetId="6">#REF!</definedName>
    <definedName name="JTR" localSheetId="7">#REF!</definedName>
    <definedName name="JTR">#REF!</definedName>
    <definedName name="JualGLangTRWI" localSheetId="6">#REF!</definedName>
    <definedName name="JualGLangTRWI" localSheetId="9">#REF!</definedName>
    <definedName name="JualGLangTRWI" localSheetId="7">#REF!</definedName>
    <definedName name="JualGLangTRWI">#REF!</definedName>
    <definedName name="JualGLangTRWII" localSheetId="6">#REF!</definedName>
    <definedName name="JualGLangTRWII" localSheetId="9">#REF!</definedName>
    <definedName name="JualGLangTRWII" localSheetId="7">#REF!</definedName>
    <definedName name="JualGLangTRWII">#REF!</definedName>
    <definedName name="JualGLangTRWIII" localSheetId="6">#REF!</definedName>
    <definedName name="JualGLangTRWIII" localSheetId="9">#REF!</definedName>
    <definedName name="JualGLangTRWIII" localSheetId="7">#REF!</definedName>
    <definedName name="JualGLangTRWIII">#REF!</definedName>
    <definedName name="JualGLangTRWIV" localSheetId="6">#REF!</definedName>
    <definedName name="JualGLangTRWIV" localSheetId="9">#REF!</definedName>
    <definedName name="JualGLangTRWIV" localSheetId="7">#REF!</definedName>
    <definedName name="JualGLangTRWIV">#REF!</definedName>
    <definedName name="JualGTarifTRWI">'[26]JualGTarif(11A)'!$B$1:$I$59</definedName>
    <definedName name="JualGTarifTRWII">'[26]JualGTarif(11A)'!$B$61:$I$119</definedName>
    <definedName name="JualGTarifTRWIII">'[26]JualGTarif(11A)'!$B$121:$I$178</definedName>
    <definedName name="JualGTarifTRWIV">'[26]JualGTarif(11A)'!$B$180:$I$237</definedName>
    <definedName name="JUMLAH" localSheetId="6">#REF!</definedName>
    <definedName name="JUMLAH" localSheetId="7">#REF!</definedName>
    <definedName name="JUMLAH" localSheetId="5">#REF!</definedName>
    <definedName name="JUMLAH">#REF!</definedName>
    <definedName name="JUNI92" localSheetId="6">#REF!</definedName>
    <definedName name="JUNI92" localSheetId="7">#REF!</definedName>
    <definedName name="JUNI92">#REF!</definedName>
    <definedName name="jus" localSheetId="6" hidden="1">{#N/A,#N/A,FALSE,"M.41"}</definedName>
    <definedName name="jus" localSheetId="9" hidden="1">{#N/A,#N/A,FALSE,"M.41"}</definedName>
    <definedName name="jus" localSheetId="7" hidden="1">{#N/A,#N/A,FALSE,"M.41"}</definedName>
    <definedName name="jus" localSheetId="5" hidden="1">{#N/A,#N/A,FALSE,"M.41"}</definedName>
    <definedName name="jus" localSheetId="10" hidden="1">{#N/A,#N/A,FALSE,"M.41"}</definedName>
    <definedName name="jus" hidden="1">{#N/A,#N/A,FALSE,"M.41"}</definedName>
    <definedName name="Justy2" localSheetId="6" hidden="1">{#N/A,#N/A,FALSE,"M.02"}</definedName>
    <definedName name="Justy2" localSheetId="9" hidden="1">{#N/A,#N/A,FALSE,"M.02"}</definedName>
    <definedName name="Justy2" localSheetId="7" hidden="1">{#N/A,#N/A,FALSE,"M.02"}</definedName>
    <definedName name="Justy2" localSheetId="5" hidden="1">{#N/A,#N/A,FALSE,"M.02"}</definedName>
    <definedName name="Justy2" localSheetId="10" hidden="1">{#N/A,#N/A,FALSE,"M.02"}</definedName>
    <definedName name="Justy2" hidden="1">{#N/A,#N/A,FALSE,"M.02"}</definedName>
    <definedName name="jx" localSheetId="6">#REF!</definedName>
    <definedName name="jx" localSheetId="9">#REF!</definedName>
    <definedName name="jx" localSheetId="5">#REF!</definedName>
    <definedName name="jx">#REF!</definedName>
    <definedName name="JYJYTJ" localSheetId="6">#REF!</definedName>
    <definedName name="JYJYTJ" localSheetId="9">#REF!</definedName>
    <definedName name="JYJYTJ" localSheetId="7">#REF!</definedName>
    <definedName name="JYJYTJ">#REF!</definedName>
    <definedName name="K">#N/A</definedName>
    <definedName name="kal" localSheetId="6">[20]JAN09!#REF!</definedName>
    <definedName name="kal" localSheetId="7">[20]JAN09!#REF!</definedName>
    <definedName name="kal">[20]JAN09!#REF!</definedName>
    <definedName name="KALIKDS" localSheetId="6">[15]JAN07!#REF!</definedName>
    <definedName name="KALIKDS" localSheetId="7">[15]JAN07!#REF!</definedName>
    <definedName name="KALIKDS">[42]JAN07!#REF!</definedName>
    <definedName name="KALISLG" localSheetId="6">[15]JAN07!#REF!</definedName>
    <definedName name="KALISLG" localSheetId="7">[15]JAN07!#REF!</definedName>
    <definedName name="KALISLG">[42]JAN07!#REF!</definedName>
    <definedName name="Kategori" localSheetId="6">#REF!</definedName>
    <definedName name="Kategori" localSheetId="7">#REF!</definedName>
    <definedName name="Kategori" localSheetId="5">#REF!</definedName>
    <definedName name="Kategori">#REF!</definedName>
    <definedName name="KDRpst" localSheetId="6" hidden="1">{#N/A,#N/A,FALSE,"M.31"}</definedName>
    <definedName name="KDRpst" localSheetId="9" hidden="1">{#N/A,#N/A,FALSE,"M.31"}</definedName>
    <definedName name="KDRpst" localSheetId="7" hidden="1">{#N/A,#N/A,FALSE,"M.31"}</definedName>
    <definedName name="KDRpst" localSheetId="5" hidden="1">{#N/A,#N/A,FALSE,"M.31"}</definedName>
    <definedName name="KDRpst" localSheetId="10" hidden="1">{#N/A,#N/A,FALSE,"M.31"}</definedName>
    <definedName name="KDRpst" hidden="1">{#N/A,#N/A,FALSE,"M.31"}</definedName>
    <definedName name="kdrtpst" localSheetId="6" hidden="1">{#N/A,#N/A,FALSE,"M.31"}</definedName>
    <definedName name="kdrtpst" localSheetId="9" hidden="1">{#N/A,#N/A,FALSE,"M.31"}</definedName>
    <definedName name="kdrtpst" localSheetId="7" hidden="1">{#N/A,#N/A,FALSE,"M.31"}</definedName>
    <definedName name="kdrtpst" localSheetId="5" hidden="1">{#N/A,#N/A,FALSE,"M.31"}</definedName>
    <definedName name="kdrtpst" localSheetId="10" hidden="1">{#N/A,#N/A,FALSE,"M.31"}</definedName>
    <definedName name="kdrtpst" hidden="1">{#N/A,#N/A,FALSE,"M.31"}</definedName>
    <definedName name="Kemungkinan" localSheetId="6">#REF!</definedName>
    <definedName name="Kemungkinan" localSheetId="7">#REF!</definedName>
    <definedName name="Kemungkinan" localSheetId="5">#REF!</definedName>
    <definedName name="Kemungkinan">#REF!</definedName>
    <definedName name="kj">#REF!</definedName>
    <definedName name="kjdhgf" localSheetId="6">#REF!</definedName>
    <definedName name="kjdhgf" localSheetId="7">#REF!</definedName>
    <definedName name="kjdhgf">#REF!</definedName>
    <definedName name="kjgjhg" localSheetId="6">#REF!</definedName>
    <definedName name="kjgjhg" localSheetId="7">#REF!</definedName>
    <definedName name="kjgjhg">#REF!</definedName>
    <definedName name="KK" localSheetId="6">[22]Usulan!#REF!</definedName>
    <definedName name="KK" localSheetId="7">[22]Usulan!#REF!</definedName>
    <definedName name="KK">[22]Usulan!#REF!</definedName>
    <definedName name="KODE" localSheetId="6">#REF!</definedName>
    <definedName name="KODE" localSheetId="7">#REF!</definedName>
    <definedName name="KODE" localSheetId="5">#REF!</definedName>
    <definedName name="KODE">#REF!</definedName>
    <definedName name="kode_Cabang" localSheetId="6">#REF!</definedName>
    <definedName name="kode_Cabang" localSheetId="7">#REF!</definedName>
    <definedName name="kode_Cabang">#REF!</definedName>
    <definedName name="KODE_GANGGUAN" localSheetId="9">[40]MENU!$N$11:$N$124</definedName>
    <definedName name="KODE_GANGGUAN">#N/A</definedName>
    <definedName name="kode_Kabupaten" localSheetId="6">#REF!</definedName>
    <definedName name="kode_Kabupaten" localSheetId="7">#REF!</definedName>
    <definedName name="kode_Kabupaten" localSheetId="5">#REF!</definedName>
    <definedName name="kode_Kabupaten">#REF!</definedName>
    <definedName name="Kode_Kecamatan" localSheetId="6">#REF!</definedName>
    <definedName name="Kode_Kecamatan" localSheetId="7">#REF!</definedName>
    <definedName name="Kode_Kecamatan">#REF!</definedName>
    <definedName name="KODE_OUTGOING" localSheetId="9">[40]PARAMETER!$D$11:$D$1059</definedName>
    <definedName name="KODE_OUTGOING">#N/A</definedName>
    <definedName name="KODE1" localSheetId="9">[40]MENU!$B$11:$B$110</definedName>
    <definedName name="KODE1">#N/A</definedName>
    <definedName name="kokp" localSheetId="6">#REF!</definedName>
    <definedName name="kokp" localSheetId="9">#REF!</definedName>
    <definedName name="kokp" localSheetId="5">#REF!</definedName>
    <definedName name="kokp">#REF!</definedName>
    <definedName name="komposisi">[39]KoMposisi!$A$6:$BV$22</definedName>
    <definedName name="KomunikasiBulan" localSheetId="9">'[19]AHS - Non Personel'!$D$22</definedName>
    <definedName name="KomunikasiBulan">#N/A</definedName>
    <definedName name="KomunikasiHari" localSheetId="9">'[19]AHS - Non Personel'!$D$21</definedName>
    <definedName name="KomunikasiHari">#N/A</definedName>
    <definedName name="Kontrol" localSheetId="6">#REF!</definedName>
    <definedName name="Kontrol" localSheetId="7">#REF!</definedName>
    <definedName name="Kontrol" localSheetId="5">#REF!</definedName>
    <definedName name="Kontrol">#REF!</definedName>
    <definedName name="KontrolBukuBesar" localSheetId="6">#REF!</definedName>
    <definedName name="KontrolBukuBesar" localSheetId="7">#REF!</definedName>
    <definedName name="KontrolBukuBesar">#REF!</definedName>
    <definedName name="KontrolPP" localSheetId="6">#REF!</definedName>
    <definedName name="KontrolPP" localSheetId="7">#REF!</definedName>
    <definedName name="KontrolPP">#REF!</definedName>
    <definedName name="koroperator_hari" localSheetId="9">'[19]AHS - Personel'!$G$18</definedName>
    <definedName name="koroperator_hari">#N/A</definedName>
    <definedName name="KorPajak" localSheetId="6">#REF!</definedName>
    <definedName name="KorPajak" localSheetId="7">#REF!</definedName>
    <definedName name="KorPajak" localSheetId="5">#REF!</definedName>
    <definedName name="KorPajak">#REF!</definedName>
    <definedName name="Kost" localSheetId="9">'[19]AHS - Non Personel'!$D$20</definedName>
    <definedName name="Kost">#N/A</definedName>
    <definedName name="KOTA" localSheetId="6">#REF!</definedName>
    <definedName name="KOTA" localSheetId="7">#REF!</definedName>
    <definedName name="KOTA" localSheetId="5">#REF!</definedName>
    <definedName name="KOTA">#REF!</definedName>
    <definedName name="KPP" localSheetId="6">#REF!</definedName>
    <definedName name="KPP" localSheetId="7">#REF!</definedName>
    <definedName name="KPP">#REF!</definedName>
    <definedName name="Kuat" localSheetId="6">#REF!</definedName>
    <definedName name="Kuat" localSheetId="7">#REF!</definedName>
    <definedName name="Kuat">#REF!</definedName>
    <definedName name="Kuat1" localSheetId="6">#REF!</definedName>
    <definedName name="Kuat1" localSheetId="7">#REF!</definedName>
    <definedName name="Kuat1">#REF!</definedName>
    <definedName name="kuh" localSheetId="6" hidden="1">{#N/A,#N/A,FALSE,"M.33"}</definedName>
    <definedName name="kuh" localSheetId="9" hidden="1">{#N/A,#N/A,FALSE,"M.33"}</definedName>
    <definedName name="kuh" localSheetId="7" hidden="1">{#N/A,#N/A,FALSE,"M.33"}</definedName>
    <definedName name="kuh" localSheetId="5" hidden="1">{#N/A,#N/A,FALSE,"M.33"}</definedName>
    <definedName name="kuh" localSheetId="10" hidden="1">{#N/A,#N/A,FALSE,"M.33"}</definedName>
    <definedName name="kuh" hidden="1">{#N/A,#N/A,FALSE,"M.33"}</definedName>
    <definedName name="KUP" localSheetId="6">[2]prod03!#REF!</definedName>
    <definedName name="KUP" localSheetId="7">[2]prod03!#REF!</definedName>
    <definedName name="KUP">[2]prod03!#REF!</definedName>
    <definedName name="Kurs">[58]Cover!$C$5</definedName>
    <definedName name="KursUSD">[59]Asumsi!$E$9</definedName>
    <definedName name="kurva" localSheetId="6">#REF!</definedName>
    <definedName name="kurva" localSheetId="7">#REF!</definedName>
    <definedName name="kurva" localSheetId="5">#REF!</definedName>
    <definedName name="kurva">#REF!</definedName>
    <definedName name="Kutools_PDL0_1" localSheetId="10">INDEX([45]PDL!$B$1:$B$3,IFERROR(MATCH([45]KKO!$D$15,[45]PDL!$A$1:$A$2,),3))</definedName>
    <definedName name="Kutools_PDL0_1">INDEX(PDL!$B$1:$B$3,IFERROR(MATCH(KKO!$D$15,PDL!$A$1:$A$2,),3))</definedName>
    <definedName name="Kutools_PDL1_1" localSheetId="10">INDEX([45]PDL!$D$4:$D$6,IFERROR(MATCH([45]KKO!$D$15,[45]PDL!$C$4:$C$5,),3))</definedName>
    <definedName name="Kutools_PDL1_1">INDEX(PDL!$D$4:$D$6,IFERROR(MATCH(KKO!$D$15,PDL!$C$4:$C$5,),3))</definedName>
    <definedName name="Kutools_PDL10_1" localSheetId="10">INDEX([45]PDL!$V$31:$V$33,IFERROR(MATCH([45]KKO!$K$15,[45]PDL!$U$31:$U$32,),3))</definedName>
    <definedName name="Kutools_PDL10_1">INDEX(PDL!$V$31:$V$33,IFERROR(MATCH(KKO!$K$15,PDL!$U$31:$U$32,),3))</definedName>
    <definedName name="Kutools_PDL2_1" localSheetId="10">INDEX([45]PDL!$F$7:$F$9,IFERROR(MATCH([45]KKO!$K$15,[45]PDL!$E$7:$E$8,),3))</definedName>
    <definedName name="Kutools_PDL2_1">INDEX(PDL!$F$7:$F$9,IFERROR(MATCH(KKO!$K$15,PDL!$E$7:$E$8,),3))</definedName>
    <definedName name="Kutools_PDL3_1" localSheetId="10">INDEX([45]PDL!$H$10:$H$12,IFERROR(MATCH([45]KKO!$D$15,[45]PDL!$G$10:$G$11,),3))</definedName>
    <definedName name="Kutools_PDL3_1">INDEX(PDL!$H$10:$H$12,IFERROR(MATCH(KKO!$D$15,PDL!$G$10:$G$11,),3))</definedName>
    <definedName name="Kutools_PDL4_1" localSheetId="10">INDEX([45]PDL!$J$13:$J$15,IFERROR(MATCH([45]KKO!$D$15,[45]PDL!$I$13:$I$14,),3))</definedName>
    <definedName name="Kutools_PDL4_1">INDEX(PDL!$J$13:$J$15,IFERROR(MATCH(KKO!$D$15,PDL!$I$13:$I$14,),3))</definedName>
    <definedName name="Kutools_PDL5_1" localSheetId="10">INDEX([45]PDL!$L$16:$L$18,IFERROR(MATCH([45]KKO!$K$15,[45]PDL!$K$16:$K$17,),3))</definedName>
    <definedName name="Kutools_PDL5_1">INDEX(PDL!$L$16:$L$18,IFERROR(MATCH(KKO!$K$15,PDL!$K$16:$K$17,),3))</definedName>
    <definedName name="Kutools_PDL6_1" localSheetId="10">INDEX([45]PDL!$N$19:$N$21,IFERROR(MATCH([45]KKO!$D$15,[45]PDL!$M$19:$M$20,),3))</definedName>
    <definedName name="Kutools_PDL6_1">INDEX(PDL!$N$19:$N$21,IFERROR(MATCH(KKO!$D$15,PDL!$M$19:$M$20,),3))</definedName>
    <definedName name="Kutools_PDL7_1" localSheetId="10">INDEX([45]PDL!$P$22:$P$24,IFERROR(MATCH([45]KKO!$D$15,[45]PDL!$O$22:$O$23,),3))</definedName>
    <definedName name="Kutools_PDL7_1">INDEX(PDL!$P$22:$P$24,IFERROR(MATCH(KKO!$D$15,PDL!$O$22:$O$23,),3))</definedName>
    <definedName name="Kutools_PDL8_1" localSheetId="10">INDEX([45]PDL!$R$25:$R$27,IFERROR(MATCH([45]KKO!$D$15,[45]PDL!$Q$25:$Q$26,),3))</definedName>
    <definedName name="Kutools_PDL8_1">INDEX(PDL!$R$25:$R$27,IFERROR(MATCH(KKO!$D$15,PDL!$Q$25:$Q$26,),3))</definedName>
    <definedName name="Kutools_PDL9_1" localSheetId="10">INDEX([45]PDL!$T$28:$T$30,IFERROR(MATCH([45]KKO!$D$15,[45]PDL!$S$28:$S$29,),3))</definedName>
    <definedName name="Kutools_PDL9_1">INDEX(PDL!$T$28:$T$30,IFERROR(MATCH(KKO!$D$15,PDL!$S$28:$S$29,),3))</definedName>
    <definedName name="KWHKDS" localSheetId="6">#REF!</definedName>
    <definedName name="KWHKDS" localSheetId="9">#REF!</definedName>
    <definedName name="KWHKDS" localSheetId="7">#REF!</definedName>
    <definedName name="KWHKDS">#REF!</definedName>
    <definedName name="KWHSLG" localSheetId="6">#REF!</definedName>
    <definedName name="KWHSLG" localSheetId="9">#REF!</definedName>
    <definedName name="KWHSLG" localSheetId="7">#REF!</definedName>
    <definedName name="KWHSLG">#REF!</definedName>
    <definedName name="KWHSMG" localSheetId="6">#REF!</definedName>
    <definedName name="KWHSMG" localSheetId="7">#REF!</definedName>
    <definedName name="KWHSMG">#REF!</definedName>
    <definedName name="l" localSheetId="6">[60]PMT!#REF!</definedName>
    <definedName name="l" localSheetId="7">[60]PMT!#REF!</definedName>
    <definedName name="l">[60]PMT!#REF!</definedName>
    <definedName name="L_19" localSheetId="6">'[61]FORM-B'!#REF!</definedName>
    <definedName name="L_19" localSheetId="7">'[61]FORM-B'!#REF!</definedName>
    <definedName name="L_19">'[61]FORM-B'!#REF!</definedName>
    <definedName name="LabaRugi" localSheetId="6">#REF!</definedName>
    <definedName name="LabaRugi" localSheetId="7">#REF!</definedName>
    <definedName name="LabaRugi" localSheetId="5">#REF!</definedName>
    <definedName name="LabaRugi">#REF!</definedName>
    <definedName name="LabaRugiFungsi">'[26]LabaRugi Fungsi'!$B$1:$J$60</definedName>
    <definedName name="LabaRugiFungsi2004">'[26]LabaRugi Fungsi2004(21B)'!$B$1:$E$46</definedName>
    <definedName name="LabaRugiLainnya">'[26]LabaRugi Lainnya 2005(20)'!$B$1:$G$30</definedName>
    <definedName name="LabaRugiUnsur2004">'[26]LabaRugi Unsur2004(21A)'!$D$1:$G$91</definedName>
    <definedName name="LABARUGIYR">[62]Asumsi!$V$2</definedName>
    <definedName name="LAHTA52101_CTPTKLS_OK" localSheetId="6">#REF!</definedName>
    <definedName name="LAHTA52101_CTPTKLS_OK" localSheetId="7">#REF!</definedName>
    <definedName name="LAHTA52101_CTPTKLS_OK" localSheetId="5">#REF!</definedName>
    <definedName name="LAHTA52101_CTPTKLS_OK">#REF!</definedName>
    <definedName name="LAMAKDS" localSheetId="6">#REF!</definedName>
    <definedName name="LAMAKDS" localSheetId="7">#REF!</definedName>
    <definedName name="LAMAKDS">#REF!</definedName>
    <definedName name="LAMASLG" localSheetId="6">#REF!</definedName>
    <definedName name="LAMASLG" localSheetId="7">#REF!</definedName>
    <definedName name="LAMASLG">#REF!</definedName>
    <definedName name="LAMASMG" localSheetId="6">#REF!</definedName>
    <definedName name="LAMASMG" localSheetId="7">#REF!</definedName>
    <definedName name="LAMASMG">#REF!</definedName>
    <definedName name="LAMP_1" localSheetId="6">#REF!</definedName>
    <definedName name="LAMP_1" localSheetId="7">#REF!</definedName>
    <definedName name="LAMP_1">#REF!</definedName>
    <definedName name="Lamp_10" localSheetId="6">#REF!</definedName>
    <definedName name="Lamp_10" localSheetId="7">#REF!</definedName>
    <definedName name="Lamp_10">#REF!</definedName>
    <definedName name="Lamp_11" localSheetId="6">#REF!</definedName>
    <definedName name="Lamp_11" localSheetId="7">#REF!</definedName>
    <definedName name="Lamp_11">#REF!</definedName>
    <definedName name="Lamp_12" localSheetId="6">#REF!</definedName>
    <definedName name="Lamp_12" localSheetId="7">#REF!</definedName>
    <definedName name="Lamp_12">#REF!</definedName>
    <definedName name="Lamp_13" localSheetId="6">#REF!</definedName>
    <definedName name="Lamp_13" localSheetId="7">#REF!</definedName>
    <definedName name="Lamp_13">#REF!</definedName>
    <definedName name="Lamp_14" localSheetId="6">#REF!</definedName>
    <definedName name="Lamp_14" localSheetId="9">#REF!</definedName>
    <definedName name="Lamp_14" localSheetId="7">#REF!</definedName>
    <definedName name="Lamp_14">#REF!</definedName>
    <definedName name="Lamp_15" localSheetId="6">#REF!</definedName>
    <definedName name="Lamp_15" localSheetId="9">#REF!</definedName>
    <definedName name="Lamp_15" localSheetId="7">#REF!</definedName>
    <definedName name="Lamp_15">#REF!</definedName>
    <definedName name="Lamp_16" localSheetId="6">#REF!</definedName>
    <definedName name="Lamp_16" localSheetId="9">#REF!</definedName>
    <definedName name="Lamp_16" localSheetId="7">#REF!</definedName>
    <definedName name="Lamp_16">#REF!</definedName>
    <definedName name="Lamp_1a" localSheetId="6">#REF!</definedName>
    <definedName name="Lamp_1a" localSheetId="9">#REF!</definedName>
    <definedName name="Lamp_1a" localSheetId="7">#REF!</definedName>
    <definedName name="Lamp_1a">#REF!</definedName>
    <definedName name="Lamp_1b" localSheetId="6">#REF!</definedName>
    <definedName name="Lamp_1b" localSheetId="9">#REF!</definedName>
    <definedName name="Lamp_1b" localSheetId="7">#REF!</definedName>
    <definedName name="Lamp_1b">#REF!</definedName>
    <definedName name="LAMP_2" localSheetId="6">#REF!</definedName>
    <definedName name="LAMP_2" localSheetId="7">#REF!</definedName>
    <definedName name="LAMP_2">#REF!</definedName>
    <definedName name="Lamp_2a" localSheetId="6">#REF!</definedName>
    <definedName name="Lamp_2a" localSheetId="9">#REF!</definedName>
    <definedName name="Lamp_2a" localSheetId="7">#REF!</definedName>
    <definedName name="Lamp_2a">#REF!</definedName>
    <definedName name="Lamp_2b" localSheetId="6">#REF!</definedName>
    <definedName name="Lamp_2b" localSheetId="9">#REF!</definedName>
    <definedName name="Lamp_2b" localSheetId="7">#REF!</definedName>
    <definedName name="Lamp_2b">#REF!</definedName>
    <definedName name="LAMP_3" localSheetId="6">#REF!</definedName>
    <definedName name="LAMP_3" localSheetId="7">#REF!</definedName>
    <definedName name="LAMP_3">#REF!</definedName>
    <definedName name="Lamp_3a" localSheetId="6">#REF!</definedName>
    <definedName name="Lamp_3a" localSheetId="9">#REF!</definedName>
    <definedName name="Lamp_3a" localSheetId="7">#REF!</definedName>
    <definedName name="Lamp_3a">#REF!</definedName>
    <definedName name="Lamp_3b" localSheetId="6">#REF!</definedName>
    <definedName name="Lamp_3b" localSheetId="9">#REF!</definedName>
    <definedName name="Lamp_3b" localSheetId="7">#REF!</definedName>
    <definedName name="Lamp_3b">#REF!</definedName>
    <definedName name="LAMP_4" localSheetId="6">#REF!</definedName>
    <definedName name="LAMP_4" localSheetId="7">#REF!</definedName>
    <definedName name="LAMP_4">#REF!</definedName>
    <definedName name="Lamp_4a" localSheetId="6">#REF!</definedName>
    <definedName name="Lamp_4a" localSheetId="9">#REF!</definedName>
    <definedName name="Lamp_4a" localSheetId="7">#REF!</definedName>
    <definedName name="Lamp_4a">#REF!</definedName>
    <definedName name="Lamp_4b" localSheetId="6">#REF!</definedName>
    <definedName name="Lamp_4b" localSheetId="9">#REF!</definedName>
    <definedName name="Lamp_4b" localSheetId="7">#REF!</definedName>
    <definedName name="Lamp_4b">#REF!</definedName>
    <definedName name="LAMP_5" localSheetId="6">#REF!</definedName>
    <definedName name="LAMP_5" localSheetId="7">#REF!</definedName>
    <definedName name="LAMP_5">#REF!</definedName>
    <definedName name="Lamp_5a" localSheetId="6">#REF!</definedName>
    <definedName name="Lamp_5a" localSheetId="9">#REF!</definedName>
    <definedName name="Lamp_5a" localSheetId="7">#REF!</definedName>
    <definedName name="Lamp_5a">#REF!</definedName>
    <definedName name="Lamp_5b" localSheetId="6">#REF!</definedName>
    <definedName name="Lamp_5b" localSheetId="9">#REF!</definedName>
    <definedName name="Lamp_5b" localSheetId="7">#REF!</definedName>
    <definedName name="Lamp_5b">#REF!</definedName>
    <definedName name="Lamp_6a" localSheetId="6">#REF!</definedName>
    <definedName name="Lamp_6a" localSheetId="9">#REF!</definedName>
    <definedName name="Lamp_6a" localSheetId="7">#REF!</definedName>
    <definedName name="Lamp_6a">#REF!</definedName>
    <definedName name="Lamp_6b" localSheetId="6">#REF!</definedName>
    <definedName name="Lamp_6b" localSheetId="9">#REF!</definedName>
    <definedName name="Lamp_6b" localSheetId="7">#REF!</definedName>
    <definedName name="Lamp_6b">#REF!</definedName>
    <definedName name="LAMP_7" localSheetId="6">#REF!</definedName>
    <definedName name="LAMP_7" localSheetId="7">#REF!</definedName>
    <definedName name="LAMP_7">#REF!</definedName>
    <definedName name="Lamp_7a" localSheetId="6">#REF!</definedName>
    <definedName name="Lamp_7a" localSheetId="9">#REF!</definedName>
    <definedName name="Lamp_7a" localSheetId="7">#REF!</definedName>
    <definedName name="Lamp_7a">#REF!</definedName>
    <definedName name="Lamp_7b" localSheetId="6">#REF!</definedName>
    <definedName name="Lamp_7b" localSheetId="9">#REF!</definedName>
    <definedName name="Lamp_7b" localSheetId="7">#REF!</definedName>
    <definedName name="Lamp_7b">#REF!</definedName>
    <definedName name="Lamp_7c" localSheetId="6">#REF!</definedName>
    <definedName name="Lamp_7c" localSheetId="9">#REF!</definedName>
    <definedName name="Lamp_7c" localSheetId="7">#REF!</definedName>
    <definedName name="Lamp_7c">#REF!</definedName>
    <definedName name="Lamp_8a" localSheetId="6">#REF!</definedName>
    <definedName name="Lamp_8a" localSheetId="9">#REF!</definedName>
    <definedName name="Lamp_8a" localSheetId="7">#REF!</definedName>
    <definedName name="Lamp_8a">#REF!</definedName>
    <definedName name="Lamp_8b" localSheetId="6">#REF!</definedName>
    <definedName name="Lamp_8b" localSheetId="9">#REF!</definedName>
    <definedName name="Lamp_8b" localSheetId="7">#REF!</definedName>
    <definedName name="Lamp_8b">#REF!</definedName>
    <definedName name="Lamp_9" localSheetId="6">#REF!</definedName>
    <definedName name="Lamp_9" localSheetId="9">#REF!</definedName>
    <definedName name="Lamp_9" localSheetId="7">#REF!</definedName>
    <definedName name="Lamp_9">#REF!</definedName>
    <definedName name="LAP_12RB">[63]INPBA!$F$2</definedName>
    <definedName name="LaporanUtama" localSheetId="6">#REF!</definedName>
    <definedName name="LaporanUtama" localSheetId="7">#REF!</definedName>
    <definedName name="LaporanUtama" localSheetId="5">#REF!</definedName>
    <definedName name="LaporanUtama">#REF!</definedName>
    <definedName name="ldkfg" localSheetId="6">#REF!</definedName>
    <definedName name="ldkfg" localSheetId="7">#REF!</definedName>
    <definedName name="ldkfg">#REF!</definedName>
    <definedName name="level2_options">INDIRECT("Areas_"&amp;'[21]Working Page'!$B$47)</definedName>
    <definedName name="Listrik">'[64]AHS - Non Personel'!$D$33</definedName>
    <definedName name="lk" localSheetId="6">[18]JAN09!#REF!</definedName>
    <definedName name="lk" localSheetId="9">[18]JAN09!#REF!</definedName>
    <definedName name="lk" localSheetId="5">[18]JAN09!#REF!</definedName>
    <definedName name="lk">[18]JAN09!#REF!</definedName>
    <definedName name="ll" localSheetId="6">#REF!</definedName>
    <definedName name="ll" localSheetId="9">#REF!</definedName>
    <definedName name="ll" localSheetId="5">#REF!</definedName>
    <definedName name="ll">#REF!</definedName>
    <definedName name="LOPK" localSheetId="6" hidden="1">{#N/A,#N/A,FALSE,"M.02"}</definedName>
    <definedName name="LOPK" localSheetId="9" hidden="1">{#N/A,#N/A,FALSE,"M.02"}</definedName>
    <definedName name="LOPK" localSheetId="7" hidden="1">{#N/A,#N/A,FALSE,"M.02"}</definedName>
    <definedName name="LOPK" localSheetId="5" hidden="1">{#N/A,#N/A,FALSE,"M.02"}</definedName>
    <definedName name="LOPK" localSheetId="10" hidden="1">{#N/A,#N/A,FALSE,"M.02"}</definedName>
    <definedName name="LOPK" hidden="1">{#N/A,#N/A,FALSE,"M.02"}</definedName>
    <definedName name="LP" localSheetId="6">#REF!</definedName>
    <definedName name="LP" localSheetId="7">#REF!</definedName>
    <definedName name="LP" localSheetId="5">#REF!</definedName>
    <definedName name="LP">#REF!</definedName>
    <definedName name="LRFungsi" localSheetId="6">#REF!</definedName>
    <definedName name="LRFungsi" localSheetId="7">#REF!</definedName>
    <definedName name="LRFungsi">#REF!</definedName>
    <definedName name="LRUnsur" localSheetId="6">#REF!</definedName>
    <definedName name="LRUnsur" localSheetId="7">#REF!</definedName>
    <definedName name="LRUnsur">#REF!</definedName>
    <definedName name="M" localSheetId="6">#REF!</definedName>
    <definedName name="M" localSheetId="9">#REF!</definedName>
    <definedName name="M" localSheetId="7">#REF!</definedName>
    <definedName name="M">#REF!</definedName>
    <definedName name="M_19" localSheetId="6">'[61]FORM-B'!#REF!</definedName>
    <definedName name="M_19" localSheetId="7">'[61]FORM-B'!#REF!</definedName>
    <definedName name="M_19">'[61]FORM-B'!#REF!</definedName>
    <definedName name="MANBUNG" localSheetId="6">[32]Sheet5!#REF!</definedName>
    <definedName name="MANBUNG" localSheetId="7">[32]Sheet5!#REF!</definedName>
    <definedName name="MANBUNG">[32]Sheet5!#REF!</definedName>
    <definedName name="ManProBln" localSheetId="9">'[19]AHS - Personel'!$F$8</definedName>
    <definedName name="ManProBln">#N/A</definedName>
    <definedName name="marwan" localSheetId="6" hidden="1">{#N/A,#N/A,FALSE,"M.02"}</definedName>
    <definedName name="marwan" localSheetId="9" hidden="1">{#N/A,#N/A,FALSE,"M.02"}</definedName>
    <definedName name="marwan" localSheetId="7" hidden="1">{#N/A,#N/A,FALSE,"M.02"}</definedName>
    <definedName name="marwan" localSheetId="5" hidden="1">{#N/A,#N/A,FALSE,"M.02"}</definedName>
    <definedName name="marwan" localSheetId="10" hidden="1">{#N/A,#N/A,FALSE,"M.02"}</definedName>
    <definedName name="marwan" hidden="1">{#N/A,#N/A,FALSE,"M.02"}</definedName>
    <definedName name="mat">[56]Mat!$B$1:$L$65536</definedName>
    <definedName name="mat.">[56]Mat!$B$1:$L$65536</definedName>
    <definedName name="mate" localSheetId="6">#REF!</definedName>
    <definedName name="mate" localSheetId="7">#REF!</definedName>
    <definedName name="mate" localSheetId="5">#REF!</definedName>
    <definedName name="mate">#REF!</definedName>
    <definedName name="mbo" localSheetId="6" hidden="1">{#N/A,#N/A,FALSE,"M.34"}</definedName>
    <definedName name="mbo" localSheetId="9" hidden="1">{#N/A,#N/A,FALSE,"M.34"}</definedName>
    <definedName name="mbo" localSheetId="7" hidden="1">{#N/A,#N/A,FALSE,"M.34"}</definedName>
    <definedName name="mbo" localSheetId="5" hidden="1">{#N/A,#N/A,FALSE,"M.34"}</definedName>
    <definedName name="mbo" localSheetId="10" hidden="1">{#N/A,#N/A,FALSE,"M.34"}</definedName>
    <definedName name="mbo" hidden="1">{#N/A,#N/A,FALSE,"M.34"}</definedName>
    <definedName name="mcperiod" localSheetId="6">#REF!</definedName>
    <definedName name="mcperiod" localSheetId="7">#REF!</definedName>
    <definedName name="mcperiod" localSheetId="5">#REF!</definedName>
    <definedName name="mcperiod">#REF!</definedName>
    <definedName name="MD">[65]aruskas!$A$110:$T$180</definedName>
    <definedName name="MD_19">[66]aruskas!$A$110:$T$180</definedName>
    <definedName name="MDNpst" localSheetId="6" hidden="1">{#N/A,#N/A,FALSE,"M.33"}</definedName>
    <definedName name="MDNpst" localSheetId="9" hidden="1">{#N/A,#N/A,FALSE,"M.33"}</definedName>
    <definedName name="MDNpst" localSheetId="7" hidden="1">{#N/A,#N/A,FALSE,"M.33"}</definedName>
    <definedName name="MDNpst" localSheetId="5" hidden="1">{#N/A,#N/A,FALSE,"M.33"}</definedName>
    <definedName name="MDNpst" localSheetId="10" hidden="1">{#N/A,#N/A,FALSE,"M.33"}</definedName>
    <definedName name="MDNpst" hidden="1">{#N/A,#N/A,FALSE,"M.33"}</definedName>
    <definedName name="MENU_GARDU" localSheetId="9">[40]MENU!$D$11:$D$110</definedName>
    <definedName name="MENU_GARDU">#N/A</definedName>
    <definedName name="MENU_PENYULANG" localSheetId="9">[40]MENU!$F$11:$F$40</definedName>
    <definedName name="MENU_PENYULANG">#N/A</definedName>
    <definedName name="mi_print_area" localSheetId="6">#REF!</definedName>
    <definedName name="mi_print_area" localSheetId="7">#REF!</definedName>
    <definedName name="mi_print_area" localSheetId="5">#REF!</definedName>
    <definedName name="mi_print_area">#REF!</definedName>
    <definedName name="MJKpst" localSheetId="6" hidden="1">{#N/A,#N/A,FALSE,"M.34"}</definedName>
    <definedName name="MJKpst" localSheetId="9" hidden="1">{#N/A,#N/A,FALSE,"M.34"}</definedName>
    <definedName name="MJKpst" localSheetId="7" hidden="1">{#N/A,#N/A,FALSE,"M.34"}</definedName>
    <definedName name="MJKpst" localSheetId="5" hidden="1">{#N/A,#N/A,FALSE,"M.34"}</definedName>
    <definedName name="MJKpst" localSheetId="10" hidden="1">{#N/A,#N/A,FALSE,"M.34"}</definedName>
    <definedName name="MJKpst" hidden="1">{#N/A,#N/A,FALSE,"M.34"}</definedName>
    <definedName name="MmExcelLinker_56E02BF7_1622_44A2_A1B4_91C09D796B1E" localSheetId="6">DATA!RAB-PER '[67]Standar Konstruksi'!$G$29:$G$29</definedName>
    <definedName name="MmExcelLinker_56E02BF7_1622_44A2_A1B4_91C09D796B1E" localSheetId="7">KKF!RAB-PER '[67]Standar Konstruksi'!$G$29:$G$29</definedName>
    <definedName name="MmExcelLinker_56E02BF7_1622_44A2_A1B4_91C09D796B1E">#N/A</definedName>
    <definedName name="MRISI" localSheetId="6">#REF!</definedName>
    <definedName name="MRISI" localSheetId="7">#REF!</definedName>
    <definedName name="MRISI" localSheetId="5">#REF!</definedName>
    <definedName name="MRISI">#REF!</definedName>
    <definedName name="MutasiMatPDP" localSheetId="6">#REF!</definedName>
    <definedName name="MutasiMatPDP" localSheetId="9">#REF!</definedName>
    <definedName name="MutasiMatPDP" localSheetId="7">#REF!</definedName>
    <definedName name="MutasiMatPDP">#REF!</definedName>
    <definedName name="NAMA" localSheetId="6">#REF!</definedName>
    <definedName name="NAMA" localSheetId="7">#REF!</definedName>
    <definedName name="NAMA">#REF!</definedName>
    <definedName name="nama_kabupaten" localSheetId="6">#REF!</definedName>
    <definedName name="nama_kabupaten" localSheetId="9">#REF!</definedName>
    <definedName name="nama_kabupaten" localSheetId="7">#REF!</definedName>
    <definedName name="nama_kabupaten">#REF!</definedName>
    <definedName name="NAMA1" localSheetId="6">#REF!</definedName>
    <definedName name="NAMA1" localSheetId="7">#REF!</definedName>
    <definedName name="NAMA1">#REF!</definedName>
    <definedName name="NAMA2" localSheetId="6">#REF!</definedName>
    <definedName name="NAMA2" localSheetId="7">#REF!</definedName>
    <definedName name="NAMA2">#REF!</definedName>
    <definedName name="NAMABARU" localSheetId="6">#REF!</definedName>
    <definedName name="NAMABARU" localSheetId="7">#REF!</definedName>
    <definedName name="NAMABARU">#REF!</definedName>
    <definedName name="NamaWil">[68]Cover!$B$7</definedName>
    <definedName name="NEGO" localSheetId="6">[22]Usulan!#REF!</definedName>
    <definedName name="NEGO" localSheetId="7">[22]Usulan!#REF!</definedName>
    <definedName name="NEGO" localSheetId="5">[22]Usulan!#REF!</definedName>
    <definedName name="NEGO">[22]Usulan!#REF!</definedName>
    <definedName name="neraca" localSheetId="6">#REF!</definedName>
    <definedName name="neraca" localSheetId="7">#REF!</definedName>
    <definedName name="neraca" localSheetId="5">#REF!</definedName>
    <definedName name="neraca">#REF!</definedName>
    <definedName name="neracareal" localSheetId="6">#REF!</definedName>
    <definedName name="neracareal" localSheetId="7">#REF!</definedName>
    <definedName name="neracareal">#REF!</definedName>
    <definedName name="netmargim" localSheetId="6">#REF!</definedName>
    <definedName name="netmargim" localSheetId="7">#REF!</definedName>
    <definedName name="netmargim">#REF!</definedName>
    <definedName name="nmcabang" localSheetId="6">#REF!</definedName>
    <definedName name="nmcabang" localSheetId="7">#REF!</definedName>
    <definedName name="nmcabang">#REF!</definedName>
    <definedName name="no">[16]x!$A$9:$A$47</definedName>
    <definedName name="NO_KODE" localSheetId="6">#N/A</definedName>
    <definedName name="NO_KODE" localSheetId="9">[40]MENU!#REF!</definedName>
    <definedName name="NO_KODE" localSheetId="7">#N/A</definedName>
    <definedName name="NO_KODE">#N/A</definedName>
    <definedName name="NoBlanksRange">OFFSET('[21]Working Page'!$G$53,0,0,SUMPRODUCT(--(TRIM('[21]Working Page'!$G$53:$G$85)&lt;&gt;"")),1)</definedName>
    <definedName name="nop">[16]x!$A$100:$A$101</definedName>
    <definedName name="o" localSheetId="6">#REF!</definedName>
    <definedName name="o" localSheetId="7">#REF!</definedName>
    <definedName name="o" localSheetId="5">#REF!</definedName>
    <definedName name="o">#REF!</definedName>
    <definedName name="ob_1_phasa" localSheetId="6">#REF!</definedName>
    <definedName name="ob_1_phasa" localSheetId="7">#REF!</definedName>
    <definedName name="ob_1_phasa">#REF!</definedName>
    <definedName name="OCGHSE" localSheetId="6">#REF!</definedName>
    <definedName name="OCGHSE" localSheetId="7">#REF!</definedName>
    <definedName name="OCGHSE">#REF!</definedName>
    <definedName name="OCRKDS" localSheetId="6">#REF!</definedName>
    <definedName name="OCRKDS" localSheetId="7">#REF!</definedName>
    <definedName name="OCRKDS">#REF!</definedName>
    <definedName name="OCRSLG" localSheetId="6">#REF!</definedName>
    <definedName name="OCRSLG" localSheetId="7">#REF!</definedName>
    <definedName name="OCRSLG">#REF!</definedName>
    <definedName name="OCRSMG" localSheetId="6">#REF!</definedName>
    <definedName name="OCRSMG" localSheetId="7">#REF!</definedName>
    <definedName name="OCRSMG">#REF!</definedName>
    <definedName name="ok">#REF!</definedName>
    <definedName name="okl">#REF!</definedName>
    <definedName name="oo" localSheetId="6">#REF!</definedName>
    <definedName name="oo" localSheetId="7">#REF!</definedName>
    <definedName name="oo">#REF!</definedName>
    <definedName name="opi">#REF!</definedName>
    <definedName name="Opr_Hari" localSheetId="9">'[19]AHS - Personel'!$G$19</definedName>
    <definedName name="Opr_Hari">#N/A</definedName>
    <definedName name="opv">[69]Valuation!$I$53</definedName>
    <definedName name="OUTGOING" localSheetId="9">[40]PARAMETER!$B$11:$B$1059</definedName>
    <definedName name="OUTGOING">#N/A</definedName>
    <definedName name="P" localSheetId="6">#REF!</definedName>
    <definedName name="P" localSheetId="7">#REF!</definedName>
    <definedName name="P" localSheetId="5">#REF!</definedName>
    <definedName name="P">#REF!</definedName>
    <definedName name="Panah" localSheetId="6">#REF!</definedName>
    <definedName name="Panah" localSheetId="7">#REF!</definedName>
    <definedName name="Panah">#REF!</definedName>
    <definedName name="PasPst" localSheetId="6" hidden="1">{#N/A,#N/A,FALSE,"M.33"}</definedName>
    <definedName name="PasPst" localSheetId="9" hidden="1">{#N/A,#N/A,FALSE,"M.33"}</definedName>
    <definedName name="PasPst" localSheetId="7" hidden="1">{#N/A,#N/A,FALSE,"M.33"}</definedName>
    <definedName name="PasPst" localSheetId="5" hidden="1">{#N/A,#N/A,FALSE,"M.33"}</definedName>
    <definedName name="PasPst" localSheetId="10" hidden="1">{#N/A,#N/A,FALSE,"M.33"}</definedName>
    <definedName name="PasPst" hidden="1">{#N/A,#N/A,FALSE,"M.33"}</definedName>
    <definedName name="PDPKons" localSheetId="6">#REF!</definedName>
    <definedName name="PDPKons" localSheetId="7">#REF!</definedName>
    <definedName name="PDPKons" localSheetId="5">#REF!</definedName>
    <definedName name="PDPKons">#REF!</definedName>
    <definedName name="PDPMaterial" localSheetId="6">#REF!</definedName>
    <definedName name="PDPMaterial" localSheetId="9">#REF!</definedName>
    <definedName name="PDPMaterial" localSheetId="7">#REF!</definedName>
    <definedName name="PDPMaterial">#REF!</definedName>
    <definedName name="PDPPembDimuka" localSheetId="6">#REF!</definedName>
    <definedName name="PDPPembDimuka" localSheetId="9">#REF!</definedName>
    <definedName name="PDPPembDimuka" localSheetId="7">#REF!</definedName>
    <definedName name="PDPPembDimuka">#REF!</definedName>
    <definedName name="pe">[16]x!$B$100:$B$101</definedName>
    <definedName name="PembelianiTRWI">'[26]PembelianiTL(12A1'!$B$1:$S$55</definedName>
    <definedName name="PembelianiTRWII">'[26]PembelianiTL(12A1'!$B$56:$S$110</definedName>
    <definedName name="PembelianiTRWIII">'[26]PembelianiTL(12A1'!$B$111:$S$165</definedName>
    <definedName name="PembelianiTRWIV">'[26]PembelianiTL(12A1'!$B$166:$S$220</definedName>
    <definedName name="PemeABSW" localSheetId="6">#REF!</definedName>
    <definedName name="PemeABSW" localSheetId="7">#REF!</definedName>
    <definedName name="PemeABSW" localSheetId="5">#REF!</definedName>
    <definedName name="PemeABSW">#REF!</definedName>
    <definedName name="pemel09" localSheetId="6">#REF!</definedName>
    <definedName name="pemel09" localSheetId="7">#REF!</definedName>
    <definedName name="pemel09">#REF!</definedName>
    <definedName name="PendaLuOp">'[25]PendaLuOp(13)'!$B$1:$G$58</definedName>
    <definedName name="PendOpLain">'[26]PendOpLain(11B)'!$B$1:$G$33</definedName>
    <definedName name="Pendukung" localSheetId="6" hidden="1">{#N/A,#N/A,FALSE,"M.41"}</definedName>
    <definedName name="Pendukung" localSheetId="9" hidden="1">{#N/A,#N/A,FALSE,"M.41"}</definedName>
    <definedName name="Pendukung" localSheetId="7" hidden="1">{#N/A,#N/A,FALSE,"M.41"}</definedName>
    <definedName name="Pendukung" localSheetId="5" hidden="1">{#N/A,#N/A,FALSE,"M.41"}</definedName>
    <definedName name="Pendukung" localSheetId="10" hidden="1">{#N/A,#N/A,FALSE,"M.41"}</definedName>
    <definedName name="Pendukung" hidden="1">{#N/A,#N/A,FALSE,"M.41"}</definedName>
    <definedName name="PenjTLTRWI">'[25]PenjTL(18)'!$B$1:$J$39</definedName>
    <definedName name="PenjTLTRWII">'[25]PenjTL(18)'!$B$41:$J$79</definedName>
    <definedName name="PenjTLTRWIII">'[25]PenjTL(18)'!$B$81:$J$119</definedName>
    <definedName name="PenjTLTRWIV">'[25]PenjTL(18)'!$B$121:$J$159</definedName>
    <definedName name="PENYULANG">[70]TABEL!$A$2:$A$81</definedName>
    <definedName name="period" localSheetId="6">#REF!</definedName>
    <definedName name="period" localSheetId="7">#REF!</definedName>
    <definedName name="period" localSheetId="5">#REF!</definedName>
    <definedName name="period">#REF!</definedName>
    <definedName name="pict" localSheetId="10">[45]KKO!#REF!</definedName>
    <definedName name="pict">KKO!#REF!</definedName>
    <definedName name="PLG_DAYA__200KVA" localSheetId="6">#REF!</definedName>
    <definedName name="PLG_DAYA__200KVA" localSheetId="7">#REF!</definedName>
    <definedName name="PLG_DAYA__200KVA" localSheetId="10">#REF!</definedName>
    <definedName name="PLG_DAYA__200KVA">#REF!</definedName>
    <definedName name="PLG_DAYA_33_197KVA" localSheetId="6">#REF!</definedName>
    <definedName name="PLG_DAYA_33_197KVA" localSheetId="7">#REF!</definedName>
    <definedName name="PLG_DAYA_33_197KVA">#REF!</definedName>
    <definedName name="PLN">#N/A</definedName>
    <definedName name="PMT">[60]PMT!$D$12:$D$55</definedName>
    <definedName name="poi" localSheetId="6">[18]JAN09!#REF!</definedName>
    <definedName name="poi" localSheetId="9">[18]JAN09!#REF!</definedName>
    <definedName name="poi" localSheetId="5">[18]JAN09!#REF!</definedName>
    <definedName name="poi">[18]JAN09!#REF!</definedName>
    <definedName name="POPUI" localSheetId="5">#REF!</definedName>
    <definedName name="POPUI">#REF!</definedName>
    <definedName name="pos_anggaran">[57]data!$G$2:$G$54</definedName>
    <definedName name="Potensi215" localSheetId="6">#REF!</definedName>
    <definedName name="Potensi215" localSheetId="7">#REF!</definedName>
    <definedName name="Potensi215" localSheetId="5">#REF!</definedName>
    <definedName name="Potensi215">#REF!</definedName>
    <definedName name="PP" localSheetId="6">#REF!</definedName>
    <definedName name="PP" localSheetId="7">#REF!</definedName>
    <definedName name="PP">#REF!</definedName>
    <definedName name="print" localSheetId="6">#REF!</definedName>
    <definedName name="print" localSheetId="7">#REF!</definedName>
    <definedName name="print">#REF!</definedName>
    <definedName name="PRINT_AR01" localSheetId="6">[32]Sheet5!#REF!</definedName>
    <definedName name="PRINT_AR01" localSheetId="7">[32]Sheet5!#REF!</definedName>
    <definedName name="PRINT_AR01">[32]Sheet5!#REF!</definedName>
    <definedName name="_xlnm.Print_Area" localSheetId="4">'HARGA SATUAN'!$A$1:$E$1564</definedName>
    <definedName name="_xlnm.Print_Area" localSheetId="7">KKF!$A$1:$T$39</definedName>
    <definedName name="_xlnm.Print_Area" localSheetId="5">KKO!$A$2:$Q$9</definedName>
    <definedName name="_xlnm.Print_Area" localSheetId="11">PETA!$A$1:$W$55</definedName>
    <definedName name="_xlnm.Print_Area" localSheetId="8">RAB!$A$1:$K$101</definedName>
    <definedName name="_xlnm.Print_Area" localSheetId="0">'REKAP MATERIAL'!$A$1:$H$41</definedName>
    <definedName name="_xlnm.Print_Area" localSheetId="2">'REKAP MDU'!$A$1:$K$182</definedName>
    <definedName name="_xlnm.Print_Area" localSheetId="1">'REKAP TIANG'!$A$1:$K$52</definedName>
    <definedName name="_xlnm.Print_Area" localSheetId="10">SLD!$A$1:$AF$70</definedName>
    <definedName name="_xlnm.Print_Area">#REF!</definedName>
    <definedName name="PRINT_AREA_MI" localSheetId="6">#REF!</definedName>
    <definedName name="PRINT_AREA_MI" localSheetId="7">#REF!</definedName>
    <definedName name="PRINT_AREA_MI">#REF!</definedName>
    <definedName name="Print_area1" localSheetId="6">#REF!</definedName>
    <definedName name="Print_area1" localSheetId="7">#REF!</definedName>
    <definedName name="Print_area1">#REF!</definedName>
    <definedName name="PRINT_TITLE" localSheetId="6">#REF!</definedName>
    <definedName name="PRINT_TITLE" localSheetId="7">#REF!</definedName>
    <definedName name="PRINT_TITLE">#REF!</definedName>
    <definedName name="_xlnm.Print_Titles" localSheetId="4">'HARGA SATUAN'!#REF!</definedName>
    <definedName name="_xlnm.Print_Titles" localSheetId="7">#REF!</definedName>
    <definedName name="_xlnm.Print_Titles" localSheetId="8">RAB!$1:$13</definedName>
    <definedName name="_xlnm.Print_Titles" localSheetId="0">'REKAP MATERIAL'!$1:$9</definedName>
    <definedName name="_xlnm.Print_Titles" localSheetId="2">'REKAP MDU'!$1:$13</definedName>
    <definedName name="_xlnm.Print_Titles" localSheetId="1">'REKAP TIANG'!$1:$13</definedName>
    <definedName name="_xlnm.Print_Titles">#REF!</definedName>
    <definedName name="PRINT_TITLES_MI" localSheetId="6">#REF!</definedName>
    <definedName name="PRINT_TITLES_MI" localSheetId="7">#REF!</definedName>
    <definedName name="PRINT_TITLES_MI">#REF!</definedName>
    <definedName name="PRINT_TITLES_MI_19" localSheetId="6">#REF!</definedName>
    <definedName name="PRINT_TITLES_MI_19" localSheetId="7">#REF!</definedName>
    <definedName name="PRINT_TITLES_MI_19">#REF!</definedName>
    <definedName name="PRINT2" localSheetId="6">[32]Sheet5!#REF!</definedName>
    <definedName name="PRINT2" localSheetId="7">[32]Sheet5!#REF!</definedName>
    <definedName name="PRINT2">[32]Sheet5!#REF!</definedName>
    <definedName name="ProduksiTRWI">'[26]ProduksiTL(12B2)'!$B$1:$W$38</definedName>
    <definedName name="ProduksiTRWII">'[26]ProduksiTL(12B2)'!$B$41:$W$78</definedName>
    <definedName name="ProduksiTRWIII">'[26]ProduksiTL(12B2)'!$B$81:$W$118</definedName>
    <definedName name="ProduksiTRWIV">'[26]ProduksiTL(12B2)'!$B$121:$W$158</definedName>
    <definedName name="ProgGISBln" localSheetId="9">'[19]AHS - Personel'!$F$11</definedName>
    <definedName name="ProgGISBln">#N/A</definedName>
    <definedName name="ProgGISHari" localSheetId="9">'[19]AHS - Personel'!$G$11</definedName>
    <definedName name="ProgGISHari">#N/A</definedName>
    <definedName name="PROYEK" localSheetId="6">#REF!</definedName>
    <definedName name="PROYEK" localSheetId="7">#REF!</definedName>
    <definedName name="PROYEK" localSheetId="5">#REF!</definedName>
    <definedName name="PROYEK">#REF!</definedName>
    <definedName name="PSRpst" localSheetId="6" hidden="1">{#N/A,#N/A,FALSE,"M.31"}</definedName>
    <definedName name="PSRpst" localSheetId="9" hidden="1">{#N/A,#N/A,FALSE,"M.31"}</definedName>
    <definedName name="PSRpst" localSheetId="7" hidden="1">{#N/A,#N/A,FALSE,"M.31"}</definedName>
    <definedName name="PSRpst" localSheetId="5" hidden="1">{#N/A,#N/A,FALSE,"M.31"}</definedName>
    <definedName name="PSRpst" localSheetId="10" hidden="1">{#N/A,#N/A,FALSE,"M.31"}</definedName>
    <definedName name="PSRpst" hidden="1">{#N/A,#N/A,FALSE,"M.31"}</definedName>
    <definedName name="PT_PLN_PERSERO" localSheetId="6">#REF!</definedName>
    <definedName name="PT_PLN_PERSERO" localSheetId="7">#REF!</definedName>
    <definedName name="PT_PLN_PERSERO" localSheetId="5">#REF!</definedName>
    <definedName name="PT_PLN_PERSERO">#REF!</definedName>
    <definedName name="PTKU" localSheetId="6">#REF!</definedName>
    <definedName name="PTKU" localSheetId="7">#REF!</definedName>
    <definedName name="PTKU">#REF!</definedName>
    <definedName name="PUIUU">#REF!</definedName>
    <definedName name="PUR" localSheetId="6">[71]JURNAL!#REF!</definedName>
    <definedName name="PUR" localSheetId="7">[71]JURNAL!#REF!</definedName>
    <definedName name="PUR">[71]JURNAL!#REF!</definedName>
    <definedName name="PWI" localSheetId="6">#REF!</definedName>
    <definedName name="PWI" localSheetId="7">#REF!</definedName>
    <definedName name="PWI" localSheetId="5">#REF!</definedName>
    <definedName name="PWI">#REF!</definedName>
    <definedName name="q" localSheetId="6">#REF!</definedName>
    <definedName name="q" localSheetId="7">#REF!</definedName>
    <definedName name="q">#REF!</definedName>
    <definedName name="QRYTRY" localSheetId="6">#REF!</definedName>
    <definedName name="QRYTRY" localSheetId="9">#REF!</definedName>
    <definedName name="QRYTRY" localSheetId="7">#REF!</definedName>
    <definedName name="QRYTRY">#REF!</definedName>
    <definedName name="qw" localSheetId="6" hidden="1">{#N/A,#N/A,FALSE,"M.32"}</definedName>
    <definedName name="qw" localSheetId="9" hidden="1">{#N/A,#N/A,FALSE,"M.32"}</definedName>
    <definedName name="qw" localSheetId="7" hidden="1">{#N/A,#N/A,FALSE,"M.32"}</definedName>
    <definedName name="qw" localSheetId="5" hidden="1">{#N/A,#N/A,FALSE,"M.32"}</definedName>
    <definedName name="qw" localSheetId="10" hidden="1">{#N/A,#N/A,FALSE,"M.32"}</definedName>
    <definedName name="qw" hidden="1">{#N/A,#N/A,FALSE,"M.32"}</definedName>
    <definedName name="RAB" localSheetId="6">#REF!</definedName>
    <definedName name="RAB" localSheetId="7">#REF!</definedName>
    <definedName name="RAB" localSheetId="5">#REF!</definedName>
    <definedName name="RAB">#REF!</definedName>
    <definedName name="rafi" localSheetId="6">[18]JAN09!#REF!</definedName>
    <definedName name="rafi" localSheetId="7">[18]JAN09!#REF!</definedName>
    <definedName name="rafi" localSheetId="5">[18]JAN09!#REF!</definedName>
    <definedName name="rafi">[18]JAN09!#REF!</definedName>
    <definedName name="raja" localSheetId="6">[18]JAN09!#REF!</definedName>
    <definedName name="raja" localSheetId="7">[18]JAN09!#REF!</definedName>
    <definedName name="raja">[18]JAN09!#REF!</definedName>
    <definedName name="RANGE" localSheetId="6">#REF!</definedName>
    <definedName name="RANGE" localSheetId="7">#REF!</definedName>
    <definedName name="RANGE" localSheetId="5">#REF!</definedName>
    <definedName name="RANGE">#REF!</definedName>
    <definedName name="RAO" localSheetId="6">#REF!</definedName>
    <definedName name="RAO" localSheetId="7">#REF!</definedName>
    <definedName name="RAO">#REF!</definedName>
    <definedName name="Rate_of_absorption_CJ_C2A_options">OFFSET('[21]Central Overhead Allocation'!$C$281,0,0,COUNTA('[21]Central Overhead Allocation'!$C$281:$C$297),3)</definedName>
    <definedName name="Rate_of_absorption_EJ_C2A_options">OFFSET('[21]Central Overhead Allocation'!$C$183,0,0,COUNTA('[21]Central Overhead Allocation'!$C$183:$C$199),7)</definedName>
    <definedName name="Rate_of_absorption_JKT_C2A_options">OFFSET('[21]Central Overhead Allocation'!$C$330,0,0,COUNTA('[21]Central Overhead Allocation'!$C$330:$C$346),4)</definedName>
    <definedName name="Rate_of_absorption_Region_options">OFFSET('[21]Central Overhead Allocation'!$C$53,0,0,COUNTA('[21]Central Overhead Allocation'!$C$53:$C$69),8)</definedName>
    <definedName name="Rate_of_Absorption_WJ_A2IS_Options" localSheetId="6">OFFSET('[21]Regional Overhead Allocation_WJ'!#REF!,0,0,COUNTA('[21]Regional Overhead Allocation_WJ'!#REF!),35)</definedName>
    <definedName name="Rate_of_Absorption_WJ_A2IS_Options" localSheetId="9">OFFSET('[21]Regional Overhead Allocation_WJ'!#REF!,0,0,COUNTA('[21]Regional Overhead Allocation_WJ'!#REF!),35)</definedName>
    <definedName name="Rate_of_Absorption_WJ_A2IS_Options" localSheetId="7">OFFSET('[21]Regional Overhead Allocation_WJ'!#REF!,0,0,COUNTA('[21]Regional Overhead Allocation_WJ'!#REF!),35)</definedName>
    <definedName name="Rate_of_Absorption_WJ_A2IS_Options" localSheetId="5">OFFSET('[21]Regional Overhead Allocation_WJ'!#REF!,0,0,COUNTA('[21]Regional Overhead Allocation_WJ'!#REF!),35)</definedName>
    <definedName name="Rate_of_Absorption_WJ_A2IS_Options">OFFSET('[21]Regional Overhead Allocation_WJ'!#REF!,0,0,COUNTA('[21]Regional Overhead Allocation_WJ'!#REF!),35)</definedName>
    <definedName name="Rate_of_absorption_WJ_C2A_options">OFFSET('[21]Central Overhead Allocation'!$C$232,0,0,COUNTA('[21]Central Overhead Allocation'!$C$232:$C$248),14)</definedName>
    <definedName name="Rate_of_absorption_WS_C2A_Options">OFFSET('[21]Central Overhead Allocation'!$C$134,0,0,COUNTA('[21]Central Overhead Allocation'!$C$134:$C$150),3)</definedName>
    <definedName name="rcps" localSheetId="6">[18]JAN09!#REF!</definedName>
    <definedName name="rcps" localSheetId="9">[18]JAN09!#REF!</definedName>
    <definedName name="rcps" localSheetId="5">[18]JAN09!#REF!</definedName>
    <definedName name="rcps">[18]JAN09!#REF!</definedName>
    <definedName name="re" localSheetId="6" hidden="1">{#N/A,#N/A,FALSE,"M.42"}</definedName>
    <definedName name="re" localSheetId="9" hidden="1">{#N/A,#N/A,FALSE,"M.42"}</definedName>
    <definedName name="re" localSheetId="7" hidden="1">{#N/A,#N/A,FALSE,"M.42"}</definedName>
    <definedName name="re" localSheetId="5" hidden="1">{#N/A,#N/A,FALSE,"M.42"}</definedName>
    <definedName name="re" localSheetId="10" hidden="1">{#N/A,#N/A,FALSE,"M.42"}</definedName>
    <definedName name="re" hidden="1">{#N/A,#N/A,FALSE,"M.42"}</definedName>
    <definedName name="REC">'[71]BB PUSAT'!$A$1:$C$65536</definedName>
    <definedName name="Regions">OFFSET('[21]Working Page'!$B$8,0,0,COUNTA('[21]Working Page'!$B$8:$B$20),1)</definedName>
    <definedName name="REKAP" localSheetId="6">#REF!</definedName>
    <definedName name="REKAP" localSheetId="7">#REF!</definedName>
    <definedName name="REKAP" localSheetId="5">#REF!</definedName>
    <definedName name="REKAP">#REF!</definedName>
    <definedName name="RELE" localSheetId="9">[40]MENU!$J$17:$J$24</definedName>
    <definedName name="RELE">#N/A</definedName>
    <definedName name="rencana" localSheetId="6">#REF!</definedName>
    <definedName name="rencana" localSheetId="7">#REF!</definedName>
    <definedName name="rencana" localSheetId="5">#REF!</definedName>
    <definedName name="rencana">#REF!</definedName>
    <definedName name="resagging" localSheetId="6">#REF!</definedName>
    <definedName name="resagging" localSheetId="7">#REF!</definedName>
    <definedName name="resagging">#REF!</definedName>
    <definedName name="ResetDataOption_Click">#N/A</definedName>
    <definedName name="RingkasanPokok" localSheetId="6">#REF!</definedName>
    <definedName name="RingkasanPokok" localSheetId="7">#REF!</definedName>
    <definedName name="RingkasanPokok" localSheetId="5">#REF!</definedName>
    <definedName name="RingkasanPokok">#REF!</definedName>
    <definedName name="ROK" localSheetId="6" hidden="1">{#N/A,#N/A,FALSE,"M.31"}</definedName>
    <definedName name="ROK" localSheetId="9" hidden="1">{#N/A,#N/A,FALSE,"M.31"}</definedName>
    <definedName name="ROK" localSheetId="7" hidden="1">{#N/A,#N/A,FALSE,"M.31"}</definedName>
    <definedName name="ROK" localSheetId="5" hidden="1">{#N/A,#N/A,FALSE,"M.31"}</definedName>
    <definedName name="ROK" localSheetId="10" hidden="1">{#N/A,#N/A,FALSE,"M.31"}</definedName>
    <definedName name="ROK" hidden="1">{#N/A,#N/A,FALSE,"M.31"}</definedName>
    <definedName name="ROW" localSheetId="6">#REF!</definedName>
    <definedName name="ROW" localSheetId="7">#REF!</definedName>
    <definedName name="ROW" localSheetId="5">#REF!</definedName>
    <definedName name="ROW">#REF!</definedName>
    <definedName name="rr" localSheetId="6">#REF!</definedName>
    <definedName name="rr" localSheetId="7">#REF!</definedName>
    <definedName name="rr">#REF!</definedName>
    <definedName name="rt" localSheetId="6" hidden="1">{#N/A,#N/A,FALSE,"M.43"}</definedName>
    <definedName name="rt" localSheetId="9" hidden="1">{#N/A,#N/A,FALSE,"M.43"}</definedName>
    <definedName name="rt" localSheetId="7" hidden="1">{#N/A,#N/A,FALSE,"M.43"}</definedName>
    <definedName name="rt" localSheetId="5" hidden="1">{#N/A,#N/A,FALSE,"M.43"}</definedName>
    <definedName name="rt" localSheetId="10" hidden="1">{#N/A,#N/A,FALSE,"M.43"}</definedName>
    <definedName name="rt" hidden="1">{#N/A,#N/A,FALSE,"M.43"}</definedName>
    <definedName name="RTYHRTY" localSheetId="6">#REF!</definedName>
    <definedName name="RTYHRTY" localSheetId="9">#REF!</definedName>
    <definedName name="RTYHRTY" localSheetId="7">#REF!</definedName>
    <definedName name="RTYHRTY">#REF!</definedName>
    <definedName name="rtyu" localSheetId="6">[72]JAN07!#REF!</definedName>
    <definedName name="rtyu" localSheetId="7">[72]JAN07!#REF!</definedName>
    <definedName name="rtyu">[73]JAN07!#REF!</definedName>
    <definedName name="S" localSheetId="9">#REF!</definedName>
    <definedName name="S" localSheetId="7">{#N/A,#N/A,FALSE,"M.31"}</definedName>
    <definedName name="S">#REF!</definedName>
    <definedName name="S1___5" localSheetId="6">#REF!</definedName>
    <definedName name="S1___5" localSheetId="9">#REF!</definedName>
    <definedName name="S1___5" localSheetId="7">#REF!</definedName>
    <definedName name="S1___5">#REF!</definedName>
    <definedName name="sa" localSheetId="6" hidden="1">{#N/A,#N/A,FALSE,"M.31"}</definedName>
    <definedName name="sa" localSheetId="9" hidden="1">{#N/A,#N/A,FALSE,"M.31"}</definedName>
    <definedName name="sa" localSheetId="7" hidden="1">{#N/A,#N/A,FALSE,"M.31"}</definedName>
    <definedName name="sa" localSheetId="5" hidden="1">{#N/A,#N/A,FALSE,"M.31"}</definedName>
    <definedName name="sa" localSheetId="10" hidden="1">{#N/A,#N/A,FALSE,"M.31"}</definedName>
    <definedName name="sa" hidden="1">{#N/A,#N/A,FALSE,"M.31"}</definedName>
    <definedName name="salah" localSheetId="6">#REF!</definedName>
    <definedName name="salah" localSheetId="7">#REF!</definedName>
    <definedName name="salah" localSheetId="5">#REF!</definedName>
    <definedName name="salah">#REF!</definedName>
    <definedName name="Salary">[21]Salary!$D$7:$AJ$38</definedName>
    <definedName name="SALATIGA" localSheetId="6">#REF!</definedName>
    <definedName name="SALATIGA" localSheetId="9">#REF!</definedName>
    <definedName name="SALATIGA" localSheetId="7">#REF!</definedName>
    <definedName name="SALATIGA">#REF!</definedName>
    <definedName name="SALVAGE" comment="RINGAN">[74]PICKUP!$D$12</definedName>
    <definedName name="SAPBEXwbID" hidden="1">"41NCAAE5PJZ8D7N0HEXL0B90R"</definedName>
    <definedName name="sasa" localSheetId="6">[18]JAN09!#REF!</definedName>
    <definedName name="sasa" localSheetId="7">[18]JAN09!#REF!</definedName>
    <definedName name="sasa" localSheetId="5">[18]JAN09!#REF!</definedName>
    <definedName name="sasa">[18]JAN09!#REF!</definedName>
    <definedName name="SATUAN" localSheetId="9">'[75]Rekap PMG.'!$A$10:$E$51</definedName>
    <definedName name="SATUAN">'[75]Rekap PMG.'!$A$10:$E$51</definedName>
    <definedName name="sbak1a" localSheetId="6">#REF!</definedName>
    <definedName name="sbak1a" localSheetId="7">#REF!</definedName>
    <definedName name="sbak1a" localSheetId="5">#REF!</definedName>
    <definedName name="sbak1a">#REF!</definedName>
    <definedName name="sbak1b" localSheetId="6">#REF!</definedName>
    <definedName name="sbak1b" localSheetId="7">#REF!</definedName>
    <definedName name="sbak1b">#REF!</definedName>
    <definedName name="SBBpst" localSheetId="6" hidden="1">{#N/A,#N/A,FALSE,"M.34"}</definedName>
    <definedName name="SBBpst" localSheetId="9" hidden="1">{#N/A,#N/A,FALSE,"M.34"}</definedName>
    <definedName name="SBBpst" localSheetId="7" hidden="1">{#N/A,#N/A,FALSE,"M.34"}</definedName>
    <definedName name="SBBpst" localSheetId="5" hidden="1">{#N/A,#N/A,FALSE,"M.34"}</definedName>
    <definedName name="SBBpst" localSheetId="10" hidden="1">{#N/A,#N/A,FALSE,"M.34"}</definedName>
    <definedName name="SBBpst" hidden="1">{#N/A,#N/A,FALSE,"M.34"}</definedName>
    <definedName name="scdc">[76]x!$G$9:$G$47</definedName>
    <definedName name="SD" localSheetId="6">#REF!</definedName>
    <definedName name="SD" localSheetId="7">#REF!</definedName>
    <definedName name="SD" localSheetId="5">#REF!</definedName>
    <definedName name="SD">#REF!</definedName>
    <definedName name="sdc">[51]DTU!$B$2:$D$48</definedName>
    <definedName name="sdffA" localSheetId="6">[18]JAN09!#REF!</definedName>
    <definedName name="sdffA" localSheetId="7">[18]JAN09!#REF!</definedName>
    <definedName name="sdffA" localSheetId="5">[18]JAN09!#REF!</definedName>
    <definedName name="sdffA">[18]JAN09!#REF!</definedName>
    <definedName name="sds">'[77]master rab'!$B$1:$H$65536</definedName>
    <definedName name="seapj">'[52]Neraca seAPJ'!$O$6:$AJ$23</definedName>
    <definedName name="SEBABKDS" localSheetId="6">#REF!</definedName>
    <definedName name="SEBABKDS" localSheetId="7">#REF!</definedName>
    <definedName name="SEBABKDS" localSheetId="5">#REF!</definedName>
    <definedName name="SEBABKDS">#REF!</definedName>
    <definedName name="SEBABSLG" localSheetId="6">#REF!</definedName>
    <definedName name="SEBABSLG" localSheetId="7">#REF!</definedName>
    <definedName name="SEBABSLG">#REF!</definedName>
    <definedName name="SEBABSMG" localSheetId="6">#REF!</definedName>
    <definedName name="SEBABSMG" localSheetId="7">#REF!</definedName>
    <definedName name="SEBABSMG">#REF!</definedName>
    <definedName name="SEBUTAN" localSheetId="9">[40]MENU!$J$11:$J$13</definedName>
    <definedName name="SEBUTAN">#N/A</definedName>
    <definedName name="sejut">[78]LAIN2!$Z$7</definedName>
    <definedName name="SEKAT" localSheetId="6">#REF!</definedName>
    <definedName name="SEKAT" localSheetId="7">#REF!</definedName>
    <definedName name="SEKAT" localSheetId="5">#REF!</definedName>
    <definedName name="SEKAT">#REF!</definedName>
    <definedName name="semarang1" localSheetId="6">#REF!</definedName>
    <definedName name="semarang1" localSheetId="7">#REF!</definedName>
    <definedName name="semarang1">#REF!</definedName>
    <definedName name="serat">[78]LAIN2!$Z$5</definedName>
    <definedName name="serib">[78]LAIN2!$Z$6</definedName>
    <definedName name="Service_Mapping">'[21]Service Mapping'!$C$6:$Y$39</definedName>
    <definedName name="sewadetektorkabel_har">'[64]AHS - Non Personel'!$D$31</definedName>
    <definedName name="SewaDisTRWI">'[26]SewaPemb(12A2)'!$B$1:$T$36</definedName>
    <definedName name="SewaDisTRWII">'[26]SewaPemb(12A2)'!$B$39:$T$75</definedName>
    <definedName name="SewaDisTRWIII">'[26]SewaPemb(12A2)'!$B$77:$T$113</definedName>
    <definedName name="SewaDisTRWIV">'[26]SewaPemb(12A2)'!$B$115:$T$151</definedName>
    <definedName name="sewaGPS">'[64]AHS - Non Personel'!$D$27</definedName>
    <definedName name="SewaKantorBulan">'[64]AHS - Non Personel'!$D$23</definedName>
    <definedName name="SewaKomHari" localSheetId="9">'[19]AHS - Non Personel'!$D$15</definedName>
    <definedName name="SewaKomHari">#N/A</definedName>
    <definedName name="SewaLaptopBln" localSheetId="9">'[19]AHS - Non Personel'!$D$12</definedName>
    <definedName name="SewaLaptopBln">#N/A</definedName>
    <definedName name="SewaMejaKursi">'[64]AHS - Non Personel'!$D$32</definedName>
    <definedName name="SewaMobil" localSheetId="9">'[19]AHS - Non Personel'!$D$8</definedName>
    <definedName name="SewaMobil">#N/A</definedName>
    <definedName name="sewamobilbak_hari">'[64]AHS - Non Personel'!$D$29</definedName>
    <definedName name="SewaMotorBln" localSheetId="9">'[19]AHS - Non Personel'!$D$10</definedName>
    <definedName name="SewaMotorBln">#N/A</definedName>
    <definedName name="SewaMotorHari" localSheetId="9">'[19]AHS - Non Personel'!$D$11</definedName>
    <definedName name="SewaMotorHari">#N/A</definedName>
    <definedName name="SewaRumahBulan">'[64]AHS - Non Personel'!$D$24</definedName>
    <definedName name="SF" localSheetId="6">#REF!</definedName>
    <definedName name="SF" localSheetId="9">#REF!</definedName>
    <definedName name="SF" localSheetId="7">#REF!</definedName>
    <definedName name="SF">#REF!</definedName>
    <definedName name="sgi" localSheetId="6" hidden="1">{#N/A,#N/A,FALSE,"M.01"}</definedName>
    <definedName name="sgi" localSheetId="9" hidden="1">{#N/A,#N/A,FALSE,"M.01"}</definedName>
    <definedName name="sgi" localSheetId="7" hidden="1">{#N/A,#N/A,FALSE,"M.01"}</definedName>
    <definedName name="sgi" localSheetId="5" hidden="1">{#N/A,#N/A,FALSE,"M.01"}</definedName>
    <definedName name="sgi" localSheetId="10" hidden="1">{#N/A,#N/A,FALSE,"M.01"}</definedName>
    <definedName name="sgi" hidden="1">{#N/A,#N/A,FALSE,"M.01"}</definedName>
    <definedName name="SIN" localSheetId="6">[2]prod03!#REF!</definedName>
    <definedName name="SIN" localSheetId="7">[2]prod03!#REF!</definedName>
    <definedName name="SIN">[2]prod03!#REF!</definedName>
    <definedName name="Single" localSheetId="6" hidden="1">{#N/A,#N/A,FALSE,"M.42"}</definedName>
    <definedName name="Single" localSheetId="9" hidden="1">{#N/A,#N/A,FALSE,"M.42"}</definedName>
    <definedName name="Single" localSheetId="7" hidden="1">{#N/A,#N/A,FALSE,"M.42"}</definedName>
    <definedName name="Single" localSheetId="5" hidden="1">{#N/A,#N/A,FALSE,"M.42"}</definedName>
    <definedName name="Single" localSheetId="10" hidden="1">{#N/A,#N/A,FALSE,"M.42"}</definedName>
    <definedName name="Single" hidden="1">{#N/A,#N/A,FALSE,"M.42"}</definedName>
    <definedName name="sls">[79]Sensitivitas!$D$26</definedName>
    <definedName name="SMG" localSheetId="6">#REF!</definedName>
    <definedName name="SMG" localSheetId="7">#REF!</definedName>
    <definedName name="SMG" localSheetId="5">#REF!</definedName>
    <definedName name="SMG">#REF!</definedName>
    <definedName name="smu" localSheetId="6">#REF!</definedName>
    <definedName name="smu" localSheetId="7">#REF!</definedName>
    <definedName name="smu">#REF!</definedName>
    <definedName name="SPD" localSheetId="6">#REF!</definedName>
    <definedName name="SPD" localSheetId="7">#REF!</definedName>
    <definedName name="SPD">#REF!</definedName>
    <definedName name="SPK" localSheetId="6">#REF!</definedName>
    <definedName name="SPK" localSheetId="9">#REF!</definedName>
    <definedName name="SPK" localSheetId="7">#REF!</definedName>
    <definedName name="SPK">#REF!</definedName>
    <definedName name="SREWA" localSheetId="6">#REF!</definedName>
    <definedName name="SREWA" localSheetId="7">#REF!</definedName>
    <definedName name="SREWA">#REF!</definedName>
    <definedName name="ssSasS">[2]prod03!#REF!</definedName>
    <definedName name="Stand" localSheetId="6">#REF!</definedName>
    <definedName name="Stand" localSheetId="9">#REF!</definedName>
    <definedName name="Stand" localSheetId="7">#REF!</definedName>
    <definedName name="Stand">#REF!</definedName>
    <definedName name="STATUS_REMOTE" localSheetId="9">[40]PARAMETER!$C$11:$C$1059</definedName>
    <definedName name="STATUS_REMOTE">#N/A</definedName>
    <definedName name="std">[80]HB2!$A$1:$L$65536</definedName>
    <definedName name="stdpln">'[81]HB BARU'!$A$1:$J$780</definedName>
    <definedName name="stok">[71]DTstok!$A$1:$B$65536</definedName>
    <definedName name="STPDari" localSheetId="6">#REF!</definedName>
    <definedName name="STPDari" localSheetId="9">#REF!</definedName>
    <definedName name="STPDari" localSheetId="7">#REF!</definedName>
    <definedName name="STPDari">#REF!</definedName>
    <definedName name="sujono">'[82]master rab'!$B$1:$H$65536</definedName>
    <definedName name="SUM" localSheetId="6">[2]prod03!#REF!</definedName>
    <definedName name="SUM" localSheetId="7">[2]prod03!#REF!</definedName>
    <definedName name="SUM" localSheetId="5">[2]prod03!#REF!</definedName>
    <definedName name="SUM">[2]prod03!#REF!</definedName>
    <definedName name="sumber">[83]SuMBER!$N$3:$FO$21</definedName>
    <definedName name="surat" localSheetId="6">#REF!</definedName>
    <definedName name="surat" localSheetId="7">#REF!</definedName>
    <definedName name="surat" localSheetId="5">#REF!</definedName>
    <definedName name="surat">#REF!</definedName>
    <definedName name="Surveyor_hari" localSheetId="9">'[19]AHS - Personel'!$G$21</definedName>
    <definedName name="Surveyor_hari">#N/A</definedName>
    <definedName name="SUTM" localSheetId="6" hidden="1">{#N/A,#N/A,FALSE,"M.32"}</definedName>
    <definedName name="SUTM" localSheetId="9" hidden="1">{#N/A,#N/A,FALSE,"M.32"}</definedName>
    <definedName name="SUTM" localSheetId="7" hidden="1">{#N/A,#N/A,FALSE,"M.32"}</definedName>
    <definedName name="SUTM" localSheetId="5" hidden="1">{#N/A,#N/A,FALSE,"M.32"}</definedName>
    <definedName name="SUTM" localSheetId="10" hidden="1">{#N/A,#N/A,FALSE,"M.32"}</definedName>
    <definedName name="SUTM" hidden="1">{#N/A,#N/A,FALSE,"M.32"}</definedName>
    <definedName name="sutrisno" localSheetId="6">#REF!</definedName>
    <definedName name="sutrisno" localSheetId="7">#REF!</definedName>
    <definedName name="sutrisno" localSheetId="5">#REF!</definedName>
    <definedName name="sutrisno">#REF!</definedName>
    <definedName name="sw" localSheetId="6" hidden="1">{#N/A,#N/A,FALSE,"M.01"}</definedName>
    <definedName name="sw" localSheetId="9" hidden="1">{#N/A,#N/A,FALSE,"M.01"}</definedName>
    <definedName name="sw" localSheetId="7" hidden="1">{#N/A,#N/A,FALSE,"M.01"}</definedName>
    <definedName name="sw" localSheetId="5" hidden="1">{#N/A,#N/A,FALSE,"M.01"}</definedName>
    <definedName name="sw" localSheetId="10" hidden="1">{#N/A,#N/A,FALSE,"M.01"}</definedName>
    <definedName name="sw" hidden="1">{#N/A,#N/A,FALSE,"M.01"}</definedName>
    <definedName name="swed" localSheetId="6">[72]JAN07!#REF!</definedName>
    <definedName name="swed" localSheetId="7">[72]JAN07!#REF!</definedName>
    <definedName name="swed">[73]JAN07!#REF!</definedName>
    <definedName name="SWG" localSheetId="6">#REF!</definedName>
    <definedName name="SWG" localSheetId="7">#REF!</definedName>
    <definedName name="SWG" localSheetId="5">#REF!</definedName>
    <definedName name="SWG">#REF!</definedName>
    <definedName name="sx" localSheetId="6" hidden="1">{#N/A,#N/A,FALSE,"M.34"}</definedName>
    <definedName name="sx" localSheetId="9" hidden="1">{#N/A,#N/A,FALSE,"M.34"}</definedName>
    <definedName name="sx" localSheetId="7" hidden="1">{#N/A,#N/A,FALSE,"M.34"}</definedName>
    <definedName name="sx" localSheetId="5" hidden="1">{#N/A,#N/A,FALSE,"M.34"}</definedName>
    <definedName name="sx" localSheetId="10" hidden="1">{#N/A,#N/A,FALSE,"M.34"}</definedName>
    <definedName name="sx" hidden="1">{#N/A,#N/A,FALSE,"M.34"}</definedName>
    <definedName name="T" localSheetId="6">#REF!</definedName>
    <definedName name="T" localSheetId="7">#REF!</definedName>
    <definedName name="T" localSheetId="5">#REF!</definedName>
    <definedName name="T">#REF!</definedName>
    <definedName name="Tabel" localSheetId="9">[29]CashFlow!$A$8:$J$37</definedName>
    <definedName name="Tabel">#N/A</definedName>
    <definedName name="tabel_BUlan" localSheetId="6">#REF!</definedName>
    <definedName name="tabel_BUlan" localSheetId="7">#REF!</definedName>
    <definedName name="tabel_BUlan" localSheetId="5">#REF!</definedName>
    <definedName name="tabel_BUlan">#REF!</definedName>
    <definedName name="Tabel_Cabang" localSheetId="6">#REF!</definedName>
    <definedName name="Tabel_Cabang" localSheetId="7">#REF!</definedName>
    <definedName name="Tabel_Cabang">#REF!</definedName>
    <definedName name="Tabel_Wilayah">[84]Sheet1!$E$2</definedName>
    <definedName name="Tabel4" localSheetId="6">#REF!</definedName>
    <definedName name="Tabel4" localSheetId="7">#REF!</definedName>
    <definedName name="Tabel4" localSheetId="5">#REF!</definedName>
    <definedName name="Tabel4">#REF!</definedName>
    <definedName name="Table1">'[21]Working Page'!$C$92:$AK$101</definedName>
    <definedName name="Table2">'[21]Working Page'!$C$114:$N$147</definedName>
    <definedName name="Tahun" localSheetId="9">[85]bantu!$M$5:$X$5</definedName>
    <definedName name="Tahun" localSheetId="10">[86]bantu!$M$5:$X$5</definedName>
    <definedName name="Tahun">[87]bantu!$M$5:$X$5</definedName>
    <definedName name="Taksonomi" localSheetId="6">#REF!</definedName>
    <definedName name="Taksonomi" localSheetId="7">#REF!</definedName>
    <definedName name="Taksonomi" localSheetId="5">#REF!</definedName>
    <definedName name="Taksonomi">#REF!</definedName>
    <definedName name="TambahAT" localSheetId="6">#REF!</definedName>
    <definedName name="TambahAT" localSheetId="7">#REF!</definedName>
    <definedName name="TambahAT">#REF!</definedName>
    <definedName name="TAMPILKAN">[63]INPBA!$F$2</definedName>
    <definedName name="TANGGALKDS" localSheetId="6">#REF!</definedName>
    <definedName name="TANGGALKDS" localSheetId="7">#REF!</definedName>
    <definedName name="TANGGALKDS" localSheetId="5">#REF!</definedName>
    <definedName name="TANGGALKDS">#REF!</definedName>
    <definedName name="TANGGALSLG" localSheetId="6">#REF!</definedName>
    <definedName name="TANGGALSLG" localSheetId="7">#REF!</definedName>
    <definedName name="TANGGALSLG">#REF!</definedName>
    <definedName name="TANGGALSMG" localSheetId="6">#REF!</definedName>
    <definedName name="TANGGALSMG" localSheetId="7">#REF!</definedName>
    <definedName name="TANGGALSMG">#REF!</definedName>
    <definedName name="TARGET_USAHA" localSheetId="6">#REF!</definedName>
    <definedName name="TARGET_USAHA" localSheetId="7">#REF!</definedName>
    <definedName name="TARGET_USAHA">#REF!</definedName>
    <definedName name="TaxTV">10%</definedName>
    <definedName name="TaxXL">5%</definedName>
    <definedName name="TechBulan" localSheetId="9">'[19]AHS - Personel'!$F$15</definedName>
    <definedName name="TechBulan">#N/A</definedName>
    <definedName name="TechHari" localSheetId="9">'[19]AHS - Personel'!$G$15</definedName>
    <definedName name="TechHari">#N/A</definedName>
    <definedName name="TERBILANG" localSheetId="6">#REF!</definedName>
    <definedName name="TERBILANG" localSheetId="7">#REF!</definedName>
    <definedName name="TERBILANG" localSheetId="5">#REF!</definedName>
    <definedName name="TERBILANG">#REF!</definedName>
    <definedName name="TERIMA" localSheetId="6">#REF!</definedName>
    <definedName name="TERIMA" localSheetId="7">#REF!</definedName>
    <definedName name="TERIMA">#REF!</definedName>
    <definedName name="TesterHari" localSheetId="9">'[19]AHS - Personel'!$G$14</definedName>
    <definedName name="TesterHari">#N/A</definedName>
    <definedName name="TextRefCopyRangeCount" hidden="1">1</definedName>
    <definedName name="TIARA" localSheetId="6">[18]JAN09!#REF!</definedName>
    <definedName name="TIARA" localSheetId="9">[18]JAN09!#REF!</definedName>
    <definedName name="TIARA" localSheetId="7">[18]JAN09!#REF!</definedName>
    <definedName name="TIARA">[18]JAN09!#REF!</definedName>
    <definedName name="Tiket" localSheetId="9">'[19]AHS - Non Personel'!$D$7</definedName>
    <definedName name="Tiket">#N/A</definedName>
    <definedName name="Tipe" localSheetId="6">#REF!</definedName>
    <definedName name="Tipe" localSheetId="7">#REF!</definedName>
    <definedName name="Tipe" localSheetId="5">#REF!</definedName>
    <definedName name="Tipe">#REF!</definedName>
    <definedName name="TOOLS" localSheetId="6">#REF!</definedName>
    <definedName name="TOOLS" localSheetId="7">#REF!</definedName>
    <definedName name="TOOLS">#REF!</definedName>
    <definedName name="ToolsMigrasi" localSheetId="6">#N/A</definedName>
    <definedName name="ToolsMigrasi" localSheetId="9">'[19]Analisa Struktur Data'!#REF!</definedName>
    <definedName name="ToolsMigrasi" localSheetId="7">#N/A</definedName>
    <definedName name="ToolsMigrasi">#N/A</definedName>
    <definedName name="tril">[78]LAIN2!$Z$10</definedName>
    <definedName name="trp">[16]x!$B$9:$B$47</definedName>
    <definedName name="TRWE" localSheetId="6">#REF!</definedName>
    <definedName name="TRWE" localSheetId="7">#REF!</definedName>
    <definedName name="TRWE" localSheetId="5">#REF!</definedName>
    <definedName name="TRWE">#REF!</definedName>
    <definedName name="TV">[69]Valuation!$I$61</definedName>
    <definedName name="UBADF" localSheetId="6">#REF!</definedName>
    <definedName name="UBADF" localSheetId="7">#REF!</definedName>
    <definedName name="UBADF" localSheetId="5">#REF!</definedName>
    <definedName name="UBADF">#REF!</definedName>
    <definedName name="ufd">#REF!</definedName>
    <definedName name="UFRKDS" localSheetId="6">#REF!</definedName>
    <definedName name="UFRKDS" localSheetId="7">#REF!</definedName>
    <definedName name="UFRKDS">#REF!</definedName>
    <definedName name="UFRSLG" localSheetId="6">#REF!</definedName>
    <definedName name="UFRSLG" localSheetId="7">#REF!</definedName>
    <definedName name="UFRSLG">#REF!</definedName>
    <definedName name="UFRSMG" localSheetId="6">#REF!</definedName>
    <definedName name="UFRSMG" localSheetId="7">#REF!</definedName>
    <definedName name="UFRSMG">#REF!</definedName>
    <definedName name="UI" localSheetId="6" hidden="1">{#N/A,#N/A,FALSE,"M.33"}</definedName>
    <definedName name="UI" localSheetId="9" hidden="1">{#N/A,#N/A,FALSE,"M.33"}</definedName>
    <definedName name="UI" localSheetId="7" hidden="1">{#N/A,#N/A,FALSE,"M.33"}</definedName>
    <definedName name="UI" localSheetId="5" hidden="1">{#N/A,#N/A,FALSE,"M.33"}</definedName>
    <definedName name="UI" localSheetId="10" hidden="1">{#N/A,#N/A,FALSE,"M.33"}</definedName>
    <definedName name="UI" hidden="1">{#N/A,#N/A,FALSE,"M.33"}</definedName>
    <definedName name="uii" localSheetId="6" hidden="1">{#N/A,#N/A,FALSE,"M.33"}</definedName>
    <definedName name="uii" localSheetId="9" hidden="1">{#N/A,#N/A,FALSE,"M.33"}</definedName>
    <definedName name="uii" localSheetId="7" hidden="1">{#N/A,#N/A,FALSE,"M.33"}</definedName>
    <definedName name="uii" localSheetId="5" hidden="1">{#N/A,#N/A,FALSE,"M.33"}</definedName>
    <definedName name="uii" localSheetId="10" hidden="1">{#N/A,#N/A,FALSE,"M.33"}</definedName>
    <definedName name="uii" hidden="1">{#N/A,#N/A,FALSE,"M.33"}</definedName>
    <definedName name="ULANG" localSheetId="6">#REF!</definedName>
    <definedName name="ULANG" localSheetId="7">#REF!</definedName>
    <definedName name="ULANG" localSheetId="5">#REF!</definedName>
    <definedName name="ULANG">#REF!</definedName>
    <definedName name="UnitBina">[24]Kamus!$L$1</definedName>
    <definedName name="UOUO" localSheetId="6">#REF!</definedName>
    <definedName name="UOUO" localSheetId="7">#REF!</definedName>
    <definedName name="UOUO" localSheetId="5">#REF!</definedName>
    <definedName name="UOUO">#REF!</definedName>
    <definedName name="UPAH">'[88]Rekap PMG.'!$A$54:$F$61</definedName>
    <definedName name="URAIAN" localSheetId="6">#REF!</definedName>
    <definedName name="URAIAN" localSheetId="7">#REF!</definedName>
    <definedName name="URAIAN" localSheetId="5">#REF!</definedName>
    <definedName name="URAIAN">#REF!</definedName>
    <definedName name="usul" localSheetId="6">[89]Usulan!#REF!</definedName>
    <definedName name="usul" localSheetId="7">[89]Usulan!#REF!</definedName>
    <definedName name="usul" localSheetId="5">[89]Usulan!#REF!</definedName>
    <definedName name="usul">[89]Usulan!#REF!</definedName>
    <definedName name="Utik" localSheetId="6">#REF!</definedName>
    <definedName name="Utik" localSheetId="7">#REF!</definedName>
    <definedName name="Utik" localSheetId="5">#REF!</definedName>
    <definedName name="Utik">#REF!</definedName>
    <definedName name="UTIK2" localSheetId="6">#REF!</definedName>
    <definedName name="UTIK2" localSheetId="7">#REF!</definedName>
    <definedName name="UTIK2">#REF!</definedName>
    <definedName name="UTYUE" localSheetId="6">#REF!</definedName>
    <definedName name="UTYUE" localSheetId="7">#REF!</definedName>
    <definedName name="UTYUE">#REF!</definedName>
    <definedName name="uu" localSheetId="6">#REF!</definedName>
    <definedName name="uu" localSheetId="7">#REF!</definedName>
    <definedName name="uu">#REF!</definedName>
    <definedName name="vg" localSheetId="6" hidden="1">{#N/A,#N/A,FALSE,"M.33"}</definedName>
    <definedName name="vg" localSheetId="9" hidden="1">{#N/A,#N/A,FALSE,"M.33"}</definedName>
    <definedName name="vg" localSheetId="7" hidden="1">{#N/A,#N/A,FALSE,"M.33"}</definedName>
    <definedName name="vg" localSheetId="5" hidden="1">{#N/A,#N/A,FALSE,"M.33"}</definedName>
    <definedName name="vg" localSheetId="10" hidden="1">{#N/A,#N/A,FALSE,"M.33"}</definedName>
    <definedName name="vg" hidden="1">{#N/A,#N/A,FALSE,"M.33"}</definedName>
    <definedName name="vvvvvvvvvv" localSheetId="6">#REF!</definedName>
    <definedName name="vvvvvvvvvv" localSheetId="7">#REF!</definedName>
    <definedName name="vvvvvvvvvv" localSheetId="5">#REF!</definedName>
    <definedName name="vvvvvvvvvv">#REF!</definedName>
    <definedName name="w" localSheetId="6">#REF!</definedName>
    <definedName name="w" localSheetId="7">#REF!</definedName>
    <definedName name="w">#REF!</definedName>
    <definedName name="WAI" localSheetId="6">[2]prod03!#REF!</definedName>
    <definedName name="WAI" localSheetId="7">[2]prod03!#REF!</definedName>
    <definedName name="WAI">[2]prod03!#REF!</definedName>
    <definedName name="WATES" localSheetId="6">[20]JAN09!#REF!</definedName>
    <definedName name="WATES" localSheetId="7">[20]JAN09!#REF!</definedName>
    <definedName name="WATES">[20]JAN09!#REF!</definedName>
    <definedName name="we" localSheetId="6">#REF!</definedName>
    <definedName name="we" localSheetId="7">#REF!</definedName>
    <definedName name="we" localSheetId="5">#REF!</definedName>
    <definedName name="we">#REF!</definedName>
    <definedName name="weqw" localSheetId="6" hidden="1">#REF!</definedName>
    <definedName name="weqw" localSheetId="9" hidden="1">#REF!</definedName>
    <definedName name="weqw" localSheetId="7" hidden="1">#REF!</definedName>
    <definedName name="weqw" localSheetId="0" hidden="1">#REF!</definedName>
    <definedName name="weqw" localSheetId="2" hidden="1">#REF!</definedName>
    <definedName name="weqw" localSheetId="1" hidden="1">#REF!</definedName>
    <definedName name="weqw" hidden="1">#REF!</definedName>
    <definedName name="WER" localSheetId="6">#REF!</definedName>
    <definedName name="WER" localSheetId="7">#REF!</definedName>
    <definedName name="WER">#REF!</definedName>
    <definedName name="WIL" localSheetId="6" hidden="1">{#N/A,#N/A,FALSE,"M.01";#N/A,#N/A,FALSE,"M.01"}</definedName>
    <definedName name="WIL" localSheetId="9" hidden="1">{#N/A,#N/A,FALSE,"M.01";#N/A,#N/A,FALSE,"M.01"}</definedName>
    <definedName name="WIL" localSheetId="7" hidden="1">{#N/A,#N/A,FALSE,"M.01";#N/A,#N/A,FALSE,"M.01"}</definedName>
    <definedName name="WIL" localSheetId="5" hidden="1">{#N/A,#N/A,FALSE,"M.01";#N/A,#N/A,FALSE,"M.01"}</definedName>
    <definedName name="WIL" localSheetId="10" hidden="1">{#N/A,#N/A,FALSE,"M.01";#N/A,#N/A,FALSE,"M.01"}</definedName>
    <definedName name="WIL" hidden="1">{#N/A,#N/A,FALSE,"M.01";#N/A,#N/A,FALSE,"M.01"}</definedName>
    <definedName name="WILAYAH">[24]Kamus!$A$2:$A$29</definedName>
    <definedName name="wonosari" localSheetId="6">#REF!</definedName>
    <definedName name="wonosari" localSheetId="7">#REF!</definedName>
    <definedName name="wonosari" localSheetId="5">#REF!</definedName>
    <definedName name="wonosari">#REF!</definedName>
    <definedName name="wq" localSheetId="6" hidden="1">{#N/A,#N/A,FALSE,"M.33"}</definedName>
    <definedName name="wq" localSheetId="9" hidden="1">{#N/A,#N/A,FALSE,"M.33"}</definedName>
    <definedName name="wq" localSheetId="7" hidden="1">{#N/A,#N/A,FALSE,"M.33"}</definedName>
    <definedName name="wq" localSheetId="5" hidden="1">{#N/A,#N/A,FALSE,"M.33"}</definedName>
    <definedName name="wq" localSheetId="10" hidden="1">{#N/A,#N/A,FALSE,"M.33"}</definedName>
    <definedName name="wq" hidden="1">{#N/A,#N/A,FALSE,"M.33"}</definedName>
    <definedName name="wqwdfasfgSEherh" localSheetId="6">#REF!</definedName>
    <definedName name="wqwdfasfgSEherh" localSheetId="7">#REF!</definedName>
    <definedName name="wqwdfasfgSEherh" localSheetId="5">#REF!</definedName>
    <definedName name="wqwdfasfgSEherh">#REF!</definedName>
    <definedName name="wrmn" localSheetId="6" hidden="1">{#N/A,#N/A,FALSE,"M.43"}</definedName>
    <definedName name="wrmn" localSheetId="9" hidden="1">{#N/A,#N/A,FALSE,"M.43"}</definedName>
    <definedName name="wrmn" localSheetId="7" hidden="1">{#N/A,#N/A,FALSE,"M.43"}</definedName>
    <definedName name="wrmn" localSheetId="5" hidden="1">{#N/A,#N/A,FALSE,"M.43"}</definedName>
    <definedName name="wrmn" localSheetId="10" hidden="1">{#N/A,#N/A,FALSE,"M.43"}</definedName>
    <definedName name="wrmn" hidden="1">{#N/A,#N/A,FALSE,"M.43"}</definedName>
    <definedName name="wrn.M.01" localSheetId="6" hidden="1">{#N/A,#N/A,FALSE,"M.01"}</definedName>
    <definedName name="wrn.M.01" localSheetId="9" hidden="1">{#N/A,#N/A,FALSE,"M.01"}</definedName>
    <definedName name="wrn.M.01" localSheetId="7" hidden="1">{#N/A,#N/A,FALSE,"M.01"}</definedName>
    <definedName name="wrn.M.01" localSheetId="5" hidden="1">{#N/A,#N/A,FALSE,"M.01"}</definedName>
    <definedName name="wrn.M.01" localSheetId="10" hidden="1">{#N/A,#N/A,FALSE,"M.01"}</definedName>
    <definedName name="wrn.M.01" hidden="1">{#N/A,#N/A,FALSE,"M.01"}</definedName>
    <definedName name="wrn.M.01." localSheetId="6" hidden="1">{#N/A,#N/A,FALSE,"M.01"}</definedName>
    <definedName name="wrn.M.01." localSheetId="9" hidden="1">{#N/A,#N/A,FALSE,"M.01"}</definedName>
    <definedName name="wrn.M.01." localSheetId="7" hidden="1">{#N/A,#N/A,FALSE,"M.01"}</definedName>
    <definedName name="wrn.M.01." localSheetId="5" hidden="1">{#N/A,#N/A,FALSE,"M.01"}</definedName>
    <definedName name="wrn.M.01." localSheetId="10" hidden="1">{#N/A,#N/A,FALSE,"M.01"}</definedName>
    <definedName name="wrn.M.01." hidden="1">{#N/A,#N/A,FALSE,"M.01"}</definedName>
    <definedName name="wrn.M.01D." localSheetId="6" hidden="1">{#N/A,#N/A,FALSE,"M.01";#N/A,#N/A,FALSE,"M.01"}</definedName>
    <definedName name="wrn.M.01D." localSheetId="9" hidden="1">{#N/A,#N/A,FALSE,"M.01";#N/A,#N/A,FALSE,"M.01"}</definedName>
    <definedName name="wrn.M.01D." localSheetId="7" hidden="1">{#N/A,#N/A,FALSE,"M.01";#N/A,#N/A,FALSE,"M.01"}</definedName>
    <definedName name="wrn.M.01D." localSheetId="5" hidden="1">{#N/A,#N/A,FALSE,"M.01";#N/A,#N/A,FALSE,"M.01"}</definedName>
    <definedName name="wrn.M.01D." localSheetId="10" hidden="1">{#N/A,#N/A,FALSE,"M.01";#N/A,#N/A,FALSE,"M.01"}</definedName>
    <definedName name="wrn.M.01D." hidden="1">{#N/A,#N/A,FALSE,"M.01";#N/A,#N/A,FALSE,"M.01"}</definedName>
    <definedName name="wrn.M.02" localSheetId="6" hidden="1">{#N/A,#N/A,FALSE,"M.01"}</definedName>
    <definedName name="wrn.M.02" localSheetId="9" hidden="1">{#N/A,#N/A,FALSE,"M.01"}</definedName>
    <definedName name="wrn.M.02" localSheetId="7" hidden="1">{#N/A,#N/A,FALSE,"M.01"}</definedName>
    <definedName name="wrn.M.02" localSheetId="5" hidden="1">{#N/A,#N/A,FALSE,"M.01"}</definedName>
    <definedName name="wrn.M.02" localSheetId="10" hidden="1">{#N/A,#N/A,FALSE,"M.01"}</definedName>
    <definedName name="wrn.M.02" hidden="1">{#N/A,#N/A,FALSE,"M.01"}</definedName>
    <definedName name="wrn.M.02." localSheetId="6" hidden="1">{#N/A,#N/A,FALSE,"M.02"}</definedName>
    <definedName name="wrn.M.02." localSheetId="9" hidden="1">{#N/A,#N/A,FALSE,"M.02"}</definedName>
    <definedName name="wrn.M.02." localSheetId="7" hidden="1">{#N/A,#N/A,FALSE,"M.02"}</definedName>
    <definedName name="wrn.M.02." localSheetId="5" hidden="1">{#N/A,#N/A,FALSE,"M.02"}</definedName>
    <definedName name="wrn.M.02." localSheetId="10" hidden="1">{#N/A,#N/A,FALSE,"M.02"}</definedName>
    <definedName name="wrn.M.02." hidden="1">{#N/A,#N/A,FALSE,"M.02"}</definedName>
    <definedName name="wrn.M.07." localSheetId="6" hidden="1">{#N/A,#N/A,FALSE,"M.01"}</definedName>
    <definedName name="wrn.M.07." localSheetId="9" hidden="1">{#N/A,#N/A,FALSE,"M.01"}</definedName>
    <definedName name="wrn.M.07." localSheetId="7" hidden="1">{#N/A,#N/A,FALSE,"M.01"}</definedName>
    <definedName name="wrn.M.07." localSheetId="5" hidden="1">{#N/A,#N/A,FALSE,"M.01"}</definedName>
    <definedName name="wrn.M.07." localSheetId="10" hidden="1">{#N/A,#N/A,FALSE,"M.01"}</definedName>
    <definedName name="wrn.M.07." hidden="1">{#N/A,#N/A,FALSE,"M.01"}</definedName>
    <definedName name="wrn.M.31." localSheetId="6" hidden="1">{#N/A,#N/A,FALSE,"M.31"}</definedName>
    <definedName name="wrn.M.31." localSheetId="9" hidden="1">{#N/A,#N/A,FALSE,"M.31"}</definedName>
    <definedName name="wrn.M.31." localSheetId="7" hidden="1">{#N/A,#N/A,FALSE,"M.31"}</definedName>
    <definedName name="wrn.M.31." localSheetId="5" hidden="1">{#N/A,#N/A,FALSE,"M.31"}</definedName>
    <definedName name="wrn.M.31." localSheetId="10" hidden="1">{#N/A,#N/A,FALSE,"M.31"}</definedName>
    <definedName name="wrn.M.31." hidden="1">{#N/A,#N/A,FALSE,"M.31"}</definedName>
    <definedName name="wrn.M.32" localSheetId="6" hidden="1">{#N/A,#N/A,FALSE,"M.31"}</definedName>
    <definedName name="wrn.M.32" localSheetId="9" hidden="1">{#N/A,#N/A,FALSE,"M.31"}</definedName>
    <definedName name="wrn.M.32" localSheetId="7" hidden="1">{#N/A,#N/A,FALSE,"M.31"}</definedName>
    <definedName name="wrn.M.32" localSheetId="5" hidden="1">{#N/A,#N/A,FALSE,"M.31"}</definedName>
    <definedName name="wrn.M.32" localSheetId="10" hidden="1">{#N/A,#N/A,FALSE,"M.31"}</definedName>
    <definedName name="wrn.M.32" hidden="1">{#N/A,#N/A,FALSE,"M.31"}</definedName>
    <definedName name="wrn.M.32." localSheetId="6" hidden="1">{#N/A,#N/A,FALSE,"M.32"}</definedName>
    <definedName name="wrn.M.32." localSheetId="9" hidden="1">{#N/A,#N/A,FALSE,"M.32"}</definedName>
    <definedName name="wrn.M.32." localSheetId="7" hidden="1">{#N/A,#N/A,FALSE,"M.32"}</definedName>
    <definedName name="wrn.M.32." localSheetId="5" hidden="1">{#N/A,#N/A,FALSE,"M.32"}</definedName>
    <definedName name="wrn.M.32." localSheetId="10" hidden="1">{#N/A,#N/A,FALSE,"M.32"}</definedName>
    <definedName name="wrn.M.32." hidden="1">{#N/A,#N/A,FALSE,"M.32"}</definedName>
    <definedName name="wrn.M.32.1" localSheetId="6" hidden="1">{#N/A,#N/A,FALSE,"M.32"}</definedName>
    <definedName name="wrn.M.32.1" localSheetId="9" hidden="1">{#N/A,#N/A,FALSE,"M.32"}</definedName>
    <definedName name="wrn.M.32.1" localSheetId="7" hidden="1">{#N/A,#N/A,FALSE,"M.32"}</definedName>
    <definedName name="wrn.M.32.1" localSheetId="5" hidden="1">{#N/A,#N/A,FALSE,"M.32"}</definedName>
    <definedName name="wrn.M.32.1" localSheetId="10" hidden="1">{#N/A,#N/A,FALSE,"M.32"}</definedName>
    <definedName name="wrn.M.32.1" hidden="1">{#N/A,#N/A,FALSE,"M.32"}</definedName>
    <definedName name="wrn.M.33" localSheetId="6" hidden="1">{#N/A,#N/A,FALSE,"M.33"}</definedName>
    <definedName name="wrn.M.33" localSheetId="9" hidden="1">{#N/A,#N/A,FALSE,"M.33"}</definedName>
    <definedName name="wrn.M.33" localSheetId="7" hidden="1">{#N/A,#N/A,FALSE,"M.33"}</definedName>
    <definedName name="wrn.M.33" localSheetId="5" hidden="1">{#N/A,#N/A,FALSE,"M.33"}</definedName>
    <definedName name="wrn.M.33" localSheetId="10" hidden="1">{#N/A,#N/A,FALSE,"M.33"}</definedName>
    <definedName name="wrn.M.33" hidden="1">{#N/A,#N/A,FALSE,"M.33"}</definedName>
    <definedName name="wrn.M.33." localSheetId="6" hidden="1">{#N/A,#N/A,FALSE,"M.33"}</definedName>
    <definedName name="wrn.M.33." localSheetId="9" hidden="1">{#N/A,#N/A,FALSE,"M.33"}</definedName>
    <definedName name="wrn.M.33." localSheetId="7" hidden="1">{#N/A,#N/A,FALSE,"M.33"}</definedName>
    <definedName name="wrn.M.33." localSheetId="5" hidden="1">{#N/A,#N/A,FALSE,"M.33"}</definedName>
    <definedName name="wrn.M.33." localSheetId="10" hidden="1">{#N/A,#N/A,FALSE,"M.33"}</definedName>
    <definedName name="wrn.M.33." hidden="1">{#N/A,#N/A,FALSE,"M.33"}</definedName>
    <definedName name="wrn.M.333" localSheetId="6" hidden="1">{#N/A,#N/A,FALSE,"M.32"}</definedName>
    <definedName name="wrn.M.333" localSheetId="9" hidden="1">{#N/A,#N/A,FALSE,"M.32"}</definedName>
    <definedName name="wrn.M.333" localSheetId="7" hidden="1">{#N/A,#N/A,FALSE,"M.32"}</definedName>
    <definedName name="wrn.M.333" localSheetId="5" hidden="1">{#N/A,#N/A,FALSE,"M.32"}</definedName>
    <definedName name="wrn.M.333" localSheetId="10" hidden="1">{#N/A,#N/A,FALSE,"M.32"}</definedName>
    <definedName name="wrn.M.333" hidden="1">{#N/A,#N/A,FALSE,"M.32"}</definedName>
    <definedName name="wrn.M.34." localSheetId="6" hidden="1">{#N/A,#N/A,FALSE,"M.34"}</definedName>
    <definedName name="wrn.M.34." localSheetId="9" hidden="1">{#N/A,#N/A,FALSE,"M.34"}</definedName>
    <definedName name="wrn.M.34." localSheetId="7" hidden="1">{#N/A,#N/A,FALSE,"M.34"}</definedName>
    <definedName name="wrn.M.34." localSheetId="5" hidden="1">{#N/A,#N/A,FALSE,"M.34"}</definedName>
    <definedName name="wrn.M.34." localSheetId="10" hidden="1">{#N/A,#N/A,FALSE,"M.34"}</definedName>
    <definedName name="wrn.M.34." hidden="1">{#N/A,#N/A,FALSE,"M.34"}</definedName>
    <definedName name="wrn.M.34.1" localSheetId="6" hidden="1">{#N/A,#N/A,FALSE,"M.34"}</definedName>
    <definedName name="wrn.M.34.1" localSheetId="9" hidden="1">{#N/A,#N/A,FALSE,"M.34"}</definedName>
    <definedName name="wrn.M.34.1" localSheetId="7" hidden="1">{#N/A,#N/A,FALSE,"M.34"}</definedName>
    <definedName name="wrn.M.34.1" localSheetId="5" hidden="1">{#N/A,#N/A,FALSE,"M.34"}</definedName>
    <definedName name="wrn.M.34.1" localSheetId="10" hidden="1">{#N/A,#N/A,FALSE,"M.34"}</definedName>
    <definedName name="wrn.M.34.1" hidden="1">{#N/A,#N/A,FALSE,"M.34"}</definedName>
    <definedName name="wrn.m.35." localSheetId="6" hidden="1">{#N/A,#N/A,FALSE,"M.34"}</definedName>
    <definedName name="wrn.m.35." localSheetId="9" hidden="1">{#N/A,#N/A,FALSE,"M.34"}</definedName>
    <definedName name="wrn.m.35." localSheetId="7" hidden="1">{#N/A,#N/A,FALSE,"M.34"}</definedName>
    <definedName name="wrn.m.35." localSheetId="5" hidden="1">{#N/A,#N/A,FALSE,"M.34"}</definedName>
    <definedName name="wrn.m.35." localSheetId="10" hidden="1">{#N/A,#N/A,FALSE,"M.34"}</definedName>
    <definedName name="wrn.m.35." hidden="1">{#N/A,#N/A,FALSE,"M.34"}</definedName>
    <definedName name="wrn.M.4." localSheetId="6" hidden="1">{#N/A,#N/A,FALSE,"M.42"}</definedName>
    <definedName name="wrn.M.4." localSheetId="9" hidden="1">{#N/A,#N/A,FALSE,"M.42"}</definedName>
    <definedName name="wrn.M.4." localSheetId="7" hidden="1">{#N/A,#N/A,FALSE,"M.42"}</definedName>
    <definedName name="wrn.M.4." localSheetId="5" hidden="1">{#N/A,#N/A,FALSE,"M.42"}</definedName>
    <definedName name="wrn.M.4." localSheetId="10" hidden="1">{#N/A,#N/A,FALSE,"M.42"}</definedName>
    <definedName name="wrn.M.4." hidden="1">{#N/A,#N/A,FALSE,"M.42"}</definedName>
    <definedName name="wrn.M.41." localSheetId="6" hidden="1">{#N/A,#N/A,FALSE,"M.41"}</definedName>
    <definedName name="wrn.M.41." localSheetId="9" hidden="1">{#N/A,#N/A,FALSE,"M.41"}</definedName>
    <definedName name="wrn.M.41." localSheetId="7" hidden="1">{#N/A,#N/A,FALSE,"M.41"}</definedName>
    <definedName name="wrn.M.41." localSheetId="5" hidden="1">{#N/A,#N/A,FALSE,"M.41"}</definedName>
    <definedName name="wrn.M.41." localSheetId="10" hidden="1">{#N/A,#N/A,FALSE,"M.41"}</definedName>
    <definedName name="wrn.M.41." hidden="1">{#N/A,#N/A,FALSE,"M.41"}</definedName>
    <definedName name="wrn.M.42." localSheetId="6" hidden="1">{#N/A,#N/A,FALSE,"M.42"}</definedName>
    <definedName name="wrn.M.42." localSheetId="9" hidden="1">{#N/A,#N/A,FALSE,"M.42"}</definedName>
    <definedName name="wrn.M.42." localSheetId="7" hidden="1">{#N/A,#N/A,FALSE,"M.42"}</definedName>
    <definedName name="wrn.M.42." localSheetId="5" hidden="1">{#N/A,#N/A,FALSE,"M.42"}</definedName>
    <definedName name="wrn.M.42." localSheetId="10" hidden="1">{#N/A,#N/A,FALSE,"M.42"}</definedName>
    <definedName name="wrn.M.42." hidden="1">{#N/A,#N/A,FALSE,"M.42"}</definedName>
    <definedName name="wrn.M.43" localSheetId="6" hidden="1">{#N/A,#N/A,FALSE,"M.43"}</definedName>
    <definedName name="wrn.M.43" localSheetId="9" hidden="1">{#N/A,#N/A,FALSE,"M.43"}</definedName>
    <definedName name="wrn.M.43" localSheetId="7" hidden="1">{#N/A,#N/A,FALSE,"M.43"}</definedName>
    <definedName name="wrn.M.43" localSheetId="5" hidden="1">{#N/A,#N/A,FALSE,"M.43"}</definedName>
    <definedName name="wrn.M.43" localSheetId="10" hidden="1">{#N/A,#N/A,FALSE,"M.43"}</definedName>
    <definedName name="wrn.M.43" hidden="1">{#N/A,#N/A,FALSE,"M.43"}</definedName>
    <definedName name="wrn.M.43." localSheetId="6" hidden="1">{#N/A,#N/A,FALSE,"M.43"}</definedName>
    <definedName name="wrn.M.43." localSheetId="9" hidden="1">{#N/A,#N/A,FALSE,"M.43"}</definedName>
    <definedName name="wrn.M.43." localSheetId="7" hidden="1">{#N/A,#N/A,FALSE,"M.43"}</definedName>
    <definedName name="wrn.M.43." localSheetId="5" hidden="1">{#N/A,#N/A,FALSE,"M.43"}</definedName>
    <definedName name="wrn.M.43." localSheetId="10" hidden="1">{#N/A,#N/A,FALSE,"M.43"}</definedName>
    <definedName name="wrn.M.43." hidden="1">{#N/A,#N/A,FALSE,"M.43"}</definedName>
    <definedName name="wrn.n.99" localSheetId="6" hidden="1">{#N/A,#N/A,FALSE,"M.43"}</definedName>
    <definedName name="wrn.n.99" localSheetId="9" hidden="1">{#N/A,#N/A,FALSE,"M.43"}</definedName>
    <definedName name="wrn.n.99" localSheetId="7" hidden="1">{#N/A,#N/A,FALSE,"M.43"}</definedName>
    <definedName name="wrn.n.99" localSheetId="5" hidden="1">{#N/A,#N/A,FALSE,"M.43"}</definedName>
    <definedName name="wrn.n.99" localSheetId="10" hidden="1">{#N/A,#N/A,FALSE,"M.43"}</definedName>
    <definedName name="wrn.n.99" hidden="1">{#N/A,#N/A,FALSE,"M.43"}</definedName>
    <definedName name="www" localSheetId="6" hidden="1">{#N/A,#N/A,FALSE,"M.34"}</definedName>
    <definedName name="www" localSheetId="9" hidden="1">{#N/A,#N/A,FALSE,"M.34"}</definedName>
    <definedName name="www" localSheetId="7" hidden="1">{#N/A,#N/A,FALSE,"M.34"}</definedName>
    <definedName name="www" localSheetId="5" hidden="1">{#N/A,#N/A,FALSE,"M.34"}</definedName>
    <definedName name="www" localSheetId="10" hidden="1">{#N/A,#N/A,FALSE,"M.34"}</definedName>
    <definedName name="www" hidden="1">{#N/A,#N/A,FALSE,"M.34"}</definedName>
    <definedName name="x" localSheetId="6">[72]JAN07!#REF!</definedName>
    <definedName name="x" localSheetId="7">[72]JAN07!#REF!</definedName>
    <definedName name="x">[73]JAN07!#REF!</definedName>
    <definedName name="X_19" localSheetId="6">#REF!</definedName>
    <definedName name="X_19" localSheetId="7">#REF!</definedName>
    <definedName name="X_19" localSheetId="5">#REF!</definedName>
    <definedName name="X_19">#REF!</definedName>
    <definedName name="xs" localSheetId="6">[72]JAN07!#REF!</definedName>
    <definedName name="xs" localSheetId="7">[72]JAN07!#REF!</definedName>
    <definedName name="xs" localSheetId="5">[73]JAN07!#REF!</definedName>
    <definedName name="xs">[73]JAN07!#REF!</definedName>
    <definedName name="XXXX" localSheetId="6">#REF!</definedName>
    <definedName name="XXXX" localSheetId="9">#REF!</definedName>
    <definedName name="XXXX" localSheetId="5">#REF!</definedName>
    <definedName name="XXXX">#REF!</definedName>
    <definedName name="y" localSheetId="6">#REF!</definedName>
    <definedName name="y">#REF!</definedName>
    <definedName name="YERYY" localSheetId="6">#REF!</definedName>
    <definedName name="YERYY" localSheetId="7">#REF!</definedName>
    <definedName name="YERYY">#REF!</definedName>
    <definedName name="YK">#REF!</definedName>
    <definedName name="yy" localSheetId="6">#REF!</definedName>
    <definedName name="yy" localSheetId="7">#REF!</definedName>
    <definedName name="yy">#REF!</definedName>
    <definedName name="Z" localSheetId="6">#REF!</definedName>
    <definedName name="Z" localSheetId="7">#REF!</definedName>
    <definedName name="Z">#REF!</definedName>
    <definedName name="ZAz">#REF!</definedName>
    <definedName name="zone_saisie">('[90]Submission Form'!$A$4:$C$5,'[90]Submission Form'!$D$7,'[90]Submission Form'!$D$10:$D$11,'[90]Submission Form'!$D$17:$D$26,'[90]Submission Form'!$D$33)</definedName>
    <definedName name="zz">'[65]Hal-1'!$M$33:$M$33</definedName>
    <definedName name="zz_19">'[66]Hal-1'!$M$33:$M$33</definedName>
    <definedName name="zzz">[65]aruskas!$A$110:$T$180</definedName>
    <definedName name="zzz_19">[66]aruskas!$A$110:$T$180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1" l="1"/>
  <c r="I19" i="11"/>
  <c r="J19" i="11"/>
  <c r="K19" i="11"/>
  <c r="D18" i="11"/>
  <c r="H18" i="11" s="1"/>
  <c r="E18" i="11"/>
  <c r="G18" i="11"/>
  <c r="D53" i="11"/>
  <c r="H53" i="11" s="1"/>
  <c r="E53" i="11"/>
  <c r="G53" i="11"/>
  <c r="D54" i="11"/>
  <c r="J54" i="11" s="1"/>
  <c r="E54" i="11"/>
  <c r="G54" i="11"/>
  <c r="J18" i="11" l="1"/>
  <c r="I18" i="11"/>
  <c r="K18" i="11" s="1"/>
  <c r="J53" i="11"/>
  <c r="I53" i="11"/>
  <c r="H54" i="11"/>
  <c r="I54" i="11"/>
  <c r="K53" i="11" l="1"/>
  <c r="K54" i="11"/>
  <c r="D49" i="11" l="1"/>
  <c r="H49" i="11" s="1"/>
  <c r="E49" i="11"/>
  <c r="G49" i="11"/>
  <c r="D50" i="11"/>
  <c r="J50" i="11" s="1"/>
  <c r="E50" i="11"/>
  <c r="G50" i="11"/>
  <c r="H51" i="11"/>
  <c r="I51" i="11"/>
  <c r="J51" i="11"/>
  <c r="H52" i="11"/>
  <c r="I52" i="11"/>
  <c r="D55" i="11"/>
  <c r="H55" i="11" s="1"/>
  <c r="E55" i="11"/>
  <c r="G55" i="11"/>
  <c r="D20" i="11"/>
  <c r="J20" i="11" s="1"/>
  <c r="E20" i="11"/>
  <c r="G20" i="11"/>
  <c r="D21" i="11"/>
  <c r="H21" i="11" s="1"/>
  <c r="E21" i="11"/>
  <c r="G21" i="11"/>
  <c r="D22" i="11"/>
  <c r="H22" i="11" s="1"/>
  <c r="E22" i="11"/>
  <c r="G22" i="11"/>
  <c r="D16" i="11"/>
  <c r="J16" i="11" s="1"/>
  <c r="E16" i="11"/>
  <c r="G16" i="11"/>
  <c r="D17" i="11"/>
  <c r="H17" i="11" s="1"/>
  <c r="E17" i="11"/>
  <c r="G17" i="11"/>
  <c r="F60" i="11"/>
  <c r="F58" i="11"/>
  <c r="F57" i="11"/>
  <c r="J55" i="11" l="1"/>
  <c r="J49" i="11"/>
  <c r="K51" i="11"/>
  <c r="I49" i="11"/>
  <c r="I50" i="11"/>
  <c r="I55" i="11"/>
  <c r="K55" i="11" s="1"/>
  <c r="J52" i="11"/>
  <c r="K52" i="11" s="1"/>
  <c r="H50" i="11"/>
  <c r="K50" i="11" s="1"/>
  <c r="I21" i="11"/>
  <c r="J21" i="11"/>
  <c r="I20" i="11"/>
  <c r="H20" i="11"/>
  <c r="I22" i="11"/>
  <c r="J22" i="11"/>
  <c r="H16" i="11"/>
  <c r="I16" i="11"/>
  <c r="J17" i="11"/>
  <c r="I17" i="11"/>
  <c r="K49" i="11" l="1"/>
  <c r="K17" i="11"/>
  <c r="K21" i="11"/>
  <c r="K16" i="11"/>
  <c r="K20" i="11"/>
  <c r="K22" i="11"/>
  <c r="K13" i="60" l="1"/>
  <c r="K12" i="60"/>
  <c r="D57" i="11"/>
  <c r="D58" i="11"/>
  <c r="D59" i="11"/>
  <c r="D60" i="11"/>
  <c r="D44" i="11"/>
  <c r="D45" i="11"/>
  <c r="D46" i="11"/>
  <c r="D48" i="11"/>
  <c r="J48" i="11" s="1"/>
  <c r="E48" i="11"/>
  <c r="G48" i="11"/>
  <c r="E7" i="64"/>
  <c r="F46" i="11"/>
  <c r="F27" i="11"/>
  <c r="F26" i="11"/>
  <c r="F25" i="11"/>
  <c r="F24" i="11"/>
  <c r="F23" i="11"/>
  <c r="D23" i="11"/>
  <c r="E23" i="11"/>
  <c r="G23" i="11"/>
  <c r="D24" i="11"/>
  <c r="H24" i="11" s="1"/>
  <c r="E24" i="11"/>
  <c r="G24" i="11"/>
  <c r="D25" i="11"/>
  <c r="J25" i="11" s="1"/>
  <c r="E25" i="11"/>
  <c r="G25" i="11"/>
  <c r="D26" i="11"/>
  <c r="J26" i="11" s="1"/>
  <c r="E26" i="11"/>
  <c r="G26" i="11"/>
  <c r="D27" i="11"/>
  <c r="I27" i="11" s="1"/>
  <c r="E27" i="11"/>
  <c r="G27" i="11"/>
  <c r="D28" i="11"/>
  <c r="J28" i="11" s="1"/>
  <c r="E28" i="11"/>
  <c r="G28" i="11"/>
  <c r="J23" i="11" l="1"/>
  <c r="I48" i="11"/>
  <c r="H48" i="11"/>
  <c r="I28" i="11"/>
  <c r="I24" i="11"/>
  <c r="I25" i="11"/>
  <c r="I26" i="11"/>
  <c r="H25" i="11"/>
  <c r="J24" i="11"/>
  <c r="H28" i="11"/>
  <c r="H26" i="11"/>
  <c r="J27" i="11"/>
  <c r="I23" i="11"/>
  <c r="H27" i="11"/>
  <c r="H23" i="11"/>
  <c r="K28" i="11" l="1"/>
  <c r="K48" i="11"/>
  <c r="K25" i="11"/>
  <c r="K24" i="11"/>
  <c r="K26" i="11"/>
  <c r="K23" i="11"/>
  <c r="K27" i="11"/>
  <c r="G6" i="11" l="1"/>
  <c r="D79" i="11"/>
  <c r="J79" i="11" s="1"/>
  <c r="E79" i="11"/>
  <c r="G79" i="11"/>
  <c r="D80" i="11"/>
  <c r="J80" i="11" s="1"/>
  <c r="E80" i="11"/>
  <c r="G80" i="11"/>
  <c r="I79" i="11" l="1"/>
  <c r="H79" i="11"/>
  <c r="I80" i="11"/>
  <c r="H80" i="11"/>
  <c r="K79" i="11" l="1"/>
  <c r="K80" i="11"/>
  <c r="G69" i="11" l="1"/>
  <c r="G70" i="11"/>
  <c r="G71" i="11"/>
  <c r="G72" i="11"/>
  <c r="G73" i="11"/>
  <c r="G74" i="11"/>
  <c r="G75" i="11"/>
  <c r="G76" i="11"/>
  <c r="G78" i="11"/>
  <c r="D69" i="11"/>
  <c r="J69" i="11" s="1"/>
  <c r="E69" i="11"/>
  <c r="D70" i="11"/>
  <c r="E70" i="11"/>
  <c r="D71" i="11"/>
  <c r="H71" i="11" s="1"/>
  <c r="E71" i="11"/>
  <c r="D72" i="11"/>
  <c r="H72" i="11" s="1"/>
  <c r="E72" i="11"/>
  <c r="D73" i="11"/>
  <c r="J73" i="11" s="1"/>
  <c r="E73" i="11"/>
  <c r="D74" i="11"/>
  <c r="E74" i="11"/>
  <c r="D75" i="11"/>
  <c r="H75" i="11" s="1"/>
  <c r="E75" i="11"/>
  <c r="D76" i="11"/>
  <c r="H76" i="11" s="1"/>
  <c r="E76" i="11"/>
  <c r="D78" i="11"/>
  <c r="H78" i="11" s="1"/>
  <c r="E78" i="11"/>
  <c r="G42" i="11"/>
  <c r="G43" i="11"/>
  <c r="G44" i="11"/>
  <c r="G45" i="11"/>
  <c r="G46" i="11"/>
  <c r="G47" i="11"/>
  <c r="D42" i="11"/>
  <c r="H42" i="11" s="1"/>
  <c r="E42" i="11"/>
  <c r="D43" i="11"/>
  <c r="J43" i="11" s="1"/>
  <c r="E43" i="11"/>
  <c r="I44" i="11"/>
  <c r="E44" i="11"/>
  <c r="E45" i="11"/>
  <c r="H46" i="11"/>
  <c r="E46" i="11"/>
  <c r="D47" i="11"/>
  <c r="J47" i="11" s="1"/>
  <c r="E47" i="11"/>
  <c r="D29" i="11"/>
  <c r="H29" i="11" s="1"/>
  <c r="E29" i="11"/>
  <c r="G29" i="11"/>
  <c r="D30" i="11"/>
  <c r="H30" i="11" s="1"/>
  <c r="E30" i="11"/>
  <c r="G30" i="11"/>
  <c r="D31" i="11"/>
  <c r="J31" i="11" s="1"/>
  <c r="E31" i="11"/>
  <c r="G31" i="11"/>
  <c r="D32" i="11"/>
  <c r="J32" i="11" s="1"/>
  <c r="E32" i="11"/>
  <c r="G32" i="11"/>
  <c r="D33" i="11"/>
  <c r="H33" i="11" s="1"/>
  <c r="E33" i="11"/>
  <c r="G33" i="11"/>
  <c r="D34" i="11"/>
  <c r="H34" i="11" s="1"/>
  <c r="E34" i="11"/>
  <c r="G34" i="11"/>
  <c r="D35" i="11"/>
  <c r="J35" i="11" s="1"/>
  <c r="E35" i="11"/>
  <c r="G35" i="11"/>
  <c r="D36" i="11"/>
  <c r="J36" i="11" s="1"/>
  <c r="E36" i="11"/>
  <c r="G36" i="11"/>
  <c r="D37" i="11"/>
  <c r="H37" i="11" s="1"/>
  <c r="E37" i="11"/>
  <c r="G37" i="11"/>
  <c r="D38" i="11"/>
  <c r="H38" i="11" s="1"/>
  <c r="E38" i="11"/>
  <c r="G38" i="11"/>
  <c r="D39" i="11"/>
  <c r="H39" i="11" s="1"/>
  <c r="E39" i="11"/>
  <c r="G39" i="11"/>
  <c r="D40" i="11"/>
  <c r="J40" i="11" s="1"/>
  <c r="E40" i="11"/>
  <c r="G40" i="11"/>
  <c r="D41" i="11"/>
  <c r="H41" i="11" s="1"/>
  <c r="E41" i="11"/>
  <c r="G41" i="11"/>
  <c r="G68" i="11"/>
  <c r="D68" i="11"/>
  <c r="J68" i="11" s="1"/>
  <c r="E68" i="11"/>
  <c r="F67" i="11"/>
  <c r="F66" i="11"/>
  <c r="F65" i="11"/>
  <c r="F64" i="11"/>
  <c r="F63" i="11"/>
  <c r="D62" i="11"/>
  <c r="J62" i="11" s="1"/>
  <c r="E62" i="11"/>
  <c r="G62" i="11"/>
  <c r="D63" i="11"/>
  <c r="J63" i="11" s="1"/>
  <c r="E63" i="11"/>
  <c r="G63" i="11"/>
  <c r="D64" i="11"/>
  <c r="H64" i="11" s="1"/>
  <c r="E64" i="11"/>
  <c r="G64" i="11"/>
  <c r="D65" i="11"/>
  <c r="J65" i="11" s="1"/>
  <c r="E65" i="11"/>
  <c r="G65" i="11"/>
  <c r="D66" i="11"/>
  <c r="H66" i="11" s="1"/>
  <c r="E66" i="11"/>
  <c r="G66" i="11"/>
  <c r="D67" i="11"/>
  <c r="E67" i="11"/>
  <c r="G67" i="11"/>
  <c r="D15" i="11"/>
  <c r="H15" i="11" s="1"/>
  <c r="E15" i="11"/>
  <c r="G15" i="11"/>
  <c r="H45" i="11" l="1"/>
  <c r="I74" i="11"/>
  <c r="I70" i="11"/>
  <c r="J76" i="11"/>
  <c r="I69" i="11"/>
  <c r="I73" i="11"/>
  <c r="H70" i="11"/>
  <c r="H74" i="11"/>
  <c r="J72" i="11"/>
  <c r="J78" i="11"/>
  <c r="I76" i="11"/>
  <c r="J75" i="11"/>
  <c r="H73" i="11"/>
  <c r="I72" i="11"/>
  <c r="J71" i="11"/>
  <c r="H69" i="11"/>
  <c r="I78" i="11"/>
  <c r="I75" i="11"/>
  <c r="J74" i="11"/>
  <c r="I71" i="11"/>
  <c r="J70" i="11"/>
  <c r="J42" i="11"/>
  <c r="H44" i="11"/>
  <c r="I47" i="11"/>
  <c r="J46" i="11"/>
  <c r="I43" i="11"/>
  <c r="H47" i="11"/>
  <c r="I46" i="11"/>
  <c r="J45" i="11"/>
  <c r="H43" i="11"/>
  <c r="I42" i="11"/>
  <c r="I45" i="11"/>
  <c r="J44" i="11"/>
  <c r="J38" i="11"/>
  <c r="J34" i="11"/>
  <c r="I38" i="11"/>
  <c r="J37" i="11"/>
  <c r="I33" i="11"/>
  <c r="J33" i="11"/>
  <c r="J30" i="11"/>
  <c r="J39" i="11"/>
  <c r="I35" i="11"/>
  <c r="I34" i="11"/>
  <c r="I37" i="11"/>
  <c r="I39" i="11"/>
  <c r="K39" i="11" s="1"/>
  <c r="J29" i="11"/>
  <c r="I41" i="11"/>
  <c r="H35" i="11"/>
  <c r="H31" i="11"/>
  <c r="J41" i="11"/>
  <c r="I31" i="11"/>
  <c r="I30" i="11"/>
  <c r="I29" i="11"/>
  <c r="I40" i="11"/>
  <c r="I32" i="11"/>
  <c r="H40" i="11"/>
  <c r="H36" i="11"/>
  <c r="H32" i="11"/>
  <c r="I36" i="11"/>
  <c r="I68" i="11"/>
  <c r="H68" i="11"/>
  <c r="I66" i="11"/>
  <c r="I62" i="11"/>
  <c r="J67" i="11"/>
  <c r="I67" i="11"/>
  <c r="J66" i="11"/>
  <c r="I65" i="11"/>
  <c r="J64" i="11"/>
  <c r="H62" i="11"/>
  <c r="H65" i="11"/>
  <c r="I64" i="11"/>
  <c r="I63" i="11"/>
  <c r="H67" i="11"/>
  <c r="H63" i="11"/>
  <c r="J15" i="11"/>
  <c r="I15" i="11"/>
  <c r="D56" i="11"/>
  <c r="J56" i="11" s="1"/>
  <c r="E56" i="11"/>
  <c r="G56" i="11"/>
  <c r="J57" i="11"/>
  <c r="E57" i="11"/>
  <c r="G57" i="11"/>
  <c r="J58" i="11"/>
  <c r="E58" i="11"/>
  <c r="G58" i="11"/>
  <c r="E59" i="11"/>
  <c r="G59" i="11"/>
  <c r="H59" i="11" s="1"/>
  <c r="E60" i="11"/>
  <c r="G60" i="11"/>
  <c r="D61" i="11"/>
  <c r="J61" i="11" s="1"/>
  <c r="E61" i="11"/>
  <c r="G61" i="11"/>
  <c r="K44" i="11" l="1"/>
  <c r="K76" i="11"/>
  <c r="K78" i="11"/>
  <c r="K70" i="11"/>
  <c r="K73" i="11"/>
  <c r="K71" i="11"/>
  <c r="K69" i="11"/>
  <c r="K74" i="11"/>
  <c r="K75" i="11"/>
  <c r="K72" i="11"/>
  <c r="K37" i="11"/>
  <c r="K45" i="11"/>
  <c r="K34" i="11"/>
  <c r="K42" i="11"/>
  <c r="K47" i="11"/>
  <c r="K46" i="11"/>
  <c r="K41" i="11"/>
  <c r="K38" i="11"/>
  <c r="K33" i="11"/>
  <c r="K43" i="11"/>
  <c r="K30" i="11"/>
  <c r="K31" i="11"/>
  <c r="K29" i="11"/>
  <c r="K35" i="11"/>
  <c r="K40" i="11"/>
  <c r="K32" i="11"/>
  <c r="K36" i="11"/>
  <c r="K68" i="11"/>
  <c r="K62" i="11"/>
  <c r="K63" i="11"/>
  <c r="K65" i="11"/>
  <c r="K66" i="11"/>
  <c r="K67" i="11"/>
  <c r="K64" i="11"/>
  <c r="K15" i="11"/>
  <c r="H60" i="11"/>
  <c r="I56" i="11"/>
  <c r="J59" i="11"/>
  <c r="H56" i="11"/>
  <c r="J60" i="11"/>
  <c r="I59" i="11"/>
  <c r="I58" i="11"/>
  <c r="I57" i="11"/>
  <c r="I60" i="11"/>
  <c r="I61" i="11"/>
  <c r="H57" i="11"/>
  <c r="H61" i="11"/>
  <c r="H58" i="11"/>
  <c r="K56" i="11" l="1"/>
  <c r="K60" i="11"/>
  <c r="K58" i="11"/>
  <c r="K59" i="11"/>
  <c r="K61" i="11"/>
  <c r="K57" i="11"/>
  <c r="D14" i="11" l="1"/>
  <c r="J14" i="11" s="1"/>
  <c r="J81" i="11" s="1"/>
  <c r="E14" i="11"/>
  <c r="G14" i="11"/>
  <c r="K19" i="60"/>
  <c r="D19" i="60"/>
  <c r="H14" i="11" l="1"/>
  <c r="H81" i="11" s="1"/>
  <c r="I14" i="11"/>
  <c r="I81" i="11" s="1"/>
  <c r="K14" i="11" l="1"/>
  <c r="K81" i="11" l="1"/>
  <c r="W48" i="64"/>
  <c r="I1486" i="10"/>
  <c r="I1487" i="10"/>
  <c r="I1488" i="10"/>
  <c r="I1489" i="10"/>
  <c r="I1490" i="10"/>
  <c r="I1491" i="10"/>
  <c r="I1492" i="10"/>
  <c r="I1493" i="10"/>
  <c r="I1494" i="10"/>
  <c r="G1038" i="10"/>
  <c r="G1037" i="10"/>
  <c r="F8" i="10"/>
  <c r="T7" i="54" l="1"/>
  <c r="K6" i="60" l="1"/>
  <c r="D22" i="59" l="1"/>
  <c r="K8" i="60" s="1"/>
  <c r="D19" i="59"/>
  <c r="D8" i="60" s="1"/>
  <c r="D18" i="59"/>
  <c r="D7" i="60" s="1"/>
  <c r="D21" i="59"/>
  <c r="K7" i="60" s="1"/>
  <c r="K18" i="60"/>
  <c r="K17" i="60"/>
  <c r="D17" i="60"/>
  <c r="D18" i="60"/>
  <c r="D20" i="60" s="1"/>
  <c r="K9" i="60" l="1"/>
  <c r="K16" i="60" s="1"/>
  <c r="D6" i="60"/>
  <c r="D9" i="60" s="1"/>
  <c r="K20" i="60" l="1"/>
  <c r="A20" i="11" l="1"/>
  <c r="D5" i="60" l="1"/>
  <c r="K5" i="60" s="1"/>
  <c r="F3" i="54" l="1"/>
  <c r="D8" i="59" l="1"/>
  <c r="C7" i="54" s="1"/>
  <c r="C8" i="54" l="1"/>
  <c r="D9" i="59"/>
  <c r="K7" i="54" s="1"/>
  <c r="H8" i="54" l="1"/>
  <c r="I8" i="54"/>
  <c r="H7" i="54"/>
  <c r="I7" i="54"/>
  <c r="A15" i="11" l="1"/>
  <c r="D81" i="11" l="1"/>
  <c r="I88" i="10"/>
  <c r="I92" i="10"/>
  <c r="I100" i="10"/>
  <c r="I104" i="10"/>
  <c r="I108" i="10"/>
  <c r="C1" i="39"/>
  <c r="C1" i="29"/>
  <c r="C3" i="29"/>
  <c r="C2" i="39"/>
  <c r="C3" i="39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T8" i="54"/>
  <c r="B8" i="54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B19" i="54" s="1"/>
  <c r="B20" i="54" s="1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A8" i="54"/>
  <c r="O8" i="54" s="1"/>
  <c r="E81" i="11"/>
  <c r="D82" i="11"/>
  <c r="H82" i="11" s="1"/>
  <c r="E82" i="11"/>
  <c r="O107" i="10"/>
  <c r="P107" i="10" s="1"/>
  <c r="J107" i="10"/>
  <c r="L107" i="10" s="1"/>
  <c r="I1433" i="10"/>
  <c r="I1421" i="10"/>
  <c r="I1416" i="10"/>
  <c r="I1406" i="10"/>
  <c r="I1405" i="10"/>
  <c r="I1432" i="10"/>
  <c r="I1407" i="10"/>
  <c r="I1431" i="10"/>
  <c r="I1418" i="10"/>
  <c r="I1430" i="10"/>
  <c r="I1422" i="10"/>
  <c r="I1409" i="10"/>
  <c r="J8" i="10"/>
  <c r="K8" i="10"/>
  <c r="M8" i="10" s="1"/>
  <c r="O8" i="10"/>
  <c r="P8" i="10" s="1"/>
  <c r="J9" i="10"/>
  <c r="K9" i="10"/>
  <c r="M9" i="10" s="1"/>
  <c r="O9" i="10"/>
  <c r="P9" i="10" s="1"/>
  <c r="J10" i="10"/>
  <c r="L10" i="10" s="1"/>
  <c r="K10" i="10"/>
  <c r="O10" i="10"/>
  <c r="J11" i="10"/>
  <c r="K11" i="10"/>
  <c r="M11" i="10" s="1"/>
  <c r="O11" i="10"/>
  <c r="P11" i="10" s="1"/>
  <c r="J12" i="10"/>
  <c r="K12" i="10"/>
  <c r="M12" i="10" s="1"/>
  <c r="O12" i="10"/>
  <c r="P12" i="10" s="1"/>
  <c r="J13" i="10"/>
  <c r="K13" i="10"/>
  <c r="M13" i="10" s="1"/>
  <c r="O13" i="10"/>
  <c r="J14" i="10"/>
  <c r="K14" i="10"/>
  <c r="M14" i="10" s="1"/>
  <c r="O14" i="10"/>
  <c r="P14" i="10" s="1"/>
  <c r="J15" i="10"/>
  <c r="K15" i="10"/>
  <c r="M15" i="10" s="1"/>
  <c r="O15" i="10"/>
  <c r="P15" i="10" s="1"/>
  <c r="J16" i="10"/>
  <c r="K16" i="10"/>
  <c r="M16" i="10" s="1"/>
  <c r="O16" i="10"/>
  <c r="P16" i="10" s="1"/>
  <c r="J17" i="10"/>
  <c r="L17" i="10" s="1"/>
  <c r="K17" i="10"/>
  <c r="O17" i="10"/>
  <c r="P17" i="10" s="1"/>
  <c r="J18" i="10"/>
  <c r="K18" i="10"/>
  <c r="M18" i="10" s="1"/>
  <c r="O18" i="10"/>
  <c r="P18" i="10" s="1"/>
  <c r="J19" i="10"/>
  <c r="K19" i="10"/>
  <c r="M19" i="10" s="1"/>
  <c r="O19" i="10"/>
  <c r="P19" i="10" s="1"/>
  <c r="J20" i="10"/>
  <c r="K20" i="10"/>
  <c r="M20" i="10" s="1"/>
  <c r="O20" i="10"/>
  <c r="P20" i="10" s="1"/>
  <c r="J21" i="10"/>
  <c r="K21" i="10"/>
  <c r="M21" i="10" s="1"/>
  <c r="O21" i="10"/>
  <c r="P21" i="10" s="1"/>
  <c r="J22" i="10"/>
  <c r="K22" i="10"/>
  <c r="M22" i="10" s="1"/>
  <c r="O22" i="10"/>
  <c r="P22" i="10" s="1"/>
  <c r="J23" i="10"/>
  <c r="K23" i="10"/>
  <c r="M23" i="10" s="1"/>
  <c r="O23" i="10"/>
  <c r="P23" i="10" s="1"/>
  <c r="J24" i="10"/>
  <c r="K24" i="10"/>
  <c r="M24" i="10" s="1"/>
  <c r="O24" i="10"/>
  <c r="P24" i="10" s="1"/>
  <c r="J25" i="10"/>
  <c r="K25" i="10"/>
  <c r="M25" i="10" s="1"/>
  <c r="O25" i="10"/>
  <c r="P25" i="10" s="1"/>
  <c r="J26" i="10"/>
  <c r="K26" i="10"/>
  <c r="M26" i="10" s="1"/>
  <c r="O26" i="10"/>
  <c r="P26" i="10" s="1"/>
  <c r="J27" i="10"/>
  <c r="K27" i="10"/>
  <c r="M27" i="10" s="1"/>
  <c r="O27" i="10"/>
  <c r="P27" i="10" s="1"/>
  <c r="J28" i="10"/>
  <c r="K28" i="10"/>
  <c r="M28" i="10" s="1"/>
  <c r="O28" i="10"/>
  <c r="P28" i="10" s="1"/>
  <c r="J29" i="10"/>
  <c r="K29" i="10"/>
  <c r="M29" i="10" s="1"/>
  <c r="O29" i="10"/>
  <c r="P29" i="10" s="1"/>
  <c r="J30" i="10"/>
  <c r="K30" i="10"/>
  <c r="M30" i="10" s="1"/>
  <c r="O30" i="10"/>
  <c r="P30" i="10" s="1"/>
  <c r="J31" i="10"/>
  <c r="K31" i="10"/>
  <c r="M31" i="10" s="1"/>
  <c r="O31" i="10"/>
  <c r="P31" i="10" s="1"/>
  <c r="J32" i="10"/>
  <c r="L32" i="10" s="1"/>
  <c r="K32" i="10"/>
  <c r="O32" i="10"/>
  <c r="P32" i="10" s="1"/>
  <c r="J33" i="10"/>
  <c r="L33" i="10" s="1"/>
  <c r="K33" i="10"/>
  <c r="O33" i="10"/>
  <c r="P33" i="10" s="1"/>
  <c r="J34" i="10"/>
  <c r="L34" i="10" s="1"/>
  <c r="K34" i="10"/>
  <c r="O34" i="10"/>
  <c r="P34" i="10" s="1"/>
  <c r="J35" i="10"/>
  <c r="L35" i="10" s="1"/>
  <c r="K35" i="10"/>
  <c r="O35" i="10"/>
  <c r="P35" i="10" s="1"/>
  <c r="J36" i="10"/>
  <c r="L36" i="10" s="1"/>
  <c r="K36" i="10"/>
  <c r="O36" i="10"/>
  <c r="P36" i="10" s="1"/>
  <c r="J37" i="10"/>
  <c r="L37" i="10" s="1"/>
  <c r="K37" i="10"/>
  <c r="O37" i="10"/>
  <c r="P37" i="10" s="1"/>
  <c r="J38" i="10"/>
  <c r="K38" i="10"/>
  <c r="O38" i="10"/>
  <c r="P38" i="10" s="1"/>
  <c r="J39" i="10"/>
  <c r="K39" i="10"/>
  <c r="O39" i="10"/>
  <c r="P39" i="10" s="1"/>
  <c r="J40" i="10"/>
  <c r="K40" i="10"/>
  <c r="O40" i="10"/>
  <c r="P40" i="10" s="1"/>
  <c r="J41" i="10"/>
  <c r="K41" i="10"/>
  <c r="O41" i="10"/>
  <c r="P41" i="10" s="1"/>
  <c r="J42" i="10"/>
  <c r="K42" i="10"/>
  <c r="O42" i="10"/>
  <c r="P42" i="10" s="1"/>
  <c r="J43" i="10"/>
  <c r="K43" i="10"/>
  <c r="O43" i="10"/>
  <c r="P43" i="10" s="1"/>
  <c r="J44" i="10"/>
  <c r="K44" i="10"/>
  <c r="O44" i="10"/>
  <c r="P44" i="10" s="1"/>
  <c r="J45" i="10"/>
  <c r="K45" i="10"/>
  <c r="O45" i="10"/>
  <c r="P45" i="10" s="1"/>
  <c r="J46" i="10"/>
  <c r="K46" i="10"/>
  <c r="M46" i="10" s="1"/>
  <c r="O46" i="10"/>
  <c r="P46" i="10" s="1"/>
  <c r="J47" i="10"/>
  <c r="K47" i="10"/>
  <c r="M47" i="10" s="1"/>
  <c r="O47" i="10"/>
  <c r="P47" i="10" s="1"/>
  <c r="J48" i="10"/>
  <c r="K48" i="10"/>
  <c r="M48" i="10" s="1"/>
  <c r="O48" i="10"/>
  <c r="P48" i="10" s="1"/>
  <c r="J49" i="10"/>
  <c r="K49" i="10"/>
  <c r="M49" i="10" s="1"/>
  <c r="O49" i="10"/>
  <c r="P49" i="10" s="1"/>
  <c r="J50" i="10"/>
  <c r="K50" i="10"/>
  <c r="M50" i="10" s="1"/>
  <c r="O50" i="10"/>
  <c r="P50" i="10" s="1"/>
  <c r="J51" i="10"/>
  <c r="K51" i="10"/>
  <c r="M51" i="10" s="1"/>
  <c r="O51" i="10"/>
  <c r="P51" i="10" s="1"/>
  <c r="J52" i="10"/>
  <c r="K52" i="10"/>
  <c r="M52" i="10" s="1"/>
  <c r="O52" i="10"/>
  <c r="P52" i="10" s="1"/>
  <c r="J53" i="10"/>
  <c r="K53" i="10"/>
  <c r="M53" i="10" s="1"/>
  <c r="O53" i="10"/>
  <c r="P53" i="10" s="1"/>
  <c r="J54" i="10"/>
  <c r="K54" i="10"/>
  <c r="M54" i="10" s="1"/>
  <c r="O54" i="10"/>
  <c r="P54" i="10" s="1"/>
  <c r="J55" i="10"/>
  <c r="K55" i="10"/>
  <c r="M55" i="10" s="1"/>
  <c r="O55" i="10"/>
  <c r="P55" i="10" s="1"/>
  <c r="J56" i="10"/>
  <c r="K56" i="10"/>
  <c r="M56" i="10" s="1"/>
  <c r="O56" i="10"/>
  <c r="P56" i="10" s="1"/>
  <c r="J57" i="10"/>
  <c r="K57" i="10"/>
  <c r="M57" i="10" s="1"/>
  <c r="O57" i="10"/>
  <c r="P57" i="10" s="1"/>
  <c r="J58" i="10"/>
  <c r="K58" i="10"/>
  <c r="M58" i="10" s="1"/>
  <c r="O58" i="10"/>
  <c r="P58" i="10" s="1"/>
  <c r="J59" i="10"/>
  <c r="K59" i="10"/>
  <c r="M59" i="10" s="1"/>
  <c r="O59" i="10"/>
  <c r="P59" i="10" s="1"/>
  <c r="J60" i="10"/>
  <c r="K60" i="10"/>
  <c r="M60" i="10" s="1"/>
  <c r="O60" i="10"/>
  <c r="P60" i="10" s="1"/>
  <c r="J61" i="10"/>
  <c r="K61" i="10"/>
  <c r="M61" i="10" s="1"/>
  <c r="O61" i="10"/>
  <c r="P61" i="10" s="1"/>
  <c r="J62" i="10"/>
  <c r="K62" i="10"/>
  <c r="M62" i="10" s="1"/>
  <c r="O62" i="10"/>
  <c r="P62" i="10" s="1"/>
  <c r="J63" i="10"/>
  <c r="K63" i="10"/>
  <c r="M63" i="10" s="1"/>
  <c r="O63" i="10"/>
  <c r="P63" i="10" s="1"/>
  <c r="J64" i="10"/>
  <c r="K64" i="10"/>
  <c r="M64" i="10" s="1"/>
  <c r="O64" i="10"/>
  <c r="P64" i="10" s="1"/>
  <c r="J65" i="10"/>
  <c r="K65" i="10"/>
  <c r="M65" i="10" s="1"/>
  <c r="O65" i="10"/>
  <c r="P65" i="10" s="1"/>
  <c r="J66" i="10"/>
  <c r="K66" i="10"/>
  <c r="M66" i="10" s="1"/>
  <c r="O66" i="10"/>
  <c r="P66" i="10" s="1"/>
  <c r="J67" i="10"/>
  <c r="K67" i="10"/>
  <c r="M67" i="10" s="1"/>
  <c r="O67" i="10"/>
  <c r="P67" i="10" s="1"/>
  <c r="J68" i="10"/>
  <c r="K68" i="10"/>
  <c r="M68" i="10" s="1"/>
  <c r="O68" i="10"/>
  <c r="P68" i="10" s="1"/>
  <c r="J69" i="10"/>
  <c r="K69" i="10"/>
  <c r="M69" i="10" s="1"/>
  <c r="O69" i="10"/>
  <c r="P69" i="10" s="1"/>
  <c r="J70" i="10"/>
  <c r="K70" i="10"/>
  <c r="M70" i="10" s="1"/>
  <c r="O70" i="10"/>
  <c r="P70" i="10" s="1"/>
  <c r="J71" i="10"/>
  <c r="K71" i="10"/>
  <c r="M71" i="10" s="1"/>
  <c r="O71" i="10"/>
  <c r="P71" i="10" s="1"/>
  <c r="J72" i="10"/>
  <c r="K72" i="10"/>
  <c r="M72" i="10" s="1"/>
  <c r="O72" i="10"/>
  <c r="P72" i="10" s="1"/>
  <c r="J73" i="10"/>
  <c r="K73" i="10"/>
  <c r="M73" i="10" s="1"/>
  <c r="O73" i="10"/>
  <c r="P73" i="10" s="1"/>
  <c r="J74" i="10"/>
  <c r="K74" i="10"/>
  <c r="M74" i="10" s="1"/>
  <c r="O74" i="10"/>
  <c r="P74" i="10" s="1"/>
  <c r="J75" i="10"/>
  <c r="K75" i="10"/>
  <c r="M75" i="10" s="1"/>
  <c r="O75" i="10"/>
  <c r="P75" i="10" s="1"/>
  <c r="J76" i="10"/>
  <c r="K76" i="10"/>
  <c r="M76" i="10" s="1"/>
  <c r="O76" i="10"/>
  <c r="P76" i="10" s="1"/>
  <c r="J77" i="10"/>
  <c r="K77" i="10"/>
  <c r="M77" i="10" s="1"/>
  <c r="O77" i="10"/>
  <c r="P77" i="10" s="1"/>
  <c r="J78" i="10"/>
  <c r="K78" i="10"/>
  <c r="M78" i="10" s="1"/>
  <c r="O78" i="10"/>
  <c r="P78" i="10" s="1"/>
  <c r="J79" i="10"/>
  <c r="K79" i="10"/>
  <c r="M79" i="10" s="1"/>
  <c r="O79" i="10"/>
  <c r="P79" i="10" s="1"/>
  <c r="J80" i="10"/>
  <c r="M80" i="10"/>
  <c r="O80" i="10"/>
  <c r="J81" i="10"/>
  <c r="M81" i="10"/>
  <c r="O81" i="10"/>
  <c r="P81" i="10" s="1"/>
  <c r="J82" i="10"/>
  <c r="M82" i="10"/>
  <c r="O82" i="10"/>
  <c r="P82" i="10" s="1"/>
  <c r="J83" i="10"/>
  <c r="M83" i="10"/>
  <c r="O83" i="10"/>
  <c r="P83" i="10" s="1"/>
  <c r="J84" i="10"/>
  <c r="M84" i="10"/>
  <c r="O84" i="10"/>
  <c r="P84" i="10" s="1"/>
  <c r="J85" i="10"/>
  <c r="M85" i="10"/>
  <c r="O85" i="10"/>
  <c r="P85" i="10" s="1"/>
  <c r="J86" i="10"/>
  <c r="M86" i="10"/>
  <c r="O86" i="10"/>
  <c r="P86" i="10" s="1"/>
  <c r="J87" i="10"/>
  <c r="M87" i="10"/>
  <c r="O87" i="10"/>
  <c r="P87" i="10" s="1"/>
  <c r="J88" i="10"/>
  <c r="M88" i="10"/>
  <c r="O88" i="10"/>
  <c r="P88" i="10" s="1"/>
  <c r="J89" i="10"/>
  <c r="M89" i="10"/>
  <c r="O89" i="10"/>
  <c r="P89" i="10" s="1"/>
  <c r="J90" i="10"/>
  <c r="M90" i="10"/>
  <c r="O90" i="10"/>
  <c r="P90" i="10" s="1"/>
  <c r="J91" i="10"/>
  <c r="M91" i="10"/>
  <c r="O91" i="10"/>
  <c r="P91" i="10" s="1"/>
  <c r="J92" i="10"/>
  <c r="M92" i="10"/>
  <c r="O92" i="10"/>
  <c r="P92" i="10" s="1"/>
  <c r="J93" i="10"/>
  <c r="M93" i="10"/>
  <c r="O93" i="10"/>
  <c r="P93" i="10" s="1"/>
  <c r="J94" i="10"/>
  <c r="M94" i="10"/>
  <c r="O94" i="10"/>
  <c r="P94" i="10" s="1"/>
  <c r="J95" i="10"/>
  <c r="M95" i="10"/>
  <c r="O95" i="10"/>
  <c r="P95" i="10" s="1"/>
  <c r="J96" i="10"/>
  <c r="M96" i="10"/>
  <c r="O96" i="10"/>
  <c r="P96" i="10" s="1"/>
  <c r="J97" i="10"/>
  <c r="O97" i="10"/>
  <c r="P97" i="10"/>
  <c r="J98" i="10"/>
  <c r="O98" i="10"/>
  <c r="P98" i="10" s="1"/>
  <c r="J99" i="10"/>
  <c r="O99" i="10"/>
  <c r="P99" i="10" s="1"/>
  <c r="J100" i="10"/>
  <c r="O100" i="10"/>
  <c r="P100" i="10" s="1"/>
  <c r="J101" i="10"/>
  <c r="O101" i="10"/>
  <c r="P101" i="10" s="1"/>
  <c r="J102" i="10"/>
  <c r="O102" i="10"/>
  <c r="P102" i="10" s="1"/>
  <c r="J103" i="10"/>
  <c r="O103" i="10"/>
  <c r="P103" i="10" s="1"/>
  <c r="J104" i="10"/>
  <c r="O104" i="10"/>
  <c r="P104" i="10" s="1"/>
  <c r="J105" i="10"/>
  <c r="L105" i="10" s="1"/>
  <c r="O105" i="10"/>
  <c r="P105" i="10" s="1"/>
  <c r="J106" i="10"/>
  <c r="L106" i="10" s="1"/>
  <c r="O106" i="10"/>
  <c r="P106" i="10" s="1"/>
  <c r="J108" i="10"/>
  <c r="O108" i="10"/>
  <c r="P108" i="10" s="1"/>
  <c r="J109" i="10"/>
  <c r="K109" i="10"/>
  <c r="O109" i="10"/>
  <c r="P109" i="10" s="1"/>
  <c r="J110" i="10"/>
  <c r="L110" i="10" s="1"/>
  <c r="K110" i="10"/>
  <c r="O110" i="10"/>
  <c r="P110" i="10" s="1"/>
  <c r="J111" i="10"/>
  <c r="K111" i="10"/>
  <c r="O111" i="10"/>
  <c r="P111" i="10" s="1"/>
  <c r="J112" i="10"/>
  <c r="K112" i="10"/>
  <c r="O112" i="10"/>
  <c r="P112" i="10" s="1"/>
  <c r="J113" i="10"/>
  <c r="K113" i="10"/>
  <c r="M113" i="10" s="1"/>
  <c r="O113" i="10"/>
  <c r="P113" i="10" s="1"/>
  <c r="J114" i="10"/>
  <c r="K114" i="10"/>
  <c r="M114" i="10" s="1"/>
  <c r="O114" i="10"/>
  <c r="P114" i="10" s="1"/>
  <c r="J115" i="10"/>
  <c r="K115" i="10"/>
  <c r="O115" i="10"/>
  <c r="P115" i="10" s="1"/>
  <c r="J116" i="10"/>
  <c r="K116" i="10"/>
  <c r="M116" i="10" s="1"/>
  <c r="O116" i="10"/>
  <c r="P116" i="10" s="1"/>
  <c r="J117" i="10"/>
  <c r="K117" i="10"/>
  <c r="M117" i="10" s="1"/>
  <c r="O117" i="10"/>
  <c r="P117" i="10" s="1"/>
  <c r="J118" i="10"/>
  <c r="K118" i="10"/>
  <c r="O118" i="10"/>
  <c r="P118" i="10" s="1"/>
  <c r="J119" i="10"/>
  <c r="K119" i="10"/>
  <c r="O119" i="10"/>
  <c r="P119" i="10" s="1"/>
  <c r="J120" i="10"/>
  <c r="K120" i="10"/>
  <c r="O120" i="10"/>
  <c r="P120" i="10" s="1"/>
  <c r="J121" i="10"/>
  <c r="K121" i="10"/>
  <c r="M121" i="10" s="1"/>
  <c r="O121" i="10"/>
  <c r="P121" i="10" s="1"/>
  <c r="J122" i="10"/>
  <c r="L122" i="10" s="1"/>
  <c r="K122" i="10"/>
  <c r="M122" i="10" s="1"/>
  <c r="O122" i="10"/>
  <c r="P122" i="10"/>
  <c r="J123" i="10"/>
  <c r="K123" i="10"/>
  <c r="M123" i="10" s="1"/>
  <c r="O123" i="10"/>
  <c r="P123" i="10" s="1"/>
  <c r="J124" i="10"/>
  <c r="K124" i="10"/>
  <c r="M124" i="10" s="1"/>
  <c r="O124" i="10"/>
  <c r="P124" i="10" s="1"/>
  <c r="J125" i="10"/>
  <c r="L125" i="10" s="1"/>
  <c r="N125" i="10" s="1"/>
  <c r="K125" i="10"/>
  <c r="M125" i="10" s="1"/>
  <c r="O125" i="10"/>
  <c r="P125" i="10" s="1"/>
  <c r="J126" i="10"/>
  <c r="K126" i="10"/>
  <c r="O126" i="10"/>
  <c r="P126" i="10" s="1"/>
  <c r="J127" i="10"/>
  <c r="K127" i="10"/>
  <c r="O127" i="10"/>
  <c r="P127" i="10" s="1"/>
  <c r="J128" i="10"/>
  <c r="K128" i="10"/>
  <c r="O128" i="10"/>
  <c r="P128" i="10" s="1"/>
  <c r="J129" i="10"/>
  <c r="K129" i="10"/>
  <c r="O129" i="10"/>
  <c r="P129" i="10" s="1"/>
  <c r="J130" i="10"/>
  <c r="L130" i="10" s="1"/>
  <c r="K130" i="10"/>
  <c r="O130" i="10"/>
  <c r="P130" i="10" s="1"/>
  <c r="J131" i="10"/>
  <c r="K131" i="10"/>
  <c r="O131" i="10"/>
  <c r="P131" i="10" s="1"/>
  <c r="J132" i="10"/>
  <c r="K132" i="10"/>
  <c r="M132" i="10" s="1"/>
  <c r="O132" i="10"/>
  <c r="P132" i="10" s="1"/>
  <c r="J133" i="10"/>
  <c r="K133" i="10"/>
  <c r="M133" i="10" s="1"/>
  <c r="O133" i="10"/>
  <c r="P133" i="10" s="1"/>
  <c r="J134" i="10"/>
  <c r="K134" i="10"/>
  <c r="M134" i="10" s="1"/>
  <c r="O134" i="10"/>
  <c r="P134" i="10" s="1"/>
  <c r="J135" i="10"/>
  <c r="K135" i="10"/>
  <c r="M135" i="10" s="1"/>
  <c r="O135" i="10"/>
  <c r="P135" i="10"/>
  <c r="J136" i="10"/>
  <c r="K136" i="10"/>
  <c r="M136" i="10" s="1"/>
  <c r="O136" i="10"/>
  <c r="P136" i="10" s="1"/>
  <c r="J137" i="10"/>
  <c r="K137" i="10"/>
  <c r="M137" i="10" s="1"/>
  <c r="O137" i="10"/>
  <c r="P137" i="10" s="1"/>
  <c r="J138" i="10"/>
  <c r="K138" i="10"/>
  <c r="M138" i="10" s="1"/>
  <c r="O138" i="10"/>
  <c r="P138" i="10" s="1"/>
  <c r="J139" i="10"/>
  <c r="K139" i="10"/>
  <c r="M139" i="10" s="1"/>
  <c r="O139" i="10"/>
  <c r="P139" i="10" s="1"/>
  <c r="J140" i="10"/>
  <c r="K140" i="10"/>
  <c r="O140" i="10"/>
  <c r="P140" i="10" s="1"/>
  <c r="J141" i="10"/>
  <c r="K141" i="10"/>
  <c r="O141" i="10"/>
  <c r="P141" i="10" s="1"/>
  <c r="J142" i="10"/>
  <c r="K142" i="10"/>
  <c r="O142" i="10"/>
  <c r="P142" i="10" s="1"/>
  <c r="J143" i="10"/>
  <c r="K143" i="10"/>
  <c r="M143" i="10" s="1"/>
  <c r="O143" i="10"/>
  <c r="P143" i="10" s="1"/>
  <c r="J144" i="10"/>
  <c r="K144" i="10"/>
  <c r="O144" i="10"/>
  <c r="P144" i="10" s="1"/>
  <c r="J145" i="10"/>
  <c r="K145" i="10"/>
  <c r="O145" i="10"/>
  <c r="P145" i="10" s="1"/>
  <c r="J146" i="10"/>
  <c r="K146" i="10"/>
  <c r="O146" i="10"/>
  <c r="P146" i="10" s="1"/>
  <c r="J147" i="10"/>
  <c r="K147" i="10"/>
  <c r="O147" i="10"/>
  <c r="P147" i="10"/>
  <c r="J148" i="10"/>
  <c r="K148" i="10"/>
  <c r="O148" i="10"/>
  <c r="P148" i="10" s="1"/>
  <c r="J149" i="10"/>
  <c r="L149" i="10" s="1"/>
  <c r="K149" i="10"/>
  <c r="O149" i="10"/>
  <c r="P149" i="10" s="1"/>
  <c r="J150" i="10"/>
  <c r="L150" i="10" s="1"/>
  <c r="K150" i="10"/>
  <c r="O150" i="10"/>
  <c r="P150" i="10" s="1"/>
  <c r="J151" i="10"/>
  <c r="K151" i="10"/>
  <c r="O151" i="10"/>
  <c r="P151" i="10"/>
  <c r="J152" i="10"/>
  <c r="L152" i="10" s="1"/>
  <c r="K152" i="10"/>
  <c r="O152" i="10"/>
  <c r="P152" i="10" s="1"/>
  <c r="J153" i="10"/>
  <c r="L153" i="10" s="1"/>
  <c r="K153" i="10"/>
  <c r="O153" i="10"/>
  <c r="P153" i="10" s="1"/>
  <c r="J154" i="10"/>
  <c r="L154" i="10" s="1"/>
  <c r="K154" i="10"/>
  <c r="O154" i="10"/>
  <c r="P154" i="10" s="1"/>
  <c r="J155" i="10"/>
  <c r="L155" i="10" s="1"/>
  <c r="K155" i="10"/>
  <c r="O155" i="10"/>
  <c r="P155" i="10"/>
  <c r="J156" i="10"/>
  <c r="L156" i="10" s="1"/>
  <c r="K156" i="10"/>
  <c r="O156" i="10"/>
  <c r="P156" i="10" s="1"/>
  <c r="J157" i="10"/>
  <c r="L157" i="10" s="1"/>
  <c r="K157" i="10"/>
  <c r="O157" i="10"/>
  <c r="P157" i="10" s="1"/>
  <c r="J158" i="10"/>
  <c r="L158" i="10" s="1"/>
  <c r="K158" i="10"/>
  <c r="O158" i="10"/>
  <c r="P158" i="10" s="1"/>
  <c r="J159" i="10"/>
  <c r="L159" i="10" s="1"/>
  <c r="K159" i="10"/>
  <c r="O159" i="10"/>
  <c r="P159" i="10"/>
  <c r="J160" i="10"/>
  <c r="L160" i="10" s="1"/>
  <c r="K160" i="10"/>
  <c r="O160" i="10"/>
  <c r="P160" i="10" s="1"/>
  <c r="J161" i="10"/>
  <c r="L161" i="10" s="1"/>
  <c r="K161" i="10"/>
  <c r="O161" i="10"/>
  <c r="P161" i="10" s="1"/>
  <c r="J162" i="10"/>
  <c r="L162" i="10" s="1"/>
  <c r="K162" i="10"/>
  <c r="O162" i="10"/>
  <c r="P162" i="10" s="1"/>
  <c r="J163" i="10"/>
  <c r="L163" i="10" s="1"/>
  <c r="K163" i="10"/>
  <c r="O163" i="10"/>
  <c r="P163" i="10"/>
  <c r="J164" i="10"/>
  <c r="L164" i="10" s="1"/>
  <c r="K164" i="10"/>
  <c r="O164" i="10"/>
  <c r="P164" i="10" s="1"/>
  <c r="J165" i="10"/>
  <c r="L165" i="10" s="1"/>
  <c r="K165" i="10"/>
  <c r="O165" i="10"/>
  <c r="P165" i="10" s="1"/>
  <c r="J166" i="10"/>
  <c r="L166" i="10" s="1"/>
  <c r="K166" i="10"/>
  <c r="O166" i="10"/>
  <c r="P166" i="10" s="1"/>
  <c r="J167" i="10"/>
  <c r="L167" i="10" s="1"/>
  <c r="K167" i="10"/>
  <c r="O167" i="10"/>
  <c r="P167" i="10" s="1"/>
  <c r="J168" i="10"/>
  <c r="L168" i="10" s="1"/>
  <c r="K168" i="10"/>
  <c r="O168" i="10"/>
  <c r="P168" i="10" s="1"/>
  <c r="J169" i="10"/>
  <c r="L169" i="10" s="1"/>
  <c r="K169" i="10"/>
  <c r="O169" i="10"/>
  <c r="P169" i="10" s="1"/>
  <c r="J170" i="10"/>
  <c r="L170" i="10" s="1"/>
  <c r="K170" i="10"/>
  <c r="O170" i="10"/>
  <c r="P170" i="10" s="1"/>
  <c r="J171" i="10"/>
  <c r="K171" i="10"/>
  <c r="O171" i="10"/>
  <c r="P171" i="10" s="1"/>
  <c r="J172" i="10"/>
  <c r="K172" i="10"/>
  <c r="O172" i="10"/>
  <c r="P172" i="10" s="1"/>
  <c r="J173" i="10"/>
  <c r="L173" i="10" s="1"/>
  <c r="K173" i="10"/>
  <c r="O173" i="10"/>
  <c r="P173" i="10" s="1"/>
  <c r="J174" i="10"/>
  <c r="L174" i="10" s="1"/>
  <c r="K174" i="10"/>
  <c r="O174" i="10"/>
  <c r="P174" i="10" s="1"/>
  <c r="J175" i="10"/>
  <c r="L175" i="10" s="1"/>
  <c r="K175" i="10"/>
  <c r="O175" i="10"/>
  <c r="P175" i="10" s="1"/>
  <c r="J176" i="10"/>
  <c r="K176" i="10"/>
  <c r="O176" i="10"/>
  <c r="P176" i="10" s="1"/>
  <c r="J177" i="10"/>
  <c r="K177" i="10"/>
  <c r="O177" i="10"/>
  <c r="P177" i="10" s="1"/>
  <c r="J178" i="10"/>
  <c r="L178" i="10" s="1"/>
  <c r="K178" i="10"/>
  <c r="O178" i="10"/>
  <c r="P178" i="10" s="1"/>
  <c r="J179" i="10"/>
  <c r="L179" i="10" s="1"/>
  <c r="K179" i="10"/>
  <c r="O179" i="10"/>
  <c r="P179" i="10" s="1"/>
  <c r="J180" i="10"/>
  <c r="L180" i="10" s="1"/>
  <c r="K180" i="10"/>
  <c r="O180" i="10"/>
  <c r="P180" i="10" s="1"/>
  <c r="J181" i="10"/>
  <c r="K181" i="10"/>
  <c r="O181" i="10"/>
  <c r="P181" i="10" s="1"/>
  <c r="J182" i="10"/>
  <c r="K182" i="10"/>
  <c r="O182" i="10"/>
  <c r="P182" i="10" s="1"/>
  <c r="J183" i="10"/>
  <c r="K183" i="10"/>
  <c r="O183" i="10"/>
  <c r="P183" i="10" s="1"/>
  <c r="J184" i="10"/>
  <c r="L184" i="10"/>
  <c r="K184" i="10"/>
  <c r="O184" i="10"/>
  <c r="J185" i="10"/>
  <c r="L185" i="10"/>
  <c r="K185" i="10"/>
  <c r="O185" i="10"/>
  <c r="P185" i="10" s="1"/>
  <c r="J186" i="10"/>
  <c r="K186" i="10"/>
  <c r="M186" i="10" s="1"/>
  <c r="O186" i="10"/>
  <c r="P186" i="10" s="1"/>
  <c r="J187" i="10"/>
  <c r="K187" i="10"/>
  <c r="M187" i="10" s="1"/>
  <c r="O187" i="10"/>
  <c r="P187" i="10" s="1"/>
  <c r="J188" i="10"/>
  <c r="K188" i="10"/>
  <c r="O188" i="10"/>
  <c r="J189" i="10"/>
  <c r="K189" i="10"/>
  <c r="O189" i="10"/>
  <c r="J190" i="10"/>
  <c r="L190" i="10" s="1"/>
  <c r="K190" i="10"/>
  <c r="O190" i="10"/>
  <c r="J191" i="10"/>
  <c r="L191" i="10" s="1"/>
  <c r="K191" i="10"/>
  <c r="O191" i="10"/>
  <c r="J192" i="10"/>
  <c r="K192" i="10"/>
  <c r="O192" i="10"/>
  <c r="J193" i="10"/>
  <c r="K193" i="10"/>
  <c r="O193" i="10"/>
  <c r="J194" i="10"/>
  <c r="L194" i="10" s="1"/>
  <c r="K194" i="10"/>
  <c r="O194" i="10"/>
  <c r="J195" i="10"/>
  <c r="L195" i="10" s="1"/>
  <c r="K195" i="10"/>
  <c r="O195" i="10"/>
  <c r="J196" i="10"/>
  <c r="L196" i="10" s="1"/>
  <c r="K196" i="10"/>
  <c r="O196" i="10"/>
  <c r="P196" i="10" s="1"/>
  <c r="J197" i="10"/>
  <c r="L197" i="10" s="1"/>
  <c r="K197" i="10"/>
  <c r="O197" i="10"/>
  <c r="P197" i="10" s="1"/>
  <c r="J198" i="10"/>
  <c r="L198" i="10" s="1"/>
  <c r="K198" i="10"/>
  <c r="O198" i="10"/>
  <c r="J199" i="10"/>
  <c r="L199" i="10" s="1"/>
  <c r="K199" i="10"/>
  <c r="O199" i="10"/>
  <c r="J200" i="10"/>
  <c r="K200" i="10"/>
  <c r="O200" i="10"/>
  <c r="J201" i="10"/>
  <c r="K201" i="10"/>
  <c r="O201" i="10"/>
  <c r="J202" i="10"/>
  <c r="K202" i="10"/>
  <c r="O202" i="10"/>
  <c r="J203" i="10"/>
  <c r="K203" i="10"/>
  <c r="O203" i="10"/>
  <c r="J204" i="10"/>
  <c r="K204" i="10"/>
  <c r="O204" i="10"/>
  <c r="J205" i="10"/>
  <c r="K205" i="10"/>
  <c r="O205" i="10"/>
  <c r="J206" i="10"/>
  <c r="K206" i="10"/>
  <c r="O206" i="10"/>
  <c r="J207" i="10"/>
  <c r="K207" i="10"/>
  <c r="O207" i="10"/>
  <c r="J208" i="10"/>
  <c r="K208" i="10"/>
  <c r="O208" i="10"/>
  <c r="J209" i="10"/>
  <c r="K209" i="10"/>
  <c r="O209" i="10"/>
  <c r="J210" i="10"/>
  <c r="K210" i="10"/>
  <c r="M210" i="10" s="1"/>
  <c r="O210" i="10"/>
  <c r="P210" i="10" s="1"/>
  <c r="J211" i="10"/>
  <c r="K211" i="10"/>
  <c r="O211" i="10"/>
  <c r="P211" i="10" s="1"/>
  <c r="J212" i="10"/>
  <c r="K212" i="10"/>
  <c r="M212" i="10" s="1"/>
  <c r="O212" i="10"/>
  <c r="P212" i="10" s="1"/>
  <c r="J213" i="10"/>
  <c r="K213" i="10"/>
  <c r="M213" i="10" s="1"/>
  <c r="O213" i="10"/>
  <c r="P213" i="10" s="1"/>
  <c r="J214" i="10"/>
  <c r="K214" i="10"/>
  <c r="M214" i="10" s="1"/>
  <c r="O214" i="10"/>
  <c r="P214" i="10" s="1"/>
  <c r="J215" i="10"/>
  <c r="K215" i="10"/>
  <c r="M215" i="10" s="1"/>
  <c r="O215" i="10"/>
  <c r="P215" i="10" s="1"/>
  <c r="J216" i="10"/>
  <c r="K216" i="10"/>
  <c r="M216" i="10" s="1"/>
  <c r="O216" i="10"/>
  <c r="P216" i="10" s="1"/>
  <c r="J217" i="10"/>
  <c r="K217" i="10"/>
  <c r="M217" i="10" s="1"/>
  <c r="O217" i="10"/>
  <c r="P217" i="10" s="1"/>
  <c r="J218" i="10"/>
  <c r="K218" i="10"/>
  <c r="M218" i="10" s="1"/>
  <c r="O218" i="10"/>
  <c r="P218" i="10" s="1"/>
  <c r="J219" i="10"/>
  <c r="K219" i="10"/>
  <c r="M219" i="10" s="1"/>
  <c r="O219" i="10"/>
  <c r="P219" i="10" s="1"/>
  <c r="J220" i="10"/>
  <c r="K220" i="10"/>
  <c r="M220" i="10" s="1"/>
  <c r="O220" i="10"/>
  <c r="P220" i="10" s="1"/>
  <c r="J221" i="10"/>
  <c r="K221" i="10"/>
  <c r="M221" i="10" s="1"/>
  <c r="O221" i="10"/>
  <c r="P221" i="10" s="1"/>
  <c r="J222" i="10"/>
  <c r="K222" i="10"/>
  <c r="O222" i="10"/>
  <c r="P222" i="10" s="1"/>
  <c r="J223" i="10"/>
  <c r="K223" i="10"/>
  <c r="O223" i="10"/>
  <c r="P223" i="10" s="1"/>
  <c r="J224" i="10"/>
  <c r="K224" i="10"/>
  <c r="M224" i="10" s="1"/>
  <c r="O224" i="10"/>
  <c r="P224" i="10" s="1"/>
  <c r="J225" i="10"/>
  <c r="K225" i="10"/>
  <c r="O225" i="10"/>
  <c r="P225" i="10" s="1"/>
  <c r="J226" i="10"/>
  <c r="K226" i="10"/>
  <c r="M226" i="10" s="1"/>
  <c r="O226" i="10"/>
  <c r="P226" i="10" s="1"/>
  <c r="J227" i="10"/>
  <c r="K227" i="10"/>
  <c r="O227" i="10"/>
  <c r="P227" i="10" s="1"/>
  <c r="J228" i="10"/>
  <c r="K228" i="10"/>
  <c r="O228" i="10"/>
  <c r="P228" i="10" s="1"/>
  <c r="J229" i="10"/>
  <c r="K229" i="10"/>
  <c r="O229" i="10"/>
  <c r="P229" i="10" s="1"/>
  <c r="J230" i="10"/>
  <c r="K230" i="10"/>
  <c r="O230" i="10"/>
  <c r="P230" i="10" s="1"/>
  <c r="J231" i="10"/>
  <c r="K231" i="10"/>
  <c r="O231" i="10"/>
  <c r="P231" i="10" s="1"/>
  <c r="J232" i="10"/>
  <c r="K232" i="10"/>
  <c r="O232" i="10"/>
  <c r="P232" i="10" s="1"/>
  <c r="J233" i="10"/>
  <c r="K233" i="10"/>
  <c r="O233" i="10"/>
  <c r="P233" i="10" s="1"/>
  <c r="J234" i="10"/>
  <c r="K234" i="10"/>
  <c r="O234" i="10"/>
  <c r="P234" i="10" s="1"/>
  <c r="J235" i="10"/>
  <c r="K235" i="10"/>
  <c r="O235" i="10"/>
  <c r="P235" i="10" s="1"/>
  <c r="J236" i="10"/>
  <c r="K236" i="10"/>
  <c r="O236" i="10"/>
  <c r="P236" i="10" s="1"/>
  <c r="J237" i="10"/>
  <c r="K237" i="10"/>
  <c r="O237" i="10"/>
  <c r="P237" i="10" s="1"/>
  <c r="J238" i="10"/>
  <c r="L238" i="10" s="1"/>
  <c r="K238" i="10"/>
  <c r="O238" i="10"/>
  <c r="P238" i="10" s="1"/>
  <c r="J239" i="10"/>
  <c r="L239" i="10" s="1"/>
  <c r="K239" i="10"/>
  <c r="O239" i="10"/>
  <c r="P239" i="10" s="1"/>
  <c r="J240" i="10"/>
  <c r="K240" i="10"/>
  <c r="O240" i="10"/>
  <c r="P240" i="10" s="1"/>
  <c r="J241" i="10"/>
  <c r="K241" i="10"/>
  <c r="O241" i="10"/>
  <c r="P241" i="10" s="1"/>
  <c r="J242" i="10"/>
  <c r="K242" i="10"/>
  <c r="O242" i="10"/>
  <c r="P242" i="10" s="1"/>
  <c r="J243" i="10"/>
  <c r="K243" i="10"/>
  <c r="O243" i="10"/>
  <c r="P243" i="10" s="1"/>
  <c r="J244" i="10"/>
  <c r="K244" i="10"/>
  <c r="O244" i="10"/>
  <c r="P244" i="10"/>
  <c r="J245" i="10"/>
  <c r="K245" i="10"/>
  <c r="O245" i="10"/>
  <c r="P245" i="10" s="1"/>
  <c r="J246" i="10"/>
  <c r="K246" i="10"/>
  <c r="O246" i="10"/>
  <c r="P246" i="10" s="1"/>
  <c r="J247" i="10"/>
  <c r="K247" i="10"/>
  <c r="O247" i="10"/>
  <c r="P247" i="10" s="1"/>
  <c r="J248" i="10"/>
  <c r="K248" i="10"/>
  <c r="O248" i="10"/>
  <c r="P248" i="10" s="1"/>
  <c r="J249" i="10"/>
  <c r="K249" i="10"/>
  <c r="O249" i="10"/>
  <c r="P249" i="10" s="1"/>
  <c r="J250" i="10"/>
  <c r="L250" i="10" s="1"/>
  <c r="K250" i="10"/>
  <c r="O250" i="10"/>
  <c r="P250" i="10" s="1"/>
  <c r="J251" i="10"/>
  <c r="L251" i="10" s="1"/>
  <c r="K251" i="10"/>
  <c r="O251" i="10"/>
  <c r="P251" i="10" s="1"/>
  <c r="J252" i="10"/>
  <c r="L252" i="10" s="1"/>
  <c r="K252" i="10"/>
  <c r="O252" i="10"/>
  <c r="P252" i="10" s="1"/>
  <c r="J253" i="10"/>
  <c r="L253" i="10" s="1"/>
  <c r="K253" i="10"/>
  <c r="O253" i="10"/>
  <c r="P253" i="10" s="1"/>
  <c r="J254" i="10"/>
  <c r="L254" i="10" s="1"/>
  <c r="K254" i="10"/>
  <c r="O254" i="10"/>
  <c r="P254" i="10" s="1"/>
  <c r="J255" i="10"/>
  <c r="L255" i="10" s="1"/>
  <c r="K255" i="10"/>
  <c r="O255" i="10"/>
  <c r="P255" i="10" s="1"/>
  <c r="J256" i="10"/>
  <c r="K256" i="10"/>
  <c r="O256" i="10"/>
  <c r="P256" i="10" s="1"/>
  <c r="J257" i="10"/>
  <c r="K257" i="10"/>
  <c r="O257" i="10"/>
  <c r="P257" i="10" s="1"/>
  <c r="J258" i="10"/>
  <c r="K258" i="10"/>
  <c r="O258" i="10"/>
  <c r="P258" i="10" s="1"/>
  <c r="J259" i="10"/>
  <c r="K259" i="10"/>
  <c r="O259" i="10"/>
  <c r="P259" i="10" s="1"/>
  <c r="J260" i="10"/>
  <c r="K260" i="10"/>
  <c r="O260" i="10"/>
  <c r="P260" i="10" s="1"/>
  <c r="J261" i="10"/>
  <c r="K261" i="10"/>
  <c r="O261" i="10"/>
  <c r="P261" i="10" s="1"/>
  <c r="J262" i="10"/>
  <c r="L262" i="10"/>
  <c r="K262" i="10"/>
  <c r="O262" i="10"/>
  <c r="P262" i="10" s="1"/>
  <c r="J263" i="10"/>
  <c r="L263" i="10" s="1"/>
  <c r="K263" i="10"/>
  <c r="O263" i="10"/>
  <c r="P263" i="10" s="1"/>
  <c r="J264" i="10"/>
  <c r="L264" i="10" s="1"/>
  <c r="K264" i="10"/>
  <c r="O264" i="10"/>
  <c r="P264" i="10" s="1"/>
  <c r="J265" i="10"/>
  <c r="L265" i="10" s="1"/>
  <c r="K265" i="10"/>
  <c r="O265" i="10"/>
  <c r="P265" i="10" s="1"/>
  <c r="J266" i="10"/>
  <c r="L266" i="10" s="1"/>
  <c r="K266" i="10"/>
  <c r="O266" i="10"/>
  <c r="P266" i="10" s="1"/>
  <c r="J267" i="10"/>
  <c r="L267" i="10" s="1"/>
  <c r="K267" i="10"/>
  <c r="O267" i="10"/>
  <c r="P267" i="10" s="1"/>
  <c r="J268" i="10"/>
  <c r="K268" i="10"/>
  <c r="O268" i="10"/>
  <c r="P268" i="10" s="1"/>
  <c r="J269" i="10"/>
  <c r="K269" i="10"/>
  <c r="O269" i="10"/>
  <c r="P269" i="10" s="1"/>
  <c r="J270" i="10"/>
  <c r="K270" i="10"/>
  <c r="O270" i="10"/>
  <c r="P270" i="10" s="1"/>
  <c r="J271" i="10"/>
  <c r="K271" i="10"/>
  <c r="O271" i="10"/>
  <c r="P271" i="10" s="1"/>
  <c r="J272" i="10"/>
  <c r="K272" i="10"/>
  <c r="O272" i="10"/>
  <c r="P272" i="10" s="1"/>
  <c r="J273" i="10"/>
  <c r="L273" i="10" s="1"/>
  <c r="K273" i="10"/>
  <c r="O273" i="10"/>
  <c r="P273" i="10" s="1"/>
  <c r="J274" i="10"/>
  <c r="L274" i="10" s="1"/>
  <c r="K274" i="10"/>
  <c r="O274" i="10"/>
  <c r="P274" i="10" s="1"/>
  <c r="J275" i="10"/>
  <c r="L275" i="10" s="1"/>
  <c r="K275" i="10"/>
  <c r="O275" i="10"/>
  <c r="P275" i="10" s="1"/>
  <c r="J276" i="10"/>
  <c r="L276" i="10"/>
  <c r="K276" i="10"/>
  <c r="O276" i="10"/>
  <c r="P276" i="10" s="1"/>
  <c r="J277" i="10"/>
  <c r="L277" i="10" s="1"/>
  <c r="K277" i="10"/>
  <c r="O277" i="10"/>
  <c r="P277" i="10" s="1"/>
  <c r="J278" i="10"/>
  <c r="L278" i="10" s="1"/>
  <c r="K278" i="10"/>
  <c r="O278" i="10"/>
  <c r="P278" i="10" s="1"/>
  <c r="J279" i="10"/>
  <c r="L279" i="10" s="1"/>
  <c r="K279" i="10"/>
  <c r="O279" i="10"/>
  <c r="P279" i="10" s="1"/>
  <c r="J280" i="10"/>
  <c r="L280" i="10" s="1"/>
  <c r="K280" i="10"/>
  <c r="O280" i="10"/>
  <c r="P280" i="10" s="1"/>
  <c r="J281" i="10"/>
  <c r="L281" i="10" s="1"/>
  <c r="K281" i="10"/>
  <c r="O281" i="10"/>
  <c r="P281" i="10" s="1"/>
  <c r="J282" i="10"/>
  <c r="L282" i="10" s="1"/>
  <c r="K282" i="10"/>
  <c r="O282" i="10"/>
  <c r="P282" i="10" s="1"/>
  <c r="J283" i="10"/>
  <c r="L283" i="10" s="1"/>
  <c r="K283" i="10"/>
  <c r="O283" i="10"/>
  <c r="P283" i="10" s="1"/>
  <c r="J284" i="10"/>
  <c r="L284" i="10"/>
  <c r="K284" i="10"/>
  <c r="O284" i="10"/>
  <c r="P284" i="10" s="1"/>
  <c r="J285" i="10"/>
  <c r="L285" i="10" s="1"/>
  <c r="K285" i="10"/>
  <c r="O285" i="10"/>
  <c r="P285" i="10" s="1"/>
  <c r="J286" i="10"/>
  <c r="L286" i="10" s="1"/>
  <c r="K286" i="10"/>
  <c r="O286" i="10"/>
  <c r="P286" i="10" s="1"/>
  <c r="J287" i="10"/>
  <c r="L287" i="10" s="1"/>
  <c r="K287" i="10"/>
  <c r="O287" i="10"/>
  <c r="P287" i="10" s="1"/>
  <c r="J288" i="10"/>
  <c r="L288" i="10" s="1"/>
  <c r="K288" i="10"/>
  <c r="O288" i="10"/>
  <c r="P288" i="10" s="1"/>
  <c r="J289" i="10"/>
  <c r="L289" i="10" s="1"/>
  <c r="K289" i="10"/>
  <c r="O289" i="10"/>
  <c r="P289" i="10" s="1"/>
  <c r="J290" i="10"/>
  <c r="L290" i="10" s="1"/>
  <c r="K290" i="10"/>
  <c r="O290" i="10"/>
  <c r="P290" i="10" s="1"/>
  <c r="J291" i="10"/>
  <c r="L291" i="10" s="1"/>
  <c r="K291" i="10"/>
  <c r="O291" i="10"/>
  <c r="P291" i="10" s="1"/>
  <c r="J292" i="10"/>
  <c r="L292" i="10"/>
  <c r="K292" i="10"/>
  <c r="O292" i="10"/>
  <c r="P292" i="10" s="1"/>
  <c r="J293" i="10"/>
  <c r="L293" i="10" s="1"/>
  <c r="K293" i="10"/>
  <c r="O293" i="10"/>
  <c r="P293" i="10" s="1"/>
  <c r="J294" i="10"/>
  <c r="L294" i="10" s="1"/>
  <c r="K294" i="10"/>
  <c r="O294" i="10"/>
  <c r="P294" i="10" s="1"/>
  <c r="J295" i="10"/>
  <c r="L295" i="10" s="1"/>
  <c r="K295" i="10"/>
  <c r="O295" i="10"/>
  <c r="P295" i="10" s="1"/>
  <c r="J296" i="10"/>
  <c r="L296" i="10" s="1"/>
  <c r="K296" i="10"/>
  <c r="O296" i="10"/>
  <c r="P296" i="10" s="1"/>
  <c r="J297" i="10"/>
  <c r="L297" i="10" s="1"/>
  <c r="K297" i="10"/>
  <c r="O297" i="10"/>
  <c r="P297" i="10" s="1"/>
  <c r="J298" i="10"/>
  <c r="L298" i="10" s="1"/>
  <c r="K298" i="10"/>
  <c r="O298" i="10"/>
  <c r="P298" i="10" s="1"/>
  <c r="J299" i="10"/>
  <c r="L299" i="10" s="1"/>
  <c r="K299" i="10"/>
  <c r="O299" i="10"/>
  <c r="P299" i="10" s="1"/>
  <c r="J300" i="10"/>
  <c r="L300" i="10"/>
  <c r="K300" i="10"/>
  <c r="O300" i="10"/>
  <c r="P300" i="10" s="1"/>
  <c r="J301" i="10"/>
  <c r="L301" i="10" s="1"/>
  <c r="K301" i="10"/>
  <c r="O301" i="10"/>
  <c r="P301" i="10" s="1"/>
  <c r="J302" i="10"/>
  <c r="L302" i="10" s="1"/>
  <c r="K302" i="10"/>
  <c r="O302" i="10"/>
  <c r="P302" i="10" s="1"/>
  <c r="J303" i="10"/>
  <c r="L303" i="10" s="1"/>
  <c r="K303" i="10"/>
  <c r="O303" i="10"/>
  <c r="P303" i="10" s="1"/>
  <c r="J304" i="10"/>
  <c r="L304" i="10" s="1"/>
  <c r="K304" i="10"/>
  <c r="O304" i="10"/>
  <c r="P304" i="10" s="1"/>
  <c r="J305" i="10"/>
  <c r="L305" i="10" s="1"/>
  <c r="K305" i="10"/>
  <c r="O305" i="10"/>
  <c r="P305" i="10" s="1"/>
  <c r="J306" i="10"/>
  <c r="L306" i="10" s="1"/>
  <c r="K306" i="10"/>
  <c r="O306" i="10"/>
  <c r="P306" i="10" s="1"/>
  <c r="J307" i="10"/>
  <c r="L307" i="10" s="1"/>
  <c r="K307" i="10"/>
  <c r="O307" i="10"/>
  <c r="P307" i="10" s="1"/>
  <c r="J308" i="10"/>
  <c r="L308" i="10"/>
  <c r="K308" i="10"/>
  <c r="O308" i="10"/>
  <c r="P308" i="10" s="1"/>
  <c r="J309" i="10"/>
  <c r="L309" i="10" s="1"/>
  <c r="K309" i="10"/>
  <c r="O309" i="10"/>
  <c r="P309" i="10" s="1"/>
  <c r="J310" i="10"/>
  <c r="L310" i="10" s="1"/>
  <c r="K310" i="10"/>
  <c r="O310" i="10"/>
  <c r="P310" i="10" s="1"/>
  <c r="J311" i="10"/>
  <c r="L311" i="10" s="1"/>
  <c r="K311" i="10"/>
  <c r="O311" i="10"/>
  <c r="P311" i="10" s="1"/>
  <c r="J312" i="10"/>
  <c r="L312" i="10" s="1"/>
  <c r="K312" i="10"/>
  <c r="O312" i="10"/>
  <c r="P312" i="10" s="1"/>
  <c r="J313" i="10"/>
  <c r="L313" i="10" s="1"/>
  <c r="K313" i="10"/>
  <c r="O313" i="10"/>
  <c r="P313" i="10" s="1"/>
  <c r="J314" i="10"/>
  <c r="L314" i="10" s="1"/>
  <c r="K314" i="10"/>
  <c r="O314" i="10"/>
  <c r="P314" i="10" s="1"/>
  <c r="J315" i="10"/>
  <c r="L315" i="10" s="1"/>
  <c r="K315" i="10"/>
  <c r="O315" i="10"/>
  <c r="P315" i="10" s="1"/>
  <c r="J316" i="10"/>
  <c r="L316" i="10"/>
  <c r="K316" i="10"/>
  <c r="O316" i="10"/>
  <c r="P316" i="10" s="1"/>
  <c r="J317" i="10"/>
  <c r="L317" i="10" s="1"/>
  <c r="K317" i="10"/>
  <c r="O317" i="10"/>
  <c r="P317" i="10" s="1"/>
  <c r="J318" i="10"/>
  <c r="L318" i="10" s="1"/>
  <c r="K318" i="10"/>
  <c r="O318" i="10"/>
  <c r="P318" i="10" s="1"/>
  <c r="J319" i="10"/>
  <c r="L319" i="10" s="1"/>
  <c r="K319" i="10"/>
  <c r="O319" i="10"/>
  <c r="P319" i="10" s="1"/>
  <c r="J320" i="10"/>
  <c r="L320" i="10" s="1"/>
  <c r="K320" i="10"/>
  <c r="O320" i="10"/>
  <c r="P320" i="10" s="1"/>
  <c r="J321" i="10"/>
  <c r="L321" i="10" s="1"/>
  <c r="K321" i="10"/>
  <c r="O321" i="10"/>
  <c r="P321" i="10" s="1"/>
  <c r="J322" i="10"/>
  <c r="L322" i="10" s="1"/>
  <c r="K322" i="10"/>
  <c r="O322" i="10"/>
  <c r="P322" i="10" s="1"/>
  <c r="J323" i="10"/>
  <c r="L323" i="10" s="1"/>
  <c r="K323" i="10"/>
  <c r="O323" i="10"/>
  <c r="P323" i="10" s="1"/>
  <c r="J324" i="10"/>
  <c r="L324" i="10"/>
  <c r="K324" i="10"/>
  <c r="O324" i="10"/>
  <c r="P324" i="10" s="1"/>
  <c r="J325" i="10"/>
  <c r="L325" i="10" s="1"/>
  <c r="K325" i="10"/>
  <c r="O325" i="10"/>
  <c r="P325" i="10" s="1"/>
  <c r="J326" i="10"/>
  <c r="L326" i="10" s="1"/>
  <c r="K326" i="10"/>
  <c r="O326" i="10"/>
  <c r="P326" i="10" s="1"/>
  <c r="J327" i="10"/>
  <c r="L327" i="10" s="1"/>
  <c r="K327" i="10"/>
  <c r="O327" i="10"/>
  <c r="P327" i="10" s="1"/>
  <c r="J328" i="10"/>
  <c r="L328" i="10" s="1"/>
  <c r="K328" i="10"/>
  <c r="O328" i="10"/>
  <c r="P328" i="10" s="1"/>
  <c r="J329" i="10"/>
  <c r="L329" i="10" s="1"/>
  <c r="K329" i="10"/>
  <c r="O329" i="10"/>
  <c r="P329" i="10" s="1"/>
  <c r="J330" i="10"/>
  <c r="L330" i="10" s="1"/>
  <c r="K330" i="10"/>
  <c r="O330" i="10"/>
  <c r="P330" i="10" s="1"/>
  <c r="J331" i="10"/>
  <c r="L331" i="10" s="1"/>
  <c r="K331" i="10"/>
  <c r="O331" i="10"/>
  <c r="P331" i="10" s="1"/>
  <c r="J332" i="10"/>
  <c r="L332" i="10"/>
  <c r="K332" i="10"/>
  <c r="O332" i="10"/>
  <c r="P332" i="10" s="1"/>
  <c r="J333" i="10"/>
  <c r="L333" i="10" s="1"/>
  <c r="K333" i="10"/>
  <c r="O333" i="10"/>
  <c r="P333" i="10" s="1"/>
  <c r="J334" i="10"/>
  <c r="L334" i="10" s="1"/>
  <c r="K334" i="10"/>
  <c r="O334" i="10"/>
  <c r="P334" i="10" s="1"/>
  <c r="J335" i="10"/>
  <c r="L335" i="10" s="1"/>
  <c r="K335" i="10"/>
  <c r="O335" i="10"/>
  <c r="P335" i="10" s="1"/>
  <c r="J336" i="10"/>
  <c r="L336" i="10" s="1"/>
  <c r="K336" i="10"/>
  <c r="O336" i="10"/>
  <c r="P336" i="10" s="1"/>
  <c r="J337" i="10"/>
  <c r="L337" i="10" s="1"/>
  <c r="K337" i="10"/>
  <c r="O337" i="10"/>
  <c r="P337" i="10" s="1"/>
  <c r="J338" i="10"/>
  <c r="L338" i="10" s="1"/>
  <c r="K338" i="10"/>
  <c r="O338" i="10"/>
  <c r="P338" i="10" s="1"/>
  <c r="J339" i="10"/>
  <c r="L339" i="10" s="1"/>
  <c r="K339" i="10"/>
  <c r="O339" i="10"/>
  <c r="P339" i="10" s="1"/>
  <c r="J340" i="10"/>
  <c r="L340" i="10"/>
  <c r="K340" i="10"/>
  <c r="O340" i="10"/>
  <c r="P340" i="10" s="1"/>
  <c r="J341" i="10"/>
  <c r="L341" i="10" s="1"/>
  <c r="K341" i="10"/>
  <c r="O341" i="10"/>
  <c r="P341" i="10" s="1"/>
  <c r="J342" i="10"/>
  <c r="L342" i="10" s="1"/>
  <c r="K342" i="10"/>
  <c r="O342" i="10"/>
  <c r="P342" i="10" s="1"/>
  <c r="J343" i="10"/>
  <c r="L343" i="10" s="1"/>
  <c r="K343" i="10"/>
  <c r="O343" i="10"/>
  <c r="P343" i="10"/>
  <c r="J344" i="10"/>
  <c r="L344" i="10" s="1"/>
  <c r="K344" i="10"/>
  <c r="O344" i="10"/>
  <c r="P344" i="10" s="1"/>
  <c r="J345" i="10"/>
  <c r="L345" i="10" s="1"/>
  <c r="K345" i="10"/>
  <c r="O345" i="10"/>
  <c r="P345" i="10" s="1"/>
  <c r="J346" i="10"/>
  <c r="L346" i="10" s="1"/>
  <c r="K346" i="10"/>
  <c r="O346" i="10"/>
  <c r="P346" i="10" s="1"/>
  <c r="J347" i="10"/>
  <c r="L347" i="10" s="1"/>
  <c r="K347" i="10"/>
  <c r="O347" i="10"/>
  <c r="P347" i="10"/>
  <c r="J348" i="10"/>
  <c r="L348" i="10" s="1"/>
  <c r="K348" i="10"/>
  <c r="O348" i="10"/>
  <c r="P348" i="10" s="1"/>
  <c r="J349" i="10"/>
  <c r="L349" i="10" s="1"/>
  <c r="K349" i="10"/>
  <c r="O349" i="10"/>
  <c r="P349" i="10" s="1"/>
  <c r="J350" i="10"/>
  <c r="L350" i="10" s="1"/>
  <c r="K350" i="10"/>
  <c r="O350" i="10"/>
  <c r="P350" i="10" s="1"/>
  <c r="J351" i="10"/>
  <c r="L351" i="10" s="1"/>
  <c r="K351" i="10"/>
  <c r="O351" i="10"/>
  <c r="P351" i="10"/>
  <c r="J352" i="10"/>
  <c r="L352" i="10" s="1"/>
  <c r="K352" i="10"/>
  <c r="O352" i="10"/>
  <c r="P352" i="10" s="1"/>
  <c r="J353" i="10"/>
  <c r="L353" i="10" s="1"/>
  <c r="K353" i="10"/>
  <c r="O353" i="10"/>
  <c r="P353" i="10" s="1"/>
  <c r="J354" i="10"/>
  <c r="L354" i="10" s="1"/>
  <c r="K354" i="10"/>
  <c r="O354" i="10"/>
  <c r="P354" i="10" s="1"/>
  <c r="J355" i="10"/>
  <c r="L355" i="10" s="1"/>
  <c r="K355" i="10"/>
  <c r="O355" i="10"/>
  <c r="P355" i="10"/>
  <c r="J356" i="10"/>
  <c r="L356" i="10" s="1"/>
  <c r="K356" i="10"/>
  <c r="O356" i="10"/>
  <c r="P356" i="10" s="1"/>
  <c r="J357" i="10"/>
  <c r="L357" i="10" s="1"/>
  <c r="K357" i="10"/>
  <c r="O357" i="10"/>
  <c r="P357" i="10" s="1"/>
  <c r="J358" i="10"/>
  <c r="L358" i="10" s="1"/>
  <c r="K358" i="10"/>
  <c r="O358" i="10"/>
  <c r="P358" i="10" s="1"/>
  <c r="J359" i="10"/>
  <c r="L359" i="10" s="1"/>
  <c r="K359" i="10"/>
  <c r="O359" i="10"/>
  <c r="P359" i="10"/>
  <c r="J360" i="10"/>
  <c r="L360" i="10" s="1"/>
  <c r="K360" i="10"/>
  <c r="O360" i="10"/>
  <c r="P360" i="10" s="1"/>
  <c r="J361" i="10"/>
  <c r="L361" i="10" s="1"/>
  <c r="K361" i="10"/>
  <c r="O361" i="10"/>
  <c r="P361" i="10" s="1"/>
  <c r="J362" i="10"/>
  <c r="L362" i="10" s="1"/>
  <c r="K362" i="10"/>
  <c r="O362" i="10"/>
  <c r="P362" i="10" s="1"/>
  <c r="J363" i="10"/>
  <c r="L363" i="10" s="1"/>
  <c r="K363" i="10"/>
  <c r="O363" i="10"/>
  <c r="P363" i="10"/>
  <c r="J364" i="10"/>
  <c r="L364" i="10" s="1"/>
  <c r="K364" i="10"/>
  <c r="O364" i="10"/>
  <c r="P364" i="10" s="1"/>
  <c r="J365" i="10"/>
  <c r="L365" i="10" s="1"/>
  <c r="K365" i="10"/>
  <c r="O365" i="10"/>
  <c r="P365" i="10" s="1"/>
  <c r="J366" i="10"/>
  <c r="L366" i="10" s="1"/>
  <c r="K366" i="10"/>
  <c r="O366" i="10"/>
  <c r="P366" i="10" s="1"/>
  <c r="J367" i="10"/>
  <c r="L367" i="10" s="1"/>
  <c r="K367" i="10"/>
  <c r="O367" i="10"/>
  <c r="P367" i="10"/>
  <c r="J368" i="10"/>
  <c r="L368" i="10" s="1"/>
  <c r="K368" i="10"/>
  <c r="O368" i="10"/>
  <c r="P368" i="10" s="1"/>
  <c r="J369" i="10"/>
  <c r="L369" i="10" s="1"/>
  <c r="K369" i="10"/>
  <c r="O369" i="10"/>
  <c r="P369" i="10" s="1"/>
  <c r="J370" i="10"/>
  <c r="L370" i="10" s="1"/>
  <c r="K370" i="10"/>
  <c r="O370" i="10"/>
  <c r="P370" i="10" s="1"/>
  <c r="J371" i="10"/>
  <c r="L371" i="10" s="1"/>
  <c r="K371" i="10"/>
  <c r="O371" i="10"/>
  <c r="P371" i="10"/>
  <c r="J372" i="10"/>
  <c r="L372" i="10" s="1"/>
  <c r="K372" i="10"/>
  <c r="O372" i="10"/>
  <c r="P372" i="10" s="1"/>
  <c r="J373" i="10"/>
  <c r="L373" i="10" s="1"/>
  <c r="K373" i="10"/>
  <c r="O373" i="10"/>
  <c r="P373" i="10" s="1"/>
  <c r="J374" i="10"/>
  <c r="L374" i="10" s="1"/>
  <c r="K374" i="10"/>
  <c r="O374" i="10"/>
  <c r="P374" i="10" s="1"/>
  <c r="J375" i="10"/>
  <c r="L375" i="10" s="1"/>
  <c r="K375" i="10"/>
  <c r="O375" i="10"/>
  <c r="P375" i="10"/>
  <c r="J376" i="10"/>
  <c r="L376" i="10" s="1"/>
  <c r="K376" i="10"/>
  <c r="O376" i="10"/>
  <c r="P376" i="10" s="1"/>
  <c r="J377" i="10"/>
  <c r="L377" i="10" s="1"/>
  <c r="K377" i="10"/>
  <c r="O377" i="10"/>
  <c r="P377" i="10" s="1"/>
  <c r="J378" i="10"/>
  <c r="L378" i="10" s="1"/>
  <c r="K378" i="10"/>
  <c r="O378" i="10"/>
  <c r="P378" i="10" s="1"/>
  <c r="J379" i="10"/>
  <c r="L379" i="10" s="1"/>
  <c r="K379" i="10"/>
  <c r="O379" i="10"/>
  <c r="P379" i="10" s="1"/>
  <c r="J380" i="10"/>
  <c r="L380" i="10" s="1"/>
  <c r="K380" i="10"/>
  <c r="O380" i="10"/>
  <c r="P380" i="10" s="1"/>
  <c r="J381" i="10"/>
  <c r="L381" i="10" s="1"/>
  <c r="K381" i="10"/>
  <c r="O381" i="10"/>
  <c r="P381" i="10" s="1"/>
  <c r="J382" i="10"/>
  <c r="L382" i="10" s="1"/>
  <c r="K382" i="10"/>
  <c r="O382" i="10"/>
  <c r="P382" i="10" s="1"/>
  <c r="J383" i="10"/>
  <c r="L383" i="10" s="1"/>
  <c r="K383" i="10"/>
  <c r="O383" i="10"/>
  <c r="P383" i="10" s="1"/>
  <c r="J384" i="10"/>
  <c r="L384" i="10" s="1"/>
  <c r="K384" i="10"/>
  <c r="O384" i="10"/>
  <c r="P384" i="10" s="1"/>
  <c r="J385" i="10"/>
  <c r="L385" i="10" s="1"/>
  <c r="K385" i="10"/>
  <c r="O385" i="10"/>
  <c r="P385" i="10" s="1"/>
  <c r="J386" i="10"/>
  <c r="L386" i="10" s="1"/>
  <c r="K386" i="10"/>
  <c r="O386" i="10"/>
  <c r="P386" i="10" s="1"/>
  <c r="J387" i="10"/>
  <c r="L387" i="10" s="1"/>
  <c r="K387" i="10"/>
  <c r="O387" i="10"/>
  <c r="P387" i="10" s="1"/>
  <c r="J388" i="10"/>
  <c r="L388" i="10" s="1"/>
  <c r="K388" i="10"/>
  <c r="O388" i="10"/>
  <c r="P388" i="10" s="1"/>
  <c r="J389" i="10"/>
  <c r="L389" i="10" s="1"/>
  <c r="K389" i="10"/>
  <c r="O389" i="10"/>
  <c r="P389" i="10" s="1"/>
  <c r="J390" i="10"/>
  <c r="L390" i="10" s="1"/>
  <c r="K390" i="10"/>
  <c r="O390" i="10"/>
  <c r="P390" i="10" s="1"/>
  <c r="J391" i="10"/>
  <c r="L391" i="10" s="1"/>
  <c r="K391" i="10"/>
  <c r="O391" i="10"/>
  <c r="P391" i="10" s="1"/>
  <c r="J392" i="10"/>
  <c r="L392" i="10" s="1"/>
  <c r="K392" i="10"/>
  <c r="O392" i="10"/>
  <c r="P392" i="10" s="1"/>
  <c r="J393" i="10"/>
  <c r="L393" i="10" s="1"/>
  <c r="K393" i="10"/>
  <c r="O393" i="10"/>
  <c r="P393" i="10" s="1"/>
  <c r="J394" i="10"/>
  <c r="L394" i="10" s="1"/>
  <c r="K394" i="10"/>
  <c r="O394" i="10"/>
  <c r="P394" i="10" s="1"/>
  <c r="J395" i="10"/>
  <c r="L395" i="10" s="1"/>
  <c r="K395" i="10"/>
  <c r="O395" i="10"/>
  <c r="P395" i="10" s="1"/>
  <c r="J396" i="10"/>
  <c r="L396" i="10" s="1"/>
  <c r="K396" i="10"/>
  <c r="O396" i="10"/>
  <c r="P396" i="10" s="1"/>
  <c r="J397" i="10"/>
  <c r="L397" i="10" s="1"/>
  <c r="K397" i="10"/>
  <c r="O397" i="10"/>
  <c r="P397" i="10" s="1"/>
  <c r="J398" i="10"/>
  <c r="L398" i="10" s="1"/>
  <c r="K398" i="10"/>
  <c r="O398" i="10"/>
  <c r="P398" i="10" s="1"/>
  <c r="J399" i="10"/>
  <c r="L399" i="10" s="1"/>
  <c r="K399" i="10"/>
  <c r="O399" i="10"/>
  <c r="P399" i="10" s="1"/>
  <c r="J400" i="10"/>
  <c r="L400" i="10" s="1"/>
  <c r="K400" i="10"/>
  <c r="O400" i="10"/>
  <c r="P400" i="10" s="1"/>
  <c r="J401" i="10"/>
  <c r="L401" i="10" s="1"/>
  <c r="K401" i="10"/>
  <c r="O401" i="10"/>
  <c r="P401" i="10" s="1"/>
  <c r="J402" i="10"/>
  <c r="L402" i="10" s="1"/>
  <c r="K402" i="10"/>
  <c r="O402" i="10"/>
  <c r="P402" i="10" s="1"/>
  <c r="J403" i="10"/>
  <c r="L403" i="10" s="1"/>
  <c r="K403" i="10"/>
  <c r="O403" i="10"/>
  <c r="P403" i="10" s="1"/>
  <c r="J404" i="10"/>
  <c r="L404" i="10" s="1"/>
  <c r="K404" i="10"/>
  <c r="O404" i="10"/>
  <c r="P404" i="10" s="1"/>
  <c r="J405" i="10"/>
  <c r="L405" i="10" s="1"/>
  <c r="K405" i="10"/>
  <c r="O405" i="10"/>
  <c r="P405" i="10" s="1"/>
  <c r="J406" i="10"/>
  <c r="L406" i="10" s="1"/>
  <c r="K406" i="10"/>
  <c r="O406" i="10"/>
  <c r="P406" i="10" s="1"/>
  <c r="J407" i="10"/>
  <c r="L407" i="10" s="1"/>
  <c r="K407" i="10"/>
  <c r="O407" i="10"/>
  <c r="P407" i="10" s="1"/>
  <c r="J408" i="10"/>
  <c r="L408" i="10" s="1"/>
  <c r="K408" i="10"/>
  <c r="O408" i="10"/>
  <c r="P408" i="10" s="1"/>
  <c r="J409" i="10"/>
  <c r="L409" i="10" s="1"/>
  <c r="K409" i="10"/>
  <c r="O409" i="10"/>
  <c r="P409" i="10" s="1"/>
  <c r="J410" i="10"/>
  <c r="L410" i="10" s="1"/>
  <c r="K410" i="10"/>
  <c r="O410" i="10"/>
  <c r="P410" i="10" s="1"/>
  <c r="J411" i="10"/>
  <c r="L411" i="10" s="1"/>
  <c r="K411" i="10"/>
  <c r="O411" i="10"/>
  <c r="P411" i="10" s="1"/>
  <c r="J412" i="10"/>
  <c r="L412" i="10" s="1"/>
  <c r="K412" i="10"/>
  <c r="O412" i="10"/>
  <c r="P412" i="10" s="1"/>
  <c r="J413" i="10"/>
  <c r="L413" i="10" s="1"/>
  <c r="K413" i="10"/>
  <c r="O413" i="10"/>
  <c r="P413" i="10" s="1"/>
  <c r="J414" i="10"/>
  <c r="L414" i="10" s="1"/>
  <c r="K414" i="10"/>
  <c r="O414" i="10"/>
  <c r="P414" i="10" s="1"/>
  <c r="J415" i="10"/>
  <c r="L415" i="10" s="1"/>
  <c r="K415" i="10"/>
  <c r="O415" i="10"/>
  <c r="P415" i="10" s="1"/>
  <c r="J416" i="10"/>
  <c r="L416" i="10" s="1"/>
  <c r="K416" i="10"/>
  <c r="O416" i="10"/>
  <c r="P416" i="10" s="1"/>
  <c r="J417" i="10"/>
  <c r="L417" i="10" s="1"/>
  <c r="K417" i="10"/>
  <c r="O417" i="10"/>
  <c r="P417" i="10" s="1"/>
  <c r="J418" i="10"/>
  <c r="L418" i="10" s="1"/>
  <c r="K418" i="10"/>
  <c r="O418" i="10"/>
  <c r="P418" i="10" s="1"/>
  <c r="J419" i="10"/>
  <c r="L419" i="10" s="1"/>
  <c r="K419" i="10"/>
  <c r="O419" i="10"/>
  <c r="P419" i="10" s="1"/>
  <c r="J420" i="10"/>
  <c r="L420" i="10" s="1"/>
  <c r="K420" i="10"/>
  <c r="O420" i="10"/>
  <c r="P420" i="10" s="1"/>
  <c r="J421" i="10"/>
  <c r="L421" i="10" s="1"/>
  <c r="K421" i="10"/>
  <c r="O421" i="10"/>
  <c r="P421" i="10" s="1"/>
  <c r="J422" i="10"/>
  <c r="L422" i="10" s="1"/>
  <c r="K422" i="10"/>
  <c r="O422" i="10"/>
  <c r="P422" i="10" s="1"/>
  <c r="J423" i="10"/>
  <c r="L423" i="10" s="1"/>
  <c r="K423" i="10"/>
  <c r="O423" i="10"/>
  <c r="P423" i="10" s="1"/>
  <c r="J424" i="10"/>
  <c r="L424" i="10" s="1"/>
  <c r="K424" i="10"/>
  <c r="O424" i="10"/>
  <c r="P424" i="10" s="1"/>
  <c r="J425" i="10"/>
  <c r="L425" i="10" s="1"/>
  <c r="K425" i="10"/>
  <c r="O425" i="10"/>
  <c r="P425" i="10" s="1"/>
  <c r="J426" i="10"/>
  <c r="L426" i="10" s="1"/>
  <c r="K426" i="10"/>
  <c r="O426" i="10"/>
  <c r="P426" i="10" s="1"/>
  <c r="J427" i="10"/>
  <c r="L427" i="10" s="1"/>
  <c r="K427" i="10"/>
  <c r="O427" i="10"/>
  <c r="P427" i="10" s="1"/>
  <c r="J428" i="10"/>
  <c r="L428" i="10" s="1"/>
  <c r="K428" i="10"/>
  <c r="O428" i="10"/>
  <c r="P428" i="10" s="1"/>
  <c r="J429" i="10"/>
  <c r="L429" i="10" s="1"/>
  <c r="K429" i="10"/>
  <c r="O429" i="10"/>
  <c r="P429" i="10" s="1"/>
  <c r="J430" i="10"/>
  <c r="L430" i="10" s="1"/>
  <c r="K430" i="10"/>
  <c r="O430" i="10"/>
  <c r="P430" i="10" s="1"/>
  <c r="J431" i="10"/>
  <c r="L431" i="10" s="1"/>
  <c r="K431" i="10"/>
  <c r="O431" i="10"/>
  <c r="P431" i="10" s="1"/>
  <c r="J432" i="10"/>
  <c r="L432" i="10" s="1"/>
  <c r="K432" i="10"/>
  <c r="O432" i="10"/>
  <c r="P432" i="10" s="1"/>
  <c r="J433" i="10"/>
  <c r="L433" i="10" s="1"/>
  <c r="K433" i="10"/>
  <c r="O433" i="10"/>
  <c r="P433" i="10" s="1"/>
  <c r="J434" i="10"/>
  <c r="L434" i="10" s="1"/>
  <c r="K434" i="10"/>
  <c r="O434" i="10"/>
  <c r="P434" i="10" s="1"/>
  <c r="J435" i="10"/>
  <c r="L435" i="10" s="1"/>
  <c r="K435" i="10"/>
  <c r="O435" i="10"/>
  <c r="P435" i="10"/>
  <c r="J436" i="10"/>
  <c r="L436" i="10" s="1"/>
  <c r="K436" i="10"/>
  <c r="O436" i="10"/>
  <c r="P436" i="10" s="1"/>
  <c r="J437" i="10"/>
  <c r="L437" i="10" s="1"/>
  <c r="K437" i="10"/>
  <c r="O437" i="10"/>
  <c r="P437" i="10" s="1"/>
  <c r="J438" i="10"/>
  <c r="L438" i="10" s="1"/>
  <c r="K438" i="10"/>
  <c r="O438" i="10"/>
  <c r="P438" i="10" s="1"/>
  <c r="J439" i="10"/>
  <c r="L439" i="10" s="1"/>
  <c r="K439" i="10"/>
  <c r="O439" i="10"/>
  <c r="P439" i="10"/>
  <c r="J440" i="10"/>
  <c r="L440" i="10" s="1"/>
  <c r="K440" i="10"/>
  <c r="O440" i="10"/>
  <c r="P440" i="10" s="1"/>
  <c r="J441" i="10"/>
  <c r="L441" i="10" s="1"/>
  <c r="K441" i="10"/>
  <c r="O441" i="10"/>
  <c r="P441" i="10" s="1"/>
  <c r="J442" i="10"/>
  <c r="L442" i="10" s="1"/>
  <c r="K442" i="10"/>
  <c r="O442" i="10"/>
  <c r="P442" i="10" s="1"/>
  <c r="J443" i="10"/>
  <c r="L443" i="10" s="1"/>
  <c r="K443" i="10"/>
  <c r="O443" i="10"/>
  <c r="P443" i="10" s="1"/>
  <c r="J444" i="10"/>
  <c r="L444" i="10" s="1"/>
  <c r="K444" i="10"/>
  <c r="O444" i="10"/>
  <c r="P444" i="10" s="1"/>
  <c r="J445" i="10"/>
  <c r="L445" i="10" s="1"/>
  <c r="K445" i="10"/>
  <c r="O445" i="10"/>
  <c r="P445" i="10"/>
  <c r="J446" i="10"/>
  <c r="L446" i="10" s="1"/>
  <c r="K446" i="10"/>
  <c r="O446" i="10"/>
  <c r="P446" i="10" s="1"/>
  <c r="J447" i="10"/>
  <c r="L447" i="10" s="1"/>
  <c r="K447" i="10"/>
  <c r="O447" i="10"/>
  <c r="P447" i="10" s="1"/>
  <c r="J448" i="10"/>
  <c r="L448" i="10" s="1"/>
  <c r="K448" i="10"/>
  <c r="O448" i="10"/>
  <c r="P448" i="10" s="1"/>
  <c r="J449" i="10"/>
  <c r="L449" i="10" s="1"/>
  <c r="K449" i="10"/>
  <c r="O449" i="10"/>
  <c r="P449" i="10"/>
  <c r="J450" i="10"/>
  <c r="L450" i="10" s="1"/>
  <c r="K450" i="10"/>
  <c r="O450" i="10"/>
  <c r="P450" i="10" s="1"/>
  <c r="J451" i="10"/>
  <c r="L451" i="10" s="1"/>
  <c r="K451" i="10"/>
  <c r="O451" i="10"/>
  <c r="P451" i="10" s="1"/>
  <c r="J452" i="10"/>
  <c r="L452" i="10" s="1"/>
  <c r="K452" i="10"/>
  <c r="O452" i="10"/>
  <c r="P452" i="10" s="1"/>
  <c r="J453" i="10"/>
  <c r="L453" i="10" s="1"/>
  <c r="K453" i="10"/>
  <c r="O453" i="10"/>
  <c r="P453" i="10" s="1"/>
  <c r="J454" i="10"/>
  <c r="L454" i="10" s="1"/>
  <c r="K454" i="10"/>
  <c r="O454" i="10"/>
  <c r="P454" i="10" s="1"/>
  <c r="J455" i="10"/>
  <c r="L455" i="10" s="1"/>
  <c r="K455" i="10"/>
  <c r="O455" i="10"/>
  <c r="P455" i="10"/>
  <c r="J456" i="10"/>
  <c r="L456" i="10" s="1"/>
  <c r="K456" i="10"/>
  <c r="O456" i="10"/>
  <c r="P456" i="10" s="1"/>
  <c r="J457" i="10"/>
  <c r="L457" i="10" s="1"/>
  <c r="K457" i="10"/>
  <c r="O457" i="10"/>
  <c r="P457" i="10" s="1"/>
  <c r="J458" i="10"/>
  <c r="L458" i="10" s="1"/>
  <c r="K458" i="10"/>
  <c r="O458" i="10"/>
  <c r="P458" i="10" s="1"/>
  <c r="J459" i="10"/>
  <c r="L459" i="10" s="1"/>
  <c r="K459" i="10"/>
  <c r="O459" i="10"/>
  <c r="P459" i="10" s="1"/>
  <c r="J460" i="10"/>
  <c r="L460" i="10" s="1"/>
  <c r="K460" i="10"/>
  <c r="O460" i="10"/>
  <c r="P460" i="10" s="1"/>
  <c r="J461" i="10"/>
  <c r="L461" i="10" s="1"/>
  <c r="K461" i="10"/>
  <c r="O461" i="10"/>
  <c r="P461" i="10"/>
  <c r="J462" i="10"/>
  <c r="L462" i="10" s="1"/>
  <c r="K462" i="10"/>
  <c r="O462" i="10"/>
  <c r="P462" i="10" s="1"/>
  <c r="J463" i="10"/>
  <c r="L463" i="10" s="1"/>
  <c r="K463" i="10"/>
  <c r="O463" i="10"/>
  <c r="P463" i="10" s="1"/>
  <c r="J464" i="10"/>
  <c r="L464" i="10" s="1"/>
  <c r="K464" i="10"/>
  <c r="O464" i="10"/>
  <c r="P464" i="10" s="1"/>
  <c r="J465" i="10"/>
  <c r="L465" i="10" s="1"/>
  <c r="K465" i="10"/>
  <c r="O465" i="10"/>
  <c r="P465" i="10"/>
  <c r="J466" i="10"/>
  <c r="L466" i="10" s="1"/>
  <c r="K466" i="10"/>
  <c r="O466" i="10"/>
  <c r="P466" i="10" s="1"/>
  <c r="J467" i="10"/>
  <c r="L467" i="10" s="1"/>
  <c r="K467" i="10"/>
  <c r="O467" i="10"/>
  <c r="P467" i="10" s="1"/>
  <c r="J468" i="10"/>
  <c r="L468" i="10" s="1"/>
  <c r="K468" i="10"/>
  <c r="O468" i="10"/>
  <c r="P468" i="10" s="1"/>
  <c r="J469" i="10"/>
  <c r="L469" i="10" s="1"/>
  <c r="K469" i="10"/>
  <c r="O469" i="10"/>
  <c r="P469" i="10" s="1"/>
  <c r="J470" i="10"/>
  <c r="L470" i="10" s="1"/>
  <c r="K470" i="10"/>
  <c r="O470" i="10"/>
  <c r="P470" i="10" s="1"/>
  <c r="J471" i="10"/>
  <c r="L471" i="10" s="1"/>
  <c r="K471" i="10"/>
  <c r="O471" i="10"/>
  <c r="P471" i="10"/>
  <c r="J472" i="10"/>
  <c r="L472" i="10" s="1"/>
  <c r="K472" i="10"/>
  <c r="O472" i="10"/>
  <c r="P472" i="10" s="1"/>
  <c r="J473" i="10"/>
  <c r="L473" i="10" s="1"/>
  <c r="K473" i="10"/>
  <c r="O473" i="10"/>
  <c r="P473" i="10" s="1"/>
  <c r="J474" i="10"/>
  <c r="L474" i="10" s="1"/>
  <c r="K474" i="10"/>
  <c r="O474" i="10"/>
  <c r="P474" i="10" s="1"/>
  <c r="J475" i="10"/>
  <c r="L475" i="10" s="1"/>
  <c r="K475" i="10"/>
  <c r="O475" i="10"/>
  <c r="P475" i="10" s="1"/>
  <c r="J476" i="10"/>
  <c r="L476" i="10" s="1"/>
  <c r="K476" i="10"/>
  <c r="O476" i="10"/>
  <c r="P476" i="10" s="1"/>
  <c r="J477" i="10"/>
  <c r="L477" i="10" s="1"/>
  <c r="K477" i="10"/>
  <c r="O477" i="10"/>
  <c r="P477" i="10" s="1"/>
  <c r="J478" i="10"/>
  <c r="L478" i="10" s="1"/>
  <c r="K478" i="10"/>
  <c r="O478" i="10"/>
  <c r="P478" i="10" s="1"/>
  <c r="J479" i="10"/>
  <c r="L479" i="10" s="1"/>
  <c r="K479" i="10"/>
  <c r="O479" i="10"/>
  <c r="P479" i="10"/>
  <c r="J480" i="10"/>
  <c r="L480" i="10" s="1"/>
  <c r="K480" i="10"/>
  <c r="O480" i="10"/>
  <c r="P480" i="10" s="1"/>
  <c r="J481" i="10"/>
  <c r="L481" i="10" s="1"/>
  <c r="K481" i="10"/>
  <c r="O481" i="10"/>
  <c r="P481" i="10" s="1"/>
  <c r="J482" i="10"/>
  <c r="L482" i="10" s="1"/>
  <c r="K482" i="10"/>
  <c r="O482" i="10"/>
  <c r="P482" i="10" s="1"/>
  <c r="J483" i="10"/>
  <c r="L483" i="10" s="1"/>
  <c r="K483" i="10"/>
  <c r="O483" i="10"/>
  <c r="P483" i="10" s="1"/>
  <c r="J484" i="10"/>
  <c r="L484" i="10" s="1"/>
  <c r="K484" i="10"/>
  <c r="O484" i="10"/>
  <c r="P484" i="10" s="1"/>
  <c r="J485" i="10"/>
  <c r="L485" i="10" s="1"/>
  <c r="K485" i="10"/>
  <c r="O485" i="10"/>
  <c r="P485" i="10"/>
  <c r="J486" i="10"/>
  <c r="L486" i="10" s="1"/>
  <c r="K486" i="10"/>
  <c r="O486" i="10"/>
  <c r="P486" i="10" s="1"/>
  <c r="J487" i="10"/>
  <c r="L487" i="10" s="1"/>
  <c r="K487" i="10"/>
  <c r="O487" i="10"/>
  <c r="P487" i="10" s="1"/>
  <c r="J488" i="10"/>
  <c r="L488" i="10" s="1"/>
  <c r="K488" i="10"/>
  <c r="O488" i="10"/>
  <c r="P488" i="10" s="1"/>
  <c r="J489" i="10"/>
  <c r="L489" i="10" s="1"/>
  <c r="K489" i="10"/>
  <c r="O489" i="10"/>
  <c r="P489" i="10"/>
  <c r="J490" i="10"/>
  <c r="L490" i="10" s="1"/>
  <c r="K490" i="10"/>
  <c r="O490" i="10"/>
  <c r="P490" i="10" s="1"/>
  <c r="J491" i="10"/>
  <c r="L491" i="10" s="1"/>
  <c r="K491" i="10"/>
  <c r="O491" i="10"/>
  <c r="P491" i="10" s="1"/>
  <c r="J492" i="10"/>
  <c r="L492" i="10" s="1"/>
  <c r="K492" i="10"/>
  <c r="O492" i="10"/>
  <c r="P492" i="10" s="1"/>
  <c r="J493" i="10"/>
  <c r="L493" i="10" s="1"/>
  <c r="K493" i="10"/>
  <c r="O493" i="10"/>
  <c r="P493" i="10"/>
  <c r="J494" i="10"/>
  <c r="L494" i="10" s="1"/>
  <c r="K494" i="10"/>
  <c r="O494" i="10"/>
  <c r="P494" i="10" s="1"/>
  <c r="J495" i="10"/>
  <c r="L495" i="10" s="1"/>
  <c r="K495" i="10"/>
  <c r="O495" i="10"/>
  <c r="P495" i="10" s="1"/>
  <c r="J496" i="10"/>
  <c r="L496" i="10" s="1"/>
  <c r="K496" i="10"/>
  <c r="O496" i="10"/>
  <c r="P496" i="10" s="1"/>
  <c r="J497" i="10"/>
  <c r="L497" i="10" s="1"/>
  <c r="K497" i="10"/>
  <c r="O497" i="10"/>
  <c r="P497" i="10"/>
  <c r="J498" i="10"/>
  <c r="L498" i="10" s="1"/>
  <c r="K498" i="10"/>
  <c r="O498" i="10"/>
  <c r="P498" i="10" s="1"/>
  <c r="J499" i="10"/>
  <c r="L499" i="10" s="1"/>
  <c r="K499" i="10"/>
  <c r="O499" i="10"/>
  <c r="P499" i="10" s="1"/>
  <c r="J500" i="10"/>
  <c r="L500" i="10" s="1"/>
  <c r="K500" i="10"/>
  <c r="O500" i="10"/>
  <c r="P500" i="10" s="1"/>
  <c r="J501" i="10"/>
  <c r="L501" i="10" s="1"/>
  <c r="K501" i="10"/>
  <c r="O501" i="10"/>
  <c r="P501" i="10"/>
  <c r="J502" i="10"/>
  <c r="L502" i="10" s="1"/>
  <c r="K502" i="10"/>
  <c r="O502" i="10"/>
  <c r="P502" i="10" s="1"/>
  <c r="J503" i="10"/>
  <c r="L503" i="10" s="1"/>
  <c r="K503" i="10"/>
  <c r="O503" i="10"/>
  <c r="P503" i="10" s="1"/>
  <c r="J504" i="10"/>
  <c r="L504" i="10" s="1"/>
  <c r="K504" i="10"/>
  <c r="O504" i="10"/>
  <c r="P504" i="10" s="1"/>
  <c r="J505" i="10"/>
  <c r="L505" i="10" s="1"/>
  <c r="K505" i="10"/>
  <c r="O505" i="10"/>
  <c r="P505" i="10"/>
  <c r="J506" i="10"/>
  <c r="L506" i="10" s="1"/>
  <c r="K506" i="10"/>
  <c r="O506" i="10"/>
  <c r="P506" i="10" s="1"/>
  <c r="J507" i="10"/>
  <c r="L507" i="10" s="1"/>
  <c r="K507" i="10"/>
  <c r="O507" i="10"/>
  <c r="P507" i="10" s="1"/>
  <c r="J508" i="10"/>
  <c r="L508" i="10" s="1"/>
  <c r="K508" i="10"/>
  <c r="O508" i="10"/>
  <c r="P508" i="10" s="1"/>
  <c r="J509" i="10"/>
  <c r="L509" i="10" s="1"/>
  <c r="K509" i="10"/>
  <c r="O509" i="10"/>
  <c r="P509" i="10"/>
  <c r="J510" i="10"/>
  <c r="L510" i="10" s="1"/>
  <c r="K510" i="10"/>
  <c r="O510" i="10"/>
  <c r="P510" i="10" s="1"/>
  <c r="J511" i="10"/>
  <c r="L511" i="10" s="1"/>
  <c r="K511" i="10"/>
  <c r="O511" i="10"/>
  <c r="P511" i="10" s="1"/>
  <c r="J512" i="10"/>
  <c r="L512" i="10" s="1"/>
  <c r="K512" i="10"/>
  <c r="O512" i="10"/>
  <c r="P512" i="10" s="1"/>
  <c r="J513" i="10"/>
  <c r="L513" i="10" s="1"/>
  <c r="K513" i="10"/>
  <c r="O513" i="10"/>
  <c r="P513" i="10"/>
  <c r="J514" i="10"/>
  <c r="L514" i="10" s="1"/>
  <c r="K514" i="10"/>
  <c r="O514" i="10"/>
  <c r="P514" i="10" s="1"/>
  <c r="J515" i="10"/>
  <c r="L515" i="10" s="1"/>
  <c r="K515" i="10"/>
  <c r="O515" i="10"/>
  <c r="P515" i="10" s="1"/>
  <c r="J516" i="10"/>
  <c r="L516" i="10" s="1"/>
  <c r="K516" i="10"/>
  <c r="O516" i="10"/>
  <c r="P516" i="10" s="1"/>
  <c r="J517" i="10"/>
  <c r="L517" i="10" s="1"/>
  <c r="K517" i="10"/>
  <c r="O517" i="10"/>
  <c r="P517" i="10"/>
  <c r="J518" i="10"/>
  <c r="L518" i="10" s="1"/>
  <c r="K518" i="10"/>
  <c r="O518" i="10"/>
  <c r="P518" i="10" s="1"/>
  <c r="J519" i="10"/>
  <c r="L519" i="10" s="1"/>
  <c r="K519" i="10"/>
  <c r="O519" i="10"/>
  <c r="P519" i="10" s="1"/>
  <c r="J520" i="10"/>
  <c r="L520" i="10" s="1"/>
  <c r="K520" i="10"/>
  <c r="O520" i="10"/>
  <c r="P520" i="10" s="1"/>
  <c r="J521" i="10"/>
  <c r="L521" i="10" s="1"/>
  <c r="K521" i="10"/>
  <c r="O521" i="10"/>
  <c r="P521" i="10"/>
  <c r="J522" i="10"/>
  <c r="L522" i="10" s="1"/>
  <c r="K522" i="10"/>
  <c r="O522" i="10"/>
  <c r="P522" i="10" s="1"/>
  <c r="J523" i="10"/>
  <c r="L523" i="10" s="1"/>
  <c r="K523" i="10"/>
  <c r="O523" i="10"/>
  <c r="P523" i="10" s="1"/>
  <c r="J524" i="10"/>
  <c r="L524" i="10" s="1"/>
  <c r="K524" i="10"/>
  <c r="O524" i="10"/>
  <c r="P524" i="10" s="1"/>
  <c r="J525" i="10"/>
  <c r="L525" i="10" s="1"/>
  <c r="K525" i="10"/>
  <c r="O525" i="10"/>
  <c r="P525" i="10" s="1"/>
  <c r="J526" i="10"/>
  <c r="L526" i="10" s="1"/>
  <c r="K526" i="10"/>
  <c r="O526" i="10"/>
  <c r="P526" i="10" s="1"/>
  <c r="J527" i="10"/>
  <c r="L527" i="10" s="1"/>
  <c r="K527" i="10"/>
  <c r="O527" i="10"/>
  <c r="P527" i="10" s="1"/>
  <c r="J528" i="10"/>
  <c r="L528" i="10"/>
  <c r="K528" i="10"/>
  <c r="O528" i="10"/>
  <c r="P528" i="10" s="1"/>
  <c r="J529" i="10"/>
  <c r="L529" i="10" s="1"/>
  <c r="K529" i="10"/>
  <c r="O529" i="10"/>
  <c r="P529" i="10" s="1"/>
  <c r="J530" i="10"/>
  <c r="L530" i="10" s="1"/>
  <c r="K530" i="10"/>
  <c r="O530" i="10"/>
  <c r="P530" i="10" s="1"/>
  <c r="J531" i="10"/>
  <c r="L531" i="10" s="1"/>
  <c r="K531" i="10"/>
  <c r="O531" i="10"/>
  <c r="P531" i="10" s="1"/>
  <c r="J532" i="10"/>
  <c r="L532" i="10" s="1"/>
  <c r="K532" i="10"/>
  <c r="O532" i="10"/>
  <c r="P532" i="10" s="1"/>
  <c r="J533" i="10"/>
  <c r="L533" i="10" s="1"/>
  <c r="K533" i="10"/>
  <c r="O533" i="10"/>
  <c r="P533" i="10"/>
  <c r="J534" i="10"/>
  <c r="L534" i="10" s="1"/>
  <c r="K534" i="10"/>
  <c r="O534" i="10"/>
  <c r="P534" i="10" s="1"/>
  <c r="J535" i="10"/>
  <c r="L535" i="10" s="1"/>
  <c r="K535" i="10"/>
  <c r="O535" i="10"/>
  <c r="P535" i="10" s="1"/>
  <c r="J536" i="10"/>
  <c r="L536" i="10" s="1"/>
  <c r="K536" i="10"/>
  <c r="O536" i="10"/>
  <c r="P536" i="10" s="1"/>
  <c r="J537" i="10"/>
  <c r="L537" i="10" s="1"/>
  <c r="K537" i="10"/>
  <c r="O537" i="10"/>
  <c r="P537" i="10" s="1"/>
  <c r="J538" i="10"/>
  <c r="L538" i="10" s="1"/>
  <c r="K538" i="10"/>
  <c r="O538" i="10"/>
  <c r="P538" i="10" s="1"/>
  <c r="J539" i="10"/>
  <c r="L539" i="10" s="1"/>
  <c r="K539" i="10"/>
  <c r="O539" i="10"/>
  <c r="P539" i="10" s="1"/>
  <c r="J540" i="10"/>
  <c r="L540" i="10" s="1"/>
  <c r="K540" i="10"/>
  <c r="O540" i="10"/>
  <c r="P540" i="10" s="1"/>
  <c r="J541" i="10"/>
  <c r="L541" i="10" s="1"/>
  <c r="K541" i="10"/>
  <c r="O541" i="10"/>
  <c r="P541" i="10" s="1"/>
  <c r="J542" i="10"/>
  <c r="L542" i="10" s="1"/>
  <c r="K542" i="10"/>
  <c r="O542" i="10"/>
  <c r="P542" i="10" s="1"/>
  <c r="J543" i="10"/>
  <c r="L543" i="10" s="1"/>
  <c r="K543" i="10"/>
  <c r="O543" i="10"/>
  <c r="P543" i="10" s="1"/>
  <c r="J544" i="10"/>
  <c r="L544" i="10" s="1"/>
  <c r="K544" i="10"/>
  <c r="O544" i="10"/>
  <c r="P544" i="10" s="1"/>
  <c r="J545" i="10"/>
  <c r="L545" i="10" s="1"/>
  <c r="K545" i="10"/>
  <c r="O545" i="10"/>
  <c r="P545" i="10" s="1"/>
  <c r="J546" i="10"/>
  <c r="L546" i="10" s="1"/>
  <c r="K546" i="10"/>
  <c r="O546" i="10"/>
  <c r="P546" i="10" s="1"/>
  <c r="J547" i="10"/>
  <c r="L547" i="10" s="1"/>
  <c r="K547" i="10"/>
  <c r="O547" i="10"/>
  <c r="P547" i="10" s="1"/>
  <c r="J548" i="10"/>
  <c r="L548" i="10" s="1"/>
  <c r="K548" i="10"/>
  <c r="O548" i="10"/>
  <c r="P548" i="10" s="1"/>
  <c r="J549" i="10"/>
  <c r="L549" i="10" s="1"/>
  <c r="K549" i="10"/>
  <c r="O549" i="10"/>
  <c r="P549" i="10" s="1"/>
  <c r="J550" i="10"/>
  <c r="L550" i="10" s="1"/>
  <c r="K550" i="10"/>
  <c r="O550" i="10"/>
  <c r="P550" i="10" s="1"/>
  <c r="J551" i="10"/>
  <c r="L551" i="10" s="1"/>
  <c r="K551" i="10"/>
  <c r="O551" i="10"/>
  <c r="P551" i="10" s="1"/>
  <c r="J552" i="10"/>
  <c r="L552" i="10" s="1"/>
  <c r="K552" i="10"/>
  <c r="O552" i="10"/>
  <c r="P552" i="10" s="1"/>
  <c r="J553" i="10"/>
  <c r="L553" i="10" s="1"/>
  <c r="K553" i="10"/>
  <c r="O553" i="10"/>
  <c r="P553" i="10" s="1"/>
  <c r="J554" i="10"/>
  <c r="L554" i="10" s="1"/>
  <c r="K554" i="10"/>
  <c r="O554" i="10"/>
  <c r="P554" i="10" s="1"/>
  <c r="J555" i="10"/>
  <c r="L555" i="10" s="1"/>
  <c r="K555" i="10"/>
  <c r="O555" i="10"/>
  <c r="P555" i="10" s="1"/>
  <c r="J556" i="10"/>
  <c r="L556" i="10" s="1"/>
  <c r="K556" i="10"/>
  <c r="O556" i="10"/>
  <c r="P556" i="10" s="1"/>
  <c r="J557" i="10"/>
  <c r="L557" i="10" s="1"/>
  <c r="K557" i="10"/>
  <c r="O557" i="10"/>
  <c r="P557" i="10" s="1"/>
  <c r="J558" i="10"/>
  <c r="L558" i="10" s="1"/>
  <c r="K558" i="10"/>
  <c r="O558" i="10"/>
  <c r="P558" i="10" s="1"/>
  <c r="J559" i="10"/>
  <c r="L559" i="10" s="1"/>
  <c r="K559" i="10"/>
  <c r="O559" i="10"/>
  <c r="P559" i="10" s="1"/>
  <c r="J560" i="10"/>
  <c r="L560" i="10" s="1"/>
  <c r="K560" i="10"/>
  <c r="O560" i="10"/>
  <c r="P560" i="10" s="1"/>
  <c r="J561" i="10"/>
  <c r="L561" i="10" s="1"/>
  <c r="K561" i="10"/>
  <c r="O561" i="10"/>
  <c r="P561" i="10" s="1"/>
  <c r="J562" i="10"/>
  <c r="L562" i="10" s="1"/>
  <c r="K562" i="10"/>
  <c r="O562" i="10"/>
  <c r="P562" i="10" s="1"/>
  <c r="J563" i="10"/>
  <c r="L563" i="10" s="1"/>
  <c r="K563" i="10"/>
  <c r="O563" i="10"/>
  <c r="P563" i="10" s="1"/>
  <c r="J564" i="10"/>
  <c r="L564" i="10" s="1"/>
  <c r="K564" i="10"/>
  <c r="O564" i="10"/>
  <c r="P564" i="10" s="1"/>
  <c r="J565" i="10"/>
  <c r="L565" i="10" s="1"/>
  <c r="K565" i="10"/>
  <c r="O565" i="10"/>
  <c r="P565" i="10" s="1"/>
  <c r="J566" i="10"/>
  <c r="L566" i="10" s="1"/>
  <c r="K566" i="10"/>
  <c r="O566" i="10"/>
  <c r="P566" i="10" s="1"/>
  <c r="J567" i="10"/>
  <c r="L567" i="10" s="1"/>
  <c r="K567" i="10"/>
  <c r="O567" i="10"/>
  <c r="P567" i="10" s="1"/>
  <c r="J568" i="10"/>
  <c r="L568" i="10" s="1"/>
  <c r="K568" i="10"/>
  <c r="O568" i="10"/>
  <c r="P568" i="10" s="1"/>
  <c r="J569" i="10"/>
  <c r="L569" i="10" s="1"/>
  <c r="K569" i="10"/>
  <c r="O569" i="10"/>
  <c r="P569" i="10" s="1"/>
  <c r="J570" i="10"/>
  <c r="L570" i="10" s="1"/>
  <c r="K570" i="10"/>
  <c r="O570" i="10"/>
  <c r="P570" i="10" s="1"/>
  <c r="J571" i="10"/>
  <c r="L571" i="10" s="1"/>
  <c r="K571" i="10"/>
  <c r="O571" i="10"/>
  <c r="P571" i="10" s="1"/>
  <c r="J572" i="10"/>
  <c r="L572" i="10" s="1"/>
  <c r="K572" i="10"/>
  <c r="O572" i="10"/>
  <c r="P572" i="10" s="1"/>
  <c r="J573" i="10"/>
  <c r="L573" i="10" s="1"/>
  <c r="K573" i="10"/>
  <c r="O573" i="10"/>
  <c r="P573" i="10" s="1"/>
  <c r="J574" i="10"/>
  <c r="L574" i="10" s="1"/>
  <c r="K574" i="10"/>
  <c r="O574" i="10"/>
  <c r="P574" i="10" s="1"/>
  <c r="J575" i="10"/>
  <c r="L575" i="10" s="1"/>
  <c r="K575" i="10"/>
  <c r="O575" i="10"/>
  <c r="P575" i="10" s="1"/>
  <c r="J576" i="10"/>
  <c r="L576" i="10" s="1"/>
  <c r="K576" i="10"/>
  <c r="O576" i="10"/>
  <c r="P576" i="10" s="1"/>
  <c r="J577" i="10"/>
  <c r="L577" i="10" s="1"/>
  <c r="K577" i="10"/>
  <c r="O577" i="10"/>
  <c r="P577" i="10"/>
  <c r="J578" i="10"/>
  <c r="L578" i="10" s="1"/>
  <c r="K578" i="10"/>
  <c r="O578" i="10"/>
  <c r="P578" i="10" s="1"/>
  <c r="J579" i="10"/>
  <c r="L579" i="10" s="1"/>
  <c r="K579" i="10"/>
  <c r="O579" i="10"/>
  <c r="P579" i="10" s="1"/>
  <c r="J580" i="10"/>
  <c r="L580" i="10"/>
  <c r="K580" i="10"/>
  <c r="O580" i="10"/>
  <c r="P580" i="10" s="1"/>
  <c r="J581" i="10"/>
  <c r="L581" i="10"/>
  <c r="K581" i="10"/>
  <c r="O581" i="10"/>
  <c r="P581" i="10" s="1"/>
  <c r="J582" i="10"/>
  <c r="L582" i="10" s="1"/>
  <c r="K582" i="10"/>
  <c r="O582" i="10"/>
  <c r="P582" i="10" s="1"/>
  <c r="J583" i="10"/>
  <c r="L583" i="10" s="1"/>
  <c r="K583" i="10"/>
  <c r="O583" i="10"/>
  <c r="P583" i="10" s="1"/>
  <c r="J584" i="10"/>
  <c r="L584" i="10" s="1"/>
  <c r="K584" i="10"/>
  <c r="O584" i="10"/>
  <c r="P584" i="10" s="1"/>
  <c r="J585" i="10"/>
  <c r="L585" i="10" s="1"/>
  <c r="K585" i="10"/>
  <c r="O585" i="10"/>
  <c r="P585" i="10" s="1"/>
  <c r="J586" i="10"/>
  <c r="L586" i="10" s="1"/>
  <c r="K586" i="10"/>
  <c r="O586" i="10"/>
  <c r="P586" i="10" s="1"/>
  <c r="J587" i="10"/>
  <c r="L587" i="10" s="1"/>
  <c r="K587" i="10"/>
  <c r="O587" i="10"/>
  <c r="P587" i="10" s="1"/>
  <c r="J588" i="10"/>
  <c r="L588" i="10" s="1"/>
  <c r="K588" i="10"/>
  <c r="O588" i="10"/>
  <c r="P588" i="10" s="1"/>
  <c r="J589" i="10"/>
  <c r="L589" i="10" s="1"/>
  <c r="K589" i="10"/>
  <c r="O589" i="10"/>
  <c r="P589" i="10" s="1"/>
  <c r="J590" i="10"/>
  <c r="L590" i="10" s="1"/>
  <c r="K590" i="10"/>
  <c r="O590" i="10"/>
  <c r="P590" i="10" s="1"/>
  <c r="J591" i="10"/>
  <c r="L591" i="10" s="1"/>
  <c r="K591" i="10"/>
  <c r="O591" i="10"/>
  <c r="P591" i="10" s="1"/>
  <c r="J592" i="10"/>
  <c r="L592" i="10" s="1"/>
  <c r="K592" i="10"/>
  <c r="O592" i="10"/>
  <c r="P592" i="10" s="1"/>
  <c r="J593" i="10"/>
  <c r="L593" i="10" s="1"/>
  <c r="K593" i="10"/>
  <c r="O593" i="10"/>
  <c r="P593" i="10" s="1"/>
  <c r="J594" i="10"/>
  <c r="L594" i="10" s="1"/>
  <c r="K594" i="10"/>
  <c r="O594" i="10"/>
  <c r="P594" i="10" s="1"/>
  <c r="J595" i="10"/>
  <c r="L595" i="10" s="1"/>
  <c r="K595" i="10"/>
  <c r="O595" i="10"/>
  <c r="P595" i="10" s="1"/>
  <c r="J596" i="10"/>
  <c r="L596" i="10" s="1"/>
  <c r="K596" i="10"/>
  <c r="O596" i="10"/>
  <c r="P596" i="10" s="1"/>
  <c r="J597" i="10"/>
  <c r="L597" i="10" s="1"/>
  <c r="K597" i="10"/>
  <c r="O597" i="10"/>
  <c r="P597" i="10" s="1"/>
  <c r="J598" i="10"/>
  <c r="L598" i="10" s="1"/>
  <c r="K598" i="10"/>
  <c r="O598" i="10"/>
  <c r="P598" i="10" s="1"/>
  <c r="J599" i="10"/>
  <c r="L599" i="10" s="1"/>
  <c r="K599" i="10"/>
  <c r="O599" i="10"/>
  <c r="P599" i="10" s="1"/>
  <c r="J600" i="10"/>
  <c r="L600" i="10" s="1"/>
  <c r="K600" i="10"/>
  <c r="O600" i="10"/>
  <c r="P600" i="10" s="1"/>
  <c r="J601" i="10"/>
  <c r="L601" i="10" s="1"/>
  <c r="K601" i="10"/>
  <c r="O601" i="10"/>
  <c r="P601" i="10" s="1"/>
  <c r="J602" i="10"/>
  <c r="L602" i="10" s="1"/>
  <c r="K602" i="10"/>
  <c r="O602" i="10"/>
  <c r="P602" i="10" s="1"/>
  <c r="J603" i="10"/>
  <c r="L603" i="10" s="1"/>
  <c r="K603" i="10"/>
  <c r="O603" i="10"/>
  <c r="P603" i="10" s="1"/>
  <c r="J604" i="10"/>
  <c r="L604" i="10" s="1"/>
  <c r="K604" i="10"/>
  <c r="O604" i="10"/>
  <c r="P604" i="10" s="1"/>
  <c r="J605" i="10"/>
  <c r="L605" i="10" s="1"/>
  <c r="K605" i="10"/>
  <c r="O605" i="10"/>
  <c r="P605" i="10" s="1"/>
  <c r="J606" i="10"/>
  <c r="L606" i="10" s="1"/>
  <c r="K606" i="10"/>
  <c r="O606" i="10"/>
  <c r="P606" i="10" s="1"/>
  <c r="J607" i="10"/>
  <c r="L607" i="10" s="1"/>
  <c r="K607" i="10"/>
  <c r="O607" i="10"/>
  <c r="P607" i="10" s="1"/>
  <c r="J608" i="10"/>
  <c r="L608" i="10" s="1"/>
  <c r="K608" i="10"/>
  <c r="O608" i="10"/>
  <c r="P608" i="10" s="1"/>
  <c r="J609" i="10"/>
  <c r="L609" i="10" s="1"/>
  <c r="K609" i="10"/>
  <c r="O609" i="10"/>
  <c r="P609" i="10" s="1"/>
  <c r="J610" i="10"/>
  <c r="L610" i="10" s="1"/>
  <c r="K610" i="10"/>
  <c r="O610" i="10"/>
  <c r="P610" i="10" s="1"/>
  <c r="J611" i="10"/>
  <c r="L611" i="10" s="1"/>
  <c r="K611" i="10"/>
  <c r="O611" i="10"/>
  <c r="P611" i="10" s="1"/>
  <c r="J612" i="10"/>
  <c r="L612" i="10" s="1"/>
  <c r="K612" i="10"/>
  <c r="O612" i="10"/>
  <c r="P612" i="10" s="1"/>
  <c r="J613" i="10"/>
  <c r="L613" i="10" s="1"/>
  <c r="K613" i="10"/>
  <c r="O613" i="10"/>
  <c r="P613" i="10" s="1"/>
  <c r="J614" i="10"/>
  <c r="L614" i="10" s="1"/>
  <c r="K614" i="10"/>
  <c r="O614" i="10"/>
  <c r="P614" i="10" s="1"/>
  <c r="J615" i="10"/>
  <c r="L615" i="10" s="1"/>
  <c r="K615" i="10"/>
  <c r="O615" i="10"/>
  <c r="P615" i="10" s="1"/>
  <c r="J616" i="10"/>
  <c r="L616" i="10" s="1"/>
  <c r="K616" i="10"/>
  <c r="O616" i="10"/>
  <c r="P616" i="10" s="1"/>
  <c r="J617" i="10"/>
  <c r="L617" i="10" s="1"/>
  <c r="K617" i="10"/>
  <c r="O617" i="10"/>
  <c r="P617" i="10" s="1"/>
  <c r="J618" i="10"/>
  <c r="L618" i="10" s="1"/>
  <c r="K618" i="10"/>
  <c r="O618" i="10"/>
  <c r="P618" i="10" s="1"/>
  <c r="J619" i="10"/>
  <c r="L619" i="10" s="1"/>
  <c r="K619" i="10"/>
  <c r="O619" i="10"/>
  <c r="P619" i="10" s="1"/>
  <c r="J620" i="10"/>
  <c r="L620" i="10" s="1"/>
  <c r="K620" i="10"/>
  <c r="O620" i="10"/>
  <c r="P620" i="10" s="1"/>
  <c r="J621" i="10"/>
  <c r="L621" i="10" s="1"/>
  <c r="K621" i="10"/>
  <c r="O621" i="10"/>
  <c r="P621" i="10" s="1"/>
  <c r="J622" i="10"/>
  <c r="L622" i="10" s="1"/>
  <c r="K622" i="10"/>
  <c r="O622" i="10"/>
  <c r="P622" i="10"/>
  <c r="J623" i="10"/>
  <c r="L623" i="10" s="1"/>
  <c r="K623" i="10"/>
  <c r="O623" i="10"/>
  <c r="P623" i="10" s="1"/>
  <c r="J624" i="10"/>
  <c r="L624" i="10" s="1"/>
  <c r="K624" i="10"/>
  <c r="O624" i="10"/>
  <c r="P624" i="10" s="1"/>
  <c r="J625" i="10"/>
  <c r="L625" i="10" s="1"/>
  <c r="K625" i="10"/>
  <c r="O625" i="10"/>
  <c r="P625" i="10" s="1"/>
  <c r="J626" i="10"/>
  <c r="L626" i="10" s="1"/>
  <c r="K626" i="10"/>
  <c r="O626" i="10"/>
  <c r="P626" i="10" s="1"/>
  <c r="J627" i="10"/>
  <c r="L627" i="10" s="1"/>
  <c r="K627" i="10"/>
  <c r="O627" i="10"/>
  <c r="P627" i="10" s="1"/>
  <c r="J628" i="10"/>
  <c r="L628" i="10" s="1"/>
  <c r="K628" i="10"/>
  <c r="O628" i="10"/>
  <c r="P628" i="10" s="1"/>
  <c r="J629" i="10"/>
  <c r="L629" i="10" s="1"/>
  <c r="K629" i="10"/>
  <c r="O629" i="10"/>
  <c r="P629" i="10" s="1"/>
  <c r="J630" i="10"/>
  <c r="L630" i="10" s="1"/>
  <c r="K630" i="10"/>
  <c r="O630" i="10"/>
  <c r="P630" i="10" s="1"/>
  <c r="J631" i="10"/>
  <c r="L631" i="10" s="1"/>
  <c r="K631" i="10"/>
  <c r="O631" i="10"/>
  <c r="P631" i="10" s="1"/>
  <c r="J632" i="10"/>
  <c r="L632" i="10" s="1"/>
  <c r="K632" i="10"/>
  <c r="O632" i="10"/>
  <c r="P632" i="10" s="1"/>
  <c r="J633" i="10"/>
  <c r="L633" i="10" s="1"/>
  <c r="K633" i="10"/>
  <c r="M633" i="10" s="1"/>
  <c r="O633" i="10"/>
  <c r="P633" i="10" s="1"/>
  <c r="J634" i="10"/>
  <c r="L634" i="10" s="1"/>
  <c r="K634" i="10"/>
  <c r="M634" i="10" s="1"/>
  <c r="O634" i="10"/>
  <c r="P634" i="10" s="1"/>
  <c r="J635" i="10"/>
  <c r="L635" i="10" s="1"/>
  <c r="K635" i="10"/>
  <c r="M635" i="10" s="1"/>
  <c r="O635" i="10"/>
  <c r="P635" i="10" s="1"/>
  <c r="J636" i="10"/>
  <c r="L636" i="10" s="1"/>
  <c r="K636" i="10"/>
  <c r="M636" i="10" s="1"/>
  <c r="N636" i="10" s="1"/>
  <c r="O636" i="10"/>
  <c r="P636" i="10" s="1"/>
  <c r="J637" i="10"/>
  <c r="L637" i="10" s="1"/>
  <c r="N637" i="10" s="1"/>
  <c r="K637" i="10"/>
  <c r="M637" i="10" s="1"/>
  <c r="O637" i="10"/>
  <c r="P637" i="10" s="1"/>
  <c r="J638" i="10"/>
  <c r="L638" i="10" s="1"/>
  <c r="K638" i="10"/>
  <c r="M638" i="10" s="1"/>
  <c r="O638" i="10"/>
  <c r="P638" i="10" s="1"/>
  <c r="J639" i="10"/>
  <c r="L639" i="10" s="1"/>
  <c r="K639" i="10"/>
  <c r="O639" i="10"/>
  <c r="P639" i="10" s="1"/>
  <c r="J640" i="10"/>
  <c r="L640" i="10" s="1"/>
  <c r="K640" i="10"/>
  <c r="O640" i="10"/>
  <c r="P640" i="10" s="1"/>
  <c r="J641" i="10"/>
  <c r="L641" i="10" s="1"/>
  <c r="K641" i="10"/>
  <c r="O641" i="10"/>
  <c r="P641" i="10" s="1"/>
  <c r="J642" i="10"/>
  <c r="L642" i="10" s="1"/>
  <c r="K642" i="10"/>
  <c r="O642" i="10"/>
  <c r="P642" i="10" s="1"/>
  <c r="J643" i="10"/>
  <c r="L643" i="10" s="1"/>
  <c r="K643" i="10"/>
  <c r="O643" i="10"/>
  <c r="P643" i="10" s="1"/>
  <c r="J644" i="10"/>
  <c r="L644" i="10" s="1"/>
  <c r="K644" i="10"/>
  <c r="O644" i="10"/>
  <c r="P644" i="10" s="1"/>
  <c r="J645" i="10"/>
  <c r="L645" i="10" s="1"/>
  <c r="K645" i="10"/>
  <c r="M645" i="10" s="1"/>
  <c r="O645" i="10"/>
  <c r="P645" i="10" s="1"/>
  <c r="J646" i="10"/>
  <c r="L646" i="10" s="1"/>
  <c r="K646" i="10"/>
  <c r="M646" i="10" s="1"/>
  <c r="O646" i="10"/>
  <c r="P646" i="10" s="1"/>
  <c r="J647" i="10"/>
  <c r="L647" i="10" s="1"/>
  <c r="K647" i="10"/>
  <c r="M647" i="10" s="1"/>
  <c r="O647" i="10"/>
  <c r="P647" i="10" s="1"/>
  <c r="J648" i="10"/>
  <c r="L648" i="10" s="1"/>
  <c r="K648" i="10"/>
  <c r="M648" i="10" s="1"/>
  <c r="O648" i="10"/>
  <c r="P648" i="10" s="1"/>
  <c r="J649" i="10"/>
  <c r="L649" i="10" s="1"/>
  <c r="K649" i="10"/>
  <c r="M649" i="10" s="1"/>
  <c r="O649" i="10"/>
  <c r="P649" i="10" s="1"/>
  <c r="J650" i="10"/>
  <c r="L650" i="10" s="1"/>
  <c r="K650" i="10"/>
  <c r="M650" i="10" s="1"/>
  <c r="O650" i="10"/>
  <c r="P650" i="10" s="1"/>
  <c r="J651" i="10"/>
  <c r="L651" i="10" s="1"/>
  <c r="K651" i="10"/>
  <c r="M651" i="10" s="1"/>
  <c r="O651" i="10"/>
  <c r="P651" i="10" s="1"/>
  <c r="J652" i="10"/>
  <c r="L652" i="10" s="1"/>
  <c r="N652" i="10" s="1"/>
  <c r="K652" i="10"/>
  <c r="M652" i="10" s="1"/>
  <c r="O652" i="10"/>
  <c r="P652" i="10" s="1"/>
  <c r="J653" i="10"/>
  <c r="L653" i="10" s="1"/>
  <c r="K653" i="10"/>
  <c r="O653" i="10"/>
  <c r="P653" i="10" s="1"/>
  <c r="J654" i="10"/>
  <c r="L654" i="10" s="1"/>
  <c r="K654" i="10"/>
  <c r="M654" i="10" s="1"/>
  <c r="O654" i="10"/>
  <c r="P654" i="10" s="1"/>
  <c r="J655" i="10"/>
  <c r="L655" i="10" s="1"/>
  <c r="K655" i="10"/>
  <c r="M655" i="10" s="1"/>
  <c r="O655" i="10"/>
  <c r="P655" i="10" s="1"/>
  <c r="J656" i="10"/>
  <c r="L656" i="10" s="1"/>
  <c r="K656" i="10"/>
  <c r="M656" i="10" s="1"/>
  <c r="O656" i="10"/>
  <c r="P656" i="10" s="1"/>
  <c r="J657" i="10"/>
  <c r="L657" i="10" s="1"/>
  <c r="K657" i="10"/>
  <c r="M657" i="10" s="1"/>
  <c r="O657" i="10"/>
  <c r="P657" i="10" s="1"/>
  <c r="J658" i="10"/>
  <c r="L658" i="10" s="1"/>
  <c r="K658" i="10"/>
  <c r="M658" i="10"/>
  <c r="O658" i="10"/>
  <c r="P658" i="10" s="1"/>
  <c r="J659" i="10"/>
  <c r="L659" i="10" s="1"/>
  <c r="N659" i="10" s="1"/>
  <c r="K659" i="10"/>
  <c r="M659" i="10" s="1"/>
  <c r="O659" i="10"/>
  <c r="P659" i="10" s="1"/>
  <c r="J660" i="10"/>
  <c r="L660" i="10" s="1"/>
  <c r="K660" i="10"/>
  <c r="M660" i="10" s="1"/>
  <c r="O660" i="10"/>
  <c r="P660" i="10" s="1"/>
  <c r="J661" i="10"/>
  <c r="L661" i="10" s="1"/>
  <c r="K661" i="10"/>
  <c r="M661" i="10" s="1"/>
  <c r="O661" i="10"/>
  <c r="P661" i="10" s="1"/>
  <c r="J662" i="10"/>
  <c r="L662" i="10" s="1"/>
  <c r="K662" i="10"/>
  <c r="M662" i="10" s="1"/>
  <c r="O662" i="10"/>
  <c r="P662" i="10" s="1"/>
  <c r="J663" i="10"/>
  <c r="L663" i="10" s="1"/>
  <c r="K663" i="10"/>
  <c r="M663" i="10" s="1"/>
  <c r="O663" i="10"/>
  <c r="P663" i="10" s="1"/>
  <c r="J664" i="10"/>
  <c r="L664" i="10" s="1"/>
  <c r="K664" i="10"/>
  <c r="M664" i="10" s="1"/>
  <c r="O664" i="10"/>
  <c r="P664" i="10" s="1"/>
  <c r="J665" i="10"/>
  <c r="L665" i="10" s="1"/>
  <c r="N665" i="10" s="1"/>
  <c r="K665" i="10"/>
  <c r="M665" i="10" s="1"/>
  <c r="O665" i="10"/>
  <c r="P665" i="10" s="1"/>
  <c r="J666" i="10"/>
  <c r="L666" i="10" s="1"/>
  <c r="K666" i="10"/>
  <c r="M666" i="10" s="1"/>
  <c r="O666" i="10"/>
  <c r="P666" i="10" s="1"/>
  <c r="J667" i="10"/>
  <c r="L667" i="10" s="1"/>
  <c r="K667" i="10"/>
  <c r="M667" i="10" s="1"/>
  <c r="O667" i="10"/>
  <c r="P667" i="10" s="1"/>
  <c r="J668" i="10"/>
  <c r="L668" i="10" s="1"/>
  <c r="K668" i="10"/>
  <c r="M668" i="10" s="1"/>
  <c r="O668" i="10"/>
  <c r="P668" i="10" s="1"/>
  <c r="J669" i="10"/>
  <c r="L669" i="10" s="1"/>
  <c r="K669" i="10"/>
  <c r="M669" i="10" s="1"/>
  <c r="O669" i="10"/>
  <c r="P669" i="10" s="1"/>
  <c r="J670" i="10"/>
  <c r="L670" i="10" s="1"/>
  <c r="K670" i="10"/>
  <c r="M670" i="10" s="1"/>
  <c r="O670" i="10"/>
  <c r="P670" i="10" s="1"/>
  <c r="J671" i="10"/>
  <c r="L671" i="10" s="1"/>
  <c r="K671" i="10"/>
  <c r="M671" i="10" s="1"/>
  <c r="O671" i="10"/>
  <c r="P671" i="10" s="1"/>
  <c r="J672" i="10"/>
  <c r="L672" i="10" s="1"/>
  <c r="K672" i="10"/>
  <c r="M672" i="10" s="1"/>
  <c r="O672" i="10"/>
  <c r="P672" i="10" s="1"/>
  <c r="J673" i="10"/>
  <c r="L673" i="10" s="1"/>
  <c r="K673" i="10"/>
  <c r="M673" i="10" s="1"/>
  <c r="O673" i="10"/>
  <c r="P673" i="10" s="1"/>
  <c r="J674" i="10"/>
  <c r="L674" i="10" s="1"/>
  <c r="K674" i="10"/>
  <c r="M674" i="10" s="1"/>
  <c r="O674" i="10"/>
  <c r="P674" i="10" s="1"/>
  <c r="J675" i="10"/>
  <c r="L675" i="10" s="1"/>
  <c r="K675" i="10"/>
  <c r="M675" i="10" s="1"/>
  <c r="O675" i="10"/>
  <c r="P675" i="10" s="1"/>
  <c r="J676" i="10"/>
  <c r="L676" i="10" s="1"/>
  <c r="K676" i="10"/>
  <c r="M676" i="10" s="1"/>
  <c r="O676" i="10"/>
  <c r="P676" i="10" s="1"/>
  <c r="J677" i="10"/>
  <c r="L677" i="10" s="1"/>
  <c r="K677" i="10"/>
  <c r="M677" i="10" s="1"/>
  <c r="O677" i="10"/>
  <c r="P677" i="10" s="1"/>
  <c r="J678" i="10"/>
  <c r="L678" i="10" s="1"/>
  <c r="K678" i="10"/>
  <c r="M678" i="10" s="1"/>
  <c r="O678" i="10"/>
  <c r="P678" i="10" s="1"/>
  <c r="J679" i="10"/>
  <c r="L679" i="10" s="1"/>
  <c r="K679" i="10"/>
  <c r="M679" i="10" s="1"/>
  <c r="O679" i="10"/>
  <c r="P679" i="10"/>
  <c r="J680" i="10"/>
  <c r="L680" i="10" s="1"/>
  <c r="K680" i="10"/>
  <c r="M680" i="10" s="1"/>
  <c r="O680" i="10"/>
  <c r="P680" i="10" s="1"/>
  <c r="J681" i="10"/>
  <c r="L681" i="10" s="1"/>
  <c r="K681" i="10"/>
  <c r="M681" i="10" s="1"/>
  <c r="O681" i="10"/>
  <c r="P681" i="10" s="1"/>
  <c r="J682" i="10"/>
  <c r="L682" i="10" s="1"/>
  <c r="K682" i="10"/>
  <c r="M682" i="10" s="1"/>
  <c r="O682" i="10"/>
  <c r="P682" i="10" s="1"/>
  <c r="J683" i="10"/>
  <c r="L683" i="10" s="1"/>
  <c r="K683" i="10"/>
  <c r="M683" i="10" s="1"/>
  <c r="O683" i="10"/>
  <c r="P683" i="10" s="1"/>
  <c r="J684" i="10"/>
  <c r="L684" i="10" s="1"/>
  <c r="K684" i="10"/>
  <c r="M684" i="10" s="1"/>
  <c r="O684" i="10"/>
  <c r="P684" i="10" s="1"/>
  <c r="J685" i="10"/>
  <c r="L685" i="10" s="1"/>
  <c r="N685" i="10" s="1"/>
  <c r="K685" i="10"/>
  <c r="M685" i="10" s="1"/>
  <c r="O685" i="10"/>
  <c r="P685" i="10" s="1"/>
  <c r="J686" i="10"/>
  <c r="L686" i="10" s="1"/>
  <c r="K686" i="10"/>
  <c r="M686" i="10" s="1"/>
  <c r="O686" i="10"/>
  <c r="P686" i="10" s="1"/>
  <c r="J687" i="10"/>
  <c r="L687" i="10" s="1"/>
  <c r="K687" i="10"/>
  <c r="M687" i="10" s="1"/>
  <c r="O687" i="10"/>
  <c r="P687" i="10" s="1"/>
  <c r="J688" i="10"/>
  <c r="L688" i="10" s="1"/>
  <c r="K688" i="10"/>
  <c r="M688" i="10" s="1"/>
  <c r="O688" i="10"/>
  <c r="P688" i="10" s="1"/>
  <c r="J689" i="10"/>
  <c r="L689" i="10" s="1"/>
  <c r="K689" i="10"/>
  <c r="M689" i="10" s="1"/>
  <c r="O689" i="10"/>
  <c r="P689" i="10" s="1"/>
  <c r="J690" i="10"/>
  <c r="L690" i="10" s="1"/>
  <c r="K690" i="10"/>
  <c r="M690" i="10" s="1"/>
  <c r="O690" i="10"/>
  <c r="P690" i="10" s="1"/>
  <c r="J691" i="10"/>
  <c r="L691" i="10" s="1"/>
  <c r="K691" i="10"/>
  <c r="M691" i="10" s="1"/>
  <c r="O691" i="10"/>
  <c r="P691" i="10" s="1"/>
  <c r="J692" i="10"/>
  <c r="L692" i="10" s="1"/>
  <c r="K692" i="10"/>
  <c r="M692" i="10" s="1"/>
  <c r="O692" i="10"/>
  <c r="P692" i="10" s="1"/>
  <c r="J693" i="10"/>
  <c r="L693" i="10" s="1"/>
  <c r="K693" i="10"/>
  <c r="M693" i="10" s="1"/>
  <c r="O693" i="10"/>
  <c r="P693" i="10" s="1"/>
  <c r="J694" i="10"/>
  <c r="L694" i="10" s="1"/>
  <c r="K694" i="10"/>
  <c r="M694" i="10" s="1"/>
  <c r="O694" i="10"/>
  <c r="P694" i="10" s="1"/>
  <c r="J695" i="10"/>
  <c r="L695" i="10" s="1"/>
  <c r="K695" i="10"/>
  <c r="M695" i="10" s="1"/>
  <c r="O695" i="10"/>
  <c r="P695" i="10" s="1"/>
  <c r="J696" i="10"/>
  <c r="L696" i="10" s="1"/>
  <c r="K696" i="10"/>
  <c r="M696" i="10" s="1"/>
  <c r="O696" i="10"/>
  <c r="P696" i="10" s="1"/>
  <c r="J697" i="10"/>
  <c r="L697" i="10" s="1"/>
  <c r="K697" i="10"/>
  <c r="M697" i="10" s="1"/>
  <c r="O697" i="10"/>
  <c r="P697" i="10" s="1"/>
  <c r="J698" i="10"/>
  <c r="L698" i="10" s="1"/>
  <c r="K698" i="10"/>
  <c r="M698" i="10" s="1"/>
  <c r="O698" i="10"/>
  <c r="P698" i="10" s="1"/>
  <c r="J699" i="10"/>
  <c r="L699" i="10" s="1"/>
  <c r="K699" i="10"/>
  <c r="M699" i="10" s="1"/>
  <c r="O699" i="10"/>
  <c r="P699" i="10" s="1"/>
  <c r="J700" i="10"/>
  <c r="L700" i="10" s="1"/>
  <c r="K700" i="10"/>
  <c r="M700" i="10" s="1"/>
  <c r="O700" i="10"/>
  <c r="P700" i="10" s="1"/>
  <c r="J701" i="10"/>
  <c r="L701" i="10"/>
  <c r="K701" i="10"/>
  <c r="M701" i="10" s="1"/>
  <c r="O701" i="10"/>
  <c r="P701" i="10" s="1"/>
  <c r="J702" i="10"/>
  <c r="L702" i="10" s="1"/>
  <c r="K702" i="10"/>
  <c r="M702" i="10" s="1"/>
  <c r="O702" i="10"/>
  <c r="P702" i="10" s="1"/>
  <c r="J703" i="10"/>
  <c r="L703" i="10" s="1"/>
  <c r="K703" i="10"/>
  <c r="M703" i="10"/>
  <c r="O703" i="10"/>
  <c r="P703" i="10" s="1"/>
  <c r="J704" i="10"/>
  <c r="L704" i="10" s="1"/>
  <c r="N704" i="10" s="1"/>
  <c r="K704" i="10"/>
  <c r="M704" i="10" s="1"/>
  <c r="O704" i="10"/>
  <c r="P704" i="10" s="1"/>
  <c r="J705" i="10"/>
  <c r="L705" i="10" s="1"/>
  <c r="K705" i="10"/>
  <c r="M705" i="10" s="1"/>
  <c r="O705" i="10"/>
  <c r="P705" i="10" s="1"/>
  <c r="J706" i="10"/>
  <c r="L706" i="10" s="1"/>
  <c r="N706" i="10" s="1"/>
  <c r="K706" i="10"/>
  <c r="M706" i="10" s="1"/>
  <c r="O706" i="10"/>
  <c r="P706" i="10" s="1"/>
  <c r="J707" i="10"/>
  <c r="L707" i="10" s="1"/>
  <c r="K707" i="10"/>
  <c r="M707" i="10" s="1"/>
  <c r="O707" i="10"/>
  <c r="P707" i="10" s="1"/>
  <c r="J708" i="10"/>
  <c r="L708" i="10" s="1"/>
  <c r="K708" i="10"/>
  <c r="M708" i="10" s="1"/>
  <c r="O708" i="10"/>
  <c r="P708" i="10" s="1"/>
  <c r="J709" i="10"/>
  <c r="L709" i="10" s="1"/>
  <c r="K709" i="10"/>
  <c r="M709" i="10" s="1"/>
  <c r="O709" i="10"/>
  <c r="P709" i="10" s="1"/>
  <c r="J710" i="10"/>
  <c r="L710" i="10" s="1"/>
  <c r="K710" i="10"/>
  <c r="M710" i="10" s="1"/>
  <c r="O710" i="10"/>
  <c r="P710" i="10" s="1"/>
  <c r="J711" i="10"/>
  <c r="L711" i="10" s="1"/>
  <c r="K711" i="10"/>
  <c r="M711" i="10" s="1"/>
  <c r="O711" i="10"/>
  <c r="P711" i="10" s="1"/>
  <c r="J712" i="10"/>
  <c r="L712" i="10" s="1"/>
  <c r="K712" i="10"/>
  <c r="M712" i="10" s="1"/>
  <c r="O712" i="10"/>
  <c r="P712" i="10" s="1"/>
  <c r="J713" i="10"/>
  <c r="L713" i="10" s="1"/>
  <c r="K713" i="10"/>
  <c r="M713" i="10" s="1"/>
  <c r="O713" i="10"/>
  <c r="P713" i="10" s="1"/>
  <c r="J714" i="10"/>
  <c r="L714" i="10" s="1"/>
  <c r="K714" i="10"/>
  <c r="M714" i="10" s="1"/>
  <c r="O714" i="10"/>
  <c r="P714" i="10" s="1"/>
  <c r="J715" i="10"/>
  <c r="L715" i="10" s="1"/>
  <c r="K715" i="10"/>
  <c r="M715" i="10" s="1"/>
  <c r="O715" i="10"/>
  <c r="P715" i="10" s="1"/>
  <c r="J716" i="10"/>
  <c r="L716" i="10" s="1"/>
  <c r="K716" i="10"/>
  <c r="M716" i="10" s="1"/>
  <c r="O716" i="10"/>
  <c r="P716" i="10" s="1"/>
  <c r="J717" i="10"/>
  <c r="L717" i="10" s="1"/>
  <c r="K717" i="10"/>
  <c r="M717" i="10" s="1"/>
  <c r="O717" i="10"/>
  <c r="P717" i="10" s="1"/>
  <c r="J718" i="10"/>
  <c r="L718" i="10" s="1"/>
  <c r="K718" i="10"/>
  <c r="M718" i="10" s="1"/>
  <c r="O718" i="10"/>
  <c r="P718" i="10" s="1"/>
  <c r="J719" i="10"/>
  <c r="L719" i="10" s="1"/>
  <c r="K719" i="10"/>
  <c r="M719" i="10" s="1"/>
  <c r="O719" i="10"/>
  <c r="P719" i="10" s="1"/>
  <c r="J720" i="10"/>
  <c r="L720" i="10" s="1"/>
  <c r="K720" i="10"/>
  <c r="M720" i="10" s="1"/>
  <c r="O720" i="10"/>
  <c r="P720" i="10" s="1"/>
  <c r="J721" i="10"/>
  <c r="L721" i="10" s="1"/>
  <c r="K721" i="10"/>
  <c r="M721" i="10" s="1"/>
  <c r="O721" i="10"/>
  <c r="P721" i="10" s="1"/>
  <c r="J722" i="10"/>
  <c r="L722" i="10" s="1"/>
  <c r="K722" i="10"/>
  <c r="M722" i="10" s="1"/>
  <c r="N722" i="10" s="1"/>
  <c r="O722" i="10"/>
  <c r="P722" i="10" s="1"/>
  <c r="J723" i="10"/>
  <c r="L723" i="10" s="1"/>
  <c r="K723" i="10"/>
  <c r="M723" i="10" s="1"/>
  <c r="O723" i="10"/>
  <c r="P723" i="10" s="1"/>
  <c r="J724" i="10"/>
  <c r="L724" i="10" s="1"/>
  <c r="K724" i="10"/>
  <c r="M724" i="10" s="1"/>
  <c r="O724" i="10"/>
  <c r="P724" i="10" s="1"/>
  <c r="J725" i="10"/>
  <c r="L725" i="10" s="1"/>
  <c r="K725" i="10"/>
  <c r="M725" i="10" s="1"/>
  <c r="O725" i="10"/>
  <c r="P725" i="10" s="1"/>
  <c r="J726" i="10"/>
  <c r="L726" i="10" s="1"/>
  <c r="K726" i="10"/>
  <c r="M726" i="10" s="1"/>
  <c r="O726" i="10"/>
  <c r="P726" i="10" s="1"/>
  <c r="J727" i="10"/>
  <c r="L727" i="10" s="1"/>
  <c r="K727" i="10"/>
  <c r="M727" i="10" s="1"/>
  <c r="O727" i="10"/>
  <c r="P727" i="10" s="1"/>
  <c r="J728" i="10"/>
  <c r="L728" i="10" s="1"/>
  <c r="K728" i="10"/>
  <c r="M728" i="10" s="1"/>
  <c r="O728" i="10"/>
  <c r="P728" i="10" s="1"/>
  <c r="J729" i="10"/>
  <c r="L729" i="10" s="1"/>
  <c r="K729" i="10"/>
  <c r="M729" i="10" s="1"/>
  <c r="O729" i="10"/>
  <c r="P729" i="10" s="1"/>
  <c r="J730" i="10"/>
  <c r="L730" i="10" s="1"/>
  <c r="K730" i="10"/>
  <c r="M730" i="10" s="1"/>
  <c r="O730" i="10"/>
  <c r="P730" i="10" s="1"/>
  <c r="J731" i="10"/>
  <c r="L731" i="10" s="1"/>
  <c r="K731" i="10"/>
  <c r="M731" i="10" s="1"/>
  <c r="O731" i="10"/>
  <c r="P731" i="10" s="1"/>
  <c r="J732" i="10"/>
  <c r="L732" i="10" s="1"/>
  <c r="K732" i="10"/>
  <c r="M732" i="10" s="1"/>
  <c r="O732" i="10"/>
  <c r="P732" i="10" s="1"/>
  <c r="J733" i="10"/>
  <c r="L733" i="10" s="1"/>
  <c r="K733" i="10"/>
  <c r="M733" i="10" s="1"/>
  <c r="O733" i="10"/>
  <c r="P733" i="10" s="1"/>
  <c r="J734" i="10"/>
  <c r="L734" i="10" s="1"/>
  <c r="K734" i="10"/>
  <c r="M734" i="10" s="1"/>
  <c r="O734" i="10"/>
  <c r="P734" i="10" s="1"/>
  <c r="J735" i="10"/>
  <c r="L735" i="10" s="1"/>
  <c r="K735" i="10"/>
  <c r="M735" i="10" s="1"/>
  <c r="O735" i="10"/>
  <c r="P735" i="10" s="1"/>
  <c r="J736" i="10"/>
  <c r="L736" i="10" s="1"/>
  <c r="K736" i="10"/>
  <c r="M736" i="10" s="1"/>
  <c r="O736" i="10"/>
  <c r="P736" i="10" s="1"/>
  <c r="J737" i="10"/>
  <c r="L737" i="10" s="1"/>
  <c r="K737" i="10"/>
  <c r="M737" i="10" s="1"/>
  <c r="O737" i="10"/>
  <c r="P737" i="10" s="1"/>
  <c r="J738" i="10"/>
  <c r="L738" i="10" s="1"/>
  <c r="K738" i="10"/>
  <c r="M738" i="10" s="1"/>
  <c r="O738" i="10"/>
  <c r="P738" i="10" s="1"/>
  <c r="J739" i="10"/>
  <c r="L739" i="10" s="1"/>
  <c r="K739" i="10"/>
  <c r="M739" i="10" s="1"/>
  <c r="O739" i="10"/>
  <c r="P739" i="10" s="1"/>
  <c r="J740" i="10"/>
  <c r="L740" i="10" s="1"/>
  <c r="K740" i="10"/>
  <c r="M740" i="10" s="1"/>
  <c r="O740" i="10"/>
  <c r="P740" i="10" s="1"/>
  <c r="J741" i="10"/>
  <c r="L741" i="10" s="1"/>
  <c r="K741" i="10"/>
  <c r="M741" i="10" s="1"/>
  <c r="O741" i="10"/>
  <c r="P741" i="10" s="1"/>
  <c r="J742" i="10"/>
  <c r="L742" i="10" s="1"/>
  <c r="K742" i="10"/>
  <c r="M742" i="10" s="1"/>
  <c r="O742" i="10"/>
  <c r="P742" i="10" s="1"/>
  <c r="J743" i="10"/>
  <c r="L743" i="10" s="1"/>
  <c r="K743" i="10"/>
  <c r="M743" i="10" s="1"/>
  <c r="O743" i="10"/>
  <c r="P743" i="10" s="1"/>
  <c r="J744" i="10"/>
  <c r="L744" i="10" s="1"/>
  <c r="K744" i="10"/>
  <c r="M744" i="10" s="1"/>
  <c r="O744" i="10"/>
  <c r="P744" i="10" s="1"/>
  <c r="J745" i="10"/>
  <c r="L745" i="10" s="1"/>
  <c r="N745" i="10" s="1"/>
  <c r="K745" i="10"/>
  <c r="M745" i="10" s="1"/>
  <c r="O745" i="10"/>
  <c r="P745" i="10" s="1"/>
  <c r="J746" i="10"/>
  <c r="L746" i="10" s="1"/>
  <c r="K746" i="10"/>
  <c r="M746" i="10" s="1"/>
  <c r="O746" i="10"/>
  <c r="P746" i="10" s="1"/>
  <c r="J747" i="10"/>
  <c r="L747" i="10" s="1"/>
  <c r="K747" i="10"/>
  <c r="M747" i="10" s="1"/>
  <c r="O747" i="10"/>
  <c r="P747" i="10" s="1"/>
  <c r="J748" i="10"/>
  <c r="L748" i="10" s="1"/>
  <c r="K748" i="10"/>
  <c r="M748" i="10" s="1"/>
  <c r="O748" i="10"/>
  <c r="P748" i="10" s="1"/>
  <c r="J749" i="10"/>
  <c r="L749" i="10" s="1"/>
  <c r="K749" i="10"/>
  <c r="M749" i="10" s="1"/>
  <c r="O749" i="10"/>
  <c r="P749" i="10" s="1"/>
  <c r="J750" i="10"/>
  <c r="L750" i="10" s="1"/>
  <c r="K750" i="10"/>
  <c r="M750" i="10" s="1"/>
  <c r="O750" i="10"/>
  <c r="P750" i="10" s="1"/>
  <c r="J751" i="10"/>
  <c r="L751" i="10" s="1"/>
  <c r="K751" i="10"/>
  <c r="M751" i="10" s="1"/>
  <c r="O751" i="10"/>
  <c r="P751" i="10" s="1"/>
  <c r="J752" i="10"/>
  <c r="L752" i="10" s="1"/>
  <c r="K752" i="10"/>
  <c r="M752" i="10" s="1"/>
  <c r="O752" i="10"/>
  <c r="P752" i="10" s="1"/>
  <c r="J753" i="10"/>
  <c r="L753" i="10" s="1"/>
  <c r="K753" i="10"/>
  <c r="M753" i="10" s="1"/>
  <c r="O753" i="10"/>
  <c r="P753" i="10" s="1"/>
  <c r="J754" i="10"/>
  <c r="L754" i="10" s="1"/>
  <c r="K754" i="10"/>
  <c r="M754" i="10" s="1"/>
  <c r="O754" i="10"/>
  <c r="P754" i="10" s="1"/>
  <c r="J755" i="10"/>
  <c r="L755" i="10" s="1"/>
  <c r="K755" i="10"/>
  <c r="M755" i="10" s="1"/>
  <c r="O755" i="10"/>
  <c r="P755" i="10" s="1"/>
  <c r="J756" i="10"/>
  <c r="L756" i="10" s="1"/>
  <c r="K756" i="10"/>
  <c r="M756" i="10" s="1"/>
  <c r="O756" i="10"/>
  <c r="P756" i="10" s="1"/>
  <c r="J757" i="10"/>
  <c r="L757" i="10" s="1"/>
  <c r="N757" i="10" s="1"/>
  <c r="K757" i="10"/>
  <c r="M757" i="10" s="1"/>
  <c r="O757" i="10"/>
  <c r="P757" i="10" s="1"/>
  <c r="J758" i="10"/>
  <c r="L758" i="10" s="1"/>
  <c r="K758" i="10"/>
  <c r="M758" i="10" s="1"/>
  <c r="O758" i="10"/>
  <c r="P758" i="10" s="1"/>
  <c r="J759" i="10"/>
  <c r="L759" i="10" s="1"/>
  <c r="K759" i="10"/>
  <c r="M759" i="10" s="1"/>
  <c r="O759" i="10"/>
  <c r="P759" i="10" s="1"/>
  <c r="J760" i="10"/>
  <c r="L760" i="10" s="1"/>
  <c r="K760" i="10"/>
  <c r="M760" i="10" s="1"/>
  <c r="O760" i="10"/>
  <c r="P760" i="10" s="1"/>
  <c r="J761" i="10"/>
  <c r="L761" i="10" s="1"/>
  <c r="N761" i="10" s="1"/>
  <c r="K761" i="10"/>
  <c r="M761" i="10" s="1"/>
  <c r="O761" i="10"/>
  <c r="P761" i="10" s="1"/>
  <c r="J762" i="10"/>
  <c r="L762" i="10" s="1"/>
  <c r="K762" i="10"/>
  <c r="M762" i="10" s="1"/>
  <c r="O762" i="10"/>
  <c r="P762" i="10" s="1"/>
  <c r="J763" i="10"/>
  <c r="L763" i="10" s="1"/>
  <c r="K763" i="10"/>
  <c r="M763" i="10" s="1"/>
  <c r="O763" i="10"/>
  <c r="P763" i="10" s="1"/>
  <c r="J764" i="10"/>
  <c r="L764" i="10" s="1"/>
  <c r="K764" i="10"/>
  <c r="M764" i="10" s="1"/>
  <c r="O764" i="10"/>
  <c r="P764" i="10" s="1"/>
  <c r="J765" i="10"/>
  <c r="L765" i="10" s="1"/>
  <c r="N765" i="10" s="1"/>
  <c r="K765" i="10"/>
  <c r="M765" i="10" s="1"/>
  <c r="O765" i="10"/>
  <c r="P765" i="10" s="1"/>
  <c r="J766" i="10"/>
  <c r="L766" i="10" s="1"/>
  <c r="K766" i="10"/>
  <c r="M766" i="10" s="1"/>
  <c r="O766" i="10"/>
  <c r="P766" i="10" s="1"/>
  <c r="J767" i="10"/>
  <c r="L767" i="10" s="1"/>
  <c r="K767" i="10"/>
  <c r="M767" i="10" s="1"/>
  <c r="O767" i="10"/>
  <c r="P767" i="10" s="1"/>
  <c r="J768" i="10"/>
  <c r="L768" i="10" s="1"/>
  <c r="K768" i="10"/>
  <c r="M768" i="10" s="1"/>
  <c r="O768" i="10"/>
  <c r="P768" i="10" s="1"/>
  <c r="J769" i="10"/>
  <c r="L769" i="10" s="1"/>
  <c r="K769" i="10"/>
  <c r="M769" i="10" s="1"/>
  <c r="O769" i="10"/>
  <c r="P769" i="10" s="1"/>
  <c r="J770" i="10"/>
  <c r="L770" i="10"/>
  <c r="K770" i="10"/>
  <c r="M770" i="10" s="1"/>
  <c r="O770" i="10"/>
  <c r="P770" i="10" s="1"/>
  <c r="J771" i="10"/>
  <c r="L771" i="10" s="1"/>
  <c r="K771" i="10"/>
  <c r="M771" i="10" s="1"/>
  <c r="O771" i="10"/>
  <c r="P771" i="10" s="1"/>
  <c r="J772" i="10"/>
  <c r="L772" i="10" s="1"/>
  <c r="K772" i="10"/>
  <c r="M772" i="10" s="1"/>
  <c r="O772" i="10"/>
  <c r="P772" i="10" s="1"/>
  <c r="J773" i="10"/>
  <c r="L773" i="10" s="1"/>
  <c r="K773" i="10"/>
  <c r="M773" i="10" s="1"/>
  <c r="O773" i="10"/>
  <c r="P773" i="10" s="1"/>
  <c r="J774" i="10"/>
  <c r="L774" i="10" s="1"/>
  <c r="K774" i="10"/>
  <c r="M774" i="10" s="1"/>
  <c r="O774" i="10"/>
  <c r="P774" i="10" s="1"/>
  <c r="J775" i="10"/>
  <c r="L775" i="10" s="1"/>
  <c r="K775" i="10"/>
  <c r="M775" i="10" s="1"/>
  <c r="O775" i="10"/>
  <c r="P775" i="10" s="1"/>
  <c r="J776" i="10"/>
  <c r="L776" i="10" s="1"/>
  <c r="K776" i="10"/>
  <c r="M776" i="10" s="1"/>
  <c r="O776" i="10"/>
  <c r="P776" i="10" s="1"/>
  <c r="J777" i="10"/>
  <c r="L777" i="10" s="1"/>
  <c r="K777" i="10"/>
  <c r="M777" i="10"/>
  <c r="O777" i="10"/>
  <c r="P777" i="10" s="1"/>
  <c r="J778" i="10"/>
  <c r="L778" i="10" s="1"/>
  <c r="K778" i="10"/>
  <c r="M778" i="10" s="1"/>
  <c r="O778" i="10"/>
  <c r="P778" i="10" s="1"/>
  <c r="J779" i="10"/>
  <c r="L779" i="10" s="1"/>
  <c r="K779" i="10"/>
  <c r="M779" i="10" s="1"/>
  <c r="O779" i="10"/>
  <c r="P779" i="10" s="1"/>
  <c r="J780" i="10"/>
  <c r="L780" i="10" s="1"/>
  <c r="K780" i="10"/>
  <c r="M780" i="10" s="1"/>
  <c r="O780" i="10"/>
  <c r="P780" i="10" s="1"/>
  <c r="J781" i="10"/>
  <c r="L781" i="10" s="1"/>
  <c r="K781" i="10"/>
  <c r="M781" i="10" s="1"/>
  <c r="O781" i="10"/>
  <c r="P781" i="10" s="1"/>
  <c r="J782" i="10"/>
  <c r="L782" i="10" s="1"/>
  <c r="K782" i="10"/>
  <c r="M782" i="10" s="1"/>
  <c r="O782" i="10"/>
  <c r="P782" i="10" s="1"/>
  <c r="J783" i="10"/>
  <c r="L783" i="10" s="1"/>
  <c r="K783" i="10"/>
  <c r="M783" i="10" s="1"/>
  <c r="O783" i="10"/>
  <c r="P783" i="10" s="1"/>
  <c r="J784" i="10"/>
  <c r="L784" i="10" s="1"/>
  <c r="K784" i="10"/>
  <c r="M784" i="10" s="1"/>
  <c r="O784" i="10"/>
  <c r="P784" i="10" s="1"/>
  <c r="J785" i="10"/>
  <c r="L785" i="10" s="1"/>
  <c r="K785" i="10"/>
  <c r="M785" i="10" s="1"/>
  <c r="O785" i="10"/>
  <c r="P785" i="10" s="1"/>
  <c r="J786" i="10"/>
  <c r="L786" i="10" s="1"/>
  <c r="K786" i="10"/>
  <c r="M786" i="10" s="1"/>
  <c r="O786" i="10"/>
  <c r="P786" i="10" s="1"/>
  <c r="J787" i="10"/>
  <c r="L787" i="10" s="1"/>
  <c r="K787" i="10"/>
  <c r="M787" i="10" s="1"/>
  <c r="O787" i="10"/>
  <c r="P787" i="10" s="1"/>
  <c r="J788" i="10"/>
  <c r="L788" i="10" s="1"/>
  <c r="K788" i="10"/>
  <c r="M788" i="10" s="1"/>
  <c r="O788" i="10"/>
  <c r="P788" i="10" s="1"/>
  <c r="J789" i="10"/>
  <c r="L789" i="10" s="1"/>
  <c r="K789" i="10"/>
  <c r="M789" i="10" s="1"/>
  <c r="O789" i="10"/>
  <c r="P789" i="10" s="1"/>
  <c r="J790" i="10"/>
  <c r="L790" i="10" s="1"/>
  <c r="K790" i="10"/>
  <c r="M790" i="10" s="1"/>
  <c r="O790" i="10"/>
  <c r="P790" i="10" s="1"/>
  <c r="J791" i="10"/>
  <c r="L791" i="10" s="1"/>
  <c r="N791" i="10" s="1"/>
  <c r="K791" i="10"/>
  <c r="M791" i="10" s="1"/>
  <c r="O791" i="10"/>
  <c r="P791" i="10" s="1"/>
  <c r="J792" i="10"/>
  <c r="L792" i="10" s="1"/>
  <c r="K792" i="10"/>
  <c r="M792" i="10"/>
  <c r="O792" i="10"/>
  <c r="P792" i="10" s="1"/>
  <c r="J793" i="10"/>
  <c r="L793" i="10" s="1"/>
  <c r="K793" i="10"/>
  <c r="M793" i="10" s="1"/>
  <c r="O793" i="10"/>
  <c r="P793" i="10"/>
  <c r="J794" i="10"/>
  <c r="L794" i="10" s="1"/>
  <c r="K794" i="10"/>
  <c r="M794" i="10" s="1"/>
  <c r="O794" i="10"/>
  <c r="P794" i="10" s="1"/>
  <c r="J795" i="10"/>
  <c r="L795" i="10"/>
  <c r="K795" i="10"/>
  <c r="M795" i="10" s="1"/>
  <c r="O795" i="10"/>
  <c r="P795" i="10" s="1"/>
  <c r="J796" i="10"/>
  <c r="L796" i="10" s="1"/>
  <c r="K796" i="10"/>
  <c r="M796" i="10" s="1"/>
  <c r="O796" i="10"/>
  <c r="P796" i="10" s="1"/>
  <c r="J797" i="10"/>
  <c r="L797" i="10" s="1"/>
  <c r="K797" i="10"/>
  <c r="M797" i="10" s="1"/>
  <c r="O797" i="10"/>
  <c r="P797" i="10" s="1"/>
  <c r="J798" i="10"/>
  <c r="L798" i="10" s="1"/>
  <c r="K798" i="10"/>
  <c r="M798" i="10" s="1"/>
  <c r="O798" i="10"/>
  <c r="P798" i="10" s="1"/>
  <c r="J799" i="10"/>
  <c r="L799" i="10" s="1"/>
  <c r="N799" i="10" s="1"/>
  <c r="K799" i="10"/>
  <c r="M799" i="10" s="1"/>
  <c r="O799" i="10"/>
  <c r="P799" i="10" s="1"/>
  <c r="J800" i="10"/>
  <c r="L800" i="10" s="1"/>
  <c r="K800" i="10"/>
  <c r="M800" i="10" s="1"/>
  <c r="O800" i="10"/>
  <c r="P800" i="10"/>
  <c r="J801" i="10"/>
  <c r="L801" i="10" s="1"/>
  <c r="K801" i="10"/>
  <c r="M801" i="10" s="1"/>
  <c r="O801" i="10"/>
  <c r="P801" i="10" s="1"/>
  <c r="J802" i="10"/>
  <c r="L802" i="10" s="1"/>
  <c r="K802" i="10"/>
  <c r="M802" i="10" s="1"/>
  <c r="O802" i="10"/>
  <c r="P802" i="10" s="1"/>
  <c r="J803" i="10"/>
  <c r="L803" i="10" s="1"/>
  <c r="K803" i="10"/>
  <c r="M803" i="10" s="1"/>
  <c r="O803" i="10"/>
  <c r="P803" i="10" s="1"/>
  <c r="J804" i="10"/>
  <c r="L804" i="10" s="1"/>
  <c r="K804" i="10"/>
  <c r="M804" i="10" s="1"/>
  <c r="O804" i="10"/>
  <c r="P804" i="10" s="1"/>
  <c r="J805" i="10"/>
  <c r="L805" i="10" s="1"/>
  <c r="K805" i="10"/>
  <c r="M805" i="10" s="1"/>
  <c r="O805" i="10"/>
  <c r="P805" i="10" s="1"/>
  <c r="J806" i="10"/>
  <c r="L806" i="10" s="1"/>
  <c r="N806" i="10" s="1"/>
  <c r="K806" i="10"/>
  <c r="M806" i="10" s="1"/>
  <c r="O806" i="10"/>
  <c r="P806" i="10" s="1"/>
  <c r="J807" i="10"/>
  <c r="L807" i="10" s="1"/>
  <c r="N807" i="10" s="1"/>
  <c r="K807" i="10"/>
  <c r="M807" i="10" s="1"/>
  <c r="O807" i="10"/>
  <c r="P807" i="10" s="1"/>
  <c r="J808" i="10"/>
  <c r="L808" i="10" s="1"/>
  <c r="K808" i="10"/>
  <c r="M808" i="10" s="1"/>
  <c r="O808" i="10"/>
  <c r="P808" i="10" s="1"/>
  <c r="J809" i="10"/>
  <c r="L809" i="10" s="1"/>
  <c r="K809" i="10"/>
  <c r="M809" i="10"/>
  <c r="O809" i="10"/>
  <c r="P809" i="10" s="1"/>
  <c r="J810" i="10"/>
  <c r="L810" i="10" s="1"/>
  <c r="N810" i="10" s="1"/>
  <c r="K810" i="10"/>
  <c r="M810" i="10" s="1"/>
  <c r="O810" i="10"/>
  <c r="P810" i="10" s="1"/>
  <c r="J811" i="10"/>
  <c r="L811" i="10" s="1"/>
  <c r="K811" i="10"/>
  <c r="M811" i="10" s="1"/>
  <c r="O811" i="10"/>
  <c r="P811" i="10" s="1"/>
  <c r="J812" i="10"/>
  <c r="L812" i="10" s="1"/>
  <c r="K812" i="10"/>
  <c r="M812" i="10" s="1"/>
  <c r="O812" i="10"/>
  <c r="P812" i="10" s="1"/>
  <c r="J813" i="10"/>
  <c r="L813" i="10" s="1"/>
  <c r="K813" i="10"/>
  <c r="M813" i="10" s="1"/>
  <c r="O813" i="10"/>
  <c r="P813" i="10" s="1"/>
  <c r="J814" i="10"/>
  <c r="L814" i="10" s="1"/>
  <c r="K814" i="10"/>
  <c r="M814" i="10" s="1"/>
  <c r="O814" i="10"/>
  <c r="P814" i="10" s="1"/>
  <c r="J815" i="10"/>
  <c r="L815" i="10" s="1"/>
  <c r="K815" i="10"/>
  <c r="M815" i="10" s="1"/>
  <c r="O815" i="10"/>
  <c r="P815" i="10" s="1"/>
  <c r="J816" i="10"/>
  <c r="L816" i="10" s="1"/>
  <c r="K816" i="10"/>
  <c r="M816" i="10" s="1"/>
  <c r="O816" i="10"/>
  <c r="P816" i="10" s="1"/>
  <c r="J817" i="10"/>
  <c r="L817" i="10" s="1"/>
  <c r="K817" i="10"/>
  <c r="M817" i="10" s="1"/>
  <c r="O817" i="10"/>
  <c r="P817" i="10" s="1"/>
  <c r="J818" i="10"/>
  <c r="L818" i="10" s="1"/>
  <c r="K818" i="10"/>
  <c r="M818" i="10" s="1"/>
  <c r="O818" i="10"/>
  <c r="P818" i="10" s="1"/>
  <c r="J819" i="10"/>
  <c r="L819" i="10" s="1"/>
  <c r="K819" i="10"/>
  <c r="M819" i="10" s="1"/>
  <c r="O819" i="10"/>
  <c r="P819" i="10" s="1"/>
  <c r="J820" i="10"/>
  <c r="L820" i="10" s="1"/>
  <c r="K820" i="10"/>
  <c r="M820" i="10" s="1"/>
  <c r="O820" i="10"/>
  <c r="P820" i="10" s="1"/>
  <c r="J821" i="10"/>
  <c r="L821" i="10" s="1"/>
  <c r="K821" i="10"/>
  <c r="M821" i="10" s="1"/>
  <c r="O821" i="10"/>
  <c r="P821" i="10" s="1"/>
  <c r="J822" i="10"/>
  <c r="L822" i="10" s="1"/>
  <c r="K822" i="10"/>
  <c r="M822" i="10" s="1"/>
  <c r="O822" i="10"/>
  <c r="P822" i="10" s="1"/>
  <c r="J823" i="10"/>
  <c r="L823" i="10" s="1"/>
  <c r="K823" i="10"/>
  <c r="M823" i="10" s="1"/>
  <c r="O823" i="10"/>
  <c r="P823" i="10" s="1"/>
  <c r="J824" i="10"/>
  <c r="L824" i="10" s="1"/>
  <c r="K824" i="10"/>
  <c r="M824" i="10" s="1"/>
  <c r="O824" i="10"/>
  <c r="P824" i="10" s="1"/>
  <c r="J825" i="10"/>
  <c r="L825" i="10" s="1"/>
  <c r="K825" i="10"/>
  <c r="M825" i="10" s="1"/>
  <c r="O825" i="10"/>
  <c r="P825" i="10" s="1"/>
  <c r="J826" i="10"/>
  <c r="L826" i="10" s="1"/>
  <c r="K826" i="10"/>
  <c r="M826" i="10" s="1"/>
  <c r="O826" i="10"/>
  <c r="P826" i="10" s="1"/>
  <c r="J827" i="10"/>
  <c r="L827" i="10" s="1"/>
  <c r="K827" i="10"/>
  <c r="M827" i="10" s="1"/>
  <c r="O827" i="10"/>
  <c r="P827" i="10" s="1"/>
  <c r="J828" i="10"/>
  <c r="L828" i="10"/>
  <c r="K828" i="10"/>
  <c r="M828" i="10" s="1"/>
  <c r="O828" i="10"/>
  <c r="P828" i="10" s="1"/>
  <c r="J829" i="10"/>
  <c r="L829" i="10" s="1"/>
  <c r="K829" i="10"/>
  <c r="M829" i="10" s="1"/>
  <c r="O829" i="10"/>
  <c r="P829" i="10" s="1"/>
  <c r="J830" i="10"/>
  <c r="L830" i="10" s="1"/>
  <c r="K830" i="10"/>
  <c r="M830" i="10" s="1"/>
  <c r="O830" i="10"/>
  <c r="P830" i="10" s="1"/>
  <c r="J831" i="10"/>
  <c r="L831" i="10" s="1"/>
  <c r="K831" i="10"/>
  <c r="M831" i="10" s="1"/>
  <c r="O831" i="10"/>
  <c r="P831" i="10" s="1"/>
  <c r="J832" i="10"/>
  <c r="L832" i="10" s="1"/>
  <c r="K832" i="10"/>
  <c r="M832" i="10" s="1"/>
  <c r="O832" i="10"/>
  <c r="P832" i="10" s="1"/>
  <c r="J833" i="10"/>
  <c r="L833" i="10" s="1"/>
  <c r="K833" i="10"/>
  <c r="M833" i="10" s="1"/>
  <c r="O833" i="10"/>
  <c r="P833" i="10" s="1"/>
  <c r="J834" i="10"/>
  <c r="L834" i="10" s="1"/>
  <c r="K834" i="10"/>
  <c r="M834" i="10" s="1"/>
  <c r="O834" i="10"/>
  <c r="P834" i="10" s="1"/>
  <c r="J835" i="10"/>
  <c r="L835" i="10" s="1"/>
  <c r="K835" i="10"/>
  <c r="M835" i="10" s="1"/>
  <c r="O835" i="10"/>
  <c r="P835" i="10" s="1"/>
  <c r="J836" i="10"/>
  <c r="L836" i="10" s="1"/>
  <c r="K836" i="10"/>
  <c r="M836" i="10" s="1"/>
  <c r="O836" i="10"/>
  <c r="P836" i="10" s="1"/>
  <c r="J837" i="10"/>
  <c r="L837" i="10" s="1"/>
  <c r="N837" i="10" s="1"/>
  <c r="K837" i="10"/>
  <c r="M837" i="10" s="1"/>
  <c r="O837" i="10"/>
  <c r="P837" i="10" s="1"/>
  <c r="J838" i="10"/>
  <c r="L838" i="10" s="1"/>
  <c r="K838" i="10"/>
  <c r="M838" i="10" s="1"/>
  <c r="O838" i="10"/>
  <c r="P838" i="10"/>
  <c r="J839" i="10"/>
  <c r="L839" i="10" s="1"/>
  <c r="K839" i="10"/>
  <c r="M839" i="10" s="1"/>
  <c r="O839" i="10"/>
  <c r="P839" i="10" s="1"/>
  <c r="J840" i="10"/>
  <c r="L840" i="10" s="1"/>
  <c r="K840" i="10"/>
  <c r="M840" i="10" s="1"/>
  <c r="O840" i="10"/>
  <c r="P840" i="10" s="1"/>
  <c r="J841" i="10"/>
  <c r="L841" i="10" s="1"/>
  <c r="K841" i="10"/>
  <c r="M841" i="10" s="1"/>
  <c r="O841" i="10"/>
  <c r="P841" i="10" s="1"/>
  <c r="J842" i="10"/>
  <c r="L842" i="10" s="1"/>
  <c r="K842" i="10"/>
  <c r="M842" i="10" s="1"/>
  <c r="O842" i="10"/>
  <c r="P842" i="10" s="1"/>
  <c r="J843" i="10"/>
  <c r="L843" i="10" s="1"/>
  <c r="K843" i="10"/>
  <c r="M843" i="10" s="1"/>
  <c r="O843" i="10"/>
  <c r="P843" i="10" s="1"/>
  <c r="J844" i="10"/>
  <c r="L844" i="10" s="1"/>
  <c r="K844" i="10"/>
  <c r="M844" i="10" s="1"/>
  <c r="O844" i="10"/>
  <c r="P844" i="10" s="1"/>
  <c r="J845" i="10"/>
  <c r="L845" i="10" s="1"/>
  <c r="K845" i="10"/>
  <c r="M845" i="10" s="1"/>
  <c r="O845" i="10"/>
  <c r="P845" i="10" s="1"/>
  <c r="J846" i="10"/>
  <c r="L846" i="10" s="1"/>
  <c r="N846" i="10" s="1"/>
  <c r="K846" i="10"/>
  <c r="M846" i="10" s="1"/>
  <c r="O846" i="10"/>
  <c r="P846" i="10" s="1"/>
  <c r="J847" i="10"/>
  <c r="L847" i="10" s="1"/>
  <c r="K847" i="10"/>
  <c r="M847" i="10" s="1"/>
  <c r="O847" i="10"/>
  <c r="P847" i="10" s="1"/>
  <c r="J848" i="10"/>
  <c r="L848" i="10" s="1"/>
  <c r="K848" i="10"/>
  <c r="M848" i="10"/>
  <c r="O848" i="10"/>
  <c r="P848" i="10" s="1"/>
  <c r="J849" i="10"/>
  <c r="L849" i="10" s="1"/>
  <c r="K849" i="10"/>
  <c r="M849" i="10" s="1"/>
  <c r="O849" i="10"/>
  <c r="P849" i="10" s="1"/>
  <c r="J850" i="10"/>
  <c r="L850" i="10" s="1"/>
  <c r="K850" i="10"/>
  <c r="M850" i="10" s="1"/>
  <c r="O850" i="10"/>
  <c r="P850" i="10" s="1"/>
  <c r="J851" i="10"/>
  <c r="L851" i="10" s="1"/>
  <c r="K851" i="10"/>
  <c r="M851" i="10" s="1"/>
  <c r="O851" i="10"/>
  <c r="P851" i="10" s="1"/>
  <c r="J852" i="10"/>
  <c r="L852" i="10" s="1"/>
  <c r="K852" i="10"/>
  <c r="M852" i="10" s="1"/>
  <c r="O852" i="10"/>
  <c r="P852" i="10" s="1"/>
  <c r="J853" i="10"/>
  <c r="L853" i="10" s="1"/>
  <c r="K853" i="10"/>
  <c r="M853" i="10" s="1"/>
  <c r="O853" i="10"/>
  <c r="P853" i="10" s="1"/>
  <c r="J854" i="10"/>
  <c r="L854" i="10" s="1"/>
  <c r="N854" i="10" s="1"/>
  <c r="K854" i="10"/>
  <c r="M854" i="10" s="1"/>
  <c r="O854" i="10"/>
  <c r="P854" i="10" s="1"/>
  <c r="J855" i="10"/>
  <c r="L855" i="10" s="1"/>
  <c r="K855" i="10"/>
  <c r="M855" i="10" s="1"/>
  <c r="O855" i="10"/>
  <c r="P855" i="10"/>
  <c r="J856" i="10"/>
  <c r="L856" i="10" s="1"/>
  <c r="K856" i="10"/>
  <c r="M856" i="10" s="1"/>
  <c r="O856" i="10"/>
  <c r="P856" i="10" s="1"/>
  <c r="J857" i="10"/>
  <c r="L857" i="10" s="1"/>
  <c r="K857" i="10"/>
  <c r="M857" i="10" s="1"/>
  <c r="O857" i="10"/>
  <c r="P857" i="10" s="1"/>
  <c r="J858" i="10"/>
  <c r="L858" i="10" s="1"/>
  <c r="K858" i="10"/>
  <c r="M858" i="10" s="1"/>
  <c r="O858" i="10"/>
  <c r="P858" i="10" s="1"/>
  <c r="J859" i="10"/>
  <c r="L859" i="10" s="1"/>
  <c r="K859" i="10"/>
  <c r="M859" i="10" s="1"/>
  <c r="O859" i="10"/>
  <c r="P859" i="10" s="1"/>
  <c r="J860" i="10"/>
  <c r="L860" i="10" s="1"/>
  <c r="K860" i="10"/>
  <c r="M860" i="10" s="1"/>
  <c r="O860" i="10"/>
  <c r="P860" i="10" s="1"/>
  <c r="J861" i="10"/>
  <c r="L861" i="10"/>
  <c r="K861" i="10"/>
  <c r="M861" i="10" s="1"/>
  <c r="O861" i="10"/>
  <c r="P861" i="10" s="1"/>
  <c r="J862" i="10"/>
  <c r="L862" i="10" s="1"/>
  <c r="K862" i="10"/>
  <c r="M862" i="10" s="1"/>
  <c r="O862" i="10"/>
  <c r="P862" i="10" s="1"/>
  <c r="J863" i="10"/>
  <c r="L863" i="10" s="1"/>
  <c r="K863" i="10"/>
  <c r="M863" i="10" s="1"/>
  <c r="O863" i="10"/>
  <c r="P863" i="10" s="1"/>
  <c r="J864" i="10"/>
  <c r="L864" i="10" s="1"/>
  <c r="K864" i="10"/>
  <c r="M864" i="10" s="1"/>
  <c r="O864" i="10"/>
  <c r="P864" i="10" s="1"/>
  <c r="J865" i="10"/>
  <c r="L865" i="10" s="1"/>
  <c r="K865" i="10"/>
  <c r="M865" i="10" s="1"/>
  <c r="O865" i="10"/>
  <c r="P865" i="10" s="1"/>
  <c r="J866" i="10"/>
  <c r="L866" i="10" s="1"/>
  <c r="K866" i="10"/>
  <c r="M866" i="10" s="1"/>
  <c r="O866" i="10"/>
  <c r="P866" i="10" s="1"/>
  <c r="J867" i="10"/>
  <c r="L867" i="10" s="1"/>
  <c r="K867" i="10"/>
  <c r="M867" i="10" s="1"/>
  <c r="O867" i="10"/>
  <c r="P867" i="10" s="1"/>
  <c r="J868" i="10"/>
  <c r="L868" i="10" s="1"/>
  <c r="K868" i="10"/>
  <c r="M868" i="10" s="1"/>
  <c r="O868" i="10"/>
  <c r="P868" i="10" s="1"/>
  <c r="J869" i="10"/>
  <c r="L869" i="10" s="1"/>
  <c r="K869" i="10"/>
  <c r="M869" i="10" s="1"/>
  <c r="O869" i="10"/>
  <c r="P869" i="10" s="1"/>
  <c r="J870" i="10"/>
  <c r="L870" i="10" s="1"/>
  <c r="K870" i="10"/>
  <c r="M870" i="10" s="1"/>
  <c r="O870" i="10"/>
  <c r="P870" i="10" s="1"/>
  <c r="J871" i="10"/>
  <c r="L871" i="10" s="1"/>
  <c r="K871" i="10"/>
  <c r="M871" i="10" s="1"/>
  <c r="O871" i="10"/>
  <c r="P871" i="10" s="1"/>
  <c r="J872" i="10"/>
  <c r="L872" i="10" s="1"/>
  <c r="K872" i="10"/>
  <c r="M872" i="10" s="1"/>
  <c r="O872" i="10"/>
  <c r="P872" i="10" s="1"/>
  <c r="J873" i="10"/>
  <c r="L873" i="10" s="1"/>
  <c r="K873" i="10"/>
  <c r="M873" i="10" s="1"/>
  <c r="O873" i="10"/>
  <c r="P873" i="10" s="1"/>
  <c r="J874" i="10"/>
  <c r="L874" i="10" s="1"/>
  <c r="K874" i="10"/>
  <c r="M874" i="10" s="1"/>
  <c r="O874" i="10"/>
  <c r="P874" i="10" s="1"/>
  <c r="J875" i="10"/>
  <c r="L875" i="10" s="1"/>
  <c r="K875" i="10"/>
  <c r="M875" i="10" s="1"/>
  <c r="O875" i="10"/>
  <c r="P875" i="10" s="1"/>
  <c r="J876" i="10"/>
  <c r="L876" i="10" s="1"/>
  <c r="K876" i="10"/>
  <c r="M876" i="10" s="1"/>
  <c r="O876" i="10"/>
  <c r="P876" i="10" s="1"/>
  <c r="J877" i="10"/>
  <c r="L877" i="10" s="1"/>
  <c r="K877" i="10"/>
  <c r="M877" i="10" s="1"/>
  <c r="O877" i="10"/>
  <c r="P877" i="10" s="1"/>
  <c r="J878" i="10"/>
  <c r="L878" i="10" s="1"/>
  <c r="K878" i="10"/>
  <c r="M878" i="10" s="1"/>
  <c r="O878" i="10"/>
  <c r="P878" i="10" s="1"/>
  <c r="J879" i="10"/>
  <c r="L879" i="10" s="1"/>
  <c r="K879" i="10"/>
  <c r="M879" i="10" s="1"/>
  <c r="O879" i="10"/>
  <c r="P879" i="10" s="1"/>
  <c r="J880" i="10"/>
  <c r="L880" i="10" s="1"/>
  <c r="K880" i="10"/>
  <c r="M880" i="10" s="1"/>
  <c r="O880" i="10"/>
  <c r="P880" i="10" s="1"/>
  <c r="J881" i="10"/>
  <c r="L881" i="10" s="1"/>
  <c r="K881" i="10"/>
  <c r="M881" i="10" s="1"/>
  <c r="O881" i="10"/>
  <c r="P881" i="10" s="1"/>
  <c r="J882" i="10"/>
  <c r="L882" i="10" s="1"/>
  <c r="K882" i="10"/>
  <c r="M882" i="10" s="1"/>
  <c r="O882" i="10"/>
  <c r="P882" i="10" s="1"/>
  <c r="J883" i="10"/>
  <c r="L883" i="10" s="1"/>
  <c r="K883" i="10"/>
  <c r="M883" i="10" s="1"/>
  <c r="O883" i="10"/>
  <c r="P883" i="10" s="1"/>
  <c r="J884" i="10"/>
  <c r="L884" i="10" s="1"/>
  <c r="K884" i="10"/>
  <c r="M884" i="10"/>
  <c r="O884" i="10"/>
  <c r="P884" i="10" s="1"/>
  <c r="J885" i="10"/>
  <c r="L885" i="10" s="1"/>
  <c r="K885" i="10"/>
  <c r="M885" i="10" s="1"/>
  <c r="O885" i="10"/>
  <c r="P885" i="10" s="1"/>
  <c r="J886" i="10"/>
  <c r="L886" i="10" s="1"/>
  <c r="K886" i="10"/>
  <c r="M886" i="10" s="1"/>
  <c r="O886" i="10"/>
  <c r="P886" i="10" s="1"/>
  <c r="J887" i="10"/>
  <c r="L887" i="10" s="1"/>
  <c r="K887" i="10"/>
  <c r="M887" i="10" s="1"/>
  <c r="O887" i="10"/>
  <c r="P887" i="10" s="1"/>
  <c r="J888" i="10"/>
  <c r="L888" i="10" s="1"/>
  <c r="K888" i="10"/>
  <c r="M888" i="10" s="1"/>
  <c r="O888" i="10"/>
  <c r="P888" i="10" s="1"/>
  <c r="J889" i="10"/>
  <c r="L889" i="10" s="1"/>
  <c r="K889" i="10"/>
  <c r="M889" i="10" s="1"/>
  <c r="O889" i="10"/>
  <c r="P889" i="10" s="1"/>
  <c r="J890" i="10"/>
  <c r="L890" i="10" s="1"/>
  <c r="K890" i="10"/>
  <c r="M890" i="10" s="1"/>
  <c r="O890" i="10"/>
  <c r="P890" i="10" s="1"/>
  <c r="J891" i="10"/>
  <c r="L891" i="10" s="1"/>
  <c r="K891" i="10"/>
  <c r="M891" i="10" s="1"/>
  <c r="O891" i="10"/>
  <c r="P891" i="10" s="1"/>
  <c r="J892" i="10"/>
  <c r="L892" i="10" s="1"/>
  <c r="K892" i="10"/>
  <c r="M892" i="10" s="1"/>
  <c r="O892" i="10"/>
  <c r="P892" i="10" s="1"/>
  <c r="J893" i="10"/>
  <c r="L893" i="10" s="1"/>
  <c r="K893" i="10"/>
  <c r="M893" i="10" s="1"/>
  <c r="O893" i="10"/>
  <c r="P893" i="10" s="1"/>
  <c r="J894" i="10"/>
  <c r="L894" i="10" s="1"/>
  <c r="K894" i="10"/>
  <c r="M894" i="10" s="1"/>
  <c r="O894" i="10"/>
  <c r="P894" i="10" s="1"/>
  <c r="J895" i="10"/>
  <c r="L895" i="10" s="1"/>
  <c r="K895" i="10"/>
  <c r="M895" i="10" s="1"/>
  <c r="O895" i="10"/>
  <c r="P895" i="10" s="1"/>
  <c r="J896" i="10"/>
  <c r="L896" i="10" s="1"/>
  <c r="K896" i="10"/>
  <c r="M896" i="10" s="1"/>
  <c r="O896" i="10"/>
  <c r="P896" i="10" s="1"/>
  <c r="J897" i="10"/>
  <c r="L897" i="10" s="1"/>
  <c r="K897" i="10"/>
  <c r="M897" i="10" s="1"/>
  <c r="O897" i="10"/>
  <c r="P897" i="10" s="1"/>
  <c r="J898" i="10"/>
  <c r="L898" i="10" s="1"/>
  <c r="N898" i="10" s="1"/>
  <c r="K898" i="10"/>
  <c r="M898" i="10" s="1"/>
  <c r="O898" i="10"/>
  <c r="P898" i="10" s="1"/>
  <c r="J899" i="10"/>
  <c r="L899" i="10" s="1"/>
  <c r="K899" i="10"/>
  <c r="M899" i="10" s="1"/>
  <c r="O899" i="10"/>
  <c r="P899" i="10" s="1"/>
  <c r="J900" i="10"/>
  <c r="L900" i="10" s="1"/>
  <c r="N900" i="10" s="1"/>
  <c r="K900" i="10"/>
  <c r="M900" i="10" s="1"/>
  <c r="O900" i="10"/>
  <c r="P900" i="10" s="1"/>
  <c r="J901" i="10"/>
  <c r="L901" i="10" s="1"/>
  <c r="K901" i="10"/>
  <c r="M901" i="10" s="1"/>
  <c r="O901" i="10"/>
  <c r="P901" i="10" s="1"/>
  <c r="J902" i="10"/>
  <c r="L902" i="10" s="1"/>
  <c r="K902" i="10"/>
  <c r="M902" i="10" s="1"/>
  <c r="O902" i="10"/>
  <c r="P902" i="10" s="1"/>
  <c r="J903" i="10"/>
  <c r="L903" i="10" s="1"/>
  <c r="K903" i="10"/>
  <c r="M903" i="10" s="1"/>
  <c r="O903" i="10"/>
  <c r="P903" i="10" s="1"/>
  <c r="J904" i="10"/>
  <c r="L904" i="10" s="1"/>
  <c r="K904" i="10"/>
  <c r="M904" i="10" s="1"/>
  <c r="O904" i="10"/>
  <c r="P904" i="10" s="1"/>
  <c r="J905" i="10"/>
  <c r="L905" i="10" s="1"/>
  <c r="K905" i="10"/>
  <c r="M905" i="10" s="1"/>
  <c r="O905" i="10"/>
  <c r="P905" i="10" s="1"/>
  <c r="J906" i="10"/>
  <c r="L906" i="10" s="1"/>
  <c r="K906" i="10"/>
  <c r="M906" i="10" s="1"/>
  <c r="O906" i="10"/>
  <c r="P906" i="10" s="1"/>
  <c r="J907" i="10"/>
  <c r="L907" i="10" s="1"/>
  <c r="K907" i="10"/>
  <c r="M907" i="10"/>
  <c r="O907" i="10"/>
  <c r="P907" i="10" s="1"/>
  <c r="J908" i="10"/>
  <c r="L908" i="10" s="1"/>
  <c r="K908" i="10"/>
  <c r="M908" i="10" s="1"/>
  <c r="O908" i="10"/>
  <c r="P908" i="10"/>
  <c r="J909" i="10"/>
  <c r="L909" i="10" s="1"/>
  <c r="K909" i="10"/>
  <c r="M909" i="10" s="1"/>
  <c r="O909" i="10"/>
  <c r="P909" i="10" s="1"/>
  <c r="J910" i="10"/>
  <c r="L910" i="10"/>
  <c r="K910" i="10"/>
  <c r="M910" i="10" s="1"/>
  <c r="O910" i="10"/>
  <c r="P910" i="10" s="1"/>
  <c r="J911" i="10"/>
  <c r="L911" i="10" s="1"/>
  <c r="K911" i="10"/>
  <c r="M911" i="10"/>
  <c r="O911" i="10"/>
  <c r="P911" i="10" s="1"/>
  <c r="J912" i="10"/>
  <c r="L912" i="10" s="1"/>
  <c r="K912" i="10"/>
  <c r="M912" i="10" s="1"/>
  <c r="O912" i="10"/>
  <c r="P912" i="10"/>
  <c r="J913" i="10"/>
  <c r="L913" i="10" s="1"/>
  <c r="K913" i="10"/>
  <c r="M913" i="10" s="1"/>
  <c r="O913" i="10"/>
  <c r="P913" i="10" s="1"/>
  <c r="J914" i="10"/>
  <c r="L914" i="10" s="1"/>
  <c r="K914" i="10"/>
  <c r="M914" i="10" s="1"/>
  <c r="O914" i="10"/>
  <c r="P914" i="10" s="1"/>
  <c r="J915" i="10"/>
  <c r="L915" i="10" s="1"/>
  <c r="K915" i="10"/>
  <c r="M915" i="10" s="1"/>
  <c r="O915" i="10"/>
  <c r="P915" i="10" s="1"/>
  <c r="J916" i="10"/>
  <c r="L916" i="10" s="1"/>
  <c r="K916" i="10"/>
  <c r="M916" i="10" s="1"/>
  <c r="O916" i="10"/>
  <c r="P916" i="10" s="1"/>
  <c r="J917" i="10"/>
  <c r="L917" i="10" s="1"/>
  <c r="K917" i="10"/>
  <c r="M917" i="10" s="1"/>
  <c r="O917" i="10"/>
  <c r="P917" i="10" s="1"/>
  <c r="J918" i="10"/>
  <c r="L918" i="10" s="1"/>
  <c r="K918" i="10"/>
  <c r="M918" i="10" s="1"/>
  <c r="O918" i="10"/>
  <c r="P918" i="10" s="1"/>
  <c r="J919" i="10"/>
  <c r="L919" i="10" s="1"/>
  <c r="K919" i="10"/>
  <c r="M919" i="10" s="1"/>
  <c r="O919" i="10"/>
  <c r="P919" i="10"/>
  <c r="J920" i="10"/>
  <c r="L920" i="10" s="1"/>
  <c r="K920" i="10"/>
  <c r="M920" i="10" s="1"/>
  <c r="O920" i="10"/>
  <c r="P920" i="10" s="1"/>
  <c r="J921" i="10"/>
  <c r="L921" i="10" s="1"/>
  <c r="K921" i="10"/>
  <c r="M921" i="10" s="1"/>
  <c r="O921" i="10"/>
  <c r="P921" i="10" s="1"/>
  <c r="J922" i="10"/>
  <c r="L922" i="10" s="1"/>
  <c r="K922" i="10"/>
  <c r="M922" i="10" s="1"/>
  <c r="O922" i="10"/>
  <c r="P922" i="10" s="1"/>
  <c r="J923" i="10"/>
  <c r="L923" i="10" s="1"/>
  <c r="K923" i="10"/>
  <c r="M923" i="10" s="1"/>
  <c r="O923" i="10"/>
  <c r="P923" i="10" s="1"/>
  <c r="J924" i="10"/>
  <c r="L924" i="10" s="1"/>
  <c r="K924" i="10"/>
  <c r="M924" i="10" s="1"/>
  <c r="O924" i="10"/>
  <c r="P924" i="10" s="1"/>
  <c r="J925" i="10"/>
  <c r="L925" i="10" s="1"/>
  <c r="K925" i="10"/>
  <c r="M925" i="10" s="1"/>
  <c r="O925" i="10"/>
  <c r="P925" i="10" s="1"/>
  <c r="J926" i="10"/>
  <c r="L926" i="10" s="1"/>
  <c r="K926" i="10"/>
  <c r="M926" i="10" s="1"/>
  <c r="O926" i="10"/>
  <c r="P926" i="10"/>
  <c r="J927" i="10"/>
  <c r="L927" i="10" s="1"/>
  <c r="K927" i="10"/>
  <c r="M927" i="10" s="1"/>
  <c r="O927" i="10"/>
  <c r="P927" i="10" s="1"/>
  <c r="J928" i="10"/>
  <c r="L928" i="10" s="1"/>
  <c r="K928" i="10"/>
  <c r="M928" i="10" s="1"/>
  <c r="O928" i="10"/>
  <c r="P928" i="10" s="1"/>
  <c r="J929" i="10"/>
  <c r="L929" i="10" s="1"/>
  <c r="K929" i="10"/>
  <c r="M929" i="10" s="1"/>
  <c r="O929" i="10"/>
  <c r="P929" i="10" s="1"/>
  <c r="J930" i="10"/>
  <c r="L930" i="10" s="1"/>
  <c r="K930" i="10"/>
  <c r="M930" i="10" s="1"/>
  <c r="O930" i="10"/>
  <c r="P930" i="10" s="1"/>
  <c r="J931" i="10"/>
  <c r="L931" i="10"/>
  <c r="K931" i="10"/>
  <c r="M931" i="10" s="1"/>
  <c r="O931" i="10"/>
  <c r="P931" i="10" s="1"/>
  <c r="J932" i="10"/>
  <c r="L932" i="10" s="1"/>
  <c r="K932" i="10"/>
  <c r="M932" i="10" s="1"/>
  <c r="O932" i="10"/>
  <c r="P932" i="10" s="1"/>
  <c r="J933" i="10"/>
  <c r="L933" i="10" s="1"/>
  <c r="K933" i="10"/>
  <c r="M933" i="10" s="1"/>
  <c r="O933" i="10"/>
  <c r="P933" i="10"/>
  <c r="J934" i="10"/>
  <c r="L934" i="10" s="1"/>
  <c r="K934" i="10"/>
  <c r="M934" i="10" s="1"/>
  <c r="O934" i="10"/>
  <c r="P934" i="10" s="1"/>
  <c r="J935" i="10"/>
  <c r="L935" i="10" s="1"/>
  <c r="K935" i="10"/>
  <c r="M935" i="10" s="1"/>
  <c r="O935" i="10"/>
  <c r="P935" i="10" s="1"/>
  <c r="J936" i="10"/>
  <c r="L936" i="10" s="1"/>
  <c r="K936" i="10"/>
  <c r="M936" i="10"/>
  <c r="O936" i="10"/>
  <c r="P936" i="10" s="1"/>
  <c r="J937" i="10"/>
  <c r="L937" i="10" s="1"/>
  <c r="K937" i="10"/>
  <c r="M937" i="10" s="1"/>
  <c r="O937" i="10"/>
  <c r="P937" i="10" s="1"/>
  <c r="J938" i="10"/>
  <c r="L938" i="10" s="1"/>
  <c r="K938" i="10"/>
  <c r="M938" i="10" s="1"/>
  <c r="O938" i="10"/>
  <c r="P938" i="10" s="1"/>
  <c r="J939" i="10"/>
  <c r="L939" i="10"/>
  <c r="K939" i="10"/>
  <c r="M939" i="10" s="1"/>
  <c r="O939" i="10"/>
  <c r="P939" i="10" s="1"/>
  <c r="J940" i="10"/>
  <c r="L940" i="10" s="1"/>
  <c r="K940" i="10"/>
  <c r="M940" i="10" s="1"/>
  <c r="O940" i="10"/>
  <c r="P940" i="10" s="1"/>
  <c r="J941" i="10"/>
  <c r="L941" i="10" s="1"/>
  <c r="K941" i="10"/>
  <c r="M941" i="10" s="1"/>
  <c r="O941" i="10"/>
  <c r="P941" i="10"/>
  <c r="J942" i="10"/>
  <c r="L942" i="10" s="1"/>
  <c r="K942" i="10"/>
  <c r="M942" i="10" s="1"/>
  <c r="O942" i="10"/>
  <c r="P942" i="10" s="1"/>
  <c r="J943" i="10"/>
  <c r="L943" i="10" s="1"/>
  <c r="K943" i="10"/>
  <c r="M943" i="10" s="1"/>
  <c r="O943" i="10"/>
  <c r="P943" i="10" s="1"/>
  <c r="J944" i="10"/>
  <c r="L944" i="10" s="1"/>
  <c r="K944" i="10"/>
  <c r="M944" i="10" s="1"/>
  <c r="O944" i="10"/>
  <c r="P944" i="10" s="1"/>
  <c r="J945" i="10"/>
  <c r="L945" i="10" s="1"/>
  <c r="K945" i="10"/>
  <c r="M945" i="10" s="1"/>
  <c r="O945" i="10"/>
  <c r="P945" i="10" s="1"/>
  <c r="J946" i="10"/>
  <c r="L946" i="10" s="1"/>
  <c r="K946" i="10"/>
  <c r="M946" i="10" s="1"/>
  <c r="O946" i="10"/>
  <c r="P946" i="10" s="1"/>
  <c r="J947" i="10"/>
  <c r="L947" i="10" s="1"/>
  <c r="K947" i="10"/>
  <c r="M947" i="10" s="1"/>
  <c r="O947" i="10"/>
  <c r="P947" i="10" s="1"/>
  <c r="J948" i="10"/>
  <c r="L948" i="10" s="1"/>
  <c r="K948" i="10"/>
  <c r="M948" i="10" s="1"/>
  <c r="O948" i="10"/>
  <c r="P948" i="10" s="1"/>
  <c r="J949" i="10"/>
  <c r="L949" i="10" s="1"/>
  <c r="N949" i="10" s="1"/>
  <c r="K949" i="10"/>
  <c r="M949" i="10" s="1"/>
  <c r="O949" i="10"/>
  <c r="P949" i="10" s="1"/>
  <c r="J950" i="10"/>
  <c r="L950" i="10" s="1"/>
  <c r="K950" i="10"/>
  <c r="M950" i="10" s="1"/>
  <c r="O950" i="10"/>
  <c r="P950" i="10" s="1"/>
  <c r="J951" i="10"/>
  <c r="L951" i="10" s="1"/>
  <c r="K951" i="10"/>
  <c r="M951" i="10" s="1"/>
  <c r="O951" i="10"/>
  <c r="P951" i="10" s="1"/>
  <c r="J952" i="10"/>
  <c r="L952" i="10" s="1"/>
  <c r="K952" i="10"/>
  <c r="M952" i="10" s="1"/>
  <c r="O952" i="10"/>
  <c r="P952" i="10" s="1"/>
  <c r="J953" i="10"/>
  <c r="L953" i="10" s="1"/>
  <c r="K953" i="10"/>
  <c r="M953" i="10" s="1"/>
  <c r="O953" i="10"/>
  <c r="P953" i="10" s="1"/>
  <c r="J954" i="10"/>
  <c r="L954" i="10" s="1"/>
  <c r="K954" i="10"/>
  <c r="M954" i="10" s="1"/>
  <c r="O954" i="10"/>
  <c r="P954" i="10" s="1"/>
  <c r="J955" i="10"/>
  <c r="L955" i="10" s="1"/>
  <c r="K955" i="10"/>
  <c r="M955" i="10"/>
  <c r="O955" i="10"/>
  <c r="P955" i="10" s="1"/>
  <c r="J956" i="10"/>
  <c r="L956" i="10" s="1"/>
  <c r="K956" i="10"/>
  <c r="M956" i="10" s="1"/>
  <c r="O956" i="10"/>
  <c r="P956" i="10" s="1"/>
  <c r="J957" i="10"/>
  <c r="L957" i="10" s="1"/>
  <c r="K957" i="10"/>
  <c r="M957" i="10" s="1"/>
  <c r="O957" i="10"/>
  <c r="P957" i="10" s="1"/>
  <c r="J958" i="10"/>
  <c r="L958" i="10" s="1"/>
  <c r="K958" i="10"/>
  <c r="M958" i="10" s="1"/>
  <c r="O958" i="10"/>
  <c r="P958" i="10" s="1"/>
  <c r="J959" i="10"/>
  <c r="L959" i="10" s="1"/>
  <c r="K959" i="10"/>
  <c r="M959" i="10" s="1"/>
  <c r="O959" i="10"/>
  <c r="P959" i="10" s="1"/>
  <c r="J960" i="10"/>
  <c r="L960" i="10" s="1"/>
  <c r="K960" i="10"/>
  <c r="M960" i="10" s="1"/>
  <c r="O960" i="10"/>
  <c r="P960" i="10" s="1"/>
  <c r="J961" i="10"/>
  <c r="L961" i="10" s="1"/>
  <c r="K961" i="10"/>
  <c r="M961" i="10" s="1"/>
  <c r="O961" i="10"/>
  <c r="P961" i="10" s="1"/>
  <c r="J962" i="10"/>
  <c r="L962" i="10" s="1"/>
  <c r="K962" i="10"/>
  <c r="M962" i="10" s="1"/>
  <c r="O962" i="10"/>
  <c r="P962" i="10" s="1"/>
  <c r="J963" i="10"/>
  <c r="L963" i="10" s="1"/>
  <c r="K963" i="10"/>
  <c r="M963" i="10" s="1"/>
  <c r="O963" i="10"/>
  <c r="P963" i="10" s="1"/>
  <c r="J964" i="10"/>
  <c r="L964" i="10" s="1"/>
  <c r="K964" i="10"/>
  <c r="M964" i="10" s="1"/>
  <c r="O964" i="10"/>
  <c r="P964" i="10" s="1"/>
  <c r="J965" i="10"/>
  <c r="L965" i="10" s="1"/>
  <c r="K965" i="10"/>
  <c r="M965" i="10" s="1"/>
  <c r="O965" i="10"/>
  <c r="P965" i="10" s="1"/>
  <c r="J966" i="10"/>
  <c r="L966" i="10" s="1"/>
  <c r="K966" i="10"/>
  <c r="M966" i="10" s="1"/>
  <c r="O966" i="10"/>
  <c r="P966" i="10" s="1"/>
  <c r="J967" i="10"/>
  <c r="L967" i="10" s="1"/>
  <c r="K967" i="10"/>
  <c r="M967" i="10" s="1"/>
  <c r="O967" i="10"/>
  <c r="P967" i="10" s="1"/>
  <c r="J968" i="10"/>
  <c r="L968" i="10" s="1"/>
  <c r="K968" i="10"/>
  <c r="M968" i="10" s="1"/>
  <c r="O968" i="10"/>
  <c r="P968" i="10" s="1"/>
  <c r="J969" i="10"/>
  <c r="L969" i="10" s="1"/>
  <c r="K969" i="10"/>
  <c r="M969" i="10" s="1"/>
  <c r="O969" i="10"/>
  <c r="P969" i="10" s="1"/>
  <c r="J970" i="10"/>
  <c r="L970" i="10" s="1"/>
  <c r="K970" i="10"/>
  <c r="M970" i="10" s="1"/>
  <c r="O970" i="10"/>
  <c r="P970" i="10" s="1"/>
  <c r="J971" i="10"/>
  <c r="L971" i="10" s="1"/>
  <c r="K971" i="10"/>
  <c r="M971" i="10" s="1"/>
  <c r="O971" i="10"/>
  <c r="P971" i="10" s="1"/>
  <c r="J972" i="10"/>
  <c r="L972" i="10" s="1"/>
  <c r="K972" i="10"/>
  <c r="M972" i="10" s="1"/>
  <c r="O972" i="10"/>
  <c r="P972" i="10" s="1"/>
  <c r="J973" i="10"/>
  <c r="L973" i="10" s="1"/>
  <c r="K973" i="10"/>
  <c r="M973" i="10" s="1"/>
  <c r="O973" i="10"/>
  <c r="P973" i="10" s="1"/>
  <c r="J974" i="10"/>
  <c r="L974" i="10" s="1"/>
  <c r="K974" i="10"/>
  <c r="M974" i="10" s="1"/>
  <c r="O974" i="10"/>
  <c r="P974" i="10" s="1"/>
  <c r="J975" i="10"/>
  <c r="L975" i="10" s="1"/>
  <c r="K975" i="10"/>
  <c r="M975" i="10" s="1"/>
  <c r="O975" i="10"/>
  <c r="P975" i="10" s="1"/>
  <c r="J976" i="10"/>
  <c r="L976" i="10" s="1"/>
  <c r="K976" i="10"/>
  <c r="M976" i="10" s="1"/>
  <c r="O976" i="10"/>
  <c r="P976" i="10" s="1"/>
  <c r="J977" i="10"/>
  <c r="L977" i="10" s="1"/>
  <c r="K977" i="10"/>
  <c r="M977" i="10" s="1"/>
  <c r="O977" i="10"/>
  <c r="P977" i="10" s="1"/>
  <c r="J978" i="10"/>
  <c r="L978" i="10" s="1"/>
  <c r="K978" i="10"/>
  <c r="M978" i="10" s="1"/>
  <c r="O978" i="10"/>
  <c r="P978" i="10" s="1"/>
  <c r="J979" i="10"/>
  <c r="L979" i="10" s="1"/>
  <c r="K979" i="10"/>
  <c r="M979" i="10"/>
  <c r="O979" i="10"/>
  <c r="P979" i="10" s="1"/>
  <c r="J980" i="10"/>
  <c r="L980" i="10" s="1"/>
  <c r="K980" i="10"/>
  <c r="M980" i="10" s="1"/>
  <c r="O980" i="10"/>
  <c r="P980" i="10" s="1"/>
  <c r="J981" i="10"/>
  <c r="L981" i="10" s="1"/>
  <c r="K981" i="10"/>
  <c r="M981" i="10" s="1"/>
  <c r="O981" i="10"/>
  <c r="P981" i="10" s="1"/>
  <c r="J982" i="10"/>
  <c r="L982" i="10" s="1"/>
  <c r="K982" i="10"/>
  <c r="M982" i="10" s="1"/>
  <c r="O982" i="10"/>
  <c r="P982" i="10" s="1"/>
  <c r="J983" i="10"/>
  <c r="L983" i="10" s="1"/>
  <c r="K983" i="10"/>
  <c r="M983" i="10"/>
  <c r="O983" i="10"/>
  <c r="P983" i="10" s="1"/>
  <c r="J984" i="10"/>
  <c r="L984" i="10" s="1"/>
  <c r="K984" i="10"/>
  <c r="M984" i="10" s="1"/>
  <c r="O984" i="10"/>
  <c r="P984" i="10" s="1"/>
  <c r="J985" i="10"/>
  <c r="L985" i="10" s="1"/>
  <c r="K985" i="10"/>
  <c r="M985" i="10" s="1"/>
  <c r="O985" i="10"/>
  <c r="P985" i="10" s="1"/>
  <c r="J986" i="10"/>
  <c r="L986" i="10" s="1"/>
  <c r="K986" i="10"/>
  <c r="M986" i="10" s="1"/>
  <c r="O986" i="10"/>
  <c r="P986" i="10" s="1"/>
  <c r="J987" i="10"/>
  <c r="L987" i="10" s="1"/>
  <c r="K987" i="10"/>
  <c r="M987" i="10"/>
  <c r="O987" i="10"/>
  <c r="P987" i="10" s="1"/>
  <c r="J988" i="10"/>
  <c r="L988" i="10" s="1"/>
  <c r="K988" i="10"/>
  <c r="M988" i="10" s="1"/>
  <c r="O988" i="10"/>
  <c r="P988" i="10" s="1"/>
  <c r="J989" i="10"/>
  <c r="L989" i="10" s="1"/>
  <c r="K989" i="10"/>
  <c r="M989" i="10" s="1"/>
  <c r="O989" i="10"/>
  <c r="P989" i="10" s="1"/>
  <c r="J990" i="10"/>
  <c r="L990" i="10" s="1"/>
  <c r="K990" i="10"/>
  <c r="M990" i="10" s="1"/>
  <c r="O990" i="10"/>
  <c r="P990" i="10" s="1"/>
  <c r="J991" i="10"/>
  <c r="L991" i="10" s="1"/>
  <c r="K991" i="10"/>
  <c r="M991" i="10" s="1"/>
  <c r="O991" i="10"/>
  <c r="P991" i="10" s="1"/>
  <c r="J992" i="10"/>
  <c r="L992" i="10" s="1"/>
  <c r="K992" i="10"/>
  <c r="M992" i="10" s="1"/>
  <c r="O992" i="10"/>
  <c r="P992" i="10" s="1"/>
  <c r="J993" i="10"/>
  <c r="L993" i="10" s="1"/>
  <c r="K993" i="10"/>
  <c r="M993" i="10" s="1"/>
  <c r="O993" i="10"/>
  <c r="P993" i="10" s="1"/>
  <c r="J994" i="10"/>
  <c r="L994" i="10" s="1"/>
  <c r="K994" i="10"/>
  <c r="M994" i="10" s="1"/>
  <c r="O994" i="10"/>
  <c r="P994" i="10" s="1"/>
  <c r="J995" i="10"/>
  <c r="L995" i="10" s="1"/>
  <c r="K995" i="10"/>
  <c r="M995" i="10" s="1"/>
  <c r="O995" i="10"/>
  <c r="P995" i="10" s="1"/>
  <c r="J996" i="10"/>
  <c r="L996" i="10" s="1"/>
  <c r="K996" i="10"/>
  <c r="M996" i="10" s="1"/>
  <c r="O996" i="10"/>
  <c r="P996" i="10" s="1"/>
  <c r="J997" i="10"/>
  <c r="L997" i="10" s="1"/>
  <c r="K997" i="10"/>
  <c r="M997" i="10" s="1"/>
  <c r="O997" i="10"/>
  <c r="P997" i="10" s="1"/>
  <c r="J998" i="10"/>
  <c r="L998" i="10" s="1"/>
  <c r="K998" i="10"/>
  <c r="M998" i="10" s="1"/>
  <c r="O998" i="10"/>
  <c r="P998" i="10" s="1"/>
  <c r="J999" i="10"/>
  <c r="L999" i="10" s="1"/>
  <c r="K999" i="10"/>
  <c r="M999" i="10" s="1"/>
  <c r="O999" i="10"/>
  <c r="P999" i="10" s="1"/>
  <c r="J1000" i="10"/>
  <c r="L1000" i="10" s="1"/>
  <c r="K1000" i="10"/>
  <c r="M1000" i="10" s="1"/>
  <c r="N1000" i="10" s="1"/>
  <c r="O1000" i="10"/>
  <c r="P1000" i="10" s="1"/>
  <c r="J1001" i="10"/>
  <c r="L1001" i="10" s="1"/>
  <c r="K1001" i="10"/>
  <c r="M1001" i="10" s="1"/>
  <c r="O1001" i="10"/>
  <c r="P1001" i="10" s="1"/>
  <c r="J1002" i="10"/>
  <c r="L1002" i="10" s="1"/>
  <c r="K1002" i="10"/>
  <c r="M1002" i="10" s="1"/>
  <c r="O1002" i="10"/>
  <c r="P1002" i="10" s="1"/>
  <c r="J1003" i="10"/>
  <c r="L1003" i="10" s="1"/>
  <c r="K1003" i="10"/>
  <c r="M1003" i="10" s="1"/>
  <c r="O1003" i="10"/>
  <c r="P1003" i="10" s="1"/>
  <c r="J1004" i="10"/>
  <c r="L1004" i="10" s="1"/>
  <c r="K1004" i="10"/>
  <c r="M1004" i="10" s="1"/>
  <c r="O1004" i="10"/>
  <c r="P1004" i="10"/>
  <c r="J1005" i="10"/>
  <c r="L1005" i="10" s="1"/>
  <c r="K1005" i="10"/>
  <c r="M1005" i="10" s="1"/>
  <c r="O1005" i="10"/>
  <c r="P1005" i="10" s="1"/>
  <c r="J1006" i="10"/>
  <c r="L1006" i="10" s="1"/>
  <c r="K1006" i="10"/>
  <c r="M1006" i="10" s="1"/>
  <c r="O1006" i="10"/>
  <c r="P1006" i="10" s="1"/>
  <c r="J1007" i="10"/>
  <c r="L1007" i="10" s="1"/>
  <c r="K1007" i="10"/>
  <c r="M1007" i="10" s="1"/>
  <c r="O1007" i="10"/>
  <c r="P1007" i="10" s="1"/>
  <c r="J1008" i="10"/>
  <c r="L1008" i="10" s="1"/>
  <c r="K1008" i="10"/>
  <c r="M1008" i="10" s="1"/>
  <c r="O1008" i="10"/>
  <c r="P1008" i="10" s="1"/>
  <c r="J1009" i="10"/>
  <c r="L1009" i="10" s="1"/>
  <c r="K1009" i="10"/>
  <c r="M1009" i="10" s="1"/>
  <c r="O1009" i="10"/>
  <c r="P1009" i="10" s="1"/>
  <c r="J1010" i="10"/>
  <c r="L1010" i="10" s="1"/>
  <c r="K1010" i="10"/>
  <c r="M1010" i="10" s="1"/>
  <c r="O1010" i="10"/>
  <c r="P1010" i="10" s="1"/>
  <c r="J1011" i="10"/>
  <c r="L1011" i="10" s="1"/>
  <c r="K1011" i="10"/>
  <c r="M1011" i="10" s="1"/>
  <c r="O1011" i="10"/>
  <c r="P1011" i="10" s="1"/>
  <c r="J1012" i="10"/>
  <c r="L1012" i="10" s="1"/>
  <c r="K1012" i="10"/>
  <c r="M1012" i="10"/>
  <c r="O1012" i="10"/>
  <c r="P1012" i="10" s="1"/>
  <c r="J1013" i="10"/>
  <c r="L1013" i="10" s="1"/>
  <c r="K1013" i="10"/>
  <c r="M1013" i="10" s="1"/>
  <c r="O1013" i="10"/>
  <c r="P1013" i="10" s="1"/>
  <c r="J1014" i="10"/>
  <c r="L1014" i="10" s="1"/>
  <c r="K1014" i="10"/>
  <c r="M1014" i="10"/>
  <c r="O1014" i="10"/>
  <c r="P1014" i="10" s="1"/>
  <c r="J1015" i="10"/>
  <c r="L1015" i="10" s="1"/>
  <c r="K1015" i="10"/>
  <c r="M1015" i="10" s="1"/>
  <c r="O1015" i="10"/>
  <c r="P1015" i="10" s="1"/>
  <c r="J1016" i="10"/>
  <c r="L1016" i="10" s="1"/>
  <c r="K1016" i="10"/>
  <c r="M1016" i="10" s="1"/>
  <c r="O1016" i="10"/>
  <c r="P1016" i="10" s="1"/>
  <c r="J1017" i="10"/>
  <c r="L1017" i="10" s="1"/>
  <c r="K1017" i="10"/>
  <c r="M1017" i="10" s="1"/>
  <c r="O1017" i="10"/>
  <c r="P1017" i="10" s="1"/>
  <c r="J1018" i="10"/>
  <c r="L1018" i="10" s="1"/>
  <c r="K1018" i="10"/>
  <c r="M1018" i="10" s="1"/>
  <c r="O1018" i="10"/>
  <c r="P1018" i="10" s="1"/>
  <c r="J1019" i="10"/>
  <c r="L1019" i="10" s="1"/>
  <c r="K1019" i="10"/>
  <c r="M1019" i="10" s="1"/>
  <c r="O1019" i="10"/>
  <c r="P1019" i="10" s="1"/>
  <c r="J1020" i="10"/>
  <c r="L1020" i="10" s="1"/>
  <c r="K1020" i="10"/>
  <c r="M1020" i="10" s="1"/>
  <c r="O1020" i="10"/>
  <c r="P1020" i="10" s="1"/>
  <c r="J1021" i="10"/>
  <c r="L1021" i="10" s="1"/>
  <c r="K1021" i="10"/>
  <c r="M1021" i="10" s="1"/>
  <c r="O1021" i="10"/>
  <c r="P1021" i="10" s="1"/>
  <c r="J1022" i="10"/>
  <c r="L1022" i="10" s="1"/>
  <c r="K1022" i="10"/>
  <c r="M1022" i="10" s="1"/>
  <c r="O1022" i="10"/>
  <c r="P1022" i="10" s="1"/>
  <c r="J1023" i="10"/>
  <c r="L1023" i="10" s="1"/>
  <c r="K1023" i="10"/>
  <c r="M1023" i="10"/>
  <c r="O1023" i="10"/>
  <c r="P1023" i="10" s="1"/>
  <c r="J1024" i="10"/>
  <c r="L1024" i="10" s="1"/>
  <c r="K1024" i="10"/>
  <c r="M1024" i="10" s="1"/>
  <c r="O1024" i="10"/>
  <c r="P1024" i="10" s="1"/>
  <c r="J1025" i="10"/>
  <c r="L1025" i="10" s="1"/>
  <c r="K1025" i="10"/>
  <c r="M1025" i="10" s="1"/>
  <c r="O1025" i="10"/>
  <c r="P1025" i="10" s="1"/>
  <c r="J1026" i="10"/>
  <c r="L1026" i="10" s="1"/>
  <c r="K1026" i="10"/>
  <c r="M1026" i="10" s="1"/>
  <c r="O1026" i="10"/>
  <c r="P1026" i="10" s="1"/>
  <c r="J1027" i="10"/>
  <c r="L1027" i="10" s="1"/>
  <c r="K1027" i="10"/>
  <c r="M1027" i="10"/>
  <c r="O1027" i="10"/>
  <c r="P1027" i="10" s="1"/>
  <c r="J1028" i="10"/>
  <c r="L1028" i="10" s="1"/>
  <c r="K1028" i="10"/>
  <c r="M1028" i="10" s="1"/>
  <c r="O1028" i="10"/>
  <c r="P1028" i="10" s="1"/>
  <c r="J1029" i="10"/>
  <c r="L1029" i="10" s="1"/>
  <c r="K1029" i="10"/>
  <c r="M1029" i="10" s="1"/>
  <c r="O1029" i="10"/>
  <c r="P1029" i="10" s="1"/>
  <c r="J1030" i="10"/>
  <c r="L1030" i="10" s="1"/>
  <c r="K1030" i="10"/>
  <c r="M1030" i="10" s="1"/>
  <c r="O1030" i="10"/>
  <c r="P1030" i="10"/>
  <c r="J1031" i="10"/>
  <c r="L1031" i="10" s="1"/>
  <c r="K1031" i="10"/>
  <c r="M1031" i="10" s="1"/>
  <c r="O1031" i="10"/>
  <c r="P1031" i="10" s="1"/>
  <c r="J1032" i="10"/>
  <c r="L1032" i="10" s="1"/>
  <c r="K1032" i="10"/>
  <c r="M1032" i="10" s="1"/>
  <c r="O1032" i="10"/>
  <c r="P1032" i="10"/>
  <c r="J1033" i="10"/>
  <c r="L1033" i="10" s="1"/>
  <c r="K1033" i="10"/>
  <c r="M1033" i="10" s="1"/>
  <c r="O1033" i="10"/>
  <c r="P1033" i="10" s="1"/>
  <c r="J1034" i="10"/>
  <c r="L1034" i="10"/>
  <c r="K1034" i="10"/>
  <c r="M1034" i="10" s="1"/>
  <c r="O1034" i="10"/>
  <c r="P1034" i="10" s="1"/>
  <c r="J1035" i="10"/>
  <c r="L1035" i="10" s="1"/>
  <c r="K1035" i="10"/>
  <c r="M1035" i="10"/>
  <c r="O1035" i="10"/>
  <c r="P1035" i="10" s="1"/>
  <c r="J1036" i="10"/>
  <c r="L1036" i="10" s="1"/>
  <c r="K1036" i="10"/>
  <c r="M1036" i="10" s="1"/>
  <c r="O1036" i="10"/>
  <c r="P1036" i="10" s="1"/>
  <c r="J1037" i="10"/>
  <c r="L1037" i="10" s="1"/>
  <c r="K1037" i="10"/>
  <c r="M1037" i="10" s="1"/>
  <c r="O1037" i="10"/>
  <c r="P1037" i="10" s="1"/>
  <c r="J1038" i="10"/>
  <c r="L1038" i="10" s="1"/>
  <c r="K1038" i="10"/>
  <c r="M1038" i="10" s="1"/>
  <c r="O1038" i="10"/>
  <c r="P1038" i="10" s="1"/>
  <c r="J1039" i="10"/>
  <c r="L1039" i="10"/>
  <c r="K1039" i="10"/>
  <c r="M1039" i="10" s="1"/>
  <c r="O1039" i="10"/>
  <c r="P1039" i="10" s="1"/>
  <c r="J1040" i="10"/>
  <c r="L1040" i="10" s="1"/>
  <c r="K1040" i="10"/>
  <c r="M1040" i="10"/>
  <c r="O1040" i="10"/>
  <c r="P1040" i="10" s="1"/>
  <c r="J1041" i="10"/>
  <c r="L1041" i="10" s="1"/>
  <c r="K1041" i="10"/>
  <c r="M1041" i="10" s="1"/>
  <c r="O1041" i="10"/>
  <c r="P1041" i="10"/>
  <c r="J1042" i="10"/>
  <c r="L1042" i="10" s="1"/>
  <c r="K1042" i="10"/>
  <c r="M1042" i="10" s="1"/>
  <c r="O1042" i="10"/>
  <c r="P1042" i="10" s="1"/>
  <c r="J1043" i="10"/>
  <c r="L1043" i="10"/>
  <c r="K1043" i="10"/>
  <c r="M1043" i="10" s="1"/>
  <c r="O1043" i="10"/>
  <c r="P1043" i="10" s="1"/>
  <c r="J1044" i="10"/>
  <c r="L1044" i="10" s="1"/>
  <c r="K1044" i="10"/>
  <c r="M1044" i="10" s="1"/>
  <c r="O1044" i="10"/>
  <c r="P1044" i="10" s="1"/>
  <c r="J1045" i="10"/>
  <c r="L1045" i="10" s="1"/>
  <c r="K1045" i="10"/>
  <c r="M1045" i="10" s="1"/>
  <c r="O1045" i="10"/>
  <c r="P1045" i="10" s="1"/>
  <c r="J1046" i="10"/>
  <c r="L1046" i="10" s="1"/>
  <c r="K1046" i="10"/>
  <c r="M1046" i="10" s="1"/>
  <c r="O1046" i="10"/>
  <c r="P1046" i="10" s="1"/>
  <c r="J1047" i="10"/>
  <c r="L1047" i="10" s="1"/>
  <c r="K1047" i="10"/>
  <c r="M1047" i="10" s="1"/>
  <c r="O1047" i="10"/>
  <c r="P1047" i="10" s="1"/>
  <c r="J1048" i="10"/>
  <c r="L1048" i="10" s="1"/>
  <c r="K1048" i="10"/>
  <c r="M1048" i="10" s="1"/>
  <c r="O1048" i="10"/>
  <c r="P1048" i="10" s="1"/>
  <c r="J1049" i="10"/>
  <c r="L1049" i="10" s="1"/>
  <c r="K1049" i="10"/>
  <c r="M1049" i="10" s="1"/>
  <c r="O1049" i="10"/>
  <c r="P1049" i="10" s="1"/>
  <c r="J1050" i="10"/>
  <c r="L1050" i="10" s="1"/>
  <c r="K1050" i="10"/>
  <c r="M1050" i="10" s="1"/>
  <c r="O1050" i="10"/>
  <c r="P1050" i="10" s="1"/>
  <c r="J1051" i="10"/>
  <c r="L1051" i="10" s="1"/>
  <c r="K1051" i="10"/>
  <c r="M1051" i="10" s="1"/>
  <c r="O1051" i="10"/>
  <c r="P1051" i="10" s="1"/>
  <c r="J1052" i="10"/>
  <c r="L1052" i="10" s="1"/>
  <c r="K1052" i="10"/>
  <c r="M1052" i="10" s="1"/>
  <c r="O1052" i="10"/>
  <c r="P1052" i="10" s="1"/>
  <c r="J1053" i="10"/>
  <c r="L1053" i="10" s="1"/>
  <c r="K1053" i="10"/>
  <c r="M1053" i="10" s="1"/>
  <c r="O1053" i="10"/>
  <c r="P1053" i="10" s="1"/>
  <c r="J1054" i="10"/>
  <c r="L1054" i="10" s="1"/>
  <c r="K1054" i="10"/>
  <c r="M1054" i="10" s="1"/>
  <c r="O1054" i="10"/>
  <c r="P1054" i="10" s="1"/>
  <c r="J1055" i="10"/>
  <c r="L1055" i="10" s="1"/>
  <c r="K1055" i="10"/>
  <c r="M1055" i="10" s="1"/>
  <c r="O1055" i="10"/>
  <c r="P1055" i="10" s="1"/>
  <c r="J1056" i="10"/>
  <c r="L1056" i="10" s="1"/>
  <c r="K1056" i="10"/>
  <c r="M1056" i="10" s="1"/>
  <c r="O1056" i="10"/>
  <c r="P1056" i="10" s="1"/>
  <c r="J1057" i="10"/>
  <c r="L1057" i="10" s="1"/>
  <c r="N1057" i="10" s="1"/>
  <c r="K1057" i="10"/>
  <c r="M1057" i="10" s="1"/>
  <c r="O1057" i="10"/>
  <c r="P1057" i="10" s="1"/>
  <c r="J1058" i="10"/>
  <c r="L1058" i="10" s="1"/>
  <c r="K1058" i="10"/>
  <c r="M1058" i="10" s="1"/>
  <c r="O1058" i="10"/>
  <c r="P1058" i="10" s="1"/>
  <c r="J1059" i="10"/>
  <c r="L1059" i="10" s="1"/>
  <c r="K1059" i="10"/>
  <c r="M1059" i="10" s="1"/>
  <c r="O1059" i="10"/>
  <c r="P1059" i="10" s="1"/>
  <c r="J1060" i="10"/>
  <c r="L1060" i="10" s="1"/>
  <c r="K1060" i="10"/>
  <c r="M1060" i="10" s="1"/>
  <c r="O1060" i="10"/>
  <c r="P1060" i="10" s="1"/>
  <c r="J1061" i="10"/>
  <c r="L1061" i="10" s="1"/>
  <c r="K1061" i="10"/>
  <c r="M1061" i="10" s="1"/>
  <c r="O1061" i="10"/>
  <c r="P1061" i="10" s="1"/>
  <c r="J1062" i="10"/>
  <c r="L1062" i="10" s="1"/>
  <c r="K1062" i="10"/>
  <c r="M1062" i="10" s="1"/>
  <c r="O1062" i="10"/>
  <c r="P1062" i="10" s="1"/>
  <c r="J1063" i="10"/>
  <c r="L1063" i="10" s="1"/>
  <c r="K1063" i="10"/>
  <c r="M1063" i="10" s="1"/>
  <c r="O1063" i="10"/>
  <c r="P1063" i="10" s="1"/>
  <c r="J1064" i="10"/>
  <c r="L1064" i="10" s="1"/>
  <c r="K1064" i="10"/>
  <c r="M1064" i="10" s="1"/>
  <c r="O1064" i="10"/>
  <c r="P1064" i="10" s="1"/>
  <c r="J1065" i="10"/>
  <c r="L1065" i="10" s="1"/>
  <c r="K1065" i="10"/>
  <c r="M1065" i="10" s="1"/>
  <c r="O1065" i="10"/>
  <c r="P1065" i="10" s="1"/>
  <c r="J1066" i="10"/>
  <c r="L1066" i="10" s="1"/>
  <c r="K1066" i="10"/>
  <c r="M1066" i="10" s="1"/>
  <c r="O1066" i="10"/>
  <c r="P1066" i="10" s="1"/>
  <c r="J1067" i="10"/>
  <c r="L1067" i="10" s="1"/>
  <c r="K1067" i="10"/>
  <c r="M1067" i="10" s="1"/>
  <c r="O1067" i="10"/>
  <c r="P1067" i="10" s="1"/>
  <c r="J1068" i="10"/>
  <c r="L1068" i="10" s="1"/>
  <c r="K1068" i="10"/>
  <c r="M1068" i="10" s="1"/>
  <c r="O1068" i="10"/>
  <c r="P1068" i="10" s="1"/>
  <c r="J1069" i="10"/>
  <c r="L1069" i="10" s="1"/>
  <c r="K1069" i="10"/>
  <c r="M1069" i="10" s="1"/>
  <c r="O1069" i="10"/>
  <c r="P1069" i="10" s="1"/>
  <c r="J1070" i="10"/>
  <c r="L1070" i="10" s="1"/>
  <c r="K1070" i="10"/>
  <c r="M1070" i="10" s="1"/>
  <c r="O1070" i="10"/>
  <c r="P1070" i="10" s="1"/>
  <c r="J1071" i="10"/>
  <c r="L1071" i="10" s="1"/>
  <c r="K1071" i="10"/>
  <c r="M1071" i="10" s="1"/>
  <c r="O1071" i="10"/>
  <c r="P1071" i="10" s="1"/>
  <c r="J1072" i="10"/>
  <c r="L1072" i="10" s="1"/>
  <c r="K1072" i="10"/>
  <c r="M1072" i="10" s="1"/>
  <c r="O1072" i="10"/>
  <c r="P1072" i="10" s="1"/>
  <c r="J1073" i="10"/>
  <c r="L1073" i="10" s="1"/>
  <c r="K1073" i="10"/>
  <c r="M1073" i="10" s="1"/>
  <c r="O1073" i="10"/>
  <c r="P1073" i="10" s="1"/>
  <c r="J1074" i="10"/>
  <c r="L1074" i="10" s="1"/>
  <c r="K1074" i="10"/>
  <c r="M1074" i="10" s="1"/>
  <c r="O1074" i="10"/>
  <c r="P1074" i="10" s="1"/>
  <c r="J1075" i="10"/>
  <c r="L1075" i="10" s="1"/>
  <c r="K1075" i="10"/>
  <c r="M1075" i="10" s="1"/>
  <c r="O1075" i="10"/>
  <c r="P1075" i="10" s="1"/>
  <c r="J1076" i="10"/>
  <c r="L1076" i="10" s="1"/>
  <c r="K1076" i="10"/>
  <c r="M1076" i="10" s="1"/>
  <c r="O1076" i="10"/>
  <c r="P1076" i="10" s="1"/>
  <c r="J1077" i="10"/>
  <c r="L1077" i="10" s="1"/>
  <c r="K1077" i="10"/>
  <c r="M1077" i="10" s="1"/>
  <c r="O1077" i="10"/>
  <c r="P1077" i="10" s="1"/>
  <c r="J1078" i="10"/>
  <c r="L1078" i="10" s="1"/>
  <c r="K1078" i="10"/>
  <c r="M1078" i="10" s="1"/>
  <c r="O1078" i="10"/>
  <c r="P1078" i="10" s="1"/>
  <c r="J1079" i="10"/>
  <c r="L1079" i="10" s="1"/>
  <c r="K1079" i="10"/>
  <c r="M1079" i="10" s="1"/>
  <c r="O1079" i="10"/>
  <c r="P1079" i="10" s="1"/>
  <c r="J1080" i="10"/>
  <c r="L1080" i="10" s="1"/>
  <c r="K1080" i="10"/>
  <c r="M1080" i="10" s="1"/>
  <c r="O1080" i="10"/>
  <c r="P1080" i="10" s="1"/>
  <c r="J1081" i="10"/>
  <c r="L1081" i="10" s="1"/>
  <c r="K1081" i="10"/>
  <c r="M1081" i="10" s="1"/>
  <c r="O1081" i="10"/>
  <c r="P1081" i="10" s="1"/>
  <c r="J1082" i="10"/>
  <c r="L1082" i="10" s="1"/>
  <c r="K1082" i="10"/>
  <c r="M1082" i="10" s="1"/>
  <c r="O1082" i="10"/>
  <c r="P1082" i="10" s="1"/>
  <c r="J1083" i="10"/>
  <c r="L1083" i="10" s="1"/>
  <c r="K1083" i="10"/>
  <c r="M1083" i="10" s="1"/>
  <c r="N1083" i="10" s="1"/>
  <c r="O1083" i="10"/>
  <c r="P1083" i="10" s="1"/>
  <c r="J1084" i="10"/>
  <c r="L1084" i="10" s="1"/>
  <c r="K1084" i="10"/>
  <c r="M1084" i="10" s="1"/>
  <c r="O1084" i="10"/>
  <c r="P1084" i="10" s="1"/>
  <c r="J1085" i="10"/>
  <c r="L1085" i="10" s="1"/>
  <c r="K1085" i="10"/>
  <c r="M1085" i="10" s="1"/>
  <c r="O1085" i="10"/>
  <c r="P1085" i="10" s="1"/>
  <c r="J1086" i="10"/>
  <c r="L1086" i="10" s="1"/>
  <c r="K1086" i="10"/>
  <c r="M1086" i="10" s="1"/>
  <c r="O1086" i="10"/>
  <c r="P1086" i="10" s="1"/>
  <c r="J1087" i="10"/>
  <c r="L1087" i="10" s="1"/>
  <c r="K1087" i="10"/>
  <c r="M1087" i="10" s="1"/>
  <c r="O1087" i="10"/>
  <c r="P1087" i="10" s="1"/>
  <c r="J1088" i="10"/>
  <c r="L1088" i="10" s="1"/>
  <c r="N1088" i="10" s="1"/>
  <c r="K1088" i="10"/>
  <c r="M1088" i="10" s="1"/>
  <c r="O1088" i="10"/>
  <c r="P1088" i="10" s="1"/>
  <c r="J1089" i="10"/>
  <c r="L1089" i="10" s="1"/>
  <c r="K1089" i="10"/>
  <c r="M1089" i="10" s="1"/>
  <c r="O1089" i="10"/>
  <c r="P1089" i="10" s="1"/>
  <c r="J1090" i="10"/>
  <c r="L1090" i="10" s="1"/>
  <c r="K1090" i="10"/>
  <c r="M1090" i="10" s="1"/>
  <c r="O1090" i="10"/>
  <c r="P1090" i="10" s="1"/>
  <c r="J1091" i="10"/>
  <c r="L1091" i="10" s="1"/>
  <c r="K1091" i="10"/>
  <c r="M1091" i="10"/>
  <c r="O1091" i="10"/>
  <c r="P1091" i="10" s="1"/>
  <c r="J1092" i="10"/>
  <c r="L1092" i="10" s="1"/>
  <c r="K1092" i="10"/>
  <c r="M1092" i="10" s="1"/>
  <c r="O1092" i="10"/>
  <c r="P1092" i="10" s="1"/>
  <c r="J1093" i="10"/>
  <c r="L1093" i="10" s="1"/>
  <c r="K1093" i="10"/>
  <c r="M1093" i="10" s="1"/>
  <c r="N1093" i="10" s="1"/>
  <c r="O1093" i="10"/>
  <c r="P1093" i="10" s="1"/>
  <c r="J1094" i="10"/>
  <c r="L1094" i="10" s="1"/>
  <c r="K1094" i="10"/>
  <c r="M1094" i="10" s="1"/>
  <c r="O1094" i="10"/>
  <c r="P1094" i="10" s="1"/>
  <c r="J1095" i="10"/>
  <c r="L1095" i="10" s="1"/>
  <c r="K1095" i="10"/>
  <c r="M1095" i="10" s="1"/>
  <c r="O1095" i="10"/>
  <c r="P1095" i="10" s="1"/>
  <c r="J1096" i="10"/>
  <c r="L1096" i="10" s="1"/>
  <c r="K1096" i="10"/>
  <c r="M1096" i="10" s="1"/>
  <c r="O1096" i="10"/>
  <c r="P1096" i="10"/>
  <c r="J1097" i="10"/>
  <c r="L1097" i="10" s="1"/>
  <c r="K1097" i="10"/>
  <c r="M1097" i="10" s="1"/>
  <c r="O1097" i="10"/>
  <c r="P1097" i="10" s="1"/>
  <c r="J1098" i="10"/>
  <c r="L1098" i="10" s="1"/>
  <c r="K1098" i="10"/>
  <c r="M1098" i="10" s="1"/>
  <c r="O1098" i="10"/>
  <c r="P1098" i="10" s="1"/>
  <c r="J1099" i="10"/>
  <c r="L1099" i="10" s="1"/>
  <c r="K1099" i="10"/>
  <c r="M1099" i="10" s="1"/>
  <c r="O1099" i="10"/>
  <c r="P1099" i="10" s="1"/>
  <c r="J1100" i="10"/>
  <c r="L1100" i="10" s="1"/>
  <c r="K1100" i="10"/>
  <c r="M1100" i="10" s="1"/>
  <c r="O1100" i="10"/>
  <c r="P1100" i="10" s="1"/>
  <c r="J1101" i="10"/>
  <c r="L1101" i="10" s="1"/>
  <c r="K1101" i="10"/>
  <c r="M1101" i="10"/>
  <c r="N1101" i="10" s="1"/>
  <c r="O1101" i="10"/>
  <c r="P1101" i="10" s="1"/>
  <c r="J1102" i="10"/>
  <c r="L1102" i="10" s="1"/>
  <c r="K1102" i="10"/>
  <c r="M1102" i="10" s="1"/>
  <c r="N1102" i="10" s="1"/>
  <c r="O1102" i="10"/>
  <c r="P1102" i="10" s="1"/>
  <c r="J1103" i="10"/>
  <c r="L1103" i="10" s="1"/>
  <c r="K1103" i="10"/>
  <c r="M1103" i="10" s="1"/>
  <c r="O1103" i="10"/>
  <c r="P1103" i="10" s="1"/>
  <c r="J1104" i="10"/>
  <c r="L1104" i="10" s="1"/>
  <c r="K1104" i="10"/>
  <c r="M1104" i="10" s="1"/>
  <c r="O1104" i="10"/>
  <c r="P1104" i="10" s="1"/>
  <c r="J1105" i="10"/>
  <c r="L1105" i="10" s="1"/>
  <c r="K1105" i="10"/>
  <c r="M1105" i="10" s="1"/>
  <c r="O1105" i="10"/>
  <c r="P1105" i="10" s="1"/>
  <c r="J1106" i="10"/>
  <c r="L1106" i="10" s="1"/>
  <c r="K1106" i="10"/>
  <c r="M1106" i="10" s="1"/>
  <c r="O1106" i="10"/>
  <c r="P1106" i="10"/>
  <c r="J1107" i="10"/>
  <c r="L1107" i="10" s="1"/>
  <c r="K1107" i="10"/>
  <c r="M1107" i="10" s="1"/>
  <c r="O1107" i="10"/>
  <c r="P1107" i="10" s="1"/>
  <c r="J1108" i="10"/>
  <c r="L1108" i="10" s="1"/>
  <c r="K1108" i="10"/>
  <c r="M1108" i="10" s="1"/>
  <c r="O1108" i="10"/>
  <c r="P1108" i="10" s="1"/>
  <c r="J1109" i="10"/>
  <c r="L1109" i="10" s="1"/>
  <c r="K1109" i="10"/>
  <c r="M1109" i="10" s="1"/>
  <c r="O1109" i="10"/>
  <c r="P1109" i="10" s="1"/>
  <c r="J1110" i="10"/>
  <c r="L1110" i="10" s="1"/>
  <c r="K1110" i="10"/>
  <c r="M1110" i="10" s="1"/>
  <c r="O1110" i="10"/>
  <c r="P1110" i="10" s="1"/>
  <c r="J1111" i="10"/>
  <c r="L1111" i="10" s="1"/>
  <c r="K1111" i="10"/>
  <c r="M1111" i="10" s="1"/>
  <c r="O1111" i="10"/>
  <c r="P1111" i="10" s="1"/>
  <c r="J1112" i="10"/>
  <c r="L1112" i="10" s="1"/>
  <c r="K1112" i="10"/>
  <c r="M1112" i="10" s="1"/>
  <c r="O1112" i="10"/>
  <c r="P1112" i="10" s="1"/>
  <c r="J1113" i="10"/>
  <c r="L1113" i="10" s="1"/>
  <c r="K1113" i="10"/>
  <c r="M1113" i="10" s="1"/>
  <c r="O1113" i="10"/>
  <c r="P1113" i="10" s="1"/>
  <c r="J1114" i="10"/>
  <c r="L1114" i="10" s="1"/>
  <c r="K1114" i="10"/>
  <c r="M1114" i="10" s="1"/>
  <c r="O1114" i="10"/>
  <c r="P1114" i="10" s="1"/>
  <c r="J1115" i="10"/>
  <c r="L1115" i="10" s="1"/>
  <c r="K1115" i="10"/>
  <c r="M1115" i="10" s="1"/>
  <c r="O1115" i="10"/>
  <c r="P1115" i="10" s="1"/>
  <c r="J1116" i="10"/>
  <c r="L1116" i="10" s="1"/>
  <c r="K1116" i="10"/>
  <c r="M1116" i="10"/>
  <c r="O1116" i="10"/>
  <c r="P1116" i="10" s="1"/>
  <c r="J1117" i="10"/>
  <c r="L1117" i="10" s="1"/>
  <c r="K1117" i="10"/>
  <c r="M1117" i="10" s="1"/>
  <c r="O1117" i="10"/>
  <c r="P1117" i="10" s="1"/>
  <c r="J1118" i="10"/>
  <c r="L1118" i="10" s="1"/>
  <c r="K1118" i="10"/>
  <c r="M1118" i="10" s="1"/>
  <c r="O1118" i="10"/>
  <c r="P1118" i="10" s="1"/>
  <c r="J1119" i="10"/>
  <c r="L1119" i="10" s="1"/>
  <c r="N1119" i="10" s="1"/>
  <c r="K1119" i="10"/>
  <c r="M1119" i="10" s="1"/>
  <c r="O1119" i="10"/>
  <c r="P1119" i="10" s="1"/>
  <c r="J1120" i="10"/>
  <c r="L1120" i="10"/>
  <c r="K1120" i="10"/>
  <c r="M1120" i="10" s="1"/>
  <c r="O1120" i="10"/>
  <c r="P1120" i="10" s="1"/>
  <c r="J1121" i="10"/>
  <c r="L1121" i="10" s="1"/>
  <c r="K1121" i="10"/>
  <c r="M1121" i="10"/>
  <c r="O1121" i="10"/>
  <c r="P1121" i="10" s="1"/>
  <c r="J1122" i="10"/>
  <c r="L1122" i="10" s="1"/>
  <c r="N1122" i="10" s="1"/>
  <c r="K1122" i="10"/>
  <c r="M1122" i="10" s="1"/>
  <c r="O1122" i="10"/>
  <c r="P1122" i="10" s="1"/>
  <c r="J1123" i="10"/>
  <c r="L1123" i="10" s="1"/>
  <c r="K1123" i="10"/>
  <c r="M1123" i="10" s="1"/>
  <c r="O1123" i="10"/>
  <c r="P1123" i="10" s="1"/>
  <c r="J1124" i="10"/>
  <c r="L1124" i="10" s="1"/>
  <c r="K1124" i="10"/>
  <c r="M1124" i="10" s="1"/>
  <c r="O1124" i="10"/>
  <c r="P1124" i="10" s="1"/>
  <c r="J1125" i="10"/>
  <c r="L1125" i="10" s="1"/>
  <c r="K1125" i="10"/>
  <c r="M1125" i="10" s="1"/>
  <c r="O1125" i="10"/>
  <c r="P1125" i="10" s="1"/>
  <c r="J1126" i="10"/>
  <c r="L1126" i="10" s="1"/>
  <c r="K1126" i="10"/>
  <c r="M1126" i="10" s="1"/>
  <c r="O1126" i="10"/>
  <c r="P1126" i="10" s="1"/>
  <c r="J1127" i="10"/>
  <c r="L1127" i="10" s="1"/>
  <c r="K1127" i="10"/>
  <c r="M1127" i="10" s="1"/>
  <c r="O1127" i="10"/>
  <c r="P1127" i="10" s="1"/>
  <c r="J1128" i="10"/>
  <c r="L1128" i="10" s="1"/>
  <c r="K1128" i="10"/>
  <c r="M1128" i="10" s="1"/>
  <c r="O1128" i="10"/>
  <c r="P1128" i="10" s="1"/>
  <c r="J1129" i="10"/>
  <c r="L1129" i="10" s="1"/>
  <c r="K1129" i="10"/>
  <c r="M1129" i="10" s="1"/>
  <c r="O1129" i="10"/>
  <c r="P1129" i="10" s="1"/>
  <c r="J1130" i="10"/>
  <c r="L1130" i="10" s="1"/>
  <c r="K1130" i="10"/>
  <c r="M1130" i="10" s="1"/>
  <c r="O1130" i="10"/>
  <c r="P1130" i="10" s="1"/>
  <c r="J1131" i="10"/>
  <c r="L1131" i="10" s="1"/>
  <c r="K1131" i="10"/>
  <c r="M1131" i="10" s="1"/>
  <c r="O1131" i="10"/>
  <c r="P1131" i="10" s="1"/>
  <c r="J1132" i="10"/>
  <c r="L1132" i="10" s="1"/>
  <c r="K1132" i="10"/>
  <c r="M1132" i="10" s="1"/>
  <c r="O1132" i="10"/>
  <c r="P1132" i="10" s="1"/>
  <c r="J1133" i="10"/>
  <c r="L1133" i="10" s="1"/>
  <c r="K1133" i="10"/>
  <c r="M1133" i="10" s="1"/>
  <c r="O1133" i="10"/>
  <c r="P1133" i="10" s="1"/>
  <c r="J1134" i="10"/>
  <c r="L1134" i="10" s="1"/>
  <c r="K1134" i="10"/>
  <c r="M1134" i="10" s="1"/>
  <c r="O1134" i="10"/>
  <c r="P1134" i="10" s="1"/>
  <c r="J1135" i="10"/>
  <c r="L1135" i="10" s="1"/>
  <c r="K1135" i="10"/>
  <c r="M1135" i="10" s="1"/>
  <c r="O1135" i="10"/>
  <c r="P1135" i="10" s="1"/>
  <c r="J1136" i="10"/>
  <c r="L1136" i="10" s="1"/>
  <c r="K1136" i="10"/>
  <c r="M1136" i="10" s="1"/>
  <c r="O1136" i="10"/>
  <c r="P1136" i="10" s="1"/>
  <c r="J1137" i="10"/>
  <c r="L1137" i="10" s="1"/>
  <c r="K1137" i="10"/>
  <c r="M1137" i="10" s="1"/>
  <c r="O1137" i="10"/>
  <c r="P1137" i="10" s="1"/>
  <c r="J1138" i="10"/>
  <c r="L1138" i="10" s="1"/>
  <c r="K1138" i="10"/>
  <c r="M1138" i="10" s="1"/>
  <c r="O1138" i="10"/>
  <c r="P1138" i="10" s="1"/>
  <c r="J1139" i="10"/>
  <c r="L1139" i="10" s="1"/>
  <c r="K1139" i="10"/>
  <c r="M1139" i="10" s="1"/>
  <c r="O1139" i="10"/>
  <c r="P1139" i="10" s="1"/>
  <c r="J1140" i="10"/>
  <c r="L1140" i="10" s="1"/>
  <c r="K1140" i="10"/>
  <c r="M1140" i="10" s="1"/>
  <c r="O1140" i="10"/>
  <c r="P1140" i="10" s="1"/>
  <c r="J1141" i="10"/>
  <c r="L1141" i="10" s="1"/>
  <c r="K1141" i="10"/>
  <c r="M1141" i="10" s="1"/>
  <c r="O1141" i="10"/>
  <c r="P1141" i="10" s="1"/>
  <c r="J1142" i="10"/>
  <c r="L1142" i="10" s="1"/>
  <c r="K1142" i="10"/>
  <c r="M1142" i="10" s="1"/>
  <c r="O1142" i="10"/>
  <c r="P1142" i="10" s="1"/>
  <c r="J1143" i="10"/>
  <c r="L1143" i="10" s="1"/>
  <c r="K1143" i="10"/>
  <c r="M1143" i="10" s="1"/>
  <c r="O1143" i="10"/>
  <c r="P1143" i="10" s="1"/>
  <c r="J1144" i="10"/>
  <c r="L1144" i="10" s="1"/>
  <c r="K1144" i="10"/>
  <c r="M1144" i="10" s="1"/>
  <c r="O1144" i="10"/>
  <c r="P1144" i="10" s="1"/>
  <c r="J1145" i="10"/>
  <c r="L1145" i="10" s="1"/>
  <c r="K1145" i="10"/>
  <c r="M1145" i="10" s="1"/>
  <c r="O1145" i="10"/>
  <c r="P1145" i="10" s="1"/>
  <c r="J1146" i="10"/>
  <c r="L1146" i="10" s="1"/>
  <c r="K1146" i="10"/>
  <c r="M1146" i="10" s="1"/>
  <c r="O1146" i="10"/>
  <c r="P1146" i="10" s="1"/>
  <c r="J1147" i="10"/>
  <c r="L1147" i="10" s="1"/>
  <c r="K1147" i="10"/>
  <c r="M1147" i="10" s="1"/>
  <c r="O1147" i="10"/>
  <c r="P1147" i="10" s="1"/>
  <c r="J1148" i="10"/>
  <c r="L1148" i="10" s="1"/>
  <c r="K1148" i="10"/>
  <c r="M1148" i="10" s="1"/>
  <c r="O1148" i="10"/>
  <c r="P1148" i="10" s="1"/>
  <c r="J1149" i="10"/>
  <c r="L1149" i="10" s="1"/>
  <c r="K1149" i="10"/>
  <c r="M1149" i="10" s="1"/>
  <c r="O1149" i="10"/>
  <c r="P1149" i="10" s="1"/>
  <c r="J1150" i="10"/>
  <c r="L1150" i="10"/>
  <c r="K1150" i="10"/>
  <c r="M1150" i="10" s="1"/>
  <c r="O1150" i="10"/>
  <c r="P1150" i="10" s="1"/>
  <c r="J1151" i="10"/>
  <c r="L1151" i="10" s="1"/>
  <c r="K1151" i="10"/>
  <c r="M1151" i="10" s="1"/>
  <c r="O1151" i="10"/>
  <c r="P1151" i="10" s="1"/>
  <c r="J1152" i="10"/>
  <c r="L1152" i="10" s="1"/>
  <c r="K1152" i="10"/>
  <c r="M1152" i="10" s="1"/>
  <c r="O1152" i="10"/>
  <c r="P1152" i="10" s="1"/>
  <c r="J1153" i="10"/>
  <c r="L1153" i="10" s="1"/>
  <c r="K1153" i="10"/>
  <c r="M1153" i="10" s="1"/>
  <c r="O1153" i="10"/>
  <c r="P1153" i="10" s="1"/>
  <c r="J1154" i="10"/>
  <c r="L1154" i="10" s="1"/>
  <c r="K1154" i="10"/>
  <c r="M1154" i="10" s="1"/>
  <c r="O1154" i="10"/>
  <c r="P1154" i="10" s="1"/>
  <c r="J1155" i="10"/>
  <c r="L1155" i="10" s="1"/>
  <c r="K1155" i="10"/>
  <c r="M1155" i="10" s="1"/>
  <c r="O1155" i="10"/>
  <c r="P1155" i="10"/>
  <c r="J1156" i="10"/>
  <c r="L1156" i="10" s="1"/>
  <c r="K1156" i="10"/>
  <c r="M1156" i="10" s="1"/>
  <c r="O1156" i="10"/>
  <c r="P1156" i="10" s="1"/>
  <c r="J1157" i="10"/>
  <c r="L1157" i="10" s="1"/>
  <c r="K1157" i="10"/>
  <c r="M1157" i="10" s="1"/>
  <c r="O1157" i="10"/>
  <c r="P1157" i="10" s="1"/>
  <c r="J1158" i="10"/>
  <c r="L1158" i="10" s="1"/>
  <c r="K1158" i="10"/>
  <c r="M1158" i="10" s="1"/>
  <c r="O1158" i="10"/>
  <c r="P1158" i="10" s="1"/>
  <c r="J1159" i="10"/>
  <c r="L1159" i="10" s="1"/>
  <c r="K1159" i="10"/>
  <c r="M1159" i="10" s="1"/>
  <c r="O1159" i="10"/>
  <c r="P1159" i="10" s="1"/>
  <c r="J1160" i="10"/>
  <c r="L1160" i="10" s="1"/>
  <c r="K1160" i="10"/>
  <c r="M1160" i="10" s="1"/>
  <c r="O1160" i="10"/>
  <c r="P1160" i="10" s="1"/>
  <c r="J1161" i="10"/>
  <c r="L1161" i="10" s="1"/>
  <c r="K1161" i="10"/>
  <c r="M1161" i="10" s="1"/>
  <c r="O1161" i="10"/>
  <c r="P1161" i="10" s="1"/>
  <c r="J1162" i="10"/>
  <c r="L1162" i="10" s="1"/>
  <c r="K1162" i="10"/>
  <c r="M1162" i="10" s="1"/>
  <c r="O1162" i="10"/>
  <c r="P1162" i="10" s="1"/>
  <c r="J1163" i="10"/>
  <c r="L1163" i="10" s="1"/>
  <c r="K1163" i="10"/>
  <c r="M1163" i="10" s="1"/>
  <c r="O1163" i="10"/>
  <c r="P1163" i="10" s="1"/>
  <c r="J1164" i="10"/>
  <c r="L1164" i="10" s="1"/>
  <c r="K1164" i="10"/>
  <c r="M1164" i="10" s="1"/>
  <c r="O1164" i="10"/>
  <c r="P1164" i="10" s="1"/>
  <c r="J1165" i="10"/>
  <c r="L1165" i="10" s="1"/>
  <c r="K1165" i="10"/>
  <c r="M1165" i="10" s="1"/>
  <c r="O1165" i="10"/>
  <c r="P1165" i="10" s="1"/>
  <c r="J1166" i="10"/>
  <c r="L1166" i="10" s="1"/>
  <c r="K1166" i="10"/>
  <c r="M1166" i="10"/>
  <c r="O1166" i="10"/>
  <c r="P1166" i="10" s="1"/>
  <c r="J1167" i="10"/>
  <c r="L1167" i="10" s="1"/>
  <c r="K1167" i="10"/>
  <c r="M1167" i="10" s="1"/>
  <c r="N1167" i="10" s="1"/>
  <c r="O1167" i="10"/>
  <c r="P1167" i="10" s="1"/>
  <c r="J1168" i="10"/>
  <c r="L1168" i="10" s="1"/>
  <c r="K1168" i="10"/>
  <c r="M1168" i="10" s="1"/>
  <c r="O1168" i="10"/>
  <c r="P1168" i="10" s="1"/>
  <c r="J1169" i="10"/>
  <c r="L1169" i="10" s="1"/>
  <c r="K1169" i="10"/>
  <c r="M1169" i="10" s="1"/>
  <c r="O1169" i="10"/>
  <c r="P1169" i="10" s="1"/>
  <c r="J1170" i="10"/>
  <c r="L1170" i="10" s="1"/>
  <c r="K1170" i="10"/>
  <c r="M1170" i="10" s="1"/>
  <c r="O1170" i="10"/>
  <c r="P1170" i="10" s="1"/>
  <c r="J1171" i="10"/>
  <c r="L1171" i="10" s="1"/>
  <c r="K1171" i="10"/>
  <c r="M1171" i="10" s="1"/>
  <c r="O1171" i="10"/>
  <c r="P1171" i="10"/>
  <c r="J1172" i="10"/>
  <c r="L1172" i="10" s="1"/>
  <c r="K1172" i="10"/>
  <c r="M1172" i="10" s="1"/>
  <c r="O1172" i="10"/>
  <c r="P1172" i="10" s="1"/>
  <c r="J1173" i="10"/>
  <c r="L1173" i="10" s="1"/>
  <c r="K1173" i="10"/>
  <c r="M1173" i="10" s="1"/>
  <c r="O1173" i="10"/>
  <c r="P1173" i="10" s="1"/>
  <c r="J1174" i="10"/>
  <c r="L1174" i="10" s="1"/>
  <c r="K1174" i="10"/>
  <c r="M1174" i="10" s="1"/>
  <c r="O1174" i="10"/>
  <c r="P1174" i="10" s="1"/>
  <c r="J1175" i="10"/>
  <c r="L1175" i="10" s="1"/>
  <c r="K1175" i="10"/>
  <c r="M1175" i="10" s="1"/>
  <c r="O1175" i="10"/>
  <c r="P1175" i="10" s="1"/>
  <c r="J1176" i="10"/>
  <c r="L1176" i="10" s="1"/>
  <c r="K1176" i="10"/>
  <c r="M1176" i="10"/>
  <c r="O1176" i="10"/>
  <c r="P1176" i="10" s="1"/>
  <c r="J1177" i="10"/>
  <c r="L1177" i="10" s="1"/>
  <c r="K1177" i="10"/>
  <c r="M1177" i="10" s="1"/>
  <c r="O1177" i="10"/>
  <c r="P1177" i="10" s="1"/>
  <c r="J1178" i="10"/>
  <c r="L1178" i="10" s="1"/>
  <c r="K1178" i="10"/>
  <c r="M1178" i="10" s="1"/>
  <c r="O1178" i="10"/>
  <c r="P1178" i="10" s="1"/>
  <c r="J1179" i="10"/>
  <c r="L1179" i="10"/>
  <c r="K1179" i="10"/>
  <c r="M1179" i="10" s="1"/>
  <c r="O1179" i="10"/>
  <c r="P1179" i="10" s="1"/>
  <c r="J1180" i="10"/>
  <c r="L1180" i="10" s="1"/>
  <c r="K1180" i="10"/>
  <c r="M1180" i="10" s="1"/>
  <c r="O1180" i="10"/>
  <c r="P1180" i="10" s="1"/>
  <c r="J1181" i="10"/>
  <c r="L1181" i="10" s="1"/>
  <c r="K1181" i="10"/>
  <c r="M1181" i="10" s="1"/>
  <c r="O1181" i="10"/>
  <c r="P1181" i="10"/>
  <c r="J1182" i="10"/>
  <c r="L1182" i="10" s="1"/>
  <c r="K1182" i="10"/>
  <c r="M1182" i="10" s="1"/>
  <c r="O1182" i="10"/>
  <c r="P1182" i="10" s="1"/>
  <c r="J1183" i="10"/>
  <c r="L1183" i="10" s="1"/>
  <c r="K1183" i="10"/>
  <c r="M1183" i="10" s="1"/>
  <c r="O1183" i="10"/>
  <c r="P1183" i="10" s="1"/>
  <c r="J1184" i="10"/>
  <c r="L1184" i="10" s="1"/>
  <c r="K1184" i="10"/>
  <c r="M1184" i="10" s="1"/>
  <c r="O1184" i="10"/>
  <c r="P1184" i="10" s="1"/>
  <c r="J1185" i="10"/>
  <c r="L1185" i="10" s="1"/>
  <c r="K1185" i="10"/>
  <c r="M1185" i="10" s="1"/>
  <c r="O1185" i="10"/>
  <c r="P1185" i="10" s="1"/>
  <c r="J1186" i="10"/>
  <c r="L1186" i="10" s="1"/>
  <c r="K1186" i="10"/>
  <c r="M1186" i="10" s="1"/>
  <c r="O1186" i="10"/>
  <c r="P1186" i="10" s="1"/>
  <c r="J1187" i="10"/>
  <c r="L1187" i="10" s="1"/>
  <c r="K1187" i="10"/>
  <c r="M1187" i="10" s="1"/>
  <c r="O1187" i="10"/>
  <c r="P1187" i="10" s="1"/>
  <c r="J1188" i="10"/>
  <c r="L1188" i="10" s="1"/>
  <c r="K1188" i="10"/>
  <c r="M1188" i="10"/>
  <c r="O1188" i="10"/>
  <c r="P1188" i="10" s="1"/>
  <c r="J1189" i="10"/>
  <c r="L1189" i="10" s="1"/>
  <c r="K1189" i="10"/>
  <c r="M1189" i="10" s="1"/>
  <c r="O1189" i="10"/>
  <c r="P1189" i="10" s="1"/>
  <c r="J1190" i="10"/>
  <c r="L1190" i="10" s="1"/>
  <c r="K1190" i="10"/>
  <c r="M1190" i="10" s="1"/>
  <c r="O1190" i="10"/>
  <c r="P1190" i="10" s="1"/>
  <c r="J1191" i="10"/>
  <c r="L1191" i="10"/>
  <c r="K1191" i="10"/>
  <c r="M1191" i="10" s="1"/>
  <c r="O1191" i="10"/>
  <c r="P1191" i="10" s="1"/>
  <c r="J1192" i="10"/>
  <c r="L1192" i="10" s="1"/>
  <c r="K1192" i="10"/>
  <c r="M1192" i="10"/>
  <c r="O1192" i="10"/>
  <c r="P1192" i="10" s="1"/>
  <c r="J1193" i="10"/>
  <c r="L1193" i="10" s="1"/>
  <c r="K1193" i="10"/>
  <c r="M1193" i="10" s="1"/>
  <c r="O1193" i="10"/>
  <c r="P1193" i="10" s="1"/>
  <c r="J1194" i="10"/>
  <c r="L1194" i="10" s="1"/>
  <c r="K1194" i="10"/>
  <c r="M1194" i="10"/>
  <c r="O1194" i="10"/>
  <c r="P1194" i="10" s="1"/>
  <c r="J1195" i="10"/>
  <c r="L1195" i="10" s="1"/>
  <c r="K1195" i="10"/>
  <c r="M1195" i="10" s="1"/>
  <c r="O1195" i="10"/>
  <c r="P1195" i="10" s="1"/>
  <c r="J1196" i="10"/>
  <c r="L1196" i="10" s="1"/>
  <c r="K1196" i="10"/>
  <c r="M1196" i="10" s="1"/>
  <c r="O1196" i="10"/>
  <c r="P1196" i="10" s="1"/>
  <c r="J1197" i="10"/>
  <c r="L1197" i="10" s="1"/>
  <c r="K1197" i="10"/>
  <c r="M1197" i="10" s="1"/>
  <c r="O1197" i="10"/>
  <c r="P1197" i="10"/>
  <c r="J1198" i="10"/>
  <c r="L1198" i="10" s="1"/>
  <c r="K1198" i="10"/>
  <c r="M1198" i="10" s="1"/>
  <c r="O1198" i="10"/>
  <c r="P1198" i="10" s="1"/>
  <c r="J1199" i="10"/>
  <c r="L1199" i="10" s="1"/>
  <c r="K1199" i="10"/>
  <c r="M1199" i="10" s="1"/>
  <c r="O1199" i="10"/>
  <c r="P1199" i="10" s="1"/>
  <c r="J1200" i="10"/>
  <c r="L1200" i="10" s="1"/>
  <c r="K1200" i="10"/>
  <c r="M1200" i="10" s="1"/>
  <c r="O1200" i="10"/>
  <c r="P1200" i="10" s="1"/>
  <c r="J1201" i="10"/>
  <c r="L1201" i="10" s="1"/>
  <c r="K1201" i="10"/>
  <c r="M1201" i="10" s="1"/>
  <c r="O1201" i="10"/>
  <c r="P1201" i="10" s="1"/>
  <c r="J1202" i="10"/>
  <c r="L1202" i="10"/>
  <c r="K1202" i="10"/>
  <c r="M1202" i="10" s="1"/>
  <c r="O1202" i="10"/>
  <c r="P1202" i="10" s="1"/>
  <c r="J1203" i="10"/>
  <c r="L1203" i="10" s="1"/>
  <c r="K1203" i="10"/>
  <c r="M1203" i="10" s="1"/>
  <c r="O1203" i="10"/>
  <c r="P1203" i="10" s="1"/>
  <c r="J1204" i="10"/>
  <c r="L1204" i="10" s="1"/>
  <c r="K1204" i="10"/>
  <c r="M1204" i="10" s="1"/>
  <c r="O1204" i="10"/>
  <c r="P1204" i="10" s="1"/>
  <c r="J1205" i="10"/>
  <c r="L1205" i="10" s="1"/>
  <c r="K1205" i="10"/>
  <c r="M1205" i="10" s="1"/>
  <c r="O1205" i="10"/>
  <c r="P1205" i="10" s="1"/>
  <c r="J1206" i="10"/>
  <c r="L1206" i="10" s="1"/>
  <c r="K1206" i="10"/>
  <c r="M1206" i="10" s="1"/>
  <c r="O1206" i="10"/>
  <c r="P1206" i="10" s="1"/>
  <c r="J1207" i="10"/>
  <c r="L1207" i="10" s="1"/>
  <c r="K1207" i="10"/>
  <c r="M1207" i="10" s="1"/>
  <c r="O1207" i="10"/>
  <c r="P1207" i="10" s="1"/>
  <c r="J1208" i="10"/>
  <c r="L1208" i="10" s="1"/>
  <c r="K1208" i="10"/>
  <c r="M1208" i="10" s="1"/>
  <c r="O1208" i="10"/>
  <c r="P1208" i="10" s="1"/>
  <c r="J1209" i="10"/>
  <c r="L1209" i="10" s="1"/>
  <c r="K1209" i="10"/>
  <c r="M1209" i="10" s="1"/>
  <c r="O1209" i="10"/>
  <c r="P1209" i="10" s="1"/>
  <c r="J1210" i="10"/>
  <c r="L1210" i="10" s="1"/>
  <c r="K1210" i="10"/>
  <c r="M1210" i="10" s="1"/>
  <c r="O1210" i="10"/>
  <c r="P1210" i="10" s="1"/>
  <c r="J1211" i="10"/>
  <c r="L1211" i="10" s="1"/>
  <c r="K1211" i="10"/>
  <c r="M1211" i="10" s="1"/>
  <c r="O1211" i="10"/>
  <c r="P1211" i="10" s="1"/>
  <c r="J1212" i="10"/>
  <c r="L1212" i="10" s="1"/>
  <c r="K1212" i="10"/>
  <c r="M1212" i="10" s="1"/>
  <c r="N1212" i="10" s="1"/>
  <c r="O1212" i="10"/>
  <c r="P1212" i="10" s="1"/>
  <c r="J1213" i="10"/>
  <c r="L1213" i="10" s="1"/>
  <c r="K1213" i="10"/>
  <c r="M1213" i="10" s="1"/>
  <c r="O1213" i="10"/>
  <c r="P1213" i="10" s="1"/>
  <c r="J1214" i="10"/>
  <c r="L1214" i="10" s="1"/>
  <c r="K1214" i="10"/>
  <c r="M1214" i="10" s="1"/>
  <c r="O1214" i="10"/>
  <c r="P1214" i="10" s="1"/>
  <c r="J1215" i="10"/>
  <c r="L1215" i="10" s="1"/>
  <c r="N1215" i="10" s="1"/>
  <c r="K1215" i="10"/>
  <c r="M1215" i="10" s="1"/>
  <c r="O1215" i="10"/>
  <c r="P1215" i="10" s="1"/>
  <c r="J1216" i="10"/>
  <c r="L1216" i="10" s="1"/>
  <c r="K1216" i="10"/>
  <c r="M1216" i="10" s="1"/>
  <c r="O1216" i="10"/>
  <c r="P1216" i="10" s="1"/>
  <c r="J1217" i="10"/>
  <c r="L1217" i="10" s="1"/>
  <c r="K1217" i="10"/>
  <c r="M1217" i="10" s="1"/>
  <c r="O1217" i="10"/>
  <c r="P1217" i="10" s="1"/>
  <c r="J1218" i="10"/>
  <c r="L1218" i="10" s="1"/>
  <c r="K1218" i="10"/>
  <c r="M1218" i="10" s="1"/>
  <c r="O1218" i="10"/>
  <c r="P1218" i="10" s="1"/>
  <c r="J1219" i="10"/>
  <c r="L1219" i="10" s="1"/>
  <c r="K1219" i="10"/>
  <c r="M1219" i="10" s="1"/>
  <c r="O1219" i="10"/>
  <c r="P1219" i="10" s="1"/>
  <c r="J1220" i="10"/>
  <c r="L1220" i="10" s="1"/>
  <c r="N1220" i="10" s="1"/>
  <c r="K1220" i="10"/>
  <c r="M1220" i="10" s="1"/>
  <c r="O1220" i="10"/>
  <c r="P1220" i="10" s="1"/>
  <c r="J1221" i="10"/>
  <c r="L1221" i="10" s="1"/>
  <c r="K1221" i="10"/>
  <c r="M1221" i="10"/>
  <c r="O1221" i="10"/>
  <c r="P1221" i="10" s="1"/>
  <c r="J1222" i="10"/>
  <c r="L1222" i="10" s="1"/>
  <c r="K1222" i="10"/>
  <c r="M1222" i="10" s="1"/>
  <c r="O1222" i="10"/>
  <c r="P1222" i="10" s="1"/>
  <c r="J1223" i="10"/>
  <c r="L1223" i="10" s="1"/>
  <c r="K1223" i="10"/>
  <c r="M1223" i="10"/>
  <c r="O1223" i="10"/>
  <c r="P1223" i="10" s="1"/>
  <c r="J1224" i="10"/>
  <c r="L1224" i="10" s="1"/>
  <c r="K1224" i="10"/>
  <c r="M1224" i="10" s="1"/>
  <c r="O1224" i="10"/>
  <c r="P1224" i="10" s="1"/>
  <c r="J1225" i="10"/>
  <c r="L1225" i="10" s="1"/>
  <c r="K1225" i="10"/>
  <c r="M1225" i="10" s="1"/>
  <c r="O1225" i="10"/>
  <c r="P1225" i="10" s="1"/>
  <c r="J1226" i="10"/>
  <c r="L1226" i="10" s="1"/>
  <c r="K1226" i="10"/>
  <c r="M1226" i="10"/>
  <c r="O1226" i="10"/>
  <c r="P1226" i="10" s="1"/>
  <c r="J1227" i="10"/>
  <c r="L1227" i="10" s="1"/>
  <c r="N1227" i="10" s="1"/>
  <c r="K1227" i="10"/>
  <c r="M1227" i="10" s="1"/>
  <c r="O1227" i="10"/>
  <c r="P1227" i="10" s="1"/>
  <c r="J1228" i="10"/>
  <c r="L1228" i="10" s="1"/>
  <c r="K1228" i="10"/>
  <c r="M1228" i="10"/>
  <c r="N1228" i="10" s="1"/>
  <c r="O1228" i="10"/>
  <c r="P1228" i="10" s="1"/>
  <c r="J1229" i="10"/>
  <c r="L1229" i="10" s="1"/>
  <c r="N1229" i="10" s="1"/>
  <c r="K1229" i="10"/>
  <c r="M1229" i="10" s="1"/>
  <c r="O1229" i="10"/>
  <c r="P1229" i="10" s="1"/>
  <c r="J1230" i="10"/>
  <c r="L1230" i="10" s="1"/>
  <c r="K1230" i="10"/>
  <c r="M1230" i="10" s="1"/>
  <c r="O1230" i="10"/>
  <c r="P1230" i="10" s="1"/>
  <c r="J1231" i="10"/>
  <c r="L1231" i="10" s="1"/>
  <c r="K1231" i="10"/>
  <c r="M1231" i="10" s="1"/>
  <c r="O1231" i="10"/>
  <c r="P1231" i="10"/>
  <c r="J1232" i="10"/>
  <c r="L1232" i="10" s="1"/>
  <c r="K1232" i="10"/>
  <c r="M1232" i="10" s="1"/>
  <c r="O1232" i="10"/>
  <c r="P1232" i="10" s="1"/>
  <c r="J1233" i="10"/>
  <c r="L1233" i="10" s="1"/>
  <c r="K1233" i="10"/>
  <c r="M1233" i="10" s="1"/>
  <c r="O1233" i="10"/>
  <c r="P1233" i="10" s="1"/>
  <c r="J1234" i="10"/>
  <c r="L1234" i="10" s="1"/>
  <c r="N1234" i="10" s="1"/>
  <c r="K1234" i="10"/>
  <c r="M1234" i="10" s="1"/>
  <c r="O1234" i="10"/>
  <c r="P1234" i="10" s="1"/>
  <c r="J1235" i="10"/>
  <c r="L1235" i="10" s="1"/>
  <c r="N1235" i="10" s="1"/>
  <c r="K1235" i="10"/>
  <c r="M1235" i="10"/>
  <c r="O1235" i="10"/>
  <c r="P1235" i="10" s="1"/>
  <c r="J1236" i="10"/>
  <c r="L1236" i="10" s="1"/>
  <c r="K1236" i="10"/>
  <c r="M1236" i="10" s="1"/>
  <c r="O1236" i="10"/>
  <c r="P1236" i="10" s="1"/>
  <c r="J1237" i="10"/>
  <c r="L1237" i="10" s="1"/>
  <c r="K1237" i="10"/>
  <c r="M1237" i="10"/>
  <c r="O1237" i="10"/>
  <c r="P1237" i="10" s="1"/>
  <c r="J1238" i="10"/>
  <c r="L1238" i="10" s="1"/>
  <c r="K1238" i="10"/>
  <c r="M1238" i="10" s="1"/>
  <c r="O1238" i="10"/>
  <c r="P1238" i="10" s="1"/>
  <c r="J1239" i="10"/>
  <c r="L1239" i="10" s="1"/>
  <c r="K1239" i="10"/>
  <c r="M1239" i="10" s="1"/>
  <c r="O1239" i="10"/>
  <c r="P1239" i="10" s="1"/>
  <c r="J1240" i="10"/>
  <c r="L1240" i="10" s="1"/>
  <c r="K1240" i="10"/>
  <c r="M1240" i="10" s="1"/>
  <c r="O1240" i="10"/>
  <c r="P1240" i="10"/>
  <c r="J1241" i="10"/>
  <c r="L1241" i="10" s="1"/>
  <c r="K1241" i="10"/>
  <c r="M1241" i="10" s="1"/>
  <c r="N1241" i="10" s="1"/>
  <c r="O1241" i="10"/>
  <c r="P1241" i="10" s="1"/>
  <c r="J1242" i="10"/>
  <c r="L1242" i="10" s="1"/>
  <c r="N1242" i="10" s="1"/>
  <c r="K1242" i="10"/>
  <c r="M1242" i="10" s="1"/>
  <c r="O1242" i="10"/>
  <c r="P1242" i="10" s="1"/>
  <c r="J1243" i="10"/>
  <c r="L1243" i="10" s="1"/>
  <c r="K1243" i="10"/>
  <c r="M1243" i="10"/>
  <c r="O1243" i="10"/>
  <c r="P1243" i="10" s="1"/>
  <c r="J1244" i="10"/>
  <c r="L1244" i="10" s="1"/>
  <c r="K1244" i="10"/>
  <c r="M1244" i="10" s="1"/>
  <c r="O1244" i="10"/>
  <c r="P1244" i="10" s="1"/>
  <c r="J1245" i="10"/>
  <c r="L1245" i="10" s="1"/>
  <c r="K1245" i="10"/>
  <c r="M1245" i="10"/>
  <c r="O1245" i="10"/>
  <c r="P1245" i="10" s="1"/>
  <c r="J1246" i="10"/>
  <c r="L1246" i="10" s="1"/>
  <c r="N1246" i="10" s="1"/>
  <c r="K1246" i="10"/>
  <c r="M1246" i="10" s="1"/>
  <c r="O1246" i="10"/>
  <c r="P1246" i="10" s="1"/>
  <c r="J1247" i="10"/>
  <c r="L1247" i="10" s="1"/>
  <c r="K1247" i="10"/>
  <c r="M1247" i="10"/>
  <c r="N1247" i="10" s="1"/>
  <c r="O1247" i="10"/>
  <c r="P1247" i="10" s="1"/>
  <c r="J1248" i="10"/>
  <c r="L1248" i="10" s="1"/>
  <c r="K1248" i="10"/>
  <c r="M1248" i="10" s="1"/>
  <c r="O1248" i="10"/>
  <c r="P1248" i="10" s="1"/>
  <c r="J1249" i="10"/>
  <c r="L1249" i="10" s="1"/>
  <c r="K1249" i="10"/>
  <c r="M1249" i="10" s="1"/>
  <c r="O1249" i="10"/>
  <c r="P1249" i="10" s="1"/>
  <c r="J1250" i="10"/>
  <c r="L1250" i="10"/>
  <c r="K1250" i="10"/>
  <c r="M1250" i="10" s="1"/>
  <c r="O1250" i="10"/>
  <c r="P1250" i="10" s="1"/>
  <c r="J1251" i="10"/>
  <c r="L1251" i="10" s="1"/>
  <c r="K1251" i="10"/>
  <c r="M1251" i="10" s="1"/>
  <c r="O1251" i="10"/>
  <c r="P1251" i="10"/>
  <c r="J1252" i="10"/>
  <c r="L1252" i="10" s="1"/>
  <c r="K1252" i="10"/>
  <c r="M1252" i="10" s="1"/>
  <c r="O1252" i="10"/>
  <c r="P1252" i="10" s="1"/>
  <c r="J1253" i="10"/>
  <c r="L1253" i="10" s="1"/>
  <c r="N1253" i="10" s="1"/>
  <c r="K1253" i="10"/>
  <c r="M1253" i="10" s="1"/>
  <c r="O1253" i="10"/>
  <c r="P1253" i="10" s="1"/>
  <c r="J1254" i="10"/>
  <c r="L1254" i="10" s="1"/>
  <c r="K1254" i="10"/>
  <c r="M1254" i="10" s="1"/>
  <c r="O1254" i="10"/>
  <c r="P1254" i="10" s="1"/>
  <c r="J1255" i="10"/>
  <c r="L1255" i="10" s="1"/>
  <c r="K1255" i="10"/>
  <c r="M1255" i="10" s="1"/>
  <c r="O1255" i="10"/>
  <c r="P1255" i="10" s="1"/>
  <c r="J1256" i="10"/>
  <c r="L1256" i="10" s="1"/>
  <c r="K1256" i="10"/>
  <c r="M1256" i="10" s="1"/>
  <c r="O1256" i="10"/>
  <c r="P1256" i="10" s="1"/>
  <c r="J1257" i="10"/>
  <c r="L1257" i="10"/>
  <c r="K1257" i="10"/>
  <c r="M1257" i="10" s="1"/>
  <c r="O1257" i="10"/>
  <c r="P1257" i="10" s="1"/>
  <c r="J1258" i="10"/>
  <c r="L1258" i="10" s="1"/>
  <c r="K1258" i="10"/>
  <c r="M1258" i="10" s="1"/>
  <c r="O1258" i="10"/>
  <c r="P1258" i="10" s="1"/>
  <c r="J1259" i="10"/>
  <c r="L1259" i="10" s="1"/>
  <c r="K1259" i="10"/>
  <c r="M1259" i="10" s="1"/>
  <c r="O1259" i="10"/>
  <c r="P1259" i="10"/>
  <c r="J1260" i="10"/>
  <c r="L1260" i="10" s="1"/>
  <c r="K1260" i="10"/>
  <c r="M1260" i="10" s="1"/>
  <c r="O1260" i="10"/>
  <c r="P1260" i="10" s="1"/>
  <c r="J1261" i="10"/>
  <c r="L1261" i="10" s="1"/>
  <c r="N1261" i="10" s="1"/>
  <c r="K1261" i="10"/>
  <c r="M1261" i="10" s="1"/>
  <c r="O1261" i="10"/>
  <c r="P1261" i="10" s="1"/>
  <c r="J1262" i="10"/>
  <c r="L1262" i="10" s="1"/>
  <c r="K1262" i="10"/>
  <c r="M1262" i="10" s="1"/>
  <c r="O1262" i="10"/>
  <c r="P1262" i="10" s="1"/>
  <c r="J1263" i="10"/>
  <c r="L1263" i="10" s="1"/>
  <c r="K1263" i="10"/>
  <c r="M1263" i="10" s="1"/>
  <c r="O1263" i="10"/>
  <c r="P1263" i="10" s="1"/>
  <c r="J1264" i="10"/>
  <c r="L1264" i="10" s="1"/>
  <c r="K1264" i="10"/>
  <c r="M1264" i="10" s="1"/>
  <c r="O1264" i="10"/>
  <c r="P1264" i="10" s="1"/>
  <c r="J1265" i="10"/>
  <c r="L1265" i="10" s="1"/>
  <c r="K1265" i="10"/>
  <c r="M1265" i="10" s="1"/>
  <c r="O1265" i="10"/>
  <c r="P1265" i="10" s="1"/>
  <c r="J1266" i="10"/>
  <c r="L1266" i="10" s="1"/>
  <c r="K1266" i="10"/>
  <c r="M1266" i="10" s="1"/>
  <c r="O1266" i="10"/>
  <c r="P1266" i="10"/>
  <c r="J1267" i="10"/>
  <c r="L1267" i="10" s="1"/>
  <c r="K1267" i="10"/>
  <c r="M1267" i="10" s="1"/>
  <c r="N1267" i="10" s="1"/>
  <c r="O1267" i="10"/>
  <c r="P1267" i="10" s="1"/>
  <c r="J1268" i="10"/>
  <c r="L1268" i="10" s="1"/>
  <c r="K1268" i="10"/>
  <c r="M1268" i="10" s="1"/>
  <c r="O1268" i="10"/>
  <c r="P1268" i="10"/>
  <c r="J1269" i="10"/>
  <c r="L1269" i="10" s="1"/>
  <c r="K1269" i="10"/>
  <c r="M1269" i="10" s="1"/>
  <c r="N1269" i="10" s="1"/>
  <c r="O1269" i="10"/>
  <c r="P1269" i="10" s="1"/>
  <c r="J1270" i="10"/>
  <c r="L1270" i="10" s="1"/>
  <c r="K1270" i="10"/>
  <c r="M1270" i="10" s="1"/>
  <c r="O1270" i="10"/>
  <c r="P1270" i="10" s="1"/>
  <c r="J1271" i="10"/>
  <c r="L1271" i="10" s="1"/>
  <c r="K1271" i="10"/>
  <c r="M1271" i="10"/>
  <c r="O1271" i="10"/>
  <c r="P1271" i="10" s="1"/>
  <c r="J1272" i="10"/>
  <c r="L1272" i="10" s="1"/>
  <c r="K1272" i="10"/>
  <c r="M1272" i="10" s="1"/>
  <c r="O1272" i="10"/>
  <c r="P1272" i="10" s="1"/>
  <c r="J1273" i="10"/>
  <c r="L1273" i="10" s="1"/>
  <c r="K1273" i="10"/>
  <c r="M1273" i="10" s="1"/>
  <c r="O1273" i="10"/>
  <c r="P1273" i="10" s="1"/>
  <c r="J1274" i="10"/>
  <c r="L1274" i="10" s="1"/>
  <c r="K1274" i="10"/>
  <c r="M1274" i="10"/>
  <c r="O1274" i="10"/>
  <c r="P1274" i="10" s="1"/>
  <c r="J1275" i="10"/>
  <c r="L1275" i="10" s="1"/>
  <c r="K1275" i="10"/>
  <c r="M1275" i="10" s="1"/>
  <c r="O1275" i="10"/>
  <c r="P1275" i="10" s="1"/>
  <c r="J1276" i="10"/>
  <c r="L1276" i="10" s="1"/>
  <c r="K1276" i="10"/>
  <c r="M1276" i="10"/>
  <c r="O1276" i="10"/>
  <c r="P1276" i="10" s="1"/>
  <c r="J1277" i="10"/>
  <c r="L1277" i="10" s="1"/>
  <c r="N1277" i="10" s="1"/>
  <c r="K1277" i="10"/>
  <c r="M1277" i="10" s="1"/>
  <c r="O1277" i="10"/>
  <c r="P1277" i="10" s="1"/>
  <c r="J1278" i="10"/>
  <c r="L1278" i="10" s="1"/>
  <c r="K1278" i="10"/>
  <c r="M1278" i="10"/>
  <c r="N1278" i="10" s="1"/>
  <c r="O1278" i="10"/>
  <c r="P1278" i="10" s="1"/>
  <c r="J1279" i="10"/>
  <c r="L1279" i="10" s="1"/>
  <c r="N1279" i="10" s="1"/>
  <c r="K1279" i="10"/>
  <c r="M1279" i="10" s="1"/>
  <c r="O1279" i="10"/>
  <c r="P1279" i="10" s="1"/>
  <c r="J1280" i="10"/>
  <c r="L1280" i="10" s="1"/>
  <c r="K1280" i="10"/>
  <c r="M1280" i="10" s="1"/>
  <c r="O1280" i="10"/>
  <c r="P1280" i="10" s="1"/>
  <c r="J1281" i="10"/>
  <c r="L1281" i="10"/>
  <c r="K1281" i="10"/>
  <c r="M1281" i="10" s="1"/>
  <c r="O1281" i="10"/>
  <c r="P1281" i="10" s="1"/>
  <c r="J1282" i="10"/>
  <c r="L1282" i="10" s="1"/>
  <c r="K1282" i="10"/>
  <c r="M1282" i="10" s="1"/>
  <c r="O1282" i="10"/>
  <c r="P1282" i="10" s="1"/>
  <c r="J1283" i="10"/>
  <c r="L1283" i="10" s="1"/>
  <c r="K1283" i="10"/>
  <c r="M1283" i="10" s="1"/>
  <c r="O1283" i="10"/>
  <c r="P1283" i="10" s="1"/>
  <c r="J1284" i="10"/>
  <c r="L1284" i="10" s="1"/>
  <c r="K1284" i="10"/>
  <c r="M1284" i="10" s="1"/>
  <c r="N1284" i="10" s="1"/>
  <c r="O1284" i="10"/>
  <c r="P1284" i="10" s="1"/>
  <c r="J1285" i="10"/>
  <c r="L1285" i="10" s="1"/>
  <c r="N1285" i="10" s="1"/>
  <c r="K1285" i="10"/>
  <c r="M1285" i="10" s="1"/>
  <c r="O1285" i="10"/>
  <c r="P1285" i="10" s="1"/>
  <c r="J1286" i="10"/>
  <c r="L1286" i="10" s="1"/>
  <c r="K1286" i="10"/>
  <c r="M1286" i="10" s="1"/>
  <c r="O1286" i="10"/>
  <c r="P1286" i="10" s="1"/>
  <c r="J1287" i="10"/>
  <c r="L1287" i="10"/>
  <c r="K1287" i="10"/>
  <c r="M1287" i="10" s="1"/>
  <c r="O1287" i="10"/>
  <c r="P1287" i="10" s="1"/>
  <c r="J1288" i="10"/>
  <c r="L1288" i="10"/>
  <c r="K1288" i="10"/>
  <c r="M1288" i="10" s="1"/>
  <c r="O1288" i="10"/>
  <c r="P1288" i="10" s="1"/>
  <c r="J1289" i="10"/>
  <c r="L1289" i="10" s="1"/>
  <c r="K1289" i="10"/>
  <c r="M1289" i="10" s="1"/>
  <c r="O1289" i="10"/>
  <c r="P1289" i="10" s="1"/>
  <c r="J1290" i="10"/>
  <c r="L1290" i="10" s="1"/>
  <c r="K1290" i="10"/>
  <c r="M1290" i="10" s="1"/>
  <c r="O1290" i="10"/>
  <c r="P1290" i="10" s="1"/>
  <c r="J1291" i="10"/>
  <c r="L1291" i="10" s="1"/>
  <c r="K1291" i="10"/>
  <c r="M1291" i="10" s="1"/>
  <c r="O1291" i="10"/>
  <c r="P1291" i="10" s="1"/>
  <c r="J1292" i="10"/>
  <c r="L1292" i="10" s="1"/>
  <c r="K1292" i="10"/>
  <c r="M1292" i="10" s="1"/>
  <c r="O1292" i="10"/>
  <c r="P1292" i="10" s="1"/>
  <c r="J1293" i="10"/>
  <c r="L1293" i="10" s="1"/>
  <c r="K1293" i="10"/>
  <c r="M1293" i="10" s="1"/>
  <c r="O1293" i="10"/>
  <c r="P1293" i="10" s="1"/>
  <c r="J1294" i="10"/>
  <c r="L1294" i="10" s="1"/>
  <c r="K1294" i="10"/>
  <c r="M1294" i="10" s="1"/>
  <c r="O1294" i="10"/>
  <c r="P1294" i="10" s="1"/>
  <c r="J1295" i="10"/>
  <c r="L1295" i="10" s="1"/>
  <c r="K1295" i="10"/>
  <c r="M1295" i="10" s="1"/>
  <c r="O1295" i="10"/>
  <c r="P1295" i="10" s="1"/>
  <c r="J1296" i="10"/>
  <c r="L1296" i="10" s="1"/>
  <c r="K1296" i="10"/>
  <c r="M1296" i="10" s="1"/>
  <c r="O1296" i="10"/>
  <c r="P1296" i="10" s="1"/>
  <c r="J1297" i="10"/>
  <c r="L1297" i="10" s="1"/>
  <c r="K1297" i="10"/>
  <c r="M1297" i="10" s="1"/>
  <c r="O1297" i="10"/>
  <c r="P1297" i="10" s="1"/>
  <c r="J1298" i="10"/>
  <c r="L1298" i="10" s="1"/>
  <c r="K1298" i="10"/>
  <c r="M1298" i="10" s="1"/>
  <c r="O1298" i="10"/>
  <c r="P1298" i="10" s="1"/>
  <c r="J1299" i="10"/>
  <c r="L1299" i="10" s="1"/>
  <c r="K1299" i="10"/>
  <c r="M1299" i="10" s="1"/>
  <c r="O1299" i="10"/>
  <c r="P1299" i="10" s="1"/>
  <c r="J1300" i="10"/>
  <c r="L1300" i="10" s="1"/>
  <c r="N1300" i="10" s="1"/>
  <c r="K1300" i="10"/>
  <c r="M1300" i="10" s="1"/>
  <c r="O1300" i="10"/>
  <c r="P1300" i="10" s="1"/>
  <c r="J1301" i="10"/>
  <c r="L1301" i="10" s="1"/>
  <c r="K1301" i="10"/>
  <c r="M1301" i="10" s="1"/>
  <c r="O1301" i="10"/>
  <c r="P1301" i="10" s="1"/>
  <c r="J1302" i="10"/>
  <c r="L1302" i="10" s="1"/>
  <c r="K1302" i="10"/>
  <c r="M1302" i="10" s="1"/>
  <c r="O1302" i="10"/>
  <c r="P1302" i="10"/>
  <c r="J1303" i="10"/>
  <c r="L1303" i="10" s="1"/>
  <c r="K1303" i="10"/>
  <c r="M1303" i="10" s="1"/>
  <c r="N1303" i="10" s="1"/>
  <c r="O1303" i="10"/>
  <c r="P1303" i="10" s="1"/>
  <c r="J1304" i="10"/>
  <c r="L1304" i="10" s="1"/>
  <c r="N1304" i="10" s="1"/>
  <c r="K1304" i="10"/>
  <c r="M1304" i="10" s="1"/>
  <c r="O1304" i="10"/>
  <c r="P1304" i="10" s="1"/>
  <c r="J1305" i="10"/>
  <c r="L1305" i="10" s="1"/>
  <c r="K1305" i="10"/>
  <c r="M1305" i="10" s="1"/>
  <c r="O1305" i="10"/>
  <c r="P1305" i="10" s="1"/>
  <c r="J1306" i="10"/>
  <c r="L1306" i="10"/>
  <c r="K1306" i="10"/>
  <c r="M1306" i="10" s="1"/>
  <c r="O1306" i="10"/>
  <c r="P1306" i="10" s="1"/>
  <c r="J1307" i="10"/>
  <c r="L1307" i="10" s="1"/>
  <c r="K1307" i="10"/>
  <c r="M1307" i="10" s="1"/>
  <c r="O1307" i="10"/>
  <c r="P1307" i="10" s="1"/>
  <c r="J1308" i="10"/>
  <c r="L1308" i="10" s="1"/>
  <c r="N1308" i="10" s="1"/>
  <c r="K1308" i="10"/>
  <c r="M1308" i="10" s="1"/>
  <c r="O1308" i="10"/>
  <c r="P1308" i="10" s="1"/>
  <c r="J1309" i="10"/>
  <c r="L1309" i="10" s="1"/>
  <c r="K1309" i="10"/>
  <c r="M1309" i="10" s="1"/>
  <c r="O1309" i="10"/>
  <c r="P1309" i="10" s="1"/>
  <c r="J1310" i="10"/>
  <c r="L1310" i="10" s="1"/>
  <c r="K1310" i="10"/>
  <c r="M1310" i="10" s="1"/>
  <c r="O1310" i="10"/>
  <c r="P1310" i="10" s="1"/>
  <c r="J1311" i="10"/>
  <c r="L1311" i="10" s="1"/>
  <c r="K1311" i="10"/>
  <c r="M1311" i="10" s="1"/>
  <c r="O1311" i="10"/>
  <c r="P1311" i="10" s="1"/>
  <c r="J1312" i="10"/>
  <c r="L1312" i="10"/>
  <c r="K1312" i="10"/>
  <c r="M1312" i="10" s="1"/>
  <c r="O1312" i="10"/>
  <c r="P1312" i="10" s="1"/>
  <c r="J1313" i="10"/>
  <c r="L1313" i="10" s="1"/>
  <c r="K1313" i="10"/>
  <c r="M1313" i="10" s="1"/>
  <c r="N1313" i="10" s="1"/>
  <c r="O1313" i="10"/>
  <c r="P1313" i="10" s="1"/>
  <c r="J1314" i="10"/>
  <c r="L1314" i="10" s="1"/>
  <c r="K1314" i="10"/>
  <c r="M1314" i="10" s="1"/>
  <c r="O1314" i="10"/>
  <c r="P1314" i="10"/>
  <c r="J1315" i="10"/>
  <c r="L1315" i="10" s="1"/>
  <c r="K1315" i="10"/>
  <c r="M1315" i="10" s="1"/>
  <c r="N1315" i="10" s="1"/>
  <c r="O1315" i="10"/>
  <c r="P1315" i="10" s="1"/>
  <c r="J1316" i="10"/>
  <c r="L1316" i="10" s="1"/>
  <c r="K1316" i="10"/>
  <c r="M1316" i="10" s="1"/>
  <c r="O1316" i="10"/>
  <c r="P1316" i="10"/>
  <c r="J1317" i="10"/>
  <c r="L1317" i="10" s="1"/>
  <c r="K1317" i="10"/>
  <c r="M1317" i="10" s="1"/>
  <c r="O1317" i="10"/>
  <c r="P1317" i="10" s="1"/>
  <c r="J1318" i="10"/>
  <c r="L1318" i="10" s="1"/>
  <c r="K1318" i="10"/>
  <c r="M1318" i="10" s="1"/>
  <c r="O1318" i="10"/>
  <c r="P1318" i="10" s="1"/>
  <c r="J1319" i="10"/>
  <c r="L1319" i="10" s="1"/>
  <c r="K1319" i="10"/>
  <c r="M1319" i="10" s="1"/>
  <c r="O1319" i="10"/>
  <c r="P1319" i="10" s="1"/>
  <c r="J1320" i="10"/>
  <c r="L1320" i="10" s="1"/>
  <c r="K1320" i="10"/>
  <c r="M1320" i="10" s="1"/>
  <c r="O1320" i="10"/>
  <c r="P1320" i="10" s="1"/>
  <c r="J1321" i="10"/>
  <c r="L1321" i="10" s="1"/>
  <c r="K1321" i="10"/>
  <c r="M1321" i="10" s="1"/>
  <c r="O1321" i="10"/>
  <c r="P1321" i="10" s="1"/>
  <c r="J1322" i="10"/>
  <c r="L1322" i="10" s="1"/>
  <c r="K1322" i="10"/>
  <c r="M1322" i="10" s="1"/>
  <c r="O1322" i="10"/>
  <c r="P1322" i="10" s="1"/>
  <c r="J1323" i="10"/>
  <c r="L1323" i="10" s="1"/>
  <c r="K1323" i="10"/>
  <c r="M1323" i="10" s="1"/>
  <c r="O1323" i="10"/>
  <c r="P1323" i="10" s="1"/>
  <c r="J1324" i="10"/>
  <c r="L1324" i="10" s="1"/>
  <c r="K1324" i="10"/>
  <c r="M1324" i="10" s="1"/>
  <c r="O1324" i="10"/>
  <c r="P1324" i="10" s="1"/>
  <c r="J1325" i="10"/>
  <c r="L1325" i="10" s="1"/>
  <c r="K1325" i="10"/>
  <c r="M1325" i="10"/>
  <c r="O1325" i="10"/>
  <c r="P1325" i="10" s="1"/>
  <c r="J1326" i="10"/>
  <c r="L1326" i="10" s="1"/>
  <c r="K1326" i="10"/>
  <c r="M1326" i="10" s="1"/>
  <c r="O1326" i="10"/>
  <c r="P1326" i="10" s="1"/>
  <c r="J1327" i="10"/>
  <c r="L1327" i="10" s="1"/>
  <c r="K1327" i="10"/>
  <c r="M1327" i="10" s="1"/>
  <c r="N1327" i="10" s="1"/>
  <c r="O1327" i="10"/>
  <c r="P1327" i="10" s="1"/>
  <c r="J1328" i="10"/>
  <c r="L1328" i="10" s="1"/>
  <c r="K1328" i="10"/>
  <c r="M1328" i="10" s="1"/>
  <c r="O1328" i="10"/>
  <c r="P1328" i="10" s="1"/>
  <c r="J1329" i="10"/>
  <c r="L1329" i="10" s="1"/>
  <c r="N1329" i="10" s="1"/>
  <c r="K1329" i="10"/>
  <c r="M1329" i="10" s="1"/>
  <c r="O1329" i="10"/>
  <c r="P1329" i="10" s="1"/>
  <c r="J1330" i="10"/>
  <c r="L1330" i="10" s="1"/>
  <c r="K1330" i="10"/>
  <c r="M1330" i="10" s="1"/>
  <c r="O1330" i="10"/>
  <c r="P1330" i="10" s="1"/>
  <c r="J1331" i="10"/>
  <c r="L1331" i="10"/>
  <c r="N1331" i="10" s="1"/>
  <c r="K1331" i="10"/>
  <c r="M1331" i="10" s="1"/>
  <c r="O1331" i="10"/>
  <c r="P1331" i="10" s="1"/>
  <c r="J1332" i="10"/>
  <c r="L1332" i="10" s="1"/>
  <c r="K1332" i="10"/>
  <c r="M1332" i="10" s="1"/>
  <c r="O1332" i="10"/>
  <c r="P1332" i="10" s="1"/>
  <c r="J1333" i="10"/>
  <c r="L1333" i="10" s="1"/>
  <c r="K1333" i="10"/>
  <c r="M1333" i="10" s="1"/>
  <c r="O1333" i="10"/>
  <c r="P1333" i="10" s="1"/>
  <c r="J1334" i="10"/>
  <c r="L1334" i="10" s="1"/>
  <c r="K1334" i="10"/>
  <c r="M1334" i="10" s="1"/>
  <c r="N1334" i="10" s="1"/>
  <c r="O1334" i="10"/>
  <c r="P1334" i="10" s="1"/>
  <c r="J1335" i="10"/>
  <c r="L1335" i="10" s="1"/>
  <c r="N1335" i="10" s="1"/>
  <c r="K1335" i="10"/>
  <c r="M1335" i="10" s="1"/>
  <c r="O1335" i="10"/>
  <c r="P1335" i="10" s="1"/>
  <c r="J1336" i="10"/>
  <c r="L1336" i="10" s="1"/>
  <c r="K1336" i="10"/>
  <c r="M1336" i="10" s="1"/>
  <c r="N1336" i="10" s="1"/>
  <c r="O1336" i="10"/>
  <c r="P1336" i="10" s="1"/>
  <c r="J1337" i="10"/>
  <c r="L1337" i="10" s="1"/>
  <c r="K1337" i="10"/>
  <c r="M1337" i="10" s="1"/>
  <c r="O1337" i="10"/>
  <c r="P1337" i="10" s="1"/>
  <c r="J1338" i="10"/>
  <c r="L1338" i="10" s="1"/>
  <c r="K1338" i="10"/>
  <c r="M1338" i="10" s="1"/>
  <c r="O1338" i="10"/>
  <c r="P1338" i="10" s="1"/>
  <c r="J1339" i="10"/>
  <c r="L1339" i="10" s="1"/>
  <c r="K1339" i="10"/>
  <c r="M1339" i="10" s="1"/>
  <c r="O1339" i="10"/>
  <c r="P1339" i="10" s="1"/>
  <c r="J1340" i="10"/>
  <c r="L1340" i="10" s="1"/>
  <c r="K1340" i="10"/>
  <c r="M1340" i="10" s="1"/>
  <c r="O1340" i="10"/>
  <c r="P1340" i="10" s="1"/>
  <c r="J1341" i="10"/>
  <c r="L1341" i="10" s="1"/>
  <c r="K1341" i="10"/>
  <c r="M1341" i="10" s="1"/>
  <c r="O1341" i="10"/>
  <c r="P1341" i="10" s="1"/>
  <c r="J1342" i="10"/>
  <c r="L1342" i="10" s="1"/>
  <c r="K1342" i="10"/>
  <c r="M1342" i="10" s="1"/>
  <c r="O1342" i="10"/>
  <c r="P1342" i="10" s="1"/>
  <c r="J1343" i="10"/>
  <c r="L1343" i="10" s="1"/>
  <c r="K1343" i="10"/>
  <c r="M1343" i="10" s="1"/>
  <c r="O1343" i="10"/>
  <c r="P1343" i="10" s="1"/>
  <c r="J1344" i="10"/>
  <c r="L1344" i="10" s="1"/>
  <c r="K1344" i="10"/>
  <c r="M1344" i="10" s="1"/>
  <c r="O1344" i="10"/>
  <c r="P1344" i="10" s="1"/>
  <c r="J1345" i="10"/>
  <c r="L1345" i="10" s="1"/>
  <c r="K1345" i="10"/>
  <c r="M1345" i="10" s="1"/>
  <c r="O1345" i="10"/>
  <c r="P1345" i="10" s="1"/>
  <c r="J1346" i="10"/>
  <c r="L1346" i="10" s="1"/>
  <c r="K1346" i="10"/>
  <c r="M1346" i="10"/>
  <c r="O1346" i="10"/>
  <c r="P1346" i="10" s="1"/>
  <c r="J1347" i="10"/>
  <c r="L1347" i="10" s="1"/>
  <c r="N1347" i="10" s="1"/>
  <c r="K1347" i="10"/>
  <c r="M1347" i="10" s="1"/>
  <c r="O1347" i="10"/>
  <c r="P1347" i="10" s="1"/>
  <c r="J1348" i="10"/>
  <c r="L1348" i="10" s="1"/>
  <c r="K1348" i="10"/>
  <c r="M1348" i="10" s="1"/>
  <c r="N1348" i="10" s="1"/>
  <c r="O1348" i="10"/>
  <c r="P1348" i="10" s="1"/>
  <c r="J1349" i="10"/>
  <c r="L1349" i="10" s="1"/>
  <c r="K1349" i="10"/>
  <c r="M1349" i="10" s="1"/>
  <c r="O1349" i="10"/>
  <c r="P1349" i="10" s="1"/>
  <c r="J1350" i="10"/>
  <c r="L1350" i="10" s="1"/>
  <c r="K1350" i="10"/>
  <c r="M1350" i="10" s="1"/>
  <c r="O1350" i="10"/>
  <c r="P1350" i="10" s="1"/>
  <c r="J1351" i="10"/>
  <c r="L1351" i="10" s="1"/>
  <c r="K1351" i="10"/>
  <c r="M1351" i="10" s="1"/>
  <c r="O1351" i="10"/>
  <c r="P1351" i="10" s="1"/>
  <c r="J1352" i="10"/>
  <c r="L1352" i="10" s="1"/>
  <c r="K1352" i="10"/>
  <c r="M1352" i="10"/>
  <c r="O1352" i="10"/>
  <c r="P1352" i="10" s="1"/>
  <c r="J1353" i="10"/>
  <c r="L1353" i="10" s="1"/>
  <c r="K1353" i="10"/>
  <c r="M1353" i="10" s="1"/>
  <c r="O1353" i="10"/>
  <c r="P1353" i="10"/>
  <c r="J1354" i="10"/>
  <c r="L1354" i="10" s="1"/>
  <c r="K1354" i="10"/>
  <c r="M1354" i="10" s="1"/>
  <c r="O1354" i="10"/>
  <c r="P1354" i="10" s="1"/>
  <c r="J1355" i="10"/>
  <c r="L1355" i="10" s="1"/>
  <c r="K1355" i="10"/>
  <c r="M1355" i="10" s="1"/>
  <c r="O1355" i="10"/>
  <c r="P1355" i="10" s="1"/>
  <c r="J1356" i="10"/>
  <c r="L1356" i="10" s="1"/>
  <c r="N1356" i="10" s="1"/>
  <c r="K1356" i="10"/>
  <c r="M1356" i="10" s="1"/>
  <c r="O1356" i="10"/>
  <c r="P1356" i="10" s="1"/>
  <c r="J1357" i="10"/>
  <c r="L1357" i="10" s="1"/>
  <c r="K1357" i="10"/>
  <c r="M1357" i="10" s="1"/>
  <c r="O1357" i="10"/>
  <c r="P1357" i="10" s="1"/>
  <c r="J1358" i="10"/>
  <c r="L1358" i="10" s="1"/>
  <c r="K1358" i="10"/>
  <c r="M1358" i="10" s="1"/>
  <c r="O1358" i="10"/>
  <c r="P1358" i="10" s="1"/>
  <c r="J1359" i="10"/>
  <c r="L1359" i="10" s="1"/>
  <c r="K1359" i="10"/>
  <c r="M1359" i="10" s="1"/>
  <c r="O1359" i="10"/>
  <c r="P1359" i="10" s="1"/>
  <c r="J1360" i="10"/>
  <c r="L1360" i="10"/>
  <c r="N1360" i="10" s="1"/>
  <c r="K1360" i="10"/>
  <c r="M1360" i="10" s="1"/>
  <c r="O1360" i="10"/>
  <c r="P1360" i="10" s="1"/>
  <c r="J1361" i="10"/>
  <c r="L1361" i="10" s="1"/>
  <c r="K1361" i="10"/>
  <c r="M1361" i="10" s="1"/>
  <c r="N1361" i="10" s="1"/>
  <c r="O1361" i="10"/>
  <c r="P1361" i="10" s="1"/>
  <c r="J1362" i="10"/>
  <c r="L1362" i="10" s="1"/>
  <c r="K1362" i="10"/>
  <c r="M1362" i="10" s="1"/>
  <c r="O1362" i="10"/>
  <c r="P1362" i="10" s="1"/>
  <c r="J1363" i="10"/>
  <c r="L1363" i="10" s="1"/>
  <c r="K1363" i="10"/>
  <c r="M1363" i="10" s="1"/>
  <c r="N1363" i="10" s="1"/>
  <c r="O1363" i="10"/>
  <c r="P1363" i="10" s="1"/>
  <c r="J1364" i="10"/>
  <c r="L1364" i="10" s="1"/>
  <c r="K1364" i="10"/>
  <c r="M1364" i="10" s="1"/>
  <c r="O1364" i="10"/>
  <c r="P1364" i="10" s="1"/>
  <c r="J1365" i="10"/>
  <c r="L1365" i="10" s="1"/>
  <c r="K1365" i="10"/>
  <c r="M1365" i="10" s="1"/>
  <c r="N1365" i="10" s="1"/>
  <c r="O1365" i="10"/>
  <c r="P1365" i="10" s="1"/>
  <c r="J1366" i="10"/>
  <c r="L1366" i="10" s="1"/>
  <c r="K1366" i="10"/>
  <c r="M1366" i="10" s="1"/>
  <c r="O1366" i="10"/>
  <c r="P1366" i="10" s="1"/>
  <c r="J1367" i="10"/>
  <c r="L1367" i="10" s="1"/>
  <c r="K1367" i="10"/>
  <c r="M1367" i="10" s="1"/>
  <c r="N1367" i="10" s="1"/>
  <c r="O1367" i="10"/>
  <c r="P1367" i="10" s="1"/>
  <c r="J1368" i="10"/>
  <c r="L1368" i="10" s="1"/>
  <c r="K1368" i="10"/>
  <c r="M1368" i="10" s="1"/>
  <c r="O1368" i="10"/>
  <c r="P1368" i="10" s="1"/>
  <c r="J1369" i="10"/>
  <c r="L1369" i="10" s="1"/>
  <c r="K1369" i="10"/>
  <c r="M1369" i="10" s="1"/>
  <c r="O1369" i="10"/>
  <c r="P1369" i="10" s="1"/>
  <c r="J1370" i="10"/>
  <c r="L1370" i="10" s="1"/>
  <c r="K1370" i="10"/>
  <c r="M1370" i="10" s="1"/>
  <c r="O1370" i="10"/>
  <c r="P1370" i="10" s="1"/>
  <c r="J1371" i="10"/>
  <c r="L1371" i="10" s="1"/>
  <c r="K1371" i="10"/>
  <c r="M1371" i="10" s="1"/>
  <c r="O1371" i="10"/>
  <c r="P1371" i="10" s="1"/>
  <c r="J1372" i="10"/>
  <c r="L1372" i="10" s="1"/>
  <c r="K1372" i="10"/>
  <c r="M1372" i="10" s="1"/>
  <c r="O1372" i="10"/>
  <c r="P1372" i="10" s="1"/>
  <c r="J1373" i="10"/>
  <c r="L1373" i="10" s="1"/>
  <c r="K1373" i="10"/>
  <c r="M1373" i="10" s="1"/>
  <c r="O1373" i="10"/>
  <c r="P1373" i="10" s="1"/>
  <c r="J1374" i="10"/>
  <c r="L1374" i="10" s="1"/>
  <c r="K1374" i="10"/>
  <c r="M1374" i="10"/>
  <c r="O1374" i="10"/>
  <c r="P1374" i="10" s="1"/>
  <c r="J1375" i="10"/>
  <c r="L1375" i="10" s="1"/>
  <c r="N1375" i="10" s="1"/>
  <c r="K1375" i="10"/>
  <c r="M1375" i="10" s="1"/>
  <c r="O1375" i="10"/>
  <c r="P1375" i="10" s="1"/>
  <c r="J1376" i="10"/>
  <c r="L1376" i="10" s="1"/>
  <c r="K1376" i="10"/>
  <c r="M1376" i="10" s="1"/>
  <c r="O1376" i="10"/>
  <c r="P1376" i="10" s="1"/>
  <c r="J1377" i="10"/>
  <c r="L1377" i="10" s="1"/>
  <c r="K1377" i="10"/>
  <c r="M1377" i="10" s="1"/>
  <c r="O1377" i="10"/>
  <c r="P1377" i="10" s="1"/>
  <c r="J1378" i="10"/>
  <c r="L1378" i="10"/>
  <c r="K1378" i="10"/>
  <c r="M1378" i="10" s="1"/>
  <c r="O1378" i="10"/>
  <c r="P1378" i="10" s="1"/>
  <c r="J1379" i="10"/>
  <c r="L1379" i="10" s="1"/>
  <c r="K1379" i="10"/>
  <c r="M1379" i="10" s="1"/>
  <c r="O1379" i="10"/>
  <c r="P1379" i="10" s="1"/>
  <c r="J1380" i="10"/>
  <c r="L1380" i="10" s="1"/>
  <c r="K1380" i="10"/>
  <c r="M1380" i="10" s="1"/>
  <c r="O1380" i="10"/>
  <c r="P1380" i="10" s="1"/>
  <c r="J1381" i="10"/>
  <c r="L1381" i="10" s="1"/>
  <c r="K1381" i="10"/>
  <c r="M1381" i="10" s="1"/>
  <c r="O1381" i="10"/>
  <c r="P1381" i="10" s="1"/>
  <c r="J1382" i="10"/>
  <c r="L1382" i="10" s="1"/>
  <c r="K1382" i="10"/>
  <c r="M1382" i="10" s="1"/>
  <c r="O1382" i="10"/>
  <c r="P1382" i="10" s="1"/>
  <c r="J1383" i="10"/>
  <c r="L1383" i="10" s="1"/>
  <c r="K1383" i="10"/>
  <c r="M1383" i="10" s="1"/>
  <c r="O1383" i="10"/>
  <c r="P1383" i="10" s="1"/>
  <c r="J1384" i="10"/>
  <c r="L1384" i="10" s="1"/>
  <c r="K1384" i="10"/>
  <c r="M1384" i="10" s="1"/>
  <c r="O1384" i="10"/>
  <c r="P1384" i="10" s="1"/>
  <c r="J1385" i="10"/>
  <c r="L1385" i="10" s="1"/>
  <c r="K1385" i="10"/>
  <c r="M1385" i="10" s="1"/>
  <c r="O1385" i="10"/>
  <c r="P1385" i="10" s="1"/>
  <c r="J1386" i="10"/>
  <c r="L1386" i="10" s="1"/>
  <c r="K1386" i="10"/>
  <c r="M1386" i="10" s="1"/>
  <c r="O1386" i="10"/>
  <c r="P1386" i="10" s="1"/>
  <c r="J1387" i="10"/>
  <c r="L1387" i="10" s="1"/>
  <c r="K1387" i="10"/>
  <c r="M1387" i="10" s="1"/>
  <c r="O1387" i="10"/>
  <c r="P1387" i="10" s="1"/>
  <c r="J1388" i="10"/>
  <c r="L1388" i="10" s="1"/>
  <c r="K1388" i="10"/>
  <c r="M1388" i="10" s="1"/>
  <c r="O1388" i="10"/>
  <c r="P1388" i="10" s="1"/>
  <c r="J1389" i="10"/>
  <c r="L1389" i="10" s="1"/>
  <c r="K1389" i="10"/>
  <c r="M1389" i="10" s="1"/>
  <c r="O1389" i="10"/>
  <c r="P1389" i="10" s="1"/>
  <c r="J1390" i="10"/>
  <c r="L1390" i="10" s="1"/>
  <c r="K1390" i="10"/>
  <c r="M1390" i="10" s="1"/>
  <c r="O1390" i="10"/>
  <c r="P1390" i="10" s="1"/>
  <c r="J1391" i="10"/>
  <c r="L1391" i="10" s="1"/>
  <c r="K1391" i="10"/>
  <c r="M1391" i="10" s="1"/>
  <c r="O1391" i="10"/>
  <c r="P1391" i="10" s="1"/>
  <c r="J1392" i="10"/>
  <c r="L1392" i="10" s="1"/>
  <c r="K1392" i="10"/>
  <c r="M1392" i="10" s="1"/>
  <c r="O1392" i="10"/>
  <c r="P1392" i="10" s="1"/>
  <c r="J1393" i="10"/>
  <c r="L1393" i="10" s="1"/>
  <c r="K1393" i="10"/>
  <c r="M1393" i="10" s="1"/>
  <c r="O1393" i="10"/>
  <c r="P1393" i="10" s="1"/>
  <c r="J1394" i="10"/>
  <c r="L1394" i="10" s="1"/>
  <c r="K1394" i="10"/>
  <c r="M1394" i="10"/>
  <c r="N1394" i="10" s="1"/>
  <c r="O1394" i="10"/>
  <c r="P1394" i="10" s="1"/>
  <c r="J1395" i="10"/>
  <c r="L1395" i="10" s="1"/>
  <c r="K1395" i="10"/>
  <c r="M1395" i="10" s="1"/>
  <c r="O1395" i="10"/>
  <c r="P1395" i="10" s="1"/>
  <c r="J1396" i="10"/>
  <c r="L1396" i="10" s="1"/>
  <c r="K1396" i="10"/>
  <c r="M1396" i="10" s="1"/>
  <c r="O1396" i="10"/>
  <c r="P1396" i="10" s="1"/>
  <c r="J1397" i="10"/>
  <c r="L1397" i="10" s="1"/>
  <c r="K1397" i="10"/>
  <c r="M1397" i="10" s="1"/>
  <c r="O1397" i="10"/>
  <c r="P1397" i="10" s="1"/>
  <c r="J1398" i="10"/>
  <c r="L1398" i="10" s="1"/>
  <c r="K1398" i="10"/>
  <c r="M1398" i="10" s="1"/>
  <c r="O1398" i="10"/>
  <c r="P1398" i="10" s="1"/>
  <c r="J1399" i="10"/>
  <c r="L1399" i="10" s="1"/>
  <c r="N1399" i="10" s="1"/>
  <c r="K1399" i="10"/>
  <c r="M1399" i="10" s="1"/>
  <c r="O1399" i="10"/>
  <c r="P1399" i="10" s="1"/>
  <c r="J1400" i="10"/>
  <c r="L1400" i="10" s="1"/>
  <c r="K1400" i="10"/>
  <c r="M1400" i="10" s="1"/>
  <c r="O1400" i="10"/>
  <c r="P1400" i="10" s="1"/>
  <c r="J1401" i="10"/>
  <c r="L1401" i="10" s="1"/>
  <c r="K1401" i="10"/>
  <c r="M1401" i="10" s="1"/>
  <c r="O1401" i="10"/>
  <c r="P1401" i="10" s="1"/>
  <c r="J1402" i="10"/>
  <c r="L1402" i="10" s="1"/>
  <c r="K1402" i="10"/>
  <c r="M1402" i="10" s="1"/>
  <c r="O1402" i="10"/>
  <c r="P1402" i="10" s="1"/>
  <c r="J1403" i="10"/>
  <c r="L1403" i="10" s="1"/>
  <c r="N1403" i="10" s="1"/>
  <c r="K1403" i="10"/>
  <c r="M1403" i="10" s="1"/>
  <c r="O1403" i="10"/>
  <c r="P1403" i="10" s="1"/>
  <c r="J1404" i="10"/>
  <c r="L1404" i="10" s="1"/>
  <c r="K1404" i="10"/>
  <c r="M1404" i="10" s="1"/>
  <c r="O1404" i="10"/>
  <c r="P1404" i="10" s="1"/>
  <c r="J1405" i="10"/>
  <c r="L1405" i="10" s="1"/>
  <c r="K1405" i="10"/>
  <c r="O1405" i="10"/>
  <c r="P1405" i="10" s="1"/>
  <c r="J1406" i="10"/>
  <c r="L1406" i="10" s="1"/>
  <c r="K1406" i="10"/>
  <c r="M1406" i="10" s="1"/>
  <c r="O1406" i="10"/>
  <c r="P1406" i="10" s="1"/>
  <c r="J1407" i="10"/>
  <c r="L1407" i="10" s="1"/>
  <c r="K1407" i="10"/>
  <c r="M1407" i="10" s="1"/>
  <c r="O1407" i="10"/>
  <c r="P1407" i="10" s="1"/>
  <c r="J1408" i="10"/>
  <c r="L1408" i="10" s="1"/>
  <c r="K1408" i="10"/>
  <c r="M1408" i="10" s="1"/>
  <c r="O1408" i="10"/>
  <c r="P1408" i="10" s="1"/>
  <c r="J1409" i="10"/>
  <c r="L1409" i="10" s="1"/>
  <c r="K1409" i="10"/>
  <c r="M1409" i="10" s="1"/>
  <c r="O1409" i="10"/>
  <c r="P1409" i="10" s="1"/>
  <c r="J1410" i="10"/>
  <c r="L1410" i="10" s="1"/>
  <c r="K1410" i="10"/>
  <c r="M1410" i="10" s="1"/>
  <c r="O1410" i="10"/>
  <c r="P1410" i="10" s="1"/>
  <c r="J1411" i="10"/>
  <c r="L1411" i="10" s="1"/>
  <c r="K1411" i="10"/>
  <c r="M1411" i="10" s="1"/>
  <c r="O1411" i="10"/>
  <c r="P1411" i="10" s="1"/>
  <c r="J1412" i="10"/>
  <c r="L1412" i="10" s="1"/>
  <c r="K1412" i="10"/>
  <c r="M1412" i="10" s="1"/>
  <c r="O1412" i="10"/>
  <c r="P1412" i="10" s="1"/>
  <c r="J1413" i="10"/>
  <c r="L1413" i="10" s="1"/>
  <c r="K1413" i="10"/>
  <c r="O1413" i="10"/>
  <c r="P1413" i="10" s="1"/>
  <c r="J1414" i="10"/>
  <c r="L1414" i="10" s="1"/>
  <c r="K1414" i="10"/>
  <c r="M1414" i="10" s="1"/>
  <c r="O1414" i="10"/>
  <c r="P1414" i="10" s="1"/>
  <c r="J1415" i="10"/>
  <c r="L1415" i="10" s="1"/>
  <c r="K1415" i="10"/>
  <c r="M1415" i="10"/>
  <c r="O1415" i="10"/>
  <c r="P1415" i="10" s="1"/>
  <c r="J1416" i="10"/>
  <c r="L1416" i="10" s="1"/>
  <c r="K1416" i="10"/>
  <c r="M1416" i="10" s="1"/>
  <c r="O1416" i="10"/>
  <c r="P1416" i="10" s="1"/>
  <c r="J1417" i="10"/>
  <c r="L1417" i="10" s="1"/>
  <c r="K1417" i="10"/>
  <c r="O1417" i="10"/>
  <c r="P1417" i="10" s="1"/>
  <c r="J1418" i="10"/>
  <c r="L1418" i="10" s="1"/>
  <c r="K1418" i="10"/>
  <c r="O1418" i="10"/>
  <c r="P1418" i="10" s="1"/>
  <c r="J1419" i="10"/>
  <c r="L1419" i="10" s="1"/>
  <c r="N1419" i="10" s="1"/>
  <c r="K1419" i="10"/>
  <c r="M1419" i="10" s="1"/>
  <c r="O1419" i="10"/>
  <c r="P1419" i="10" s="1"/>
  <c r="J1420" i="10"/>
  <c r="L1420" i="10" s="1"/>
  <c r="K1420" i="10"/>
  <c r="M1420" i="10" s="1"/>
  <c r="O1420" i="10"/>
  <c r="P1420" i="10" s="1"/>
  <c r="J1421" i="10"/>
  <c r="L1421" i="10" s="1"/>
  <c r="K1421" i="10"/>
  <c r="M1421" i="10" s="1"/>
  <c r="O1421" i="10"/>
  <c r="P1421" i="10" s="1"/>
  <c r="J1422" i="10"/>
  <c r="L1422" i="10" s="1"/>
  <c r="K1422" i="10"/>
  <c r="O1422" i="10"/>
  <c r="P1422" i="10" s="1"/>
  <c r="J1423" i="10"/>
  <c r="L1423" i="10" s="1"/>
  <c r="K1423" i="10"/>
  <c r="M1423" i="10" s="1"/>
  <c r="O1423" i="10"/>
  <c r="P1423" i="10" s="1"/>
  <c r="J1424" i="10"/>
  <c r="L1424" i="10" s="1"/>
  <c r="K1424" i="10"/>
  <c r="M1424" i="10" s="1"/>
  <c r="O1424" i="10"/>
  <c r="P1424" i="10" s="1"/>
  <c r="J1425" i="10"/>
  <c r="L1425" i="10" s="1"/>
  <c r="K1425" i="10"/>
  <c r="M1425" i="10" s="1"/>
  <c r="O1425" i="10"/>
  <c r="P1425" i="10" s="1"/>
  <c r="J1426" i="10"/>
  <c r="L1426" i="10" s="1"/>
  <c r="K1426" i="10"/>
  <c r="M1426" i="10" s="1"/>
  <c r="O1426" i="10"/>
  <c r="P1426" i="10" s="1"/>
  <c r="J1427" i="10"/>
  <c r="L1427" i="10" s="1"/>
  <c r="K1427" i="10"/>
  <c r="O1427" i="10"/>
  <c r="P1427" i="10" s="1"/>
  <c r="J1428" i="10"/>
  <c r="L1428" i="10" s="1"/>
  <c r="K1428" i="10"/>
  <c r="M1428" i="10" s="1"/>
  <c r="O1428" i="10"/>
  <c r="P1428" i="10" s="1"/>
  <c r="J1429" i="10"/>
  <c r="L1429" i="10" s="1"/>
  <c r="K1429" i="10"/>
  <c r="M1429" i="10" s="1"/>
  <c r="O1429" i="10"/>
  <c r="P1429" i="10" s="1"/>
  <c r="J1430" i="10"/>
  <c r="L1430" i="10" s="1"/>
  <c r="K1430" i="10"/>
  <c r="M1430" i="10"/>
  <c r="O1430" i="10"/>
  <c r="P1430" i="10" s="1"/>
  <c r="J1431" i="10"/>
  <c r="L1431" i="10" s="1"/>
  <c r="K1431" i="10"/>
  <c r="O1431" i="10"/>
  <c r="P1431" i="10" s="1"/>
  <c r="J1432" i="10"/>
  <c r="L1432" i="10" s="1"/>
  <c r="K1432" i="10"/>
  <c r="O1432" i="10"/>
  <c r="P1432" i="10"/>
  <c r="J1433" i="10"/>
  <c r="L1433" i="10" s="1"/>
  <c r="K1433" i="10"/>
  <c r="M1433" i="10" s="1"/>
  <c r="O1433" i="10"/>
  <c r="P1433" i="10" s="1"/>
  <c r="J1434" i="10"/>
  <c r="L1434" i="10" s="1"/>
  <c r="K1434" i="10"/>
  <c r="M1434" i="10" s="1"/>
  <c r="O1434" i="10"/>
  <c r="P1434" i="10" s="1"/>
  <c r="J1435" i="10"/>
  <c r="L1435" i="10" s="1"/>
  <c r="K1435" i="10"/>
  <c r="O1435" i="10"/>
  <c r="P1435" i="10" s="1"/>
  <c r="J1436" i="10"/>
  <c r="L1436" i="10" s="1"/>
  <c r="K1436" i="10"/>
  <c r="M1436" i="10" s="1"/>
  <c r="O1436" i="10"/>
  <c r="P1436" i="10" s="1"/>
  <c r="J1437" i="10"/>
  <c r="L1437" i="10" s="1"/>
  <c r="K1437" i="10"/>
  <c r="M1437" i="10" s="1"/>
  <c r="O1437" i="10"/>
  <c r="P1437" i="10" s="1"/>
  <c r="J1438" i="10"/>
  <c r="L1438" i="10" s="1"/>
  <c r="K1438" i="10"/>
  <c r="O1438" i="10"/>
  <c r="P1438" i="10" s="1"/>
  <c r="J1439" i="10"/>
  <c r="L1439" i="10" s="1"/>
  <c r="K1439" i="10"/>
  <c r="M1439" i="10" s="1"/>
  <c r="O1439" i="10"/>
  <c r="P1439" i="10" s="1"/>
  <c r="J1440" i="10"/>
  <c r="L1440" i="10" s="1"/>
  <c r="K1440" i="10"/>
  <c r="M1440" i="10" s="1"/>
  <c r="O1440" i="10"/>
  <c r="P1440" i="10" s="1"/>
  <c r="J1441" i="10"/>
  <c r="L1441" i="10" s="1"/>
  <c r="K1441" i="10"/>
  <c r="M1441" i="10" s="1"/>
  <c r="O1441" i="10"/>
  <c r="P1441" i="10" s="1"/>
  <c r="J1442" i="10"/>
  <c r="L1442" i="10" s="1"/>
  <c r="K1442" i="10"/>
  <c r="M1442" i="10" s="1"/>
  <c r="O1442" i="10"/>
  <c r="P1442" i="10" s="1"/>
  <c r="J1443" i="10"/>
  <c r="L1443" i="10" s="1"/>
  <c r="K1443" i="10"/>
  <c r="M1443" i="10" s="1"/>
  <c r="O1443" i="10"/>
  <c r="P1443" i="10" s="1"/>
  <c r="J1444" i="10"/>
  <c r="L1444" i="10" s="1"/>
  <c r="K1444" i="10"/>
  <c r="M1444" i="10" s="1"/>
  <c r="O1444" i="10"/>
  <c r="P1444" i="10" s="1"/>
  <c r="J1445" i="10"/>
  <c r="L1445" i="10" s="1"/>
  <c r="K1445" i="10"/>
  <c r="M1445" i="10" s="1"/>
  <c r="O1445" i="10"/>
  <c r="P1445" i="10" s="1"/>
  <c r="J1446" i="10"/>
  <c r="L1446" i="10" s="1"/>
  <c r="K1446" i="10"/>
  <c r="M1446" i="10" s="1"/>
  <c r="O1446" i="10"/>
  <c r="P1446" i="10" s="1"/>
  <c r="J1447" i="10"/>
  <c r="L1447" i="10" s="1"/>
  <c r="K1447" i="10"/>
  <c r="M1447" i="10" s="1"/>
  <c r="O1447" i="10"/>
  <c r="P1447" i="10" s="1"/>
  <c r="J1448" i="10"/>
  <c r="L1448" i="10" s="1"/>
  <c r="K1448" i="10"/>
  <c r="M1448" i="10" s="1"/>
  <c r="O1448" i="10"/>
  <c r="P1448" i="10" s="1"/>
  <c r="J1449" i="10"/>
  <c r="L1449" i="10" s="1"/>
  <c r="N1449" i="10" s="1"/>
  <c r="K1449" i="10"/>
  <c r="M1449" i="10" s="1"/>
  <c r="O1449" i="10"/>
  <c r="P1449" i="10" s="1"/>
  <c r="J1450" i="10"/>
  <c r="L1450" i="10" s="1"/>
  <c r="K1450" i="10"/>
  <c r="M1450" i="10" s="1"/>
  <c r="O1450" i="10"/>
  <c r="P1450" i="10" s="1"/>
  <c r="J1451" i="10"/>
  <c r="L1451" i="10" s="1"/>
  <c r="K1451" i="10"/>
  <c r="O1451" i="10"/>
  <c r="P1451" i="10" s="1"/>
  <c r="J1452" i="10"/>
  <c r="L1452" i="10" s="1"/>
  <c r="K1452" i="10"/>
  <c r="O1452" i="10"/>
  <c r="P1452" i="10" s="1"/>
  <c r="J1453" i="10"/>
  <c r="L1453" i="10" s="1"/>
  <c r="K1453" i="10"/>
  <c r="O1453" i="10"/>
  <c r="P1453" i="10" s="1"/>
  <c r="J1454" i="10"/>
  <c r="L1454" i="10" s="1"/>
  <c r="K1454" i="10"/>
  <c r="M1454" i="10" s="1"/>
  <c r="O1454" i="10"/>
  <c r="P1454" i="10" s="1"/>
  <c r="N1046" i="10"/>
  <c r="N1054" i="10"/>
  <c r="N739" i="10"/>
  <c r="N1113" i="10"/>
  <c r="N874" i="10"/>
  <c r="N1073" i="10"/>
  <c r="N122" i="10"/>
  <c r="N886" i="10"/>
  <c r="N857" i="10"/>
  <c r="N1081" i="10"/>
  <c r="N1070" i="10"/>
  <c r="N828" i="10"/>
  <c r="N700" i="10"/>
  <c r="N1130" i="10"/>
  <c r="N775" i="10"/>
  <c r="N1050" i="10"/>
  <c r="N971" i="10"/>
  <c r="N897" i="10"/>
  <c r="N889" i="10"/>
  <c r="N873" i="10"/>
  <c r="N905" i="10"/>
  <c r="N890" i="10"/>
  <c r="N865" i="10"/>
  <c r="N699" i="10"/>
  <c r="N983" i="10"/>
  <c r="N967" i="10"/>
  <c r="N965" i="10"/>
  <c r="N960" i="10"/>
  <c r="N944" i="10"/>
  <c r="N676" i="10"/>
  <c r="N824" i="10"/>
  <c r="N822" i="10"/>
  <c r="N723" i="10"/>
  <c r="N984" i="10"/>
  <c r="N973" i="10"/>
  <c r="N968" i="10"/>
  <c r="N963" i="10"/>
  <c r="N962" i="10"/>
  <c r="N956" i="10"/>
  <c r="N954" i="10"/>
  <c r="N751" i="10"/>
  <c r="N669" i="10"/>
  <c r="N661" i="10"/>
  <c r="N698" i="10"/>
  <c r="N1143" i="10"/>
  <c r="N966" i="10"/>
  <c r="N912" i="10"/>
  <c r="N1132" i="10"/>
  <c r="N1124" i="10"/>
  <c r="N1020" i="10"/>
  <c r="N970" i="10"/>
  <c r="N958" i="10"/>
  <c r="N952" i="10"/>
  <c r="N928" i="10"/>
  <c r="N863" i="10"/>
  <c r="N855" i="10"/>
  <c r="N838" i="10"/>
  <c r="N831" i="10"/>
  <c r="N815" i="10"/>
  <c r="N798" i="10"/>
  <c r="N664" i="10"/>
  <c r="N986" i="10"/>
  <c r="N922" i="10"/>
  <c r="N921" i="10"/>
  <c r="N908" i="10"/>
  <c r="N892" i="10"/>
  <c r="N884" i="10"/>
  <c r="N876" i="10"/>
  <c r="N868" i="10"/>
  <c r="N763" i="10"/>
  <c r="N645" i="10"/>
  <c r="N633" i="10"/>
  <c r="N993" i="10"/>
  <c r="N964" i="10"/>
  <c r="N941" i="10"/>
  <c r="N1072" i="10"/>
  <c r="N1040" i="10"/>
  <c r="N940" i="10"/>
  <c r="N1085" i="10"/>
  <c r="N1077" i="10"/>
  <c r="N1053" i="10"/>
  <c r="N1045" i="10"/>
  <c r="N989" i="10"/>
  <c r="N977" i="10"/>
  <c r="N945" i="10"/>
  <c r="N937" i="10"/>
  <c r="N893" i="10"/>
  <c r="N877" i="10"/>
  <c r="N845" i="10"/>
  <c r="N813" i="10"/>
  <c r="N925" i="10"/>
  <c r="N911" i="10"/>
  <c r="N909" i="10"/>
  <c r="N896" i="10"/>
  <c r="N880" i="10"/>
  <c r="N856" i="10"/>
  <c r="N840" i="10"/>
  <c r="N820" i="10"/>
  <c r="N712" i="10"/>
  <c r="N701" i="10"/>
  <c r="N689" i="10"/>
  <c r="N681" i="10"/>
  <c r="N693" i="10"/>
  <c r="N677" i="10"/>
  <c r="N668" i="10"/>
  <c r="N657" i="10"/>
  <c r="N649" i="10"/>
  <c r="L207" i="10"/>
  <c r="P184" i="10"/>
  <c r="O7" i="10"/>
  <c r="P188" i="10"/>
  <c r="G9" i="39"/>
  <c r="G6" i="39"/>
  <c r="C2" i="41"/>
  <c r="J7" i="10"/>
  <c r="L232" i="10" s="1"/>
  <c r="L112" i="10"/>
  <c r="K7" i="10"/>
  <c r="M7" i="10" s="1"/>
  <c r="L172" i="10"/>
  <c r="L201" i="10"/>
  <c r="L177" i="10"/>
  <c r="L202" i="10"/>
  <c r="L109" i="10"/>
  <c r="L171" i="10"/>
  <c r="L127" i="10"/>
  <c r="E36" i="39"/>
  <c r="D36" i="39"/>
  <c r="G36" i="39"/>
  <c r="J15" i="39"/>
  <c r="I15" i="39"/>
  <c r="H15" i="39"/>
  <c r="G15" i="39"/>
  <c r="J14" i="39"/>
  <c r="I14" i="39"/>
  <c r="H14" i="39"/>
  <c r="G14" i="39"/>
  <c r="G7" i="29"/>
  <c r="F7" i="10"/>
  <c r="I7" i="10"/>
  <c r="I630" i="10"/>
  <c r="I628" i="10"/>
  <c r="I624" i="10"/>
  <c r="I620" i="10"/>
  <c r="I616" i="10"/>
  <c r="I612" i="10"/>
  <c r="I608" i="10"/>
  <c r="I604" i="10"/>
  <c r="I600" i="10"/>
  <c r="I596" i="10"/>
  <c r="I592" i="10"/>
  <c r="I588" i="10"/>
  <c r="I585" i="10"/>
  <c r="I627" i="10"/>
  <c r="I623" i="10"/>
  <c r="I619" i="10"/>
  <c r="I615" i="10"/>
  <c r="I611" i="10"/>
  <c r="I607" i="10"/>
  <c r="I603" i="10"/>
  <c r="I599" i="10"/>
  <c r="I595" i="10"/>
  <c r="I591" i="10"/>
  <c r="I584" i="10"/>
  <c r="I583" i="10"/>
  <c r="I626" i="10"/>
  <c r="I622" i="10"/>
  <c r="I618" i="10"/>
  <c r="I614" i="10"/>
  <c r="I610" i="10"/>
  <c r="I606" i="10"/>
  <c r="I602" i="10"/>
  <c r="I598" i="10"/>
  <c r="I594" i="10"/>
  <c r="I590" i="10"/>
  <c r="I587" i="10"/>
  <c r="I629" i="10"/>
  <c r="I625" i="10"/>
  <c r="I621" i="10"/>
  <c r="I617" i="10"/>
  <c r="I613" i="10"/>
  <c r="I609" i="10"/>
  <c r="I605" i="10"/>
  <c r="I601" i="10"/>
  <c r="I597" i="10"/>
  <c r="I593" i="10"/>
  <c r="I589" i="10"/>
  <c r="I586" i="10"/>
  <c r="I810" i="10"/>
  <c r="I809" i="10"/>
  <c r="I806" i="10"/>
  <c r="I808" i="10"/>
  <c r="I811" i="10"/>
  <c r="I807" i="10"/>
  <c r="I763" i="10"/>
  <c r="I777" i="10"/>
  <c r="I801" i="10"/>
  <c r="I761" i="10"/>
  <c r="I759" i="10"/>
  <c r="I755" i="10"/>
  <c r="I756" i="10"/>
  <c r="I754" i="10"/>
  <c r="I757" i="10"/>
  <c r="I758" i="10"/>
  <c r="I762" i="10"/>
  <c r="I760" i="10"/>
  <c r="I535" i="10"/>
  <c r="I303" i="10"/>
  <c r="I382" i="10"/>
  <c r="I289" i="10"/>
  <c r="I296" i="10"/>
  <c r="I195" i="10"/>
  <c r="I284" i="10"/>
  <c r="I283" i="10"/>
  <c r="I119" i="10"/>
  <c r="I120" i="10"/>
  <c r="I118" i="10"/>
  <c r="I1356" i="10"/>
  <c r="I1357" i="10"/>
  <c r="I962" i="10"/>
  <c r="I963" i="10"/>
  <c r="I202" i="10"/>
  <c r="I59" i="10"/>
  <c r="I75" i="10"/>
  <c r="I73" i="10"/>
  <c r="I71" i="10"/>
  <c r="I69" i="10"/>
  <c r="I67" i="10"/>
  <c r="I65" i="10"/>
  <c r="I63" i="10"/>
  <c r="I61" i="10"/>
  <c r="I74" i="10"/>
  <c r="I72" i="10"/>
  <c r="I70" i="10"/>
  <c r="I68" i="10"/>
  <c r="I66" i="10"/>
  <c r="I64" i="10"/>
  <c r="I62" i="10"/>
  <c r="I56" i="10"/>
  <c r="I54" i="10"/>
  <c r="I52" i="10"/>
  <c r="I50" i="10"/>
  <c r="I48" i="10"/>
  <c r="I46" i="10"/>
  <c r="I44" i="10"/>
  <c r="I42" i="10"/>
  <c r="I40" i="10"/>
  <c r="I57" i="10"/>
  <c r="I55" i="10"/>
  <c r="I53" i="10"/>
  <c r="I51" i="10"/>
  <c r="I49" i="10"/>
  <c r="I47" i="10"/>
  <c r="I45" i="10"/>
  <c r="I43" i="10"/>
  <c r="I41" i="10"/>
  <c r="I39" i="10"/>
  <c r="I16" i="10"/>
  <c r="B43" i="39"/>
  <c r="I1315" i="10"/>
  <c r="I933" i="10"/>
  <c r="I867" i="10"/>
  <c r="I1237" i="10"/>
  <c r="I1279" i="10"/>
  <c r="I1438" i="10"/>
  <c r="I1436" i="10"/>
  <c r="I1434" i="10"/>
  <c r="I1439" i="10"/>
  <c r="I1437" i="10"/>
  <c r="I1435" i="10"/>
  <c r="H15" i="29"/>
  <c r="I15" i="29"/>
  <c r="J15" i="29"/>
  <c r="J14" i="29"/>
  <c r="I14" i="29"/>
  <c r="H14" i="29"/>
  <c r="G14" i="29"/>
  <c r="G15" i="29"/>
  <c r="C2" i="29"/>
  <c r="N1464" i="10"/>
  <c r="N1463" i="10"/>
  <c r="G82" i="11"/>
  <c r="I14" i="10"/>
  <c r="I29" i="10"/>
  <c r="I80" i="10"/>
  <c r="I96" i="10"/>
  <c r="I113" i="10"/>
  <c r="I132" i="10"/>
  <c r="I148" i="10"/>
  <c r="I161" i="10"/>
  <c r="I201" i="10"/>
  <c r="I251" i="10"/>
  <c r="I267" i="10"/>
  <c r="I301" i="10"/>
  <c r="I317" i="10"/>
  <c r="I333" i="10"/>
  <c r="I349" i="10"/>
  <c r="I365" i="10"/>
  <c r="I381" i="10"/>
  <c r="I398" i="10"/>
  <c r="I414" i="10"/>
  <c r="I430" i="10"/>
  <c r="I446" i="10"/>
  <c r="I462" i="10"/>
  <c r="I478" i="10"/>
  <c r="I494" i="10"/>
  <c r="I510" i="10"/>
  <c r="I526" i="10"/>
  <c r="I543" i="10"/>
  <c r="I559" i="10"/>
  <c r="I575" i="10"/>
  <c r="I582" i="10"/>
  <c r="I646" i="10"/>
  <c r="I661" i="10"/>
  <c r="I677" i="10"/>
  <c r="I693" i="10"/>
  <c r="I709" i="10"/>
  <c r="I725" i="10"/>
  <c r="I741" i="10"/>
  <c r="I767" i="10"/>
  <c r="I783" i="10"/>
  <c r="I799" i="10"/>
  <c r="I819" i="10"/>
  <c r="I835" i="10"/>
  <c r="I851" i="10"/>
  <c r="I868" i="10"/>
  <c r="I876" i="10"/>
  <c r="I888" i="10"/>
  <c r="I904" i="10"/>
  <c r="I920" i="10"/>
  <c r="I937" i="10"/>
  <c r="I957" i="10"/>
  <c r="I975" i="10"/>
  <c r="I991" i="10"/>
  <c r="I1006" i="10"/>
  <c r="I1020" i="10"/>
  <c r="I1036" i="10"/>
  <c r="I1052" i="10"/>
  <c r="I38" i="10"/>
  <c r="I94" i="10"/>
  <c r="I116" i="10"/>
  <c r="I141" i="10"/>
  <c r="I159" i="10"/>
  <c r="I199" i="10"/>
  <c r="I215" i="10"/>
  <c r="I233" i="10"/>
  <c r="I270" i="10"/>
  <c r="I294" i="10"/>
  <c r="I315" i="10"/>
  <c r="I336" i="10"/>
  <c r="I358" i="10"/>
  <c r="I379" i="10"/>
  <c r="I401" i="10"/>
  <c r="I423" i="10"/>
  <c r="I444" i="10"/>
  <c r="I465" i="10"/>
  <c r="I487" i="10"/>
  <c r="I508" i="10"/>
  <c r="I529" i="10"/>
  <c r="I552" i="10"/>
  <c r="I573" i="10"/>
  <c r="I633" i="10"/>
  <c r="I655" i="10"/>
  <c r="I675" i="10"/>
  <c r="I696" i="10"/>
  <c r="I718" i="10"/>
  <c r="I739" i="10"/>
  <c r="I770" i="10"/>
  <c r="I792" i="10"/>
  <c r="I817" i="10"/>
  <c r="I838" i="10"/>
  <c r="I860" i="10"/>
  <c r="I891" i="10"/>
  <c r="I913" i="10"/>
  <c r="I935" i="10"/>
  <c r="I944" i="10"/>
  <c r="I968" i="10"/>
  <c r="I989" i="10"/>
  <c r="I1009" i="10"/>
  <c r="I1029" i="10"/>
  <c r="I1050" i="10"/>
  <c r="I1068" i="10"/>
  <c r="I1084" i="10"/>
  <c r="I1100" i="10"/>
  <c r="I1116" i="10"/>
  <c r="I1132" i="10"/>
  <c r="I1148" i="10"/>
  <c r="I1164" i="10"/>
  <c r="I1180" i="10"/>
  <c r="I1196" i="10"/>
  <c r="I1212" i="10"/>
  <c r="I1232" i="10"/>
  <c r="I1249" i="10"/>
  <c r="I1265" i="10"/>
  <c r="I1282" i="10"/>
  <c r="I1298" i="10"/>
  <c r="I1314" i="10"/>
  <c r="I1331" i="10"/>
  <c r="I1347" i="10"/>
  <c r="I1365" i="10"/>
  <c r="I1381" i="10"/>
  <c r="I1397" i="10"/>
  <c r="I1449" i="10"/>
  <c r="I1151" i="10"/>
  <c r="I1199" i="10"/>
  <c r="I1231" i="10"/>
  <c r="I1264" i="10"/>
  <c r="I1293" i="10"/>
  <c r="I1322" i="10"/>
  <c r="I1346" i="10"/>
  <c r="I1372" i="10"/>
  <c r="I24" i="10"/>
  <c r="I81" i="10"/>
  <c r="I102" i="10"/>
  <c r="I133" i="10"/>
  <c r="I188" i="10"/>
  <c r="I210" i="10"/>
  <c r="I244" i="10"/>
  <c r="I262" i="10"/>
  <c r="I285" i="10"/>
  <c r="I307" i="10"/>
  <c r="I328" i="10"/>
  <c r="I350" i="10"/>
  <c r="I376" i="10"/>
  <c r="I399" i="10"/>
  <c r="I431" i="10"/>
  <c r="I463" i="10"/>
  <c r="I20" i="10"/>
  <c r="I77" i="10"/>
  <c r="I98" i="10"/>
  <c r="I123" i="10"/>
  <c r="I145" i="10"/>
  <c r="I163" i="10"/>
  <c r="I179" i="10"/>
  <c r="I204" i="10"/>
  <c r="I218" i="10"/>
  <c r="I237" i="10"/>
  <c r="I253" i="10"/>
  <c r="I274" i="10"/>
  <c r="I319" i="10"/>
  <c r="I340" i="10"/>
  <c r="I362" i="10"/>
  <c r="I384" i="10"/>
  <c r="I405" i="10"/>
  <c r="I427" i="10"/>
  <c r="I448" i="10"/>
  <c r="I469" i="10"/>
  <c r="I491" i="10"/>
  <c r="I512" i="10"/>
  <c r="I533" i="10"/>
  <c r="I556" i="10"/>
  <c r="I577" i="10"/>
  <c r="I637" i="10"/>
  <c r="I659" i="10"/>
  <c r="I679" i="10"/>
  <c r="I700" i="10"/>
  <c r="I722" i="10"/>
  <c r="I743" i="10"/>
  <c r="I774" i="10"/>
  <c r="I796" i="10"/>
  <c r="I821" i="10"/>
  <c r="I842" i="10"/>
  <c r="I864" i="10"/>
  <c r="I895" i="10"/>
  <c r="I917" i="10"/>
  <c r="I939" i="10"/>
  <c r="I948" i="10"/>
  <c r="I972" i="10"/>
  <c r="I993" i="10"/>
  <c r="I1012" i="10"/>
  <c r="I1038" i="10"/>
  <c r="I1059" i="10"/>
  <c r="I1075" i="10"/>
  <c r="I1091" i="10"/>
  <c r="I1107" i="10"/>
  <c r="I1123" i="10"/>
  <c r="I1143" i="10"/>
  <c r="I1163" i="10"/>
  <c r="I1187" i="10"/>
  <c r="I1227" i="10"/>
  <c r="I1260" i="10"/>
  <c r="I1297" i="10"/>
  <c r="I1338" i="10"/>
  <c r="I1387" i="10"/>
  <c r="I371" i="10"/>
  <c r="I18" i="10"/>
  <c r="I142" i="10"/>
  <c r="I200" i="10"/>
  <c r="I272" i="10"/>
  <c r="I359" i="10"/>
  <c r="I445" i="10"/>
  <c r="I495" i="10"/>
  <c r="I538" i="10"/>
  <c r="I581" i="10"/>
  <c r="I662" i="10"/>
  <c r="I704" i="10"/>
  <c r="I747" i="10"/>
  <c r="I800" i="10"/>
  <c r="I846" i="10"/>
  <c r="I878" i="10"/>
  <c r="I921" i="10"/>
  <c r="I952" i="10"/>
  <c r="I997" i="10"/>
  <c r="I1037" i="10"/>
  <c r="I1074" i="10"/>
  <c r="I1106" i="10"/>
  <c r="I1138" i="10"/>
  <c r="I1170" i="10"/>
  <c r="I17" i="10"/>
  <c r="I37" i="10"/>
  <c r="I117" i="10"/>
  <c r="I140" i="10"/>
  <c r="I157" i="10"/>
  <c r="I176" i="10"/>
  <c r="I194" i="10"/>
  <c r="I197" i="10"/>
  <c r="I216" i="10"/>
  <c r="I232" i="10"/>
  <c r="I249" i="10"/>
  <c r="I271" i="10"/>
  <c r="I293" i="10"/>
  <c r="I313" i="10"/>
  <c r="I337" i="10"/>
  <c r="I357" i="10"/>
  <c r="I377" i="10"/>
  <c r="I402" i="10"/>
  <c r="I422" i="10"/>
  <c r="I442" i="10"/>
  <c r="I466" i="10"/>
  <c r="I486" i="10"/>
  <c r="I506" i="10"/>
  <c r="I530" i="10"/>
  <c r="I551" i="10"/>
  <c r="I571" i="10"/>
  <c r="I634" i="10"/>
  <c r="I654" i="10"/>
  <c r="I673" i="10"/>
  <c r="I697" i="10"/>
  <c r="I717" i="10"/>
  <c r="I737" i="10"/>
  <c r="I771" i="10"/>
  <c r="I791" i="10"/>
  <c r="I815" i="10"/>
  <c r="I839" i="10"/>
  <c r="I859" i="10"/>
  <c r="I892" i="10"/>
  <c r="I912" i="10"/>
  <c r="I932" i="10"/>
  <c r="I945" i="10"/>
  <c r="I967" i="10"/>
  <c r="I987" i="10"/>
  <c r="I1010" i="10"/>
  <c r="I1028" i="10"/>
  <c r="I1048" i="10"/>
  <c r="I22" i="10"/>
  <c r="I83" i="10"/>
  <c r="I111" i="10"/>
  <c r="I146" i="10"/>
  <c r="I170" i="10"/>
  <c r="I189" i="10"/>
  <c r="I205" i="10"/>
  <c r="I225" i="10"/>
  <c r="I276" i="10"/>
  <c r="I305" i="10"/>
  <c r="I331" i="10"/>
  <c r="I363" i="10"/>
  <c r="I391" i="10"/>
  <c r="I417" i="10"/>
  <c r="I449" i="10"/>
  <c r="I476" i="10"/>
  <c r="I503" i="10"/>
  <c r="I536" i="10"/>
  <c r="I562" i="10"/>
  <c r="I660" i="10"/>
  <c r="I686" i="10"/>
  <c r="I712" i="10"/>
  <c r="I744" i="10"/>
  <c r="I781" i="10"/>
  <c r="I812" i="10"/>
  <c r="I844" i="10"/>
  <c r="I871" i="10"/>
  <c r="I886" i="10"/>
  <c r="I918" i="10"/>
  <c r="I960" i="10"/>
  <c r="I994" i="10"/>
  <c r="I1018" i="10"/>
  <c r="I1045" i="10"/>
  <c r="I1072" i="10"/>
  <c r="I1092" i="10"/>
  <c r="I1112" i="10"/>
  <c r="I1136" i="10"/>
  <c r="I1156" i="10"/>
  <c r="I1176" i="10"/>
  <c r="I1200" i="10"/>
  <c r="I1224" i="10"/>
  <c r="I1245" i="10"/>
  <c r="I1269" i="10"/>
  <c r="I1290" i="10"/>
  <c r="I1310" i="10"/>
  <c r="I1335" i="10"/>
  <c r="I1355" i="10"/>
  <c r="I1377" i="10"/>
  <c r="I1033" i="10"/>
  <c r="I1191" i="10"/>
  <c r="I1240" i="10"/>
  <c r="I1276" i="10"/>
  <c r="I1313" i="10"/>
  <c r="I1354" i="10"/>
  <c r="I1384" i="10"/>
  <c r="I15" i="10"/>
  <c r="I60" i="10"/>
  <c r="I143" i="10"/>
  <c r="I167" i="10"/>
  <c r="I192" i="10"/>
  <c r="I203" i="10"/>
  <c r="I222" i="10"/>
  <c r="I248" i="10"/>
  <c r="I273" i="10"/>
  <c r="I302" i="10"/>
  <c r="I334" i="10"/>
  <c r="I360" i="10"/>
  <c r="I393" i="10"/>
  <c r="I436" i="10"/>
  <c r="I12" i="10"/>
  <c r="I36" i="10"/>
  <c r="I103" i="10"/>
  <c r="I134" i="10"/>
  <c r="I158" i="10"/>
  <c r="I185" i="10"/>
  <c r="I241" i="10"/>
  <c r="I264" i="10"/>
  <c r="I292" i="10"/>
  <c r="I324" i="10"/>
  <c r="I351" i="10"/>
  <c r="I378" i="10"/>
  <c r="I411" i="10"/>
  <c r="I437" i="10"/>
  <c r="I464" i="10"/>
  <c r="I496" i="10"/>
  <c r="I523" i="10"/>
  <c r="I550" i="10"/>
  <c r="I648" i="10"/>
  <c r="I674" i="10"/>
  <c r="I706" i="10"/>
  <c r="I732" i="10"/>
  <c r="I769" i="10"/>
  <c r="I832" i="10"/>
  <c r="I858" i="10"/>
  <c r="I879" i="10"/>
  <c r="I906" i="10"/>
  <c r="I934" i="10"/>
  <c r="I954" i="10"/>
  <c r="I982" i="10"/>
  <c r="I1008" i="10"/>
  <c r="I1043" i="10"/>
  <c r="I1067" i="10"/>
  <c r="I1087" i="10"/>
  <c r="I1111" i="10"/>
  <c r="I1135" i="10"/>
  <c r="I1159" i="10"/>
  <c r="I1195" i="10"/>
  <c r="I1244" i="10"/>
  <c r="I1289" i="10"/>
  <c r="I1350" i="10"/>
  <c r="I1404" i="10"/>
  <c r="I409" i="10"/>
  <c r="I95" i="10"/>
  <c r="I295" i="10"/>
  <c r="I403" i="10"/>
  <c r="I484" i="10"/>
  <c r="I549" i="10"/>
  <c r="I641" i="10"/>
  <c r="I694" i="10"/>
  <c r="I768" i="10"/>
  <c r="I825" i="10"/>
  <c r="I931" i="10"/>
  <c r="I976" i="10"/>
  <c r="I1026" i="10"/>
  <c r="I1082" i="10"/>
  <c r="I1122" i="10"/>
  <c r="I1162" i="10"/>
  <c r="I1202" i="10"/>
  <c r="I1234" i="10"/>
  <c r="I1267" i="10"/>
  <c r="I1300" i="10"/>
  <c r="I1333" i="10"/>
  <c r="I1367" i="10"/>
  <c r="I856" i="10"/>
  <c r="I1035" i="10"/>
  <c r="I1105" i="10"/>
  <c r="I1169" i="10"/>
  <c r="I1225" i="10"/>
  <c r="I1283" i="10"/>
  <c r="I1348" i="10"/>
  <c r="I1450" i="10"/>
  <c r="I720" i="10"/>
  <c r="I852" i="10"/>
  <c r="I915" i="10"/>
  <c r="I970" i="10"/>
  <c r="I1070" i="10"/>
  <c r="I1126" i="10"/>
  <c r="I1190" i="10"/>
  <c r="I1239" i="10"/>
  <c r="I1304" i="10"/>
  <c r="I1379" i="10"/>
  <c r="I101" i="10"/>
  <c r="I182" i="10"/>
  <c r="I239" i="10"/>
  <c r="I322" i="10"/>
  <c r="I408" i="10"/>
  <c r="I477" i="10"/>
  <c r="I520" i="10"/>
  <c r="I564" i="10"/>
  <c r="I645" i="10"/>
  <c r="I687" i="10"/>
  <c r="I730" i="10"/>
  <c r="I782" i="10"/>
  <c r="I829" i="10"/>
  <c r="I873" i="10"/>
  <c r="I903" i="10"/>
  <c r="I980" i="10"/>
  <c r="I1019" i="10"/>
  <c r="I1061" i="10"/>
  <c r="I1093" i="10"/>
  <c r="I1125" i="10"/>
  <c r="I1157" i="10"/>
  <c r="I1189" i="10"/>
  <c r="I1221" i="10"/>
  <c r="I1254" i="10"/>
  <c r="I1287" i="10"/>
  <c r="I1320" i="10"/>
  <c r="I1352" i="10"/>
  <c r="I1386" i="10"/>
  <c r="I1402" i="10"/>
  <c r="I1454" i="10"/>
  <c r="I112" i="10"/>
  <c r="I191" i="10"/>
  <c r="I247" i="10"/>
  <c r="I332" i="10"/>
  <c r="I419" i="10"/>
  <c r="I483" i="10"/>
  <c r="I525" i="10"/>
  <c r="I569" i="10"/>
  <c r="I651" i="10"/>
  <c r="I692" i="10"/>
  <c r="I735" i="10"/>
  <c r="I798" i="10"/>
  <c r="I845" i="10"/>
  <c r="I898" i="10"/>
  <c r="I974" i="10"/>
  <c r="I1046" i="10"/>
  <c r="I1113" i="10"/>
  <c r="I1177" i="10"/>
  <c r="I1250" i="10"/>
  <c r="I1324" i="10"/>
  <c r="I1382" i="10"/>
  <c r="I1398" i="10"/>
  <c r="I106" i="10"/>
  <c r="I187" i="10"/>
  <c r="I327" i="10"/>
  <c r="I413" i="10"/>
  <c r="I479" i="10"/>
  <c r="I521" i="10"/>
  <c r="I576" i="10"/>
  <c r="I657" i="10"/>
  <c r="I710" i="10"/>
  <c r="I784" i="10"/>
  <c r="I862" i="10"/>
  <c r="I958" i="10"/>
  <c r="I1031" i="10"/>
  <c r="I1094" i="10"/>
  <c r="I1166" i="10"/>
  <c r="I1247" i="10"/>
  <c r="I1312" i="10"/>
  <c r="I1371" i="10"/>
  <c r="I1447" i="10"/>
  <c r="I11" i="10"/>
  <c r="I33" i="10"/>
  <c r="I109" i="10"/>
  <c r="I136" i="10"/>
  <c r="I153" i="10"/>
  <c r="I172" i="10"/>
  <c r="I190" i="10"/>
  <c r="I211" i="10"/>
  <c r="I228" i="10"/>
  <c r="I246" i="10"/>
  <c r="I263" i="10"/>
  <c r="I288" i="10"/>
  <c r="I309" i="10"/>
  <c r="I329" i="10"/>
  <c r="I353" i="10"/>
  <c r="I373" i="10"/>
  <c r="I394" i="10"/>
  <c r="I418" i="10"/>
  <c r="I438" i="10"/>
  <c r="I458" i="10"/>
  <c r="I482" i="10"/>
  <c r="I502" i="10"/>
  <c r="I522" i="10"/>
  <c r="I547" i="10"/>
  <c r="I567" i="10"/>
  <c r="I650" i="10"/>
  <c r="I669" i="10"/>
  <c r="I689" i="10"/>
  <c r="I713" i="10"/>
  <c r="I733" i="10"/>
  <c r="I753" i="10"/>
  <c r="I787" i="10"/>
  <c r="I805" i="10"/>
  <c r="I831" i="10"/>
  <c r="I855" i="10"/>
  <c r="I874" i="10"/>
  <c r="I884" i="10"/>
  <c r="I908" i="10"/>
  <c r="I928" i="10"/>
  <c r="I961" i="10"/>
  <c r="I983" i="10"/>
  <c r="I1002" i="10"/>
  <c r="I1024" i="10"/>
  <c r="I1044" i="10"/>
  <c r="I78" i="10"/>
  <c r="I105" i="10"/>
  <c r="I135" i="10"/>
  <c r="I164" i="10"/>
  <c r="I186" i="10"/>
  <c r="I220" i="10"/>
  <c r="I242" i="10"/>
  <c r="I265" i="10"/>
  <c r="I299" i="10"/>
  <c r="I326" i="10"/>
  <c r="I352" i="10"/>
  <c r="I385" i="10"/>
  <c r="I412" i="10"/>
  <c r="I439" i="10"/>
  <c r="I471" i="10"/>
  <c r="I497" i="10"/>
  <c r="I524" i="10"/>
  <c r="I557" i="10"/>
  <c r="I649" i="10"/>
  <c r="I680" i="10"/>
  <c r="I707" i="10"/>
  <c r="I734" i="10"/>
  <c r="I776" i="10"/>
  <c r="I833" i="10"/>
  <c r="I865" i="10"/>
  <c r="I881" i="10"/>
  <c r="I907" i="10"/>
  <c r="I940" i="10"/>
  <c r="I955" i="10"/>
  <c r="I984" i="10"/>
  <c r="I1013" i="10"/>
  <c r="I1039" i="10"/>
  <c r="I1064" i="10"/>
  <c r="I1088" i="10"/>
  <c r="I1108" i="10"/>
  <c r="I1128" i="10"/>
  <c r="I1152" i="10"/>
  <c r="I1172" i="10"/>
  <c r="I1192" i="10"/>
  <c r="I1216" i="10"/>
  <c r="I1241" i="10"/>
  <c r="I1261" i="10"/>
  <c r="I1286" i="10"/>
  <c r="I1306" i="10"/>
  <c r="I1327" i="10"/>
  <c r="I1351" i="10"/>
  <c r="I1373" i="10"/>
  <c r="I1392" i="10"/>
  <c r="I1453" i="10"/>
  <c r="I1183" i="10"/>
  <c r="I1223" i="10"/>
  <c r="I1272" i="10"/>
  <c r="I1305" i="10"/>
  <c r="I1342" i="10"/>
  <c r="I1380" i="10"/>
  <c r="I1400" i="10"/>
  <c r="I35" i="10"/>
  <c r="I97" i="10"/>
  <c r="I138" i="10"/>
  <c r="I162" i="10"/>
  <c r="I183" i="10"/>
  <c r="I196" i="10"/>
  <c r="I217" i="10"/>
  <c r="I240" i="10"/>
  <c r="I268" i="10"/>
  <c r="I297" i="10"/>
  <c r="I323" i="10"/>
  <c r="I355" i="10"/>
  <c r="I388" i="10"/>
  <c r="I420" i="10"/>
  <c r="I31" i="10"/>
  <c r="I93" i="10"/>
  <c r="I129" i="10"/>
  <c r="I152" i="10"/>
  <c r="I212" i="10"/>
  <c r="I231" i="10"/>
  <c r="I258" i="10"/>
  <c r="I286" i="10"/>
  <c r="I314" i="10"/>
  <c r="I346" i="10"/>
  <c r="I372" i="10"/>
  <c r="I400" i="10"/>
  <c r="I432" i="10"/>
  <c r="I459" i="10"/>
  <c r="I485" i="10"/>
  <c r="I517" i="10"/>
  <c r="I545" i="10"/>
  <c r="I572" i="10"/>
  <c r="I643" i="10"/>
  <c r="I668" i="10"/>
  <c r="I695" i="10"/>
  <c r="I727" i="10"/>
  <c r="I764" i="10"/>
  <c r="I790" i="10"/>
  <c r="I826" i="10"/>
  <c r="I853" i="10"/>
  <c r="I875" i="10"/>
  <c r="I901" i="10"/>
  <c r="I927" i="10"/>
  <c r="I943" i="10"/>
  <c r="I977" i="10"/>
  <c r="I1003" i="10"/>
  <c r="I1027" i="10"/>
  <c r="I1063" i="10"/>
  <c r="I1083" i="10"/>
  <c r="I1103" i="10"/>
  <c r="I1131" i="10"/>
  <c r="I1155" i="10"/>
  <c r="I1179" i="10"/>
  <c r="I1235" i="10"/>
  <c r="I1281" i="10"/>
  <c r="I1326" i="10"/>
  <c r="I1396" i="10"/>
  <c r="I122" i="10"/>
  <c r="I58" i="10"/>
  <c r="I177" i="10"/>
  <c r="I250" i="10"/>
  <c r="I380" i="10"/>
  <c r="I473" i="10"/>
  <c r="I527" i="10"/>
  <c r="I631" i="10"/>
  <c r="I683" i="10"/>
  <c r="I736" i="10"/>
  <c r="I814" i="10"/>
  <c r="I869" i="10"/>
  <c r="I910" i="10"/>
  <c r="I965" i="10"/>
  <c r="I1015" i="10"/>
  <c r="I1066" i="10"/>
  <c r="I1114" i="10"/>
  <c r="I1154" i="10"/>
  <c r="I1194" i="10"/>
  <c r="I1226" i="10"/>
  <c r="I1259" i="10"/>
  <c r="I1292" i="10"/>
  <c r="I1325" i="10"/>
  <c r="I1359" i="10"/>
  <c r="I1390" i="10"/>
  <c r="I930" i="10"/>
  <c r="I1014" i="10"/>
  <c r="I1089" i="10"/>
  <c r="I1153" i="10"/>
  <c r="I1209" i="10"/>
  <c r="I1274" i="10"/>
  <c r="I1332" i="10"/>
  <c r="I25" i="10"/>
  <c r="I184" i="10"/>
  <c r="I243" i="10"/>
  <c r="I279" i="10"/>
  <c r="I325" i="10"/>
  <c r="I369" i="10"/>
  <c r="I410" i="10"/>
  <c r="I454" i="10"/>
  <c r="I498" i="10"/>
  <c r="I539" i="10"/>
  <c r="I665" i="10"/>
  <c r="I705" i="10"/>
  <c r="I749" i="10"/>
  <c r="I802" i="10"/>
  <c r="I847" i="10"/>
  <c r="I880" i="10"/>
  <c r="I924" i="10"/>
  <c r="I953" i="10"/>
  <c r="I999" i="10"/>
  <c r="I1040" i="10"/>
  <c r="I32" i="10"/>
  <c r="I130" i="10"/>
  <c r="I181" i="10"/>
  <c r="I213" i="10"/>
  <c r="I260" i="10"/>
  <c r="I320" i="10"/>
  <c r="I374" i="10"/>
  <c r="I433" i="10"/>
  <c r="I492" i="10"/>
  <c r="I546" i="10"/>
  <c r="I644" i="10"/>
  <c r="I702" i="10"/>
  <c r="I765" i="10"/>
  <c r="I828" i="10"/>
  <c r="I929" i="10"/>
  <c r="I978" i="10"/>
  <c r="I1034" i="10"/>
  <c r="I1080" i="10"/>
  <c r="I1124" i="10"/>
  <c r="I1168" i="10"/>
  <c r="I1208" i="10"/>
  <c r="I1257" i="10"/>
  <c r="I1302" i="10"/>
  <c r="I1343" i="10"/>
  <c r="I1388" i="10"/>
  <c r="I1445" i="10"/>
  <c r="I1215" i="10"/>
  <c r="I1301" i="10"/>
  <c r="I1368" i="10"/>
  <c r="I30" i="10"/>
  <c r="I127" i="10"/>
  <c r="I178" i="10"/>
  <c r="I257" i="10"/>
  <c r="I318" i="10"/>
  <c r="I383" i="10"/>
  <c r="I452" i="10"/>
  <c r="I87" i="10"/>
  <c r="I150" i="10"/>
  <c r="I193" i="10"/>
  <c r="I227" i="10"/>
  <c r="I280" i="10"/>
  <c r="I335" i="10"/>
  <c r="I395" i="10"/>
  <c r="I453" i="10"/>
  <c r="I507" i="10"/>
  <c r="I566" i="10"/>
  <c r="I663" i="10"/>
  <c r="I716" i="10"/>
  <c r="I785" i="10"/>
  <c r="I848" i="10"/>
  <c r="I890" i="10"/>
  <c r="I998" i="10"/>
  <c r="I1054" i="10"/>
  <c r="I1099" i="10"/>
  <c r="I1147" i="10"/>
  <c r="I1211" i="10"/>
  <c r="I1318" i="10"/>
  <c r="I441" i="10"/>
  <c r="I234" i="10"/>
  <c r="I461" i="10"/>
  <c r="I570" i="10"/>
  <c r="I726" i="10"/>
  <c r="I857" i="10"/>
  <c r="I1058" i="10"/>
  <c r="I1146" i="10"/>
  <c r="I1218" i="10"/>
  <c r="I1284" i="10"/>
  <c r="I1349" i="10"/>
  <c r="I1451" i="10"/>
  <c r="I996" i="10"/>
  <c r="I1137" i="10"/>
  <c r="I1258" i="10"/>
  <c r="I1442" i="10"/>
  <c r="I773" i="10"/>
  <c r="I947" i="10"/>
  <c r="I1086" i="10"/>
  <c r="I1158" i="10"/>
  <c r="I1230" i="10"/>
  <c r="I1329" i="10"/>
  <c r="I79" i="10"/>
  <c r="I277" i="10"/>
  <c r="I387" i="10"/>
  <c r="I488" i="10"/>
  <c r="I542" i="10"/>
  <c r="I635" i="10"/>
  <c r="I698" i="10"/>
  <c r="I751" i="10"/>
  <c r="I818" i="10"/>
  <c r="I925" i="10"/>
  <c r="I969" i="10"/>
  <c r="I1030" i="10"/>
  <c r="I1077" i="10"/>
  <c r="I1117" i="10"/>
  <c r="I1165" i="10"/>
  <c r="I1205" i="10"/>
  <c r="I1246" i="10"/>
  <c r="I1295" i="10"/>
  <c r="I1336" i="10"/>
  <c r="I1378" i="10"/>
  <c r="I90" i="10"/>
  <c r="I290" i="10"/>
  <c r="I397" i="10"/>
  <c r="I493" i="10"/>
  <c r="I548" i="10"/>
  <c r="I640" i="10"/>
  <c r="I703" i="10"/>
  <c r="I766" i="10"/>
  <c r="I834" i="10"/>
  <c r="I919" i="10"/>
  <c r="I1005" i="10"/>
  <c r="I1097" i="10"/>
  <c r="I1193" i="10"/>
  <c r="I1291" i="10"/>
  <c r="I1366" i="10"/>
  <c r="I226" i="10"/>
  <c r="I348" i="10"/>
  <c r="I456" i="10"/>
  <c r="I511" i="10"/>
  <c r="I688" i="10"/>
  <c r="I752" i="10"/>
  <c r="I883" i="10"/>
  <c r="I1078" i="10"/>
  <c r="I1182" i="10"/>
  <c r="I1288" i="10"/>
  <c r="I1353" i="10"/>
  <c r="I21" i="10"/>
  <c r="I144" i="10"/>
  <c r="I180" i="10"/>
  <c r="I206" i="10"/>
  <c r="I236" i="10"/>
  <c r="I275" i="10"/>
  <c r="I321" i="10"/>
  <c r="I361" i="10"/>
  <c r="I406" i="10"/>
  <c r="I450" i="10"/>
  <c r="I490" i="10"/>
  <c r="I534" i="10"/>
  <c r="I579" i="10"/>
  <c r="I658" i="10"/>
  <c r="I701" i="10"/>
  <c r="I745" i="10"/>
  <c r="I795" i="10"/>
  <c r="I843" i="10"/>
  <c r="I916" i="10"/>
  <c r="I949" i="10"/>
  <c r="I995" i="10"/>
  <c r="I1032" i="10"/>
  <c r="I27" i="10"/>
  <c r="I125" i="10"/>
  <c r="I174" i="10"/>
  <c r="I254" i="10"/>
  <c r="I310" i="10"/>
  <c r="I368" i="10"/>
  <c r="I428" i="10"/>
  <c r="I481" i="10"/>
  <c r="I541" i="10"/>
  <c r="I639" i="10"/>
  <c r="I691" i="10"/>
  <c r="I750" i="10"/>
  <c r="I822" i="10"/>
  <c r="I923" i="10"/>
  <c r="I973" i="10"/>
  <c r="I1023" i="10"/>
  <c r="I1076" i="10"/>
  <c r="I1120" i="10"/>
  <c r="I1160" i="10"/>
  <c r="I1204" i="10"/>
  <c r="I1253" i="10"/>
  <c r="I1294" i="10"/>
  <c r="I1339" i="10"/>
  <c r="I1385" i="10"/>
  <c r="I1441" i="10"/>
  <c r="I1207" i="10"/>
  <c r="I1285" i="10"/>
  <c r="I1360" i="10"/>
  <c r="I19" i="10"/>
  <c r="I114" i="10"/>
  <c r="I208" i="10"/>
  <c r="I252" i="10"/>
  <c r="I312" i="10"/>
  <c r="I366" i="10"/>
  <c r="I447" i="10"/>
  <c r="I82" i="10"/>
  <c r="I139" i="10"/>
  <c r="I224" i="10"/>
  <c r="I269" i="10"/>
  <c r="I330" i="10"/>
  <c r="I389" i="10"/>
  <c r="I443" i="10"/>
  <c r="I501" i="10"/>
  <c r="I561" i="10"/>
  <c r="I653" i="10"/>
  <c r="I711" i="10"/>
  <c r="I780" i="10"/>
  <c r="I837" i="10"/>
  <c r="I885" i="10"/>
  <c r="I988" i="10"/>
  <c r="I1049" i="10"/>
  <c r="I1095" i="10"/>
  <c r="I1139" i="10"/>
  <c r="I1203" i="10"/>
  <c r="I1309" i="10"/>
  <c r="I425" i="10"/>
  <c r="I424" i="10"/>
  <c r="I560" i="10"/>
  <c r="I715" i="10"/>
  <c r="I836" i="10"/>
  <c r="I1047" i="10"/>
  <c r="I1130" i="10"/>
  <c r="I1210" i="10"/>
  <c r="I1275" i="10"/>
  <c r="I1341" i="10"/>
  <c r="I1443" i="10"/>
  <c r="I964" i="10"/>
  <c r="I1121" i="10"/>
  <c r="I1242" i="10"/>
  <c r="I1374" i="10"/>
  <c r="I678" i="10"/>
  <c r="I1042" i="10"/>
  <c r="I1142" i="10"/>
  <c r="I1214" i="10"/>
  <c r="I1280" i="10"/>
  <c r="I23" i="10"/>
  <c r="I166" i="10"/>
  <c r="I256" i="10"/>
  <c r="I364" i="10"/>
  <c r="I467" i="10"/>
  <c r="I531" i="10"/>
  <c r="I676" i="10"/>
  <c r="I740" i="10"/>
  <c r="I861" i="10"/>
  <c r="I914" i="10"/>
  <c r="I956" i="10"/>
  <c r="I1069" i="10"/>
  <c r="I1109" i="10"/>
  <c r="I1149" i="10"/>
  <c r="I1197" i="10"/>
  <c r="I1238" i="10"/>
  <c r="I1278" i="10"/>
  <c r="I1328" i="10"/>
  <c r="I1370" i="10"/>
  <c r="I34" i="10"/>
  <c r="I175" i="10"/>
  <c r="I266" i="10"/>
  <c r="I375" i="10"/>
  <c r="I472" i="10"/>
  <c r="I537" i="10"/>
  <c r="I682" i="10"/>
  <c r="I746" i="10"/>
  <c r="I824" i="10"/>
  <c r="I887" i="10"/>
  <c r="I985" i="10"/>
  <c r="I1081" i="10"/>
  <c r="I1161" i="10"/>
  <c r="I1266" i="10"/>
  <c r="I1358" i="10"/>
  <c r="I131" i="10"/>
  <c r="I209" i="10"/>
  <c r="I306" i="10"/>
  <c r="I435" i="10"/>
  <c r="I500" i="10"/>
  <c r="I565" i="10"/>
  <c r="I667" i="10"/>
  <c r="I742" i="10"/>
  <c r="I830" i="10"/>
  <c r="I981" i="10"/>
  <c r="I1062" i="10"/>
  <c r="I1150" i="10"/>
  <c r="I1271" i="10"/>
  <c r="I1337" i="10"/>
  <c r="I8" i="10"/>
  <c r="I84" i="10"/>
  <c r="I128" i="10"/>
  <c r="I169" i="10"/>
  <c r="I223" i="10"/>
  <c r="I259" i="10"/>
  <c r="I345" i="10"/>
  <c r="I390" i="10"/>
  <c r="I434" i="10"/>
  <c r="I474" i="10"/>
  <c r="I518" i="10"/>
  <c r="I563" i="10"/>
  <c r="I642" i="10"/>
  <c r="I685" i="10"/>
  <c r="I729" i="10"/>
  <c r="I779" i="10"/>
  <c r="I827" i="10"/>
  <c r="I872" i="10"/>
  <c r="I900" i="10"/>
  <c r="I979" i="10"/>
  <c r="I1016" i="10"/>
  <c r="I99" i="10"/>
  <c r="I154" i="10"/>
  <c r="I238" i="10"/>
  <c r="I287" i="10"/>
  <c r="I347" i="10"/>
  <c r="I407" i="10"/>
  <c r="I460" i="10"/>
  <c r="I519" i="10"/>
  <c r="I578" i="10"/>
  <c r="I670" i="10"/>
  <c r="I728" i="10"/>
  <c r="I797" i="10"/>
  <c r="I854" i="10"/>
  <c r="I902" i="10"/>
  <c r="I950" i="10"/>
  <c r="I1004" i="10"/>
  <c r="I1060" i="10"/>
  <c r="I1104" i="10"/>
  <c r="I1144" i="10"/>
  <c r="I1188" i="10"/>
  <c r="I1236" i="10"/>
  <c r="I1277" i="10"/>
  <c r="I1323" i="10"/>
  <c r="I1369" i="10"/>
  <c r="I1395" i="10"/>
  <c r="I1167" i="10"/>
  <c r="I1256" i="10"/>
  <c r="I1334" i="10"/>
  <c r="I1452" i="10"/>
  <c r="I91" i="10"/>
  <c r="I156" i="10"/>
  <c r="I235" i="10"/>
  <c r="I291" i="10"/>
  <c r="I344" i="10"/>
  <c r="I415" i="10"/>
  <c r="I26" i="10"/>
  <c r="I115" i="10"/>
  <c r="I173" i="10"/>
  <c r="I308" i="10"/>
  <c r="I367" i="10"/>
  <c r="I421" i="10"/>
  <c r="I480" i="10"/>
  <c r="I540" i="10"/>
  <c r="I632" i="10"/>
  <c r="I690" i="10"/>
  <c r="I748" i="10"/>
  <c r="I816" i="10"/>
  <c r="I922" i="10"/>
  <c r="I966" i="10"/>
  <c r="I1022" i="10"/>
  <c r="I1079" i="10"/>
  <c r="I1119" i="10"/>
  <c r="I1175" i="10"/>
  <c r="I1268" i="10"/>
  <c r="I1376" i="10"/>
  <c r="I1448" i="10"/>
  <c r="I160" i="10"/>
  <c r="I338" i="10"/>
  <c r="I516" i="10"/>
  <c r="I672" i="10"/>
  <c r="I789" i="10"/>
  <c r="I899" i="10"/>
  <c r="I1007" i="10"/>
  <c r="I1098" i="10"/>
  <c r="I1186" i="10"/>
  <c r="I1251" i="10"/>
  <c r="I1317" i="10"/>
  <c r="I1383" i="10"/>
  <c r="I1399" i="10"/>
  <c r="I909" i="10"/>
  <c r="I1073" i="10"/>
  <c r="I1201" i="10"/>
  <c r="I1316" i="10"/>
  <c r="I554" i="10"/>
  <c r="I841" i="10"/>
  <c r="I926" i="10"/>
  <c r="I1021" i="10"/>
  <c r="I1118" i="10"/>
  <c r="I1206" i="10"/>
  <c r="I1263" i="10"/>
  <c r="I1363" i="10"/>
  <c r="I10" i="10"/>
  <c r="I147" i="10"/>
  <c r="I221" i="10"/>
  <c r="I343" i="10"/>
  <c r="I451" i="10"/>
  <c r="I509" i="10"/>
  <c r="I574" i="10"/>
  <c r="I666" i="10"/>
  <c r="I719" i="10"/>
  <c r="I793" i="10"/>
  <c r="I850" i="10"/>
  <c r="I893" i="10"/>
  <c r="I946" i="10"/>
  <c r="I1001" i="10"/>
  <c r="I1051" i="10"/>
  <c r="I1101" i="10"/>
  <c r="I1141" i="10"/>
  <c r="I1181" i="10"/>
  <c r="I1229" i="10"/>
  <c r="I1270" i="10"/>
  <c r="I1311" i="10"/>
  <c r="I1362" i="10"/>
  <c r="I13" i="10"/>
  <c r="I155" i="10"/>
  <c r="I229" i="10"/>
  <c r="I354" i="10"/>
  <c r="I457" i="10"/>
  <c r="I515" i="10"/>
  <c r="I580" i="10"/>
  <c r="I671" i="10"/>
  <c r="I724" i="10"/>
  <c r="I813" i="10"/>
  <c r="I951" i="10"/>
  <c r="I1065" i="10"/>
  <c r="I1145" i="10"/>
  <c r="I1233" i="10"/>
  <c r="I1340" i="10"/>
  <c r="I85" i="10"/>
  <c r="I282" i="10"/>
  <c r="I392" i="10"/>
  <c r="I489" i="10"/>
  <c r="I544" i="10"/>
  <c r="I647" i="10"/>
  <c r="I731" i="10"/>
  <c r="I820" i="10"/>
  <c r="I938" i="10"/>
  <c r="I1053" i="10"/>
  <c r="I1134" i="10"/>
  <c r="I1222" i="10"/>
  <c r="I1321" i="10"/>
  <c r="I1394" i="10"/>
  <c r="B173" i="29"/>
  <c r="I76" i="10"/>
  <c r="I124" i="10"/>
  <c r="I165" i="10"/>
  <c r="I219" i="10"/>
  <c r="I255" i="10"/>
  <c r="I298" i="10"/>
  <c r="I341" i="10"/>
  <c r="I386" i="10"/>
  <c r="I426" i="10"/>
  <c r="I470" i="10"/>
  <c r="I514" i="10"/>
  <c r="I555" i="10"/>
  <c r="I638" i="10"/>
  <c r="I681" i="10"/>
  <c r="I721" i="10"/>
  <c r="I775" i="10"/>
  <c r="I823" i="10"/>
  <c r="I863" i="10"/>
  <c r="I896" i="10"/>
  <c r="I941" i="10"/>
  <c r="I971" i="10"/>
  <c r="I1056" i="10"/>
  <c r="I89" i="10"/>
  <c r="I151" i="10"/>
  <c r="I281" i="10"/>
  <c r="I342" i="10"/>
  <c r="I396" i="10"/>
  <c r="I455" i="10"/>
  <c r="I513" i="10"/>
  <c r="I568" i="10"/>
  <c r="I664" i="10"/>
  <c r="I723" i="10"/>
  <c r="I786" i="10"/>
  <c r="I849" i="10"/>
  <c r="I897" i="10"/>
  <c r="I1000" i="10"/>
  <c r="I1055" i="10"/>
  <c r="I1096" i="10"/>
  <c r="I1140" i="10"/>
  <c r="I1184" i="10"/>
  <c r="I1228" i="10"/>
  <c r="I1273" i="10"/>
  <c r="I1319" i="10"/>
  <c r="I1361" i="10"/>
  <c r="I1401" i="10"/>
  <c r="I1127" i="10"/>
  <c r="I1248" i="10"/>
  <c r="I1330" i="10"/>
  <c r="I1391" i="10"/>
  <c r="I1444" i="10"/>
  <c r="I86" i="10"/>
  <c r="I149" i="10"/>
  <c r="I230" i="10"/>
  <c r="I278" i="10"/>
  <c r="I339" i="10"/>
  <c r="I404" i="10"/>
  <c r="I110" i="10"/>
  <c r="I168" i="10"/>
  <c r="I198" i="10"/>
  <c r="I245" i="10"/>
  <c r="I304" i="10"/>
  <c r="I356" i="10"/>
  <c r="I416" i="10"/>
  <c r="I475" i="10"/>
  <c r="I528" i="10"/>
  <c r="I684" i="10"/>
  <c r="I738" i="10"/>
  <c r="I804" i="10"/>
  <c r="I870" i="10"/>
  <c r="I911" i="10"/>
  <c r="I959" i="10"/>
  <c r="I1017" i="10"/>
  <c r="I1071" i="10"/>
  <c r="I1115" i="10"/>
  <c r="I1171" i="10"/>
  <c r="I1252" i="10"/>
  <c r="I1364" i="10"/>
  <c r="I1440" i="10"/>
  <c r="I121" i="10"/>
  <c r="I316" i="10"/>
  <c r="I505" i="10"/>
  <c r="I652" i="10"/>
  <c r="I778" i="10"/>
  <c r="I889" i="10"/>
  <c r="I986" i="10"/>
  <c r="I1090" i="10"/>
  <c r="I1178" i="10"/>
  <c r="I1243" i="10"/>
  <c r="I1308" i="10"/>
  <c r="I1375" i="10"/>
  <c r="I877" i="10"/>
  <c r="I1057" i="10"/>
  <c r="I1185" i="10"/>
  <c r="I1299" i="10"/>
  <c r="I803" i="10"/>
  <c r="I894" i="10"/>
  <c r="I992" i="10"/>
  <c r="I1102" i="10"/>
  <c r="I1174" i="10"/>
  <c r="I1255" i="10"/>
  <c r="I1345" i="10"/>
  <c r="I126" i="10"/>
  <c r="I207" i="10"/>
  <c r="I300" i="10"/>
  <c r="I429" i="10"/>
  <c r="I499" i="10"/>
  <c r="I553" i="10"/>
  <c r="I656" i="10"/>
  <c r="I708" i="10"/>
  <c r="I772" i="10"/>
  <c r="I840" i="10"/>
  <c r="I882" i="10"/>
  <c r="I936" i="10"/>
  <c r="I990" i="10"/>
  <c r="I1041" i="10"/>
  <c r="I1085" i="10"/>
  <c r="I1133" i="10"/>
  <c r="I1173" i="10"/>
  <c r="I1213" i="10"/>
  <c r="I1262" i="10"/>
  <c r="I1303" i="10"/>
  <c r="I1344" i="10"/>
  <c r="I1393" i="10"/>
  <c r="I1446" i="10"/>
  <c r="I137" i="10"/>
  <c r="I214" i="10"/>
  <c r="I311" i="10"/>
  <c r="I440" i="10"/>
  <c r="I504" i="10"/>
  <c r="I558" i="10"/>
  <c r="I714" i="10"/>
  <c r="I788" i="10"/>
  <c r="I866" i="10"/>
  <c r="I942" i="10"/>
  <c r="I1025" i="10"/>
  <c r="I1129" i="10"/>
  <c r="I1217" i="10"/>
  <c r="I1307" i="10"/>
  <c r="I1389" i="10"/>
  <c r="I28" i="10"/>
  <c r="I171" i="10"/>
  <c r="I261" i="10"/>
  <c r="I370" i="10"/>
  <c r="I468" i="10"/>
  <c r="I532" i="10"/>
  <c r="I636" i="10"/>
  <c r="I699" i="10"/>
  <c r="I794" i="10"/>
  <c r="I905" i="10"/>
  <c r="I1011" i="10"/>
  <c r="I1110" i="10"/>
  <c r="I1198" i="10"/>
  <c r="I1296" i="10"/>
  <c r="I1403" i="10"/>
  <c r="B89" i="11"/>
  <c r="I1220" i="10"/>
  <c r="I1219" i="10"/>
  <c r="I9" i="10"/>
  <c r="P191" i="10"/>
  <c r="P189" i="10"/>
  <c r="P193" i="10"/>
  <c r="P190" i="10"/>
  <c r="P7" i="10"/>
  <c r="P192" i="10"/>
  <c r="P195" i="10"/>
  <c r="P194" i="10"/>
  <c r="L237" i="10"/>
  <c r="L31" i="10"/>
  <c r="N31" i="10" s="1"/>
  <c r="L128" i="10"/>
  <c r="L108" i="10"/>
  <c r="L111" i="10"/>
  <c r="L204" i="10"/>
  <c r="L203" i="10"/>
  <c r="L126" i="10"/>
  <c r="L123" i="10"/>
  <c r="N123" i="10" s="1"/>
  <c r="L200" i="10"/>
  <c r="L176" i="10"/>
  <c r="L205" i="10"/>
  <c r="L224" i="10"/>
  <c r="N224" i="10" s="1"/>
  <c r="I1429" i="10"/>
  <c r="I1412" i="10"/>
  <c r="I1417" i="10"/>
  <c r="I1415" i="10"/>
  <c r="I1427" i="10"/>
  <c r="I1410" i="10"/>
  <c r="I1413" i="10"/>
  <c r="I1426" i="10"/>
  <c r="I1423" i="10"/>
  <c r="I1428" i="10"/>
  <c r="I1424" i="10"/>
  <c r="I1425" i="10"/>
  <c r="G6" i="29"/>
  <c r="G7" i="39"/>
  <c r="G9" i="29"/>
  <c r="N1098" i="10"/>
  <c r="N1080" i="10"/>
  <c r="N1016" i="10"/>
  <c r="N1008" i="10"/>
  <c r="L172" i="29"/>
  <c r="B171" i="29" s="1"/>
  <c r="L42" i="39"/>
  <c r="B41" i="39" s="1"/>
  <c r="L206" i="10"/>
  <c r="L129" i="10"/>
  <c r="L247" i="10"/>
  <c r="N1226" i="10"/>
  <c r="N1192" i="10"/>
  <c r="N1155" i="10"/>
  <c r="N1131" i="10"/>
  <c r="N1099" i="10"/>
  <c r="N1059" i="10"/>
  <c r="G8" i="39"/>
  <c r="I107" i="10"/>
  <c r="I1408" i="10"/>
  <c r="I1411" i="10"/>
  <c r="I1414" i="10"/>
  <c r="M120" i="10"/>
  <c r="M141" i="10"/>
  <c r="M229" i="10"/>
  <c r="M228" i="10"/>
  <c r="M145" i="10"/>
  <c r="M227" i="10"/>
  <c r="M1417" i="10"/>
  <c r="M1405" i="10"/>
  <c r="M1427" i="10"/>
  <c r="M146" i="10"/>
  <c r="M223" i="10"/>
  <c r="M144" i="10"/>
  <c r="M140" i="10"/>
  <c r="M243" i="10"/>
  <c r="M271" i="10"/>
  <c r="M142" i="10"/>
  <c r="M197" i="10"/>
  <c r="N197" i="10" s="1"/>
  <c r="M230" i="10"/>
  <c r="M192" i="10"/>
  <c r="M119" i="10"/>
  <c r="M1432" i="10"/>
  <c r="M118" i="10"/>
  <c r="M1413" i="10"/>
  <c r="M222" i="10"/>
  <c r="M225" i="10"/>
  <c r="P80" i="10"/>
  <c r="N1298" i="10"/>
  <c r="N1051" i="10"/>
  <c r="N1043" i="10"/>
  <c r="N1096" i="10"/>
  <c r="P13" i="10"/>
  <c r="G8" i="29"/>
  <c r="K14" i="29"/>
  <c r="N1359" i="10"/>
  <c r="N1209" i="10"/>
  <c r="N1208" i="10"/>
  <c r="N1060" i="10"/>
  <c r="N1003" i="10"/>
  <c r="N1370" i="10"/>
  <c r="N1091" i="10"/>
  <c r="N1052" i="10"/>
  <c r="N1021" i="10"/>
  <c r="N976" i="10"/>
  <c r="N961" i="10"/>
  <c r="N1292" i="10"/>
  <c r="N1213" i="10"/>
  <c r="N1199" i="10"/>
  <c r="N1177" i="10"/>
  <c r="N1175" i="10"/>
  <c r="N1108" i="10"/>
  <c r="N1029" i="10"/>
  <c r="N969" i="10"/>
  <c r="N946" i="10"/>
  <c r="N939" i="10"/>
  <c r="N923" i="10"/>
  <c r="N916" i="10"/>
  <c r="N887" i="10"/>
  <c r="N867" i="10"/>
  <c r="N835" i="10"/>
  <c r="N870" i="10"/>
  <c r="N869" i="10"/>
  <c r="N819" i="10"/>
  <c r="N811" i="10"/>
  <c r="N771" i="10"/>
  <c r="N767" i="10"/>
  <c r="N759" i="10"/>
  <c r="N755" i="10"/>
  <c r="N747" i="10"/>
  <c r="N743" i="10"/>
  <c r="N735" i="10"/>
  <c r="N731" i="10"/>
  <c r="N727" i="10"/>
  <c r="N719" i="10"/>
  <c r="N715" i="10"/>
  <c r="N913" i="10"/>
  <c r="N910" i="10"/>
  <c r="N906" i="10"/>
  <c r="N902" i="10"/>
  <c r="N901" i="10"/>
  <c r="N894" i="10"/>
  <c r="N882" i="10"/>
  <c r="N861" i="10"/>
  <c r="N850" i="10"/>
  <c r="N849" i="10"/>
  <c r="N844" i="10"/>
  <c r="N830" i="10"/>
  <c r="N829" i="10"/>
  <c r="N826" i="10"/>
  <c r="N934" i="10"/>
  <c r="N933" i="10"/>
  <c r="N932" i="10"/>
  <c r="N931" i="10"/>
  <c r="N930" i="10"/>
  <c r="N929" i="10"/>
  <c r="N839" i="10"/>
  <c r="N814" i="10"/>
  <c r="N695" i="10"/>
  <c r="N687" i="10"/>
  <c r="N683" i="10"/>
  <c r="N675" i="10"/>
  <c r="N671" i="10"/>
  <c r="N667" i="10"/>
  <c r="N663" i="10"/>
  <c r="N655" i="10"/>
  <c r="N651" i="10"/>
  <c r="N647" i="10"/>
  <c r="N1210" i="10"/>
  <c r="N1306" i="10"/>
  <c r="P202" i="10"/>
  <c r="N1262" i="10"/>
  <c r="N1252" i="10"/>
  <c r="N1245" i="10"/>
  <c r="N1238" i="10"/>
  <c r="L70" i="10"/>
  <c r="N70" i="10" s="1"/>
  <c r="L9" i="10"/>
  <c r="N1386" i="10"/>
  <c r="N1346" i="10"/>
  <c r="N1326" i="10"/>
  <c r="N1276" i="10"/>
  <c r="N1260" i="10"/>
  <c r="N1218" i="10"/>
  <c r="N1185" i="10"/>
  <c r="N1139" i="10"/>
  <c r="N1454" i="10"/>
  <c r="N1319" i="10"/>
  <c r="L86" i="10"/>
  <c r="N86" i="10" s="1"/>
  <c r="L45" i="10"/>
  <c r="L29" i="10"/>
  <c r="N29" i="10" s="1"/>
  <c r="L117" i="10"/>
  <c r="N117" i="10" s="1"/>
  <c r="L91" i="10"/>
  <c r="N91" i="10" s="1"/>
  <c r="N1237" i="10"/>
  <c r="N1211" i="10"/>
  <c r="N1164" i="10"/>
  <c r="N1145" i="10"/>
  <c r="N1144" i="10"/>
  <c r="N1041" i="10"/>
  <c r="N972" i="10"/>
  <c r="N851" i="10"/>
  <c r="N842" i="10"/>
  <c r="N1318" i="10"/>
  <c r="N1268" i="10"/>
  <c r="N1254" i="10"/>
  <c r="N1163" i="10"/>
  <c r="N1111" i="10"/>
  <c r="N1086" i="10"/>
  <c r="N1048" i="10"/>
  <c r="N1012" i="10"/>
  <c r="N903" i="10"/>
  <c r="N871" i="10"/>
  <c r="N862" i="10"/>
  <c r="N860" i="10"/>
  <c r="N827" i="10"/>
  <c r="N818" i="10"/>
  <c r="N817" i="10"/>
  <c r="N812" i="10"/>
  <c r="N1112" i="10"/>
  <c r="N1079" i="10"/>
  <c r="N947" i="10"/>
  <c r="N918" i="10"/>
  <c r="N917" i="10"/>
  <c r="N915" i="10"/>
  <c r="N885" i="10"/>
  <c r="N883" i="10"/>
  <c r="N864" i="10"/>
  <c r="N843" i="10"/>
  <c r="N834" i="10"/>
  <c r="N833" i="10"/>
  <c r="N802" i="10"/>
  <c r="N794" i="10"/>
  <c r="N790" i="10"/>
  <c r="N786" i="10"/>
  <c r="N782" i="10"/>
  <c r="N778" i="10"/>
  <c r="N774" i="10"/>
  <c r="N770" i="10"/>
  <c r="N766" i="10"/>
  <c r="N1103" i="10"/>
  <c r="N1097" i="10"/>
  <c r="N1092" i="10"/>
  <c r="N1084" i="10"/>
  <c r="N694" i="10"/>
  <c r="N682" i="10"/>
  <c r="N678" i="10"/>
  <c r="N670" i="10"/>
  <c r="N666" i="10"/>
  <c r="N662" i="10"/>
  <c r="N650" i="10"/>
  <c r="N646" i="10"/>
  <c r="N1011" i="10"/>
  <c r="N1009" i="10"/>
  <c r="N1005" i="10"/>
  <c r="N1001" i="10"/>
  <c r="N998" i="10"/>
  <c r="N990" i="10"/>
  <c r="N980" i="10"/>
  <c r="N975" i="10"/>
  <c r="N974" i="10"/>
  <c r="N959" i="10"/>
  <c r="N943" i="10"/>
  <c r="N936" i="10"/>
  <c r="N927" i="10"/>
  <c r="N920" i="10"/>
  <c r="N904" i="10"/>
  <c r="N895" i="10"/>
  <c r="N872" i="10"/>
  <c r="N852" i="10"/>
  <c r="N848" i="10"/>
  <c r="N841" i="10"/>
  <c r="N836" i="10"/>
  <c r="N832" i="10"/>
  <c r="N825" i="10"/>
  <c r="N821" i="10"/>
  <c r="N816" i="10"/>
  <c r="N805" i="10"/>
  <c r="N804" i="10"/>
  <c r="N801" i="10"/>
  <c r="N800" i="10"/>
  <c r="N797" i="10"/>
  <c r="N796" i="10"/>
  <c r="N793" i="10"/>
  <c r="N792" i="10"/>
  <c r="N789" i="10"/>
  <c r="N788" i="10"/>
  <c r="N785" i="10"/>
  <c r="N784" i="10"/>
  <c r="N781" i="10"/>
  <c r="N780" i="10"/>
  <c r="N777" i="10"/>
  <c r="N776" i="10"/>
  <c r="N773" i="10"/>
  <c r="N772" i="10"/>
  <c r="N769" i="10"/>
  <c r="N768" i="10"/>
  <c r="N764" i="10"/>
  <c r="N760" i="10"/>
  <c r="N756" i="10"/>
  <c r="N752" i="10"/>
  <c r="N748" i="10"/>
  <c r="N744" i="10"/>
  <c r="N740" i="10"/>
  <c r="N736" i="10"/>
  <c r="N732" i="10"/>
  <c r="N728" i="10"/>
  <c r="N724" i="10"/>
  <c r="N720" i="10"/>
  <c r="N710" i="10"/>
  <c r="N746" i="10"/>
  <c r="N730" i="10"/>
  <c r="N726" i="10"/>
  <c r="N718" i="10"/>
  <c r="N714" i="10"/>
  <c r="N707" i="10"/>
  <c r="N705" i="10"/>
  <c r="N697" i="10"/>
  <c r="N696" i="10"/>
  <c r="N692" i="10"/>
  <c r="N688" i="10"/>
  <c r="N684" i="10"/>
  <c r="N672" i="10"/>
  <c r="N660" i="10"/>
  <c r="N656" i="10"/>
  <c r="N648" i="10"/>
  <c r="N634" i="10"/>
  <c r="N1312" i="10"/>
  <c r="N1296" i="10"/>
  <c r="N1168" i="10"/>
  <c r="N1158" i="10"/>
  <c r="N1157" i="10"/>
  <c r="N1141" i="10"/>
  <c r="N1140" i="10"/>
  <c r="N1137" i="10"/>
  <c r="N1136" i="10"/>
  <c r="N1135" i="10"/>
  <c r="N1134" i="10"/>
  <c r="N1133" i="10"/>
  <c r="N1090" i="10"/>
  <c r="N1071" i="10"/>
  <c r="N1056" i="10"/>
  <c r="N997" i="10"/>
  <c r="N1214" i="10"/>
  <c r="N1207" i="10"/>
  <c r="N1186" i="10"/>
  <c r="N1166" i="10"/>
  <c r="L80" i="10"/>
  <c r="N80" i="10" s="1"/>
  <c r="L208" i="10"/>
  <c r="L257" i="10"/>
  <c r="L242" i="10"/>
  <c r="L186" i="10"/>
  <c r="N186" i="10" s="1"/>
  <c r="L246" i="10"/>
  <c r="L269" i="10"/>
  <c r="L256" i="10"/>
  <c r="L240" i="10"/>
  <c r="L137" i="10"/>
  <c r="N137" i="10" s="1"/>
  <c r="L93" i="10"/>
  <c r="N93" i="10" s="1"/>
  <c r="L90" i="10"/>
  <c r="N90" i="10" s="1"/>
  <c r="L85" i="10"/>
  <c r="N85" i="10" s="1"/>
  <c r="L217" i="10"/>
  <c r="N217" i="10" s="1"/>
  <c r="L233" i="10"/>
  <c r="L135" i="10"/>
  <c r="N135" i="10" s="1"/>
  <c r="L120" i="10"/>
  <c r="N120" i="10" s="1"/>
  <c r="L225" i="10"/>
  <c r="N225" i="10" s="1"/>
  <c r="L241" i="10"/>
  <c r="L268" i="10"/>
  <c r="L146" i="10"/>
  <c r="L222" i="10"/>
  <c r="N222" i="10" s="1"/>
  <c r="L235" i="10"/>
  <c r="L181" i="10"/>
  <c r="L141" i="10"/>
  <c r="N141" i="10" s="1"/>
  <c r="L228" i="10"/>
  <c r="N228" i="10" s="1"/>
  <c r="N1270" i="10"/>
  <c r="N1407" i="10"/>
  <c r="N1121" i="10"/>
  <c r="N1297" i="10"/>
  <c r="N1173" i="10"/>
  <c r="N1272" i="10"/>
  <c r="N1223" i="10"/>
  <c r="N1129" i="10"/>
  <c r="N1128" i="10"/>
  <c r="N1109" i="10"/>
  <c r="N1064" i="10"/>
  <c r="N1049" i="10"/>
  <c r="N1325" i="10"/>
  <c r="N1294" i="10"/>
  <c r="N1293" i="10"/>
  <c r="N1236" i="10"/>
  <c r="N1216" i="10"/>
  <c r="N1204" i="10"/>
  <c r="N1171" i="10"/>
  <c r="N1138" i="10"/>
  <c r="N1125" i="10"/>
  <c r="N1110" i="10"/>
  <c r="N1076" i="10"/>
  <c r="N1063" i="10"/>
  <c r="N1002" i="10"/>
  <c r="N1302" i="10"/>
  <c r="N1257" i="10"/>
  <c r="N1249" i="10"/>
  <c r="N1240" i="10"/>
  <c r="N1174" i="10"/>
  <c r="N1160" i="10"/>
  <c r="N1159" i="10"/>
  <c r="N1115" i="10"/>
  <c r="N1035" i="10"/>
  <c r="N1034" i="10"/>
  <c r="N994" i="10"/>
  <c r="P10" i="10"/>
  <c r="P203" i="10"/>
  <c r="P198" i="10"/>
  <c r="P201" i="10"/>
  <c r="M1452" i="10"/>
  <c r="N1452" i="10" s="1"/>
  <c r="M98" i="10"/>
  <c r="M606" i="10"/>
  <c r="N606" i="10" s="1"/>
  <c r="M183" i="10"/>
  <c r="M99" i="10"/>
  <c r="M314" i="10"/>
  <c r="N314" i="10" s="1"/>
  <c r="M639" i="10"/>
  <c r="N639" i="10" s="1"/>
  <c r="M598" i="10"/>
  <c r="N598" i="10" s="1"/>
  <c r="M193" i="10"/>
  <c r="M106" i="10"/>
  <c r="N106" i="10" s="1"/>
  <c r="M260" i="10"/>
  <c r="M102" i="10"/>
  <c r="M1422" i="10"/>
  <c r="N1422" i="10" s="1"/>
  <c r="M1431" i="10"/>
  <c r="N1431" i="10" s="1"/>
  <c r="M315" i="10"/>
  <c r="N315" i="10" s="1"/>
  <c r="M105" i="10"/>
  <c r="N105" i="10" s="1"/>
  <c r="M100" i="10"/>
  <c r="M1438" i="10"/>
  <c r="M272" i="10"/>
  <c r="M607" i="10"/>
  <c r="M188" i="10"/>
  <c r="M103" i="10"/>
  <c r="M361" i="10"/>
  <c r="N361" i="10" s="1"/>
  <c r="M597" i="10"/>
  <c r="N597" i="10" s="1"/>
  <c r="M108" i="10"/>
  <c r="N108" i="10" s="1"/>
  <c r="M1418" i="10"/>
  <c r="N1418" i="10" s="1"/>
  <c r="M360" i="10"/>
  <c r="N360" i="10" s="1"/>
  <c r="M104" i="10"/>
  <c r="M97" i="10"/>
  <c r="M556" i="10"/>
  <c r="N556" i="10" s="1"/>
  <c r="M147" i="10"/>
  <c r="M259" i="10"/>
  <c r="M245" i="10"/>
  <c r="M1451" i="10"/>
  <c r="N1451" i="10" s="1"/>
  <c r="M101" i="10"/>
  <c r="M107" i="10"/>
  <c r="N107" i="10" s="1"/>
  <c r="M273" i="10"/>
  <c r="N273" i="10" s="1"/>
  <c r="M557" i="10"/>
  <c r="N557" i="10"/>
  <c r="M198" i="10"/>
  <c r="N198" i="10" s="1"/>
  <c r="M1435" i="10"/>
  <c r="M244" i="10"/>
  <c r="M231" i="10"/>
  <c r="N1374" i="10" l="1"/>
  <c r="N907" i="10"/>
  <c r="L7" i="10"/>
  <c r="N1427" i="10"/>
  <c r="N1408" i="10"/>
  <c r="N1391" i="10"/>
  <c r="N1387" i="10"/>
  <c r="N1383" i="10"/>
  <c r="N1358" i="10"/>
  <c r="N1324" i="10"/>
  <c r="N1320" i="10"/>
  <c r="N1311" i="10"/>
  <c r="N1310" i="10"/>
  <c r="N1305" i="10"/>
  <c r="N1290" i="10"/>
  <c r="N1231" i="10"/>
  <c r="N1013" i="10"/>
  <c r="L249" i="10"/>
  <c r="N7" i="10"/>
  <c r="N1353" i="10"/>
  <c r="N1248" i="10"/>
  <c r="N1195" i="10"/>
  <c r="N1189" i="10"/>
  <c r="K15" i="29"/>
  <c r="K14" i="39"/>
  <c r="K15" i="39"/>
  <c r="N1448" i="10"/>
  <c r="N1444" i="10"/>
  <c r="N1377" i="10"/>
  <c r="N1354" i="10"/>
  <c r="N1351" i="10"/>
  <c r="N1341" i="10"/>
  <c r="N1340" i="10"/>
  <c r="N1317" i="10"/>
  <c r="N1301" i="10"/>
  <c r="N1291" i="10"/>
  <c r="N1286" i="10"/>
  <c r="N1280" i="10"/>
  <c r="N1266" i="10"/>
  <c r="N1256" i="10"/>
  <c r="N1230" i="10"/>
  <c r="N1069" i="10"/>
  <c r="L272" i="10"/>
  <c r="N272" i="10" s="1"/>
  <c r="L119" i="10"/>
  <c r="N119" i="10" s="1"/>
  <c r="L79" i="10"/>
  <c r="N79" i="10" s="1"/>
  <c r="L49" i="10"/>
  <c r="N49" i="10" s="1"/>
  <c r="L48" i="10"/>
  <c r="N48" i="10" s="1"/>
  <c r="N1183" i="10"/>
  <c r="N1156" i="10"/>
  <c r="N1114" i="10"/>
  <c r="N1104" i="10"/>
  <c r="N1037" i="10"/>
  <c r="N1026" i="10"/>
  <c r="N1007" i="10"/>
  <c r="N919" i="10"/>
  <c r="N888" i="10"/>
  <c r="N853" i="10"/>
  <c r="N823" i="10"/>
  <c r="N711" i="10"/>
  <c r="N691" i="10"/>
  <c r="N674" i="10"/>
  <c r="L151" i="10"/>
  <c r="L145" i="10"/>
  <c r="N145" i="10" s="1"/>
  <c r="L101" i="10"/>
  <c r="N101" i="10" s="1"/>
  <c r="L99" i="10"/>
  <c r="N99" i="10" s="1"/>
  <c r="A9" i="54"/>
  <c r="P205" i="10"/>
  <c r="L142" i="10"/>
  <c r="N142" i="10" s="1"/>
  <c r="L138" i="10"/>
  <c r="N138" i="10" s="1"/>
  <c r="L65" i="10"/>
  <c r="N65" i="10" s="1"/>
  <c r="L64" i="10"/>
  <c r="N64" i="10" s="1"/>
  <c r="N1180" i="10"/>
  <c r="N1169" i="10"/>
  <c r="N1153" i="10"/>
  <c r="N1149" i="10"/>
  <c r="N1107" i="10"/>
  <c r="N1106" i="10"/>
  <c r="N1032" i="10"/>
  <c r="N926" i="10"/>
  <c r="N891" i="10"/>
  <c r="N808" i="10"/>
  <c r="N716" i="10"/>
  <c r="L148" i="10"/>
  <c r="L102" i="10"/>
  <c r="N102" i="10" s="1"/>
  <c r="N1362" i="10"/>
  <c r="N1357" i="10"/>
  <c r="N1349" i="10"/>
  <c r="N1332" i="10"/>
  <c r="N1316" i="10"/>
  <c r="N1309" i="10"/>
  <c r="N1258" i="10"/>
  <c r="G81" i="11"/>
  <c r="N1411" i="10"/>
  <c r="N1409" i="10"/>
  <c r="N1406" i="10"/>
  <c r="N1376" i="10"/>
  <c r="N1368" i="10"/>
  <c r="N1355" i="10"/>
  <c r="N1350" i="10"/>
  <c r="N1342" i="10"/>
  <c r="N1323" i="10"/>
  <c r="N1321" i="10"/>
  <c r="N1259" i="10"/>
  <c r="N1430" i="10"/>
  <c r="N1390" i="10"/>
  <c r="N1352" i="10"/>
  <c r="N1344" i="10"/>
  <c r="N1337" i="10"/>
  <c r="N1307" i="10"/>
  <c r="N146" i="10"/>
  <c r="N1433" i="10"/>
  <c r="N1425" i="10"/>
  <c r="N1378" i="10"/>
  <c r="N1339" i="10"/>
  <c r="N1314" i="10"/>
  <c r="N1282" i="10"/>
  <c r="N1322" i="10"/>
  <c r="N1299" i="10"/>
  <c r="N1295" i="10"/>
  <c r="N1275" i="10"/>
  <c r="N1274" i="10"/>
  <c r="N1265" i="10"/>
  <c r="N1255" i="10"/>
  <c r="N1243" i="10"/>
  <c r="N1233" i="10"/>
  <c r="N1232" i="10"/>
  <c r="N1222" i="10"/>
  <c r="N1221" i="10"/>
  <c r="N1197" i="10"/>
  <c r="N1194" i="10"/>
  <c r="N1191" i="10"/>
  <c r="N1182" i="10"/>
  <c r="N1148" i="10"/>
  <c r="N1146" i="10"/>
  <c r="N1142" i="10"/>
  <c r="N1127" i="10"/>
  <c r="N1126" i="10"/>
  <c r="N1123" i="10"/>
  <c r="N1120" i="10"/>
  <c r="N1095" i="10"/>
  <c r="N1068" i="10"/>
  <c r="N1017" i="10"/>
  <c r="N955" i="10"/>
  <c r="N858" i="10"/>
  <c r="N1042" i="10"/>
  <c r="N1039" i="10"/>
  <c r="N1033" i="10"/>
  <c r="N1217" i="10"/>
  <c r="N1206" i="10"/>
  <c r="N1200" i="10"/>
  <c r="N1190" i="10"/>
  <c r="N1165" i="10"/>
  <c r="N1151" i="10"/>
  <c r="N1150" i="10"/>
  <c r="N1100" i="10"/>
  <c r="N1082" i="10"/>
  <c r="N1078" i="10"/>
  <c r="N1055" i="10"/>
  <c r="N1047" i="10"/>
  <c r="N1028" i="10"/>
  <c r="N1024" i="10"/>
  <c r="N981" i="10"/>
  <c r="N1281" i="10"/>
  <c r="N1263" i="10"/>
  <c r="N1251" i="10"/>
  <c r="N1250" i="10"/>
  <c r="N1239" i="10"/>
  <c r="N1203" i="10"/>
  <c r="N1202" i="10"/>
  <c r="N1193" i="10"/>
  <c r="N1188" i="10"/>
  <c r="N1187" i="10"/>
  <c r="N1184" i="10"/>
  <c r="N1170" i="10"/>
  <c r="N1154" i="10"/>
  <c r="N1117" i="10"/>
  <c r="N1116" i="10"/>
  <c r="N1105" i="10"/>
  <c r="N1094" i="10"/>
  <c r="N1089" i="10"/>
  <c r="N1067" i="10"/>
  <c r="N1065" i="10"/>
  <c r="N1062" i="10"/>
  <c r="N1061" i="10"/>
  <c r="N1030" i="10"/>
  <c r="N1027" i="10"/>
  <c r="N1023" i="10"/>
  <c r="N1022" i="10"/>
  <c r="N1019" i="10"/>
  <c r="N1014" i="10"/>
  <c r="N1010" i="10"/>
  <c r="N999" i="10"/>
  <c r="N996" i="10"/>
  <c r="N995" i="10"/>
  <c r="N992" i="10"/>
  <c r="N991" i="10"/>
  <c r="N987" i="10"/>
  <c r="N979" i="10"/>
  <c r="N978" i="10"/>
  <c r="N957" i="10"/>
  <c r="N953" i="10"/>
  <c r="N950" i="10"/>
  <c r="N938" i="10"/>
  <c r="N935" i="10"/>
  <c r="N899" i="10"/>
  <c r="N879" i="10"/>
  <c r="N859" i="10"/>
  <c r="N809" i="10"/>
  <c r="N762" i="10"/>
  <c r="N758" i="10"/>
  <c r="N754" i="10"/>
  <c r="N750" i="10"/>
  <c r="N742" i="10"/>
  <c r="N738" i="10"/>
  <c r="N734" i="10"/>
  <c r="N709" i="10"/>
  <c r="N708" i="10"/>
  <c r="N703" i="10"/>
  <c r="N690" i="10"/>
  <c r="N686" i="10"/>
  <c r="N680" i="10"/>
  <c r="N679" i="10"/>
  <c r="N673" i="10"/>
  <c r="N658" i="10"/>
  <c r="N654" i="10"/>
  <c r="N881" i="10"/>
  <c r="N847" i="10"/>
  <c r="N787" i="10"/>
  <c r="N733" i="10"/>
  <c r="P206" i="10"/>
  <c r="L103" i="10"/>
  <c r="N103" i="10" s="1"/>
  <c r="L100" i="10"/>
  <c r="N100" i="10" s="1"/>
  <c r="L261" i="10"/>
  <c r="L216" i="10"/>
  <c r="N216" i="10" s="1"/>
  <c r="P208" i="10"/>
  <c r="P207" i="10"/>
  <c r="L192" i="10"/>
  <c r="N192" i="10" s="1"/>
  <c r="L104" i="10"/>
  <c r="N104" i="10" s="1"/>
  <c r="L97" i="10"/>
  <c r="N97" i="10" s="1"/>
  <c r="P209" i="10"/>
  <c r="L193" i="10"/>
  <c r="N193" i="10" s="1"/>
  <c r="L189" i="10"/>
  <c r="L98" i="10"/>
  <c r="N98" i="10" s="1"/>
  <c r="L78" i="10"/>
  <c r="N78" i="10" s="1"/>
  <c r="L259" i="10"/>
  <c r="N259" i="10" s="1"/>
  <c r="L13" i="10"/>
  <c r="N13" i="10" s="1"/>
  <c r="L231" i="10"/>
  <c r="N231" i="10" s="1"/>
  <c r="L11" i="10"/>
  <c r="N11" i="10" s="1"/>
  <c r="L18" i="10"/>
  <c r="N18" i="10" s="1"/>
  <c r="L260" i="10"/>
  <c r="N260" i="10" s="1"/>
  <c r="L52" i="10"/>
  <c r="N52" i="10" s="1"/>
  <c r="L12" i="10"/>
  <c r="N12" i="10" s="1"/>
  <c r="L218" i="10"/>
  <c r="N218" i="10" s="1"/>
  <c r="L121" i="10"/>
  <c r="N121" i="10" s="1"/>
  <c r="L38" i="10"/>
  <c r="L66" i="10"/>
  <c r="N66" i="10" s="1"/>
  <c r="L72" i="10"/>
  <c r="N72" i="10" s="1"/>
  <c r="L59" i="10"/>
  <c r="N59" i="10" s="1"/>
  <c r="L26" i="10"/>
  <c r="N26" i="10" s="1"/>
  <c r="L21" i="10"/>
  <c r="N21" i="10" s="1"/>
  <c r="L67" i="10"/>
  <c r="N67" i="10" s="1"/>
  <c r="L40" i="10"/>
  <c r="L47" i="10"/>
  <c r="N47" i="10" s="1"/>
  <c r="L44" i="10"/>
  <c r="L62" i="10"/>
  <c r="N62" i="10" s="1"/>
  <c r="L69" i="10"/>
  <c r="N69" i="10" s="1"/>
  <c r="L57" i="10"/>
  <c r="N57" i="10" s="1"/>
  <c r="L24" i="10"/>
  <c r="N24" i="10" s="1"/>
  <c r="L15" i="10"/>
  <c r="N15" i="10" s="1"/>
  <c r="L71" i="10"/>
  <c r="N71" i="10" s="1"/>
  <c r="L27" i="10"/>
  <c r="N27" i="10" s="1"/>
  <c r="L234" i="10"/>
  <c r="L53" i="10"/>
  <c r="N53" i="10" s="1"/>
  <c r="L28" i="10"/>
  <c r="N28" i="10" s="1"/>
  <c r="L51" i="10"/>
  <c r="N51" i="10" s="1"/>
  <c r="L54" i="10"/>
  <c r="N54" i="10" s="1"/>
  <c r="L68" i="10"/>
  <c r="N68" i="10" s="1"/>
  <c r="L23" i="10"/>
  <c r="N23" i="10" s="1"/>
  <c r="L87" i="10"/>
  <c r="N87" i="10" s="1"/>
  <c r="L221" i="10"/>
  <c r="N221" i="10" s="1"/>
  <c r="P200" i="10"/>
  <c r="L114" i="10"/>
  <c r="N114" i="10" s="1"/>
  <c r="L230" i="10"/>
  <c r="N230" i="10" s="1"/>
  <c r="L213" i="10"/>
  <c r="N213" i="10" s="1"/>
  <c r="L116" i="10"/>
  <c r="N116" i="10" s="1"/>
  <c r="L76" i="10"/>
  <c r="N76" i="10" s="1"/>
  <c r="L229" i="10"/>
  <c r="N229" i="10" s="1"/>
  <c r="L131" i="10"/>
  <c r="L25" i="10"/>
  <c r="N25" i="10" s="1"/>
  <c r="L92" i="10"/>
  <c r="N92" i="10" s="1"/>
  <c r="L60" i="10"/>
  <c r="N60" i="10" s="1"/>
  <c r="L14" i="10"/>
  <c r="N14" i="10" s="1"/>
  <c r="N1389" i="10"/>
  <c r="N1181" i="10"/>
  <c r="L73" i="10"/>
  <c r="N73" i="10" s="1"/>
  <c r="L81" i="10"/>
  <c r="N81" i="10" s="1"/>
  <c r="L219" i="10"/>
  <c r="N219" i="10" s="1"/>
  <c r="L58" i="10"/>
  <c r="N58" i="10" s="1"/>
  <c r="L133" i="10"/>
  <c r="N133" i="10" s="1"/>
  <c r="L8" i="10"/>
  <c r="L143" i="10"/>
  <c r="N143" i="10" s="1"/>
  <c r="L96" i="10"/>
  <c r="N96" i="10" s="1"/>
  <c r="L95" i="10"/>
  <c r="N95" i="10" s="1"/>
  <c r="L182" i="10"/>
  <c r="L89" i="10"/>
  <c r="N89" i="10" s="1"/>
  <c r="L82" i="10"/>
  <c r="N82" i="10" s="1"/>
  <c r="L42" i="10"/>
  <c r="L43" i="10"/>
  <c r="L41" i="10"/>
  <c r="L20" i="10"/>
  <c r="N20" i="10" s="1"/>
  <c r="L56" i="10"/>
  <c r="N56" i="10" s="1"/>
  <c r="L211" i="10"/>
  <c r="L19" i="10"/>
  <c r="N19" i="10" s="1"/>
  <c r="L22" i="10"/>
  <c r="N22" i="10" s="1"/>
  <c r="L50" i="10"/>
  <c r="N50" i="10" s="1"/>
  <c r="N1373" i="10"/>
  <c r="N1205" i="10"/>
  <c r="N1179" i="10"/>
  <c r="N1162" i="10"/>
  <c r="L258" i="10"/>
  <c r="L88" i="10"/>
  <c r="N88" i="10" s="1"/>
  <c r="L132" i="10"/>
  <c r="N132" i="10" s="1"/>
  <c r="L115" i="10"/>
  <c r="L214" i="10"/>
  <c r="N214" i="10" s="1"/>
  <c r="L61" i="10"/>
  <c r="N61" i="10" s="1"/>
  <c r="L46" i="10"/>
  <c r="N46" i="10" s="1"/>
  <c r="P199" i="10"/>
  <c r="L227" i="10"/>
  <c r="N227" i="10" s="1"/>
  <c r="L113" i="10"/>
  <c r="N113" i="10" s="1"/>
  <c r="L209" i="10"/>
  <c r="L94" i="10"/>
  <c r="N94" i="10" s="1"/>
  <c r="L140" i="10"/>
  <c r="N140" i="10" s="1"/>
  <c r="L139" i="10"/>
  <c r="N139" i="10" s="1"/>
  <c r="N607" i="10"/>
  <c r="L84" i="10"/>
  <c r="N84" i="10" s="1"/>
  <c r="L136" i="10"/>
  <c r="N136" i="10" s="1"/>
  <c r="L83" i="10"/>
  <c r="N83" i="10" s="1"/>
  <c r="L77" i="10"/>
  <c r="N77" i="10" s="1"/>
  <c r="L74" i="10"/>
  <c r="N74" i="10" s="1"/>
  <c r="L210" i="10"/>
  <c r="N210" i="10" s="1"/>
  <c r="L134" i="10"/>
  <c r="N134" i="10" s="1"/>
  <c r="L187" i="10"/>
  <c r="N187" i="10" s="1"/>
  <c r="L243" i="10"/>
  <c r="N243" i="10" s="1"/>
  <c r="L220" i="10"/>
  <c r="N220" i="10" s="1"/>
  <c r="L75" i="10"/>
  <c r="N75" i="10" s="1"/>
  <c r="L118" i="10"/>
  <c r="N118" i="10" s="1"/>
  <c r="L212" i="10"/>
  <c r="N212" i="10" s="1"/>
  <c r="L124" i="10"/>
  <c r="N124" i="10" s="1"/>
  <c r="L226" i="10"/>
  <c r="N226" i="10" s="1"/>
  <c r="L30" i="10"/>
  <c r="N30" i="10" s="1"/>
  <c r="L16" i="10"/>
  <c r="N16" i="10" s="1"/>
  <c r="L55" i="10"/>
  <c r="N55" i="10" s="1"/>
  <c r="L248" i="10"/>
  <c r="L63" i="10"/>
  <c r="N63" i="10" s="1"/>
  <c r="L39" i="10"/>
  <c r="N1432" i="10"/>
  <c r="N1372" i="10"/>
  <c r="N1178" i="10"/>
  <c r="N1450" i="10"/>
  <c r="N1446" i="10"/>
  <c r="N1442" i="10"/>
  <c r="N1437" i="10"/>
  <c r="N1428" i="10"/>
  <c r="N1426" i="10"/>
  <c r="N1423" i="10"/>
  <c r="N1421" i="10"/>
  <c r="N1416" i="10"/>
  <c r="N1414" i="10"/>
  <c r="N1412" i="10"/>
  <c r="N1410" i="10"/>
  <c r="N1405" i="10"/>
  <c r="N1401" i="10"/>
  <c r="N1395" i="10"/>
  <c r="N1392" i="10"/>
  <c r="N1385" i="10"/>
  <c r="N1381" i="10"/>
  <c r="N1379" i="10"/>
  <c r="N1343" i="10"/>
  <c r="N1330" i="10"/>
  <c r="N1289" i="10"/>
  <c r="N1288" i="10"/>
  <c r="N1287" i="10"/>
  <c r="N1273" i="10"/>
  <c r="N1264" i="10"/>
  <c r="N1219" i="10"/>
  <c r="N1201" i="10"/>
  <c r="N1152" i="10"/>
  <c r="N1147" i="10"/>
  <c r="N1075" i="10"/>
  <c r="N1074" i="10"/>
  <c r="N1044" i="10"/>
  <c r="N1004" i="10"/>
  <c r="N1434" i="10"/>
  <c r="N1424" i="10"/>
  <c r="N1417" i="10"/>
  <c r="N1415" i="10"/>
  <c r="N1413" i="10"/>
  <c r="N1369" i="10"/>
  <c r="N1366" i="10"/>
  <c r="N1364" i="10"/>
  <c r="N1328" i="10"/>
  <c r="N1283" i="10"/>
  <c r="N1271" i="10"/>
  <c r="N1244" i="10"/>
  <c r="N1176" i="10"/>
  <c r="L223" i="10"/>
  <c r="N223" i="10" s="1"/>
  <c r="N1440" i="10"/>
  <c r="N1429" i="10"/>
  <c r="N1397" i="10"/>
  <c r="N1380" i="10"/>
  <c r="N1371" i="10"/>
  <c r="N1172" i="10"/>
  <c r="N985" i="10"/>
  <c r="N1161" i="10"/>
  <c r="N1038" i="10"/>
  <c r="N1025" i="10"/>
  <c r="N1018" i="10"/>
  <c r="N988" i="10"/>
  <c r="N948" i="10"/>
  <c r="N783" i="10"/>
  <c r="N982" i="10"/>
  <c r="N951" i="10"/>
  <c r="N924" i="10"/>
  <c r="N866" i="10"/>
  <c r="N779" i="10"/>
  <c r="N729" i="10"/>
  <c r="N717" i="10"/>
  <c r="N875" i="10"/>
  <c r="N803" i="10"/>
  <c r="N749" i="10"/>
  <c r="N702" i="10"/>
  <c r="N638" i="10"/>
  <c r="L245" i="10"/>
  <c r="N245" i="10" s="1"/>
  <c r="L244" i="10"/>
  <c r="N244" i="10" s="1"/>
  <c r="L270" i="10"/>
  <c r="L236" i="10"/>
  <c r="N725" i="10"/>
  <c r="N713" i="10"/>
  <c r="L271" i="10"/>
  <c r="N271" i="10" s="1"/>
  <c r="C310" i="29"/>
  <c r="D310" i="29" s="1"/>
  <c r="E310" i="29" s="1"/>
  <c r="C294" i="29"/>
  <c r="D294" i="29" s="1"/>
  <c r="E294" i="29" s="1"/>
  <c r="N1447" i="10"/>
  <c r="N1443" i="10"/>
  <c r="N1439" i="10"/>
  <c r="N1438" i="10"/>
  <c r="N1402" i="10"/>
  <c r="N1398" i="10"/>
  <c r="N1396" i="10"/>
  <c r="N1393" i="10"/>
  <c r="N1382" i="10"/>
  <c r="C276" i="29"/>
  <c r="D276" i="29" s="1"/>
  <c r="F276" i="29" s="1"/>
  <c r="C306" i="29"/>
  <c r="D306" i="29" s="1"/>
  <c r="F306" i="29" s="1"/>
  <c r="N1435" i="10"/>
  <c r="C274" i="29"/>
  <c r="D274" i="29" s="1"/>
  <c r="E274" i="29" s="1"/>
  <c r="C313" i="29"/>
  <c r="D313" i="29" s="1"/>
  <c r="C232" i="29"/>
  <c r="D232" i="29" s="1"/>
  <c r="E232" i="29" s="1"/>
  <c r="C229" i="29"/>
  <c r="D229" i="29" s="1"/>
  <c r="E229" i="29" s="1"/>
  <c r="C292" i="29"/>
  <c r="D292" i="29" s="1"/>
  <c r="E292" i="29" s="1"/>
  <c r="C256" i="29"/>
  <c r="D256" i="29" s="1"/>
  <c r="E256" i="29" s="1"/>
  <c r="C288" i="29"/>
  <c r="D288" i="29" s="1"/>
  <c r="C321" i="29"/>
  <c r="D321" i="29" s="1"/>
  <c r="F321" i="29" s="1"/>
  <c r="C285" i="29"/>
  <c r="D285" i="29" s="1"/>
  <c r="F285" i="29" s="1"/>
  <c r="C247" i="29"/>
  <c r="D247" i="29" s="1"/>
  <c r="F247" i="29" s="1"/>
  <c r="C233" i="29"/>
  <c r="D233" i="29" s="1"/>
  <c r="E233" i="29" s="1"/>
  <c r="C303" i="29"/>
  <c r="D303" i="29" s="1"/>
  <c r="E303" i="29" s="1"/>
  <c r="C300" i="29"/>
  <c r="D300" i="29" s="1"/>
  <c r="F300" i="29" s="1"/>
  <c r="C271" i="29"/>
  <c r="D271" i="29" s="1"/>
  <c r="E271" i="29" s="1"/>
  <c r="C239" i="29"/>
  <c r="D239" i="29" s="1"/>
  <c r="C249" i="29"/>
  <c r="D249" i="29" s="1"/>
  <c r="E249" i="29" s="1"/>
  <c r="C280" i="29"/>
  <c r="D280" i="29" s="1"/>
  <c r="F280" i="29" s="1"/>
  <c r="C308" i="29"/>
  <c r="D308" i="29" s="1"/>
  <c r="E308" i="29" s="1"/>
  <c r="C311" i="29"/>
  <c r="D311" i="29" s="1"/>
  <c r="F311" i="29" s="1"/>
  <c r="C281" i="29"/>
  <c r="D281" i="29" s="1"/>
  <c r="F281" i="29" s="1"/>
  <c r="C244" i="29"/>
  <c r="D244" i="29" s="1"/>
  <c r="E244" i="29" s="1"/>
  <c r="C273" i="29"/>
  <c r="D273" i="29" s="1"/>
  <c r="F273" i="29" s="1"/>
  <c r="C304" i="29"/>
  <c r="D304" i="29" s="1"/>
  <c r="E304" i="29" s="1"/>
  <c r="C240" i="29"/>
  <c r="D240" i="29" s="1"/>
  <c r="E240" i="29" s="1"/>
  <c r="C254" i="29"/>
  <c r="D254" i="29" s="1"/>
  <c r="E254" i="29" s="1"/>
  <c r="C245" i="29"/>
  <c r="D245" i="29" s="1"/>
  <c r="F245" i="29" s="1"/>
  <c r="C260" i="29"/>
  <c r="D260" i="29" s="1"/>
  <c r="F260" i="29" s="1"/>
  <c r="C283" i="29"/>
  <c r="D283" i="29" s="1"/>
  <c r="E283" i="29" s="1"/>
  <c r="C279" i="29"/>
  <c r="D279" i="29" s="1"/>
  <c r="E279" i="29" s="1"/>
  <c r="C289" i="29"/>
  <c r="D289" i="29" s="1"/>
  <c r="E289" i="29" s="1"/>
  <c r="C305" i="29"/>
  <c r="D305" i="29" s="1"/>
  <c r="E305" i="29" s="1"/>
  <c r="C309" i="29"/>
  <c r="D309" i="29" s="1"/>
  <c r="F309" i="29" s="1"/>
  <c r="C227" i="29"/>
  <c r="D227" i="29" s="1"/>
  <c r="F227" i="29" s="1"/>
  <c r="C284" i="29"/>
  <c r="D284" i="29" s="1"/>
  <c r="E284" i="29" s="1"/>
  <c r="C265" i="29"/>
  <c r="D265" i="29" s="1"/>
  <c r="F265" i="29" s="1"/>
  <c r="C318" i="29"/>
  <c r="D318" i="29" s="1"/>
  <c r="E318" i="29" s="1"/>
  <c r="C267" i="29"/>
  <c r="D267" i="29" s="1"/>
  <c r="F267" i="29" s="1"/>
  <c r="C266" i="29"/>
  <c r="D266" i="29" s="1"/>
  <c r="E266" i="29" s="1"/>
  <c r="C282" i="29"/>
  <c r="D282" i="29" s="1"/>
  <c r="F282" i="29" s="1"/>
  <c r="C290" i="29"/>
  <c r="D290" i="29" s="1"/>
  <c r="E290" i="29" s="1"/>
  <c r="C243" i="29"/>
  <c r="D243" i="29" s="1"/>
  <c r="F243" i="29" s="1"/>
  <c r="C268" i="29"/>
  <c r="D268" i="29" s="1"/>
  <c r="F268" i="29" s="1"/>
  <c r="C234" i="29"/>
  <c r="D234" i="29" s="1"/>
  <c r="E234" i="29" s="1"/>
  <c r="C253" i="29"/>
  <c r="D253" i="29" s="1"/>
  <c r="E253" i="29" s="1"/>
  <c r="C277" i="29"/>
  <c r="D277" i="29" s="1"/>
  <c r="F277" i="29" s="1"/>
  <c r="C302" i="29"/>
  <c r="D302" i="29" s="1"/>
  <c r="E302" i="29" s="1"/>
  <c r="C286" i="29"/>
  <c r="D286" i="29" s="1"/>
  <c r="E286" i="29" s="1"/>
  <c r="C315" i="29"/>
  <c r="D315" i="29" s="1"/>
  <c r="E315" i="29" s="1"/>
  <c r="C314" i="29"/>
  <c r="D314" i="29" s="1"/>
  <c r="E314" i="29" s="1"/>
  <c r="N9" i="10"/>
  <c r="C228" i="29"/>
  <c r="D228" i="29" s="1"/>
  <c r="E228" i="29" s="1"/>
  <c r="C252" i="29"/>
  <c r="D252" i="29" s="1"/>
  <c r="F252" i="29" s="1"/>
  <c r="C296" i="29"/>
  <c r="D296" i="29" s="1"/>
  <c r="C299" i="29"/>
  <c r="D299" i="29" s="1"/>
  <c r="F299" i="29" s="1"/>
  <c r="C316" i="29"/>
  <c r="D316" i="29" s="1"/>
  <c r="E316" i="29" s="1"/>
  <c r="C275" i="29"/>
  <c r="D275" i="29" s="1"/>
  <c r="E275" i="29" s="1"/>
  <c r="C317" i="29"/>
  <c r="D317" i="29" s="1"/>
  <c r="E317" i="29" s="1"/>
  <c r="C250" i="29"/>
  <c r="D250" i="29" s="1"/>
  <c r="E250" i="29" s="1"/>
  <c r="C261" i="29"/>
  <c r="D261" i="29" s="1"/>
  <c r="F261" i="29" s="1"/>
  <c r="C278" i="29"/>
  <c r="D278" i="29" s="1"/>
  <c r="E278" i="29" s="1"/>
  <c r="C235" i="29"/>
  <c r="D235" i="29" s="1"/>
  <c r="E235" i="29" s="1"/>
  <c r="C264" i="29"/>
  <c r="D264" i="29" s="1"/>
  <c r="F264" i="29" s="1"/>
  <c r="C270" i="29"/>
  <c r="D270" i="29" s="1"/>
  <c r="E270" i="29" s="1"/>
  <c r="C287" i="29"/>
  <c r="D287" i="29" s="1"/>
  <c r="E287" i="29" s="1"/>
  <c r="C236" i="29"/>
  <c r="D236" i="29" s="1"/>
  <c r="F236" i="29" s="1"/>
  <c r="C298" i="29"/>
  <c r="D298" i="29" s="1"/>
  <c r="E298" i="29" s="1"/>
  <c r="C293" i="29"/>
  <c r="D293" i="29" s="1"/>
  <c r="E293" i="29" s="1"/>
  <c r="C263" i="29"/>
  <c r="D263" i="29" s="1"/>
  <c r="E263" i="29" s="1"/>
  <c r="C246" i="29"/>
  <c r="D246" i="29" s="1"/>
  <c r="E246" i="29" s="1"/>
  <c r="C251" i="29"/>
  <c r="D251" i="29" s="1"/>
  <c r="F251" i="29" s="1"/>
  <c r="N1445" i="10"/>
  <c r="N1441" i="10"/>
  <c r="N1436" i="10"/>
  <c r="N1420" i="10"/>
  <c r="N1404" i="10"/>
  <c r="N1400" i="10"/>
  <c r="N1388" i="10"/>
  <c r="N1384" i="10"/>
  <c r="N1345" i="10"/>
  <c r="N1333" i="10"/>
  <c r="N1224" i="10"/>
  <c r="N1338" i="10"/>
  <c r="N1225" i="10"/>
  <c r="N1198" i="10"/>
  <c r="N1196" i="10"/>
  <c r="N1118" i="10"/>
  <c r="N1066" i="10"/>
  <c r="N1036" i="10"/>
  <c r="N1031" i="10"/>
  <c r="N1015" i="10"/>
  <c r="N1087" i="10"/>
  <c r="N1058" i="10"/>
  <c r="N914" i="10"/>
  <c r="N1006" i="10"/>
  <c r="N942" i="10"/>
  <c r="N878" i="10"/>
  <c r="N795" i="10"/>
  <c r="N737" i="10"/>
  <c r="N753" i="10"/>
  <c r="N741" i="10"/>
  <c r="N635" i="10"/>
  <c r="N721" i="10"/>
  <c r="L215" i="10"/>
  <c r="N215" i="10" s="1"/>
  <c r="L144" i="10"/>
  <c r="C324" i="29" s="1"/>
  <c r="D324" i="29" s="1"/>
  <c r="L147" i="10"/>
  <c r="N147" i="10" s="1"/>
  <c r="P204" i="10"/>
  <c r="C75" i="39" s="1"/>
  <c r="D75" i="39" s="1"/>
  <c r="E75" i="39" s="1"/>
  <c r="L188" i="10"/>
  <c r="N188" i="10" s="1"/>
  <c r="L183" i="10"/>
  <c r="N183" i="10" s="1"/>
  <c r="B31" i="54"/>
  <c r="B32" i="54"/>
  <c r="D8" i="54"/>
  <c r="C9" i="54"/>
  <c r="J36" i="39"/>
  <c r="I36" i="39"/>
  <c r="H36" i="39"/>
  <c r="J82" i="11"/>
  <c r="I82" i="11"/>
  <c r="A10" i="54" l="1"/>
  <c r="O9" i="54"/>
  <c r="C323" i="29"/>
  <c r="D323" i="29" s="1"/>
  <c r="E323" i="29" s="1"/>
  <c r="C61" i="39"/>
  <c r="D61" i="39" s="1"/>
  <c r="E61" i="39" s="1"/>
  <c r="C322" i="29"/>
  <c r="D322" i="29" s="1"/>
  <c r="E322" i="29" s="1"/>
  <c r="C59" i="39"/>
  <c r="D59" i="39" s="1"/>
  <c r="E59" i="39" s="1"/>
  <c r="C57" i="39"/>
  <c r="D57" i="39" s="1"/>
  <c r="E57" i="39" s="1"/>
  <c r="C60" i="39"/>
  <c r="D60" i="39" s="1"/>
  <c r="E60" i="39" s="1"/>
  <c r="C58" i="39"/>
  <c r="D58" i="39" s="1"/>
  <c r="C343" i="29"/>
  <c r="D343" i="29" s="1"/>
  <c r="E343" i="29" s="1"/>
  <c r="C237" i="29"/>
  <c r="D237" i="29" s="1"/>
  <c r="C242" i="29"/>
  <c r="D242" i="29" s="1"/>
  <c r="C272" i="29"/>
  <c r="D272" i="29" s="1"/>
  <c r="C307" i="29"/>
  <c r="D307" i="29" s="1"/>
  <c r="C258" i="29"/>
  <c r="D258" i="29" s="1"/>
  <c r="C312" i="29"/>
  <c r="D312" i="29" s="1"/>
  <c r="E312" i="29" s="1"/>
  <c r="C241" i="29"/>
  <c r="D241" i="29" s="1"/>
  <c r="C248" i="29"/>
  <c r="D248" i="29" s="1"/>
  <c r="C295" i="29"/>
  <c r="D295" i="29" s="1"/>
  <c r="C297" i="29"/>
  <c r="D297" i="29" s="1"/>
  <c r="C231" i="29"/>
  <c r="D231" i="29" s="1"/>
  <c r="C319" i="29"/>
  <c r="D319" i="29" s="1"/>
  <c r="N8" i="10"/>
  <c r="C269" i="29"/>
  <c r="D269" i="29" s="1"/>
  <c r="C224" i="29"/>
  <c r="D224" i="29" s="1"/>
  <c r="E224" i="29" s="1"/>
  <c r="C255" i="29"/>
  <c r="D255" i="29" s="1"/>
  <c r="C238" i="29"/>
  <c r="D238" i="29" s="1"/>
  <c r="C257" i="29"/>
  <c r="D257" i="29" s="1"/>
  <c r="C291" i="29"/>
  <c r="D291" i="29" s="1"/>
  <c r="C225" i="29"/>
  <c r="D225" i="29" s="1"/>
  <c r="C259" i="29"/>
  <c r="D259" i="29" s="1"/>
  <c r="C226" i="29"/>
  <c r="D226" i="29" s="1"/>
  <c r="C301" i="29"/>
  <c r="D301" i="29" s="1"/>
  <c r="C262" i="29"/>
  <c r="D262" i="29" s="1"/>
  <c r="C230" i="29"/>
  <c r="D230" i="29" s="1"/>
  <c r="C320" i="29"/>
  <c r="D320" i="29" s="1"/>
  <c r="F229" i="29"/>
  <c r="F254" i="29"/>
  <c r="E313" i="29"/>
  <c r="E296" i="29"/>
  <c r="E321" i="29"/>
  <c r="E280" i="29"/>
  <c r="E288" i="29"/>
  <c r="E306" i="29"/>
  <c r="E267" i="29"/>
  <c r="F287" i="29"/>
  <c r="E243" i="29"/>
  <c r="F234" i="29"/>
  <c r="E247" i="29"/>
  <c r="E300" i="29"/>
  <c r="F302" i="29"/>
  <c r="E311" i="29"/>
  <c r="F284" i="29"/>
  <c r="F310" i="29"/>
  <c r="F266" i="29"/>
  <c r="E245" i="29"/>
  <c r="F274" i="29"/>
  <c r="F294" i="29"/>
  <c r="F244" i="29"/>
  <c r="E285" i="29"/>
  <c r="E324" i="29"/>
  <c r="F289" i="29"/>
  <c r="E299" i="29"/>
  <c r="F303" i="29"/>
  <c r="E239" i="29"/>
  <c r="E268" i="29"/>
  <c r="E277" i="29"/>
  <c r="E273" i="29"/>
  <c r="E236" i="29"/>
  <c r="F308" i="29"/>
  <c r="E227" i="29"/>
  <c r="E265" i="29"/>
  <c r="F279" i="29"/>
  <c r="F246" i="29"/>
  <c r="F253" i="29"/>
  <c r="E264" i="29"/>
  <c r="F286" i="29"/>
  <c r="E261" i="29"/>
  <c r="E260" i="29"/>
  <c r="F270" i="29"/>
  <c r="F249" i="29"/>
  <c r="F304" i="29"/>
  <c r="F305" i="29"/>
  <c r="E282" i="29"/>
  <c r="E276" i="29"/>
  <c r="F256" i="29"/>
  <c r="E251" i="29"/>
  <c r="F250" i="29"/>
  <c r="F263" i="29"/>
  <c r="F275" i="29"/>
  <c r="F298" i="29"/>
  <c r="E309" i="29"/>
  <c r="F240" i="29"/>
  <c r="F283" i="29"/>
  <c r="F271" i="29"/>
  <c r="F278" i="29"/>
  <c r="E252" i="29"/>
  <c r="E281" i="29"/>
  <c r="F232" i="29"/>
  <c r="C352" i="29"/>
  <c r="D352" i="29" s="1"/>
  <c r="C334" i="29"/>
  <c r="D334" i="29" s="1"/>
  <c r="E334" i="29" s="1"/>
  <c r="C341" i="29"/>
  <c r="D341" i="29" s="1"/>
  <c r="C353" i="29"/>
  <c r="D353" i="29" s="1"/>
  <c r="C328" i="29"/>
  <c r="D328" i="29" s="1"/>
  <c r="E328" i="29" s="1"/>
  <c r="C365" i="29"/>
  <c r="D365" i="29" s="1"/>
  <c r="E365" i="29" s="1"/>
  <c r="C350" i="29"/>
  <c r="D350" i="29" s="1"/>
  <c r="C326" i="29"/>
  <c r="D326" i="29" s="1"/>
  <c r="C337" i="29"/>
  <c r="D337" i="29" s="1"/>
  <c r="E337" i="29" s="1"/>
  <c r="C62" i="39"/>
  <c r="D62" i="39" s="1"/>
  <c r="C65" i="39"/>
  <c r="D65" i="39" s="1"/>
  <c r="E65" i="39" s="1"/>
  <c r="C331" i="29"/>
  <c r="D331" i="29" s="1"/>
  <c r="E331" i="29" s="1"/>
  <c r="C364" i="29"/>
  <c r="D364" i="29" s="1"/>
  <c r="C714" i="41"/>
  <c r="D714" i="41" s="1"/>
  <c r="E714" i="41" s="1"/>
  <c r="C339" i="29"/>
  <c r="D339" i="29" s="1"/>
  <c r="C329" i="29"/>
  <c r="D329" i="29" s="1"/>
  <c r="C373" i="29"/>
  <c r="D373" i="29" s="1"/>
  <c r="E373" i="29" s="1"/>
  <c r="C369" i="29"/>
  <c r="D369" i="29" s="1"/>
  <c r="E369" i="29" s="1"/>
  <c r="C372" i="29"/>
  <c r="D372" i="29" s="1"/>
  <c r="E372" i="29" s="1"/>
  <c r="C67" i="39"/>
  <c r="D67" i="39" s="1"/>
  <c r="E67" i="39" s="1"/>
  <c r="C73" i="39"/>
  <c r="D73" i="39" s="1"/>
  <c r="E73" i="39" s="1"/>
  <c r="N144" i="10"/>
  <c r="C363" i="29"/>
  <c r="D363" i="29" s="1"/>
  <c r="E363" i="29" s="1"/>
  <c r="C346" i="29"/>
  <c r="D346" i="29" s="1"/>
  <c r="E346" i="29" s="1"/>
  <c r="C358" i="29"/>
  <c r="D358" i="29" s="1"/>
  <c r="C371" i="29"/>
  <c r="D371" i="29" s="1"/>
  <c r="E371" i="29" s="1"/>
  <c r="C351" i="29"/>
  <c r="D351" i="29" s="1"/>
  <c r="C340" i="29"/>
  <c r="D340" i="29" s="1"/>
  <c r="C359" i="29"/>
  <c r="D359" i="29" s="1"/>
  <c r="C330" i="29"/>
  <c r="D330" i="29" s="1"/>
  <c r="E330" i="29" s="1"/>
  <c r="C356" i="29"/>
  <c r="D356" i="29" s="1"/>
  <c r="C355" i="29"/>
  <c r="D355" i="29" s="1"/>
  <c r="C333" i="29"/>
  <c r="D333" i="29" s="1"/>
  <c r="E333" i="29" s="1"/>
  <c r="C360" i="29"/>
  <c r="D360" i="29" s="1"/>
  <c r="C366" i="29"/>
  <c r="D366" i="29" s="1"/>
  <c r="E366" i="29" s="1"/>
  <c r="C335" i="29"/>
  <c r="D335" i="29" s="1"/>
  <c r="C344" i="29"/>
  <c r="D344" i="29" s="1"/>
  <c r="C367" i="29"/>
  <c r="D367" i="29" s="1"/>
  <c r="E367" i="29" s="1"/>
  <c r="C347" i="29"/>
  <c r="D347" i="29" s="1"/>
  <c r="C348" i="29"/>
  <c r="D348" i="29" s="1"/>
  <c r="E348" i="29" s="1"/>
  <c r="C362" i="29"/>
  <c r="D362" i="29" s="1"/>
  <c r="E362" i="29" s="1"/>
  <c r="C325" i="29"/>
  <c r="D325" i="29" s="1"/>
  <c r="E325" i="29" s="1"/>
  <c r="C342" i="29"/>
  <c r="D342" i="29" s="1"/>
  <c r="C338" i="29"/>
  <c r="D338" i="29" s="1"/>
  <c r="C64" i="39"/>
  <c r="D64" i="39" s="1"/>
  <c r="C69" i="39"/>
  <c r="D69" i="39" s="1"/>
  <c r="E69" i="39" s="1"/>
  <c r="C70" i="39"/>
  <c r="D70" i="39" s="1"/>
  <c r="C66" i="39"/>
  <c r="D66" i="39" s="1"/>
  <c r="E66" i="39" s="1"/>
  <c r="C76" i="39"/>
  <c r="D76" i="39" s="1"/>
  <c r="E76" i="39" s="1"/>
  <c r="C74" i="39"/>
  <c r="D74" i="39" s="1"/>
  <c r="E74" i="39" s="1"/>
  <c r="C68" i="39"/>
  <c r="D68" i="39" s="1"/>
  <c r="E68" i="39" s="1"/>
  <c r="C72" i="39"/>
  <c r="D72" i="39" s="1"/>
  <c r="E72" i="39" s="1"/>
  <c r="C332" i="29"/>
  <c r="D332" i="29" s="1"/>
  <c r="C370" i="29"/>
  <c r="D370" i="29" s="1"/>
  <c r="E370" i="29" s="1"/>
  <c r="C357" i="29"/>
  <c r="D357" i="29" s="1"/>
  <c r="C361" i="29"/>
  <c r="D361" i="29" s="1"/>
  <c r="E361" i="29" s="1"/>
  <c r="C336" i="29"/>
  <c r="D336" i="29" s="1"/>
  <c r="C349" i="29"/>
  <c r="D349" i="29" s="1"/>
  <c r="E349" i="29" s="1"/>
  <c r="C368" i="29"/>
  <c r="D368" i="29" s="1"/>
  <c r="E368" i="29" s="1"/>
  <c r="C327" i="29"/>
  <c r="D327" i="29" s="1"/>
  <c r="K6" i="10"/>
  <c r="C354" i="29"/>
  <c r="D354" i="29" s="1"/>
  <c r="C63" i="39"/>
  <c r="D63" i="39" s="1"/>
  <c r="E63" i="39" s="1"/>
  <c r="C71" i="39"/>
  <c r="D71" i="39" s="1"/>
  <c r="C345" i="29"/>
  <c r="D345" i="29" s="1"/>
  <c r="E345" i="29" s="1"/>
  <c r="F316" i="29"/>
  <c r="F235" i="29"/>
  <c r="F224" i="29"/>
  <c r="E8" i="54"/>
  <c r="L8" i="54" s="1"/>
  <c r="M8" i="54" s="1"/>
  <c r="I9" i="54"/>
  <c r="H9" i="54"/>
  <c r="C10" i="54"/>
  <c r="D9" i="54"/>
  <c r="K36" i="39"/>
  <c r="K82" i="11"/>
  <c r="K84" i="11" s="1"/>
  <c r="F57" i="39" l="1"/>
  <c r="F61" i="39"/>
  <c r="A11" i="54"/>
  <c r="O10" i="54"/>
  <c r="F322" i="29"/>
  <c r="F343" i="29"/>
  <c r="M38" i="10"/>
  <c r="N38" i="10" s="1"/>
  <c r="M270" i="10"/>
  <c r="N270" i="10" s="1"/>
  <c r="M205" i="10"/>
  <c r="N205" i="10" s="1"/>
  <c r="M180" i="10"/>
  <c r="N180" i="10" s="1"/>
  <c r="M236" i="10"/>
  <c r="N236" i="10" s="1"/>
  <c r="M258" i="10"/>
  <c r="N258" i="10" s="1"/>
  <c r="M185" i="10"/>
  <c r="N185" i="10" s="1"/>
  <c r="M248" i="10"/>
  <c r="N248" i="10" s="1"/>
  <c r="M234" i="10"/>
  <c r="N234" i="10" s="1"/>
  <c r="M242" i="10"/>
  <c r="N242" i="10" s="1"/>
  <c r="M179" i="10"/>
  <c r="N179" i="10" s="1"/>
  <c r="M115" i="10"/>
  <c r="N115" i="10" s="1"/>
  <c r="M211" i="10"/>
  <c r="N211" i="10" s="1"/>
  <c r="M42" i="10"/>
  <c r="N42" i="10" s="1"/>
  <c r="M208" i="10"/>
  <c r="N208" i="10" s="1"/>
  <c r="M110" i="10"/>
  <c r="N110" i="10" s="1"/>
  <c r="M45" i="10"/>
  <c r="N45" i="10" s="1"/>
  <c r="M182" i="10"/>
  <c r="N182" i="10" s="1"/>
  <c r="M130" i="10"/>
  <c r="N130" i="10" s="1"/>
  <c r="M209" i="10"/>
  <c r="N209" i="10" s="1"/>
  <c r="M44" i="10"/>
  <c r="N44" i="10" s="1"/>
  <c r="M111" i="10"/>
  <c r="N111" i="10" s="1"/>
  <c r="M41" i="10"/>
  <c r="N41" i="10" s="1"/>
  <c r="M207" i="10"/>
  <c r="N207" i="10" s="1"/>
  <c r="M129" i="10"/>
  <c r="N129" i="10" s="1"/>
  <c r="M43" i="10"/>
  <c r="N43" i="10" s="1"/>
  <c r="M131" i="10"/>
  <c r="N131" i="10" s="1"/>
  <c r="M39" i="10"/>
  <c r="N39" i="10" s="1"/>
  <c r="M40" i="10"/>
  <c r="N40" i="10" s="1"/>
  <c r="M109" i="10"/>
  <c r="N109" i="10" s="1"/>
  <c r="F328" i="29"/>
  <c r="E262" i="29"/>
  <c r="F262" i="29"/>
  <c r="F225" i="29"/>
  <c r="E225" i="29"/>
  <c r="E255" i="29"/>
  <c r="F255" i="29"/>
  <c r="F319" i="29"/>
  <c r="E319" i="29"/>
  <c r="E248" i="29"/>
  <c r="F248" i="29"/>
  <c r="E307" i="29"/>
  <c r="F307" i="29"/>
  <c r="E301" i="29"/>
  <c r="F301" i="29"/>
  <c r="E291" i="29"/>
  <c r="F231" i="29"/>
  <c r="E231" i="29"/>
  <c r="F241" i="29"/>
  <c r="E241" i="29"/>
  <c r="F272" i="29"/>
  <c r="E272" i="29"/>
  <c r="E320" i="29"/>
  <c r="F320" i="29"/>
  <c r="E226" i="29"/>
  <c r="F257" i="29"/>
  <c r="E257" i="29"/>
  <c r="E269" i="29"/>
  <c r="F269" i="29"/>
  <c r="E297" i="29"/>
  <c r="F297" i="29"/>
  <c r="E242" i="29"/>
  <c r="F242" i="29"/>
  <c r="E230" i="29"/>
  <c r="E259" i="29"/>
  <c r="F259" i="29"/>
  <c r="E238" i="29"/>
  <c r="F238" i="29"/>
  <c r="E295" i="29"/>
  <c r="F295" i="29"/>
  <c r="E258" i="29"/>
  <c r="F258" i="29"/>
  <c r="E237" i="29"/>
  <c r="F237" i="29"/>
  <c r="F58" i="39"/>
  <c r="E58" i="39"/>
  <c r="F60" i="39" s="1"/>
  <c r="H84" i="11"/>
  <c r="H85" i="11" s="1"/>
  <c r="I84" i="11"/>
  <c r="I85" i="11" s="1"/>
  <c r="F337" i="29"/>
  <c r="F330" i="29"/>
  <c r="F325" i="29"/>
  <c r="F714" i="41"/>
  <c r="E336" i="29"/>
  <c r="E71" i="39"/>
  <c r="E64" i="39"/>
  <c r="F333" i="29"/>
  <c r="E356" i="29"/>
  <c r="F356" i="29"/>
  <c r="E339" i="29"/>
  <c r="F339" i="29"/>
  <c r="E357" i="29"/>
  <c r="F357" i="29"/>
  <c r="E70" i="39"/>
  <c r="E342" i="29"/>
  <c r="F342" i="29"/>
  <c r="E347" i="29"/>
  <c r="E351" i="29"/>
  <c r="M233" i="10"/>
  <c r="N233" i="10" s="1"/>
  <c r="M181" i="10"/>
  <c r="N181" i="10" s="1"/>
  <c r="M204" i="10"/>
  <c r="N204" i="10" s="1"/>
  <c r="M206" i="10"/>
  <c r="N206" i="10" s="1"/>
  <c r="M621" i="10"/>
  <c r="N621" i="10" s="1"/>
  <c r="M625" i="10"/>
  <c r="N625" i="10" s="1"/>
  <c r="M642" i="10"/>
  <c r="N642" i="10" s="1"/>
  <c r="M184" i="10"/>
  <c r="N184" i="10" s="1"/>
  <c r="M241" i="10"/>
  <c r="N241" i="10" s="1"/>
  <c r="M592" i="10"/>
  <c r="N592" i="10" s="1"/>
  <c r="M191" i="10"/>
  <c r="N191" i="10" s="1"/>
  <c r="M351" i="10"/>
  <c r="N351" i="10" s="1"/>
  <c r="M269" i="10"/>
  <c r="N269" i="10" s="1"/>
  <c r="M619" i="10"/>
  <c r="N619" i="10" s="1"/>
  <c r="M235" i="10"/>
  <c r="N235" i="10" s="1"/>
  <c r="M587" i="10"/>
  <c r="N587" i="10" s="1"/>
  <c r="M490" i="10"/>
  <c r="N490" i="10" s="1"/>
  <c r="M338" i="10"/>
  <c r="N338" i="10" s="1"/>
  <c r="M293" i="10"/>
  <c r="N293" i="10" s="1"/>
  <c r="M563" i="10"/>
  <c r="N563" i="10" s="1"/>
  <c r="M476" i="10"/>
  <c r="N476" i="10" s="1"/>
  <c r="M456" i="10"/>
  <c r="N456" i="10" s="1"/>
  <c r="M336" i="10"/>
  <c r="N336" i="10" s="1"/>
  <c r="M594" i="10"/>
  <c r="N594" i="10" s="1"/>
  <c r="M604" i="10"/>
  <c r="N604" i="10" s="1"/>
  <c r="M407" i="10"/>
  <c r="N407" i="10" s="1"/>
  <c r="M165" i="10"/>
  <c r="N165" i="10" s="1"/>
  <c r="M329" i="10"/>
  <c r="N329" i="10" s="1"/>
  <c r="M413" i="10"/>
  <c r="N413" i="10" s="1"/>
  <c r="M463" i="10"/>
  <c r="N463" i="10" s="1"/>
  <c r="M279" i="10"/>
  <c r="N279" i="10" s="1"/>
  <c r="M169" i="10"/>
  <c r="N169" i="10" s="1"/>
  <c r="M237" i="10"/>
  <c r="N237" i="10" s="1"/>
  <c r="M200" i="10"/>
  <c r="N200" i="10" s="1"/>
  <c r="M469" i="10"/>
  <c r="N469" i="10" s="1"/>
  <c r="M559" i="10"/>
  <c r="N559" i="10" s="1"/>
  <c r="M333" i="10"/>
  <c r="N333" i="10" s="1"/>
  <c r="M419" i="10"/>
  <c r="N419" i="10" s="1"/>
  <c r="M354" i="10"/>
  <c r="N354" i="10" s="1"/>
  <c r="M549" i="10"/>
  <c r="N549" i="10" s="1"/>
  <c r="M128" i="10"/>
  <c r="N128" i="10" s="1"/>
  <c r="M628" i="10"/>
  <c r="N628" i="10" s="1"/>
  <c r="M159" i="10"/>
  <c r="N159" i="10" s="1"/>
  <c r="M322" i="10"/>
  <c r="N322" i="10" s="1"/>
  <c r="M162" i="10"/>
  <c r="N162" i="10" s="1"/>
  <c r="M155" i="10"/>
  <c r="N155" i="10" s="1"/>
  <c r="M421" i="10"/>
  <c r="N421" i="10" s="1"/>
  <c r="M473" i="10"/>
  <c r="N473" i="10" s="1"/>
  <c r="M327" i="10"/>
  <c r="N327" i="10" s="1"/>
  <c r="M525" i="10"/>
  <c r="N525" i="10" s="1"/>
  <c r="M608" i="10"/>
  <c r="N608" i="10" s="1"/>
  <c r="M536" i="10"/>
  <c r="N536" i="10" s="1"/>
  <c r="M590" i="10"/>
  <c r="N590" i="10" s="1"/>
  <c r="M367" i="10"/>
  <c r="N367" i="10" s="1"/>
  <c r="M365" i="10"/>
  <c r="N365" i="10" s="1"/>
  <c r="M1453" i="10"/>
  <c r="N1453" i="10" s="1"/>
  <c r="M374" i="10"/>
  <c r="N374" i="10" s="1"/>
  <c r="M167" i="10"/>
  <c r="N167" i="10" s="1"/>
  <c r="M283" i="10"/>
  <c r="N283" i="10" s="1"/>
  <c r="M291" i="10"/>
  <c r="N291" i="10" s="1"/>
  <c r="M578" i="10"/>
  <c r="N578" i="10" s="1"/>
  <c r="M545" i="10"/>
  <c r="N545" i="10" s="1"/>
  <c r="M518" i="10"/>
  <c r="N518" i="10" s="1"/>
  <c r="M464" i="10"/>
  <c r="N464" i="10" s="1"/>
  <c r="M385" i="10"/>
  <c r="N385" i="10" s="1"/>
  <c r="M381" i="10"/>
  <c r="N381" i="10" s="1"/>
  <c r="M392" i="10"/>
  <c r="N392" i="10" s="1"/>
  <c r="M250" i="10"/>
  <c r="N250" i="10" s="1"/>
  <c r="M471" i="10"/>
  <c r="N471" i="10" s="1"/>
  <c r="M267" i="10"/>
  <c r="N267" i="10" s="1"/>
  <c r="M515" i="10"/>
  <c r="N515" i="10" s="1"/>
  <c r="M36" i="10"/>
  <c r="N36" i="10" s="1"/>
  <c r="M238" i="10"/>
  <c r="N238" i="10" s="1"/>
  <c r="M366" i="10"/>
  <c r="N366" i="10" s="1"/>
  <c r="M328" i="10"/>
  <c r="N328" i="10" s="1"/>
  <c r="M402" i="10"/>
  <c r="N402" i="10" s="1"/>
  <c r="M148" i="10"/>
  <c r="N148" i="10" s="1"/>
  <c r="M342" i="10"/>
  <c r="N342" i="10" s="1"/>
  <c r="M433" i="10"/>
  <c r="N433" i="10" s="1"/>
  <c r="M177" i="10"/>
  <c r="N177" i="10" s="1"/>
  <c r="M249" i="10"/>
  <c r="N249" i="10" s="1"/>
  <c r="M201" i="10"/>
  <c r="N201" i="10" s="1"/>
  <c r="M168" i="10"/>
  <c r="N168" i="10" s="1"/>
  <c r="M277" i="10"/>
  <c r="N277" i="10" s="1"/>
  <c r="M506" i="10"/>
  <c r="N506" i="10" s="1"/>
  <c r="M520" i="10"/>
  <c r="N520" i="10" s="1"/>
  <c r="M478" i="10"/>
  <c r="N478" i="10" s="1"/>
  <c r="M593" i="10"/>
  <c r="N593" i="10" s="1"/>
  <c r="M240" i="10"/>
  <c r="N240" i="10" s="1"/>
  <c r="M350" i="10"/>
  <c r="N350" i="10" s="1"/>
  <c r="M584" i="10"/>
  <c r="N584" i="10" s="1"/>
  <c r="M257" i="10"/>
  <c r="N257" i="10" s="1"/>
  <c r="M268" i="10"/>
  <c r="N268" i="10" s="1"/>
  <c r="M308" i="10"/>
  <c r="N308" i="10" s="1"/>
  <c r="M178" i="10"/>
  <c r="N178" i="10" s="1"/>
  <c r="M543" i="10"/>
  <c r="N543" i="10" s="1"/>
  <c r="M256" i="10"/>
  <c r="N256" i="10" s="1"/>
  <c r="M246" i="10"/>
  <c r="N246" i="10" s="1"/>
  <c r="M620" i="10"/>
  <c r="N620" i="10" s="1"/>
  <c r="M309" i="10"/>
  <c r="N309" i="10" s="1"/>
  <c r="M429" i="10"/>
  <c r="N429" i="10" s="1"/>
  <c r="M347" i="10"/>
  <c r="N347" i="10" s="1"/>
  <c r="M369" i="10"/>
  <c r="N369" i="10" s="1"/>
  <c r="M35" i="10"/>
  <c r="N35" i="10" s="1"/>
  <c r="M127" i="10"/>
  <c r="N127" i="10" s="1"/>
  <c r="M266" i="10"/>
  <c r="N266" i="10" s="1"/>
  <c r="M489" i="10"/>
  <c r="N489" i="10" s="1"/>
  <c r="M414" i="10"/>
  <c r="N414" i="10" s="1"/>
  <c r="M503" i="10"/>
  <c r="N503" i="10" s="1"/>
  <c r="M521" i="10"/>
  <c r="N521" i="10" s="1"/>
  <c r="M355" i="10"/>
  <c r="N355" i="10" s="1"/>
  <c r="M529" i="10"/>
  <c r="N529" i="10" s="1"/>
  <c r="M252" i="10"/>
  <c r="N252" i="10" s="1"/>
  <c r="M391" i="10"/>
  <c r="N391" i="10" s="1"/>
  <c r="M276" i="10"/>
  <c r="N276" i="10" s="1"/>
  <c r="M194" i="10"/>
  <c r="N194" i="10" s="1"/>
  <c r="M371" i="10"/>
  <c r="N371" i="10" s="1"/>
  <c r="M495" i="10"/>
  <c r="N495" i="10" s="1"/>
  <c r="M378" i="10"/>
  <c r="N378" i="10" s="1"/>
  <c r="M281" i="10"/>
  <c r="N281" i="10" s="1"/>
  <c r="M34" i="10"/>
  <c r="N34" i="10" s="1"/>
  <c r="M524" i="10"/>
  <c r="N524" i="10" s="1"/>
  <c r="M423" i="10"/>
  <c r="N423" i="10" s="1"/>
  <c r="M552" i="10"/>
  <c r="N552" i="10" s="1"/>
  <c r="M466" i="10"/>
  <c r="N466" i="10" s="1"/>
  <c r="M462" i="10"/>
  <c r="N462" i="10" s="1"/>
  <c r="M448" i="10"/>
  <c r="N448" i="10" s="1"/>
  <c r="M388" i="10"/>
  <c r="N388" i="10" s="1"/>
  <c r="M569" i="10"/>
  <c r="N569" i="10" s="1"/>
  <c r="M295" i="10"/>
  <c r="N295" i="10" s="1"/>
  <c r="M458" i="10"/>
  <c r="N458" i="10" s="1"/>
  <c r="M158" i="10"/>
  <c r="N158" i="10" s="1"/>
  <c r="M297" i="10"/>
  <c r="N297" i="10" s="1"/>
  <c r="M630" i="10"/>
  <c r="N630" i="10" s="1"/>
  <c r="M126" i="10"/>
  <c r="N126" i="10" s="1"/>
  <c r="M305" i="10"/>
  <c r="N305" i="10" s="1"/>
  <c r="M161" i="10"/>
  <c r="N161" i="10" s="1"/>
  <c r="M362" i="10"/>
  <c r="N362" i="10" s="1"/>
  <c r="M548" i="10"/>
  <c r="N548" i="10" s="1"/>
  <c r="M493" i="10"/>
  <c r="N493" i="10" s="1"/>
  <c r="M605" i="10"/>
  <c r="N605" i="10" s="1"/>
  <c r="M519" i="10"/>
  <c r="N519" i="10" s="1"/>
  <c r="M428" i="10"/>
  <c r="N428" i="10" s="1"/>
  <c r="M405" i="10"/>
  <c r="N405" i="10" s="1"/>
  <c r="M346" i="10"/>
  <c r="N346" i="10" s="1"/>
  <c r="M416" i="10"/>
  <c r="N416" i="10" s="1"/>
  <c r="M396" i="10"/>
  <c r="N396" i="10" s="1"/>
  <c r="M438" i="10"/>
  <c r="N438" i="10" s="1"/>
  <c r="M609" i="10"/>
  <c r="N609" i="10" s="1"/>
  <c r="M199" i="10"/>
  <c r="N199" i="10" s="1"/>
  <c r="M572" i="10"/>
  <c r="N572" i="10" s="1"/>
  <c r="M410" i="10"/>
  <c r="N410" i="10" s="1"/>
  <c r="M537" i="10"/>
  <c r="N537" i="10" s="1"/>
  <c r="M302" i="10"/>
  <c r="N302" i="10" s="1"/>
  <c r="M531" i="10"/>
  <c r="N531" i="10" s="1"/>
  <c r="M239" i="10"/>
  <c r="N239" i="10" s="1"/>
  <c r="M451" i="10"/>
  <c r="N451" i="10" s="1"/>
  <c r="M400" i="10"/>
  <c r="N400" i="10" s="1"/>
  <c r="M335" i="10"/>
  <c r="N335" i="10" s="1"/>
  <c r="M440" i="10"/>
  <c r="N440" i="10" s="1"/>
  <c r="M150" i="10"/>
  <c r="N150" i="10" s="1"/>
  <c r="M564" i="10"/>
  <c r="N564" i="10" s="1"/>
  <c r="M555" i="10"/>
  <c r="N555" i="10" s="1"/>
  <c r="M261" i="10"/>
  <c r="N261" i="10" s="1"/>
  <c r="M615" i="10"/>
  <c r="N615" i="10" s="1"/>
  <c r="M307" i="10"/>
  <c r="N307" i="10" s="1"/>
  <c r="M546" i="10"/>
  <c r="N546" i="10" s="1"/>
  <c r="M382" i="10"/>
  <c r="N382" i="10" s="1"/>
  <c r="M523" i="10"/>
  <c r="N523" i="10" s="1"/>
  <c r="M303" i="10"/>
  <c r="N303" i="10" s="1"/>
  <c r="M380" i="10"/>
  <c r="N380" i="10" s="1"/>
  <c r="M425" i="10"/>
  <c r="N425" i="10" s="1"/>
  <c r="M570" i="10"/>
  <c r="N570" i="10" s="1"/>
  <c r="M487" i="10"/>
  <c r="N487" i="10" s="1"/>
  <c r="M316" i="10"/>
  <c r="N316" i="10" s="1"/>
  <c r="M411" i="10"/>
  <c r="N411" i="10" s="1"/>
  <c r="M517" i="10"/>
  <c r="N517" i="10" s="1"/>
  <c r="M401" i="10"/>
  <c r="N401" i="10" s="1"/>
  <c r="M154" i="10"/>
  <c r="N154" i="10" s="1"/>
  <c r="M203" i="10"/>
  <c r="N203" i="10" s="1"/>
  <c r="M171" i="10"/>
  <c r="N171" i="10" s="1"/>
  <c r="M492" i="10"/>
  <c r="N492" i="10" s="1"/>
  <c r="M344" i="10"/>
  <c r="N344" i="10" s="1"/>
  <c r="M483" i="10"/>
  <c r="N483" i="10" s="1"/>
  <c r="M404" i="10"/>
  <c r="N404" i="10" s="1"/>
  <c r="M294" i="10"/>
  <c r="N294" i="10" s="1"/>
  <c r="M588" i="10"/>
  <c r="N588" i="10" s="1"/>
  <c r="M467" i="10"/>
  <c r="N467" i="10" s="1"/>
  <c r="M190" i="10"/>
  <c r="N190" i="10" s="1"/>
  <c r="M486" i="10"/>
  <c r="N486" i="10" s="1"/>
  <c r="M232" i="10"/>
  <c r="N232" i="10" s="1"/>
  <c r="M343" i="10"/>
  <c r="N343" i="10" s="1"/>
  <c r="M470" i="10"/>
  <c r="N470" i="10" s="1"/>
  <c r="M475" i="10"/>
  <c r="N475" i="10" s="1"/>
  <c r="M577" i="10"/>
  <c r="N577" i="10" s="1"/>
  <c r="M345" i="10"/>
  <c r="N345" i="10" s="1"/>
  <c r="M321" i="10"/>
  <c r="N321" i="10" s="1"/>
  <c r="M551" i="10"/>
  <c r="N551" i="10" s="1"/>
  <c r="M499" i="10"/>
  <c r="N499" i="10" s="1"/>
  <c r="M160" i="10"/>
  <c r="N160" i="10" s="1"/>
  <c r="M541" i="10"/>
  <c r="N541" i="10" s="1"/>
  <c r="M426" i="10"/>
  <c r="N426" i="10" s="1"/>
  <c r="M558" i="10"/>
  <c r="N558" i="10" s="1"/>
  <c r="M508" i="10"/>
  <c r="N508" i="10" s="1"/>
  <c r="M263" i="10"/>
  <c r="N263" i="10" s="1"/>
  <c r="M389" i="10"/>
  <c r="N389" i="10" s="1"/>
  <c r="M444" i="10"/>
  <c r="N444" i="10" s="1"/>
  <c r="M461" i="10"/>
  <c r="N461" i="10" s="1"/>
  <c r="M176" i="10"/>
  <c r="N176" i="10" s="1"/>
  <c r="M616" i="10"/>
  <c r="N616" i="10" s="1"/>
  <c r="M580" i="10"/>
  <c r="N580" i="10" s="1"/>
  <c r="M288" i="10"/>
  <c r="N288" i="10" s="1"/>
  <c r="M289" i="10"/>
  <c r="N289" i="10" s="1"/>
  <c r="M571" i="10"/>
  <c r="N571" i="10" s="1"/>
  <c r="M337" i="10"/>
  <c r="N337" i="10" s="1"/>
  <c r="M406" i="10"/>
  <c r="N406" i="10" s="1"/>
  <c r="M504" i="10"/>
  <c r="N504" i="10" s="1"/>
  <c r="M285" i="10"/>
  <c r="N285" i="10" s="1"/>
  <c r="M535" i="10"/>
  <c r="N535" i="10" s="1"/>
  <c r="M398" i="10"/>
  <c r="N398" i="10" s="1"/>
  <c r="M275" i="10"/>
  <c r="N275" i="10" s="1"/>
  <c r="M582" i="10"/>
  <c r="N582" i="10" s="1"/>
  <c r="M112" i="10"/>
  <c r="N112" i="10" s="1"/>
  <c r="M408" i="10"/>
  <c r="N408" i="10" s="1"/>
  <c r="M482" i="10"/>
  <c r="N482" i="10" s="1"/>
  <c r="M468" i="10"/>
  <c r="N468" i="10" s="1"/>
  <c r="M339" i="10"/>
  <c r="N339" i="10" s="1"/>
  <c r="M591" i="10"/>
  <c r="N591" i="10" s="1"/>
  <c r="M567" i="10"/>
  <c r="N567" i="10" s="1"/>
  <c r="M370" i="10"/>
  <c r="N370" i="10" s="1"/>
  <c r="M494" i="10"/>
  <c r="N494" i="10" s="1"/>
  <c r="M502" i="10"/>
  <c r="N502" i="10" s="1"/>
  <c r="M409" i="10"/>
  <c r="N409" i="10" s="1"/>
  <c r="M460" i="10"/>
  <c r="N460" i="10" s="1"/>
  <c r="M534" i="10"/>
  <c r="N534" i="10" s="1"/>
  <c r="M612" i="10"/>
  <c r="N612" i="10" s="1"/>
  <c r="M430" i="10"/>
  <c r="N430" i="10" s="1"/>
  <c r="M420" i="10"/>
  <c r="N420" i="10" s="1"/>
  <c r="M397" i="10"/>
  <c r="N397" i="10" s="1"/>
  <c r="M550" i="10"/>
  <c r="N550" i="10" s="1"/>
  <c r="M565" i="10"/>
  <c r="N565" i="10" s="1"/>
  <c r="M445" i="10"/>
  <c r="N445" i="10" s="1"/>
  <c r="M255" i="10"/>
  <c r="N255" i="10" s="1"/>
  <c r="M386" i="10"/>
  <c r="N386" i="10" s="1"/>
  <c r="M331" i="10"/>
  <c r="N331" i="10" s="1"/>
  <c r="M427" i="10"/>
  <c r="N427" i="10" s="1"/>
  <c r="M522" i="10"/>
  <c r="N522" i="10" s="1"/>
  <c r="M568" i="10"/>
  <c r="N568" i="10" s="1"/>
  <c r="M195" i="10"/>
  <c r="N195" i="10" s="1"/>
  <c r="M353" i="10"/>
  <c r="N353" i="10" s="1"/>
  <c r="M151" i="10"/>
  <c r="N151" i="10" s="1"/>
  <c r="M459" i="10"/>
  <c r="N459" i="10" s="1"/>
  <c r="M566" i="10"/>
  <c r="N566" i="10" s="1"/>
  <c r="M287" i="10"/>
  <c r="N287" i="10" s="1"/>
  <c r="M532" i="10"/>
  <c r="N532" i="10" s="1"/>
  <c r="M613" i="10"/>
  <c r="N613" i="10" s="1"/>
  <c r="M247" i="10"/>
  <c r="N247" i="10" s="1"/>
  <c r="M576" i="10"/>
  <c r="N576" i="10" s="1"/>
  <c r="M575" i="10"/>
  <c r="N575" i="10" s="1"/>
  <c r="M393" i="10"/>
  <c r="N393" i="10" s="1"/>
  <c r="M310" i="10"/>
  <c r="N310" i="10" s="1"/>
  <c r="M296" i="10"/>
  <c r="N296" i="10" s="1"/>
  <c r="M455" i="10"/>
  <c r="N455" i="10" s="1"/>
  <c r="M435" i="10"/>
  <c r="N435" i="10" s="1"/>
  <c r="M384" i="10"/>
  <c r="N384" i="10" s="1"/>
  <c r="M539" i="10"/>
  <c r="N539" i="10" s="1"/>
  <c r="M446" i="10"/>
  <c r="N446" i="10" s="1"/>
  <c r="M436" i="10"/>
  <c r="N436" i="10" s="1"/>
  <c r="M500" i="10"/>
  <c r="N500" i="10" s="1"/>
  <c r="M542" i="10"/>
  <c r="N542" i="10" s="1"/>
  <c r="M574" i="10"/>
  <c r="N574" i="10" s="1"/>
  <c r="M450" i="10"/>
  <c r="N450" i="10" s="1"/>
  <c r="M439" i="10"/>
  <c r="N439" i="10" s="1"/>
  <c r="M265" i="10"/>
  <c r="N265" i="10" s="1"/>
  <c r="M585" i="10"/>
  <c r="N585" i="10" s="1"/>
  <c r="M586" i="10"/>
  <c r="N586" i="10" s="1"/>
  <c r="M304" i="10"/>
  <c r="N304" i="10" s="1"/>
  <c r="M614" i="10"/>
  <c r="N614" i="10" s="1"/>
  <c r="M10" i="10"/>
  <c r="M326" i="10"/>
  <c r="N326" i="10" s="1"/>
  <c r="M603" i="10"/>
  <c r="N603" i="10" s="1"/>
  <c r="M262" i="10"/>
  <c r="N262" i="10" s="1"/>
  <c r="M394" i="10"/>
  <c r="N394" i="10" s="1"/>
  <c r="M330" i="10"/>
  <c r="N330" i="10" s="1"/>
  <c r="M156" i="10"/>
  <c r="N156" i="10" s="1"/>
  <c r="M457" i="10"/>
  <c r="N457" i="10" s="1"/>
  <c r="M301" i="10"/>
  <c r="N301" i="10" s="1"/>
  <c r="M514" i="10"/>
  <c r="N514" i="10" s="1"/>
  <c r="M149" i="10"/>
  <c r="N149" i="10" s="1"/>
  <c r="M538" i="10"/>
  <c r="N538" i="10" s="1"/>
  <c r="M601" i="10"/>
  <c r="N601" i="10" s="1"/>
  <c r="M424" i="10"/>
  <c r="N424" i="10" s="1"/>
  <c r="M348" i="10"/>
  <c r="N348" i="10" s="1"/>
  <c r="M415" i="10"/>
  <c r="N415" i="10" s="1"/>
  <c r="M17" i="10"/>
  <c r="N17" i="10" s="1"/>
  <c r="M341" i="10"/>
  <c r="N341" i="10" s="1"/>
  <c r="M340" i="10"/>
  <c r="N340" i="10" s="1"/>
  <c r="M472" i="10"/>
  <c r="N472" i="10" s="1"/>
  <c r="M442" i="10"/>
  <c r="N442" i="10" s="1"/>
  <c r="M368" i="10"/>
  <c r="N368" i="10" s="1"/>
  <c r="M434" i="10"/>
  <c r="N434" i="10" s="1"/>
  <c r="M274" i="10"/>
  <c r="N274" i="10" s="1"/>
  <c r="M395" i="10"/>
  <c r="N395" i="10" s="1"/>
  <c r="M447" i="10"/>
  <c r="N447" i="10" s="1"/>
  <c r="M318" i="10"/>
  <c r="N318" i="10" s="1"/>
  <c r="M526" i="10"/>
  <c r="N526" i="10" s="1"/>
  <c r="M311" i="10"/>
  <c r="N311" i="10" s="1"/>
  <c r="M512" i="10"/>
  <c r="N512" i="10" s="1"/>
  <c r="M387" i="10"/>
  <c r="N387" i="10" s="1"/>
  <c r="M290" i="10"/>
  <c r="N290" i="10" s="1"/>
  <c r="M319" i="10"/>
  <c r="N319" i="10" s="1"/>
  <c r="M581" i="10"/>
  <c r="N581" i="10" s="1"/>
  <c r="M610" i="10"/>
  <c r="N610" i="10" s="1"/>
  <c r="M173" i="10"/>
  <c r="N173" i="10" s="1"/>
  <c r="M157" i="10"/>
  <c r="N157" i="10" s="1"/>
  <c r="M561" i="10"/>
  <c r="N561" i="10" s="1"/>
  <c r="M312" i="10"/>
  <c r="N312" i="10" s="1"/>
  <c r="M418" i="10"/>
  <c r="N418" i="10" s="1"/>
  <c r="M432" i="10"/>
  <c r="N432" i="10" s="1"/>
  <c r="M422" i="10"/>
  <c r="N422" i="10" s="1"/>
  <c r="M32" i="10"/>
  <c r="N32" i="10" s="1"/>
  <c r="M496" i="10"/>
  <c r="N496" i="10" s="1"/>
  <c r="M358" i="10"/>
  <c r="N358" i="10" s="1"/>
  <c r="M602" i="10"/>
  <c r="N602" i="10" s="1"/>
  <c r="M412" i="10"/>
  <c r="N412" i="10" s="1"/>
  <c r="M359" i="10"/>
  <c r="N359" i="10" s="1"/>
  <c r="M292" i="10"/>
  <c r="N292" i="10" s="1"/>
  <c r="M481" i="10"/>
  <c r="N481" i="10" s="1"/>
  <c r="M332" i="10"/>
  <c r="N332" i="10" s="1"/>
  <c r="M488" i="10"/>
  <c r="N488" i="10" s="1"/>
  <c r="M479" i="10"/>
  <c r="N479" i="10" s="1"/>
  <c r="M505" i="10"/>
  <c r="N505" i="10" s="1"/>
  <c r="M280" i="10"/>
  <c r="N280" i="10" s="1"/>
  <c r="M589" i="10"/>
  <c r="N589" i="10" s="1"/>
  <c r="M153" i="10"/>
  <c r="N153" i="10" s="1"/>
  <c r="M163" i="10"/>
  <c r="N163" i="10" s="1"/>
  <c r="M349" i="10"/>
  <c r="N349" i="10" s="1"/>
  <c r="M363" i="10"/>
  <c r="N363" i="10" s="1"/>
  <c r="M317" i="10"/>
  <c r="N317" i="10" s="1"/>
  <c r="M599" i="10"/>
  <c r="N599" i="10" s="1"/>
  <c r="M284" i="10"/>
  <c r="N284" i="10" s="1"/>
  <c r="M626" i="10"/>
  <c r="N626" i="10" s="1"/>
  <c r="M533" i="10"/>
  <c r="N533" i="10" s="1"/>
  <c r="M431" i="10"/>
  <c r="N431" i="10" s="1"/>
  <c r="M627" i="10"/>
  <c r="N627" i="10" s="1"/>
  <c r="M554" i="10"/>
  <c r="N554" i="10" s="1"/>
  <c r="M454" i="10"/>
  <c r="N454" i="10" s="1"/>
  <c r="M164" i="10"/>
  <c r="N164" i="10" s="1"/>
  <c r="M373" i="10"/>
  <c r="N373" i="10" s="1"/>
  <c r="M390" i="10"/>
  <c r="N390" i="10" s="1"/>
  <c r="M507" i="10"/>
  <c r="N507" i="10" s="1"/>
  <c r="M334" i="10"/>
  <c r="N334" i="10" s="1"/>
  <c r="M286" i="10"/>
  <c r="N286" i="10" s="1"/>
  <c r="M299" i="10"/>
  <c r="N299" i="10" s="1"/>
  <c r="M417" i="10"/>
  <c r="N417" i="10" s="1"/>
  <c r="M264" i="10"/>
  <c r="N264" i="10" s="1"/>
  <c r="M152" i="10"/>
  <c r="N152" i="10" s="1"/>
  <c r="M547" i="10"/>
  <c r="N547" i="10" s="1"/>
  <c r="M452" i="10"/>
  <c r="N452" i="10" s="1"/>
  <c r="M511" i="10"/>
  <c r="N511" i="10" s="1"/>
  <c r="M376" i="10"/>
  <c r="N376" i="10" s="1"/>
  <c r="M437" i="10"/>
  <c r="N437" i="10" s="1"/>
  <c r="M298" i="10"/>
  <c r="N298" i="10" s="1"/>
  <c r="M278" i="10"/>
  <c r="N278" i="10" s="1"/>
  <c r="M282" i="10"/>
  <c r="N282" i="10" s="1"/>
  <c r="M175" i="10"/>
  <c r="N175" i="10" s="1"/>
  <c r="M325" i="10"/>
  <c r="N325" i="10" s="1"/>
  <c r="M510" i="10"/>
  <c r="N510" i="10" s="1"/>
  <c r="M562" i="10"/>
  <c r="N562" i="10" s="1"/>
  <c r="M553" i="10"/>
  <c r="N553" i="10" s="1"/>
  <c r="M600" i="10"/>
  <c r="N600" i="10" s="1"/>
  <c r="M528" i="10"/>
  <c r="N528" i="10" s="1"/>
  <c r="M465" i="10"/>
  <c r="N465" i="10" s="1"/>
  <c r="M573" i="10"/>
  <c r="N573" i="10" s="1"/>
  <c r="M516" i="10"/>
  <c r="N516" i="10" s="1"/>
  <c r="M372" i="10"/>
  <c r="N372" i="10" s="1"/>
  <c r="M300" i="10"/>
  <c r="N300" i="10" s="1"/>
  <c r="M403" i="10"/>
  <c r="N403" i="10" s="1"/>
  <c r="M320" i="10"/>
  <c r="N320" i="10" s="1"/>
  <c r="M323" i="10"/>
  <c r="N323" i="10" s="1"/>
  <c r="M527" i="10"/>
  <c r="N527" i="10" s="1"/>
  <c r="M530" i="10"/>
  <c r="N530" i="10" s="1"/>
  <c r="M170" i="10"/>
  <c r="N170" i="10" s="1"/>
  <c r="M595" i="10"/>
  <c r="N595" i="10" s="1"/>
  <c r="M501" i="10"/>
  <c r="N501" i="10" s="1"/>
  <c r="M474" i="10"/>
  <c r="N474" i="10" s="1"/>
  <c r="M443" i="10"/>
  <c r="N443" i="10" s="1"/>
  <c r="M254" i="10"/>
  <c r="N254" i="10" s="1"/>
  <c r="M491" i="10"/>
  <c r="N491" i="10" s="1"/>
  <c r="M629" i="10"/>
  <c r="N629" i="10" s="1"/>
  <c r="M485" i="10"/>
  <c r="N485" i="10" s="1"/>
  <c r="M33" i="10"/>
  <c r="N33" i="10" s="1"/>
  <c r="M357" i="10"/>
  <c r="N357" i="10" s="1"/>
  <c r="M383" i="10"/>
  <c r="N383" i="10" s="1"/>
  <c r="M611" i="10"/>
  <c r="N611" i="10" s="1"/>
  <c r="M477" i="10"/>
  <c r="N477" i="10" s="1"/>
  <c r="M251" i="10"/>
  <c r="N251" i="10" s="1"/>
  <c r="M618" i="10"/>
  <c r="N618" i="10" s="1"/>
  <c r="M253" i="10"/>
  <c r="N253" i="10" s="1"/>
  <c r="M324" i="10"/>
  <c r="N324" i="10" s="1"/>
  <c r="M579" i="10"/>
  <c r="N579" i="10" s="1"/>
  <c r="M172" i="10"/>
  <c r="N172" i="10" s="1"/>
  <c r="M356" i="10"/>
  <c r="N356" i="10" s="1"/>
  <c r="M453" i="10"/>
  <c r="N453" i="10" s="1"/>
  <c r="M497" i="10"/>
  <c r="N497" i="10" s="1"/>
  <c r="M498" i="10"/>
  <c r="N498" i="10" s="1"/>
  <c r="M480" i="10"/>
  <c r="N480" i="10" s="1"/>
  <c r="M174" i="10"/>
  <c r="N174" i="10" s="1"/>
  <c r="M560" i="10"/>
  <c r="N560" i="10" s="1"/>
  <c r="M617" i="10"/>
  <c r="N617" i="10" s="1"/>
  <c r="M375" i="10"/>
  <c r="N375" i="10" s="1"/>
  <c r="M37" i="10"/>
  <c r="N37" i="10" s="1"/>
  <c r="M540" i="10"/>
  <c r="N540" i="10" s="1"/>
  <c r="M509" i="10"/>
  <c r="N509" i="10" s="1"/>
  <c r="M399" i="10"/>
  <c r="N399" i="10" s="1"/>
  <c r="M513" i="10"/>
  <c r="N513" i="10" s="1"/>
  <c r="M449" i="10"/>
  <c r="N449" i="10" s="1"/>
  <c r="M377" i="10"/>
  <c r="N377" i="10" s="1"/>
  <c r="M352" i="10"/>
  <c r="N352" i="10" s="1"/>
  <c r="M441" i="10"/>
  <c r="N441" i="10" s="1"/>
  <c r="M189" i="10"/>
  <c r="N189" i="10" s="1"/>
  <c r="M313" i="10"/>
  <c r="N313" i="10" s="1"/>
  <c r="M596" i="10"/>
  <c r="N596" i="10" s="1"/>
  <c r="M364" i="10"/>
  <c r="N364" i="10" s="1"/>
  <c r="M306" i="10"/>
  <c r="N306" i="10" s="1"/>
  <c r="M379" i="10"/>
  <c r="N379" i="10" s="1"/>
  <c r="M166" i="10"/>
  <c r="N166" i="10" s="1"/>
  <c r="M484" i="10"/>
  <c r="N484" i="10" s="1"/>
  <c r="M202" i="10"/>
  <c r="N202" i="10" s="1"/>
  <c r="M624" i="10"/>
  <c r="N624" i="10" s="1"/>
  <c r="M644" i="10"/>
  <c r="N644" i="10" s="1"/>
  <c r="M583" i="10"/>
  <c r="N583" i="10" s="1"/>
  <c r="M544" i="10"/>
  <c r="N544" i="10" s="1"/>
  <c r="M643" i="10"/>
  <c r="N643" i="10" s="1"/>
  <c r="M653" i="10"/>
  <c r="N653" i="10" s="1"/>
  <c r="M196" i="10"/>
  <c r="N196" i="10" s="1"/>
  <c r="M640" i="10"/>
  <c r="N640" i="10" s="1"/>
  <c r="M631" i="10"/>
  <c r="N631" i="10" s="1"/>
  <c r="M641" i="10"/>
  <c r="N641" i="10" s="1"/>
  <c r="M622" i="10"/>
  <c r="N622" i="10" s="1"/>
  <c r="M623" i="10"/>
  <c r="N623" i="10" s="1"/>
  <c r="M632" i="10"/>
  <c r="N632" i="10" s="1"/>
  <c r="E332" i="29"/>
  <c r="E344" i="29"/>
  <c r="E359" i="29"/>
  <c r="F359" i="29"/>
  <c r="F358" i="29"/>
  <c r="E358" i="29"/>
  <c r="E364" i="29"/>
  <c r="F354" i="29"/>
  <c r="E354" i="29"/>
  <c r="F360" i="29"/>
  <c r="E360" i="29"/>
  <c r="E326" i="29"/>
  <c r="F326" i="29" s="1"/>
  <c r="E353" i="29"/>
  <c r="E350" i="29"/>
  <c r="F350" i="29"/>
  <c r="F341" i="29"/>
  <c r="E341" i="29"/>
  <c r="E327" i="29"/>
  <c r="E338" i="29"/>
  <c r="E335" i="29"/>
  <c r="E355" i="29"/>
  <c r="E340" i="29"/>
  <c r="E329" i="29"/>
  <c r="E62" i="39"/>
  <c r="F352" i="29"/>
  <c r="E352" i="29"/>
  <c r="E9" i="54"/>
  <c r="L9" i="54" s="1"/>
  <c r="M9" i="54" s="1"/>
  <c r="I10" i="54"/>
  <c r="H10" i="54"/>
  <c r="C11" i="54"/>
  <c r="D10" i="54"/>
  <c r="F288" i="29" l="1"/>
  <c r="F345" i="29"/>
  <c r="F292" i="29"/>
  <c r="F293" i="29"/>
  <c r="F314" i="29"/>
  <c r="F317" i="29"/>
  <c r="F65" i="39"/>
  <c r="F318" i="29"/>
  <c r="F353" i="29"/>
  <c r="F324" i="29"/>
  <c r="F327" i="29"/>
  <c r="F315" i="29"/>
  <c r="F340" i="29"/>
  <c r="F336" i="29"/>
  <c r="F334" i="29"/>
  <c r="F59" i="39"/>
  <c r="F62" i="39"/>
  <c r="F230" i="29"/>
  <c r="F296" i="29"/>
  <c r="F355" i="29"/>
  <c r="F291" i="29"/>
  <c r="F313" i="29"/>
  <c r="F228" i="29"/>
  <c r="F290" i="29"/>
  <c r="F361" i="29"/>
  <c r="F36" i="39"/>
  <c r="F226" i="29"/>
  <c r="F239" i="29"/>
  <c r="F346" i="29"/>
  <c r="F351" i="29"/>
  <c r="F323" i="29"/>
  <c r="A12" i="54"/>
  <c r="O11" i="54"/>
  <c r="F347" i="29"/>
  <c r="F233" i="29"/>
  <c r="F312" i="29"/>
  <c r="H86" i="11"/>
  <c r="I86" i="11"/>
  <c r="F364" i="29"/>
  <c r="F69" i="39"/>
  <c r="F72" i="39"/>
  <c r="F367" i="29"/>
  <c r="F368" i="29"/>
  <c r="F64" i="39"/>
  <c r="F76" i="39"/>
  <c r="F363" i="29"/>
  <c r="F362" i="29"/>
  <c r="F73" i="39"/>
  <c r="F369" i="29"/>
  <c r="F75" i="39"/>
  <c r="F67" i="39"/>
  <c r="F63" i="39"/>
  <c r="F71" i="39"/>
  <c r="F366" i="29"/>
  <c r="F74" i="39"/>
  <c r="F372" i="29"/>
  <c r="F68" i="39"/>
  <c r="F70" i="39"/>
  <c r="F373" i="29"/>
  <c r="F365" i="29"/>
  <c r="F370" i="29"/>
  <c r="F371" i="29"/>
  <c r="F66" i="39"/>
  <c r="F332" i="29"/>
  <c r="F335" i="29"/>
  <c r="F349" i="29"/>
  <c r="F348" i="29"/>
  <c r="F331" i="29"/>
  <c r="F344" i="29"/>
  <c r="F338" i="29"/>
  <c r="F329" i="29"/>
  <c r="M6" i="10"/>
  <c r="N10" i="10"/>
  <c r="H11" i="54"/>
  <c r="I11" i="54"/>
  <c r="E10" i="54"/>
  <c r="D11" i="54"/>
  <c r="C12" i="54"/>
  <c r="K85" i="11" l="1"/>
  <c r="K86" i="11" s="1"/>
  <c r="B87" i="11" s="1"/>
  <c r="C16" i="29"/>
  <c r="D16" i="29" s="1"/>
  <c r="I16" i="29" s="1"/>
  <c r="F16" i="29"/>
  <c r="F17" i="39"/>
  <c r="C16" i="39"/>
  <c r="D16" i="39" s="1"/>
  <c r="J16" i="39" s="1"/>
  <c r="F16" i="39"/>
  <c r="C17" i="39"/>
  <c r="G17" i="39" s="1"/>
  <c r="A13" i="54"/>
  <c r="O12" i="54"/>
  <c r="B16" i="29"/>
  <c r="E16" i="29" s="1"/>
  <c r="C17" i="29"/>
  <c r="F18" i="29"/>
  <c r="F17" i="29"/>
  <c r="C18" i="29"/>
  <c r="J84" i="11"/>
  <c r="J85" i="11" s="1"/>
  <c r="F35" i="39"/>
  <c r="C18" i="39"/>
  <c r="D18" i="39" s="1"/>
  <c r="H18" i="39" s="1"/>
  <c r="F23" i="39"/>
  <c r="F20" i="39"/>
  <c r="C24" i="39"/>
  <c r="B24" i="39" s="1"/>
  <c r="E24" i="39" s="1"/>
  <c r="C23" i="39"/>
  <c r="D23" i="39" s="1"/>
  <c r="C28" i="39"/>
  <c r="B28" i="39" s="1"/>
  <c r="E28" i="39" s="1"/>
  <c r="C19" i="39"/>
  <c r="G19" i="39" s="1"/>
  <c r="C20" i="39"/>
  <c r="B20" i="39" s="1"/>
  <c r="E20" i="39" s="1"/>
  <c r="F21" i="39"/>
  <c r="F24" i="39"/>
  <c r="C21" i="39"/>
  <c r="B21" i="39" s="1"/>
  <c r="E21" i="39" s="1"/>
  <c r="C22" i="39"/>
  <c r="B22" i="39" s="1"/>
  <c r="E22" i="39" s="1"/>
  <c r="F33" i="39"/>
  <c r="F18" i="39"/>
  <c r="F25" i="39"/>
  <c r="F22" i="39"/>
  <c r="C30" i="39"/>
  <c r="G30" i="39" s="1"/>
  <c r="F31" i="39"/>
  <c r="F32" i="39"/>
  <c r="F19" i="39"/>
  <c r="F30" i="39"/>
  <c r="F26" i="39"/>
  <c r="C34" i="39"/>
  <c r="G34" i="39" s="1"/>
  <c r="F27" i="39"/>
  <c r="C25" i="39"/>
  <c r="D25" i="39" s="1"/>
  <c r="C33" i="39"/>
  <c r="D33" i="39" s="1"/>
  <c r="I33" i="39" s="1"/>
  <c r="C29" i="39"/>
  <c r="D29" i="39" s="1"/>
  <c r="J29" i="39" s="1"/>
  <c r="C35" i="39"/>
  <c r="D35" i="39" s="1"/>
  <c r="J35" i="39" s="1"/>
  <c r="F34" i="39"/>
  <c r="C26" i="39"/>
  <c r="B26" i="39" s="1"/>
  <c r="E26" i="39" s="1"/>
  <c r="F28" i="39"/>
  <c r="C27" i="39"/>
  <c r="B27" i="39" s="1"/>
  <c r="E27" i="39" s="1"/>
  <c r="F29" i="39"/>
  <c r="C31" i="39"/>
  <c r="B31" i="39" s="1"/>
  <c r="E31" i="39" s="1"/>
  <c r="C32" i="39"/>
  <c r="G32" i="39" s="1"/>
  <c r="F20" i="29"/>
  <c r="F19" i="29"/>
  <c r="C19" i="29"/>
  <c r="C20" i="29"/>
  <c r="C1201" i="41"/>
  <c r="D1201" i="41" s="1"/>
  <c r="C744" i="41"/>
  <c r="D744" i="41" s="1"/>
  <c r="C1165" i="41"/>
  <c r="D1165" i="41" s="1"/>
  <c r="C997" i="41"/>
  <c r="D997" i="41" s="1"/>
  <c r="C1192" i="41"/>
  <c r="D1192" i="41" s="1"/>
  <c r="C1028" i="41"/>
  <c r="D1028" i="41" s="1"/>
  <c r="C1212" i="41"/>
  <c r="D1212" i="41" s="1"/>
  <c r="C1238" i="41"/>
  <c r="D1238" i="41" s="1"/>
  <c r="C1285" i="41"/>
  <c r="D1285" i="41" s="1"/>
  <c r="C762" i="41"/>
  <c r="D762" i="41" s="1"/>
  <c r="C858" i="41"/>
  <c r="D858" i="41" s="1"/>
  <c r="C743" i="41"/>
  <c r="D743" i="41" s="1"/>
  <c r="C1116" i="41"/>
  <c r="D1116" i="41" s="1"/>
  <c r="C862" i="41"/>
  <c r="D862" i="41" s="1"/>
  <c r="C1061" i="41"/>
  <c r="D1061" i="41" s="1"/>
  <c r="C1102" i="41"/>
  <c r="D1102" i="41" s="1"/>
  <c r="C1059" i="41"/>
  <c r="D1059" i="41" s="1"/>
  <c r="C920" i="41"/>
  <c r="D920" i="41" s="1"/>
  <c r="C1108" i="41"/>
  <c r="D1108" i="41" s="1"/>
  <c r="C802" i="41"/>
  <c r="D802" i="41" s="1"/>
  <c r="C985" i="41"/>
  <c r="D985" i="41" s="1"/>
  <c r="C1065" i="41"/>
  <c r="D1065" i="41" s="1"/>
  <c r="C717" i="41"/>
  <c r="D717" i="41" s="1"/>
  <c r="C748" i="41"/>
  <c r="D748" i="41" s="1"/>
  <c r="C1060" i="41"/>
  <c r="D1060" i="41" s="1"/>
  <c r="C845" i="41"/>
  <c r="D845" i="41" s="1"/>
  <c r="C1223" i="41"/>
  <c r="D1223" i="41" s="1"/>
  <c r="C1103" i="41"/>
  <c r="D1103" i="41" s="1"/>
  <c r="C1115" i="41"/>
  <c r="D1115" i="41" s="1"/>
  <c r="C1235" i="41"/>
  <c r="D1235" i="41" s="1"/>
  <c r="C1256" i="41"/>
  <c r="D1256" i="41" s="1"/>
  <c r="C929" i="41"/>
  <c r="D929" i="41" s="1"/>
  <c r="C1130" i="41"/>
  <c r="D1130" i="41" s="1"/>
  <c r="C731" i="41"/>
  <c r="D731" i="41" s="1"/>
  <c r="C1167" i="41"/>
  <c r="D1167" i="41" s="1"/>
  <c r="C856" i="41"/>
  <c r="D856" i="41" s="1"/>
  <c r="C764" i="41"/>
  <c r="D764" i="41" s="1"/>
  <c r="C916" i="41"/>
  <c r="D916" i="41" s="1"/>
  <c r="C1248" i="41"/>
  <c r="D1248" i="41" s="1"/>
  <c r="C1252" i="41"/>
  <c r="D1252" i="41" s="1"/>
  <c r="C970" i="41"/>
  <c r="D970" i="41" s="1"/>
  <c r="C1284" i="41"/>
  <c r="D1284" i="41" s="1"/>
  <c r="C875" i="41"/>
  <c r="D875" i="41" s="1"/>
  <c r="C842" i="41"/>
  <c r="D842" i="41" s="1"/>
  <c r="C1172" i="41"/>
  <c r="D1172" i="41" s="1"/>
  <c r="C747" i="41"/>
  <c r="D747" i="41" s="1"/>
  <c r="C811" i="41"/>
  <c r="D811" i="41" s="1"/>
  <c r="C986" i="41"/>
  <c r="D986" i="41" s="1"/>
  <c r="C813" i="41"/>
  <c r="D813" i="41" s="1"/>
  <c r="C951" i="41"/>
  <c r="D951" i="41" s="1"/>
  <c r="C1051" i="41"/>
  <c r="D1051" i="41" s="1"/>
  <c r="C879" i="41"/>
  <c r="D879" i="41" s="1"/>
  <c r="C1222" i="41"/>
  <c r="D1222" i="41" s="1"/>
  <c r="C769" i="41"/>
  <c r="D769" i="41" s="1"/>
  <c r="C1074" i="41"/>
  <c r="D1074" i="41" s="1"/>
  <c r="C900" i="41"/>
  <c r="D900" i="41" s="1"/>
  <c r="C1194" i="41"/>
  <c r="D1194" i="41" s="1"/>
  <c r="C1057" i="41"/>
  <c r="D1057" i="41" s="1"/>
  <c r="C941" i="41"/>
  <c r="D941" i="41" s="1"/>
  <c r="C1030" i="41"/>
  <c r="D1030" i="41" s="1"/>
  <c r="C1055" i="41"/>
  <c r="D1055" i="41" s="1"/>
  <c r="C831" i="41"/>
  <c r="D831" i="41" s="1"/>
  <c r="C866" i="41"/>
  <c r="D866" i="41" s="1"/>
  <c r="C903" i="41"/>
  <c r="D903" i="41" s="1"/>
  <c r="C1105" i="41"/>
  <c r="D1105" i="41" s="1"/>
  <c r="C766" i="41"/>
  <c r="D766" i="41" s="1"/>
  <c r="C761" i="41"/>
  <c r="D761" i="41" s="1"/>
  <c r="C797" i="41"/>
  <c r="D797" i="41" s="1"/>
  <c r="C1287" i="41"/>
  <c r="D1287" i="41" s="1"/>
  <c r="C1270" i="41"/>
  <c r="D1270" i="41" s="1"/>
  <c r="C1107" i="41"/>
  <c r="D1107" i="41" s="1"/>
  <c r="C1181" i="41"/>
  <c r="D1181" i="41" s="1"/>
  <c r="C1174" i="41"/>
  <c r="D1174" i="41" s="1"/>
  <c r="C1048" i="41"/>
  <c r="D1048" i="41" s="1"/>
  <c r="C738" i="41"/>
  <c r="D738" i="41" s="1"/>
  <c r="C788" i="41"/>
  <c r="D788" i="41" s="1"/>
  <c r="C1205" i="41"/>
  <c r="D1205" i="41" s="1"/>
  <c r="C1160" i="41"/>
  <c r="D1160" i="41" s="1"/>
  <c r="C1163" i="41"/>
  <c r="D1163" i="41" s="1"/>
  <c r="C834" i="41"/>
  <c r="D834" i="41" s="1"/>
  <c r="C1183" i="41"/>
  <c r="D1183" i="41" s="1"/>
  <c r="C992" i="41"/>
  <c r="D992" i="41" s="1"/>
  <c r="C751" i="41"/>
  <c r="D751" i="41" s="1"/>
  <c r="C988" i="41"/>
  <c r="D988" i="41" s="1"/>
  <c r="C1319" i="41"/>
  <c r="D1319" i="41" s="1"/>
  <c r="C897" i="41"/>
  <c r="D897" i="41" s="1"/>
  <c r="C914" i="41"/>
  <c r="D914" i="41" s="1"/>
  <c r="C1281" i="41"/>
  <c r="D1281" i="41" s="1"/>
  <c r="C913" i="41"/>
  <c r="D913" i="41" s="1"/>
  <c r="C1001" i="41"/>
  <c r="D1001" i="41" s="1"/>
  <c r="C967" i="41"/>
  <c r="D967" i="41" s="1"/>
  <c r="C1250" i="41"/>
  <c r="D1250" i="41" s="1"/>
  <c r="C949" i="41"/>
  <c r="D949" i="41" s="1"/>
  <c r="C836" i="41"/>
  <c r="D836" i="41" s="1"/>
  <c r="C1312" i="41"/>
  <c r="D1312" i="41" s="1"/>
  <c r="C718" i="41"/>
  <c r="D718" i="41" s="1"/>
  <c r="C716" i="41"/>
  <c r="D716" i="41" s="1"/>
  <c r="C938" i="41"/>
  <c r="D938" i="41" s="1"/>
  <c r="C1104" i="41"/>
  <c r="D1104" i="41" s="1"/>
  <c r="C794" i="41"/>
  <c r="D794" i="41" s="1"/>
  <c r="C1217" i="41"/>
  <c r="D1217" i="41" s="1"/>
  <c r="C1024" i="41"/>
  <c r="D1024" i="41" s="1"/>
  <c r="C732" i="41"/>
  <c r="D732" i="41" s="1"/>
  <c r="C1078" i="41"/>
  <c r="D1078" i="41" s="1"/>
  <c r="C1314" i="41"/>
  <c r="D1314" i="41" s="1"/>
  <c r="C882" i="41"/>
  <c r="D882" i="41" s="1"/>
  <c r="C1044" i="41"/>
  <c r="D1044" i="41" s="1"/>
  <c r="C1144" i="41"/>
  <c r="D1144" i="41" s="1"/>
  <c r="C968" i="41"/>
  <c r="D968" i="41" s="1"/>
  <c r="C1227" i="41"/>
  <c r="D1227" i="41" s="1"/>
  <c r="C1098" i="41"/>
  <c r="D1098" i="41" s="1"/>
  <c r="C795" i="41"/>
  <c r="D795" i="41" s="1"/>
  <c r="C1127" i="41"/>
  <c r="D1127" i="41" s="1"/>
  <c r="C1243" i="41"/>
  <c r="D1243" i="41" s="1"/>
  <c r="C1015" i="41"/>
  <c r="D1015" i="41" s="1"/>
  <c r="C942" i="41"/>
  <c r="D942" i="41" s="1"/>
  <c r="C1008" i="41"/>
  <c r="D1008" i="41" s="1"/>
  <c r="C936" i="41"/>
  <c r="D936" i="41" s="1"/>
  <c r="C940" i="41"/>
  <c r="D940" i="41" s="1"/>
  <c r="C1085" i="41"/>
  <c r="D1085" i="41" s="1"/>
  <c r="C753" i="41"/>
  <c r="D753" i="41" s="1"/>
  <c r="C890" i="41"/>
  <c r="D890" i="41" s="1"/>
  <c r="C945" i="41"/>
  <c r="D945" i="41" s="1"/>
  <c r="C740" i="41"/>
  <c r="D740" i="41" s="1"/>
  <c r="C832" i="41"/>
  <c r="D832" i="41" s="1"/>
  <c r="C955" i="41"/>
  <c r="D955" i="41" s="1"/>
  <c r="C1157" i="41"/>
  <c r="D1157" i="41" s="1"/>
  <c r="C1023" i="41"/>
  <c r="D1023" i="41" s="1"/>
  <c r="C1017" i="41"/>
  <c r="D1017" i="41" s="1"/>
  <c r="C963" i="41"/>
  <c r="D963" i="41" s="1"/>
  <c r="C723" i="41"/>
  <c r="D723" i="41" s="1"/>
  <c r="C999" i="41"/>
  <c r="D999" i="41" s="1"/>
  <c r="C1075" i="41"/>
  <c r="D1075" i="41" s="1"/>
  <c r="C859" i="41"/>
  <c r="D859" i="41" s="1"/>
  <c r="C733" i="41"/>
  <c r="D733" i="41" s="1"/>
  <c r="C720" i="41"/>
  <c r="D720" i="41" s="1"/>
  <c r="C803" i="41"/>
  <c r="D803" i="41" s="1"/>
  <c r="C853" i="41"/>
  <c r="D853" i="41" s="1"/>
  <c r="C1224" i="41"/>
  <c r="D1224" i="41" s="1"/>
  <c r="C798" i="41"/>
  <c r="D798" i="41" s="1"/>
  <c r="C1029" i="41"/>
  <c r="D1029" i="41" s="1"/>
  <c r="C895" i="41"/>
  <c r="D895" i="41" s="1"/>
  <c r="C1296" i="41"/>
  <c r="D1296" i="41" s="1"/>
  <c r="C1095" i="41"/>
  <c r="D1095" i="41" s="1"/>
  <c r="C1046" i="41"/>
  <c r="D1046" i="41" s="1"/>
  <c r="C869" i="41"/>
  <c r="D869" i="41" s="1"/>
  <c r="C1275" i="41"/>
  <c r="D1275" i="41" s="1"/>
  <c r="C935" i="41"/>
  <c r="D935" i="41" s="1"/>
  <c r="C1155" i="41"/>
  <c r="D1155" i="41" s="1"/>
  <c r="C950" i="41"/>
  <c r="D950" i="41" s="1"/>
  <c r="C987" i="41"/>
  <c r="D987" i="41" s="1"/>
  <c r="C952" i="41"/>
  <c r="D952" i="41" s="1"/>
  <c r="C899" i="41"/>
  <c r="D899" i="41" s="1"/>
  <c r="C1269" i="41"/>
  <c r="D1269" i="41" s="1"/>
  <c r="C1228" i="41"/>
  <c r="D1228" i="41" s="1"/>
  <c r="C993" i="41"/>
  <c r="D993" i="41" s="1"/>
  <c r="C1282" i="41"/>
  <c r="D1282" i="41" s="1"/>
  <c r="C1231" i="41"/>
  <c r="D1231" i="41" s="1"/>
  <c r="C926" i="41"/>
  <c r="D926" i="41" s="1"/>
  <c r="C1267" i="41"/>
  <c r="D1267" i="41" s="1"/>
  <c r="C1241" i="41"/>
  <c r="D1241" i="41" s="1"/>
  <c r="C1022" i="41"/>
  <c r="D1022" i="41" s="1"/>
  <c r="C1086" i="41"/>
  <c r="D1086" i="41" s="1"/>
  <c r="C1042" i="41"/>
  <c r="D1042" i="41" s="1"/>
  <c r="C905" i="41"/>
  <c r="D905" i="41" s="1"/>
  <c r="C1279" i="41"/>
  <c r="D1279" i="41" s="1"/>
  <c r="C1280" i="41"/>
  <c r="D1280" i="41" s="1"/>
  <c r="C1135" i="41"/>
  <c r="D1135" i="41" s="1"/>
  <c r="C868" i="41"/>
  <c r="D868" i="41" s="1"/>
  <c r="C958" i="41"/>
  <c r="D958" i="41" s="1"/>
  <c r="C1120" i="41"/>
  <c r="D1120" i="41" s="1"/>
  <c r="C736" i="41"/>
  <c r="D736" i="41" s="1"/>
  <c r="C1069" i="41"/>
  <c r="D1069" i="41" s="1"/>
  <c r="C1050" i="41"/>
  <c r="D1050" i="41" s="1"/>
  <c r="C1239" i="41"/>
  <c r="D1239" i="41" s="1"/>
  <c r="C1067" i="41"/>
  <c r="D1067" i="41" s="1"/>
  <c r="C1097" i="41"/>
  <c r="D1097" i="41" s="1"/>
  <c r="C1303" i="41"/>
  <c r="D1303" i="41" s="1"/>
  <c r="C1013" i="41"/>
  <c r="D1013" i="41" s="1"/>
  <c r="C719" i="41"/>
  <c r="D719" i="41" s="1"/>
  <c r="C1191" i="41"/>
  <c r="D1191" i="41" s="1"/>
  <c r="C1039" i="41"/>
  <c r="D1039" i="41" s="1"/>
  <c r="C1195" i="41"/>
  <c r="D1195" i="41" s="1"/>
  <c r="C874" i="41"/>
  <c r="D874" i="41" s="1"/>
  <c r="C984" i="41"/>
  <c r="D984" i="41" s="1"/>
  <c r="C1031" i="41"/>
  <c r="D1031" i="41" s="1"/>
  <c r="C752" i="41"/>
  <c r="D752" i="41" s="1"/>
  <c r="C969" i="41"/>
  <c r="D969" i="41" s="1"/>
  <c r="C975" i="41"/>
  <c r="D975" i="41" s="1"/>
  <c r="C1079" i="41"/>
  <c r="D1079" i="41" s="1"/>
  <c r="C1276" i="41"/>
  <c r="D1276" i="41" s="1"/>
  <c r="C1310" i="41"/>
  <c r="D1310" i="41" s="1"/>
  <c r="C921" i="41"/>
  <c r="D921" i="41" s="1"/>
  <c r="C1011" i="41"/>
  <c r="D1011" i="41" s="1"/>
  <c r="C759" i="41"/>
  <c r="D759" i="41" s="1"/>
  <c r="C1099" i="41"/>
  <c r="D1099" i="41" s="1"/>
  <c r="C786" i="41"/>
  <c r="D786" i="41" s="1"/>
  <c r="C1169" i="41"/>
  <c r="D1169" i="41" s="1"/>
  <c r="C923" i="41"/>
  <c r="D923" i="41" s="1"/>
  <c r="C1317" i="41"/>
  <c r="D1317" i="41" s="1"/>
  <c r="C932" i="41"/>
  <c r="D932" i="41" s="1"/>
  <c r="C1131" i="41"/>
  <c r="D1131" i="41" s="1"/>
  <c r="C939" i="41"/>
  <c r="D939" i="41" s="1"/>
  <c r="C784" i="41"/>
  <c r="D784" i="41" s="1"/>
  <c r="C1198" i="41"/>
  <c r="D1198" i="41" s="1"/>
  <c r="C734" i="41"/>
  <c r="D734" i="41" s="1"/>
  <c r="C1242" i="41"/>
  <c r="D1242" i="41" s="1"/>
  <c r="C754" i="41"/>
  <c r="D754" i="41" s="1"/>
  <c r="C765" i="41"/>
  <c r="D765" i="41" s="1"/>
  <c r="C1187" i="41"/>
  <c r="D1187" i="41" s="1"/>
  <c r="C1219" i="41"/>
  <c r="D1219" i="41" s="1"/>
  <c r="C799" i="41"/>
  <c r="D799" i="41" s="1"/>
  <c r="C861" i="41"/>
  <c r="D861" i="41" s="1"/>
  <c r="C1247" i="41"/>
  <c r="D1247" i="41" s="1"/>
  <c r="C835" i="41"/>
  <c r="D835" i="41" s="1"/>
  <c r="C961" i="41"/>
  <c r="D961" i="41" s="1"/>
  <c r="C1265" i="41"/>
  <c r="D1265" i="41" s="1"/>
  <c r="C1125" i="41"/>
  <c r="D1125" i="41" s="1"/>
  <c r="C757" i="41"/>
  <c r="D757" i="41" s="1"/>
  <c r="C966" i="41"/>
  <c r="D966" i="41" s="1"/>
  <c r="C907" i="41"/>
  <c r="D907" i="41" s="1"/>
  <c r="C1220" i="41"/>
  <c r="D1220" i="41" s="1"/>
  <c r="C841" i="41"/>
  <c r="D841" i="41" s="1"/>
  <c r="C1264" i="41"/>
  <c r="D1264" i="41" s="1"/>
  <c r="C768" i="41"/>
  <c r="D768" i="41" s="1"/>
  <c r="C1301" i="41"/>
  <c r="D1301" i="41" s="1"/>
  <c r="C1288" i="41"/>
  <c r="D1288" i="41" s="1"/>
  <c r="C780" i="41"/>
  <c r="D780" i="41" s="1"/>
  <c r="C998" i="41"/>
  <c r="D998" i="41" s="1"/>
  <c r="C822" i="41"/>
  <c r="D822" i="41" s="1"/>
  <c r="C1145" i="41"/>
  <c r="D1145" i="41" s="1"/>
  <c r="C931" i="41"/>
  <c r="D931" i="41" s="1"/>
  <c r="C1315" i="41"/>
  <c r="D1315" i="41" s="1"/>
  <c r="C871" i="41"/>
  <c r="D871" i="41" s="1"/>
  <c r="C771" i="41"/>
  <c r="D771" i="41" s="1"/>
  <c r="C1180" i="41"/>
  <c r="D1180" i="41" s="1"/>
  <c r="C1302" i="41"/>
  <c r="D1302" i="41" s="1"/>
  <c r="C1152" i="41"/>
  <c r="D1152" i="41" s="1"/>
  <c r="C1258" i="41"/>
  <c r="D1258" i="41" s="1"/>
  <c r="C721" i="41"/>
  <c r="D721" i="41" s="1"/>
  <c r="C1305" i="41"/>
  <c r="D1305" i="41" s="1"/>
  <c r="C1209" i="41"/>
  <c r="D1209" i="41" s="1"/>
  <c r="C1232" i="41"/>
  <c r="D1232" i="41" s="1"/>
  <c r="C933" i="41"/>
  <c r="D933" i="41" s="1"/>
  <c r="C1257" i="41"/>
  <c r="D1257" i="41" s="1"/>
  <c r="C915" i="41"/>
  <c r="D915" i="41" s="1"/>
  <c r="C846" i="41"/>
  <c r="D846" i="41" s="1"/>
  <c r="C901" i="41"/>
  <c r="D901" i="41" s="1"/>
  <c r="C745" i="41"/>
  <c r="D745" i="41" s="1"/>
  <c r="C894" i="41"/>
  <c r="D894" i="41" s="1"/>
  <c r="C758" i="41"/>
  <c r="D758" i="41" s="1"/>
  <c r="C1094" i="41"/>
  <c r="D1094" i="41" s="1"/>
  <c r="C791" i="41"/>
  <c r="D791" i="41" s="1"/>
  <c r="C1080" i="41"/>
  <c r="D1080" i="41" s="1"/>
  <c r="C1129" i="41"/>
  <c r="D1129" i="41" s="1"/>
  <c r="C1151" i="41"/>
  <c r="D1151" i="41" s="1"/>
  <c r="C1234" i="41"/>
  <c r="D1234" i="41" s="1"/>
  <c r="C1041" i="41"/>
  <c r="D1041" i="41" s="1"/>
  <c r="C781" i="41"/>
  <c r="D781" i="41" s="1"/>
  <c r="C1308" i="41"/>
  <c r="D1308" i="41" s="1"/>
  <c r="C922" i="41"/>
  <c r="D922" i="41" s="1"/>
  <c r="C1123" i="41"/>
  <c r="D1123" i="41" s="1"/>
  <c r="C957" i="41"/>
  <c r="D957" i="41" s="1"/>
  <c r="C994" i="41"/>
  <c r="D994" i="41" s="1"/>
  <c r="C1118" i="41"/>
  <c r="D1118" i="41" s="1"/>
  <c r="C1170" i="41"/>
  <c r="D1170" i="41" s="1"/>
  <c r="C1176" i="41"/>
  <c r="D1176" i="41" s="1"/>
  <c r="C973" i="41"/>
  <c r="D973" i="41" s="1"/>
  <c r="C1038" i="41"/>
  <c r="D1038" i="41" s="1"/>
  <c r="C1226" i="41"/>
  <c r="D1226" i="41" s="1"/>
  <c r="C959" i="41"/>
  <c r="D959" i="41" s="1"/>
  <c r="C857" i="41"/>
  <c r="D857" i="41" s="1"/>
  <c r="C1316" i="41"/>
  <c r="D1316" i="41" s="1"/>
  <c r="C1173" i="41"/>
  <c r="D1173" i="41" s="1"/>
  <c r="C809" i="41"/>
  <c r="D809" i="41" s="1"/>
  <c r="C1208" i="41"/>
  <c r="D1208" i="41" s="1"/>
  <c r="C1199" i="41"/>
  <c r="D1199" i="41" s="1"/>
  <c r="C1117" i="41"/>
  <c r="D1117" i="41" s="1"/>
  <c r="C818" i="41"/>
  <c r="D818" i="41" s="1"/>
  <c r="C1058" i="41"/>
  <c r="D1058" i="41" s="1"/>
  <c r="C946" i="41"/>
  <c r="D946" i="41" s="1"/>
  <c r="C974" i="41"/>
  <c r="D974" i="41" s="1"/>
  <c r="C1274" i="41"/>
  <c r="D1274" i="41" s="1"/>
  <c r="C1273" i="41"/>
  <c r="D1273" i="41" s="1"/>
  <c r="C1295" i="41"/>
  <c r="D1295" i="41" s="1"/>
  <c r="C1249" i="41"/>
  <c r="D1249" i="41" s="1"/>
  <c r="C792" i="41"/>
  <c r="D792" i="41" s="1"/>
  <c r="C1021" i="41"/>
  <c r="D1021" i="41" s="1"/>
  <c r="C847" i="41"/>
  <c r="D847" i="41" s="1"/>
  <c r="C796" i="41"/>
  <c r="D796" i="41" s="1"/>
  <c r="C800" i="41"/>
  <c r="D800" i="41" s="1"/>
  <c r="C789" i="41"/>
  <c r="D789" i="41" s="1"/>
  <c r="C911" i="41"/>
  <c r="D911" i="41" s="1"/>
  <c r="C1110" i="41"/>
  <c r="D1110" i="41" s="1"/>
  <c r="C1141" i="41"/>
  <c r="D1141" i="41" s="1"/>
  <c r="C735" i="41"/>
  <c r="D735" i="41" s="1"/>
  <c r="C1293" i="41"/>
  <c r="D1293" i="41" s="1"/>
  <c r="C1207" i="41"/>
  <c r="D1207" i="41" s="1"/>
  <c r="C1068" i="41"/>
  <c r="D1068" i="41" s="1"/>
  <c r="C1213" i="41"/>
  <c r="D1213" i="41" s="1"/>
  <c r="C865" i="41"/>
  <c r="D865" i="41" s="1"/>
  <c r="C1289" i="41"/>
  <c r="D1289" i="41" s="1"/>
  <c r="C1203" i="41"/>
  <c r="D1203" i="41" s="1"/>
  <c r="C1056" i="41"/>
  <c r="D1056" i="41" s="1"/>
  <c r="C1073" i="41"/>
  <c r="D1073" i="41" s="1"/>
  <c r="C806" i="41"/>
  <c r="D806" i="41" s="1"/>
  <c r="C1088" i="41"/>
  <c r="D1088" i="41" s="1"/>
  <c r="C1253" i="41"/>
  <c r="D1253" i="41" s="1"/>
  <c r="C891" i="41"/>
  <c r="D891" i="41" s="1"/>
  <c r="C1197" i="41"/>
  <c r="D1197" i="41" s="1"/>
  <c r="C1007" i="41"/>
  <c r="D1007" i="41" s="1"/>
  <c r="C860" i="41"/>
  <c r="D860" i="41" s="1"/>
  <c r="C917" i="41"/>
  <c r="D917" i="41" s="1"/>
  <c r="C1311" i="41"/>
  <c r="D1311" i="41" s="1"/>
  <c r="C1309" i="41"/>
  <c r="D1309" i="41" s="1"/>
  <c r="C1002" i="41"/>
  <c r="D1002" i="41" s="1"/>
  <c r="C1035" i="41"/>
  <c r="D1035" i="41" s="1"/>
  <c r="C837" i="41"/>
  <c r="D837" i="41" s="1"/>
  <c r="C1283" i="41"/>
  <c r="D1283" i="41" s="1"/>
  <c r="C826" i="41"/>
  <c r="D826" i="41" s="1"/>
  <c r="C995" i="41"/>
  <c r="D995" i="41" s="1"/>
  <c r="C1266" i="41"/>
  <c r="D1266" i="41" s="1"/>
  <c r="C1188" i="41"/>
  <c r="D1188" i="41" s="1"/>
  <c r="C902" i="41"/>
  <c r="D902" i="41" s="1"/>
  <c r="C850" i="41"/>
  <c r="D850" i="41" s="1"/>
  <c r="C810" i="41"/>
  <c r="D810" i="41" s="1"/>
  <c r="C964" i="41"/>
  <c r="D964" i="41" s="1"/>
  <c r="C824" i="41"/>
  <c r="D824" i="41" s="1"/>
  <c r="C960" i="41"/>
  <c r="D960" i="41" s="1"/>
  <c r="C1255" i="41"/>
  <c r="D1255" i="41" s="1"/>
  <c r="C1101" i="41"/>
  <c r="D1101" i="41" s="1"/>
  <c r="C1036" i="41"/>
  <c r="D1036" i="41" s="1"/>
  <c r="C888" i="41"/>
  <c r="D888" i="41" s="1"/>
  <c r="C1306" i="41"/>
  <c r="D1306" i="41" s="1"/>
  <c r="C739" i="41"/>
  <c r="D739" i="41" s="1"/>
  <c r="C1204" i="41"/>
  <c r="D1204" i="41" s="1"/>
  <c r="C1263" i="41"/>
  <c r="D1263" i="41" s="1"/>
  <c r="C827" i="41"/>
  <c r="D827" i="41" s="1"/>
  <c r="C829" i="41"/>
  <c r="D829" i="41" s="1"/>
  <c r="C727" i="41"/>
  <c r="D727" i="41" s="1"/>
  <c r="C1136" i="41"/>
  <c r="D1136" i="41" s="1"/>
  <c r="C855" i="41"/>
  <c r="D855" i="41" s="1"/>
  <c r="C848" i="41"/>
  <c r="D848" i="41" s="1"/>
  <c r="C1175" i="41"/>
  <c r="D1175" i="41" s="1"/>
  <c r="C776" i="41"/>
  <c r="D776" i="41" s="1"/>
  <c r="C1026" i="41"/>
  <c r="D1026" i="41" s="1"/>
  <c r="C867" i="41"/>
  <c r="D867" i="41" s="1"/>
  <c r="C1087" i="41"/>
  <c r="D1087" i="41" s="1"/>
  <c r="C1299" i="41"/>
  <c r="D1299" i="41" s="1"/>
  <c r="C728" i="41"/>
  <c r="D728" i="41" s="1"/>
  <c r="C801" i="41"/>
  <c r="D801" i="41" s="1"/>
  <c r="C830" i="41"/>
  <c r="D830" i="41" s="1"/>
  <c r="C825" i="41"/>
  <c r="D825" i="41" s="1"/>
  <c r="C896" i="41"/>
  <c r="D896" i="41" s="1"/>
  <c r="C715" i="41"/>
  <c r="D715" i="41" s="1"/>
  <c r="C1114" i="41"/>
  <c r="D1114" i="41" s="1"/>
  <c r="C804" i="41"/>
  <c r="D804" i="41" s="1"/>
  <c r="C1025" i="41"/>
  <c r="D1025" i="41" s="1"/>
  <c r="C774" i="41"/>
  <c r="D774" i="41" s="1"/>
  <c r="C1010" i="41"/>
  <c r="D1010" i="41" s="1"/>
  <c r="C956" i="41"/>
  <c r="D956" i="41" s="1"/>
  <c r="C1045" i="41"/>
  <c r="D1045" i="41" s="1"/>
  <c r="C1229" i="41"/>
  <c r="D1229" i="41" s="1"/>
  <c r="C872" i="41"/>
  <c r="D872" i="41" s="1"/>
  <c r="C1150" i="41"/>
  <c r="D1150" i="41" s="1"/>
  <c r="C1000" i="41"/>
  <c r="D1000" i="41" s="1"/>
  <c r="C910" i="41"/>
  <c r="D910" i="41" s="1"/>
  <c r="C1162" i="41"/>
  <c r="D1162" i="41" s="1"/>
  <c r="C1014" i="41"/>
  <c r="D1014" i="41" s="1"/>
  <c r="C849" i="41"/>
  <c r="D849" i="41" s="1"/>
  <c r="C805" i="41"/>
  <c r="D805" i="41" s="1"/>
  <c r="C1112" i="41"/>
  <c r="D1112" i="41" s="1"/>
  <c r="C1027" i="41"/>
  <c r="D1027" i="41" s="1"/>
  <c r="C1278" i="41"/>
  <c r="D1278" i="41" s="1"/>
  <c r="C1096" i="41"/>
  <c r="D1096" i="41" s="1"/>
  <c r="C1216" i="41"/>
  <c r="D1216" i="41" s="1"/>
  <c r="C947" i="41"/>
  <c r="D947" i="41" s="1"/>
  <c r="C815" i="41"/>
  <c r="D815" i="41" s="1"/>
  <c r="C996" i="41"/>
  <c r="D996" i="41" s="1"/>
  <c r="C1004" i="41"/>
  <c r="D1004" i="41" s="1"/>
  <c r="C1159" i="41"/>
  <c r="D1159" i="41" s="1"/>
  <c r="C851" i="41"/>
  <c r="D851" i="41" s="1"/>
  <c r="C1064" i="41"/>
  <c r="D1064" i="41" s="1"/>
  <c r="C724" i="41"/>
  <c r="D724" i="41" s="1"/>
  <c r="C885" i="41"/>
  <c r="D885" i="41" s="1"/>
  <c r="C1128" i="41"/>
  <c r="D1128" i="41" s="1"/>
  <c r="C1210" i="41"/>
  <c r="D1210" i="41" s="1"/>
  <c r="C1109" i="41"/>
  <c r="D1109" i="41" s="1"/>
  <c r="C1012" i="41"/>
  <c r="D1012" i="41" s="1"/>
  <c r="C989" i="41"/>
  <c r="D989" i="41" s="1"/>
  <c r="C817" i="41"/>
  <c r="D817" i="41" s="1"/>
  <c r="C750" i="41"/>
  <c r="D750" i="41" s="1"/>
  <c r="C1066" i="41"/>
  <c r="D1066" i="41" s="1"/>
  <c r="C1113" i="41"/>
  <c r="D1113" i="41" s="1"/>
  <c r="C991" i="41"/>
  <c r="D991" i="41" s="1"/>
  <c r="C1153" i="41"/>
  <c r="D1153" i="41" s="1"/>
  <c r="C909" i="41"/>
  <c r="D909" i="41" s="1"/>
  <c r="C948" i="41"/>
  <c r="D948" i="41" s="1"/>
  <c r="C1290" i="41"/>
  <c r="D1290" i="41" s="1"/>
  <c r="C1260" i="41"/>
  <c r="D1260" i="41" s="1"/>
  <c r="C1251" i="41"/>
  <c r="D1251" i="41" s="1"/>
  <c r="C756" i="41"/>
  <c r="D756" i="41" s="1"/>
  <c r="C742" i="41"/>
  <c r="D742" i="41" s="1"/>
  <c r="C927" i="41"/>
  <c r="D927" i="41" s="1"/>
  <c r="C1009" i="41"/>
  <c r="D1009" i="41" s="1"/>
  <c r="C1082" i="41"/>
  <c r="D1082" i="41" s="1"/>
  <c r="C767" i="41"/>
  <c r="D767" i="41" s="1"/>
  <c r="C1189" i="41"/>
  <c r="D1189" i="41" s="1"/>
  <c r="C1261" i="41"/>
  <c r="D1261" i="41" s="1"/>
  <c r="C726" i="41"/>
  <c r="D726" i="41" s="1"/>
  <c r="C770" i="41"/>
  <c r="D770" i="41" s="1"/>
  <c r="C779" i="41"/>
  <c r="D779" i="41" s="1"/>
  <c r="C1182" i="41"/>
  <c r="D1182" i="41" s="1"/>
  <c r="C1126" i="41"/>
  <c r="D1126" i="41" s="1"/>
  <c r="C1052" i="41"/>
  <c r="D1052" i="41" s="1"/>
  <c r="C737" i="41"/>
  <c r="D737" i="41" s="1"/>
  <c r="C1221" i="41"/>
  <c r="D1221" i="41" s="1"/>
  <c r="C773" i="41"/>
  <c r="D773" i="41" s="1"/>
  <c r="C1298" i="41"/>
  <c r="D1298" i="41" s="1"/>
  <c r="C1202" i="41"/>
  <c r="D1202" i="41" s="1"/>
  <c r="C1054" i="41"/>
  <c r="D1054" i="41" s="1"/>
  <c r="C1272" i="41"/>
  <c r="D1272" i="41" s="1"/>
  <c r="C1033" i="41"/>
  <c r="D1033" i="41" s="1"/>
  <c r="C990" i="41"/>
  <c r="D990" i="41" s="1"/>
  <c r="C1070" i="41"/>
  <c r="D1070" i="41" s="1"/>
  <c r="C1313" i="41"/>
  <c r="D1313" i="41" s="1"/>
  <c r="C1177" i="41"/>
  <c r="D1177" i="41" s="1"/>
  <c r="C819" i="41"/>
  <c r="D819" i="41" s="1"/>
  <c r="C1292" i="41"/>
  <c r="D1292" i="41" s="1"/>
  <c r="C884" i="41"/>
  <c r="D884" i="41" s="1"/>
  <c r="C887" i="41"/>
  <c r="D887" i="41" s="1"/>
  <c r="C1277" i="41"/>
  <c r="D1277" i="41" s="1"/>
  <c r="C1040" i="41"/>
  <c r="D1040" i="41" s="1"/>
  <c r="C1142" i="41"/>
  <c r="D1142" i="41" s="1"/>
  <c r="C1215" i="41"/>
  <c r="D1215" i="41" s="1"/>
  <c r="C943" i="41"/>
  <c r="D943" i="41" s="1"/>
  <c r="C1225" i="41"/>
  <c r="D1225" i="41" s="1"/>
  <c r="C1089" i="41"/>
  <c r="D1089" i="41" s="1"/>
  <c r="C1233" i="41"/>
  <c r="D1233" i="41" s="1"/>
  <c r="C1154" i="41"/>
  <c r="D1154" i="41" s="1"/>
  <c r="C843" i="41"/>
  <c r="D843" i="41" s="1"/>
  <c r="C749" i="41"/>
  <c r="D749" i="41" s="1"/>
  <c r="C870" i="41"/>
  <c r="D870" i="41" s="1"/>
  <c r="C1190" i="41"/>
  <c r="D1190" i="41" s="1"/>
  <c r="C1168" i="41"/>
  <c r="D1168" i="41" s="1"/>
  <c r="C1245" i="41"/>
  <c r="D1245" i="41" s="1"/>
  <c r="C1093" i="41"/>
  <c r="D1093" i="41" s="1"/>
  <c r="C808" i="41"/>
  <c r="D808" i="41" s="1"/>
  <c r="C1297" i="41"/>
  <c r="D1297" i="41" s="1"/>
  <c r="C763" i="41"/>
  <c r="D763" i="41" s="1"/>
  <c r="C1320" i="41"/>
  <c r="D1320" i="41" s="1"/>
  <c r="C1218" i="41"/>
  <c r="D1218" i="41" s="1"/>
  <c r="C1132" i="41"/>
  <c r="D1132" i="41" s="1"/>
  <c r="C880" i="41"/>
  <c r="D880" i="41" s="1"/>
  <c r="C1206" i="41"/>
  <c r="D1206" i="41" s="1"/>
  <c r="C1134" i="41"/>
  <c r="D1134" i="41" s="1"/>
  <c r="C823" i="41"/>
  <c r="D823" i="41" s="1"/>
  <c r="C892" i="41"/>
  <c r="D892" i="41" s="1"/>
  <c r="C962" i="41"/>
  <c r="D962" i="41" s="1"/>
  <c r="C1006" i="41"/>
  <c r="D1006" i="41" s="1"/>
  <c r="C1146" i="41"/>
  <c r="D1146" i="41" s="1"/>
  <c r="C908" i="41"/>
  <c r="D908" i="41" s="1"/>
  <c r="C1200" i="41"/>
  <c r="D1200" i="41" s="1"/>
  <c r="C1121" i="41"/>
  <c r="D1121" i="41" s="1"/>
  <c r="C1156" i="41"/>
  <c r="D1156" i="41" s="1"/>
  <c r="C904" i="41"/>
  <c r="D904" i="41" s="1"/>
  <c r="C1164" i="41"/>
  <c r="D1164" i="41" s="1"/>
  <c r="C1237" i="41"/>
  <c r="D1237" i="41" s="1"/>
  <c r="C1147" i="41"/>
  <c r="D1147" i="41" s="1"/>
  <c r="C1143" i="41"/>
  <c r="D1143" i="41" s="1"/>
  <c r="C925" i="41"/>
  <c r="D925" i="41" s="1"/>
  <c r="C980" i="41"/>
  <c r="D980" i="41" s="1"/>
  <c r="C1184" i="41"/>
  <c r="D1184" i="41" s="1"/>
  <c r="C937" i="41"/>
  <c r="D937" i="41" s="1"/>
  <c r="C877" i="41"/>
  <c r="D877" i="41" s="1"/>
  <c r="C934" i="41"/>
  <c r="D934" i="41" s="1"/>
  <c r="C864" i="41"/>
  <c r="D864" i="41" s="1"/>
  <c r="C876" i="41"/>
  <c r="D876" i="41" s="1"/>
  <c r="C1083" i="41"/>
  <c r="D1083" i="41" s="1"/>
  <c r="C1037" i="41"/>
  <c r="D1037" i="41" s="1"/>
  <c r="C729" i="41"/>
  <c r="D729" i="41" s="1"/>
  <c r="C1005" i="41"/>
  <c r="D1005" i="41" s="1"/>
  <c r="C1196" i="41"/>
  <c r="D1196" i="41" s="1"/>
  <c r="C1049" i="41"/>
  <c r="D1049" i="41" s="1"/>
  <c r="C1071" i="41"/>
  <c r="D1071" i="41" s="1"/>
  <c r="C924" i="41"/>
  <c r="D924" i="41" s="1"/>
  <c r="C898" i="41"/>
  <c r="D898" i="41" s="1"/>
  <c r="C1020" i="41"/>
  <c r="D1020" i="41" s="1"/>
  <c r="C944" i="41"/>
  <c r="D944" i="41" s="1"/>
  <c r="C1077" i="41"/>
  <c r="D1077" i="41" s="1"/>
  <c r="C782" i="41"/>
  <c r="D782" i="41" s="1"/>
  <c r="C982" i="41"/>
  <c r="D982" i="41" s="1"/>
  <c r="C1016" i="41"/>
  <c r="D1016" i="41" s="1"/>
  <c r="C722" i="41"/>
  <c r="D722" i="41" s="1"/>
  <c r="C1259" i="41"/>
  <c r="D1259" i="41" s="1"/>
  <c r="C1090" i="41"/>
  <c r="D1090" i="41" s="1"/>
  <c r="C790" i="41"/>
  <c r="D790" i="41" s="1"/>
  <c r="C883" i="41"/>
  <c r="D883" i="41" s="1"/>
  <c r="C1158" i="41"/>
  <c r="D1158" i="41" s="1"/>
  <c r="C1291" i="41"/>
  <c r="D1291" i="41" s="1"/>
  <c r="C1149" i="41"/>
  <c r="D1149" i="41" s="1"/>
  <c r="C821" i="41"/>
  <c r="D821" i="41" s="1"/>
  <c r="C730" i="41"/>
  <c r="D730" i="41" s="1"/>
  <c r="C760" i="41"/>
  <c r="D760" i="41" s="1"/>
  <c r="C1161" i="41"/>
  <c r="D1161" i="41" s="1"/>
  <c r="C816" i="41"/>
  <c r="D816" i="41" s="1"/>
  <c r="C863" i="41"/>
  <c r="D863" i="41" s="1"/>
  <c r="C976" i="41"/>
  <c r="D976" i="41" s="1"/>
  <c r="C787" i="41"/>
  <c r="D787" i="41" s="1"/>
  <c r="C1062" i="41"/>
  <c r="D1062" i="41" s="1"/>
  <c r="C1166" i="41"/>
  <c r="D1166" i="41" s="1"/>
  <c r="C1019" i="41"/>
  <c r="D1019" i="41" s="1"/>
  <c r="C981" i="41"/>
  <c r="D981" i="41" s="1"/>
  <c r="C1034" i="41"/>
  <c r="D1034" i="41" s="1"/>
  <c r="C972" i="41"/>
  <c r="D972" i="41" s="1"/>
  <c r="C1053" i="41"/>
  <c r="D1053" i="41" s="1"/>
  <c r="C840" i="41"/>
  <c r="D840" i="41" s="1"/>
  <c r="C1018" i="41"/>
  <c r="D1018" i="41" s="1"/>
  <c r="C1214" i="41"/>
  <c r="D1214" i="41" s="1"/>
  <c r="C839" i="41"/>
  <c r="D839" i="41" s="1"/>
  <c r="C983" i="41"/>
  <c r="D983" i="41" s="1"/>
  <c r="C777" i="41"/>
  <c r="D777" i="41" s="1"/>
  <c r="C1185" i="41"/>
  <c r="D1185" i="41" s="1"/>
  <c r="C814" i="41"/>
  <c r="D814" i="41" s="1"/>
  <c r="C1230" i="41"/>
  <c r="D1230" i="41" s="1"/>
  <c r="C1318" i="41"/>
  <c r="D1318" i="41" s="1"/>
  <c r="C953" i="41"/>
  <c r="D953" i="41" s="1"/>
  <c r="C854" i="41"/>
  <c r="D854" i="41" s="1"/>
  <c r="C893" i="41"/>
  <c r="D893" i="41" s="1"/>
  <c r="C1138" i="41"/>
  <c r="D1138" i="41" s="1"/>
  <c r="C772" i="41"/>
  <c r="D772" i="41" s="1"/>
  <c r="C1081" i="41"/>
  <c r="D1081" i="41" s="1"/>
  <c r="C1106" i="41"/>
  <c r="D1106" i="41" s="1"/>
  <c r="C1148" i="41"/>
  <c r="D1148" i="41" s="1"/>
  <c r="C886" i="41"/>
  <c r="D886" i="41" s="1"/>
  <c r="C1076" i="41"/>
  <c r="D1076" i="41" s="1"/>
  <c r="C1111" i="41"/>
  <c r="D1111" i="41" s="1"/>
  <c r="C889" i="41"/>
  <c r="D889" i="41" s="1"/>
  <c r="C1300" i="41"/>
  <c r="D1300" i="41" s="1"/>
  <c r="C1100" i="41"/>
  <c r="D1100" i="41" s="1"/>
  <c r="C793" i="41"/>
  <c r="D793" i="41" s="1"/>
  <c r="C1139" i="41"/>
  <c r="D1139" i="41" s="1"/>
  <c r="C1171" i="41"/>
  <c r="D1171" i="41" s="1"/>
  <c r="C979" i="41"/>
  <c r="D979" i="41" s="1"/>
  <c r="C1254" i="41"/>
  <c r="D1254" i="41" s="1"/>
  <c r="C1246" i="41"/>
  <c r="D1246" i="41" s="1"/>
  <c r="C746" i="41"/>
  <c r="D746" i="41" s="1"/>
  <c r="C1133" i="41"/>
  <c r="D1133" i="41" s="1"/>
  <c r="C1043" i="41"/>
  <c r="D1043" i="41" s="1"/>
  <c r="C783" i="41"/>
  <c r="D783" i="41" s="1"/>
  <c r="C807" i="41"/>
  <c r="D807" i="41" s="1"/>
  <c r="C1211" i="41"/>
  <c r="D1211" i="41" s="1"/>
  <c r="C881" i="41"/>
  <c r="D881" i="41" s="1"/>
  <c r="C965" i="41"/>
  <c r="D965" i="41" s="1"/>
  <c r="C906" i="41"/>
  <c r="D906" i="41" s="1"/>
  <c r="C1072" i="41"/>
  <c r="D1072" i="41" s="1"/>
  <c r="C1119" i="41"/>
  <c r="D1119" i="41" s="1"/>
  <c r="C1178" i="41"/>
  <c r="D1178" i="41" s="1"/>
  <c r="C919" i="41"/>
  <c r="D919" i="41" s="1"/>
  <c r="C1092" i="41"/>
  <c r="D1092" i="41" s="1"/>
  <c r="C1286" i="41"/>
  <c r="D1286" i="41" s="1"/>
  <c r="C1262" i="41"/>
  <c r="D1262" i="41" s="1"/>
  <c r="C918" i="41"/>
  <c r="D918" i="41" s="1"/>
  <c r="C1137" i="41"/>
  <c r="D1137" i="41" s="1"/>
  <c r="C1179" i="41"/>
  <c r="D1179" i="41" s="1"/>
  <c r="C971" i="41"/>
  <c r="D971" i="41" s="1"/>
  <c r="C1240" i="41"/>
  <c r="D1240" i="41" s="1"/>
  <c r="C1186" i="41"/>
  <c r="D1186" i="41" s="1"/>
  <c r="C912" i="41"/>
  <c r="D912" i="41" s="1"/>
  <c r="C725" i="41"/>
  <c r="D725" i="41" s="1"/>
  <c r="C778" i="41"/>
  <c r="D778" i="41" s="1"/>
  <c r="C755" i="41"/>
  <c r="D755" i="41" s="1"/>
  <c r="C878" i="41"/>
  <c r="D878" i="41" s="1"/>
  <c r="C838" i="41"/>
  <c r="D838" i="41" s="1"/>
  <c r="C833" i="41"/>
  <c r="D833" i="41" s="1"/>
  <c r="C828" i="41"/>
  <c r="D828" i="41" s="1"/>
  <c r="C930" i="41"/>
  <c r="D930" i="41" s="1"/>
  <c r="C1304" i="41"/>
  <c r="D1304" i="41" s="1"/>
  <c r="C978" i="41"/>
  <c r="D978" i="41" s="1"/>
  <c r="C1244" i="41"/>
  <c r="D1244" i="41" s="1"/>
  <c r="C1047" i="41"/>
  <c r="D1047" i="41" s="1"/>
  <c r="C1236" i="41"/>
  <c r="D1236" i="41" s="1"/>
  <c r="C1193" i="41"/>
  <c r="D1193" i="41" s="1"/>
  <c r="C1268" i="41"/>
  <c r="D1268" i="41" s="1"/>
  <c r="C1091" i="41"/>
  <c r="D1091" i="41" s="1"/>
  <c r="C1032" i="41"/>
  <c r="D1032" i="41" s="1"/>
  <c r="C1124" i="41"/>
  <c r="D1124" i="41" s="1"/>
  <c r="C844" i="41"/>
  <c r="D844" i="41" s="1"/>
  <c r="C775" i="41"/>
  <c r="D775" i="41" s="1"/>
  <c r="C1122" i="41"/>
  <c r="D1122" i="41" s="1"/>
  <c r="C873" i="41"/>
  <c r="D873" i="41" s="1"/>
  <c r="C785" i="41"/>
  <c r="D785" i="41" s="1"/>
  <c r="C977" i="41"/>
  <c r="D977" i="41" s="1"/>
  <c r="C954" i="41"/>
  <c r="D954" i="41" s="1"/>
  <c r="C1084" i="41"/>
  <c r="D1084" i="41" s="1"/>
  <c r="C741" i="41"/>
  <c r="D741" i="41" s="1"/>
  <c r="C928" i="41"/>
  <c r="D928" i="41" s="1"/>
  <c r="C820" i="41"/>
  <c r="D820" i="41" s="1"/>
  <c r="C1063" i="41"/>
  <c r="D1063" i="41" s="1"/>
  <c r="C1140" i="41"/>
  <c r="D1140" i="41" s="1"/>
  <c r="C812" i="41"/>
  <c r="D812" i="41" s="1"/>
  <c r="C1271" i="41"/>
  <c r="D1271" i="41" s="1"/>
  <c r="C852" i="41"/>
  <c r="D852" i="41" s="1"/>
  <c r="C1307" i="41"/>
  <c r="D1307" i="41" s="1"/>
  <c r="C1294" i="41"/>
  <c r="D1294" i="41" s="1"/>
  <c r="C1003" i="41"/>
  <c r="D1003" i="41" s="1"/>
  <c r="C45" i="29"/>
  <c r="C131" i="29"/>
  <c r="C35" i="29"/>
  <c r="C77" i="29"/>
  <c r="F132" i="29"/>
  <c r="C99" i="29"/>
  <c r="C37" i="29"/>
  <c r="C76" i="29"/>
  <c r="C82" i="29"/>
  <c r="C157" i="29"/>
  <c r="C149" i="29"/>
  <c r="F35" i="29"/>
  <c r="F124" i="29"/>
  <c r="C52" i="29"/>
  <c r="C69" i="29"/>
  <c r="F29" i="29"/>
  <c r="C128" i="29"/>
  <c r="F149" i="29"/>
  <c r="C27" i="29"/>
  <c r="C123" i="29"/>
  <c r="C54" i="29"/>
  <c r="C53" i="29"/>
  <c r="F125" i="29"/>
  <c r="C79" i="29"/>
  <c r="F82" i="29"/>
  <c r="C92" i="29"/>
  <c r="C40" i="29"/>
  <c r="F58" i="29"/>
  <c r="F64" i="29"/>
  <c r="F73" i="29"/>
  <c r="C116" i="29"/>
  <c r="F137" i="29"/>
  <c r="F120" i="29"/>
  <c r="C125" i="29"/>
  <c r="F96" i="29"/>
  <c r="F97" i="29"/>
  <c r="C142" i="29"/>
  <c r="C159" i="29"/>
  <c r="C117" i="29"/>
  <c r="C46" i="29"/>
  <c r="F99" i="29"/>
  <c r="F38" i="29"/>
  <c r="F83" i="29"/>
  <c r="C59" i="29"/>
  <c r="C151" i="29"/>
  <c r="F152" i="29"/>
  <c r="C90" i="29"/>
  <c r="F87" i="29"/>
  <c r="C138" i="29"/>
  <c r="C156" i="29"/>
  <c r="C30" i="29"/>
  <c r="F138" i="29"/>
  <c r="C75" i="29"/>
  <c r="F49" i="29"/>
  <c r="C162" i="29"/>
  <c r="F112" i="29"/>
  <c r="C130" i="29"/>
  <c r="F88" i="29"/>
  <c r="F140" i="29"/>
  <c r="C47" i="29"/>
  <c r="C38" i="29"/>
  <c r="C98" i="29"/>
  <c r="F61" i="29"/>
  <c r="C29" i="29"/>
  <c r="C43" i="29"/>
  <c r="F102" i="29"/>
  <c r="F154" i="29"/>
  <c r="C33" i="29"/>
  <c r="F51" i="29"/>
  <c r="F122" i="29"/>
  <c r="C36" i="29"/>
  <c r="C107" i="29"/>
  <c r="C129" i="29"/>
  <c r="C32" i="29"/>
  <c r="F78" i="29"/>
  <c r="F70" i="29"/>
  <c r="F25" i="29"/>
  <c r="C145" i="29"/>
  <c r="C113" i="29"/>
  <c r="C93" i="29"/>
  <c r="F98" i="29"/>
  <c r="F46" i="29"/>
  <c r="C135" i="29"/>
  <c r="C118" i="29"/>
  <c r="C58" i="29"/>
  <c r="C110" i="29"/>
  <c r="C154" i="29"/>
  <c r="F63" i="29"/>
  <c r="F143" i="29"/>
  <c r="C80" i="29"/>
  <c r="F146" i="29"/>
  <c r="F75" i="29"/>
  <c r="F79" i="29"/>
  <c r="C108" i="29"/>
  <c r="C101" i="29"/>
  <c r="F86" i="29"/>
  <c r="C28" i="29"/>
  <c r="C83" i="29"/>
  <c r="F59" i="29"/>
  <c r="C164" i="29"/>
  <c r="F68" i="29"/>
  <c r="C152" i="29"/>
  <c r="F129" i="29"/>
  <c r="C74" i="29"/>
  <c r="F21" i="29"/>
  <c r="C115" i="29"/>
  <c r="F32" i="29"/>
  <c r="C126" i="29"/>
  <c r="F107" i="29"/>
  <c r="C50" i="29"/>
  <c r="F30" i="29"/>
  <c r="F56" i="29"/>
  <c r="C100" i="29"/>
  <c r="F135" i="29"/>
  <c r="F164" i="29"/>
  <c r="F105" i="29"/>
  <c r="C71" i="29"/>
  <c r="C103" i="29"/>
  <c r="C21" i="29"/>
  <c r="F54" i="29"/>
  <c r="C86" i="29"/>
  <c r="C66" i="29"/>
  <c r="F23" i="29"/>
  <c r="F67" i="29"/>
  <c r="C133" i="29"/>
  <c r="C49" i="29"/>
  <c r="C25" i="29"/>
  <c r="C158" i="29"/>
  <c r="F84" i="29"/>
  <c r="C89" i="29"/>
  <c r="F92" i="29"/>
  <c r="F151" i="29"/>
  <c r="C146" i="29"/>
  <c r="F22" i="29"/>
  <c r="F104" i="29"/>
  <c r="F133" i="29"/>
  <c r="F41" i="29"/>
  <c r="C22" i="29"/>
  <c r="C136" i="29"/>
  <c r="C63" i="29"/>
  <c r="C57" i="29"/>
  <c r="C165" i="29"/>
  <c r="C44" i="29"/>
  <c r="C150" i="29"/>
  <c r="C51" i="29"/>
  <c r="C31" i="29"/>
  <c r="F110" i="29"/>
  <c r="F62" i="29"/>
  <c r="F113" i="29"/>
  <c r="C84" i="29"/>
  <c r="F145" i="29"/>
  <c r="C48" i="29"/>
  <c r="C120" i="29"/>
  <c r="F42" i="29"/>
  <c r="C102" i="29"/>
  <c r="F126" i="29"/>
  <c r="C70" i="29"/>
  <c r="F95" i="29"/>
  <c r="F116" i="29"/>
  <c r="F127" i="29"/>
  <c r="F121" i="29"/>
  <c r="F24" i="29"/>
  <c r="C161" i="29"/>
  <c r="C137" i="29"/>
  <c r="C23" i="29"/>
  <c r="F156" i="29"/>
  <c r="C95" i="29"/>
  <c r="C122" i="29"/>
  <c r="C73" i="29"/>
  <c r="F165" i="29"/>
  <c r="C96" i="29"/>
  <c r="F45" i="29"/>
  <c r="C111" i="29"/>
  <c r="F60" i="29"/>
  <c r="C134" i="29"/>
  <c r="F91" i="29"/>
  <c r="F85" i="29"/>
  <c r="F77" i="29"/>
  <c r="C94" i="29"/>
  <c r="F94" i="29"/>
  <c r="F31" i="29"/>
  <c r="C114" i="29"/>
  <c r="F101" i="29"/>
  <c r="F34" i="29"/>
  <c r="C68" i="29"/>
  <c r="C65" i="29"/>
  <c r="F114" i="29"/>
  <c r="F163" i="29"/>
  <c r="C81" i="29"/>
  <c r="C78" i="29"/>
  <c r="C41" i="29"/>
  <c r="F118" i="29"/>
  <c r="F158" i="29"/>
  <c r="F153" i="29"/>
  <c r="C24" i="29"/>
  <c r="F141" i="29"/>
  <c r="F123" i="29"/>
  <c r="F160" i="29"/>
  <c r="C160" i="29"/>
  <c r="F93" i="29"/>
  <c r="F66" i="29"/>
  <c r="F47" i="29"/>
  <c r="F26" i="29"/>
  <c r="F40" i="29"/>
  <c r="F76" i="29"/>
  <c r="F134" i="29"/>
  <c r="F108" i="29"/>
  <c r="F48" i="29"/>
  <c r="C109" i="29"/>
  <c r="C55" i="29"/>
  <c r="F57" i="29"/>
  <c r="F157" i="29"/>
  <c r="C121" i="29"/>
  <c r="C56" i="29"/>
  <c r="C61" i="29"/>
  <c r="F44" i="29"/>
  <c r="F148" i="29"/>
  <c r="C112" i="29"/>
  <c r="F80" i="29"/>
  <c r="F36" i="29"/>
  <c r="C67" i="29"/>
  <c r="C147" i="29"/>
  <c r="C42" i="29"/>
  <c r="F128" i="29"/>
  <c r="C39" i="29"/>
  <c r="F81" i="29"/>
  <c r="C104" i="29"/>
  <c r="C105" i="29"/>
  <c r="C132" i="29"/>
  <c r="F100" i="29"/>
  <c r="C34" i="29"/>
  <c r="C88" i="29"/>
  <c r="F43" i="29"/>
  <c r="C106" i="29"/>
  <c r="F139" i="29"/>
  <c r="F69" i="29"/>
  <c r="F28" i="29"/>
  <c r="F39" i="29"/>
  <c r="C127" i="29"/>
  <c r="F130" i="29"/>
  <c r="F144" i="29"/>
  <c r="C26" i="29"/>
  <c r="F103" i="29"/>
  <c r="C64" i="29"/>
  <c r="C141" i="29"/>
  <c r="F50" i="29"/>
  <c r="F89" i="29"/>
  <c r="C139" i="29"/>
  <c r="C60" i="29"/>
  <c r="F109" i="29"/>
  <c r="F155" i="29"/>
  <c r="F150" i="29"/>
  <c r="F74" i="29"/>
  <c r="F106" i="29"/>
  <c r="F37" i="29"/>
  <c r="F136" i="29"/>
  <c r="C153" i="29"/>
  <c r="F161" i="29"/>
  <c r="F72" i="29"/>
  <c r="C72" i="29"/>
  <c r="F65" i="29"/>
  <c r="C148" i="29"/>
  <c r="F115" i="29"/>
  <c r="F71" i="29"/>
  <c r="F33" i="29"/>
  <c r="F162" i="29"/>
  <c r="C140" i="29"/>
  <c r="F131" i="29"/>
  <c r="C97" i="29"/>
  <c r="F111" i="29"/>
  <c r="C143" i="29"/>
  <c r="C85" i="29"/>
  <c r="C144" i="29"/>
  <c r="F147" i="29"/>
  <c r="F53" i="29"/>
  <c r="C91" i="29"/>
  <c r="C163" i="29"/>
  <c r="F55" i="29"/>
  <c r="F117" i="29"/>
  <c r="C155" i="29"/>
  <c r="F52" i="29"/>
  <c r="F90" i="29"/>
  <c r="C119" i="29"/>
  <c r="C87" i="29"/>
  <c r="F27" i="29"/>
  <c r="F159" i="29"/>
  <c r="F142" i="29"/>
  <c r="F119" i="29"/>
  <c r="C124" i="29"/>
  <c r="C62" i="29"/>
  <c r="H12" i="54"/>
  <c r="I12" i="54"/>
  <c r="E11" i="54"/>
  <c r="L11" i="54" s="1"/>
  <c r="M11" i="54" s="1"/>
  <c r="L10" i="54"/>
  <c r="M10" i="54" s="1"/>
  <c r="D7" i="54"/>
  <c r="C13" i="54"/>
  <c r="D12" i="54"/>
  <c r="J16" i="29" l="1"/>
  <c r="G16" i="29"/>
  <c r="H16" i="29" s="1"/>
  <c r="H16" i="39"/>
  <c r="G16" i="39"/>
  <c r="I16" i="39" s="1"/>
  <c r="B16" i="39"/>
  <c r="E16" i="39" s="1"/>
  <c r="D17" i="39"/>
  <c r="J17" i="39" s="1"/>
  <c r="B17" i="39"/>
  <c r="E17" i="39" s="1"/>
  <c r="A14" i="54"/>
  <c r="O13" i="54"/>
  <c r="H33" i="39"/>
  <c r="J33" i="39"/>
  <c r="D10" i="59"/>
  <c r="G18" i="29"/>
  <c r="D18" i="29"/>
  <c r="B18" i="29"/>
  <c r="E18" i="29" s="1"/>
  <c r="B17" i="29"/>
  <c r="E17" i="29" s="1"/>
  <c r="D17" i="29"/>
  <c r="G17" i="29"/>
  <c r="D28" i="39"/>
  <c r="J28" i="39" s="1"/>
  <c r="D24" i="39"/>
  <c r="I24" i="39" s="1"/>
  <c r="G26" i="39"/>
  <c r="B33" i="39"/>
  <c r="E33" i="39" s="1"/>
  <c r="J86" i="11"/>
  <c r="G28" i="39"/>
  <c r="G33" i="39"/>
  <c r="G31" i="39"/>
  <c r="D26" i="39"/>
  <c r="I26" i="39" s="1"/>
  <c r="D31" i="39"/>
  <c r="I31" i="39" s="1"/>
  <c r="G18" i="39"/>
  <c r="I18" i="39" s="1"/>
  <c r="J18" i="39"/>
  <c r="D19" i="39"/>
  <c r="J19" i="39" s="1"/>
  <c r="D34" i="39"/>
  <c r="J34" i="39" s="1"/>
  <c r="G29" i="39"/>
  <c r="B34" i="39"/>
  <c r="E34" i="39" s="1"/>
  <c r="G21" i="39"/>
  <c r="D22" i="39"/>
  <c r="I22" i="39" s="1"/>
  <c r="B32" i="39"/>
  <c r="E32" i="39" s="1"/>
  <c r="I29" i="39"/>
  <c r="D32" i="39"/>
  <c r="J32" i="39" s="1"/>
  <c r="G24" i="39"/>
  <c r="B18" i="39"/>
  <c r="E18" i="39" s="1"/>
  <c r="G27" i="39"/>
  <c r="G22" i="39"/>
  <c r="G20" i="39"/>
  <c r="H35" i="39"/>
  <c r="B35" i="39"/>
  <c r="E35" i="39" s="1"/>
  <c r="D20" i="39"/>
  <c r="H20" i="39" s="1"/>
  <c r="G35" i="39"/>
  <c r="I35" i="39"/>
  <c r="G25" i="39"/>
  <c r="G23" i="39"/>
  <c r="B25" i="39"/>
  <c r="E25" i="39" s="1"/>
  <c r="B30" i="39"/>
  <c r="E30" i="39" s="1"/>
  <c r="B23" i="39"/>
  <c r="E23" i="39" s="1"/>
  <c r="D30" i="39"/>
  <c r="I30" i="39" s="1"/>
  <c r="B29" i="39"/>
  <c r="E29" i="39" s="1"/>
  <c r="D21" i="39"/>
  <c r="H21" i="39" s="1"/>
  <c r="B19" i="39"/>
  <c r="E19" i="39" s="1"/>
  <c r="H29" i="39"/>
  <c r="D27" i="39"/>
  <c r="I27" i="39" s="1"/>
  <c r="K35" i="39"/>
  <c r="D20" i="29"/>
  <c r="B20" i="29"/>
  <c r="E20" i="29" s="1"/>
  <c r="G20" i="29"/>
  <c r="D19" i="29"/>
  <c r="G19" i="29"/>
  <c r="B19" i="29"/>
  <c r="E19" i="29" s="1"/>
  <c r="J25" i="39"/>
  <c r="H25" i="39"/>
  <c r="I25" i="39"/>
  <c r="J23" i="39"/>
  <c r="H23" i="39"/>
  <c r="I23" i="39"/>
  <c r="D106" i="29"/>
  <c r="B106" i="29"/>
  <c r="E106" i="29" s="1"/>
  <c r="G106" i="29"/>
  <c r="B56" i="29"/>
  <c r="E56" i="29" s="1"/>
  <c r="G56" i="29"/>
  <c r="D56" i="29"/>
  <c r="B78" i="29"/>
  <c r="E78" i="29" s="1"/>
  <c r="G78" i="29"/>
  <c r="D78" i="29"/>
  <c r="G114" i="29"/>
  <c r="B114" i="29"/>
  <c r="E114" i="29" s="1"/>
  <c r="D114" i="29"/>
  <c r="D31" i="29"/>
  <c r="B31" i="29"/>
  <c r="E31" i="29" s="1"/>
  <c r="G31" i="29"/>
  <c r="G22" i="29"/>
  <c r="D22" i="29"/>
  <c r="B22" i="29"/>
  <c r="E22" i="29" s="1"/>
  <c r="B89" i="29"/>
  <c r="E89" i="29" s="1"/>
  <c r="G89" i="29"/>
  <c r="D89" i="29"/>
  <c r="B66" i="29"/>
  <c r="E66" i="29" s="1"/>
  <c r="G66" i="29"/>
  <c r="D66" i="29"/>
  <c r="D115" i="29"/>
  <c r="G115" i="29"/>
  <c r="B115" i="29"/>
  <c r="E115" i="29" s="1"/>
  <c r="B83" i="29"/>
  <c r="E83" i="29" s="1"/>
  <c r="D83" i="29"/>
  <c r="G83" i="29"/>
  <c r="D110" i="29"/>
  <c r="G110" i="29"/>
  <c r="B110" i="29"/>
  <c r="E110" i="29" s="1"/>
  <c r="D145" i="29"/>
  <c r="G145" i="29"/>
  <c r="B145" i="29"/>
  <c r="E145" i="29" s="1"/>
  <c r="B98" i="29"/>
  <c r="E98" i="29" s="1"/>
  <c r="D98" i="29"/>
  <c r="G98" i="29"/>
  <c r="B159" i="29"/>
  <c r="E159" i="29" s="1"/>
  <c r="G159" i="29"/>
  <c r="D159" i="29"/>
  <c r="G53" i="29"/>
  <c r="B53" i="29"/>
  <c r="E53" i="29" s="1"/>
  <c r="D53" i="29"/>
  <c r="G52" i="29"/>
  <c r="B52" i="29"/>
  <c r="E52" i="29" s="1"/>
  <c r="D52" i="29"/>
  <c r="B157" i="29"/>
  <c r="E157" i="29" s="1"/>
  <c r="D157" i="29"/>
  <c r="G157" i="29"/>
  <c r="G99" i="29"/>
  <c r="B99" i="29"/>
  <c r="E99" i="29" s="1"/>
  <c r="D99" i="29"/>
  <c r="D131" i="29"/>
  <c r="B131" i="29"/>
  <c r="E131" i="29" s="1"/>
  <c r="G131" i="29"/>
  <c r="E1140" i="41"/>
  <c r="E844" i="41"/>
  <c r="F844" i="41"/>
  <c r="E1244" i="41"/>
  <c r="E755" i="41"/>
  <c r="F755" i="41"/>
  <c r="E1092" i="41"/>
  <c r="E814" i="41"/>
  <c r="E1053" i="41"/>
  <c r="E976" i="41"/>
  <c r="E1291" i="41"/>
  <c r="E982" i="41"/>
  <c r="E1049" i="41"/>
  <c r="E934" i="41"/>
  <c r="E1237" i="41"/>
  <c r="E1121" i="41"/>
  <c r="E1006" i="41"/>
  <c r="E1218" i="41"/>
  <c r="E808" i="41"/>
  <c r="B62" i="29"/>
  <c r="E62" i="29" s="1"/>
  <c r="G62" i="29"/>
  <c r="D62" i="29"/>
  <c r="B148" i="29"/>
  <c r="E148" i="29" s="1"/>
  <c r="G148" i="29"/>
  <c r="D148" i="29"/>
  <c r="B26" i="29"/>
  <c r="E26" i="29" s="1"/>
  <c r="G26" i="29"/>
  <c r="D26" i="29"/>
  <c r="G147" i="29"/>
  <c r="B147" i="29"/>
  <c r="E147" i="29" s="1"/>
  <c r="D147" i="29"/>
  <c r="D112" i="29"/>
  <c r="B112" i="29"/>
  <c r="E112" i="29" s="1"/>
  <c r="G112" i="29"/>
  <c r="D55" i="29"/>
  <c r="G55" i="29"/>
  <c r="B55" i="29"/>
  <c r="E55" i="29" s="1"/>
  <c r="D65" i="29"/>
  <c r="G65" i="29"/>
  <c r="B65" i="29"/>
  <c r="E65" i="29" s="1"/>
  <c r="G84" i="29"/>
  <c r="B84" i="29"/>
  <c r="E84" i="29" s="1"/>
  <c r="D84" i="29"/>
  <c r="G165" i="29"/>
  <c r="B165" i="29"/>
  <c r="E165" i="29" s="1"/>
  <c r="D165" i="29"/>
  <c r="D49" i="29"/>
  <c r="G49" i="29"/>
  <c r="B49" i="29"/>
  <c r="E49" i="29" s="1"/>
  <c r="D103" i="29"/>
  <c r="G103" i="29"/>
  <c r="B103" i="29"/>
  <c r="E103" i="29" s="1"/>
  <c r="B50" i="29"/>
  <c r="E50" i="29" s="1"/>
  <c r="D50" i="29"/>
  <c r="G50" i="29"/>
  <c r="B152" i="29"/>
  <c r="E152" i="29" s="1"/>
  <c r="D152" i="29"/>
  <c r="G152" i="29"/>
  <c r="G108" i="29"/>
  <c r="D108" i="29"/>
  <c r="B108" i="29"/>
  <c r="E108" i="29" s="1"/>
  <c r="G80" i="29"/>
  <c r="D80" i="29"/>
  <c r="B80" i="29"/>
  <c r="E80" i="29" s="1"/>
  <c r="D32" i="29"/>
  <c r="B32" i="29"/>
  <c r="E32" i="29" s="1"/>
  <c r="G32" i="29"/>
  <c r="G156" i="29"/>
  <c r="B156" i="29"/>
  <c r="E156" i="29" s="1"/>
  <c r="D156" i="29"/>
  <c r="G125" i="29"/>
  <c r="B125" i="29"/>
  <c r="E125" i="29" s="1"/>
  <c r="D125" i="29"/>
  <c r="D92" i="29"/>
  <c r="B92" i="29"/>
  <c r="E92" i="29" s="1"/>
  <c r="G92" i="29"/>
  <c r="E1307" i="41"/>
  <c r="F741" i="41"/>
  <c r="E741" i="41"/>
  <c r="F785" i="41"/>
  <c r="E785" i="41"/>
  <c r="E1268" i="41"/>
  <c r="E828" i="41"/>
  <c r="E1186" i="41"/>
  <c r="E1137" i="41"/>
  <c r="E1072" i="41"/>
  <c r="E1211" i="41"/>
  <c r="E1133" i="41"/>
  <c r="E979" i="41"/>
  <c r="E1100" i="41"/>
  <c r="E1076" i="41"/>
  <c r="E1081" i="41"/>
  <c r="F854" i="41"/>
  <c r="E854" i="41"/>
  <c r="E839" i="41"/>
  <c r="E1019" i="41"/>
  <c r="E760" i="41"/>
  <c r="F760" i="41"/>
  <c r="E1090" i="41"/>
  <c r="E1020" i="41"/>
  <c r="E1037" i="41"/>
  <c r="E980" i="41"/>
  <c r="E1134" i="41"/>
  <c r="B64" i="29"/>
  <c r="E64" i="29" s="1"/>
  <c r="G64" i="29"/>
  <c r="D64" i="29"/>
  <c r="B88" i="29"/>
  <c r="E88" i="29" s="1"/>
  <c r="G88" i="29"/>
  <c r="D88" i="29"/>
  <c r="G122" i="29"/>
  <c r="B122" i="29"/>
  <c r="E122" i="29" s="1"/>
  <c r="D122" i="29"/>
  <c r="G63" i="29"/>
  <c r="D63" i="29"/>
  <c r="B63" i="29"/>
  <c r="E63" i="29" s="1"/>
  <c r="G126" i="29"/>
  <c r="D126" i="29"/>
  <c r="B126" i="29"/>
  <c r="E126" i="29" s="1"/>
  <c r="D164" i="29"/>
  <c r="B164" i="29"/>
  <c r="E164" i="29" s="1"/>
  <c r="G164" i="29"/>
  <c r="B93" i="29"/>
  <c r="E93" i="29" s="1"/>
  <c r="D93" i="29"/>
  <c r="G93" i="29"/>
  <c r="D107" i="29"/>
  <c r="G107" i="29"/>
  <c r="B107" i="29"/>
  <c r="E107" i="29" s="1"/>
  <c r="G29" i="29"/>
  <c r="B29" i="29"/>
  <c r="E29" i="29" s="1"/>
  <c r="D29" i="29"/>
  <c r="G46" i="29"/>
  <c r="B46" i="29"/>
  <c r="E46" i="29" s="1"/>
  <c r="D46" i="29"/>
  <c r="D123" i="29"/>
  <c r="B123" i="29"/>
  <c r="E123" i="29" s="1"/>
  <c r="G123" i="29"/>
  <c r="G77" i="29"/>
  <c r="D77" i="29"/>
  <c r="B77" i="29"/>
  <c r="E77" i="29" s="1"/>
  <c r="E1271" i="41"/>
  <c r="E954" i="41"/>
  <c r="E1032" i="41"/>
  <c r="E838" i="41"/>
  <c r="E971" i="41"/>
  <c r="E783" i="41"/>
  <c r="E1139" i="41"/>
  <c r="E1138" i="41"/>
  <c r="E777" i="41"/>
  <c r="F777" i="41"/>
  <c r="E1034" i="41"/>
  <c r="E821" i="41"/>
  <c r="E722" i="41"/>
  <c r="F722" i="41"/>
  <c r="E924" i="41"/>
  <c r="E876" i="41"/>
  <c r="E1143" i="41"/>
  <c r="E904" i="41"/>
  <c r="E908" i="41"/>
  <c r="E880" i="41"/>
  <c r="F763" i="41"/>
  <c r="E763" i="41"/>
  <c r="E1245" i="41"/>
  <c r="E749" i="41"/>
  <c r="F749" i="41"/>
  <c r="E1089" i="41"/>
  <c r="G87" i="29"/>
  <c r="D87" i="29"/>
  <c r="B87" i="29"/>
  <c r="E87" i="29" s="1"/>
  <c r="G155" i="29"/>
  <c r="B155" i="29"/>
  <c r="E155" i="29" s="1"/>
  <c r="D155" i="29"/>
  <c r="G91" i="29"/>
  <c r="D91" i="29"/>
  <c r="B91" i="29"/>
  <c r="E91" i="29" s="1"/>
  <c r="G85" i="29"/>
  <c r="D85" i="29"/>
  <c r="B85" i="29"/>
  <c r="E85" i="29" s="1"/>
  <c r="D72" i="29"/>
  <c r="B72" i="29"/>
  <c r="E72" i="29" s="1"/>
  <c r="G72" i="29"/>
  <c r="G139" i="29"/>
  <c r="B139" i="29"/>
  <c r="E139" i="29" s="1"/>
  <c r="D139" i="29"/>
  <c r="G105" i="29"/>
  <c r="B105" i="29"/>
  <c r="E105" i="29" s="1"/>
  <c r="D105" i="29"/>
  <c r="D137" i="29"/>
  <c r="G137" i="29"/>
  <c r="B137" i="29"/>
  <c r="E137" i="29" s="1"/>
  <c r="G48" i="29"/>
  <c r="D48" i="29"/>
  <c r="B48" i="29"/>
  <c r="E48" i="29" s="1"/>
  <c r="G150" i="29"/>
  <c r="D150" i="29"/>
  <c r="B150" i="29"/>
  <c r="E150" i="29" s="1"/>
  <c r="G158" i="29"/>
  <c r="B158" i="29"/>
  <c r="E158" i="29" s="1"/>
  <c r="D158" i="29"/>
  <c r="G74" i="29"/>
  <c r="D74" i="29"/>
  <c r="B74" i="29"/>
  <c r="E74" i="29" s="1"/>
  <c r="G118" i="29"/>
  <c r="B118" i="29"/>
  <c r="E118" i="29" s="1"/>
  <c r="D118" i="29"/>
  <c r="B33" i="29"/>
  <c r="E33" i="29" s="1"/>
  <c r="D33" i="29"/>
  <c r="G33" i="29"/>
  <c r="G47" i="29"/>
  <c r="D47" i="29"/>
  <c r="B47" i="29"/>
  <c r="E47" i="29" s="1"/>
  <c r="D59" i="29"/>
  <c r="B59" i="29"/>
  <c r="E59" i="29" s="1"/>
  <c r="G59" i="29"/>
  <c r="G79" i="29"/>
  <c r="B79" i="29"/>
  <c r="E79" i="29" s="1"/>
  <c r="D79" i="29"/>
  <c r="G76" i="29"/>
  <c r="D76" i="29"/>
  <c r="B76" i="29"/>
  <c r="E76" i="29" s="1"/>
  <c r="E1003" i="41"/>
  <c r="E820" i="41"/>
  <c r="F820" i="41"/>
  <c r="E1122" i="41"/>
  <c r="E1236" i="41"/>
  <c r="E1304" i="41"/>
  <c r="E725" i="41"/>
  <c r="E1262" i="41"/>
  <c r="E1178" i="41"/>
  <c r="E965" i="41"/>
  <c r="E1246" i="41"/>
  <c r="E889" i="41"/>
  <c r="E1148" i="41"/>
  <c r="E1318" i="41"/>
  <c r="E1018" i="41"/>
  <c r="E1062" i="41"/>
  <c r="E816" i="41"/>
  <c r="E883" i="41"/>
  <c r="E1077" i="41"/>
  <c r="E1005" i="41"/>
  <c r="E937" i="41"/>
  <c r="E892" i="41"/>
  <c r="E1190" i="41"/>
  <c r="E1154" i="41"/>
  <c r="E943" i="41"/>
  <c r="E1277" i="41"/>
  <c r="E819" i="41"/>
  <c r="E990" i="41"/>
  <c r="E1202" i="41"/>
  <c r="E737" i="41"/>
  <c r="F737" i="41"/>
  <c r="E779" i="41"/>
  <c r="F779" i="41"/>
  <c r="E1189" i="41"/>
  <c r="E927" i="41"/>
  <c r="E1260" i="41"/>
  <c r="E1153" i="41"/>
  <c r="F750" i="41"/>
  <c r="E750" i="41"/>
  <c r="E1109" i="41"/>
  <c r="E724" i="41"/>
  <c r="F724" i="41"/>
  <c r="E1004" i="41"/>
  <c r="E1216" i="41"/>
  <c r="E1112" i="41"/>
  <c r="E1162" i="41"/>
  <c r="E872" i="41"/>
  <c r="E1010" i="41"/>
  <c r="E1114" i="41"/>
  <c r="E830" i="41"/>
  <c r="E1087" i="41"/>
  <c r="E1175" i="41"/>
  <c r="E727" i="41"/>
  <c r="F727" i="41"/>
  <c r="E1204" i="41"/>
  <c r="E1036" i="41"/>
  <c r="E824" i="41"/>
  <c r="E902" i="41"/>
  <c r="E826" i="41"/>
  <c r="E1002" i="41"/>
  <c r="E860" i="41"/>
  <c r="E1253" i="41"/>
  <c r="E1056" i="41"/>
  <c r="E1213" i="41"/>
  <c r="E735" i="41"/>
  <c r="F735" i="41"/>
  <c r="E789" i="41"/>
  <c r="F789" i="41"/>
  <c r="E1021" i="41"/>
  <c r="E1273" i="41"/>
  <c r="E1058" i="41"/>
  <c r="E1208" i="41"/>
  <c r="F857" i="41"/>
  <c r="E857" i="41"/>
  <c r="E973" i="41"/>
  <c r="E994" i="41"/>
  <c r="E1308" i="41"/>
  <c r="E1151" i="41"/>
  <c r="E1094" i="41"/>
  <c r="E901" i="41"/>
  <c r="E933" i="41"/>
  <c r="E721" i="41"/>
  <c r="F721" i="41"/>
  <c r="E1180" i="41"/>
  <c r="E931" i="41"/>
  <c r="E780" i="41"/>
  <c r="E1264" i="41"/>
  <c r="E966" i="41"/>
  <c r="E961" i="41"/>
  <c r="E799" i="41"/>
  <c r="F799" i="41"/>
  <c r="E754" i="41"/>
  <c r="F754" i="41"/>
  <c r="E784" i="41"/>
  <c r="F784" i="41"/>
  <c r="E1317" i="41"/>
  <c r="E1099" i="41"/>
  <c r="E1310" i="41"/>
  <c r="E969" i="41"/>
  <c r="E874" i="41"/>
  <c r="E719" i="41"/>
  <c r="F719" i="41"/>
  <c r="E1067" i="41"/>
  <c r="E736" i="41"/>
  <c r="F736" i="41"/>
  <c r="E1135" i="41"/>
  <c r="E1042" i="41"/>
  <c r="E1267" i="41"/>
  <c r="E993" i="41"/>
  <c r="E952" i="41"/>
  <c r="E935" i="41"/>
  <c r="E1095" i="41"/>
  <c r="F798" i="41"/>
  <c r="E798" i="41"/>
  <c r="E720" i="41"/>
  <c r="E999" i="41"/>
  <c r="E1023" i="41"/>
  <c r="E740" i="41"/>
  <c r="F740" i="41"/>
  <c r="E1085" i="41"/>
  <c r="E942" i="41"/>
  <c r="F795" i="41"/>
  <c r="E795" i="41"/>
  <c r="E1144" i="41"/>
  <c r="E1078" i="41"/>
  <c r="F794" i="41"/>
  <c r="E794" i="41"/>
  <c r="E718" i="41"/>
  <c r="E1250" i="41"/>
  <c r="E1281" i="41"/>
  <c r="E988" i="41"/>
  <c r="E834" i="41"/>
  <c r="E788" i="41"/>
  <c r="F788" i="41"/>
  <c r="E1181" i="41"/>
  <c r="E797" i="41"/>
  <c r="F797" i="41"/>
  <c r="E903" i="41"/>
  <c r="E1030" i="41"/>
  <c r="E900" i="41"/>
  <c r="E879" i="41"/>
  <c r="E986" i="41"/>
  <c r="F842" i="41"/>
  <c r="E842" i="41"/>
  <c r="E1252" i="41"/>
  <c r="E856" i="41"/>
  <c r="F856" i="41"/>
  <c r="E929" i="41"/>
  <c r="E1103" i="41"/>
  <c r="F748" i="41"/>
  <c r="E748" i="41"/>
  <c r="E802" i="41"/>
  <c r="E1102" i="41"/>
  <c r="F743" i="41"/>
  <c r="E743" i="41"/>
  <c r="E1238" i="41"/>
  <c r="E997" i="41"/>
  <c r="G124" i="29"/>
  <c r="B124" i="29"/>
  <c r="E124" i="29" s="1"/>
  <c r="D124" i="29"/>
  <c r="D163" i="29"/>
  <c r="G163" i="29"/>
  <c r="B163" i="29"/>
  <c r="E163" i="29" s="1"/>
  <c r="D144" i="29"/>
  <c r="B144" i="29"/>
  <c r="E144" i="29" s="1"/>
  <c r="G144" i="29"/>
  <c r="D97" i="29"/>
  <c r="G97" i="29"/>
  <c r="B97" i="29"/>
  <c r="E97" i="29" s="1"/>
  <c r="G153" i="29"/>
  <c r="B153" i="29"/>
  <c r="E153" i="29" s="1"/>
  <c r="D153" i="29"/>
  <c r="D60" i="29"/>
  <c r="B60" i="29"/>
  <c r="E60" i="29" s="1"/>
  <c r="G60" i="29"/>
  <c r="B141" i="29"/>
  <c r="E141" i="29" s="1"/>
  <c r="D141" i="29"/>
  <c r="G141" i="29"/>
  <c r="D132" i="29"/>
  <c r="B132" i="29"/>
  <c r="E132" i="29" s="1"/>
  <c r="G132" i="29"/>
  <c r="D39" i="29"/>
  <c r="G39" i="29"/>
  <c r="B39" i="29"/>
  <c r="E39" i="29" s="1"/>
  <c r="B67" i="29"/>
  <c r="E67" i="29" s="1"/>
  <c r="G67" i="29"/>
  <c r="D67" i="29"/>
  <c r="B121" i="29"/>
  <c r="E121" i="29" s="1"/>
  <c r="D121" i="29"/>
  <c r="G121" i="29"/>
  <c r="D109" i="29"/>
  <c r="B109" i="29"/>
  <c r="E109" i="29" s="1"/>
  <c r="G109" i="29"/>
  <c r="D81" i="29"/>
  <c r="B81" i="29"/>
  <c r="E81" i="29" s="1"/>
  <c r="G81" i="29"/>
  <c r="G68" i="29"/>
  <c r="B68" i="29"/>
  <c r="E68" i="29" s="1"/>
  <c r="D68" i="29"/>
  <c r="G111" i="29"/>
  <c r="B111" i="29"/>
  <c r="E111" i="29" s="1"/>
  <c r="D111" i="29"/>
  <c r="B73" i="29"/>
  <c r="E73" i="29" s="1"/>
  <c r="G73" i="29"/>
  <c r="D73" i="29"/>
  <c r="B23" i="29"/>
  <c r="E23" i="29" s="1"/>
  <c r="D23" i="29"/>
  <c r="G23" i="29"/>
  <c r="D70" i="29"/>
  <c r="G70" i="29"/>
  <c r="B70" i="29"/>
  <c r="E70" i="29" s="1"/>
  <c r="D120" i="29"/>
  <c r="B120" i="29"/>
  <c r="E120" i="29" s="1"/>
  <c r="G120" i="29"/>
  <c r="G51" i="29"/>
  <c r="D51" i="29"/>
  <c r="B51" i="29"/>
  <c r="E51" i="29" s="1"/>
  <c r="D57" i="29"/>
  <c r="B57" i="29"/>
  <c r="E57" i="29" s="1"/>
  <c r="G57" i="29"/>
  <c r="B146" i="29"/>
  <c r="E146" i="29" s="1"/>
  <c r="G146" i="29"/>
  <c r="D146" i="29"/>
  <c r="B133" i="29"/>
  <c r="E133" i="29" s="1"/>
  <c r="D133" i="29"/>
  <c r="G133" i="29"/>
  <c r="B86" i="29"/>
  <c r="E86" i="29" s="1"/>
  <c r="D86" i="29"/>
  <c r="G86" i="29"/>
  <c r="B71" i="29"/>
  <c r="E71" i="29" s="1"/>
  <c r="G71" i="29"/>
  <c r="D71" i="29"/>
  <c r="D100" i="29"/>
  <c r="G100" i="29"/>
  <c r="B100" i="29"/>
  <c r="E100" i="29" s="1"/>
  <c r="D28" i="29"/>
  <c r="B28" i="29"/>
  <c r="E28" i="29" s="1"/>
  <c r="G28" i="29"/>
  <c r="D58" i="29"/>
  <c r="B58" i="29"/>
  <c r="E58" i="29" s="1"/>
  <c r="G58" i="29"/>
  <c r="B129" i="29"/>
  <c r="E129" i="29" s="1"/>
  <c r="D129" i="29"/>
  <c r="G129" i="29"/>
  <c r="D43" i="29"/>
  <c r="B43" i="29"/>
  <c r="E43" i="29" s="1"/>
  <c r="G43" i="29"/>
  <c r="D38" i="29"/>
  <c r="G38" i="29"/>
  <c r="B38" i="29"/>
  <c r="E38" i="29" s="1"/>
  <c r="B130" i="29"/>
  <c r="E130" i="29" s="1"/>
  <c r="D130" i="29"/>
  <c r="G130" i="29"/>
  <c r="D75" i="29"/>
  <c r="B75" i="29"/>
  <c r="E75" i="29" s="1"/>
  <c r="G75" i="29"/>
  <c r="D138" i="29"/>
  <c r="G138" i="29"/>
  <c r="B138" i="29"/>
  <c r="E138" i="29" s="1"/>
  <c r="D151" i="29"/>
  <c r="B151" i="29"/>
  <c r="E151" i="29" s="1"/>
  <c r="G151" i="29"/>
  <c r="B142" i="29"/>
  <c r="E142" i="29" s="1"/>
  <c r="D142" i="29"/>
  <c r="G142" i="29"/>
  <c r="D54" i="29"/>
  <c r="B54" i="29"/>
  <c r="E54" i="29" s="1"/>
  <c r="G54" i="29"/>
  <c r="D128" i="29"/>
  <c r="B128" i="29"/>
  <c r="E128" i="29" s="1"/>
  <c r="G128" i="29"/>
  <c r="D82" i="29"/>
  <c r="B82" i="29"/>
  <c r="E82" i="29" s="1"/>
  <c r="G82" i="29"/>
  <c r="G45" i="29"/>
  <c r="D45" i="29"/>
  <c r="B45" i="29"/>
  <c r="E45" i="29" s="1"/>
  <c r="E852" i="41"/>
  <c r="E1063" i="41"/>
  <c r="E1084" i="41"/>
  <c r="E873" i="41"/>
  <c r="E1124" i="41"/>
  <c r="E1193" i="41"/>
  <c r="E978" i="41"/>
  <c r="E833" i="41"/>
  <c r="F833" i="41"/>
  <c r="E778" i="41"/>
  <c r="E1240" i="41"/>
  <c r="E918" i="41"/>
  <c r="E919" i="41"/>
  <c r="E906" i="41"/>
  <c r="E807" i="41"/>
  <c r="F746" i="41"/>
  <c r="E746" i="41"/>
  <c r="E1171" i="41"/>
  <c r="E1300" i="41"/>
  <c r="E886" i="41"/>
  <c r="E772" i="41"/>
  <c r="F772" i="41"/>
  <c r="E953" i="41"/>
  <c r="E1185" i="41"/>
  <c r="E1214" i="41"/>
  <c r="E972" i="41"/>
  <c r="E1166" i="41"/>
  <c r="E863" i="41"/>
  <c r="E730" i="41"/>
  <c r="F730" i="41"/>
  <c r="E1158" i="41"/>
  <c r="E1259" i="41"/>
  <c r="E782" i="41"/>
  <c r="E898" i="41"/>
  <c r="E1196" i="41"/>
  <c r="E1083" i="41"/>
  <c r="E877" i="41"/>
  <c r="E925" i="41"/>
  <c r="E1164" i="41"/>
  <c r="E1200" i="41"/>
  <c r="E962" i="41"/>
  <c r="E1206" i="41"/>
  <c r="E1320" i="41"/>
  <c r="E1093" i="41"/>
  <c r="E870" i="41"/>
  <c r="E1233" i="41"/>
  <c r="E1215" i="41"/>
  <c r="E887" i="41"/>
  <c r="E1177" i="41"/>
  <c r="E1033" i="41"/>
  <c r="E1298" i="41"/>
  <c r="E1052" i="41"/>
  <c r="E770" i="41"/>
  <c r="F770" i="41"/>
  <c r="E767" i="41"/>
  <c r="F767" i="41"/>
  <c r="E742" i="41"/>
  <c r="F742" i="41"/>
  <c r="E1290" i="41"/>
  <c r="E991" i="41"/>
  <c r="E817" i="41"/>
  <c r="E1210" i="41"/>
  <c r="E1064" i="41"/>
  <c r="E996" i="41"/>
  <c r="E1096" i="41"/>
  <c r="E805" i="41"/>
  <c r="E910" i="41"/>
  <c r="E1229" i="41"/>
  <c r="E774" i="41"/>
  <c r="F774" i="41"/>
  <c r="E715" i="41"/>
  <c r="F715" i="41"/>
  <c r="E801" i="41"/>
  <c r="F801" i="41"/>
  <c r="E867" i="41"/>
  <c r="F848" i="41"/>
  <c r="E848" i="41"/>
  <c r="E829" i="41"/>
  <c r="F829" i="41"/>
  <c r="F739" i="41"/>
  <c r="E739" i="41"/>
  <c r="E1101" i="41"/>
  <c r="E964" i="41"/>
  <c r="E1188" i="41"/>
  <c r="E1283" i="41"/>
  <c r="E1309" i="41"/>
  <c r="E1007" i="41"/>
  <c r="E1088" i="41"/>
  <c r="E1203" i="41"/>
  <c r="E1068" i="41"/>
  <c r="E1141" i="41"/>
  <c r="E800" i="41"/>
  <c r="F800" i="41"/>
  <c r="E792" i="41"/>
  <c r="F792" i="41"/>
  <c r="E1274" i="41"/>
  <c r="E818" i="41"/>
  <c r="F818" i="41"/>
  <c r="E809" i="41"/>
  <c r="F809" i="41"/>
  <c r="E959" i="41"/>
  <c r="E1176" i="41"/>
  <c r="E957" i="41"/>
  <c r="E781" i="41"/>
  <c r="E1129" i="41"/>
  <c r="E758" i="41"/>
  <c r="F758" i="41"/>
  <c r="E846" i="41"/>
  <c r="F846" i="41"/>
  <c r="E1232" i="41"/>
  <c r="E1258" i="41"/>
  <c r="F771" i="41"/>
  <c r="E771" i="41"/>
  <c r="E1145" i="41"/>
  <c r="E1288" i="41"/>
  <c r="E841" i="41"/>
  <c r="E757" i="41"/>
  <c r="F757" i="41"/>
  <c r="E835" i="41"/>
  <c r="E1219" i="41"/>
  <c r="E1242" i="41"/>
  <c r="E939" i="41"/>
  <c r="E923" i="41"/>
  <c r="E759" i="41"/>
  <c r="F759" i="41"/>
  <c r="E1276" i="41"/>
  <c r="E752" i="41"/>
  <c r="F752" i="41"/>
  <c r="E1195" i="41"/>
  <c r="E1013" i="41"/>
  <c r="E1239" i="41"/>
  <c r="E1120" i="41"/>
  <c r="E1280" i="41"/>
  <c r="E1086" i="41"/>
  <c r="E926" i="41"/>
  <c r="E1228" i="41"/>
  <c r="E987" i="41"/>
  <c r="E1275" i="41"/>
  <c r="E1296" i="41"/>
  <c r="E1224" i="41"/>
  <c r="F733" i="41"/>
  <c r="E733" i="41"/>
  <c r="E723" i="41"/>
  <c r="E1157" i="41"/>
  <c r="E945" i="41"/>
  <c r="E940" i="41"/>
  <c r="E1015" i="41"/>
  <c r="E1098" i="41"/>
  <c r="E1044" i="41"/>
  <c r="E732" i="41"/>
  <c r="F732" i="41"/>
  <c r="E1104" i="41"/>
  <c r="E1312" i="41"/>
  <c r="E967" i="41"/>
  <c r="E914" i="41"/>
  <c r="E751" i="41"/>
  <c r="F751" i="41"/>
  <c r="E1163" i="41"/>
  <c r="F738" i="41"/>
  <c r="E738" i="41"/>
  <c r="E1107" i="41"/>
  <c r="F761" i="41"/>
  <c r="E761" i="41"/>
  <c r="E866" i="41"/>
  <c r="E941" i="41"/>
  <c r="E1074" i="41"/>
  <c r="E1051" i="41"/>
  <c r="E811" i="41"/>
  <c r="F811" i="41"/>
  <c r="E875" i="41"/>
  <c r="E1248" i="41"/>
  <c r="E1167" i="41"/>
  <c r="E1256" i="41"/>
  <c r="E1223" i="41"/>
  <c r="F717" i="41"/>
  <c r="E717" i="41"/>
  <c r="E1108" i="41"/>
  <c r="E1061" i="41"/>
  <c r="E858" i="41"/>
  <c r="F858" i="41"/>
  <c r="E1212" i="41"/>
  <c r="E1165" i="41"/>
  <c r="E1142" i="41"/>
  <c r="E884" i="41"/>
  <c r="E1313" i="41"/>
  <c r="E1272" i="41"/>
  <c r="F773" i="41"/>
  <c r="E773" i="41"/>
  <c r="E1126" i="41"/>
  <c r="E726" i="41"/>
  <c r="F726" i="41"/>
  <c r="E1082" i="41"/>
  <c r="F756" i="41"/>
  <c r="E756" i="41"/>
  <c r="E948" i="41"/>
  <c r="E1113" i="41"/>
  <c r="E989" i="41"/>
  <c r="E1128" i="41"/>
  <c r="E851" i="41"/>
  <c r="E815" i="41"/>
  <c r="F815" i="41"/>
  <c r="E1278" i="41"/>
  <c r="E849" i="41"/>
  <c r="F849" i="41"/>
  <c r="E1000" i="41"/>
  <c r="E1045" i="41"/>
  <c r="E1025" i="41"/>
  <c r="E896" i="41"/>
  <c r="E728" i="41"/>
  <c r="F728" i="41"/>
  <c r="E1026" i="41"/>
  <c r="F855" i="41"/>
  <c r="E855" i="41"/>
  <c r="E827" i="41"/>
  <c r="F827" i="41"/>
  <c r="E1306" i="41"/>
  <c r="E1255" i="41"/>
  <c r="F810" i="41"/>
  <c r="E810" i="41"/>
  <c r="E1266" i="41"/>
  <c r="E837" i="41"/>
  <c r="E1311" i="41"/>
  <c r="E1197" i="41"/>
  <c r="E806" i="41"/>
  <c r="E1289" i="41"/>
  <c r="E1207" i="41"/>
  <c r="E1110" i="41"/>
  <c r="F796" i="41"/>
  <c r="E796" i="41"/>
  <c r="E1249" i="41"/>
  <c r="E974" i="41"/>
  <c r="E1117" i="41"/>
  <c r="E1173" i="41"/>
  <c r="E1226" i="41"/>
  <c r="E1170" i="41"/>
  <c r="E1123" i="41"/>
  <c r="E1041" i="41"/>
  <c r="E1080" i="41"/>
  <c r="E894" i="41"/>
  <c r="E915" i="41"/>
  <c r="E1209" i="41"/>
  <c r="E1152" i="41"/>
  <c r="E871" i="41"/>
  <c r="E822" i="41"/>
  <c r="E1301" i="41"/>
  <c r="E1220" i="41"/>
  <c r="E1125" i="41"/>
  <c r="E1247" i="41"/>
  <c r="E1187" i="41"/>
  <c r="E734" i="41"/>
  <c r="F734" i="41"/>
  <c r="E1131" i="41"/>
  <c r="E1169" i="41"/>
  <c r="E1011" i="41"/>
  <c r="E1079" i="41"/>
  <c r="E1031" i="41"/>
  <c r="E1039" i="41"/>
  <c r="E1303" i="41"/>
  <c r="E1050" i="41"/>
  <c r="E958" i="41"/>
  <c r="E1279" i="41"/>
  <c r="E1022" i="41"/>
  <c r="E1231" i="41"/>
  <c r="E1269" i="41"/>
  <c r="E950" i="41"/>
  <c r="E869" i="41"/>
  <c r="E895" i="41"/>
  <c r="E853" i="41"/>
  <c r="F853" i="41"/>
  <c r="E859" i="41"/>
  <c r="F859" i="41"/>
  <c r="E963" i="41"/>
  <c r="E955" i="41"/>
  <c r="E890" i="41"/>
  <c r="E936" i="41"/>
  <c r="E1243" i="41"/>
  <c r="E1227" i="41"/>
  <c r="E882" i="41"/>
  <c r="E1024" i="41"/>
  <c r="E938" i="41"/>
  <c r="E836" i="41"/>
  <c r="E1001" i="41"/>
  <c r="E897" i="41"/>
  <c r="E992" i="41"/>
  <c r="E1160" i="41"/>
  <c r="E1048" i="41"/>
  <c r="E1270" i="41"/>
  <c r="E766" i="41"/>
  <c r="F766" i="41"/>
  <c r="E831" i="41"/>
  <c r="F831" i="41"/>
  <c r="E1057" i="41"/>
  <c r="F769" i="41"/>
  <c r="E769" i="41"/>
  <c r="E951" i="41"/>
  <c r="E747" i="41"/>
  <c r="F747" i="41"/>
  <c r="E1284" i="41"/>
  <c r="E916" i="41"/>
  <c r="E731" i="41"/>
  <c r="F731" i="41"/>
  <c r="E1235" i="41"/>
  <c r="E845" i="41"/>
  <c r="E1065" i="41"/>
  <c r="E920" i="41"/>
  <c r="E862" i="41"/>
  <c r="E762" i="41"/>
  <c r="F762" i="41"/>
  <c r="E1028" i="41"/>
  <c r="E744" i="41"/>
  <c r="F744" i="41"/>
  <c r="B119" i="29"/>
  <c r="E119" i="29" s="1"/>
  <c r="G119" i="29"/>
  <c r="D119" i="29"/>
  <c r="G143" i="29"/>
  <c r="B143" i="29"/>
  <c r="E143" i="29" s="1"/>
  <c r="D143" i="29"/>
  <c r="B140" i="29"/>
  <c r="E140" i="29" s="1"/>
  <c r="G140" i="29"/>
  <c r="D140" i="29"/>
  <c r="G127" i="29"/>
  <c r="D127" i="29"/>
  <c r="B127" i="29"/>
  <c r="E127" i="29" s="1"/>
  <c r="B34" i="29"/>
  <c r="E34" i="29" s="1"/>
  <c r="G34" i="29"/>
  <c r="D34" i="29"/>
  <c r="B104" i="29"/>
  <c r="E104" i="29" s="1"/>
  <c r="G104" i="29"/>
  <c r="D104" i="29"/>
  <c r="D42" i="29"/>
  <c r="B42" i="29"/>
  <c r="E42" i="29" s="1"/>
  <c r="G42" i="29"/>
  <c r="D61" i="29"/>
  <c r="G61" i="29"/>
  <c r="B61" i="29"/>
  <c r="E61" i="29" s="1"/>
  <c r="D160" i="29"/>
  <c r="B160" i="29"/>
  <c r="E160" i="29" s="1"/>
  <c r="G160" i="29"/>
  <c r="D24" i="29"/>
  <c r="B24" i="29"/>
  <c r="E24" i="29" s="1"/>
  <c r="G24" i="29"/>
  <c r="B41" i="29"/>
  <c r="E41" i="29" s="1"/>
  <c r="G41" i="29"/>
  <c r="D41" i="29"/>
  <c r="G94" i="29"/>
  <c r="B94" i="29"/>
  <c r="E94" i="29" s="1"/>
  <c r="D94" i="29"/>
  <c r="D134" i="29"/>
  <c r="B134" i="29"/>
  <c r="E134" i="29" s="1"/>
  <c r="G134" i="29"/>
  <c r="G96" i="29"/>
  <c r="B96" i="29"/>
  <c r="E96" i="29" s="1"/>
  <c r="D96" i="29"/>
  <c r="B95" i="29"/>
  <c r="E95" i="29" s="1"/>
  <c r="G95" i="29"/>
  <c r="D95" i="29"/>
  <c r="G161" i="29"/>
  <c r="D161" i="29"/>
  <c r="B161" i="29"/>
  <c r="E161" i="29" s="1"/>
  <c r="B102" i="29"/>
  <c r="E102" i="29" s="1"/>
  <c r="G102" i="29"/>
  <c r="D102" i="29"/>
  <c r="B44" i="29"/>
  <c r="E44" i="29" s="1"/>
  <c r="G44" i="29"/>
  <c r="D44" i="29"/>
  <c r="D136" i="29"/>
  <c r="B136" i="29"/>
  <c r="E136" i="29" s="1"/>
  <c r="G136" i="29"/>
  <c r="B25" i="29"/>
  <c r="E25" i="29" s="1"/>
  <c r="D25" i="29"/>
  <c r="G25" i="29"/>
  <c r="D21" i="29"/>
  <c r="G21" i="29"/>
  <c r="B21" i="29"/>
  <c r="E21" i="29" s="1"/>
  <c r="G101" i="29"/>
  <c r="D101" i="29"/>
  <c r="B101" i="29"/>
  <c r="E101" i="29" s="1"/>
  <c r="B154" i="29"/>
  <c r="E154" i="29" s="1"/>
  <c r="G154" i="29"/>
  <c r="D154" i="29"/>
  <c r="B135" i="29"/>
  <c r="E135" i="29" s="1"/>
  <c r="D135" i="29"/>
  <c r="G135" i="29"/>
  <c r="D113" i="29"/>
  <c r="B113" i="29"/>
  <c r="E113" i="29" s="1"/>
  <c r="G113" i="29"/>
  <c r="D36" i="29"/>
  <c r="G36" i="29"/>
  <c r="B36" i="29"/>
  <c r="E36" i="29" s="1"/>
  <c r="D162" i="29"/>
  <c r="G162" i="29"/>
  <c r="B162" i="29"/>
  <c r="E162" i="29" s="1"/>
  <c r="B30" i="29"/>
  <c r="E30" i="29" s="1"/>
  <c r="G30" i="29"/>
  <c r="D30" i="29"/>
  <c r="G90" i="29"/>
  <c r="D90" i="29"/>
  <c r="B90" i="29"/>
  <c r="E90" i="29" s="1"/>
  <c r="G117" i="29"/>
  <c r="B117" i="29"/>
  <c r="E117" i="29" s="1"/>
  <c r="D117" i="29"/>
  <c r="D116" i="29"/>
  <c r="B116" i="29"/>
  <c r="E116" i="29" s="1"/>
  <c r="G116" i="29"/>
  <c r="G40" i="29"/>
  <c r="B40" i="29"/>
  <c r="E40" i="29" s="1"/>
  <c r="D40" i="29"/>
  <c r="B27" i="29"/>
  <c r="E27" i="29" s="1"/>
  <c r="D27" i="29"/>
  <c r="G27" i="29"/>
  <c r="B69" i="29"/>
  <c r="E69" i="29" s="1"/>
  <c r="D69" i="29"/>
  <c r="G69" i="29"/>
  <c r="G149" i="29"/>
  <c r="D149" i="29"/>
  <c r="B149" i="29"/>
  <c r="E149" i="29" s="1"/>
  <c r="D37" i="29"/>
  <c r="B37" i="29"/>
  <c r="E37" i="29" s="1"/>
  <c r="G37" i="29"/>
  <c r="D35" i="29"/>
  <c r="G35" i="29"/>
  <c r="B35" i="29"/>
  <c r="E35" i="29" s="1"/>
  <c r="E1294" i="41"/>
  <c r="E812" i="41"/>
  <c r="F812" i="41"/>
  <c r="E928" i="41"/>
  <c r="E977" i="41"/>
  <c r="F775" i="41"/>
  <c r="E775" i="41"/>
  <c r="E1091" i="41"/>
  <c r="E1047" i="41"/>
  <c r="E930" i="41"/>
  <c r="E878" i="41"/>
  <c r="E912" i="41"/>
  <c r="E1179" i="41"/>
  <c r="E1286" i="41"/>
  <c r="E1119" i="41"/>
  <c r="E881" i="41"/>
  <c r="E1043" i="41"/>
  <c r="E1254" i="41"/>
  <c r="F793" i="41"/>
  <c r="E793" i="41"/>
  <c r="E1111" i="41"/>
  <c r="E1106" i="41"/>
  <c r="E893" i="41"/>
  <c r="E1230" i="41"/>
  <c r="E983" i="41"/>
  <c r="E840" i="41"/>
  <c r="F840" i="41"/>
  <c r="E981" i="41"/>
  <c r="E787" i="41"/>
  <c r="F787" i="41"/>
  <c r="E1161" i="41"/>
  <c r="E1149" i="41"/>
  <c r="E790" i="41"/>
  <c r="F790" i="41"/>
  <c r="E1016" i="41"/>
  <c r="E944" i="41"/>
  <c r="E1071" i="41"/>
  <c r="E729" i="41"/>
  <c r="E864" i="41"/>
  <c r="E1184" i="41"/>
  <c r="E1147" i="41"/>
  <c r="E1156" i="41"/>
  <c r="E1146" i="41"/>
  <c r="E823" i="41"/>
  <c r="F823" i="41"/>
  <c r="E1132" i="41"/>
  <c r="E1297" i="41"/>
  <c r="E1168" i="41"/>
  <c r="E843" i="41"/>
  <c r="E1225" i="41"/>
  <c r="E1040" i="41"/>
  <c r="E1292" i="41"/>
  <c r="E1070" i="41"/>
  <c r="E1054" i="41"/>
  <c r="E1221" i="41"/>
  <c r="E1182" i="41"/>
  <c r="E1261" i="41"/>
  <c r="E1009" i="41"/>
  <c r="E1251" i="41"/>
  <c r="E909" i="41"/>
  <c r="E1066" i="41"/>
  <c r="E1012" i="41"/>
  <c r="E885" i="41"/>
  <c r="E1159" i="41"/>
  <c r="E947" i="41"/>
  <c r="E1027" i="41"/>
  <c r="E1014" i="41"/>
  <c r="E1150" i="41"/>
  <c r="E956" i="41"/>
  <c r="E804" i="41"/>
  <c r="E825" i="41"/>
  <c r="E1299" i="41"/>
  <c r="E776" i="41"/>
  <c r="F776" i="41"/>
  <c r="E1136" i="41"/>
  <c r="E1263" i="41"/>
  <c r="E888" i="41"/>
  <c r="E960" i="41"/>
  <c r="F850" i="41"/>
  <c r="E850" i="41"/>
  <c r="E995" i="41"/>
  <c r="E1035" i="41"/>
  <c r="E917" i="41"/>
  <c r="E891" i="41"/>
  <c r="E1073" i="41"/>
  <c r="E865" i="41"/>
  <c r="E1293" i="41"/>
  <c r="E911" i="41"/>
  <c r="E847" i="41"/>
  <c r="F847" i="41"/>
  <c r="E1295" i="41"/>
  <c r="E946" i="41"/>
  <c r="E1199" i="41"/>
  <c r="E1316" i="41"/>
  <c r="E1038" i="41"/>
  <c r="E1118" i="41"/>
  <c r="E922" i="41"/>
  <c r="E1234" i="41"/>
  <c r="E791" i="41"/>
  <c r="F791" i="41"/>
  <c r="E745" i="41"/>
  <c r="F745" i="41"/>
  <c r="E1257" i="41"/>
  <c r="E1305" i="41"/>
  <c r="E1302" i="41"/>
  <c r="E1315" i="41"/>
  <c r="E998" i="41"/>
  <c r="F768" i="41"/>
  <c r="E768" i="41"/>
  <c r="E907" i="41"/>
  <c r="E1265" i="41"/>
  <c r="E861" i="41"/>
  <c r="E765" i="41"/>
  <c r="F765" i="41"/>
  <c r="E1198" i="41"/>
  <c r="E932" i="41"/>
  <c r="E786" i="41"/>
  <c r="E921" i="41"/>
  <c r="E975" i="41"/>
  <c r="E984" i="41"/>
  <c r="E1191" i="41"/>
  <c r="E1097" i="41"/>
  <c r="E1069" i="41"/>
  <c r="E868" i="41"/>
  <c r="E905" i="41"/>
  <c r="E1241" i="41"/>
  <c r="E1282" i="41"/>
  <c r="E899" i="41"/>
  <c r="E1155" i="41"/>
  <c r="E1046" i="41"/>
  <c r="E1029" i="41"/>
  <c r="E803" i="41"/>
  <c r="E1075" i="41"/>
  <c r="E1017" i="41"/>
  <c r="E832" i="41"/>
  <c r="F832" i="41"/>
  <c r="E753" i="41"/>
  <c r="F753" i="41"/>
  <c r="E1008" i="41"/>
  <c r="E1127" i="41"/>
  <c r="E968" i="41"/>
  <c r="E1314" i="41"/>
  <c r="E1217" i="41"/>
  <c r="E716" i="41"/>
  <c r="F807" i="41" s="1"/>
  <c r="E949" i="41"/>
  <c r="E913" i="41"/>
  <c r="E1319" i="41"/>
  <c r="E1183" i="41"/>
  <c r="E1205" i="41"/>
  <c r="E1174" i="41"/>
  <c r="E1287" i="41"/>
  <c r="E1105" i="41"/>
  <c r="E1055" i="41"/>
  <c r="E1194" i="41"/>
  <c r="E1222" i="41"/>
  <c r="E813" i="41"/>
  <c r="E1172" i="41"/>
  <c r="E970" i="41"/>
  <c r="E764" i="41"/>
  <c r="F764" i="41"/>
  <c r="E1130" i="41"/>
  <c r="E1115" i="41"/>
  <c r="E1060" i="41"/>
  <c r="E985" i="41"/>
  <c r="E1059" i="41"/>
  <c r="E1116" i="41"/>
  <c r="E1285" i="41"/>
  <c r="E1192" i="41"/>
  <c r="E1201" i="41"/>
  <c r="I13" i="54"/>
  <c r="H13" i="54"/>
  <c r="E7" i="54"/>
  <c r="L7" i="54" s="1"/>
  <c r="E12" i="54"/>
  <c r="C14" i="54"/>
  <c r="D13" i="54"/>
  <c r="F778" i="41" l="1"/>
  <c r="F851" i="41"/>
  <c r="F835" i="41"/>
  <c r="F782" i="41"/>
  <c r="F783" i="41"/>
  <c r="F804" i="41"/>
  <c r="F808" i="41"/>
  <c r="F843" i="41"/>
  <c r="F814" i="41"/>
  <c r="F817" i="41"/>
  <c r="F805" i="41"/>
  <c r="F830" i="41"/>
  <c r="F826" i="41"/>
  <c r="F824" i="41"/>
  <c r="K16" i="29"/>
  <c r="F720" i="41"/>
  <c r="F786" i="41"/>
  <c r="F845" i="41"/>
  <c r="F781" i="41"/>
  <c r="K16" i="39"/>
  <c r="F803" i="41"/>
  <c r="F718" i="41"/>
  <c r="F780" i="41"/>
  <c r="F852" i="41"/>
  <c r="H17" i="39"/>
  <c r="F716" i="41"/>
  <c r="F729" i="41"/>
  <c r="F836" i="41"/>
  <c r="F841" i="41"/>
  <c r="F813" i="41"/>
  <c r="I17" i="39"/>
  <c r="A15" i="54"/>
  <c r="O14" i="54"/>
  <c r="F837" i="41"/>
  <c r="K33" i="39"/>
  <c r="H28" i="39"/>
  <c r="I28" i="39"/>
  <c r="F7" i="54"/>
  <c r="D11" i="59"/>
  <c r="H18" i="29"/>
  <c r="J18" i="29"/>
  <c r="I18" i="29"/>
  <c r="J17" i="29"/>
  <c r="H17" i="29"/>
  <c r="I17" i="29"/>
  <c r="J24" i="39"/>
  <c r="H24" i="39"/>
  <c r="H26" i="39"/>
  <c r="K18" i="39"/>
  <c r="J26" i="39"/>
  <c r="F802" i="41"/>
  <c r="F1119" i="41"/>
  <c r="F1240" i="41"/>
  <c r="F1154" i="41"/>
  <c r="I34" i="39"/>
  <c r="J22" i="39"/>
  <c r="H34" i="39"/>
  <c r="H22" i="39"/>
  <c r="H31" i="39"/>
  <c r="J31" i="39"/>
  <c r="H19" i="39"/>
  <c r="K29" i="39"/>
  <c r="I19" i="39"/>
  <c r="J30" i="39"/>
  <c r="J21" i="39"/>
  <c r="I21" i="39"/>
  <c r="I32" i="39"/>
  <c r="H32" i="39"/>
  <c r="I20" i="39"/>
  <c r="J20" i="39"/>
  <c r="H27" i="39"/>
  <c r="H30" i="39"/>
  <c r="J27" i="39"/>
  <c r="F920" i="41"/>
  <c r="F1284" i="41"/>
  <c r="F951" i="41"/>
  <c r="F1057" i="41"/>
  <c r="F1048" i="41"/>
  <c r="F992" i="41"/>
  <c r="F1001" i="41"/>
  <c r="F938" i="41"/>
  <c r="F882" i="41"/>
  <c r="F869" i="41"/>
  <c r="F1303" i="41"/>
  <c r="F1125" i="41"/>
  <c r="F1123" i="41"/>
  <c r="F1289" i="41"/>
  <c r="F1306" i="41"/>
  <c r="F989" i="41"/>
  <c r="F941" i="41"/>
  <c r="F967" i="41"/>
  <c r="F1296" i="41"/>
  <c r="F1239" i="41"/>
  <c r="F1145" i="41"/>
  <c r="F1258" i="41"/>
  <c r="F1203" i="41"/>
  <c r="F1233" i="41"/>
  <c r="F925" i="41"/>
  <c r="F1166" i="41"/>
  <c r="F919" i="41"/>
  <c r="F1063" i="41"/>
  <c r="F997" i="41"/>
  <c r="F892" i="41"/>
  <c r="F1236" i="41"/>
  <c r="F1027" i="41"/>
  <c r="F1012" i="41"/>
  <c r="F1054" i="41"/>
  <c r="F1168" i="41"/>
  <c r="F1146" i="41"/>
  <c r="F1071" i="41"/>
  <c r="F1230" i="41"/>
  <c r="F1043" i="41"/>
  <c r="F878" i="41"/>
  <c r="F1047" i="41"/>
  <c r="F1294" i="41"/>
  <c r="F1116" i="41"/>
  <c r="F1115" i="41"/>
  <c r="F1222" i="41"/>
  <c r="F1287" i="41"/>
  <c r="F1319" i="41"/>
  <c r="F1217" i="41"/>
  <c r="F1008" i="41"/>
  <c r="F1029" i="41"/>
  <c r="F1282" i="41"/>
  <c r="F1069" i="41"/>
  <c r="F975" i="41"/>
  <c r="F861" i="41"/>
  <c r="F998" i="41"/>
  <c r="F1257" i="41"/>
  <c r="F1038" i="41"/>
  <c r="F1295" i="41"/>
  <c r="F865" i="41"/>
  <c r="F891" i="41"/>
  <c r="F888" i="41"/>
  <c r="F1299" i="41"/>
  <c r="F956" i="41"/>
  <c r="F1014" i="41"/>
  <c r="F947" i="41"/>
  <c r="F885" i="41"/>
  <c r="F1066" i="41"/>
  <c r="F1251" i="41"/>
  <c r="F1261" i="41"/>
  <c r="F1221" i="41"/>
  <c r="F1070" i="41"/>
  <c r="F1040" i="41"/>
  <c r="F1297" i="41"/>
  <c r="F1156" i="41"/>
  <c r="F1184" i="41"/>
  <c r="F944" i="41"/>
  <c r="F1161" i="41"/>
  <c r="F981" i="41"/>
  <c r="F983" i="41"/>
  <c r="F893" i="41"/>
  <c r="F1111" i="41"/>
  <c r="F1254" i="41"/>
  <c r="F881" i="41"/>
  <c r="F1286" i="41"/>
  <c r="F912" i="41"/>
  <c r="F930" i="41"/>
  <c r="F1091" i="41"/>
  <c r="F977" i="41"/>
  <c r="F963" i="41"/>
  <c r="F958" i="41"/>
  <c r="F1131" i="41"/>
  <c r="F1187" i="41"/>
  <c r="F1080" i="41"/>
  <c r="F1249" i="41"/>
  <c r="F1110" i="41"/>
  <c r="F1000" i="41"/>
  <c r="F1278" i="41"/>
  <c r="F1165" i="41"/>
  <c r="F875" i="41"/>
  <c r="F1051" i="41"/>
  <c r="F945" i="41"/>
  <c r="F1280" i="41"/>
  <c r="F1141" i="41"/>
  <c r="F964" i="41"/>
  <c r="F1064" i="41"/>
  <c r="F887" i="41"/>
  <c r="F1200" i="41"/>
  <c r="F1171" i="41"/>
  <c r="F873" i="41"/>
  <c r="F1159" i="41"/>
  <c r="F1009" i="41"/>
  <c r="F1292" i="41"/>
  <c r="F1132" i="41"/>
  <c r="F864" i="41"/>
  <c r="F1149" i="41"/>
  <c r="F1106" i="41"/>
  <c r="F1179" i="41"/>
  <c r="F928" i="41"/>
  <c r="F1192" i="41"/>
  <c r="F985" i="41"/>
  <c r="F1172" i="41"/>
  <c r="F1055" i="41"/>
  <c r="F1205" i="41"/>
  <c r="F949" i="41"/>
  <c r="F968" i="41"/>
  <c r="F1075" i="41"/>
  <c r="F1155" i="41"/>
  <c r="F905" i="41"/>
  <c r="F1191" i="41"/>
  <c r="F1198" i="41"/>
  <c r="F907" i="41"/>
  <c r="F1302" i="41"/>
  <c r="F922" i="41"/>
  <c r="F1199" i="41"/>
  <c r="F911" i="41"/>
  <c r="F1035" i="41"/>
  <c r="F1136" i="41"/>
  <c r="F1201" i="41"/>
  <c r="F1285" i="41"/>
  <c r="F1059" i="41"/>
  <c r="F1060" i="41"/>
  <c r="F1130" i="41"/>
  <c r="F970" i="41"/>
  <c r="F1194" i="41"/>
  <c r="F1105" i="41"/>
  <c r="F1174" i="41"/>
  <c r="F1183" i="41"/>
  <c r="F913" i="41"/>
  <c r="F1314" i="41"/>
  <c r="F1127" i="41"/>
  <c r="F1017" i="41"/>
  <c r="F1046" i="41"/>
  <c r="F899" i="41"/>
  <c r="F1241" i="41"/>
  <c r="F868" i="41"/>
  <c r="F1097" i="41"/>
  <c r="F984" i="41"/>
  <c r="F921" i="41"/>
  <c r="F932" i="41"/>
  <c r="F1265" i="41"/>
  <c r="F1315" i="41"/>
  <c r="F1305" i="41"/>
  <c r="F1234" i="41"/>
  <c r="F1118" i="41"/>
  <c r="F1316" i="41"/>
  <c r="F946" i="41"/>
  <c r="F1293" i="41"/>
  <c r="F1073" i="41"/>
  <c r="F917" i="41"/>
  <c r="F995" i="41"/>
  <c r="F960" i="41"/>
  <c r="F1263" i="41"/>
  <c r="F1028" i="41"/>
  <c r="F862" i="41"/>
  <c r="F1065" i="41"/>
  <c r="F1235" i="41"/>
  <c r="F916" i="41"/>
  <c r="F1270" i="41"/>
  <c r="F1160" i="41"/>
  <c r="F897" i="41"/>
  <c r="F1024" i="41"/>
  <c r="F890" i="41"/>
  <c r="F1022" i="41"/>
  <c r="F1011" i="41"/>
  <c r="F915" i="41"/>
  <c r="F1117" i="41"/>
  <c r="F1025" i="41"/>
  <c r="F884" i="41"/>
  <c r="F1167" i="41"/>
  <c r="F1015" i="41"/>
  <c r="F926" i="41"/>
  <c r="F1242" i="41"/>
  <c r="F959" i="41"/>
  <c r="F1283" i="41"/>
  <c r="F1307" i="41"/>
  <c r="F1020" i="41"/>
  <c r="F980" i="41"/>
  <c r="F1271" i="41"/>
  <c r="F1032" i="41"/>
  <c r="F876" i="41"/>
  <c r="F904" i="41"/>
  <c r="F880" i="41"/>
  <c r="F1245" i="41"/>
  <c r="F1089" i="41"/>
  <c r="F1003" i="41"/>
  <c r="F1122" i="41"/>
  <c r="F1304" i="41"/>
  <c r="F1077" i="41"/>
  <c r="F937" i="41"/>
  <c r="F1190" i="41"/>
  <c r="F943" i="41"/>
  <c r="F1181" i="41"/>
  <c r="F903" i="41"/>
  <c r="F900" i="41"/>
  <c r="F986" i="41"/>
  <c r="F1252" i="41"/>
  <c r="F929" i="41"/>
  <c r="F1102" i="41"/>
  <c r="F1238" i="41"/>
  <c r="F1084" i="41"/>
  <c r="F1124" i="41"/>
  <c r="F978" i="41"/>
  <c r="F918" i="41"/>
  <c r="F906" i="41"/>
  <c r="F1300" i="41"/>
  <c r="F1185" i="41"/>
  <c r="F972" i="41"/>
  <c r="F863" i="41"/>
  <c r="F1158" i="41"/>
  <c r="F1196" i="41"/>
  <c r="F877" i="41"/>
  <c r="F1164" i="41"/>
  <c r="F962" i="41"/>
  <c r="F1320" i="41"/>
  <c r="F870" i="41"/>
  <c r="F1215" i="41"/>
  <c r="F1177" i="41"/>
  <c r="F1298" i="41"/>
  <c r="F991" i="41"/>
  <c r="F1210" i="41"/>
  <c r="F996" i="41"/>
  <c r="F1229" i="41"/>
  <c r="F867" i="41"/>
  <c r="F1101" i="41"/>
  <c r="F1188" i="41"/>
  <c r="F1309" i="41"/>
  <c r="F1088" i="41"/>
  <c r="F1068" i="41"/>
  <c r="F1274" i="41"/>
  <c r="F1176" i="41"/>
  <c r="F1232" i="41"/>
  <c r="F1288" i="41"/>
  <c r="F1219" i="41"/>
  <c r="F939" i="41"/>
  <c r="F1013" i="41"/>
  <c r="F1120" i="41"/>
  <c r="F1086" i="41"/>
  <c r="F1228" i="41"/>
  <c r="F1275" i="41"/>
  <c r="F1224" i="41"/>
  <c r="F1207" i="41"/>
  <c r="F974" i="41"/>
  <c r="F1173" i="41"/>
  <c r="F1170" i="41"/>
  <c r="F1041" i="41"/>
  <c r="F894" i="41"/>
  <c r="F1209" i="41"/>
  <c r="F871" i="41"/>
  <c r="F1140" i="41"/>
  <c r="F1244" i="41"/>
  <c r="F1092" i="41"/>
  <c r="F1053" i="41"/>
  <c r="F1291" i="41"/>
  <c r="F1049" i="41"/>
  <c r="F1237" i="41"/>
  <c r="F1006" i="41"/>
  <c r="F1186" i="41"/>
  <c r="F1072" i="41"/>
  <c r="F1133" i="41"/>
  <c r="F1100" i="41"/>
  <c r="F1081" i="41"/>
  <c r="F1138" i="41"/>
  <c r="F1034" i="41"/>
  <c r="F1178" i="41"/>
  <c r="F1246" i="41"/>
  <c r="F1148" i="41"/>
  <c r="F1018" i="41"/>
  <c r="F990" i="41"/>
  <c r="F1189" i="41"/>
  <c r="F1260" i="41"/>
  <c r="F1216" i="41"/>
  <c r="F1162" i="41"/>
  <c r="F1010" i="41"/>
  <c r="F1175" i="41"/>
  <c r="F1204" i="41"/>
  <c r="F860" i="41"/>
  <c r="F1056" i="41"/>
  <c r="F1021" i="41"/>
  <c r="F1058" i="41"/>
  <c r="F994" i="41"/>
  <c r="F1151" i="41"/>
  <c r="F901" i="41"/>
  <c r="F931" i="41"/>
  <c r="F1264" i="41"/>
  <c r="F961" i="41"/>
  <c r="F1317" i="41"/>
  <c r="F1310" i="41"/>
  <c r="F874" i="41"/>
  <c r="F1067" i="41"/>
  <c r="F1135" i="41"/>
  <c r="F1267" i="41"/>
  <c r="F952" i="41"/>
  <c r="F1095" i="41"/>
  <c r="F1023" i="41"/>
  <c r="F1085" i="41"/>
  <c r="F1078" i="41"/>
  <c r="F1281" i="41"/>
  <c r="F1157" i="41"/>
  <c r="F940" i="41"/>
  <c r="F1098" i="41"/>
  <c r="F1312" i="41"/>
  <c r="F914" i="41"/>
  <c r="F1163" i="41"/>
  <c r="F1107" i="41"/>
  <c r="F866" i="41"/>
  <c r="F1074" i="41"/>
  <c r="F1248" i="41"/>
  <c r="F1256" i="41"/>
  <c r="F1061" i="41"/>
  <c r="F1212" i="41"/>
  <c r="F1142" i="41"/>
  <c r="F1313" i="41"/>
  <c r="F1113" i="41"/>
  <c r="F1128" i="41"/>
  <c r="F1045" i="41"/>
  <c r="F896" i="41"/>
  <c r="F1026" i="41"/>
  <c r="F1255" i="41"/>
  <c r="F1266" i="41"/>
  <c r="F1311" i="41"/>
  <c r="F1220" i="41"/>
  <c r="F1247" i="41"/>
  <c r="F1169" i="41"/>
  <c r="F1079" i="41"/>
  <c r="F1039" i="41"/>
  <c r="F1050" i="41"/>
  <c r="F1279" i="41"/>
  <c r="F1231" i="41"/>
  <c r="F950" i="41"/>
  <c r="F895" i="41"/>
  <c r="F955" i="41"/>
  <c r="F936" i="41"/>
  <c r="F1227" i="41"/>
  <c r="F1268" i="41"/>
  <c r="F1019" i="41"/>
  <c r="F1090" i="41"/>
  <c r="F1037" i="41"/>
  <c r="F1134" i="41"/>
  <c r="F954" i="41"/>
  <c r="F924" i="41"/>
  <c r="F1143" i="41"/>
  <c r="F908" i="41"/>
  <c r="F976" i="41"/>
  <c r="F982" i="41"/>
  <c r="F934" i="41"/>
  <c r="F1121" i="41"/>
  <c r="F1218" i="41"/>
  <c r="F1137" i="41"/>
  <c r="F1211" i="41"/>
  <c r="F979" i="41"/>
  <c r="F1076" i="41"/>
  <c r="F971" i="41"/>
  <c r="F1139" i="41"/>
  <c r="F1262" i="41"/>
  <c r="F965" i="41"/>
  <c r="F889" i="41"/>
  <c r="F1318" i="41"/>
  <c r="F1062" i="41"/>
  <c r="F1202" i="41"/>
  <c r="F927" i="41"/>
  <c r="F1153" i="41"/>
  <c r="F1109" i="41"/>
  <c r="F1004" i="41"/>
  <c r="F1112" i="41"/>
  <c r="F872" i="41"/>
  <c r="F1114" i="41"/>
  <c r="F1087" i="41"/>
  <c r="F1036" i="41"/>
  <c r="F902" i="41"/>
  <c r="F1002" i="41"/>
  <c r="F1253" i="41"/>
  <c r="F1213" i="41"/>
  <c r="F1273" i="41"/>
  <c r="F1208" i="41"/>
  <c r="F973" i="41"/>
  <c r="F1308" i="41"/>
  <c r="F1094" i="41"/>
  <c r="F933" i="41"/>
  <c r="F1180" i="41"/>
  <c r="F966" i="41"/>
  <c r="F1099" i="41"/>
  <c r="F969" i="41"/>
  <c r="F1042" i="41"/>
  <c r="F993" i="41"/>
  <c r="F935" i="41"/>
  <c r="F999" i="41"/>
  <c r="F942" i="41"/>
  <c r="F1144" i="41"/>
  <c r="F1250" i="41"/>
  <c r="F988" i="41"/>
  <c r="F910" i="41"/>
  <c r="F1096" i="41"/>
  <c r="F1033" i="41"/>
  <c r="F1206" i="41"/>
  <c r="F898" i="41"/>
  <c r="F1259" i="41"/>
  <c r="F953" i="41"/>
  <c r="F886" i="41"/>
  <c r="F1193" i="41"/>
  <c r="F1103" i="41"/>
  <c r="F1030" i="41"/>
  <c r="F1277" i="41"/>
  <c r="F883" i="41"/>
  <c r="F1150" i="41"/>
  <c r="F909" i="41"/>
  <c r="F1182" i="41"/>
  <c r="F1225" i="41"/>
  <c r="F1147" i="41"/>
  <c r="F1016" i="41"/>
  <c r="F1243" i="41"/>
  <c r="F1269" i="41"/>
  <c r="F1031" i="41"/>
  <c r="F1301" i="41"/>
  <c r="F1152" i="41"/>
  <c r="F1226" i="41"/>
  <c r="F1197" i="41"/>
  <c r="F948" i="41"/>
  <c r="F1082" i="41"/>
  <c r="F1126" i="41"/>
  <c r="F1272" i="41"/>
  <c r="F1108" i="41"/>
  <c r="F1223" i="41"/>
  <c r="F1104" i="41"/>
  <c r="F1044" i="41"/>
  <c r="F987" i="41"/>
  <c r="F1195" i="41"/>
  <c r="F1276" i="41"/>
  <c r="F923" i="41"/>
  <c r="F1129" i="41"/>
  <c r="F957" i="41"/>
  <c r="F1007" i="41"/>
  <c r="F1290" i="41"/>
  <c r="F1052" i="41"/>
  <c r="F1093" i="41"/>
  <c r="F1083" i="41"/>
  <c r="F1214" i="41"/>
  <c r="F879" i="41"/>
  <c r="F1005" i="41"/>
  <c r="J20" i="29"/>
  <c r="I20" i="29"/>
  <c r="H20" i="29"/>
  <c r="H19" i="29"/>
  <c r="I19" i="29"/>
  <c r="J19" i="29"/>
  <c r="K23" i="39"/>
  <c r="K25" i="39"/>
  <c r="F828" i="41"/>
  <c r="H154" i="29"/>
  <c r="I154" i="29"/>
  <c r="J154" i="29"/>
  <c r="J24" i="29"/>
  <c r="I24" i="29"/>
  <c r="H24" i="29"/>
  <c r="F806" i="41"/>
  <c r="I128" i="29"/>
  <c r="J128" i="29"/>
  <c r="H128" i="29"/>
  <c r="J138" i="29"/>
  <c r="H138" i="29"/>
  <c r="I138" i="29"/>
  <c r="I43" i="29"/>
  <c r="H43" i="29"/>
  <c r="J43" i="29"/>
  <c r="I100" i="29"/>
  <c r="J100" i="29"/>
  <c r="H100" i="29"/>
  <c r="H133" i="29"/>
  <c r="J133" i="29"/>
  <c r="I133" i="29"/>
  <c r="H70" i="29"/>
  <c r="J70" i="29"/>
  <c r="I70" i="29"/>
  <c r="J73" i="29"/>
  <c r="I73" i="29"/>
  <c r="H73" i="29"/>
  <c r="J121" i="29"/>
  <c r="H121" i="29"/>
  <c r="I121" i="29"/>
  <c r="H141" i="29"/>
  <c r="J141" i="29"/>
  <c r="I141" i="29"/>
  <c r="I60" i="29"/>
  <c r="J60" i="29"/>
  <c r="H60" i="29"/>
  <c r="H163" i="29"/>
  <c r="J163" i="29"/>
  <c r="I163" i="29"/>
  <c r="F819" i="41"/>
  <c r="F725" i="41"/>
  <c r="J59" i="29"/>
  <c r="H59" i="29"/>
  <c r="I59" i="29"/>
  <c r="H48" i="29"/>
  <c r="J48" i="29"/>
  <c r="I48" i="29"/>
  <c r="J137" i="29"/>
  <c r="I137" i="29"/>
  <c r="H137" i="29"/>
  <c r="I139" i="29"/>
  <c r="J139" i="29"/>
  <c r="H139" i="29"/>
  <c r="I155" i="29"/>
  <c r="J155" i="29"/>
  <c r="H155" i="29"/>
  <c r="J87" i="29"/>
  <c r="H87" i="29"/>
  <c r="I87" i="29"/>
  <c r="F821" i="41"/>
  <c r="J46" i="29"/>
  <c r="H46" i="29"/>
  <c r="I46" i="29"/>
  <c r="I107" i="29"/>
  <c r="H107" i="29"/>
  <c r="J107" i="29"/>
  <c r="I126" i="29"/>
  <c r="J126" i="29"/>
  <c r="H126" i="29"/>
  <c r="H88" i="29"/>
  <c r="J88" i="29"/>
  <c r="I88" i="29"/>
  <c r="F839" i="41"/>
  <c r="I108" i="29"/>
  <c r="J108" i="29"/>
  <c r="H108" i="29"/>
  <c r="J112" i="29"/>
  <c r="I112" i="29"/>
  <c r="H112" i="29"/>
  <c r="H26" i="29"/>
  <c r="J26" i="29"/>
  <c r="I26" i="29"/>
  <c r="H52" i="29"/>
  <c r="J52" i="29"/>
  <c r="I52" i="29"/>
  <c r="H66" i="29"/>
  <c r="I66" i="29"/>
  <c r="J66" i="29"/>
  <c r="J114" i="29"/>
  <c r="I114" i="29"/>
  <c r="H114" i="29"/>
  <c r="J69" i="29"/>
  <c r="H69" i="29"/>
  <c r="I69" i="29"/>
  <c r="I21" i="29"/>
  <c r="H21" i="29"/>
  <c r="J21" i="29"/>
  <c r="J134" i="29"/>
  <c r="I134" i="29"/>
  <c r="H134" i="29"/>
  <c r="I54" i="29"/>
  <c r="H54" i="29"/>
  <c r="J54" i="29"/>
  <c r="H118" i="29"/>
  <c r="I118" i="29"/>
  <c r="J118" i="29"/>
  <c r="I85" i="29"/>
  <c r="J85" i="29"/>
  <c r="H85" i="29"/>
  <c r="J36" i="29"/>
  <c r="H36" i="29"/>
  <c r="I36" i="29"/>
  <c r="J116" i="29"/>
  <c r="H116" i="29"/>
  <c r="I116" i="29"/>
  <c r="J25" i="29"/>
  <c r="I25" i="29"/>
  <c r="H25" i="29"/>
  <c r="J136" i="29"/>
  <c r="I136" i="29"/>
  <c r="H136" i="29"/>
  <c r="J102" i="29"/>
  <c r="I102" i="29"/>
  <c r="H102" i="29"/>
  <c r="H161" i="29"/>
  <c r="I161" i="29"/>
  <c r="J161" i="29"/>
  <c r="I42" i="29"/>
  <c r="J42" i="29"/>
  <c r="H42" i="29"/>
  <c r="H34" i="29"/>
  <c r="I34" i="29"/>
  <c r="J34" i="29"/>
  <c r="I127" i="29"/>
  <c r="J127" i="29"/>
  <c r="H127" i="29"/>
  <c r="I119" i="29"/>
  <c r="J119" i="29"/>
  <c r="H119" i="29"/>
  <c r="J45" i="29"/>
  <c r="I45" i="29"/>
  <c r="H45" i="29"/>
  <c r="I82" i="29"/>
  <c r="J82" i="29"/>
  <c r="H82" i="29"/>
  <c r="H142" i="29"/>
  <c r="I142" i="29"/>
  <c r="J142" i="29"/>
  <c r="J151" i="29"/>
  <c r="H151" i="29"/>
  <c r="I151" i="29"/>
  <c r="J130" i="29"/>
  <c r="I130" i="29"/>
  <c r="H130" i="29"/>
  <c r="I38" i="29"/>
  <c r="J38" i="29"/>
  <c r="H38" i="29"/>
  <c r="I28" i="29"/>
  <c r="H28" i="29"/>
  <c r="J28" i="29"/>
  <c r="J71" i="29"/>
  <c r="I71" i="29"/>
  <c r="H71" i="29"/>
  <c r="H86" i="29"/>
  <c r="I86" i="29"/>
  <c r="J86" i="29"/>
  <c r="I51" i="29"/>
  <c r="J51" i="29"/>
  <c r="H51" i="29"/>
  <c r="I120" i="29"/>
  <c r="J120" i="29"/>
  <c r="H120" i="29"/>
  <c r="I153" i="29"/>
  <c r="H153" i="29"/>
  <c r="J153" i="29"/>
  <c r="H144" i="29"/>
  <c r="I144" i="29"/>
  <c r="J144" i="29"/>
  <c r="J124" i="29"/>
  <c r="H124" i="29"/>
  <c r="I124" i="29"/>
  <c r="F816" i="41"/>
  <c r="I76" i="29"/>
  <c r="J76" i="29"/>
  <c r="H76" i="29"/>
  <c r="H33" i="29"/>
  <c r="J33" i="29"/>
  <c r="I33" i="29"/>
  <c r="J158" i="29"/>
  <c r="I158" i="29"/>
  <c r="H158" i="29"/>
  <c r="I150" i="29"/>
  <c r="H150" i="29"/>
  <c r="J150" i="29"/>
  <c r="H105" i="29"/>
  <c r="J105" i="29"/>
  <c r="I105" i="29"/>
  <c r="H72" i="29"/>
  <c r="J72" i="29"/>
  <c r="I72" i="29"/>
  <c r="I122" i="29"/>
  <c r="H122" i="29"/>
  <c r="J122" i="29"/>
  <c r="J80" i="29"/>
  <c r="I80" i="29"/>
  <c r="H80" i="29"/>
  <c r="H49" i="29"/>
  <c r="I49" i="29"/>
  <c r="J49" i="29"/>
  <c r="H84" i="29"/>
  <c r="J84" i="29"/>
  <c r="I84" i="29"/>
  <c r="H55" i="29"/>
  <c r="I55" i="29"/>
  <c r="J55" i="29"/>
  <c r="J147" i="29"/>
  <c r="H147" i="29"/>
  <c r="I147" i="29"/>
  <c r="J131" i="29"/>
  <c r="H131" i="29"/>
  <c r="I131" i="29"/>
  <c r="J110" i="29"/>
  <c r="I110" i="29"/>
  <c r="H110" i="29"/>
  <c r="H35" i="29"/>
  <c r="I35" i="29"/>
  <c r="J35" i="29"/>
  <c r="I113" i="29"/>
  <c r="H113" i="29"/>
  <c r="J113" i="29"/>
  <c r="I95" i="29"/>
  <c r="H95" i="29"/>
  <c r="J95" i="29"/>
  <c r="J41" i="29"/>
  <c r="I41" i="29"/>
  <c r="H41" i="29"/>
  <c r="J140" i="29"/>
  <c r="I140" i="29"/>
  <c r="H140" i="29"/>
  <c r="I81" i="29"/>
  <c r="J81" i="29"/>
  <c r="H81" i="29"/>
  <c r="I79" i="29"/>
  <c r="H79" i="29"/>
  <c r="J79" i="29"/>
  <c r="I74" i="29"/>
  <c r="J74" i="29"/>
  <c r="H74" i="29"/>
  <c r="I149" i="29"/>
  <c r="H149" i="29"/>
  <c r="J149" i="29"/>
  <c r="J40" i="29"/>
  <c r="H40" i="29"/>
  <c r="I40" i="29"/>
  <c r="I30" i="29"/>
  <c r="H30" i="29"/>
  <c r="J30" i="29"/>
  <c r="I94" i="29"/>
  <c r="J94" i="29"/>
  <c r="H94" i="29"/>
  <c r="H162" i="29"/>
  <c r="J162" i="29"/>
  <c r="I162" i="29"/>
  <c r="I135" i="29"/>
  <c r="H135" i="29"/>
  <c r="J135" i="29"/>
  <c r="F825" i="41"/>
  <c r="J37" i="29"/>
  <c r="I37" i="29"/>
  <c r="H37" i="29"/>
  <c r="J27" i="29"/>
  <c r="I27" i="29"/>
  <c r="H27" i="29"/>
  <c r="J117" i="29"/>
  <c r="I117" i="29"/>
  <c r="H117" i="29"/>
  <c r="I90" i="29"/>
  <c r="J90" i="29"/>
  <c r="H90" i="29"/>
  <c r="H44" i="29"/>
  <c r="J44" i="29"/>
  <c r="I44" i="29"/>
  <c r="I96" i="29"/>
  <c r="H96" i="29"/>
  <c r="J96" i="29"/>
  <c r="I61" i="29"/>
  <c r="H61" i="29"/>
  <c r="J61" i="29"/>
  <c r="J104" i="29"/>
  <c r="I104" i="29"/>
  <c r="H104" i="29"/>
  <c r="J143" i="29"/>
  <c r="I143" i="29"/>
  <c r="H143" i="29"/>
  <c r="F822" i="41"/>
  <c r="F723" i="41"/>
  <c r="J129" i="29"/>
  <c r="H129" i="29"/>
  <c r="I129" i="29"/>
  <c r="J58" i="29"/>
  <c r="H58" i="29"/>
  <c r="I58" i="29"/>
  <c r="H146" i="29"/>
  <c r="J146" i="29"/>
  <c r="I146" i="29"/>
  <c r="J23" i="29"/>
  <c r="H23" i="29"/>
  <c r="I23" i="29"/>
  <c r="H68" i="29"/>
  <c r="J68" i="29"/>
  <c r="I68" i="29"/>
  <c r="H109" i="29"/>
  <c r="J109" i="29"/>
  <c r="I109" i="29"/>
  <c r="I67" i="29"/>
  <c r="J67" i="29"/>
  <c r="H67" i="29"/>
  <c r="H132" i="29"/>
  <c r="J132" i="29"/>
  <c r="I132" i="29"/>
  <c r="H97" i="29"/>
  <c r="I97" i="29"/>
  <c r="J97" i="29"/>
  <c r="F834" i="41"/>
  <c r="I47" i="29"/>
  <c r="H47" i="29"/>
  <c r="J47" i="29"/>
  <c r="H91" i="29"/>
  <c r="J91" i="29"/>
  <c r="I91" i="29"/>
  <c r="F838" i="41"/>
  <c r="J93" i="29"/>
  <c r="I93" i="29"/>
  <c r="H93" i="29"/>
  <c r="I164" i="29"/>
  <c r="J164" i="29"/>
  <c r="H164" i="29"/>
  <c r="H92" i="29"/>
  <c r="J92" i="29"/>
  <c r="I92" i="29"/>
  <c r="I156" i="29"/>
  <c r="H156" i="29"/>
  <c r="J156" i="29"/>
  <c r="J50" i="29"/>
  <c r="H50" i="29"/>
  <c r="I50" i="29"/>
  <c r="J103" i="29"/>
  <c r="I103" i="29"/>
  <c r="H103" i="29"/>
  <c r="I165" i="29"/>
  <c r="H165" i="29"/>
  <c r="J165" i="29"/>
  <c r="I65" i="29"/>
  <c r="H65" i="29"/>
  <c r="J65" i="29"/>
  <c r="I62" i="29"/>
  <c r="J62" i="29"/>
  <c r="H62" i="29"/>
  <c r="H99" i="29"/>
  <c r="I99" i="29"/>
  <c r="J99" i="29"/>
  <c r="I157" i="29"/>
  <c r="H157" i="29"/>
  <c r="J157" i="29"/>
  <c r="I159" i="29"/>
  <c r="H159" i="29"/>
  <c r="J159" i="29"/>
  <c r="I98" i="29"/>
  <c r="J98" i="29"/>
  <c r="H98" i="29"/>
  <c r="H145" i="29"/>
  <c r="I145" i="29"/>
  <c r="J145" i="29"/>
  <c r="I56" i="29"/>
  <c r="J56" i="29"/>
  <c r="H56" i="29"/>
  <c r="I101" i="29"/>
  <c r="J101" i="29"/>
  <c r="H101" i="29"/>
  <c r="H160" i="29"/>
  <c r="I160" i="29"/>
  <c r="J160" i="29"/>
  <c r="H75" i="29"/>
  <c r="J75" i="29"/>
  <c r="I75" i="29"/>
  <c r="H57" i="29"/>
  <c r="J57" i="29"/>
  <c r="I57" i="29"/>
  <c r="J111" i="29"/>
  <c r="I111" i="29"/>
  <c r="H111" i="29"/>
  <c r="J39" i="29"/>
  <c r="H39" i="29"/>
  <c r="I39" i="29"/>
  <c r="J77" i="29"/>
  <c r="H77" i="29"/>
  <c r="I77" i="29"/>
  <c r="J123" i="29"/>
  <c r="H123" i="29"/>
  <c r="I123" i="29"/>
  <c r="J29" i="29"/>
  <c r="H29" i="29"/>
  <c r="I29" i="29"/>
  <c r="J63" i="29"/>
  <c r="I63" i="29"/>
  <c r="H63" i="29"/>
  <c r="I64" i="29"/>
  <c r="J64" i="29"/>
  <c r="H64" i="29"/>
  <c r="I125" i="29"/>
  <c r="J125" i="29"/>
  <c r="H125" i="29"/>
  <c r="H32" i="29"/>
  <c r="J32" i="29"/>
  <c r="I32" i="29"/>
  <c r="J152" i="29"/>
  <c r="H152" i="29"/>
  <c r="I152" i="29"/>
  <c r="H148" i="29"/>
  <c r="I148" i="29"/>
  <c r="J148" i="29"/>
  <c r="J53" i="29"/>
  <c r="I53" i="29"/>
  <c r="H53" i="29"/>
  <c r="H83" i="29"/>
  <c r="I83" i="29"/>
  <c r="J83" i="29"/>
  <c r="I115" i="29"/>
  <c r="J115" i="29"/>
  <c r="H115" i="29"/>
  <c r="J89" i="29"/>
  <c r="I89" i="29"/>
  <c r="H89" i="29"/>
  <c r="H22" i="29"/>
  <c r="I22" i="29"/>
  <c r="J22" i="29"/>
  <c r="J31" i="29"/>
  <c r="H31" i="29"/>
  <c r="I31" i="29"/>
  <c r="H78" i="29"/>
  <c r="J78" i="29"/>
  <c r="I78" i="29"/>
  <c r="J106" i="29"/>
  <c r="H106" i="29"/>
  <c r="I106" i="29"/>
  <c r="M7" i="54"/>
  <c r="I14" i="54"/>
  <c r="H14" i="54"/>
  <c r="L12" i="54"/>
  <c r="M12" i="54" s="1"/>
  <c r="D14" i="54"/>
  <c r="C15" i="54"/>
  <c r="E13" i="54"/>
  <c r="L13" i="54" s="1"/>
  <c r="K17" i="39" l="1"/>
  <c r="O15" i="54"/>
  <c r="A16" i="54"/>
  <c r="K28" i="39"/>
  <c r="K24" i="39"/>
  <c r="F12" i="41"/>
  <c r="G24" i="54"/>
  <c r="G29" i="54"/>
  <c r="G8" i="54"/>
  <c r="J8" i="54" s="1"/>
  <c r="N8" i="54" s="1"/>
  <c r="P8" i="54" s="1"/>
  <c r="G9" i="54"/>
  <c r="J9" i="54" s="1"/>
  <c r="N9" i="54" s="1"/>
  <c r="P9" i="54" s="1"/>
  <c r="G10" i="54"/>
  <c r="J10" i="54" s="1"/>
  <c r="N10" i="54" s="1"/>
  <c r="P10" i="54" s="1"/>
  <c r="G11" i="54"/>
  <c r="J11" i="54" s="1"/>
  <c r="N11" i="54" s="1"/>
  <c r="P11" i="54" s="1"/>
  <c r="G23" i="54"/>
  <c r="G26" i="54"/>
  <c r="G12" i="54"/>
  <c r="J12" i="54" s="1"/>
  <c r="N12" i="54" s="1"/>
  <c r="P12" i="54" s="1"/>
  <c r="G13" i="54"/>
  <c r="J13" i="54" s="1"/>
  <c r="G14" i="54"/>
  <c r="G15" i="54"/>
  <c r="G25" i="54"/>
  <c r="G28" i="54"/>
  <c r="G31" i="54"/>
  <c r="G7" i="54"/>
  <c r="J7" i="54" s="1"/>
  <c r="N7" i="54" s="1"/>
  <c r="P7" i="54" s="1"/>
  <c r="Q7" i="54" s="1"/>
  <c r="G20" i="54"/>
  <c r="G21" i="54"/>
  <c r="G22" i="54"/>
  <c r="G27" i="54"/>
  <c r="G32" i="54"/>
  <c r="G30" i="54"/>
  <c r="G16" i="54"/>
  <c r="G17" i="54"/>
  <c r="G18" i="54"/>
  <c r="G19" i="54"/>
  <c r="K17" i="29"/>
  <c r="K18" i="29"/>
  <c r="C12" i="41"/>
  <c r="K26" i="39"/>
  <c r="K20" i="39"/>
  <c r="K21" i="39"/>
  <c r="K19" i="39"/>
  <c r="K34" i="39"/>
  <c r="K31" i="39"/>
  <c r="K22" i="39"/>
  <c r="H38" i="39"/>
  <c r="H39" i="39" s="1"/>
  <c r="H40" i="39" s="1"/>
  <c r="K30" i="39"/>
  <c r="K27" i="39"/>
  <c r="I38" i="39"/>
  <c r="I39" i="39" s="1"/>
  <c r="I40" i="39" s="1"/>
  <c r="J38" i="39"/>
  <c r="J39" i="39" s="1"/>
  <c r="J40" i="39" s="1"/>
  <c r="K32" i="39"/>
  <c r="F14" i="41"/>
  <c r="F21" i="41"/>
  <c r="F15" i="41"/>
  <c r="C21" i="41"/>
  <c r="G21" i="41" s="1"/>
  <c r="K20" i="29"/>
  <c r="C19" i="41"/>
  <c r="L19" i="41" s="1"/>
  <c r="K19" i="29"/>
  <c r="F17" i="41"/>
  <c r="K59" i="29"/>
  <c r="K141" i="29"/>
  <c r="F18" i="41"/>
  <c r="C18" i="41"/>
  <c r="D18" i="41" s="1"/>
  <c r="C20" i="41"/>
  <c r="D20" i="41" s="1"/>
  <c r="C15" i="41"/>
  <c r="G15" i="41" s="1"/>
  <c r="C14" i="41"/>
  <c r="G14" i="41" s="1"/>
  <c r="F20" i="41"/>
  <c r="F13" i="41"/>
  <c r="C16" i="41"/>
  <c r="B16" i="41" s="1"/>
  <c r="K91" i="29"/>
  <c r="F19" i="41"/>
  <c r="C13" i="41"/>
  <c r="L13" i="41" s="1"/>
  <c r="C17" i="41"/>
  <c r="G17" i="41" s="1"/>
  <c r="F16" i="41"/>
  <c r="K133" i="29"/>
  <c r="K160" i="29"/>
  <c r="K27" i="29"/>
  <c r="K76" i="29"/>
  <c r="K51" i="29"/>
  <c r="K38" i="29"/>
  <c r="K82" i="29"/>
  <c r="K161" i="29"/>
  <c r="K136" i="29"/>
  <c r="K85" i="29"/>
  <c r="K69" i="29"/>
  <c r="K126" i="29"/>
  <c r="K139" i="29"/>
  <c r="K128" i="29"/>
  <c r="K106" i="29"/>
  <c r="K78" i="29"/>
  <c r="K53" i="29"/>
  <c r="K125" i="29"/>
  <c r="K77" i="29"/>
  <c r="K56" i="29"/>
  <c r="F401" i="41"/>
  <c r="K109" i="29"/>
  <c r="K37" i="29"/>
  <c r="K149" i="29"/>
  <c r="K81" i="29"/>
  <c r="K84" i="29"/>
  <c r="K80" i="29"/>
  <c r="K122" i="29"/>
  <c r="K72" i="29"/>
  <c r="K33" i="29"/>
  <c r="K130" i="29"/>
  <c r="K142" i="29"/>
  <c r="K88" i="29"/>
  <c r="K46" i="29"/>
  <c r="K70" i="29"/>
  <c r="K100" i="29"/>
  <c r="K43" i="29"/>
  <c r="K48" i="29"/>
  <c r="K24" i="29"/>
  <c r="K31" i="29"/>
  <c r="K29" i="29"/>
  <c r="K159" i="29"/>
  <c r="K65" i="29"/>
  <c r="K156" i="29"/>
  <c r="K47" i="29"/>
  <c r="K129" i="29"/>
  <c r="K96" i="29"/>
  <c r="K44" i="29"/>
  <c r="K30" i="29"/>
  <c r="K127" i="29"/>
  <c r="K134" i="29"/>
  <c r="K108" i="29"/>
  <c r="K154" i="29"/>
  <c r="C259" i="41"/>
  <c r="C106" i="41"/>
  <c r="C700" i="41"/>
  <c r="C354" i="41"/>
  <c r="K115" i="29"/>
  <c r="K57" i="29"/>
  <c r="K98" i="29"/>
  <c r="K93" i="29"/>
  <c r="K132" i="29"/>
  <c r="C674" i="41"/>
  <c r="C486" i="41"/>
  <c r="F479" i="41"/>
  <c r="C294" i="41"/>
  <c r="F264" i="41"/>
  <c r="F326" i="41"/>
  <c r="C708" i="41"/>
  <c r="F386" i="41"/>
  <c r="F564" i="41"/>
  <c r="F353" i="41"/>
  <c r="C148" i="41"/>
  <c r="C690" i="41"/>
  <c r="C95" i="41"/>
  <c r="F516" i="41"/>
  <c r="F265" i="41"/>
  <c r="F398" i="41"/>
  <c r="C305" i="41"/>
  <c r="C392" i="41"/>
  <c r="C256" i="41"/>
  <c r="F654" i="41"/>
  <c r="F208" i="41"/>
  <c r="C532" i="41"/>
  <c r="C162" i="41"/>
  <c r="C234" i="41"/>
  <c r="F50" i="41"/>
  <c r="F505" i="41"/>
  <c r="F349" i="41"/>
  <c r="C638" i="41"/>
  <c r="F290" i="41"/>
  <c r="C557" i="41"/>
  <c r="C42" i="41"/>
  <c r="F686" i="41"/>
  <c r="C362" i="41"/>
  <c r="C544" i="41"/>
  <c r="C355" i="41"/>
  <c r="F597" i="41"/>
  <c r="C634" i="41"/>
  <c r="C145" i="41"/>
  <c r="C136" i="41"/>
  <c r="F162" i="41"/>
  <c r="F211" i="41"/>
  <c r="C407" i="41"/>
  <c r="F561" i="41"/>
  <c r="F507" i="41"/>
  <c r="F695" i="41"/>
  <c r="F430" i="41"/>
  <c r="K89" i="29"/>
  <c r="K83" i="29"/>
  <c r="K152" i="29"/>
  <c r="K32" i="29"/>
  <c r="K64" i="29"/>
  <c r="K39" i="29"/>
  <c r="K103" i="29"/>
  <c r="K50" i="29"/>
  <c r="K164" i="29"/>
  <c r="K97" i="29"/>
  <c r="K67" i="29"/>
  <c r="K68" i="29"/>
  <c r="K58" i="29"/>
  <c r="C175" i="41"/>
  <c r="C599" i="41"/>
  <c r="F512" i="41"/>
  <c r="C589" i="41"/>
  <c r="C425" i="41"/>
  <c r="F141" i="41"/>
  <c r="F547" i="41"/>
  <c r="F206" i="41"/>
  <c r="F257" i="41"/>
  <c r="F300" i="41"/>
  <c r="C573" i="41"/>
  <c r="F404" i="41"/>
  <c r="C40" i="41"/>
  <c r="C576" i="41"/>
  <c r="C604" i="41"/>
  <c r="F124" i="41"/>
  <c r="C472" i="41"/>
  <c r="F638" i="41"/>
  <c r="C282" i="41"/>
  <c r="F320" i="41"/>
  <c r="C541" i="41"/>
  <c r="C433" i="41"/>
  <c r="F241" i="41"/>
  <c r="F614" i="41"/>
  <c r="C534" i="41"/>
  <c r="F133" i="41"/>
  <c r="F475" i="41"/>
  <c r="C203" i="41"/>
  <c r="C673" i="41"/>
  <c r="C71" i="41"/>
  <c r="F352" i="41"/>
  <c r="C182" i="41"/>
  <c r="C458" i="41"/>
  <c r="F424" i="41"/>
  <c r="F171" i="41"/>
  <c r="F282" i="41"/>
  <c r="C343" i="41"/>
  <c r="F573" i="41"/>
  <c r="C633" i="41"/>
  <c r="F600" i="41"/>
  <c r="C620" i="41"/>
  <c r="F169" i="41"/>
  <c r="C44" i="41"/>
  <c r="F580" i="41"/>
  <c r="F484" i="41"/>
  <c r="F489" i="41"/>
  <c r="C385" i="41"/>
  <c r="F510" i="41"/>
  <c r="C46" i="41"/>
  <c r="F256" i="41"/>
  <c r="C151" i="41"/>
  <c r="C351" i="41"/>
  <c r="F406" i="41"/>
  <c r="F316" i="41"/>
  <c r="F28" i="41"/>
  <c r="C693" i="41"/>
  <c r="F486" i="41"/>
  <c r="F360" i="41"/>
  <c r="C266" i="41"/>
  <c r="F658" i="41"/>
  <c r="C194" i="41"/>
  <c r="C31" i="41"/>
  <c r="C346" i="41"/>
  <c r="C485" i="41"/>
  <c r="F402" i="41"/>
  <c r="C442" i="41"/>
  <c r="C102" i="41"/>
  <c r="C404" i="41"/>
  <c r="F648" i="41"/>
  <c r="F703" i="41"/>
  <c r="C475" i="41"/>
  <c r="C257" i="41"/>
  <c r="C546" i="41"/>
  <c r="C520" i="41"/>
  <c r="C686" i="41"/>
  <c r="F238" i="41"/>
  <c r="C623" i="41"/>
  <c r="C25" i="41"/>
  <c r="F592" i="41"/>
  <c r="F253" i="41"/>
  <c r="C215" i="41"/>
  <c r="F155" i="41"/>
  <c r="F498" i="41"/>
  <c r="C247" i="41"/>
  <c r="C396" i="41"/>
  <c r="F22" i="41"/>
  <c r="F665" i="41"/>
  <c r="F192" i="41"/>
  <c r="C559" i="41"/>
  <c r="C505" i="41"/>
  <c r="F38" i="41"/>
  <c r="C81" i="41"/>
  <c r="F380" i="41"/>
  <c r="F266" i="41"/>
  <c r="C662" i="41"/>
  <c r="F567" i="41"/>
  <c r="F540" i="41"/>
  <c r="C300" i="41"/>
  <c r="C387" i="41"/>
  <c r="C655" i="41"/>
  <c r="F104" i="41"/>
  <c r="C50" i="41"/>
  <c r="C149" i="41"/>
  <c r="C615" i="41"/>
  <c r="C640" i="41"/>
  <c r="C495" i="41"/>
  <c r="C134" i="41"/>
  <c r="F131" i="41"/>
  <c r="F180" i="41"/>
  <c r="C265" i="41"/>
  <c r="C206" i="41"/>
  <c r="C695" i="41"/>
  <c r="C124" i="41"/>
  <c r="F539" i="41"/>
  <c r="F79" i="41"/>
  <c r="C499" i="41"/>
  <c r="F135" i="41"/>
  <c r="F174" i="41"/>
  <c r="C471" i="41"/>
  <c r="F689" i="41"/>
  <c r="C91" i="41"/>
  <c r="C207" i="41"/>
  <c r="C212" i="41"/>
  <c r="C23" i="41"/>
  <c r="F270" i="41"/>
  <c r="F675" i="41"/>
  <c r="C421" i="41"/>
  <c r="F706" i="41"/>
  <c r="C307" i="41"/>
  <c r="F47" i="41"/>
  <c r="C315" i="41"/>
  <c r="F673" i="41"/>
  <c r="F58" i="41"/>
  <c r="F324" i="41"/>
  <c r="F500" i="41"/>
  <c r="C438" i="41"/>
  <c r="C168" i="41"/>
  <c r="F473" i="41"/>
  <c r="C334" i="41"/>
  <c r="F74" i="41"/>
  <c r="F581" i="41"/>
  <c r="F263" i="41"/>
  <c r="F153" i="41"/>
  <c r="C253" i="41"/>
  <c r="C482" i="41"/>
  <c r="C660" i="41"/>
  <c r="F641" i="41"/>
  <c r="F490" i="41"/>
  <c r="C246" i="41"/>
  <c r="C419" i="41"/>
  <c r="F214" i="41"/>
  <c r="C408" i="41"/>
  <c r="C90" i="41"/>
  <c r="C318" i="41"/>
  <c r="F709" i="41"/>
  <c r="C70" i="41"/>
  <c r="F628" i="41"/>
  <c r="F525" i="41"/>
  <c r="F707" i="41"/>
  <c r="C691" i="41"/>
  <c r="F612" i="41"/>
  <c r="C610" i="41"/>
  <c r="F596" i="41"/>
  <c r="F274" i="41"/>
  <c r="F591" i="41"/>
  <c r="C566" i="41"/>
  <c r="C132" i="41"/>
  <c r="C545" i="41"/>
  <c r="G13" i="41"/>
  <c r="C184" i="41"/>
  <c r="C706" i="41"/>
  <c r="C159" i="41"/>
  <c r="C412" i="41"/>
  <c r="C455" i="41"/>
  <c r="C220" i="41"/>
  <c r="C391" i="41"/>
  <c r="F602" i="41"/>
  <c r="F193" i="41"/>
  <c r="F617" i="41"/>
  <c r="C523" i="41"/>
  <c r="C684" i="41"/>
  <c r="C605" i="41"/>
  <c r="C228" i="41"/>
  <c r="C326" i="41"/>
  <c r="C297" i="41"/>
  <c r="C479" i="41"/>
  <c r="F85" i="41"/>
  <c r="F684" i="41"/>
  <c r="C58" i="41"/>
  <c r="F390" i="41"/>
  <c r="C488" i="41"/>
  <c r="F150" i="41"/>
  <c r="C54" i="41"/>
  <c r="F661" i="41"/>
  <c r="C376" i="41"/>
  <c r="C209" i="41"/>
  <c r="C481" i="41"/>
  <c r="C543" i="41"/>
  <c r="F55" i="41"/>
  <c r="F378" i="41"/>
  <c r="C420" i="41"/>
  <c r="F615" i="41"/>
  <c r="C606" i="41"/>
  <c r="C225" i="41"/>
  <c r="F625" i="41"/>
  <c r="F676" i="41"/>
  <c r="C483" i="41"/>
  <c r="F519" i="41"/>
  <c r="F98" i="41"/>
  <c r="C369" i="41"/>
  <c r="F528" i="41"/>
  <c r="F239" i="41"/>
  <c r="F549" i="41"/>
  <c r="F705" i="41"/>
  <c r="C569" i="41"/>
  <c r="F84" i="41"/>
  <c r="C37" i="41"/>
  <c r="F462" i="41"/>
  <c r="C577" i="41"/>
  <c r="F195" i="41"/>
  <c r="C646" i="41"/>
  <c r="C96" i="41"/>
  <c r="C67" i="41"/>
  <c r="F363" i="41"/>
  <c r="F680" i="41"/>
  <c r="F287" i="41"/>
  <c r="F295" i="41"/>
  <c r="C116" i="41"/>
  <c r="C470" i="41"/>
  <c r="C675" i="41"/>
  <c r="F511" i="41"/>
  <c r="C443" i="41"/>
  <c r="F608" i="41"/>
  <c r="F202" i="41"/>
  <c r="F531" i="41"/>
  <c r="F358" i="41"/>
  <c r="C176" i="41"/>
  <c r="F644" i="41"/>
  <c r="F334" i="41"/>
  <c r="F307" i="41"/>
  <c r="F232" i="41"/>
  <c r="F633" i="41"/>
  <c r="C517" i="41"/>
  <c r="C213" i="41"/>
  <c r="C89" i="41"/>
  <c r="C53" i="41"/>
  <c r="C237" i="41"/>
  <c r="F177" i="41"/>
  <c r="F403" i="41"/>
  <c r="F375" i="41"/>
  <c r="F501" i="41"/>
  <c r="C441" i="41"/>
  <c r="F310" i="41"/>
  <c r="F559" i="41"/>
  <c r="C74" i="41"/>
  <c r="F73" i="41"/>
  <c r="F187" i="41"/>
  <c r="C628" i="41"/>
  <c r="C128" i="41"/>
  <c r="C468" i="41"/>
  <c r="F417" i="41"/>
  <c r="C271" i="41"/>
  <c r="F541" i="41"/>
  <c r="F415" i="41"/>
  <c r="F603" i="41"/>
  <c r="F237" i="41"/>
  <c r="C618" i="41"/>
  <c r="F393" i="41"/>
  <c r="F575" i="41"/>
  <c r="C538" i="41"/>
  <c r="F691" i="41"/>
  <c r="C280" i="41"/>
  <c r="F190" i="41"/>
  <c r="C449" i="41"/>
  <c r="C353" i="41"/>
  <c r="F222" i="41"/>
  <c r="C64" i="41"/>
  <c r="C619" i="41"/>
  <c r="C394" i="41"/>
  <c r="C127" i="41"/>
  <c r="F156" i="41"/>
  <c r="C325" i="41"/>
  <c r="F647" i="41"/>
  <c r="F278" i="41"/>
  <c r="C381" i="41"/>
  <c r="C683" i="41"/>
  <c r="C180" i="41"/>
  <c r="C172" i="41"/>
  <c r="C388" i="41"/>
  <c r="C268" i="41"/>
  <c r="F23" i="41"/>
  <c r="F69" i="41"/>
  <c r="F226" i="41"/>
  <c r="F527" i="41"/>
  <c r="F681" i="41"/>
  <c r="C561" i="41"/>
  <c r="C120" i="41"/>
  <c r="F260" i="41"/>
  <c r="F568" i="41"/>
  <c r="C644" i="41"/>
  <c r="C210" i="41"/>
  <c r="F460" i="41"/>
  <c r="C330" i="41"/>
  <c r="F356" i="41"/>
  <c r="C591" i="41"/>
  <c r="C328" i="41"/>
  <c r="C609" i="41"/>
  <c r="C274" i="41"/>
  <c r="C84" i="41"/>
  <c r="F437" i="41"/>
  <c r="C35" i="41"/>
  <c r="F46" i="41"/>
  <c r="C85" i="41"/>
  <c r="C129" i="41"/>
  <c r="C365" i="41"/>
  <c r="C467" i="41"/>
  <c r="F488" i="41"/>
  <c r="C602" i="41"/>
  <c r="F121" i="41"/>
  <c r="F196" i="41"/>
  <c r="F583" i="41"/>
  <c r="C245" i="41"/>
  <c r="F333" i="41"/>
  <c r="F64" i="41"/>
  <c r="C703" i="41"/>
  <c r="C509" i="41"/>
  <c r="C397" i="41"/>
  <c r="C648" i="41"/>
  <c r="C243" i="41"/>
  <c r="F212" i="41"/>
  <c r="F252" i="41"/>
  <c r="F697" i="41"/>
  <c r="C478" i="41"/>
  <c r="F657" i="41"/>
  <c r="C185" i="41"/>
  <c r="C643" i="41"/>
  <c r="C348" i="41"/>
  <c r="F468" i="41"/>
  <c r="F258" i="41"/>
  <c r="C630" i="41"/>
  <c r="F120" i="41"/>
  <c r="F557" i="41"/>
  <c r="C513" i="41"/>
  <c r="F76" i="41"/>
  <c r="F626" i="41"/>
  <c r="C617" i="41"/>
  <c r="C196" i="41"/>
  <c r="C678" i="41"/>
  <c r="F44" i="41"/>
  <c r="K104" i="29"/>
  <c r="K61" i="29"/>
  <c r="K90" i="29"/>
  <c r="K140" i="29"/>
  <c r="K49" i="29"/>
  <c r="K105" i="29"/>
  <c r="K158" i="29"/>
  <c r="K71" i="29"/>
  <c r="K28" i="29"/>
  <c r="K119" i="29"/>
  <c r="K34" i="29"/>
  <c r="K36" i="29"/>
  <c r="I168" i="29"/>
  <c r="I169" i="29" s="1"/>
  <c r="I170" i="29" s="1"/>
  <c r="K114" i="29"/>
  <c r="K52" i="29"/>
  <c r="K112" i="29"/>
  <c r="K73" i="29"/>
  <c r="K138" i="29"/>
  <c r="F387" i="41"/>
  <c r="C157" i="41"/>
  <c r="F247" i="41"/>
  <c r="C147" i="41"/>
  <c r="C548" i="41"/>
  <c r="F134" i="41"/>
  <c r="C603" i="41"/>
  <c r="F418" i="41"/>
  <c r="F469" i="41"/>
  <c r="C298" i="41"/>
  <c r="F663" i="41"/>
  <c r="F330" i="41"/>
  <c r="F545" i="41"/>
  <c r="F560" i="41"/>
  <c r="C580" i="41"/>
  <c r="C437" i="41"/>
  <c r="F513" i="41"/>
  <c r="C160" i="41"/>
  <c r="C238" i="41"/>
  <c r="F218" i="41"/>
  <c r="C448" i="41"/>
  <c r="F590" i="41"/>
  <c r="C685" i="41"/>
  <c r="C110" i="41"/>
  <c r="F163" i="41"/>
  <c r="F347" i="41"/>
  <c r="C125" i="41"/>
  <c r="F321" i="41"/>
  <c r="F62" i="41"/>
  <c r="F521" i="41"/>
  <c r="F223" i="41"/>
  <c r="F443" i="41"/>
  <c r="F277" i="41"/>
  <c r="F668" i="41"/>
  <c r="C554" i="41"/>
  <c r="F139" i="41"/>
  <c r="F533" i="41"/>
  <c r="F297" i="41"/>
  <c r="C572" i="41"/>
  <c r="C41" i="41"/>
  <c r="C314" i="41"/>
  <c r="F532" i="41"/>
  <c r="C567" i="41"/>
  <c r="F537" i="41"/>
  <c r="F65" i="41"/>
  <c r="C321" i="41"/>
  <c r="C204" i="41"/>
  <c r="C367" i="41"/>
  <c r="C460" i="41"/>
  <c r="F618" i="41"/>
  <c r="C320" i="41"/>
  <c r="C36" i="41"/>
  <c r="C216" i="41"/>
  <c r="C191" i="41"/>
  <c r="C413" i="41"/>
  <c r="C283" i="41"/>
  <c r="C230" i="41"/>
  <c r="F457" i="41"/>
  <c r="F136" i="41"/>
  <c r="C99" i="41"/>
  <c r="C681" i="41"/>
  <c r="F495" i="41"/>
  <c r="F551" i="41"/>
  <c r="F372" i="41"/>
  <c r="C200" i="41"/>
  <c r="F338" i="41"/>
  <c r="F544" i="41"/>
  <c r="C600" i="41"/>
  <c r="C530" i="41"/>
  <c r="C669" i="41"/>
  <c r="F435" i="41"/>
  <c r="F502" i="41"/>
  <c r="C49" i="41"/>
  <c r="F494" i="41"/>
  <c r="F284" i="41"/>
  <c r="F671" i="41"/>
  <c r="F56" i="41"/>
  <c r="F427" i="41"/>
  <c r="F546" i="41"/>
  <c r="F636" i="41"/>
  <c r="F497" i="41"/>
  <c r="F629" i="41"/>
  <c r="F225" i="41"/>
  <c r="F509" i="41"/>
  <c r="C637" i="41"/>
  <c r="C402" i="41"/>
  <c r="C39" i="41"/>
  <c r="F111" i="41"/>
  <c r="F268" i="41"/>
  <c r="F302" i="41"/>
  <c r="F63" i="41"/>
  <c r="F605" i="41"/>
  <c r="C553" i="41"/>
  <c r="F696" i="41"/>
  <c r="C490" i="41"/>
  <c r="C540" i="41"/>
  <c r="C241" i="41"/>
  <c r="C335" i="41"/>
  <c r="C370" i="41"/>
  <c r="C75" i="41"/>
  <c r="F209" i="41"/>
  <c r="F314" i="41"/>
  <c r="C431" i="41"/>
  <c r="F481" i="41"/>
  <c r="C289" i="41"/>
  <c r="C625" i="41"/>
  <c r="C487" i="41"/>
  <c r="C613" i="41"/>
  <c r="C415" i="41"/>
  <c r="F83" i="41"/>
  <c r="F283" i="41"/>
  <c r="C143" i="41"/>
  <c r="C34" i="41"/>
  <c r="C104" i="41"/>
  <c r="F611" i="41"/>
  <c r="F369" i="41"/>
  <c r="F42" i="41"/>
  <c r="C461" i="41"/>
  <c r="C154" i="41"/>
  <c r="F685" i="41"/>
  <c r="F167" i="41"/>
  <c r="C601" i="41"/>
  <c r="F61" i="41"/>
  <c r="C83" i="41"/>
  <c r="F217" i="41"/>
  <c r="F524" i="41"/>
  <c r="C440" i="41"/>
  <c r="F589" i="41"/>
  <c r="C188" i="41"/>
  <c r="F550" i="41"/>
  <c r="F385" i="41"/>
  <c r="C409" i="41"/>
  <c r="F285" i="41"/>
  <c r="F441" i="41"/>
  <c r="F315" i="41"/>
  <c r="F587" i="41"/>
  <c r="C232" i="41"/>
  <c r="F674" i="41"/>
  <c r="C571" i="41"/>
  <c r="F431" i="41"/>
  <c r="C304" i="41"/>
  <c r="C242" i="41"/>
  <c r="C287" i="41"/>
  <c r="F464" i="41"/>
  <c r="F41" i="41"/>
  <c r="F199" i="41"/>
  <c r="F554" i="41"/>
  <c r="F433" i="41"/>
  <c r="C59" i="41"/>
  <c r="C423" i="41"/>
  <c r="F362" i="41"/>
  <c r="F186" i="41"/>
  <c r="C650" i="41"/>
  <c r="F687" i="41"/>
  <c r="C549" i="41"/>
  <c r="C344" i="41"/>
  <c r="F53" i="41"/>
  <c r="C178" i="41"/>
  <c r="C457" i="41"/>
  <c r="F207" i="41"/>
  <c r="C342" i="41"/>
  <c r="C272" i="41"/>
  <c r="C496" i="41"/>
  <c r="C276" i="41"/>
  <c r="F91" i="41"/>
  <c r="C473" i="41"/>
  <c r="C214" i="41"/>
  <c r="C466" i="41"/>
  <c r="C93" i="41"/>
  <c r="F99" i="41"/>
  <c r="F474" i="41"/>
  <c r="F188" i="41"/>
  <c r="F322" i="41"/>
  <c r="C68" i="41"/>
  <c r="C627" i="41"/>
  <c r="C594" i="41"/>
  <c r="C526" i="41"/>
  <c r="C24" i="41"/>
  <c r="C687" i="41"/>
  <c r="C28" i="41"/>
  <c r="C161" i="41"/>
  <c r="C621" i="41"/>
  <c r="C579" i="41"/>
  <c r="F132" i="41"/>
  <c r="C101" i="41"/>
  <c r="F459" i="41"/>
  <c r="F558" i="41"/>
  <c r="F411" i="41"/>
  <c r="F325" i="41"/>
  <c r="F451" i="41"/>
  <c r="F586" i="41"/>
  <c r="C547" i="41"/>
  <c r="F476" i="41"/>
  <c r="C192" i="41"/>
  <c r="C270" i="41"/>
  <c r="C170" i="41"/>
  <c r="C664" i="41"/>
  <c r="F215" i="41"/>
  <c r="F370" i="41"/>
  <c r="C277" i="41"/>
  <c r="F678" i="41"/>
  <c r="F506" i="41"/>
  <c r="C108" i="41"/>
  <c r="C107" i="41"/>
  <c r="C130" i="41"/>
  <c r="C692" i="41"/>
  <c r="C464" i="41"/>
  <c r="F384" i="41"/>
  <c r="C694" i="41"/>
  <c r="F96" i="41"/>
  <c r="C261" i="41"/>
  <c r="F534" i="41"/>
  <c r="F348" i="41"/>
  <c r="F273" i="41"/>
  <c r="F491" i="41"/>
  <c r="F373" i="41"/>
  <c r="F371" i="41"/>
  <c r="C418" i="41"/>
  <c r="F699" i="41"/>
  <c r="F161" i="41"/>
  <c r="C393" i="41"/>
  <c r="F688" i="41"/>
  <c r="F129" i="41"/>
  <c r="C112" i="41"/>
  <c r="F607" i="41"/>
  <c r="F259" i="41"/>
  <c r="F25" i="41"/>
  <c r="F305" i="41"/>
  <c r="F637" i="41"/>
  <c r="C327" i="41"/>
  <c r="F566" i="41"/>
  <c r="C248" i="41"/>
  <c r="F204" i="41"/>
  <c r="C150" i="41"/>
  <c r="F440" i="41"/>
  <c r="F562" i="41"/>
  <c r="C405" i="41"/>
  <c r="C262" i="41"/>
  <c r="F123" i="41"/>
  <c r="C696" i="41"/>
  <c r="F36" i="41"/>
  <c r="C114" i="41"/>
  <c r="F584" i="41"/>
  <c r="F107" i="41"/>
  <c r="C688" i="41"/>
  <c r="C672" i="41"/>
  <c r="C574" i="41"/>
  <c r="C676" i="41"/>
  <c r="F616" i="41"/>
  <c r="F178" i="41"/>
  <c r="C705" i="41"/>
  <c r="F160" i="41"/>
  <c r="F145" i="41"/>
  <c r="F565" i="41"/>
  <c r="C597" i="41"/>
  <c r="F154" i="41"/>
  <c r="C506" i="41"/>
  <c r="C144" i="41"/>
  <c r="F543" i="41"/>
  <c r="F200" i="41"/>
  <c r="C668" i="41"/>
  <c r="C98" i="41"/>
  <c r="F530" i="41"/>
  <c r="C491" i="41"/>
  <c r="F504" i="41"/>
  <c r="F428" i="41"/>
  <c r="C198" i="41"/>
  <c r="C177" i="41"/>
  <c r="F694" i="41"/>
  <c r="F105" i="41"/>
  <c r="F361" i="41"/>
  <c r="F662" i="41"/>
  <c r="F87" i="41"/>
  <c r="C317" i="41"/>
  <c r="C507" i="41"/>
  <c r="C502" i="41"/>
  <c r="F26" i="41"/>
  <c r="F355" i="41"/>
  <c r="C578" i="41"/>
  <c r="C179" i="41"/>
  <c r="F698" i="41"/>
  <c r="C607" i="41"/>
  <c r="C303" i="41"/>
  <c r="C636" i="41"/>
  <c r="F425" i="41"/>
  <c r="K143" i="29"/>
  <c r="K153" i="29"/>
  <c r="K151" i="29"/>
  <c r="K45" i="29"/>
  <c r="K42" i="29"/>
  <c r="K25" i="29"/>
  <c r="K116" i="29"/>
  <c r="K54" i="29"/>
  <c r="K66" i="29"/>
  <c r="K87" i="29"/>
  <c r="K137" i="29"/>
  <c r="F508" i="41"/>
  <c r="F39" i="41"/>
  <c r="F185" i="41"/>
  <c r="C299" i="41"/>
  <c r="C493" i="41"/>
  <c r="C218" i="41"/>
  <c r="C456" i="41"/>
  <c r="F444" i="41"/>
  <c r="C661" i="41"/>
  <c r="F599" i="41"/>
  <c r="F493" i="41"/>
  <c r="F445" i="41"/>
  <c r="C174" i="41"/>
  <c r="F317" i="41"/>
  <c r="C296" i="41"/>
  <c r="F34" i="41"/>
  <c r="C141" i="41"/>
  <c r="C498" i="41"/>
  <c r="C47" i="41"/>
  <c r="F455" i="41"/>
  <c r="C382" i="41"/>
  <c r="F656" i="41"/>
  <c r="C702" i="41"/>
  <c r="F142" i="41"/>
  <c r="C536" i="41"/>
  <c r="F343" i="41"/>
  <c r="F604" i="41"/>
  <c r="F106" i="41"/>
  <c r="F585" i="41"/>
  <c r="F683" i="41"/>
  <c r="C446" i="41"/>
  <c r="F442" i="41"/>
  <c r="C710" i="41"/>
  <c r="F542" i="41"/>
  <c r="F571" i="41"/>
  <c r="F281" i="41"/>
  <c r="F113" i="41"/>
  <c r="C612" i="41"/>
  <c r="F610" i="41"/>
  <c r="F630" i="41"/>
  <c r="F175" i="41"/>
  <c r="C78" i="41"/>
  <c r="C51" i="41"/>
  <c r="F246" i="41"/>
  <c r="C286" i="41"/>
  <c r="F335" i="41"/>
  <c r="F229" i="41"/>
  <c r="C183" i="41"/>
  <c r="C452" i="41"/>
  <c r="C133" i="41"/>
  <c r="F292" i="41"/>
  <c r="F450" i="41"/>
  <c r="F144" i="41"/>
  <c r="F248" i="41"/>
  <c r="C336" i="41"/>
  <c r="F679" i="41"/>
  <c r="F410" i="41"/>
  <c r="K148" i="29"/>
  <c r="K123" i="29"/>
  <c r="K111" i="29"/>
  <c r="K75" i="29"/>
  <c r="K101" i="29"/>
  <c r="K145" i="29"/>
  <c r="K157" i="29"/>
  <c r="K99" i="29"/>
  <c r="K165" i="29"/>
  <c r="K23" i="29"/>
  <c r="K146" i="29"/>
  <c r="C295" i="41"/>
  <c r="C350" i="41"/>
  <c r="F395" i="41"/>
  <c r="C166" i="41"/>
  <c r="F109" i="41"/>
  <c r="C529" i="41"/>
  <c r="F574" i="41"/>
  <c r="F337" i="41"/>
  <c r="F582" i="41"/>
  <c r="C310" i="41"/>
  <c r="F319" i="41"/>
  <c r="F588" i="41"/>
  <c r="F303" i="41"/>
  <c r="F164" i="41"/>
  <c r="F148" i="41"/>
  <c r="C701" i="41"/>
  <c r="F224" i="41"/>
  <c r="C410" i="41"/>
  <c r="C173" i="41"/>
  <c r="F623" i="41"/>
  <c r="F261" i="41"/>
  <c r="C386" i="41"/>
  <c r="C292" i="41"/>
  <c r="C109" i="41"/>
  <c r="C518" i="41"/>
  <c r="F48" i="41"/>
  <c r="C552" i="41"/>
  <c r="F413" i="41"/>
  <c r="C531" i="41"/>
  <c r="C373" i="41"/>
  <c r="C142" i="41"/>
  <c r="F480" i="41"/>
  <c r="C542" i="41"/>
  <c r="F221" i="41"/>
  <c r="F57" i="41"/>
  <c r="F655" i="41"/>
  <c r="C302" i="41"/>
  <c r="F377" i="41"/>
  <c r="C575" i="41"/>
  <c r="C611" i="41"/>
  <c r="C152" i="41"/>
  <c r="F465" i="41"/>
  <c r="C562" i="41"/>
  <c r="F461" i="41"/>
  <c r="F439" i="41"/>
  <c r="C48" i="41"/>
  <c r="C62" i="41"/>
  <c r="F78" i="41"/>
  <c r="F666" i="41"/>
  <c r="F279" i="41"/>
  <c r="F70" i="41"/>
  <c r="C66" i="41"/>
  <c r="F114" i="41"/>
  <c r="C680" i="41"/>
  <c r="F365" i="41"/>
  <c r="C511" i="41"/>
  <c r="F240" i="41"/>
  <c r="F399" i="41"/>
  <c r="F553" i="41"/>
  <c r="F436" i="41"/>
  <c r="F350" i="41"/>
  <c r="C137" i="41"/>
  <c r="C229" i="41"/>
  <c r="F452" i="41"/>
  <c r="F669" i="41"/>
  <c r="F77" i="41"/>
  <c r="F522" i="41"/>
  <c r="F631" i="41"/>
  <c r="F420" i="41"/>
  <c r="F397" i="41"/>
  <c r="C63" i="41"/>
  <c r="C131" i="41"/>
  <c r="F183" i="41"/>
  <c r="C645" i="41"/>
  <c r="F499" i="41"/>
  <c r="C359" i="41"/>
  <c r="F220" i="41"/>
  <c r="F93" i="41"/>
  <c r="C411" i="41"/>
  <c r="C670" i="41"/>
  <c r="F383" i="41"/>
  <c r="F312" i="41"/>
  <c r="F367" i="41"/>
  <c r="C72" i="41"/>
  <c r="F642" i="41"/>
  <c r="F331" i="41"/>
  <c r="C199" i="41"/>
  <c r="C586" i="41"/>
  <c r="C32" i="41"/>
  <c r="F634" i="41"/>
  <c r="C208" i="41"/>
  <c r="C436" i="41"/>
  <c r="C564" i="41"/>
  <c r="C22" i="41"/>
  <c r="C236" i="41"/>
  <c r="C377" i="41"/>
  <c r="F271" i="41"/>
  <c r="C395" i="41"/>
  <c r="F556" i="41"/>
  <c r="F194" i="41"/>
  <c r="F423" i="41"/>
  <c r="C374" i="41"/>
  <c r="C556" i="41"/>
  <c r="C291" i="41"/>
  <c r="F157" i="41"/>
  <c r="C97" i="41"/>
  <c r="F449" i="41"/>
  <c r="C651" i="41"/>
  <c r="C465" i="41"/>
  <c r="C231" i="41"/>
  <c r="F622" i="41"/>
  <c r="C555" i="41"/>
  <c r="F526" i="41"/>
  <c r="C593" i="41"/>
  <c r="C339" i="41"/>
  <c r="C652" i="41"/>
  <c r="C653" i="41"/>
  <c r="C358" i="41"/>
  <c r="F231" i="41"/>
  <c r="F414" i="41"/>
  <c r="C163" i="41"/>
  <c r="F405" i="41"/>
  <c r="C43" i="41"/>
  <c r="F447" i="41"/>
  <c r="C444" i="41"/>
  <c r="C356" i="41"/>
  <c r="F130" i="41"/>
  <c r="C55" i="41"/>
  <c r="F280" i="41"/>
  <c r="F94" i="41"/>
  <c r="F289" i="41"/>
  <c r="F523" i="41"/>
  <c r="C201" i="41"/>
  <c r="C135" i="41"/>
  <c r="C563" i="41"/>
  <c r="F682" i="41"/>
  <c r="F255" i="41"/>
  <c r="C492" i="41"/>
  <c r="F276" i="41"/>
  <c r="F24" i="41"/>
  <c r="F496" i="41"/>
  <c r="C629" i="41"/>
  <c r="C61" i="41"/>
  <c r="F710" i="41"/>
  <c r="F472" i="41"/>
  <c r="F97" i="41"/>
  <c r="F408" i="41"/>
  <c r="C223" i="41"/>
  <c r="F112" i="41"/>
  <c r="C30" i="41"/>
  <c r="F601" i="41"/>
  <c r="F173" i="41"/>
  <c r="F108" i="41"/>
  <c r="F677" i="41"/>
  <c r="F470" i="41"/>
  <c r="C87" i="41"/>
  <c r="F201" i="41"/>
  <c r="F364" i="41"/>
  <c r="C156" i="41"/>
  <c r="F518" i="41"/>
  <c r="C219" i="41"/>
  <c r="F182" i="41"/>
  <c r="F646" i="41"/>
  <c r="C167" i="41"/>
  <c r="F311" i="41"/>
  <c r="F351" i="41"/>
  <c r="C401" i="41"/>
  <c r="C345" i="41"/>
  <c r="F483" i="41"/>
  <c r="F412" i="41"/>
  <c r="C435" i="41"/>
  <c r="C592" i="41"/>
  <c r="C390" i="41"/>
  <c r="F52" i="41"/>
  <c r="F54" i="41"/>
  <c r="C581" i="41"/>
  <c r="C372" i="41"/>
  <c r="C368" i="41"/>
  <c r="F168" i="41"/>
  <c r="F95" i="41"/>
  <c r="F179" i="41"/>
  <c r="C254" i="41"/>
  <c r="F110" i="41"/>
  <c r="F37" i="41"/>
  <c r="F552" i="41"/>
  <c r="F126" i="41"/>
  <c r="F670" i="41"/>
  <c r="F329" i="41"/>
  <c r="F30" i="41"/>
  <c r="F651" i="41"/>
  <c r="C632" i="41"/>
  <c r="C590" i="41"/>
  <c r="C123" i="41"/>
  <c r="C349" i="41"/>
  <c r="F33" i="41"/>
  <c r="C665" i="41"/>
  <c r="F458" i="41"/>
  <c r="F382" i="41"/>
  <c r="C86" i="41"/>
  <c r="F219" i="41"/>
  <c r="F230" i="41"/>
  <c r="F520" i="41"/>
  <c r="C279" i="41"/>
  <c r="F409" i="41"/>
  <c r="F700" i="41"/>
  <c r="C508" i="41"/>
  <c r="C522" i="41"/>
  <c r="C217" i="41"/>
  <c r="F328" i="41"/>
  <c r="F298" i="41"/>
  <c r="F100" i="41"/>
  <c r="F102" i="41"/>
  <c r="F492" i="41"/>
  <c r="F197" i="41"/>
  <c r="F576" i="41"/>
  <c r="F454" i="41"/>
  <c r="F184" i="41"/>
  <c r="C454" i="41"/>
  <c r="F579" i="41"/>
  <c r="C384" i="41"/>
  <c r="C26" i="41"/>
  <c r="C92" i="41"/>
  <c r="F138" i="41"/>
  <c r="F536" i="41"/>
  <c r="F203" i="41"/>
  <c r="C56" i="41"/>
  <c r="C309" i="41"/>
  <c r="F88" i="41"/>
  <c r="F515" i="41"/>
  <c r="F692" i="41"/>
  <c r="F456" i="41"/>
  <c r="F80" i="41"/>
  <c r="F92" i="41"/>
  <c r="C697" i="41"/>
  <c r="C316" i="41"/>
  <c r="C263" i="41"/>
  <c r="F288" i="41"/>
  <c r="C398" i="41"/>
  <c r="C221" i="41"/>
  <c r="F376" i="41"/>
  <c r="F517" i="41"/>
  <c r="F72" i="41"/>
  <c r="C500" i="41"/>
  <c r="F293" i="41"/>
  <c r="F379" i="41"/>
  <c r="F652" i="41"/>
  <c r="F471" i="41"/>
  <c r="C169" i="41"/>
  <c r="C565" i="41"/>
  <c r="F29" i="41"/>
  <c r="C427" i="41"/>
  <c r="F400" i="41"/>
  <c r="F701" i="41"/>
  <c r="C380" i="41"/>
  <c r="C319" i="41"/>
  <c r="F313" i="41"/>
  <c r="C679" i="41"/>
  <c r="C389" i="41"/>
  <c r="C119" i="41"/>
  <c r="F244" i="41"/>
  <c r="F346" i="41"/>
  <c r="F151" i="41"/>
  <c r="C525" i="41"/>
  <c r="C284" i="41"/>
  <c r="F690" i="41"/>
  <c r="C82" i="41"/>
  <c r="F660" i="41"/>
  <c r="C227" i="41"/>
  <c r="F366" i="41"/>
  <c r="F235" i="41"/>
  <c r="C202" i="41"/>
  <c r="C155" i="41"/>
  <c r="F653" i="41"/>
  <c r="C65" i="41"/>
  <c r="C341" i="41"/>
  <c r="F627" i="41"/>
  <c r="C249" i="41"/>
  <c r="F75" i="41"/>
  <c r="C515" i="41"/>
  <c r="F49" i="41"/>
  <c r="C510" i="41"/>
  <c r="C519" i="41"/>
  <c r="C267" i="41"/>
  <c r="F649" i="41"/>
  <c r="C73" i="41"/>
  <c r="C568" i="41"/>
  <c r="C340" i="41"/>
  <c r="F158" i="41"/>
  <c r="C524" i="41"/>
  <c r="C111" i="41"/>
  <c r="C113" i="41"/>
  <c r="C533" i="41"/>
  <c r="C429" i="41"/>
  <c r="C308" i="41"/>
  <c r="C69" i="41"/>
  <c r="F128" i="41"/>
  <c r="F189" i="41"/>
  <c r="F466" i="41"/>
  <c r="C584" i="41"/>
  <c r="F66" i="41"/>
  <c r="F118" i="41"/>
  <c r="C153" i="41"/>
  <c r="C647" i="41"/>
  <c r="C222" i="41"/>
  <c r="F117" i="41"/>
  <c r="F205" i="41"/>
  <c r="C313" i="41"/>
  <c r="F624" i="41"/>
  <c r="F704" i="41"/>
  <c r="F234" i="41"/>
  <c r="C360" i="41"/>
  <c r="C494" i="41"/>
  <c r="C375" i="41"/>
  <c r="C186" i="41"/>
  <c r="F250" i="41"/>
  <c r="F127" i="41"/>
  <c r="C570" i="41"/>
  <c r="C378" i="41"/>
  <c r="F143" i="41"/>
  <c r="C480" i="41"/>
  <c r="C583" i="41"/>
  <c r="F35" i="41"/>
  <c r="F632" i="41"/>
  <c r="F438" i="41"/>
  <c r="C371" i="41"/>
  <c r="F103" i="41"/>
  <c r="C416" i="41"/>
  <c r="F51" i="41"/>
  <c r="C642" i="41"/>
  <c r="C366" i="41"/>
  <c r="F594" i="41"/>
  <c r="C659" i="41"/>
  <c r="F60" i="41"/>
  <c r="F146" i="41"/>
  <c r="F392" i="41"/>
  <c r="C430" i="41"/>
  <c r="F419" i="41"/>
  <c r="C94" i="41"/>
  <c r="F555" i="41"/>
  <c r="F529" i="41"/>
  <c r="F620" i="41"/>
  <c r="K135" i="29"/>
  <c r="K162" i="29"/>
  <c r="K40" i="29"/>
  <c r="K113" i="29"/>
  <c r="K35" i="29"/>
  <c r="K147" i="29"/>
  <c r="K55" i="29"/>
  <c r="K150" i="29"/>
  <c r="J168" i="29"/>
  <c r="J169" i="29" s="1"/>
  <c r="J170" i="29" s="1"/>
  <c r="K107" i="29"/>
  <c r="K163" i="29"/>
  <c r="K121" i="29"/>
  <c r="C501" i="41"/>
  <c r="C139" i="41"/>
  <c r="K22" i="29"/>
  <c r="K63" i="29"/>
  <c r="K62" i="29"/>
  <c r="K92" i="29"/>
  <c r="F416" i="41"/>
  <c r="C445" i="41"/>
  <c r="F227" i="41"/>
  <c r="F304" i="41"/>
  <c r="C301" i="41"/>
  <c r="C428" i="41"/>
  <c r="F291" i="41"/>
  <c r="F621" i="41"/>
  <c r="F639" i="41"/>
  <c r="F272" i="41"/>
  <c r="C189" i="41"/>
  <c r="C158" i="41"/>
  <c r="F81" i="41"/>
  <c r="C33" i="41"/>
  <c r="C52" i="41"/>
  <c r="C424" i="41"/>
  <c r="C255" i="41"/>
  <c r="F388" i="41"/>
  <c r="C635" i="41"/>
  <c r="F477" i="41"/>
  <c r="F514" i="41"/>
  <c r="C337" i="41"/>
  <c r="F262" i="41"/>
  <c r="C100" i="41"/>
  <c r="F243" i="41"/>
  <c r="C608" i="41"/>
  <c r="F570" i="41"/>
  <c r="C126" i="41"/>
  <c r="C598" i="41"/>
  <c r="F467" i="41"/>
  <c r="F89" i="41"/>
  <c r="C654" i="41"/>
  <c r="F309" i="41"/>
  <c r="C250" i="41"/>
  <c r="F165" i="41"/>
  <c r="C489" i="41"/>
  <c r="C414" i="41"/>
  <c r="F535" i="41"/>
  <c r="F68" i="41"/>
  <c r="F125" i="41"/>
  <c r="C463" i="41"/>
  <c r="C244" i="41"/>
  <c r="C497" i="41"/>
  <c r="F659" i="41"/>
  <c r="C426" i="41"/>
  <c r="F228" i="41"/>
  <c r="C181" i="41"/>
  <c r="F572" i="41"/>
  <c r="F159" i="41"/>
  <c r="C251" i="41"/>
  <c r="C285" i="41"/>
  <c r="C226" i="41"/>
  <c r="C631" i="41"/>
  <c r="C527" i="41"/>
  <c r="C60" i="41"/>
  <c r="C528" i="41"/>
  <c r="F82" i="41"/>
  <c r="C29" i="41"/>
  <c r="F308" i="41"/>
  <c r="C258" i="41"/>
  <c r="F299" i="41"/>
  <c r="C521" i="41"/>
  <c r="F119" i="41"/>
  <c r="F345" i="41"/>
  <c r="C657" i="41"/>
  <c r="F708" i="41"/>
  <c r="F354" i="41"/>
  <c r="C45" i="41"/>
  <c r="C333" i="41"/>
  <c r="F166" i="41"/>
  <c r="F198" i="41"/>
  <c r="F563" i="41"/>
  <c r="C711" i="41"/>
  <c r="F213" i="41"/>
  <c r="C117" i="41"/>
  <c r="F374" i="41"/>
  <c r="C666" i="41"/>
  <c r="C624" i="41"/>
  <c r="F711" i="41"/>
  <c r="C312" i="41"/>
  <c r="C121" i="41"/>
  <c r="F578" i="41"/>
  <c r="F577" i="41"/>
  <c r="C585" i="41"/>
  <c r="F301" i="41"/>
  <c r="F609" i="41"/>
  <c r="C293" i="41"/>
  <c r="C447" i="41"/>
  <c r="F421" i="41"/>
  <c r="F606" i="41"/>
  <c r="C417" i="41"/>
  <c r="C658" i="41"/>
  <c r="F359" i="41"/>
  <c r="F90" i="41"/>
  <c r="F336" i="41"/>
  <c r="C27" i="41"/>
  <c r="F40" i="41"/>
  <c r="F487" i="41"/>
  <c r="C450" i="41"/>
  <c r="F294" i="41"/>
  <c r="C264" i="41"/>
  <c r="C324" i="41"/>
  <c r="C164" i="41"/>
  <c r="F27" i="41"/>
  <c r="C560" i="41"/>
  <c r="C115" i="41"/>
  <c r="C535" i="41"/>
  <c r="C76" i="41"/>
  <c r="C79" i="41"/>
  <c r="F45" i="41"/>
  <c r="F446" i="41"/>
  <c r="F172" i="41"/>
  <c r="C275" i="41"/>
  <c r="C699" i="41"/>
  <c r="F448" i="41"/>
  <c r="F191" i="41"/>
  <c r="C205" i="41"/>
  <c r="F341" i="41"/>
  <c r="C514" i="41"/>
  <c r="C77" i="41"/>
  <c r="C439" i="41"/>
  <c r="C682" i="41"/>
  <c r="F482" i="41"/>
  <c r="C122" i="41"/>
  <c r="C595" i="41"/>
  <c r="C88" i="41"/>
  <c r="C622" i="41"/>
  <c r="C403" i="41"/>
  <c r="F426" i="41"/>
  <c r="F434" i="41"/>
  <c r="C197" i="41"/>
  <c r="F340" i="41"/>
  <c r="C171" i="41"/>
  <c r="F306" i="41"/>
  <c r="C698" i="41"/>
  <c r="C240" i="41"/>
  <c r="C290" i="41"/>
  <c r="C663" i="41"/>
  <c r="C434" i="41"/>
  <c r="C38" i="41"/>
  <c r="F116" i="41"/>
  <c r="C138" i="41"/>
  <c r="F242" i="41"/>
  <c r="C707" i="41"/>
  <c r="C118" i="41"/>
  <c r="F275" i="41"/>
  <c r="C551" i="41"/>
  <c r="C639" i="41"/>
  <c r="F296" i="41"/>
  <c r="C667" i="41"/>
  <c r="F396" i="41"/>
  <c r="F86" i="41"/>
  <c r="C689" i="41"/>
  <c r="F101" i="41"/>
  <c r="C347" i="41"/>
  <c r="C671" i="41"/>
  <c r="F176" i="41"/>
  <c r="F332" i="41"/>
  <c r="F245" i="41"/>
  <c r="F645" i="41"/>
  <c r="C462" i="41"/>
  <c r="C400" i="41"/>
  <c r="F381" i="41"/>
  <c r="F43" i="41"/>
  <c r="C224" i="41"/>
  <c r="F595" i="41"/>
  <c r="C311" i="41"/>
  <c r="C537" i="41"/>
  <c r="F422" i="41"/>
  <c r="C190" i="41"/>
  <c r="C273" i="41"/>
  <c r="F569" i="41"/>
  <c r="C596" i="41"/>
  <c r="C103" i="41"/>
  <c r="C278" i="41"/>
  <c r="C616" i="41"/>
  <c r="F619" i="41"/>
  <c r="F593" i="41"/>
  <c r="C649" i="41"/>
  <c r="C588" i="41"/>
  <c r="F181" i="41"/>
  <c r="F170" i="41"/>
  <c r="C550" i="41"/>
  <c r="C338" i="41"/>
  <c r="F122" i="41"/>
  <c r="F693" i="41"/>
  <c r="C709" i="41"/>
  <c r="F67" i="41"/>
  <c r="C504" i="41"/>
  <c r="F613" i="41"/>
  <c r="F635" i="41"/>
  <c r="F640" i="41"/>
  <c r="C422" i="41"/>
  <c r="F432" i="41"/>
  <c r="C484" i="41"/>
  <c r="C332" i="41"/>
  <c r="F650" i="41"/>
  <c r="C306" i="41"/>
  <c r="F548" i="41"/>
  <c r="F478" i="41"/>
  <c r="C146" i="41"/>
  <c r="C476" i="41"/>
  <c r="F267" i="41"/>
  <c r="F391" i="41"/>
  <c r="F643" i="41"/>
  <c r="C379" i="41"/>
  <c r="C331" i="41"/>
  <c r="C451" i="41"/>
  <c r="F147" i="41"/>
  <c r="F140" i="41"/>
  <c r="F429" i="41"/>
  <c r="C239" i="41"/>
  <c r="C211" i="41"/>
  <c r="F286" i="41"/>
  <c r="C641" i="41"/>
  <c r="C233" i="41"/>
  <c r="F233" i="41"/>
  <c r="F407" i="41"/>
  <c r="F667" i="41"/>
  <c r="C626" i="41"/>
  <c r="F318" i="41"/>
  <c r="F32" i="41"/>
  <c r="F672" i="41"/>
  <c r="F249" i="41"/>
  <c r="C516" i="41"/>
  <c r="F327" i="41"/>
  <c r="C195" i="41"/>
  <c r="F71" i="41"/>
  <c r="F152" i="41"/>
  <c r="F59" i="41"/>
  <c r="C477" i="41"/>
  <c r="C474" i="41"/>
  <c r="F344" i="41"/>
  <c r="C677" i="41"/>
  <c r="C352" i="41"/>
  <c r="C329" i="41"/>
  <c r="C193" i="41"/>
  <c r="C587" i="41"/>
  <c r="F149" i="41"/>
  <c r="C260" i="41"/>
  <c r="C459" i="41"/>
  <c r="F357" i="41"/>
  <c r="C539" i="41"/>
  <c r="C406" i="41"/>
  <c r="F453" i="41"/>
  <c r="C235" i="41"/>
  <c r="C558" i="41"/>
  <c r="C252" i="41"/>
  <c r="F503" i="41"/>
  <c r="C361" i="41"/>
  <c r="C269" i="41"/>
  <c r="F485" i="41"/>
  <c r="F137" i="41"/>
  <c r="C582" i="41"/>
  <c r="C614" i="41"/>
  <c r="C288" i="41"/>
  <c r="C323" i="41"/>
  <c r="C357" i="41"/>
  <c r="F368" i="41"/>
  <c r="C383" i="41"/>
  <c r="C704" i="41"/>
  <c r="C140" i="41"/>
  <c r="F389" i="41"/>
  <c r="F254" i="41"/>
  <c r="C432" i="41"/>
  <c r="F210" i="41"/>
  <c r="F394" i="41"/>
  <c r="C512" i="41"/>
  <c r="F598" i="41"/>
  <c r="C503" i="41"/>
  <c r="C57" i="41"/>
  <c r="F236" i="41"/>
  <c r="C656" i="41"/>
  <c r="F216" i="41"/>
  <c r="F538" i="41"/>
  <c r="C322" i="41"/>
  <c r="F702" i="41"/>
  <c r="C469" i="41"/>
  <c r="F115" i="41"/>
  <c r="F31" i="41"/>
  <c r="C80" i="41"/>
  <c r="F323" i="41"/>
  <c r="C363" i="41"/>
  <c r="F342" i="41"/>
  <c r="F251" i="41"/>
  <c r="C187" i="41"/>
  <c r="C165" i="41"/>
  <c r="C105" i="41"/>
  <c r="C453" i="41"/>
  <c r="F463" i="41"/>
  <c r="C364" i="41"/>
  <c r="C281" i="41"/>
  <c r="F664" i="41"/>
  <c r="C399" i="41"/>
  <c r="F269" i="41"/>
  <c r="F339" i="41"/>
  <c r="K117" i="29"/>
  <c r="K94" i="29"/>
  <c r="K74" i="29"/>
  <c r="K79" i="29"/>
  <c r="K41" i="29"/>
  <c r="K95" i="29"/>
  <c r="K110" i="29"/>
  <c r="K131" i="29"/>
  <c r="K124" i="29"/>
  <c r="K144" i="29"/>
  <c r="K120" i="29"/>
  <c r="K86" i="29"/>
  <c r="K102" i="29"/>
  <c r="K118" i="29"/>
  <c r="K21" i="29"/>
  <c r="H168" i="29"/>
  <c r="H169" i="29" s="1"/>
  <c r="H170" i="29" s="1"/>
  <c r="K26" i="29"/>
  <c r="K155" i="29"/>
  <c r="K60" i="29"/>
  <c r="M13" i="54"/>
  <c r="H15" i="54"/>
  <c r="I15" i="54"/>
  <c r="J14" i="54"/>
  <c r="C16" i="54"/>
  <c r="D15" i="54"/>
  <c r="E14" i="54"/>
  <c r="N13" i="54" l="1"/>
  <c r="P13" i="54" s="1"/>
  <c r="O16" i="54"/>
  <c r="A17" i="54"/>
  <c r="B12" i="41"/>
  <c r="G12" i="41"/>
  <c r="D12" i="41"/>
  <c r="L12" i="41"/>
  <c r="D21" i="41"/>
  <c r="B15" i="41"/>
  <c r="K15" i="41" s="1"/>
  <c r="L16" i="41"/>
  <c r="K38" i="39"/>
  <c r="K39" i="39" s="1"/>
  <c r="K40" i="39" s="1"/>
  <c r="L20" i="41"/>
  <c r="B20" i="41"/>
  <c r="E20" i="41" s="1"/>
  <c r="G20" i="41"/>
  <c r="D13" i="41"/>
  <c r="B13" i="41"/>
  <c r="J13" i="41" s="1"/>
  <c r="L15" i="41"/>
  <c r="G19" i="41"/>
  <c r="D15" i="41"/>
  <c r="B17" i="41"/>
  <c r="I17" i="41" s="1"/>
  <c r="D19" i="41"/>
  <c r="D16" i="41"/>
  <c r="L17" i="41"/>
  <c r="G18" i="41"/>
  <c r="L14" i="41"/>
  <c r="L18" i="41"/>
  <c r="L21" i="41"/>
  <c r="B18" i="41"/>
  <c r="I18" i="41" s="1"/>
  <c r="B21" i="41"/>
  <c r="K21" i="41" s="1"/>
  <c r="D14" i="41"/>
  <c r="G16" i="41"/>
  <c r="D17" i="41"/>
  <c r="B19" i="41"/>
  <c r="H19" i="41" s="1"/>
  <c r="B14" i="41"/>
  <c r="E14" i="41" s="1"/>
  <c r="B469" i="41"/>
  <c r="D469" i="41"/>
  <c r="G469" i="41"/>
  <c r="L469" i="41"/>
  <c r="D361" i="41"/>
  <c r="L361" i="41"/>
  <c r="B361" i="41"/>
  <c r="G361" i="41"/>
  <c r="B677" i="41"/>
  <c r="G677" i="41"/>
  <c r="D677" i="41"/>
  <c r="L677" i="41"/>
  <c r="L379" i="41"/>
  <c r="B379" i="41"/>
  <c r="D379" i="41"/>
  <c r="G379" i="41"/>
  <c r="G190" i="41"/>
  <c r="B190" i="41"/>
  <c r="L190" i="41"/>
  <c r="D190" i="41"/>
  <c r="B667" i="41"/>
  <c r="D667" i="41"/>
  <c r="L667" i="41"/>
  <c r="G667" i="41"/>
  <c r="L88" i="41"/>
  <c r="G88" i="41"/>
  <c r="D88" i="41"/>
  <c r="B88" i="41"/>
  <c r="B521" i="41"/>
  <c r="G521" i="41"/>
  <c r="L521" i="41"/>
  <c r="D521" i="41"/>
  <c r="G251" i="41"/>
  <c r="L251" i="41"/>
  <c r="B251" i="41"/>
  <c r="D251" i="41"/>
  <c r="L244" i="41"/>
  <c r="G244" i="41"/>
  <c r="B244" i="41"/>
  <c r="D244" i="41"/>
  <c r="B428" i="41"/>
  <c r="G428" i="41"/>
  <c r="L428" i="41"/>
  <c r="D428" i="41"/>
  <c r="G583" i="41"/>
  <c r="L583" i="41"/>
  <c r="B583" i="41"/>
  <c r="D583" i="41"/>
  <c r="D429" i="41"/>
  <c r="G429" i="41"/>
  <c r="L429" i="41"/>
  <c r="B429" i="41"/>
  <c r="G249" i="41"/>
  <c r="D249" i="41"/>
  <c r="B249" i="41"/>
  <c r="L249" i="41"/>
  <c r="G565" i="41"/>
  <c r="D565" i="41"/>
  <c r="L565" i="41"/>
  <c r="B565" i="41"/>
  <c r="G123" i="41"/>
  <c r="L123" i="41"/>
  <c r="D123" i="41"/>
  <c r="B123" i="41"/>
  <c r="L390" i="41"/>
  <c r="D390" i="41"/>
  <c r="B390" i="41"/>
  <c r="G390" i="41"/>
  <c r="D201" i="41"/>
  <c r="L201" i="41"/>
  <c r="G201" i="41"/>
  <c r="B201" i="41"/>
  <c r="G653" i="41"/>
  <c r="L653" i="41"/>
  <c r="D653" i="41"/>
  <c r="B653" i="41"/>
  <c r="B32" i="41"/>
  <c r="G32" i="41"/>
  <c r="L32" i="41"/>
  <c r="D32" i="41"/>
  <c r="D302" i="41"/>
  <c r="B302" i="41"/>
  <c r="L302" i="41"/>
  <c r="G302" i="41"/>
  <c r="D536" i="41"/>
  <c r="B536" i="41"/>
  <c r="L536" i="41"/>
  <c r="G536" i="41"/>
  <c r="L174" i="41"/>
  <c r="G174" i="41"/>
  <c r="D174" i="41"/>
  <c r="B174" i="41"/>
  <c r="G694" i="41"/>
  <c r="L694" i="41"/>
  <c r="D694" i="41"/>
  <c r="B694" i="41"/>
  <c r="D664" i="41"/>
  <c r="B664" i="41"/>
  <c r="L664" i="41"/>
  <c r="G664" i="41"/>
  <c r="D101" i="41"/>
  <c r="L101" i="41"/>
  <c r="B101" i="41"/>
  <c r="G101" i="41"/>
  <c r="B526" i="41"/>
  <c r="G526" i="41"/>
  <c r="D526" i="41"/>
  <c r="L526" i="41"/>
  <c r="D342" i="41"/>
  <c r="B342" i="41"/>
  <c r="L342" i="41"/>
  <c r="G342" i="41"/>
  <c r="D80" i="41"/>
  <c r="G80" i="41"/>
  <c r="L80" i="41"/>
  <c r="B80" i="41"/>
  <c r="D656" i="41"/>
  <c r="B656" i="41"/>
  <c r="L656" i="41"/>
  <c r="G656" i="41"/>
  <c r="G432" i="41"/>
  <c r="D432" i="41"/>
  <c r="B432" i="41"/>
  <c r="L432" i="41"/>
  <c r="D323" i="41"/>
  <c r="G323" i="41"/>
  <c r="B323" i="41"/>
  <c r="L323" i="41"/>
  <c r="G211" i="41"/>
  <c r="D211" i="41"/>
  <c r="L211" i="41"/>
  <c r="B211" i="41"/>
  <c r="L504" i="41"/>
  <c r="G504" i="41"/>
  <c r="B504" i="41"/>
  <c r="D504" i="41"/>
  <c r="B596" i="41"/>
  <c r="G596" i="41"/>
  <c r="D596" i="41"/>
  <c r="L596" i="41"/>
  <c r="D118" i="41"/>
  <c r="L118" i="41"/>
  <c r="G118" i="41"/>
  <c r="B118" i="41"/>
  <c r="L595" i="41"/>
  <c r="B595" i="41"/>
  <c r="D595" i="41"/>
  <c r="G595" i="41"/>
  <c r="D439" i="41"/>
  <c r="L439" i="41"/>
  <c r="G439" i="41"/>
  <c r="B439" i="41"/>
  <c r="D79" i="41"/>
  <c r="B79" i="41"/>
  <c r="G79" i="41"/>
  <c r="L79" i="41"/>
  <c r="L711" i="41"/>
  <c r="B711" i="41"/>
  <c r="G711" i="41"/>
  <c r="D657" i="41"/>
  <c r="G657" i="41"/>
  <c r="B657" i="41"/>
  <c r="L657" i="41"/>
  <c r="L426" i="41"/>
  <c r="D426" i="41"/>
  <c r="B426" i="41"/>
  <c r="G426" i="41"/>
  <c r="D414" i="41"/>
  <c r="L414" i="41"/>
  <c r="G414" i="41"/>
  <c r="B414" i="41"/>
  <c r="B598" i="41"/>
  <c r="D598" i="41"/>
  <c r="G598" i="41"/>
  <c r="L598" i="41"/>
  <c r="D301" i="41"/>
  <c r="B301" i="41"/>
  <c r="L301" i="41"/>
  <c r="G301" i="41"/>
  <c r="G430" i="41"/>
  <c r="L430" i="41"/>
  <c r="D430" i="41"/>
  <c r="B430" i="41"/>
  <c r="L533" i="41"/>
  <c r="B533" i="41"/>
  <c r="G533" i="41"/>
  <c r="D533" i="41"/>
  <c r="D227" i="41"/>
  <c r="B227" i="41"/>
  <c r="G227" i="41"/>
  <c r="L227" i="41"/>
  <c r="G263" i="41"/>
  <c r="D263" i="41"/>
  <c r="L263" i="41"/>
  <c r="B263" i="41"/>
  <c r="G384" i="41"/>
  <c r="B384" i="41"/>
  <c r="L384" i="41"/>
  <c r="D384" i="41"/>
  <c r="L665" i="41"/>
  <c r="D665" i="41"/>
  <c r="B665" i="41"/>
  <c r="G665" i="41"/>
  <c r="B592" i="41"/>
  <c r="L592" i="41"/>
  <c r="G592" i="41"/>
  <c r="D592" i="41"/>
  <c r="B223" i="41"/>
  <c r="L223" i="41"/>
  <c r="G223" i="41"/>
  <c r="D223" i="41"/>
  <c r="K168" i="29"/>
  <c r="K169" i="29" s="1"/>
  <c r="K170" i="29" s="1"/>
  <c r="G364" i="41"/>
  <c r="B364" i="41"/>
  <c r="L364" i="41"/>
  <c r="D364" i="41"/>
  <c r="L165" i="41"/>
  <c r="D165" i="41"/>
  <c r="B165" i="41"/>
  <c r="G165" i="41"/>
  <c r="B363" i="41"/>
  <c r="G363" i="41"/>
  <c r="L363" i="41"/>
  <c r="D363" i="41"/>
  <c r="D57" i="41"/>
  <c r="L57" i="41"/>
  <c r="G57" i="41"/>
  <c r="B57" i="41"/>
  <c r="D614" i="41"/>
  <c r="G614" i="41"/>
  <c r="L614" i="41"/>
  <c r="B614" i="41"/>
  <c r="D269" i="41"/>
  <c r="L269" i="41"/>
  <c r="B269" i="41"/>
  <c r="G269" i="41"/>
  <c r="B558" i="41"/>
  <c r="D558" i="41"/>
  <c r="G558" i="41"/>
  <c r="L558" i="41"/>
  <c r="L539" i="41"/>
  <c r="B539" i="41"/>
  <c r="G539" i="41"/>
  <c r="D539" i="41"/>
  <c r="L352" i="41"/>
  <c r="D352" i="41"/>
  <c r="B352" i="41"/>
  <c r="G352" i="41"/>
  <c r="D477" i="41"/>
  <c r="B477" i="41"/>
  <c r="G477" i="41"/>
  <c r="L477" i="41"/>
  <c r="D195" i="41"/>
  <c r="L195" i="41"/>
  <c r="B195" i="41"/>
  <c r="G195" i="41"/>
  <c r="L641" i="41"/>
  <c r="B641" i="41"/>
  <c r="G641" i="41"/>
  <c r="D641" i="41"/>
  <c r="L331" i="41"/>
  <c r="G331" i="41"/>
  <c r="D331" i="41"/>
  <c r="B331" i="41"/>
  <c r="B484" i="41"/>
  <c r="D484" i="41"/>
  <c r="L484" i="41"/>
  <c r="G484" i="41"/>
  <c r="B709" i="41"/>
  <c r="L709" i="41"/>
  <c r="G709" i="41"/>
  <c r="D709" i="41"/>
  <c r="D550" i="41"/>
  <c r="L550" i="41"/>
  <c r="G550" i="41"/>
  <c r="B550" i="41"/>
  <c r="B649" i="41"/>
  <c r="L649" i="41"/>
  <c r="G649" i="41"/>
  <c r="D649" i="41"/>
  <c r="D278" i="41"/>
  <c r="G278" i="41"/>
  <c r="L278" i="41"/>
  <c r="B278" i="41"/>
  <c r="D273" i="41"/>
  <c r="B273" i="41"/>
  <c r="G273" i="41"/>
  <c r="L273" i="41"/>
  <c r="B311" i="41"/>
  <c r="D311" i="41"/>
  <c r="L311" i="41"/>
  <c r="G311" i="41"/>
  <c r="G347" i="41"/>
  <c r="D347" i="41"/>
  <c r="B347" i="41"/>
  <c r="L347" i="41"/>
  <c r="B551" i="41"/>
  <c r="L551" i="41"/>
  <c r="G551" i="41"/>
  <c r="D551" i="41"/>
  <c r="G434" i="41"/>
  <c r="B434" i="41"/>
  <c r="L434" i="41"/>
  <c r="D434" i="41"/>
  <c r="L698" i="41"/>
  <c r="D698" i="41"/>
  <c r="B698" i="41"/>
  <c r="G698" i="41"/>
  <c r="D197" i="41"/>
  <c r="L197" i="41"/>
  <c r="B197" i="41"/>
  <c r="G197" i="41"/>
  <c r="B622" i="41"/>
  <c r="L622" i="41"/>
  <c r="G622" i="41"/>
  <c r="D622" i="41"/>
  <c r="D514" i="41"/>
  <c r="G514" i="41"/>
  <c r="B514" i="41"/>
  <c r="L514" i="41"/>
  <c r="L535" i="41"/>
  <c r="B535" i="41"/>
  <c r="G535" i="41"/>
  <c r="D535" i="41"/>
  <c r="B164" i="41"/>
  <c r="L164" i="41"/>
  <c r="D164" i="41"/>
  <c r="G164" i="41"/>
  <c r="D450" i="41"/>
  <c r="B450" i="41"/>
  <c r="G450" i="41"/>
  <c r="L450" i="41"/>
  <c r="B417" i="41"/>
  <c r="G417" i="41"/>
  <c r="L417" i="41"/>
  <c r="D417" i="41"/>
  <c r="L293" i="41"/>
  <c r="B293" i="41"/>
  <c r="D293" i="41"/>
  <c r="G293" i="41"/>
  <c r="B117" i="41"/>
  <c r="G117" i="41"/>
  <c r="L117" i="41"/>
  <c r="D117" i="41"/>
  <c r="G60" i="41"/>
  <c r="L60" i="41"/>
  <c r="B60" i="41"/>
  <c r="D60" i="41"/>
  <c r="G285" i="41"/>
  <c r="L285" i="41"/>
  <c r="D285" i="41"/>
  <c r="B285" i="41"/>
  <c r="B181" i="41"/>
  <c r="L181" i="41"/>
  <c r="G181" i="41"/>
  <c r="D181" i="41"/>
  <c r="G497" i="41"/>
  <c r="B497" i="41"/>
  <c r="D497" i="41"/>
  <c r="L497" i="41"/>
  <c r="L635" i="41"/>
  <c r="G635" i="41"/>
  <c r="D635" i="41"/>
  <c r="B635" i="41"/>
  <c r="B52" i="41"/>
  <c r="G52" i="41"/>
  <c r="L52" i="41"/>
  <c r="D52" i="41"/>
  <c r="D189" i="41"/>
  <c r="L189" i="41"/>
  <c r="G189" i="41"/>
  <c r="B189" i="41"/>
  <c r="B501" i="41"/>
  <c r="G501" i="41"/>
  <c r="D501" i="41"/>
  <c r="L501" i="41"/>
  <c r="I16" i="41"/>
  <c r="K16" i="41"/>
  <c r="E16" i="41"/>
  <c r="H16" i="41"/>
  <c r="J16" i="41"/>
  <c r="G94" i="41"/>
  <c r="L94" i="41"/>
  <c r="D94" i="41"/>
  <c r="B94" i="41"/>
  <c r="L366" i="41"/>
  <c r="D366" i="41"/>
  <c r="B366" i="41"/>
  <c r="G366" i="41"/>
  <c r="G378" i="41"/>
  <c r="L378" i="41"/>
  <c r="B378" i="41"/>
  <c r="D378" i="41"/>
  <c r="L186" i="41"/>
  <c r="D186" i="41"/>
  <c r="B186" i="41"/>
  <c r="G186" i="41"/>
  <c r="G153" i="41"/>
  <c r="B153" i="41"/>
  <c r="D153" i="41"/>
  <c r="L153" i="41"/>
  <c r="D308" i="41"/>
  <c r="L308" i="41"/>
  <c r="G308" i="41"/>
  <c r="B308" i="41"/>
  <c r="G111" i="41"/>
  <c r="D111" i="41"/>
  <c r="L111" i="41"/>
  <c r="B111" i="41"/>
  <c r="D568" i="41"/>
  <c r="B568" i="41"/>
  <c r="G568" i="41"/>
  <c r="L568" i="41"/>
  <c r="B519" i="41"/>
  <c r="L519" i="41"/>
  <c r="G519" i="41"/>
  <c r="D519" i="41"/>
  <c r="L65" i="41"/>
  <c r="G65" i="41"/>
  <c r="B65" i="41"/>
  <c r="D65" i="41"/>
  <c r="G82" i="41"/>
  <c r="L82" i="41"/>
  <c r="B82" i="41"/>
  <c r="D82" i="41"/>
  <c r="L389" i="41"/>
  <c r="B389" i="41"/>
  <c r="G389" i="41"/>
  <c r="D389" i="41"/>
  <c r="G380" i="41"/>
  <c r="B380" i="41"/>
  <c r="L380" i="41"/>
  <c r="D380" i="41"/>
  <c r="G398" i="41"/>
  <c r="B398" i="41"/>
  <c r="L398" i="41"/>
  <c r="D398" i="41"/>
  <c r="G697" i="41"/>
  <c r="B697" i="41"/>
  <c r="L697" i="41"/>
  <c r="D697" i="41"/>
  <c r="D56" i="41"/>
  <c r="G56" i="41"/>
  <c r="B56" i="41"/>
  <c r="L56" i="41"/>
  <c r="B92" i="41"/>
  <c r="D92" i="41"/>
  <c r="G92" i="41"/>
  <c r="L92" i="41"/>
  <c r="L454" i="41"/>
  <c r="G454" i="41"/>
  <c r="D454" i="41"/>
  <c r="B454" i="41"/>
  <c r="G508" i="41"/>
  <c r="D508" i="41"/>
  <c r="L508" i="41"/>
  <c r="B508" i="41"/>
  <c r="G349" i="41"/>
  <c r="L349" i="41"/>
  <c r="D349" i="41"/>
  <c r="B349" i="41"/>
  <c r="B254" i="41"/>
  <c r="D254" i="41"/>
  <c r="G254" i="41"/>
  <c r="L254" i="41"/>
  <c r="L368" i="41"/>
  <c r="B368" i="41"/>
  <c r="D368" i="41"/>
  <c r="G368" i="41"/>
  <c r="L30" i="41"/>
  <c r="G30" i="41"/>
  <c r="D30" i="41"/>
  <c r="B30" i="41"/>
  <c r="B629" i="41"/>
  <c r="G629" i="41"/>
  <c r="D629" i="41"/>
  <c r="L629" i="41"/>
  <c r="D492" i="41"/>
  <c r="B492" i="41"/>
  <c r="L492" i="41"/>
  <c r="G492" i="41"/>
  <c r="L135" i="41"/>
  <c r="D135" i="41"/>
  <c r="G135" i="41"/>
  <c r="B135" i="41"/>
  <c r="B356" i="41"/>
  <c r="D356" i="41"/>
  <c r="G356" i="41"/>
  <c r="L356" i="41"/>
  <c r="D358" i="41"/>
  <c r="L358" i="41"/>
  <c r="G358" i="41"/>
  <c r="B358" i="41"/>
  <c r="L593" i="41"/>
  <c r="B593" i="41"/>
  <c r="G593" i="41"/>
  <c r="D593" i="41"/>
  <c r="B231" i="41"/>
  <c r="L231" i="41"/>
  <c r="D231" i="41"/>
  <c r="G231" i="41"/>
  <c r="L97" i="41"/>
  <c r="G97" i="41"/>
  <c r="D97" i="41"/>
  <c r="B97" i="41"/>
  <c r="B374" i="41"/>
  <c r="D374" i="41"/>
  <c r="L374" i="41"/>
  <c r="G374" i="41"/>
  <c r="B395" i="41"/>
  <c r="G395" i="41"/>
  <c r="D395" i="41"/>
  <c r="L395" i="41"/>
  <c r="D22" i="41"/>
  <c r="L22" i="41"/>
  <c r="G22" i="41"/>
  <c r="B22" i="41"/>
  <c r="L645" i="41"/>
  <c r="D645" i="41"/>
  <c r="B645" i="41"/>
  <c r="G645" i="41"/>
  <c r="L137" i="41"/>
  <c r="G137" i="41"/>
  <c r="B137" i="41"/>
  <c r="D137" i="41"/>
  <c r="B680" i="41"/>
  <c r="G680" i="41"/>
  <c r="D680" i="41"/>
  <c r="L680" i="41"/>
  <c r="G48" i="41"/>
  <c r="B48" i="41"/>
  <c r="D48" i="41"/>
  <c r="L48" i="41"/>
  <c r="L373" i="41"/>
  <c r="G373" i="41"/>
  <c r="B373" i="41"/>
  <c r="D373" i="41"/>
  <c r="D386" i="41"/>
  <c r="B386" i="41"/>
  <c r="L386" i="41"/>
  <c r="G386" i="41"/>
  <c r="L410" i="41"/>
  <c r="D410" i="41"/>
  <c r="G410" i="41"/>
  <c r="B410" i="41"/>
  <c r="B310" i="41"/>
  <c r="D310" i="41"/>
  <c r="L310" i="41"/>
  <c r="G310" i="41"/>
  <c r="D529" i="41"/>
  <c r="G529" i="41"/>
  <c r="L529" i="41"/>
  <c r="B529" i="41"/>
  <c r="D350" i="41"/>
  <c r="G350" i="41"/>
  <c r="L350" i="41"/>
  <c r="B350" i="41"/>
  <c r="G133" i="41"/>
  <c r="B133" i="41"/>
  <c r="L133" i="41"/>
  <c r="D133" i="41"/>
  <c r="D78" i="41"/>
  <c r="L78" i="41"/>
  <c r="B78" i="41"/>
  <c r="G78" i="41"/>
  <c r="G612" i="41"/>
  <c r="D612" i="41"/>
  <c r="L612" i="41"/>
  <c r="B612" i="41"/>
  <c r="B498" i="41"/>
  <c r="D498" i="41"/>
  <c r="L498" i="41"/>
  <c r="G498" i="41"/>
  <c r="B218" i="41"/>
  <c r="G218" i="41"/>
  <c r="D218" i="41"/>
  <c r="L218" i="41"/>
  <c r="D607" i="41"/>
  <c r="G607" i="41"/>
  <c r="L607" i="41"/>
  <c r="B607" i="41"/>
  <c r="B317" i="41"/>
  <c r="G317" i="41"/>
  <c r="L317" i="41"/>
  <c r="D317" i="41"/>
  <c r="G98" i="41"/>
  <c r="L98" i="41"/>
  <c r="D98" i="41"/>
  <c r="B98" i="41"/>
  <c r="D144" i="41"/>
  <c r="B144" i="41"/>
  <c r="L144" i="41"/>
  <c r="G144" i="41"/>
  <c r="B672" i="41"/>
  <c r="L672" i="41"/>
  <c r="D672" i="41"/>
  <c r="G672" i="41"/>
  <c r="L114" i="41"/>
  <c r="D114" i="41"/>
  <c r="G114" i="41"/>
  <c r="B114" i="41"/>
  <c r="B262" i="41"/>
  <c r="G262" i="41"/>
  <c r="D262" i="41"/>
  <c r="L262" i="41"/>
  <c r="B150" i="41"/>
  <c r="D150" i="41"/>
  <c r="G150" i="41"/>
  <c r="L150" i="41"/>
  <c r="L327" i="41"/>
  <c r="G327" i="41"/>
  <c r="D327" i="41"/>
  <c r="B327" i="41"/>
  <c r="B418" i="41"/>
  <c r="L418" i="41"/>
  <c r="D418" i="41"/>
  <c r="G418" i="41"/>
  <c r="D692" i="41"/>
  <c r="B692" i="41"/>
  <c r="L692" i="41"/>
  <c r="G692" i="41"/>
  <c r="L192" i="41"/>
  <c r="G192" i="41"/>
  <c r="D192" i="41"/>
  <c r="B192" i="41"/>
  <c r="L621" i="41"/>
  <c r="D621" i="41"/>
  <c r="B621" i="41"/>
  <c r="G621" i="41"/>
  <c r="L24" i="41"/>
  <c r="B24" i="41"/>
  <c r="G24" i="41"/>
  <c r="D24" i="41"/>
  <c r="G68" i="41"/>
  <c r="L68" i="41"/>
  <c r="B68" i="41"/>
  <c r="D68" i="41"/>
  <c r="L473" i="41"/>
  <c r="D473" i="41"/>
  <c r="G473" i="41"/>
  <c r="B473" i="41"/>
  <c r="D272" i="41"/>
  <c r="B272" i="41"/>
  <c r="L272" i="41"/>
  <c r="G272" i="41"/>
  <c r="D178" i="41"/>
  <c r="L178" i="41"/>
  <c r="G178" i="41"/>
  <c r="B178" i="41"/>
  <c r="B423" i="41"/>
  <c r="D423" i="41"/>
  <c r="L423" i="41"/>
  <c r="G423" i="41"/>
  <c r="L242" i="41"/>
  <c r="D242" i="41"/>
  <c r="G242" i="41"/>
  <c r="B242" i="41"/>
  <c r="G601" i="41"/>
  <c r="B601" i="41"/>
  <c r="D601" i="41"/>
  <c r="L601" i="41"/>
  <c r="G461" i="41"/>
  <c r="L461" i="41"/>
  <c r="D461" i="41"/>
  <c r="B461" i="41"/>
  <c r="G104" i="41"/>
  <c r="D104" i="41"/>
  <c r="L104" i="41"/>
  <c r="B104" i="41"/>
  <c r="L625" i="41"/>
  <c r="B625" i="41"/>
  <c r="G625" i="41"/>
  <c r="D625" i="41"/>
  <c r="D335" i="41"/>
  <c r="B335" i="41"/>
  <c r="G335" i="41"/>
  <c r="L335" i="41"/>
  <c r="L402" i="41"/>
  <c r="G402" i="41"/>
  <c r="B402" i="41"/>
  <c r="D402" i="41"/>
  <c r="B669" i="41"/>
  <c r="L669" i="41"/>
  <c r="G669" i="41"/>
  <c r="D669" i="41"/>
  <c r="L191" i="41"/>
  <c r="B191" i="41"/>
  <c r="D191" i="41"/>
  <c r="G191" i="41"/>
  <c r="G321" i="41"/>
  <c r="L321" i="41"/>
  <c r="D321" i="41"/>
  <c r="B321" i="41"/>
  <c r="B160" i="41"/>
  <c r="G160" i="41"/>
  <c r="L160" i="41"/>
  <c r="D160" i="41"/>
  <c r="D298" i="41"/>
  <c r="L298" i="41"/>
  <c r="G298" i="41"/>
  <c r="B298" i="41"/>
  <c r="G157" i="41"/>
  <c r="L157" i="41"/>
  <c r="B157" i="41"/>
  <c r="D157" i="41"/>
  <c r="G348" i="41"/>
  <c r="D348" i="41"/>
  <c r="B348" i="41"/>
  <c r="L348" i="41"/>
  <c r="B478" i="41"/>
  <c r="G478" i="41"/>
  <c r="L478" i="41"/>
  <c r="D478" i="41"/>
  <c r="B243" i="41"/>
  <c r="G243" i="41"/>
  <c r="L243" i="41"/>
  <c r="D243" i="41"/>
  <c r="B703" i="41"/>
  <c r="L703" i="41"/>
  <c r="D703" i="41"/>
  <c r="G703" i="41"/>
  <c r="L85" i="41"/>
  <c r="G85" i="41"/>
  <c r="B85" i="41"/>
  <c r="D85" i="41"/>
  <c r="G84" i="41"/>
  <c r="B84" i="41"/>
  <c r="L84" i="41"/>
  <c r="D84" i="41"/>
  <c r="B591" i="41"/>
  <c r="D591" i="41"/>
  <c r="G591" i="41"/>
  <c r="L591" i="41"/>
  <c r="D210" i="41"/>
  <c r="G210" i="41"/>
  <c r="L210" i="41"/>
  <c r="B210" i="41"/>
  <c r="D120" i="41"/>
  <c r="B120" i="41"/>
  <c r="G120" i="41"/>
  <c r="L120" i="41"/>
  <c r="L388" i="41"/>
  <c r="B388" i="41"/>
  <c r="D388" i="41"/>
  <c r="G388" i="41"/>
  <c r="L381" i="41"/>
  <c r="D381" i="41"/>
  <c r="G381" i="41"/>
  <c r="B381" i="41"/>
  <c r="D64" i="41"/>
  <c r="B64" i="41"/>
  <c r="G64" i="41"/>
  <c r="L64" i="41"/>
  <c r="D89" i="41"/>
  <c r="L89" i="41"/>
  <c r="G89" i="41"/>
  <c r="B89" i="41"/>
  <c r="L176" i="41"/>
  <c r="G176" i="41"/>
  <c r="D176" i="41"/>
  <c r="B176" i="41"/>
  <c r="D470" i="41"/>
  <c r="B470" i="41"/>
  <c r="L470" i="41"/>
  <c r="G470" i="41"/>
  <c r="G646" i="41"/>
  <c r="B646" i="41"/>
  <c r="D646" i="41"/>
  <c r="L646" i="41"/>
  <c r="G37" i="41"/>
  <c r="L37" i="41"/>
  <c r="B37" i="41"/>
  <c r="D37" i="41"/>
  <c r="B420" i="41"/>
  <c r="D420" i="41"/>
  <c r="G420" i="41"/>
  <c r="L420" i="41"/>
  <c r="B481" i="41"/>
  <c r="D481" i="41"/>
  <c r="G481" i="41"/>
  <c r="L481" i="41"/>
  <c r="L54" i="41"/>
  <c r="G54" i="41"/>
  <c r="D54" i="41"/>
  <c r="B54" i="41"/>
  <c r="B58" i="41"/>
  <c r="D58" i="41"/>
  <c r="G58" i="41"/>
  <c r="L58" i="41"/>
  <c r="D297" i="41"/>
  <c r="L297" i="41"/>
  <c r="B297" i="41"/>
  <c r="G297" i="41"/>
  <c r="L684" i="41"/>
  <c r="B684" i="41"/>
  <c r="D684" i="41"/>
  <c r="G684" i="41"/>
  <c r="G412" i="41"/>
  <c r="B412" i="41"/>
  <c r="L412" i="41"/>
  <c r="D412" i="41"/>
  <c r="L545" i="41"/>
  <c r="G545" i="41"/>
  <c r="B545" i="41"/>
  <c r="D545" i="41"/>
  <c r="G691" i="41"/>
  <c r="D691" i="41"/>
  <c r="L691" i="41"/>
  <c r="B691" i="41"/>
  <c r="D70" i="41"/>
  <c r="G70" i="41"/>
  <c r="B70" i="41"/>
  <c r="L70" i="41"/>
  <c r="L408" i="41"/>
  <c r="G408" i="41"/>
  <c r="D408" i="41"/>
  <c r="B408" i="41"/>
  <c r="L253" i="41"/>
  <c r="G253" i="41"/>
  <c r="D253" i="41"/>
  <c r="B253" i="41"/>
  <c r="D438" i="41"/>
  <c r="B438" i="41"/>
  <c r="L438" i="41"/>
  <c r="G438" i="41"/>
  <c r="B23" i="41"/>
  <c r="L23" i="41"/>
  <c r="G23" i="41"/>
  <c r="D23" i="41"/>
  <c r="B499" i="41"/>
  <c r="L499" i="41"/>
  <c r="D499" i="41"/>
  <c r="G499" i="41"/>
  <c r="L695" i="41"/>
  <c r="B695" i="41"/>
  <c r="D695" i="41"/>
  <c r="G695" i="41"/>
  <c r="B615" i="41"/>
  <c r="D615" i="41"/>
  <c r="L615" i="41"/>
  <c r="G615" i="41"/>
  <c r="L655" i="41"/>
  <c r="B655" i="41"/>
  <c r="G655" i="41"/>
  <c r="D655" i="41"/>
  <c r="G81" i="41"/>
  <c r="D81" i="41"/>
  <c r="L81" i="41"/>
  <c r="B81" i="41"/>
  <c r="D247" i="41"/>
  <c r="G247" i="41"/>
  <c r="B247" i="41"/>
  <c r="L247" i="41"/>
  <c r="G257" i="41"/>
  <c r="L257" i="41"/>
  <c r="D257" i="41"/>
  <c r="B257" i="41"/>
  <c r="B404" i="41"/>
  <c r="G404" i="41"/>
  <c r="D404" i="41"/>
  <c r="L404" i="41"/>
  <c r="G485" i="41"/>
  <c r="L485" i="41"/>
  <c r="D485" i="41"/>
  <c r="B485" i="41"/>
  <c r="L693" i="41"/>
  <c r="G693" i="41"/>
  <c r="D693" i="41"/>
  <c r="B693" i="41"/>
  <c r="L351" i="41"/>
  <c r="D351" i="41"/>
  <c r="B351" i="41"/>
  <c r="G351" i="41"/>
  <c r="G182" i="41"/>
  <c r="L182" i="41"/>
  <c r="D182" i="41"/>
  <c r="B182" i="41"/>
  <c r="D203" i="41"/>
  <c r="L203" i="41"/>
  <c r="G203" i="41"/>
  <c r="B203" i="41"/>
  <c r="B589" i="41"/>
  <c r="D589" i="41"/>
  <c r="G589" i="41"/>
  <c r="L589" i="41"/>
  <c r="B136" i="41"/>
  <c r="G136" i="41"/>
  <c r="D136" i="41"/>
  <c r="L136" i="41"/>
  <c r="L355" i="41"/>
  <c r="D355" i="41"/>
  <c r="B355" i="41"/>
  <c r="G355" i="41"/>
  <c r="L42" i="41"/>
  <c r="B42" i="41"/>
  <c r="G42" i="41"/>
  <c r="D42" i="41"/>
  <c r="G162" i="41"/>
  <c r="B162" i="41"/>
  <c r="L162" i="41"/>
  <c r="D162" i="41"/>
  <c r="B256" i="41"/>
  <c r="G256" i="41"/>
  <c r="L256" i="41"/>
  <c r="D256" i="41"/>
  <c r="G148" i="41"/>
  <c r="B148" i="41"/>
  <c r="D148" i="41"/>
  <c r="L148" i="41"/>
  <c r="G708" i="41"/>
  <c r="L708" i="41"/>
  <c r="B708" i="41"/>
  <c r="D708" i="41"/>
  <c r="G354" i="41"/>
  <c r="L354" i="41"/>
  <c r="B354" i="41"/>
  <c r="D354" i="41"/>
  <c r="D357" i="41"/>
  <c r="L357" i="41"/>
  <c r="G357" i="41"/>
  <c r="B357" i="41"/>
  <c r="B476" i="41"/>
  <c r="G476" i="41"/>
  <c r="L476" i="41"/>
  <c r="D476" i="41"/>
  <c r="D682" i="41"/>
  <c r="B682" i="41"/>
  <c r="G682" i="41"/>
  <c r="L682" i="41"/>
  <c r="D115" i="41"/>
  <c r="B115" i="41"/>
  <c r="L115" i="41"/>
  <c r="G115" i="41"/>
  <c r="L624" i="41"/>
  <c r="B624" i="41"/>
  <c r="D624" i="41"/>
  <c r="G624" i="41"/>
  <c r="B371" i="41"/>
  <c r="D371" i="41"/>
  <c r="G371" i="41"/>
  <c r="L371" i="41"/>
  <c r="L524" i="41"/>
  <c r="B524" i="41"/>
  <c r="D524" i="41"/>
  <c r="G524" i="41"/>
  <c r="E17" i="41"/>
  <c r="G219" i="41"/>
  <c r="L219" i="41"/>
  <c r="D219" i="41"/>
  <c r="B219" i="41"/>
  <c r="D444" i="41"/>
  <c r="G444" i="41"/>
  <c r="B444" i="41"/>
  <c r="L444" i="41"/>
  <c r="G465" i="41"/>
  <c r="B465" i="41"/>
  <c r="L465" i="41"/>
  <c r="D465" i="41"/>
  <c r="L518" i="41"/>
  <c r="D518" i="41"/>
  <c r="G518" i="41"/>
  <c r="B518" i="41"/>
  <c r="B452" i="41"/>
  <c r="D452" i="41"/>
  <c r="L452" i="41"/>
  <c r="G452" i="41"/>
  <c r="D382" i="41"/>
  <c r="B382" i="41"/>
  <c r="G382" i="41"/>
  <c r="L382" i="41"/>
  <c r="B661" i="41"/>
  <c r="G661" i="41"/>
  <c r="D661" i="41"/>
  <c r="L661" i="41"/>
  <c r="L506" i="41"/>
  <c r="G506" i="41"/>
  <c r="B506" i="41"/>
  <c r="D506" i="41"/>
  <c r="D405" i="41"/>
  <c r="G405" i="41"/>
  <c r="L405" i="41"/>
  <c r="B405" i="41"/>
  <c r="G393" i="41"/>
  <c r="L393" i="41"/>
  <c r="D393" i="41"/>
  <c r="B393" i="41"/>
  <c r="D93" i="41"/>
  <c r="L93" i="41"/>
  <c r="B93" i="41"/>
  <c r="G93" i="41"/>
  <c r="B650" i="41"/>
  <c r="G650" i="41"/>
  <c r="D650" i="41"/>
  <c r="L650" i="41"/>
  <c r="D304" i="41"/>
  <c r="L304" i="41"/>
  <c r="B304" i="41"/>
  <c r="G304" i="41"/>
  <c r="D232" i="41"/>
  <c r="G232" i="41"/>
  <c r="L232" i="41"/>
  <c r="B232" i="41"/>
  <c r="B188" i="41"/>
  <c r="L188" i="41"/>
  <c r="G188" i="41"/>
  <c r="D188" i="41"/>
  <c r="D34" i="41"/>
  <c r="G34" i="41"/>
  <c r="L34" i="41"/>
  <c r="B34" i="41"/>
  <c r="L415" i="41"/>
  <c r="B415" i="41"/>
  <c r="D415" i="41"/>
  <c r="G415" i="41"/>
  <c r="D289" i="41"/>
  <c r="L289" i="41"/>
  <c r="G289" i="41"/>
  <c r="B289" i="41"/>
  <c r="D241" i="41"/>
  <c r="G241" i="41"/>
  <c r="L241" i="41"/>
  <c r="B241" i="41"/>
  <c r="L553" i="41"/>
  <c r="G553" i="41"/>
  <c r="B553" i="41"/>
  <c r="D553" i="41"/>
  <c r="L637" i="41"/>
  <c r="G637" i="41"/>
  <c r="B637" i="41"/>
  <c r="D637" i="41"/>
  <c r="G49" i="41"/>
  <c r="L49" i="41"/>
  <c r="B49" i="41"/>
  <c r="D49" i="41"/>
  <c r="B530" i="41"/>
  <c r="D530" i="41"/>
  <c r="G530" i="41"/>
  <c r="L530" i="41"/>
  <c r="D200" i="41"/>
  <c r="B200" i="41"/>
  <c r="L200" i="41"/>
  <c r="G200" i="41"/>
  <c r="G681" i="41"/>
  <c r="B681" i="41"/>
  <c r="L681" i="41"/>
  <c r="D681" i="41"/>
  <c r="G230" i="41"/>
  <c r="D230" i="41"/>
  <c r="L230" i="41"/>
  <c r="B230" i="41"/>
  <c r="D216" i="41"/>
  <c r="L216" i="41"/>
  <c r="G216" i="41"/>
  <c r="B216" i="41"/>
  <c r="B460" i="41"/>
  <c r="D460" i="41"/>
  <c r="L460" i="41"/>
  <c r="G460" i="41"/>
  <c r="G314" i="41"/>
  <c r="B314" i="41"/>
  <c r="L314" i="41"/>
  <c r="D314" i="41"/>
  <c r="L448" i="41"/>
  <c r="B448" i="41"/>
  <c r="D448" i="41"/>
  <c r="G448" i="41"/>
  <c r="L548" i="41"/>
  <c r="G548" i="41"/>
  <c r="B548" i="41"/>
  <c r="D548" i="41"/>
  <c r="B678" i="41"/>
  <c r="G678" i="41"/>
  <c r="L678" i="41"/>
  <c r="D678" i="41"/>
  <c r="D630" i="41"/>
  <c r="B630" i="41"/>
  <c r="G630" i="41"/>
  <c r="L630" i="41"/>
  <c r="G643" i="41"/>
  <c r="D643" i="41"/>
  <c r="L643" i="41"/>
  <c r="B643" i="41"/>
  <c r="B648" i="41"/>
  <c r="G648" i="41"/>
  <c r="D648" i="41"/>
  <c r="L648" i="41"/>
  <c r="L467" i="41"/>
  <c r="D467" i="41"/>
  <c r="G467" i="41"/>
  <c r="B467" i="41"/>
  <c r="D274" i="41"/>
  <c r="G274" i="41"/>
  <c r="B274" i="41"/>
  <c r="L274" i="41"/>
  <c r="G644" i="41"/>
  <c r="B644" i="41"/>
  <c r="L644" i="41"/>
  <c r="D644" i="41"/>
  <c r="G561" i="41"/>
  <c r="B561" i="41"/>
  <c r="D561" i="41"/>
  <c r="L561" i="41"/>
  <c r="D172" i="41"/>
  <c r="L172" i="41"/>
  <c r="B172" i="41"/>
  <c r="G172" i="41"/>
  <c r="D127" i="41"/>
  <c r="G127" i="41"/>
  <c r="L127" i="41"/>
  <c r="B127" i="41"/>
  <c r="G280" i="41"/>
  <c r="D280" i="41"/>
  <c r="L280" i="41"/>
  <c r="B280" i="41"/>
  <c r="B468" i="41"/>
  <c r="L468" i="41"/>
  <c r="G468" i="41"/>
  <c r="D468" i="41"/>
  <c r="B441" i="41"/>
  <c r="D441" i="41"/>
  <c r="G441" i="41"/>
  <c r="L441" i="41"/>
  <c r="G213" i="41"/>
  <c r="L213" i="41"/>
  <c r="D213" i="41"/>
  <c r="B213" i="41"/>
  <c r="L443" i="41"/>
  <c r="B443" i="41"/>
  <c r="G443" i="41"/>
  <c r="D443" i="41"/>
  <c r="G116" i="41"/>
  <c r="D116" i="41"/>
  <c r="L116" i="41"/>
  <c r="B116" i="41"/>
  <c r="B225" i="41"/>
  <c r="G225" i="41"/>
  <c r="L225" i="41"/>
  <c r="D225" i="41"/>
  <c r="L209" i="41"/>
  <c r="D209" i="41"/>
  <c r="G209" i="41"/>
  <c r="B209" i="41"/>
  <c r="G326" i="41"/>
  <c r="L326" i="41"/>
  <c r="B326" i="41"/>
  <c r="D326" i="41"/>
  <c r="L523" i="41"/>
  <c r="D523" i="41"/>
  <c r="B523" i="41"/>
  <c r="G523" i="41"/>
  <c r="L391" i="41"/>
  <c r="D391" i="41"/>
  <c r="B391" i="41"/>
  <c r="G391" i="41"/>
  <c r="B159" i="41"/>
  <c r="G159" i="41"/>
  <c r="L159" i="41"/>
  <c r="D159" i="41"/>
  <c r="L132" i="41"/>
  <c r="B132" i="41"/>
  <c r="G132" i="41"/>
  <c r="D132" i="41"/>
  <c r="D334" i="41"/>
  <c r="G334" i="41"/>
  <c r="L334" i="41"/>
  <c r="B334" i="41"/>
  <c r="B315" i="41"/>
  <c r="D315" i="41"/>
  <c r="G315" i="41"/>
  <c r="L315" i="41"/>
  <c r="D421" i="41"/>
  <c r="G421" i="41"/>
  <c r="L421" i="41"/>
  <c r="B421" i="41"/>
  <c r="L212" i="41"/>
  <c r="B212" i="41"/>
  <c r="G212" i="41"/>
  <c r="D212" i="41"/>
  <c r="D471" i="41"/>
  <c r="B471" i="41"/>
  <c r="L471" i="41"/>
  <c r="G471" i="41"/>
  <c r="G206" i="41"/>
  <c r="D206" i="41"/>
  <c r="L206" i="41"/>
  <c r="B206" i="41"/>
  <c r="D134" i="41"/>
  <c r="G134" i="41"/>
  <c r="L134" i="41"/>
  <c r="B134" i="41"/>
  <c r="G149" i="41"/>
  <c r="L149" i="41"/>
  <c r="B149" i="41"/>
  <c r="D149" i="41"/>
  <c r="D387" i="41"/>
  <c r="G387" i="41"/>
  <c r="B387" i="41"/>
  <c r="L387" i="41"/>
  <c r="L662" i="41"/>
  <c r="G662" i="41"/>
  <c r="B662" i="41"/>
  <c r="D662" i="41"/>
  <c r="D686" i="41"/>
  <c r="G686" i="41"/>
  <c r="L686" i="41"/>
  <c r="B686" i="41"/>
  <c r="D475" i="41"/>
  <c r="L475" i="41"/>
  <c r="G475" i="41"/>
  <c r="B475" i="41"/>
  <c r="G102" i="41"/>
  <c r="L102" i="41"/>
  <c r="B102" i="41"/>
  <c r="D102" i="41"/>
  <c r="G346" i="41"/>
  <c r="B346" i="41"/>
  <c r="L346" i="41"/>
  <c r="D346" i="41"/>
  <c r="G266" i="41"/>
  <c r="D266" i="41"/>
  <c r="B266" i="41"/>
  <c r="L266" i="41"/>
  <c r="D151" i="41"/>
  <c r="G151" i="41"/>
  <c r="L151" i="41"/>
  <c r="B151" i="41"/>
  <c r="G385" i="41"/>
  <c r="D385" i="41"/>
  <c r="B385" i="41"/>
  <c r="L385" i="41"/>
  <c r="B44" i="41"/>
  <c r="G44" i="41"/>
  <c r="L44" i="41"/>
  <c r="D44" i="41"/>
  <c r="L633" i="41"/>
  <c r="B633" i="41"/>
  <c r="G633" i="41"/>
  <c r="D633" i="41"/>
  <c r="B282" i="41"/>
  <c r="G282" i="41"/>
  <c r="D282" i="41"/>
  <c r="L282" i="41"/>
  <c r="B604" i="41"/>
  <c r="L604" i="41"/>
  <c r="D604" i="41"/>
  <c r="G604" i="41"/>
  <c r="L573" i="41"/>
  <c r="D573" i="41"/>
  <c r="B573" i="41"/>
  <c r="G573" i="41"/>
  <c r="G407" i="41"/>
  <c r="B407" i="41"/>
  <c r="D407" i="41"/>
  <c r="L407" i="41"/>
  <c r="G145" i="41"/>
  <c r="B145" i="41"/>
  <c r="L145" i="41"/>
  <c r="D145" i="41"/>
  <c r="D544" i="41"/>
  <c r="G544" i="41"/>
  <c r="L544" i="41"/>
  <c r="B544" i="41"/>
  <c r="G557" i="41"/>
  <c r="L557" i="41"/>
  <c r="B557" i="41"/>
  <c r="D557" i="41"/>
  <c r="B532" i="41"/>
  <c r="G532" i="41"/>
  <c r="D532" i="41"/>
  <c r="L532" i="41"/>
  <c r="D392" i="41"/>
  <c r="L392" i="41"/>
  <c r="B392" i="41"/>
  <c r="G392" i="41"/>
  <c r="B486" i="41"/>
  <c r="L486" i="41"/>
  <c r="G486" i="41"/>
  <c r="D486" i="41"/>
  <c r="D700" i="41"/>
  <c r="L700" i="41"/>
  <c r="G700" i="41"/>
  <c r="B700" i="41"/>
  <c r="D399" i="41"/>
  <c r="B399" i="41"/>
  <c r="L399" i="41"/>
  <c r="G399" i="41"/>
  <c r="L503" i="41"/>
  <c r="G503" i="41"/>
  <c r="D503" i="41"/>
  <c r="B503" i="41"/>
  <c r="D582" i="41"/>
  <c r="G582" i="41"/>
  <c r="B582" i="41"/>
  <c r="L582" i="41"/>
  <c r="B587" i="41"/>
  <c r="G587" i="41"/>
  <c r="L587" i="41"/>
  <c r="D587" i="41"/>
  <c r="D306" i="41"/>
  <c r="G306" i="41"/>
  <c r="L306" i="41"/>
  <c r="B306" i="41"/>
  <c r="G400" i="41"/>
  <c r="B400" i="41"/>
  <c r="D400" i="41"/>
  <c r="L400" i="41"/>
  <c r="L138" i="41"/>
  <c r="D138" i="41"/>
  <c r="G138" i="41"/>
  <c r="B138" i="41"/>
  <c r="L324" i="41"/>
  <c r="B324" i="41"/>
  <c r="D324" i="41"/>
  <c r="G324" i="41"/>
  <c r="D527" i="41"/>
  <c r="G527" i="41"/>
  <c r="B527" i="41"/>
  <c r="L527" i="41"/>
  <c r="B250" i="41"/>
  <c r="L250" i="41"/>
  <c r="G250" i="41"/>
  <c r="D250" i="41"/>
  <c r="D337" i="41"/>
  <c r="B337" i="41"/>
  <c r="G337" i="41"/>
  <c r="L337" i="41"/>
  <c r="D642" i="41"/>
  <c r="G642" i="41"/>
  <c r="L642" i="41"/>
  <c r="B642" i="41"/>
  <c r="G375" i="41"/>
  <c r="D375" i="41"/>
  <c r="L375" i="41"/>
  <c r="B375" i="41"/>
  <c r="B73" i="41"/>
  <c r="D73" i="41"/>
  <c r="L73" i="41"/>
  <c r="G73" i="41"/>
  <c r="L679" i="41"/>
  <c r="D679" i="41"/>
  <c r="G679" i="41"/>
  <c r="B679" i="41"/>
  <c r="B26" i="41"/>
  <c r="D26" i="41"/>
  <c r="G26" i="41"/>
  <c r="L26" i="41"/>
  <c r="L372" i="41"/>
  <c r="G372" i="41"/>
  <c r="B372" i="41"/>
  <c r="D372" i="41"/>
  <c r="B163" i="41"/>
  <c r="D163" i="41"/>
  <c r="L163" i="41"/>
  <c r="G163" i="41"/>
  <c r="L531" i="41"/>
  <c r="B531" i="41"/>
  <c r="G531" i="41"/>
  <c r="D531" i="41"/>
  <c r="D710" i="41"/>
  <c r="G710" i="41"/>
  <c r="B710" i="41"/>
  <c r="L710" i="41"/>
  <c r="D141" i="41"/>
  <c r="B141" i="41"/>
  <c r="G141" i="41"/>
  <c r="L141" i="41"/>
  <c r="B493" i="41"/>
  <c r="L493" i="41"/>
  <c r="G493" i="41"/>
  <c r="D493" i="41"/>
  <c r="L668" i="41"/>
  <c r="G668" i="41"/>
  <c r="B668" i="41"/>
  <c r="D668" i="41"/>
  <c r="B59" i="41"/>
  <c r="G59" i="41"/>
  <c r="L59" i="41"/>
  <c r="D59" i="41"/>
  <c r="D704" i="41"/>
  <c r="B704" i="41"/>
  <c r="L704" i="41"/>
  <c r="G704" i="41"/>
  <c r="D193" i="41"/>
  <c r="L193" i="41"/>
  <c r="G193" i="41"/>
  <c r="B193" i="41"/>
  <c r="G224" i="41"/>
  <c r="D224" i="41"/>
  <c r="L224" i="41"/>
  <c r="B224" i="41"/>
  <c r="G689" i="41"/>
  <c r="L689" i="41"/>
  <c r="B689" i="41"/>
  <c r="D689" i="41"/>
  <c r="B171" i="41"/>
  <c r="G171" i="41"/>
  <c r="D171" i="41"/>
  <c r="L171" i="41"/>
  <c r="G275" i="41"/>
  <c r="L275" i="41"/>
  <c r="D275" i="41"/>
  <c r="B275" i="41"/>
  <c r="B264" i="41"/>
  <c r="G264" i="41"/>
  <c r="D264" i="41"/>
  <c r="L264" i="41"/>
  <c r="D121" i="41"/>
  <c r="B121" i="41"/>
  <c r="L121" i="41"/>
  <c r="G121" i="41"/>
  <c r="B652" i="41"/>
  <c r="L652" i="41"/>
  <c r="D652" i="41"/>
  <c r="G652" i="41"/>
  <c r="L291" i="41"/>
  <c r="D291" i="41"/>
  <c r="G291" i="41"/>
  <c r="B291" i="41"/>
  <c r="D377" i="41"/>
  <c r="L377" i="41"/>
  <c r="B377" i="41"/>
  <c r="G377" i="41"/>
  <c r="B586" i="41"/>
  <c r="L586" i="41"/>
  <c r="D586" i="41"/>
  <c r="G586" i="41"/>
  <c r="L670" i="41"/>
  <c r="D670" i="41"/>
  <c r="B670" i="41"/>
  <c r="G670" i="41"/>
  <c r="L131" i="41"/>
  <c r="B131" i="41"/>
  <c r="G131" i="41"/>
  <c r="D131" i="41"/>
  <c r="B511" i="41"/>
  <c r="G511" i="41"/>
  <c r="D511" i="41"/>
  <c r="L511" i="41"/>
  <c r="B66" i="41"/>
  <c r="D66" i="41"/>
  <c r="L66" i="41"/>
  <c r="G66" i="41"/>
  <c r="L611" i="41"/>
  <c r="D611" i="41"/>
  <c r="G611" i="41"/>
  <c r="B611" i="41"/>
  <c r="B109" i="41"/>
  <c r="G109" i="41"/>
  <c r="D109" i="41"/>
  <c r="L109" i="41"/>
  <c r="B701" i="41"/>
  <c r="G701" i="41"/>
  <c r="D701" i="41"/>
  <c r="L701" i="41"/>
  <c r="D166" i="41"/>
  <c r="L166" i="41"/>
  <c r="G166" i="41"/>
  <c r="B166" i="41"/>
  <c r="G183" i="41"/>
  <c r="D183" i="41"/>
  <c r="L183" i="41"/>
  <c r="B183" i="41"/>
  <c r="B299" i="41"/>
  <c r="G299" i="41"/>
  <c r="L299" i="41"/>
  <c r="D299" i="41"/>
  <c r="D636" i="41"/>
  <c r="B636" i="41"/>
  <c r="L636" i="41"/>
  <c r="G636" i="41"/>
  <c r="G179" i="41"/>
  <c r="L179" i="41"/>
  <c r="D179" i="41"/>
  <c r="B179" i="41"/>
  <c r="G502" i="41"/>
  <c r="L502" i="41"/>
  <c r="D502" i="41"/>
  <c r="B502" i="41"/>
  <c r="G177" i="41"/>
  <c r="D177" i="41"/>
  <c r="B177" i="41"/>
  <c r="L177" i="41"/>
  <c r="G491" i="41"/>
  <c r="B491" i="41"/>
  <c r="L491" i="41"/>
  <c r="D491" i="41"/>
  <c r="B676" i="41"/>
  <c r="G676" i="41"/>
  <c r="D676" i="41"/>
  <c r="L676" i="41"/>
  <c r="D696" i="41"/>
  <c r="L696" i="41"/>
  <c r="G696" i="41"/>
  <c r="B696" i="41"/>
  <c r="G248" i="41"/>
  <c r="L248" i="41"/>
  <c r="D248" i="41"/>
  <c r="B248" i="41"/>
  <c r="B112" i="41"/>
  <c r="G112" i="41"/>
  <c r="L112" i="41"/>
  <c r="D112" i="41"/>
  <c r="L107" i="41"/>
  <c r="B107" i="41"/>
  <c r="D107" i="41"/>
  <c r="G107" i="41"/>
  <c r="D277" i="41"/>
  <c r="B277" i="41"/>
  <c r="L277" i="41"/>
  <c r="G277" i="41"/>
  <c r="D170" i="41"/>
  <c r="B170" i="41"/>
  <c r="G170" i="41"/>
  <c r="L170" i="41"/>
  <c r="D547" i="41"/>
  <c r="B547" i="41"/>
  <c r="G547" i="41"/>
  <c r="L547" i="41"/>
  <c r="D28" i="41"/>
  <c r="G28" i="41"/>
  <c r="B28" i="41"/>
  <c r="L28" i="41"/>
  <c r="L594" i="41"/>
  <c r="G594" i="41"/>
  <c r="D594" i="41"/>
  <c r="B594" i="41"/>
  <c r="L466" i="41"/>
  <c r="B466" i="41"/>
  <c r="D466" i="41"/>
  <c r="G466" i="41"/>
  <c r="D276" i="41"/>
  <c r="B276" i="41"/>
  <c r="L276" i="41"/>
  <c r="G276" i="41"/>
  <c r="B344" i="41"/>
  <c r="D344" i="41"/>
  <c r="G344" i="41"/>
  <c r="L344" i="41"/>
  <c r="G409" i="41"/>
  <c r="L409" i="41"/>
  <c r="D409" i="41"/>
  <c r="B409" i="41"/>
  <c r="G83" i="41"/>
  <c r="D83" i="41"/>
  <c r="B83" i="41"/>
  <c r="L83" i="41"/>
  <c r="L143" i="41"/>
  <c r="D143" i="41"/>
  <c r="G143" i="41"/>
  <c r="B143" i="41"/>
  <c r="L613" i="41"/>
  <c r="G613" i="41"/>
  <c r="B613" i="41"/>
  <c r="D613" i="41"/>
  <c r="D75" i="41"/>
  <c r="B75" i="41"/>
  <c r="L75" i="41"/>
  <c r="G75" i="41"/>
  <c r="D540" i="41"/>
  <c r="B540" i="41"/>
  <c r="L540" i="41"/>
  <c r="G540" i="41"/>
  <c r="D600" i="41"/>
  <c r="G600" i="41"/>
  <c r="L600" i="41"/>
  <c r="B600" i="41"/>
  <c r="L99" i="41"/>
  <c r="B99" i="41"/>
  <c r="D99" i="41"/>
  <c r="G99" i="41"/>
  <c r="G283" i="41"/>
  <c r="D283" i="41"/>
  <c r="L283" i="41"/>
  <c r="B283" i="41"/>
  <c r="B36" i="41"/>
  <c r="D36" i="41"/>
  <c r="G36" i="41"/>
  <c r="L36" i="41"/>
  <c r="B367" i="41"/>
  <c r="G367" i="41"/>
  <c r="D367" i="41"/>
  <c r="L367" i="41"/>
  <c r="G41" i="41"/>
  <c r="B41" i="41"/>
  <c r="D41" i="41"/>
  <c r="L41" i="41"/>
  <c r="L110" i="41"/>
  <c r="B110" i="41"/>
  <c r="D110" i="41"/>
  <c r="G110" i="41"/>
  <c r="G437" i="41"/>
  <c r="L437" i="41"/>
  <c r="D437" i="41"/>
  <c r="B437" i="41"/>
  <c r="G147" i="41"/>
  <c r="B147" i="41"/>
  <c r="L147" i="41"/>
  <c r="D147" i="41"/>
  <c r="G196" i="41"/>
  <c r="L196" i="41"/>
  <c r="D196" i="41"/>
  <c r="B196" i="41"/>
  <c r="D513" i="41"/>
  <c r="L513" i="41"/>
  <c r="B513" i="41"/>
  <c r="G513" i="41"/>
  <c r="B185" i="41"/>
  <c r="D185" i="41"/>
  <c r="L185" i="41"/>
  <c r="G185" i="41"/>
  <c r="B397" i="41"/>
  <c r="L397" i="41"/>
  <c r="D397" i="41"/>
  <c r="G397" i="41"/>
  <c r="B365" i="41"/>
  <c r="L365" i="41"/>
  <c r="G365" i="41"/>
  <c r="D365" i="41"/>
  <c r="B35" i="41"/>
  <c r="L35" i="41"/>
  <c r="D35" i="41"/>
  <c r="G35" i="41"/>
  <c r="D609" i="41"/>
  <c r="G609" i="41"/>
  <c r="B609" i="41"/>
  <c r="L609" i="41"/>
  <c r="B330" i="41"/>
  <c r="G330" i="41"/>
  <c r="L330" i="41"/>
  <c r="D330" i="41"/>
  <c r="G180" i="41"/>
  <c r="L180" i="41"/>
  <c r="D180" i="41"/>
  <c r="B180" i="41"/>
  <c r="L394" i="41"/>
  <c r="B394" i="41"/>
  <c r="G394" i="41"/>
  <c r="D394" i="41"/>
  <c r="G353" i="41"/>
  <c r="L353" i="41"/>
  <c r="D353" i="41"/>
  <c r="B353" i="41"/>
  <c r="D618" i="41"/>
  <c r="B618" i="41"/>
  <c r="L618" i="41"/>
  <c r="G618" i="41"/>
  <c r="D128" i="41"/>
  <c r="B128" i="41"/>
  <c r="L128" i="41"/>
  <c r="G128" i="41"/>
  <c r="D74" i="41"/>
  <c r="G74" i="41"/>
  <c r="L74" i="41"/>
  <c r="B74" i="41"/>
  <c r="G237" i="41"/>
  <c r="B237" i="41"/>
  <c r="D237" i="41"/>
  <c r="L237" i="41"/>
  <c r="L517" i="41"/>
  <c r="D517" i="41"/>
  <c r="G517" i="41"/>
  <c r="B517" i="41"/>
  <c r="D67" i="41"/>
  <c r="G67" i="41"/>
  <c r="L67" i="41"/>
  <c r="B67" i="41"/>
  <c r="L577" i="41"/>
  <c r="D577" i="41"/>
  <c r="B577" i="41"/>
  <c r="G577" i="41"/>
  <c r="D569" i="41"/>
  <c r="L569" i="41"/>
  <c r="G569" i="41"/>
  <c r="B569" i="41"/>
  <c r="D483" i="41"/>
  <c r="L483" i="41"/>
  <c r="G483" i="41"/>
  <c r="B483" i="41"/>
  <c r="G606" i="41"/>
  <c r="L606" i="41"/>
  <c r="B606" i="41"/>
  <c r="D606" i="41"/>
  <c r="D376" i="41"/>
  <c r="L376" i="41"/>
  <c r="G376" i="41"/>
  <c r="B376" i="41"/>
  <c r="B488" i="41"/>
  <c r="D488" i="41"/>
  <c r="G488" i="41"/>
  <c r="L488" i="41"/>
  <c r="L228" i="41"/>
  <c r="D228" i="41"/>
  <c r="B228" i="41"/>
  <c r="G228" i="41"/>
  <c r="L220" i="41"/>
  <c r="G220" i="41"/>
  <c r="D220" i="41"/>
  <c r="B220" i="41"/>
  <c r="G706" i="41"/>
  <c r="B706" i="41"/>
  <c r="L706" i="41"/>
  <c r="D706" i="41"/>
  <c r="L566" i="41"/>
  <c r="D566" i="41"/>
  <c r="B566" i="41"/>
  <c r="G566" i="41"/>
  <c r="G610" i="41"/>
  <c r="D610" i="41"/>
  <c r="B610" i="41"/>
  <c r="L610" i="41"/>
  <c r="D318" i="41"/>
  <c r="G318" i="41"/>
  <c r="B318" i="41"/>
  <c r="L318" i="41"/>
  <c r="L419" i="41"/>
  <c r="D419" i="41"/>
  <c r="B419" i="41"/>
  <c r="G419" i="41"/>
  <c r="B660" i="41"/>
  <c r="G660" i="41"/>
  <c r="D660" i="41"/>
  <c r="L660" i="41"/>
  <c r="D207" i="41"/>
  <c r="L207" i="41"/>
  <c r="B207" i="41"/>
  <c r="G207" i="41"/>
  <c r="G265" i="41"/>
  <c r="L265" i="41"/>
  <c r="B265" i="41"/>
  <c r="D265" i="41"/>
  <c r="D495" i="41"/>
  <c r="L495" i="41"/>
  <c r="G495" i="41"/>
  <c r="B495" i="41"/>
  <c r="L50" i="41"/>
  <c r="D50" i="41"/>
  <c r="B50" i="41"/>
  <c r="G50" i="41"/>
  <c r="B300" i="41"/>
  <c r="G300" i="41"/>
  <c r="D300" i="41"/>
  <c r="L300" i="41"/>
  <c r="B505" i="41"/>
  <c r="L505" i="41"/>
  <c r="G505" i="41"/>
  <c r="D505" i="41"/>
  <c r="G25" i="41"/>
  <c r="D25" i="41"/>
  <c r="L25" i="41"/>
  <c r="B25" i="41"/>
  <c r="D520" i="41"/>
  <c r="G520" i="41"/>
  <c r="L520" i="41"/>
  <c r="B520" i="41"/>
  <c r="L442" i="41"/>
  <c r="B442" i="41"/>
  <c r="D442" i="41"/>
  <c r="G442" i="41"/>
  <c r="D31" i="41"/>
  <c r="G31" i="41"/>
  <c r="B31" i="41"/>
  <c r="L31" i="41"/>
  <c r="D71" i="41"/>
  <c r="G71" i="41"/>
  <c r="B71" i="41"/>
  <c r="L71" i="41"/>
  <c r="G433" i="41"/>
  <c r="D433" i="41"/>
  <c r="L433" i="41"/>
  <c r="B433" i="41"/>
  <c r="L576" i="41"/>
  <c r="B576" i="41"/>
  <c r="G576" i="41"/>
  <c r="D576" i="41"/>
  <c r="B599" i="41"/>
  <c r="D599" i="41"/>
  <c r="L599" i="41"/>
  <c r="G599" i="41"/>
  <c r="G634" i="41"/>
  <c r="L634" i="41"/>
  <c r="D634" i="41"/>
  <c r="B634" i="41"/>
  <c r="L362" i="41"/>
  <c r="B362" i="41"/>
  <c r="G362" i="41"/>
  <c r="D362" i="41"/>
  <c r="G305" i="41"/>
  <c r="B305" i="41"/>
  <c r="D305" i="41"/>
  <c r="L305" i="41"/>
  <c r="L95" i="41"/>
  <c r="B95" i="41"/>
  <c r="G95" i="41"/>
  <c r="D95" i="41"/>
  <c r="D674" i="41"/>
  <c r="L674" i="41"/>
  <c r="G674" i="41"/>
  <c r="B674" i="41"/>
  <c r="B106" i="41"/>
  <c r="L106" i="41"/>
  <c r="D106" i="41"/>
  <c r="G106" i="41"/>
  <c r="B187" i="41"/>
  <c r="L187" i="41"/>
  <c r="G187" i="41"/>
  <c r="D187" i="41"/>
  <c r="L140" i="41"/>
  <c r="B140" i="41"/>
  <c r="G140" i="41"/>
  <c r="D140" i="41"/>
  <c r="D235" i="41"/>
  <c r="L235" i="41"/>
  <c r="G235" i="41"/>
  <c r="B235" i="41"/>
  <c r="B103" i="41"/>
  <c r="G103" i="41"/>
  <c r="D103" i="41"/>
  <c r="L103" i="41"/>
  <c r="D663" i="41"/>
  <c r="B663" i="41"/>
  <c r="L663" i="41"/>
  <c r="G663" i="41"/>
  <c r="L699" i="41"/>
  <c r="G699" i="41"/>
  <c r="D699" i="41"/>
  <c r="B699" i="41"/>
  <c r="G29" i="41"/>
  <c r="B29" i="41"/>
  <c r="L29" i="41"/>
  <c r="D29" i="41"/>
  <c r="L608" i="41"/>
  <c r="G608" i="41"/>
  <c r="D608" i="41"/>
  <c r="B608" i="41"/>
  <c r="D33" i="41"/>
  <c r="B33" i="41"/>
  <c r="G33" i="41"/>
  <c r="L33" i="41"/>
  <c r="D445" i="41"/>
  <c r="B445" i="41"/>
  <c r="G445" i="41"/>
  <c r="L445" i="41"/>
  <c r="L570" i="41"/>
  <c r="D570" i="41"/>
  <c r="B570" i="41"/>
  <c r="G570" i="41"/>
  <c r="G510" i="41"/>
  <c r="B510" i="41"/>
  <c r="D510" i="41"/>
  <c r="L510" i="41"/>
  <c r="B564" i="41"/>
  <c r="G564" i="41"/>
  <c r="L564" i="41"/>
  <c r="D564" i="41"/>
  <c r="D152" i="41"/>
  <c r="L152" i="41"/>
  <c r="G152" i="41"/>
  <c r="B152" i="41"/>
  <c r="B542" i="41"/>
  <c r="L542" i="41"/>
  <c r="G542" i="41"/>
  <c r="D542" i="41"/>
  <c r="B295" i="41"/>
  <c r="L295" i="41"/>
  <c r="D295" i="41"/>
  <c r="G295" i="41"/>
  <c r="B286" i="41"/>
  <c r="L286" i="41"/>
  <c r="D286" i="41"/>
  <c r="G286" i="41"/>
  <c r="B688" i="41"/>
  <c r="G688" i="41"/>
  <c r="D688" i="41"/>
  <c r="L688" i="41"/>
  <c r="G130" i="41"/>
  <c r="L130" i="41"/>
  <c r="D130" i="41"/>
  <c r="B130" i="41"/>
  <c r="D161" i="41"/>
  <c r="B161" i="41"/>
  <c r="L161" i="41"/>
  <c r="G161" i="41"/>
  <c r="D453" i="41"/>
  <c r="B453" i="41"/>
  <c r="G453" i="41"/>
  <c r="L453" i="41"/>
  <c r="D459" i="41"/>
  <c r="L459" i="41"/>
  <c r="G459" i="41"/>
  <c r="B459" i="41"/>
  <c r="D516" i="41"/>
  <c r="B516" i="41"/>
  <c r="L516" i="41"/>
  <c r="G516" i="41"/>
  <c r="L146" i="41"/>
  <c r="G146" i="41"/>
  <c r="B146" i="41"/>
  <c r="D146" i="41"/>
  <c r="G422" i="41"/>
  <c r="B422" i="41"/>
  <c r="L422" i="41"/>
  <c r="D422" i="41"/>
  <c r="L462" i="41"/>
  <c r="G462" i="41"/>
  <c r="B462" i="41"/>
  <c r="D462" i="41"/>
  <c r="D290" i="41"/>
  <c r="L290" i="41"/>
  <c r="B290" i="41"/>
  <c r="G290" i="41"/>
  <c r="B205" i="41"/>
  <c r="D205" i="41"/>
  <c r="G205" i="41"/>
  <c r="L205" i="41"/>
  <c r="G560" i="41"/>
  <c r="L560" i="41"/>
  <c r="D560" i="41"/>
  <c r="B560" i="41"/>
  <c r="L666" i="41"/>
  <c r="G666" i="41"/>
  <c r="B666" i="41"/>
  <c r="D666" i="41"/>
  <c r="D333" i="41"/>
  <c r="B333" i="41"/>
  <c r="L333" i="41"/>
  <c r="G333" i="41"/>
  <c r="G631" i="41"/>
  <c r="B631" i="41"/>
  <c r="D631" i="41"/>
  <c r="L631" i="41"/>
  <c r="D463" i="41"/>
  <c r="B463" i="41"/>
  <c r="L463" i="41"/>
  <c r="G463" i="41"/>
  <c r="G255" i="41"/>
  <c r="L255" i="41"/>
  <c r="B255" i="41"/>
  <c r="D255" i="41"/>
  <c r="D659" i="41"/>
  <c r="B659" i="41"/>
  <c r="L659" i="41"/>
  <c r="G659" i="41"/>
  <c r="D480" i="41"/>
  <c r="L480" i="41"/>
  <c r="B480" i="41"/>
  <c r="G480" i="41"/>
  <c r="D494" i="41"/>
  <c r="G494" i="41"/>
  <c r="B494" i="41"/>
  <c r="L494" i="41"/>
  <c r="G222" i="41"/>
  <c r="L222" i="41"/>
  <c r="B222" i="41"/>
  <c r="D222" i="41"/>
  <c r="D155" i="41"/>
  <c r="B155" i="41"/>
  <c r="L155" i="41"/>
  <c r="G155" i="41"/>
  <c r="L284" i="41"/>
  <c r="D284" i="41"/>
  <c r="B284" i="41"/>
  <c r="G284" i="41"/>
  <c r="L169" i="41"/>
  <c r="D169" i="41"/>
  <c r="G169" i="41"/>
  <c r="B169" i="41"/>
  <c r="B217" i="41"/>
  <c r="L217" i="41"/>
  <c r="G217" i="41"/>
  <c r="D217" i="41"/>
  <c r="B590" i="41"/>
  <c r="D590" i="41"/>
  <c r="L590" i="41"/>
  <c r="G590" i="41"/>
  <c r="L581" i="41"/>
  <c r="G581" i="41"/>
  <c r="B581" i="41"/>
  <c r="D581" i="41"/>
  <c r="B345" i="41"/>
  <c r="G345" i="41"/>
  <c r="L345" i="41"/>
  <c r="D345" i="41"/>
  <c r="D167" i="41"/>
  <c r="L167" i="41"/>
  <c r="B167" i="41"/>
  <c r="G167" i="41"/>
  <c r="L87" i="41"/>
  <c r="G87" i="41"/>
  <c r="D87" i="41"/>
  <c r="B87" i="41"/>
  <c r="B55" i="41"/>
  <c r="G55" i="41"/>
  <c r="L55" i="41"/>
  <c r="D55" i="41"/>
  <c r="D555" i="41"/>
  <c r="B555" i="41"/>
  <c r="G555" i="41"/>
  <c r="L555" i="41"/>
  <c r="L651" i="41"/>
  <c r="B651" i="41"/>
  <c r="G651" i="41"/>
  <c r="D651" i="41"/>
  <c r="L436" i="41"/>
  <c r="D436" i="41"/>
  <c r="G436" i="41"/>
  <c r="B436" i="41"/>
  <c r="G72" i="41"/>
  <c r="L72" i="41"/>
  <c r="D72" i="41"/>
  <c r="B72" i="41"/>
  <c r="B359" i="41"/>
  <c r="L359" i="41"/>
  <c r="D359" i="41"/>
  <c r="G359" i="41"/>
  <c r="L281" i="41"/>
  <c r="D281" i="41"/>
  <c r="G281" i="41"/>
  <c r="B281" i="41"/>
  <c r="G105" i="41"/>
  <c r="B105" i="41"/>
  <c r="L105" i="41"/>
  <c r="D105" i="41"/>
  <c r="G322" i="41"/>
  <c r="L322" i="41"/>
  <c r="B322" i="41"/>
  <c r="D322" i="41"/>
  <c r="D512" i="41"/>
  <c r="L512" i="41"/>
  <c r="G512" i="41"/>
  <c r="B512" i="41"/>
  <c r="L383" i="41"/>
  <c r="D383" i="41"/>
  <c r="G383" i="41"/>
  <c r="B383" i="41"/>
  <c r="B288" i="41"/>
  <c r="G288" i="41"/>
  <c r="D288" i="41"/>
  <c r="L288" i="41"/>
  <c r="B252" i="41"/>
  <c r="L252" i="41"/>
  <c r="D252" i="41"/>
  <c r="G252" i="41"/>
  <c r="B406" i="41"/>
  <c r="L406" i="41"/>
  <c r="G406" i="41"/>
  <c r="D406" i="41"/>
  <c r="L260" i="41"/>
  <c r="D260" i="41"/>
  <c r="B260" i="41"/>
  <c r="G260" i="41"/>
  <c r="D329" i="41"/>
  <c r="G329" i="41"/>
  <c r="B329" i="41"/>
  <c r="L329" i="41"/>
  <c r="L474" i="41"/>
  <c r="B474" i="41"/>
  <c r="D474" i="41"/>
  <c r="G474" i="41"/>
  <c r="B626" i="41"/>
  <c r="G626" i="41"/>
  <c r="L626" i="41"/>
  <c r="D626" i="41"/>
  <c r="B233" i="41"/>
  <c r="L233" i="41"/>
  <c r="G233" i="41"/>
  <c r="D233" i="41"/>
  <c r="B239" i="41"/>
  <c r="L239" i="41"/>
  <c r="D239" i="41"/>
  <c r="G239" i="41"/>
  <c r="L451" i="41"/>
  <c r="B451" i="41"/>
  <c r="G451" i="41"/>
  <c r="D451" i="41"/>
  <c r="L332" i="41"/>
  <c r="D332" i="41"/>
  <c r="B332" i="41"/>
  <c r="G332" i="41"/>
  <c r="B338" i="41"/>
  <c r="D338" i="41"/>
  <c r="G338" i="41"/>
  <c r="L338" i="41"/>
  <c r="L588" i="41"/>
  <c r="G588" i="41"/>
  <c r="B588" i="41"/>
  <c r="D588" i="41"/>
  <c r="D616" i="41"/>
  <c r="L616" i="41"/>
  <c r="B616" i="41"/>
  <c r="G616" i="41"/>
  <c r="G537" i="41"/>
  <c r="B537" i="41"/>
  <c r="L537" i="41"/>
  <c r="D537" i="41"/>
  <c r="L671" i="41"/>
  <c r="D671" i="41"/>
  <c r="G671" i="41"/>
  <c r="B671" i="41"/>
  <c r="G639" i="41"/>
  <c r="L639" i="41"/>
  <c r="D639" i="41"/>
  <c r="B639" i="41"/>
  <c r="L707" i="41"/>
  <c r="G707" i="41"/>
  <c r="D707" i="41"/>
  <c r="B707" i="41"/>
  <c r="L38" i="41"/>
  <c r="B38" i="41"/>
  <c r="G38" i="41"/>
  <c r="D38" i="41"/>
  <c r="G240" i="41"/>
  <c r="B240" i="41"/>
  <c r="D240" i="41"/>
  <c r="L240" i="41"/>
  <c r="D403" i="41"/>
  <c r="L403" i="41"/>
  <c r="G403" i="41"/>
  <c r="B403" i="41"/>
  <c r="L122" i="41"/>
  <c r="G122" i="41"/>
  <c r="D122" i="41"/>
  <c r="B122" i="41"/>
  <c r="G77" i="41"/>
  <c r="B77" i="41"/>
  <c r="D77" i="41"/>
  <c r="L77" i="41"/>
  <c r="B76" i="41"/>
  <c r="L76" i="41"/>
  <c r="G76" i="41"/>
  <c r="D76" i="41"/>
  <c r="D27" i="41"/>
  <c r="G27" i="41"/>
  <c r="L27" i="41"/>
  <c r="B27" i="41"/>
  <c r="B658" i="41"/>
  <c r="G658" i="41"/>
  <c r="D658" i="41"/>
  <c r="L658" i="41"/>
  <c r="L447" i="41"/>
  <c r="B447" i="41"/>
  <c r="G447" i="41"/>
  <c r="D447" i="41"/>
  <c r="B585" i="41"/>
  <c r="L585" i="41"/>
  <c r="D585" i="41"/>
  <c r="G585" i="41"/>
  <c r="G312" i="41"/>
  <c r="B312" i="41"/>
  <c r="D312" i="41"/>
  <c r="L312" i="41"/>
  <c r="L45" i="41"/>
  <c r="B45" i="41"/>
  <c r="D45" i="41"/>
  <c r="G45" i="41"/>
  <c r="G258" i="41"/>
  <c r="L258" i="41"/>
  <c r="D258" i="41"/>
  <c r="B258" i="41"/>
  <c r="L528" i="41"/>
  <c r="B528" i="41"/>
  <c r="G528" i="41"/>
  <c r="D528" i="41"/>
  <c r="G226" i="41"/>
  <c r="D226" i="41"/>
  <c r="L226" i="41"/>
  <c r="B226" i="41"/>
  <c r="L489" i="41"/>
  <c r="D489" i="41"/>
  <c r="B489" i="41"/>
  <c r="G489" i="41"/>
  <c r="B654" i="41"/>
  <c r="G654" i="41"/>
  <c r="D654" i="41"/>
  <c r="L654" i="41"/>
  <c r="B126" i="41"/>
  <c r="G126" i="41"/>
  <c r="D126" i="41"/>
  <c r="L126" i="41"/>
  <c r="B100" i="41"/>
  <c r="G100" i="41"/>
  <c r="L100" i="41"/>
  <c r="D100" i="41"/>
  <c r="G424" i="41"/>
  <c r="B424" i="41"/>
  <c r="D424" i="41"/>
  <c r="L424" i="41"/>
  <c r="L158" i="41"/>
  <c r="D158" i="41"/>
  <c r="B158" i="41"/>
  <c r="G158" i="41"/>
  <c r="L139" i="41"/>
  <c r="D139" i="41"/>
  <c r="B139" i="41"/>
  <c r="G139" i="41"/>
  <c r="G416" i="41"/>
  <c r="B416" i="41"/>
  <c r="L416" i="41"/>
  <c r="D416" i="41"/>
  <c r="G360" i="41"/>
  <c r="B360" i="41"/>
  <c r="D360" i="41"/>
  <c r="L360" i="41"/>
  <c r="B313" i="41"/>
  <c r="G313" i="41"/>
  <c r="D313" i="41"/>
  <c r="L313" i="41"/>
  <c r="L647" i="41"/>
  <c r="D647" i="41"/>
  <c r="B647" i="41"/>
  <c r="G647" i="41"/>
  <c r="B584" i="41"/>
  <c r="D584" i="41"/>
  <c r="G584" i="41"/>
  <c r="L584" i="41"/>
  <c r="D69" i="41"/>
  <c r="L69" i="41"/>
  <c r="G69" i="41"/>
  <c r="B69" i="41"/>
  <c r="G113" i="41"/>
  <c r="D113" i="41"/>
  <c r="L113" i="41"/>
  <c r="B113" i="41"/>
  <c r="D340" i="41"/>
  <c r="G340" i="41"/>
  <c r="B340" i="41"/>
  <c r="L340" i="41"/>
  <c r="L267" i="41"/>
  <c r="G267" i="41"/>
  <c r="D267" i="41"/>
  <c r="B267" i="41"/>
  <c r="G515" i="41"/>
  <c r="B515" i="41"/>
  <c r="D515" i="41"/>
  <c r="L515" i="41"/>
  <c r="L341" i="41"/>
  <c r="D341" i="41"/>
  <c r="G341" i="41"/>
  <c r="B341" i="41"/>
  <c r="B202" i="41"/>
  <c r="G202" i="41"/>
  <c r="L202" i="41"/>
  <c r="D202" i="41"/>
  <c r="B525" i="41"/>
  <c r="D525" i="41"/>
  <c r="G525" i="41"/>
  <c r="L525" i="41"/>
  <c r="D119" i="41"/>
  <c r="G119" i="41"/>
  <c r="L119" i="41"/>
  <c r="B119" i="41"/>
  <c r="G319" i="41"/>
  <c r="L319" i="41"/>
  <c r="B319" i="41"/>
  <c r="D319" i="41"/>
  <c r="B427" i="41"/>
  <c r="D427" i="41"/>
  <c r="G427" i="41"/>
  <c r="L427" i="41"/>
  <c r="L500" i="41"/>
  <c r="B500" i="41"/>
  <c r="D500" i="41"/>
  <c r="G500" i="41"/>
  <c r="D221" i="41"/>
  <c r="L221" i="41"/>
  <c r="B221" i="41"/>
  <c r="G221" i="41"/>
  <c r="D316" i="41"/>
  <c r="B316" i="41"/>
  <c r="L316" i="41"/>
  <c r="G316" i="41"/>
  <c r="B309" i="41"/>
  <c r="L309" i="41"/>
  <c r="D309" i="41"/>
  <c r="G309" i="41"/>
  <c r="B522" i="41"/>
  <c r="D522" i="41"/>
  <c r="G522" i="41"/>
  <c r="L522" i="41"/>
  <c r="L279" i="41"/>
  <c r="G279" i="41"/>
  <c r="B279" i="41"/>
  <c r="D279" i="41"/>
  <c r="G86" i="41"/>
  <c r="L86" i="41"/>
  <c r="D86" i="41"/>
  <c r="B86" i="41"/>
  <c r="G632" i="41"/>
  <c r="B632" i="41"/>
  <c r="L632" i="41"/>
  <c r="D632" i="41"/>
  <c r="B435" i="41"/>
  <c r="G435" i="41"/>
  <c r="L435" i="41"/>
  <c r="D435" i="41"/>
  <c r="L401" i="41"/>
  <c r="B401" i="41"/>
  <c r="D401" i="41"/>
  <c r="G401" i="41"/>
  <c r="L156" i="41"/>
  <c r="G156" i="41"/>
  <c r="D156" i="41"/>
  <c r="B156" i="41"/>
  <c r="B61" i="41"/>
  <c r="L61" i="41"/>
  <c r="G61" i="41"/>
  <c r="D61" i="41"/>
  <c r="B563" i="41"/>
  <c r="G563" i="41"/>
  <c r="D563" i="41"/>
  <c r="L563" i="41"/>
  <c r="D43" i="41"/>
  <c r="B43" i="41"/>
  <c r="G43" i="41"/>
  <c r="L43" i="41"/>
  <c r="D339" i="41"/>
  <c r="B339" i="41"/>
  <c r="L339" i="41"/>
  <c r="G339" i="41"/>
  <c r="D556" i="41"/>
  <c r="L556" i="41"/>
  <c r="B556" i="41"/>
  <c r="G556" i="41"/>
  <c r="D236" i="41"/>
  <c r="L236" i="41"/>
  <c r="G236" i="41"/>
  <c r="B236" i="41"/>
  <c r="D208" i="41"/>
  <c r="B208" i="41"/>
  <c r="L208" i="41"/>
  <c r="G208" i="41"/>
  <c r="L199" i="41"/>
  <c r="B199" i="41"/>
  <c r="D199" i="41"/>
  <c r="G199" i="41"/>
  <c r="B411" i="41"/>
  <c r="G411" i="41"/>
  <c r="D411" i="41"/>
  <c r="L411" i="41"/>
  <c r="B63" i="41"/>
  <c r="D63" i="41"/>
  <c r="L63" i="41"/>
  <c r="G63" i="41"/>
  <c r="L229" i="41"/>
  <c r="G229" i="41"/>
  <c r="D229" i="41"/>
  <c r="B229" i="41"/>
  <c r="D62" i="41"/>
  <c r="G62" i="41"/>
  <c r="B62" i="41"/>
  <c r="L62" i="41"/>
  <c r="G562" i="41"/>
  <c r="D562" i="41"/>
  <c r="B562" i="41"/>
  <c r="L562" i="41"/>
  <c r="L575" i="41"/>
  <c r="G575" i="41"/>
  <c r="D575" i="41"/>
  <c r="B575" i="41"/>
  <c r="D142" i="41"/>
  <c r="B142" i="41"/>
  <c r="L142" i="41"/>
  <c r="G142" i="41"/>
  <c r="L552" i="41"/>
  <c r="D552" i="41"/>
  <c r="B552" i="41"/>
  <c r="G552" i="41"/>
  <c r="G292" i="41"/>
  <c r="D292" i="41"/>
  <c r="L292" i="41"/>
  <c r="B292" i="41"/>
  <c r="B173" i="41"/>
  <c r="G173" i="41"/>
  <c r="D173" i="41"/>
  <c r="L173" i="41"/>
  <c r="D336" i="41"/>
  <c r="L336" i="41"/>
  <c r="B336" i="41"/>
  <c r="G336" i="41"/>
  <c r="L51" i="41"/>
  <c r="D51" i="41"/>
  <c r="B51" i="41"/>
  <c r="G51" i="41"/>
  <c r="L446" i="41"/>
  <c r="D446" i="41"/>
  <c r="G446" i="41"/>
  <c r="B446" i="41"/>
  <c r="B702" i="41"/>
  <c r="G702" i="41"/>
  <c r="L702" i="41"/>
  <c r="D702" i="41"/>
  <c r="L47" i="41"/>
  <c r="D47" i="41"/>
  <c r="B47" i="41"/>
  <c r="G47" i="41"/>
  <c r="L296" i="41"/>
  <c r="B296" i="41"/>
  <c r="G296" i="41"/>
  <c r="D296" i="41"/>
  <c r="D456" i="41"/>
  <c r="L456" i="41"/>
  <c r="B456" i="41"/>
  <c r="G456" i="41"/>
  <c r="D303" i="41"/>
  <c r="G303" i="41"/>
  <c r="L303" i="41"/>
  <c r="B303" i="41"/>
  <c r="G578" i="41"/>
  <c r="B578" i="41"/>
  <c r="D578" i="41"/>
  <c r="L578" i="41"/>
  <c r="L507" i="41"/>
  <c r="B507" i="41"/>
  <c r="G507" i="41"/>
  <c r="D507" i="41"/>
  <c r="G198" i="41"/>
  <c r="L198" i="41"/>
  <c r="D198" i="41"/>
  <c r="B198" i="41"/>
  <c r="D597" i="41"/>
  <c r="L597" i="41"/>
  <c r="G597" i="41"/>
  <c r="B597" i="41"/>
  <c r="D705" i="41"/>
  <c r="G705" i="41"/>
  <c r="B705" i="41"/>
  <c r="L705" i="41"/>
  <c r="G574" i="41"/>
  <c r="L574" i="41"/>
  <c r="D574" i="41"/>
  <c r="B574" i="41"/>
  <c r="L261" i="41"/>
  <c r="B261" i="41"/>
  <c r="D261" i="41"/>
  <c r="G261" i="41"/>
  <c r="G464" i="41"/>
  <c r="L464" i="41"/>
  <c r="D464" i="41"/>
  <c r="B464" i="41"/>
  <c r="G108" i="41"/>
  <c r="B108" i="41"/>
  <c r="L108" i="41"/>
  <c r="D108" i="41"/>
  <c r="D270" i="41"/>
  <c r="B270" i="41"/>
  <c r="L270" i="41"/>
  <c r="G270" i="41"/>
  <c r="B579" i="41"/>
  <c r="D579" i="41"/>
  <c r="G579" i="41"/>
  <c r="L579" i="41"/>
  <c r="D687" i="41"/>
  <c r="L687" i="41"/>
  <c r="G687" i="41"/>
  <c r="B687" i="41"/>
  <c r="G627" i="41"/>
  <c r="B627" i="41"/>
  <c r="L627" i="41"/>
  <c r="D627" i="41"/>
  <c r="L214" i="41"/>
  <c r="B214" i="41"/>
  <c r="D214" i="41"/>
  <c r="G214" i="41"/>
  <c r="L496" i="41"/>
  <c r="B496" i="41"/>
  <c r="G496" i="41"/>
  <c r="D496" i="41"/>
  <c r="B457" i="41"/>
  <c r="D457" i="41"/>
  <c r="L457" i="41"/>
  <c r="G457" i="41"/>
  <c r="G549" i="41"/>
  <c r="B549" i="41"/>
  <c r="L549" i="41"/>
  <c r="D549" i="41"/>
  <c r="D287" i="41"/>
  <c r="B287" i="41"/>
  <c r="L287" i="41"/>
  <c r="G287" i="41"/>
  <c r="L571" i="41"/>
  <c r="B571" i="41"/>
  <c r="G571" i="41"/>
  <c r="D571" i="41"/>
  <c r="G440" i="41"/>
  <c r="L440" i="41"/>
  <c r="D440" i="41"/>
  <c r="B440" i="41"/>
  <c r="L154" i="41"/>
  <c r="D154" i="41"/>
  <c r="G154" i="41"/>
  <c r="B154" i="41"/>
  <c r="L487" i="41"/>
  <c r="B487" i="41"/>
  <c r="G487" i="41"/>
  <c r="D487" i="41"/>
  <c r="G431" i="41"/>
  <c r="L431" i="41"/>
  <c r="D431" i="41"/>
  <c r="B431" i="41"/>
  <c r="G370" i="41"/>
  <c r="L370" i="41"/>
  <c r="B370" i="41"/>
  <c r="D370" i="41"/>
  <c r="B490" i="41"/>
  <c r="G490" i="41"/>
  <c r="D490" i="41"/>
  <c r="L490" i="41"/>
  <c r="D39" i="41"/>
  <c r="G39" i="41"/>
  <c r="L39" i="41"/>
  <c r="B39" i="41"/>
  <c r="B413" i="41"/>
  <c r="L413" i="41"/>
  <c r="D413" i="41"/>
  <c r="G413" i="41"/>
  <c r="D320" i="41"/>
  <c r="G320" i="41"/>
  <c r="L320" i="41"/>
  <c r="B320" i="41"/>
  <c r="L204" i="41"/>
  <c r="G204" i="41"/>
  <c r="D204" i="41"/>
  <c r="B204" i="41"/>
  <c r="G567" i="41"/>
  <c r="B567" i="41"/>
  <c r="D567" i="41"/>
  <c r="L567" i="41"/>
  <c r="D572" i="41"/>
  <c r="B572" i="41"/>
  <c r="G572" i="41"/>
  <c r="L572" i="41"/>
  <c r="G554" i="41"/>
  <c r="B554" i="41"/>
  <c r="L554" i="41"/>
  <c r="D554" i="41"/>
  <c r="L125" i="41"/>
  <c r="D125" i="41"/>
  <c r="G125" i="41"/>
  <c r="B125" i="41"/>
  <c r="L685" i="41"/>
  <c r="D685" i="41"/>
  <c r="G685" i="41"/>
  <c r="B685" i="41"/>
  <c r="B238" i="41"/>
  <c r="L238" i="41"/>
  <c r="G238" i="41"/>
  <c r="D238" i="41"/>
  <c r="G580" i="41"/>
  <c r="D580" i="41"/>
  <c r="L580" i="41"/>
  <c r="B580" i="41"/>
  <c r="G603" i="41"/>
  <c r="D603" i="41"/>
  <c r="L603" i="41"/>
  <c r="B603" i="41"/>
  <c r="L617" i="41"/>
  <c r="B617" i="41"/>
  <c r="G617" i="41"/>
  <c r="D617" i="41"/>
  <c r="G509" i="41"/>
  <c r="L509" i="41"/>
  <c r="B509" i="41"/>
  <c r="D509" i="41"/>
  <c r="B245" i="41"/>
  <c r="D245" i="41"/>
  <c r="L245" i="41"/>
  <c r="G245" i="41"/>
  <c r="G602" i="41"/>
  <c r="D602" i="41"/>
  <c r="B602" i="41"/>
  <c r="L602" i="41"/>
  <c r="G129" i="41"/>
  <c r="L129" i="41"/>
  <c r="B129" i="41"/>
  <c r="D129" i="41"/>
  <c r="D328" i="41"/>
  <c r="B328" i="41"/>
  <c r="L328" i="41"/>
  <c r="G328" i="41"/>
  <c r="L268" i="41"/>
  <c r="B268" i="41"/>
  <c r="D268" i="41"/>
  <c r="G268" i="41"/>
  <c r="D683" i="41"/>
  <c r="G683" i="41"/>
  <c r="L683" i="41"/>
  <c r="B683" i="41"/>
  <c r="L325" i="41"/>
  <c r="G325" i="41"/>
  <c r="B325" i="41"/>
  <c r="D325" i="41"/>
  <c r="D619" i="41"/>
  <c r="L619" i="41"/>
  <c r="G619" i="41"/>
  <c r="B619" i="41"/>
  <c r="B449" i="41"/>
  <c r="L449" i="41"/>
  <c r="D449" i="41"/>
  <c r="G449" i="41"/>
  <c r="B538" i="41"/>
  <c r="G538" i="41"/>
  <c r="D538" i="41"/>
  <c r="L538" i="41"/>
  <c r="D271" i="41"/>
  <c r="L271" i="41"/>
  <c r="G271" i="41"/>
  <c r="B271" i="41"/>
  <c r="B628" i="41"/>
  <c r="G628" i="41"/>
  <c r="D628" i="41"/>
  <c r="L628" i="41"/>
  <c r="L53" i="41"/>
  <c r="D53" i="41"/>
  <c r="B53" i="41"/>
  <c r="G53" i="41"/>
  <c r="B675" i="41"/>
  <c r="G675" i="41"/>
  <c r="L675" i="41"/>
  <c r="D675" i="41"/>
  <c r="G96" i="41"/>
  <c r="L96" i="41"/>
  <c r="D96" i="41"/>
  <c r="B96" i="41"/>
  <c r="G369" i="41"/>
  <c r="D369" i="41"/>
  <c r="L369" i="41"/>
  <c r="B369" i="41"/>
  <c r="B543" i="41"/>
  <c r="D543" i="41"/>
  <c r="G543" i="41"/>
  <c r="L543" i="41"/>
  <c r="D479" i="41"/>
  <c r="L479" i="41"/>
  <c r="B479" i="41"/>
  <c r="G479" i="41"/>
  <c r="D605" i="41"/>
  <c r="L605" i="41"/>
  <c r="G605" i="41"/>
  <c r="B605" i="41"/>
  <c r="G455" i="41"/>
  <c r="L455" i="41"/>
  <c r="D455" i="41"/>
  <c r="B455" i="41"/>
  <c r="L184" i="41"/>
  <c r="B184" i="41"/>
  <c r="G184" i="41"/>
  <c r="D184" i="41"/>
  <c r="G90" i="41"/>
  <c r="B90" i="41"/>
  <c r="D90" i="41"/>
  <c r="L90" i="41"/>
  <c r="B246" i="41"/>
  <c r="L246" i="41"/>
  <c r="D246" i="41"/>
  <c r="G246" i="41"/>
  <c r="G482" i="41"/>
  <c r="L482" i="41"/>
  <c r="D482" i="41"/>
  <c r="B482" i="41"/>
  <c r="L168" i="41"/>
  <c r="D168" i="41"/>
  <c r="B168" i="41"/>
  <c r="G168" i="41"/>
  <c r="B307" i="41"/>
  <c r="L307" i="41"/>
  <c r="D307" i="41"/>
  <c r="G307" i="41"/>
  <c r="B91" i="41"/>
  <c r="D91" i="41"/>
  <c r="L91" i="41"/>
  <c r="G91" i="41"/>
  <c r="B124" i="41"/>
  <c r="L124" i="41"/>
  <c r="D124" i="41"/>
  <c r="G124" i="41"/>
  <c r="L640" i="41"/>
  <c r="B640" i="41"/>
  <c r="D640" i="41"/>
  <c r="G640" i="41"/>
  <c r="D559" i="41"/>
  <c r="B559" i="41"/>
  <c r="L559" i="41"/>
  <c r="G559" i="41"/>
  <c r="G396" i="41"/>
  <c r="B396" i="41"/>
  <c r="L396" i="41"/>
  <c r="D396" i="41"/>
  <c r="G215" i="41"/>
  <c r="L215" i="41"/>
  <c r="D215" i="41"/>
  <c r="B215" i="41"/>
  <c r="L623" i="41"/>
  <c r="G623" i="41"/>
  <c r="B623" i="41"/>
  <c r="D623" i="41"/>
  <c r="G546" i="41"/>
  <c r="B546" i="41"/>
  <c r="D546" i="41"/>
  <c r="L546" i="41"/>
  <c r="B194" i="41"/>
  <c r="L194" i="41"/>
  <c r="G194" i="41"/>
  <c r="D194" i="41"/>
  <c r="B46" i="41"/>
  <c r="G46" i="41"/>
  <c r="D46" i="41"/>
  <c r="L46" i="41"/>
  <c r="G620" i="41"/>
  <c r="L620" i="41"/>
  <c r="D620" i="41"/>
  <c r="B620" i="41"/>
  <c r="B343" i="41"/>
  <c r="D343" i="41"/>
  <c r="G343" i="41"/>
  <c r="L343" i="41"/>
  <c r="L458" i="41"/>
  <c r="G458" i="41"/>
  <c r="B458" i="41"/>
  <c r="D458" i="41"/>
  <c r="B673" i="41"/>
  <c r="G673" i="41"/>
  <c r="D673" i="41"/>
  <c r="L673" i="41"/>
  <c r="L534" i="41"/>
  <c r="D534" i="41"/>
  <c r="B534" i="41"/>
  <c r="G534" i="41"/>
  <c r="L541" i="41"/>
  <c r="D541" i="41"/>
  <c r="G541" i="41"/>
  <c r="B541" i="41"/>
  <c r="D472" i="41"/>
  <c r="L472" i="41"/>
  <c r="B472" i="41"/>
  <c r="G472" i="41"/>
  <c r="D40" i="41"/>
  <c r="G40" i="41"/>
  <c r="B40" i="41"/>
  <c r="L40" i="41"/>
  <c r="B425" i="41"/>
  <c r="L425" i="41"/>
  <c r="D425" i="41"/>
  <c r="G425" i="41"/>
  <c r="G175" i="41"/>
  <c r="L175" i="41"/>
  <c r="B175" i="41"/>
  <c r="D175" i="41"/>
  <c r="L638" i="41"/>
  <c r="B638" i="41"/>
  <c r="G638" i="41"/>
  <c r="D638" i="41"/>
  <c r="B234" i="41"/>
  <c r="D234" i="41"/>
  <c r="L234" i="41"/>
  <c r="G234" i="41"/>
  <c r="D690" i="41"/>
  <c r="B690" i="41"/>
  <c r="L690" i="41"/>
  <c r="G690" i="41"/>
  <c r="G294" i="41"/>
  <c r="B294" i="41"/>
  <c r="L294" i="41"/>
  <c r="D294" i="41"/>
  <c r="L259" i="41"/>
  <c r="G259" i="41"/>
  <c r="B259" i="41"/>
  <c r="D259" i="41"/>
  <c r="E15" i="54"/>
  <c r="L15" i="54" s="1"/>
  <c r="M15" i="54" s="1"/>
  <c r="H16" i="54"/>
  <c r="I16" i="54"/>
  <c r="L14" i="54"/>
  <c r="M14" i="54" s="1"/>
  <c r="N14" i="54" s="1"/>
  <c r="P14" i="54" s="1"/>
  <c r="J15" i="54"/>
  <c r="D16" i="54"/>
  <c r="C17" i="54"/>
  <c r="S7" i="54"/>
  <c r="Q8" i="54"/>
  <c r="I13" i="41" l="1"/>
  <c r="K13" i="41"/>
  <c r="H13" i="41"/>
  <c r="E13" i="41"/>
  <c r="A18" i="54"/>
  <c r="O17" i="54"/>
  <c r="E15" i="41"/>
  <c r="E12" i="41"/>
  <c r="K12" i="41"/>
  <c r="I12" i="41"/>
  <c r="H12" i="41"/>
  <c r="J12" i="41"/>
  <c r="J15" i="41"/>
  <c r="K20" i="41"/>
  <c r="H15" i="41"/>
  <c r="I15" i="41"/>
  <c r="H20" i="41"/>
  <c r="J20" i="41"/>
  <c r="I20" i="41"/>
  <c r="K17" i="41"/>
  <c r="H17" i="41"/>
  <c r="J17" i="41"/>
  <c r="K19" i="41"/>
  <c r="I19" i="41"/>
  <c r="J19" i="41"/>
  <c r="E19" i="41"/>
  <c r="H14" i="41"/>
  <c r="I14" i="41"/>
  <c r="J14" i="41"/>
  <c r="K14" i="41"/>
  <c r="E21" i="41"/>
  <c r="I21" i="41"/>
  <c r="H21" i="41"/>
  <c r="J21" i="41"/>
  <c r="K18" i="41"/>
  <c r="E18" i="41"/>
  <c r="H18" i="41"/>
  <c r="J18" i="41"/>
  <c r="H541" i="41"/>
  <c r="I541" i="41"/>
  <c r="K541" i="41"/>
  <c r="J541" i="41"/>
  <c r="E541" i="41"/>
  <c r="H455" i="41"/>
  <c r="E455" i="41"/>
  <c r="J455" i="41"/>
  <c r="K455" i="41"/>
  <c r="I455" i="41"/>
  <c r="K605" i="41"/>
  <c r="E605" i="41"/>
  <c r="I605" i="41"/>
  <c r="H605" i="41"/>
  <c r="J605" i="41"/>
  <c r="K619" i="41"/>
  <c r="H619" i="41"/>
  <c r="I619" i="41"/>
  <c r="E619" i="41"/>
  <c r="J619" i="41"/>
  <c r="J683" i="41"/>
  <c r="E683" i="41"/>
  <c r="I683" i="41"/>
  <c r="K683" i="41"/>
  <c r="H683" i="41"/>
  <c r="K370" i="41"/>
  <c r="E370" i="41"/>
  <c r="I370" i="41"/>
  <c r="H370" i="41"/>
  <c r="J370" i="41"/>
  <c r="I705" i="41"/>
  <c r="H705" i="41"/>
  <c r="K705" i="41"/>
  <c r="E705" i="41"/>
  <c r="J705" i="41"/>
  <c r="K446" i="41"/>
  <c r="I446" i="41"/>
  <c r="H446" i="41"/>
  <c r="J446" i="41"/>
  <c r="E446" i="41"/>
  <c r="H575" i="41"/>
  <c r="K575" i="41"/>
  <c r="I575" i="41"/>
  <c r="J575" i="41"/>
  <c r="E575" i="41"/>
  <c r="J229" i="41"/>
  <c r="K229" i="41"/>
  <c r="E229" i="41"/>
  <c r="H229" i="41"/>
  <c r="I229" i="41"/>
  <c r="I119" i="41"/>
  <c r="E119" i="41"/>
  <c r="K119" i="41"/>
  <c r="H119" i="41"/>
  <c r="J119" i="41"/>
  <c r="E341" i="41"/>
  <c r="I341" i="41"/>
  <c r="J341" i="41"/>
  <c r="K341" i="41"/>
  <c r="H341" i="41"/>
  <c r="I258" i="41"/>
  <c r="H258" i="41"/>
  <c r="E258" i="41"/>
  <c r="J258" i="41"/>
  <c r="K258" i="41"/>
  <c r="K281" i="41"/>
  <c r="I281" i="41"/>
  <c r="J281" i="41"/>
  <c r="E281" i="41"/>
  <c r="H281" i="41"/>
  <c r="I436" i="41"/>
  <c r="H436" i="41"/>
  <c r="J436" i="41"/>
  <c r="K436" i="41"/>
  <c r="E436" i="41"/>
  <c r="J152" i="41"/>
  <c r="I152" i="41"/>
  <c r="K152" i="41"/>
  <c r="E152" i="41"/>
  <c r="H152" i="41"/>
  <c r="J235" i="41"/>
  <c r="E235" i="41"/>
  <c r="K235" i="41"/>
  <c r="H235" i="41"/>
  <c r="I235" i="41"/>
  <c r="K634" i="41"/>
  <c r="E634" i="41"/>
  <c r="H634" i="41"/>
  <c r="I634" i="41"/>
  <c r="J634" i="41"/>
  <c r="I520" i="41"/>
  <c r="K520" i="41"/>
  <c r="H520" i="41"/>
  <c r="E520" i="41"/>
  <c r="J520" i="41"/>
  <c r="I25" i="41"/>
  <c r="E25" i="41"/>
  <c r="H25" i="41"/>
  <c r="J25" i="41"/>
  <c r="K25" i="41"/>
  <c r="I376" i="41"/>
  <c r="H376" i="41"/>
  <c r="E376" i="41"/>
  <c r="K376" i="41"/>
  <c r="J376" i="41"/>
  <c r="H353" i="41"/>
  <c r="J353" i="41"/>
  <c r="I353" i="41"/>
  <c r="K353" i="41"/>
  <c r="E353" i="41"/>
  <c r="K437" i="41"/>
  <c r="H437" i="41"/>
  <c r="I437" i="41"/>
  <c r="J437" i="41"/>
  <c r="E437" i="41"/>
  <c r="I283" i="41"/>
  <c r="K283" i="41"/>
  <c r="J283" i="41"/>
  <c r="H283" i="41"/>
  <c r="E283" i="41"/>
  <c r="K600" i="41"/>
  <c r="I600" i="41"/>
  <c r="J600" i="41"/>
  <c r="H600" i="41"/>
  <c r="E600" i="41"/>
  <c r="H143" i="41"/>
  <c r="J143" i="41"/>
  <c r="I143" i="41"/>
  <c r="E143" i="41"/>
  <c r="K143" i="41"/>
  <c r="J409" i="41"/>
  <c r="K409" i="41"/>
  <c r="E409" i="41"/>
  <c r="I409" i="41"/>
  <c r="H409" i="41"/>
  <c r="H594" i="41"/>
  <c r="E594" i="41"/>
  <c r="K594" i="41"/>
  <c r="J594" i="41"/>
  <c r="I594" i="41"/>
  <c r="E248" i="41"/>
  <c r="I248" i="41"/>
  <c r="K248" i="41"/>
  <c r="H248" i="41"/>
  <c r="J248" i="41"/>
  <c r="K696" i="41"/>
  <c r="I696" i="41"/>
  <c r="H696" i="41"/>
  <c r="E696" i="41"/>
  <c r="J696" i="41"/>
  <c r="H502" i="41"/>
  <c r="E502" i="41"/>
  <c r="J502" i="41"/>
  <c r="I502" i="41"/>
  <c r="K502" i="41"/>
  <c r="E179" i="41"/>
  <c r="J179" i="41"/>
  <c r="H179" i="41"/>
  <c r="I179" i="41"/>
  <c r="K179" i="41"/>
  <c r="K183" i="41"/>
  <c r="I183" i="41"/>
  <c r="E183" i="41"/>
  <c r="H183" i="41"/>
  <c r="J183" i="41"/>
  <c r="E166" i="41"/>
  <c r="K166" i="41"/>
  <c r="I166" i="41"/>
  <c r="J166" i="41"/>
  <c r="H166" i="41"/>
  <c r="K611" i="41"/>
  <c r="I611" i="41"/>
  <c r="J611" i="41"/>
  <c r="E611" i="41"/>
  <c r="H611" i="41"/>
  <c r="J291" i="41"/>
  <c r="H291" i="41"/>
  <c r="E291" i="41"/>
  <c r="K291" i="41"/>
  <c r="I291" i="41"/>
  <c r="I264" i="41"/>
  <c r="H264" i="41"/>
  <c r="E264" i="41"/>
  <c r="K264" i="41"/>
  <c r="J264" i="41"/>
  <c r="I171" i="41"/>
  <c r="E171" i="41"/>
  <c r="K171" i="41"/>
  <c r="J171" i="41"/>
  <c r="H171" i="41"/>
  <c r="J59" i="41"/>
  <c r="I59" i="41"/>
  <c r="K59" i="41"/>
  <c r="H59" i="41"/>
  <c r="E59" i="41"/>
  <c r="J493" i="41"/>
  <c r="H493" i="41"/>
  <c r="E493" i="41"/>
  <c r="K493" i="41"/>
  <c r="I493" i="41"/>
  <c r="K163" i="41"/>
  <c r="H163" i="41"/>
  <c r="J163" i="41"/>
  <c r="I163" i="41"/>
  <c r="E163" i="41"/>
  <c r="H26" i="41"/>
  <c r="E26" i="41"/>
  <c r="J26" i="41"/>
  <c r="I26" i="41"/>
  <c r="K26" i="41"/>
  <c r="H73" i="41"/>
  <c r="E73" i="41"/>
  <c r="J73" i="41"/>
  <c r="I73" i="41"/>
  <c r="K73" i="41"/>
  <c r="K250" i="41"/>
  <c r="J250" i="41"/>
  <c r="H250" i="41"/>
  <c r="I250" i="41"/>
  <c r="E250" i="41"/>
  <c r="J587" i="41"/>
  <c r="K587" i="41"/>
  <c r="I587" i="41"/>
  <c r="H587" i="41"/>
  <c r="E587" i="41"/>
  <c r="I486" i="41"/>
  <c r="K486" i="41"/>
  <c r="J486" i="41"/>
  <c r="H486" i="41"/>
  <c r="E486" i="41"/>
  <c r="K532" i="41"/>
  <c r="I532" i="41"/>
  <c r="H532" i="41"/>
  <c r="J532" i="41"/>
  <c r="E532" i="41"/>
  <c r="K604" i="41"/>
  <c r="I604" i="41"/>
  <c r="E604" i="41"/>
  <c r="J604" i="41"/>
  <c r="H604" i="41"/>
  <c r="E282" i="41"/>
  <c r="K282" i="41"/>
  <c r="H282" i="41"/>
  <c r="I282" i="41"/>
  <c r="J282" i="41"/>
  <c r="E44" i="41"/>
  <c r="H44" i="41"/>
  <c r="K44" i="41"/>
  <c r="I44" i="41"/>
  <c r="J44" i="41"/>
  <c r="I315" i="41"/>
  <c r="K315" i="41"/>
  <c r="E315" i="41"/>
  <c r="J315" i="41"/>
  <c r="H315" i="41"/>
  <c r="H443" i="41"/>
  <c r="J443" i="41"/>
  <c r="I443" i="41"/>
  <c r="K443" i="41"/>
  <c r="E443" i="41"/>
  <c r="I561" i="41"/>
  <c r="H561" i="41"/>
  <c r="K561" i="41"/>
  <c r="J561" i="41"/>
  <c r="E561" i="41"/>
  <c r="I644" i="41"/>
  <c r="H644" i="41"/>
  <c r="E644" i="41"/>
  <c r="K644" i="41"/>
  <c r="J644" i="41"/>
  <c r="K630" i="41"/>
  <c r="E630" i="41"/>
  <c r="H630" i="41"/>
  <c r="J630" i="41"/>
  <c r="I630" i="41"/>
  <c r="I448" i="41"/>
  <c r="K448" i="41"/>
  <c r="E448" i="41"/>
  <c r="H448" i="41"/>
  <c r="J448" i="41"/>
  <c r="E314" i="41"/>
  <c r="K314" i="41"/>
  <c r="J314" i="41"/>
  <c r="H314" i="41"/>
  <c r="I314" i="41"/>
  <c r="J681" i="41"/>
  <c r="H681" i="41"/>
  <c r="E681" i="41"/>
  <c r="I681" i="41"/>
  <c r="K681" i="41"/>
  <c r="I200" i="41"/>
  <c r="H200" i="41"/>
  <c r="K200" i="41"/>
  <c r="J200" i="41"/>
  <c r="E200" i="41"/>
  <c r="H415" i="41"/>
  <c r="I415" i="41"/>
  <c r="J415" i="41"/>
  <c r="E415" i="41"/>
  <c r="K415" i="41"/>
  <c r="E382" i="41"/>
  <c r="I382" i="41"/>
  <c r="J382" i="41"/>
  <c r="K382" i="41"/>
  <c r="H382" i="41"/>
  <c r="J465" i="41"/>
  <c r="I465" i="41"/>
  <c r="K465" i="41"/>
  <c r="H465" i="41"/>
  <c r="E465" i="41"/>
  <c r="I354" i="41"/>
  <c r="K354" i="41"/>
  <c r="E354" i="41"/>
  <c r="H354" i="41"/>
  <c r="J354" i="41"/>
  <c r="E708" i="41"/>
  <c r="I708" i="41"/>
  <c r="H708" i="41"/>
  <c r="K708" i="41"/>
  <c r="J708" i="41"/>
  <c r="E355" i="41"/>
  <c r="K355" i="41"/>
  <c r="I355" i="41"/>
  <c r="J355" i="41"/>
  <c r="H355" i="41"/>
  <c r="I351" i="41"/>
  <c r="H351" i="41"/>
  <c r="J351" i="41"/>
  <c r="E351" i="41"/>
  <c r="K351" i="41"/>
  <c r="K247" i="41"/>
  <c r="I247" i="41"/>
  <c r="H247" i="41"/>
  <c r="E247" i="41"/>
  <c r="J247" i="41"/>
  <c r="I70" i="41"/>
  <c r="K70" i="41"/>
  <c r="E70" i="41"/>
  <c r="H70" i="41"/>
  <c r="J70" i="41"/>
  <c r="J545" i="41"/>
  <c r="I545" i="41"/>
  <c r="H545" i="41"/>
  <c r="E545" i="41"/>
  <c r="K545" i="41"/>
  <c r="H297" i="41"/>
  <c r="I297" i="41"/>
  <c r="J297" i="41"/>
  <c r="K297" i="41"/>
  <c r="E297" i="41"/>
  <c r="J37" i="41"/>
  <c r="K37" i="41"/>
  <c r="E37" i="41"/>
  <c r="H37" i="41"/>
  <c r="I37" i="41"/>
  <c r="I85" i="41"/>
  <c r="J85" i="41"/>
  <c r="H85" i="41"/>
  <c r="K85" i="41"/>
  <c r="E85" i="41"/>
  <c r="I348" i="41"/>
  <c r="E348" i="41"/>
  <c r="H348" i="41"/>
  <c r="K348" i="41"/>
  <c r="J348" i="41"/>
  <c r="J157" i="41"/>
  <c r="I157" i="41"/>
  <c r="E157" i="41"/>
  <c r="K157" i="41"/>
  <c r="H157" i="41"/>
  <c r="K402" i="41"/>
  <c r="I402" i="41"/>
  <c r="H402" i="41"/>
  <c r="E402" i="41"/>
  <c r="J402" i="41"/>
  <c r="J68" i="41"/>
  <c r="I68" i="41"/>
  <c r="K68" i="41"/>
  <c r="H68" i="41"/>
  <c r="E68" i="41"/>
  <c r="H621" i="41"/>
  <c r="I621" i="41"/>
  <c r="K621" i="41"/>
  <c r="E621" i="41"/>
  <c r="J621" i="41"/>
  <c r="I78" i="41"/>
  <c r="K78" i="41"/>
  <c r="E78" i="41"/>
  <c r="J78" i="41"/>
  <c r="H78" i="41"/>
  <c r="H373" i="41"/>
  <c r="E373" i="41"/>
  <c r="J373" i="41"/>
  <c r="I373" i="41"/>
  <c r="K373" i="41"/>
  <c r="I137" i="41"/>
  <c r="J137" i="41"/>
  <c r="E137" i="41"/>
  <c r="K137" i="41"/>
  <c r="H137" i="41"/>
  <c r="K645" i="41"/>
  <c r="I645" i="41"/>
  <c r="J645" i="41"/>
  <c r="E645" i="41"/>
  <c r="H645" i="41"/>
  <c r="K56" i="41"/>
  <c r="E56" i="41"/>
  <c r="J56" i="41"/>
  <c r="H56" i="41"/>
  <c r="I56" i="41"/>
  <c r="E82" i="41"/>
  <c r="K82" i="41"/>
  <c r="H82" i="41"/>
  <c r="I82" i="41"/>
  <c r="J82" i="41"/>
  <c r="H65" i="41"/>
  <c r="K65" i="41"/>
  <c r="E65" i="41"/>
  <c r="I65" i="41"/>
  <c r="J65" i="41"/>
  <c r="I186" i="41"/>
  <c r="H186" i="41"/>
  <c r="J186" i="41"/>
  <c r="K186" i="41"/>
  <c r="E186" i="41"/>
  <c r="H378" i="41"/>
  <c r="K378" i="41"/>
  <c r="I378" i="41"/>
  <c r="J378" i="41"/>
  <c r="E378" i="41"/>
  <c r="H366" i="41"/>
  <c r="J366" i="41"/>
  <c r="E366" i="41"/>
  <c r="I366" i="41"/>
  <c r="K366" i="41"/>
  <c r="J189" i="41"/>
  <c r="K189" i="41"/>
  <c r="E189" i="41"/>
  <c r="H189" i="41"/>
  <c r="I189" i="41"/>
  <c r="K635" i="41"/>
  <c r="J635" i="41"/>
  <c r="E635" i="41"/>
  <c r="I635" i="41"/>
  <c r="H635" i="41"/>
  <c r="H285" i="41"/>
  <c r="I285" i="41"/>
  <c r="K285" i="41"/>
  <c r="J285" i="41"/>
  <c r="E285" i="41"/>
  <c r="I278" i="41"/>
  <c r="H278" i="41"/>
  <c r="K278" i="41"/>
  <c r="E278" i="41"/>
  <c r="J278" i="41"/>
  <c r="J550" i="41"/>
  <c r="H550" i="41"/>
  <c r="K550" i="41"/>
  <c r="I550" i="41"/>
  <c r="E550" i="41"/>
  <c r="I331" i="41"/>
  <c r="H331" i="41"/>
  <c r="J331" i="41"/>
  <c r="K331" i="41"/>
  <c r="E331" i="41"/>
  <c r="J614" i="41"/>
  <c r="I614" i="41"/>
  <c r="H614" i="41"/>
  <c r="E614" i="41"/>
  <c r="K614" i="41"/>
  <c r="K57" i="41"/>
  <c r="H57" i="41"/>
  <c r="J57" i="41"/>
  <c r="E57" i="41"/>
  <c r="I57" i="41"/>
  <c r="E384" i="41"/>
  <c r="K384" i="41"/>
  <c r="I384" i="41"/>
  <c r="J384" i="41"/>
  <c r="H384" i="41"/>
  <c r="J227" i="41"/>
  <c r="H227" i="41"/>
  <c r="K227" i="41"/>
  <c r="E227" i="41"/>
  <c r="I227" i="41"/>
  <c r="H533" i="41"/>
  <c r="I533" i="41"/>
  <c r="E533" i="41"/>
  <c r="K533" i="41"/>
  <c r="J533" i="41"/>
  <c r="E426" i="41"/>
  <c r="K426" i="41"/>
  <c r="J426" i="41"/>
  <c r="I426" i="41"/>
  <c r="H426" i="41"/>
  <c r="H657" i="41"/>
  <c r="I657" i="41"/>
  <c r="K657" i="41"/>
  <c r="J657" i="41"/>
  <c r="E657" i="41"/>
  <c r="H711" i="41"/>
  <c r="I711" i="41"/>
  <c r="K711" i="41"/>
  <c r="J711" i="41"/>
  <c r="H79" i="41"/>
  <c r="E79" i="41"/>
  <c r="K79" i="41"/>
  <c r="J79" i="41"/>
  <c r="I79" i="41"/>
  <c r="I595" i="41"/>
  <c r="E595" i="41"/>
  <c r="J595" i="41"/>
  <c r="K595" i="41"/>
  <c r="H595" i="41"/>
  <c r="I656" i="41"/>
  <c r="K656" i="41"/>
  <c r="E656" i="41"/>
  <c r="H656" i="41"/>
  <c r="J656" i="41"/>
  <c r="J342" i="41"/>
  <c r="I342" i="41"/>
  <c r="E342" i="41"/>
  <c r="H342" i="41"/>
  <c r="K342" i="41"/>
  <c r="H664" i="41"/>
  <c r="I664" i="41"/>
  <c r="E664" i="41"/>
  <c r="J664" i="41"/>
  <c r="K664" i="41"/>
  <c r="I536" i="41"/>
  <c r="E536" i="41"/>
  <c r="J536" i="41"/>
  <c r="H536" i="41"/>
  <c r="K536" i="41"/>
  <c r="J390" i="41"/>
  <c r="H390" i="41"/>
  <c r="K390" i="41"/>
  <c r="E390" i="41"/>
  <c r="I390" i="41"/>
  <c r="J249" i="41"/>
  <c r="K249" i="41"/>
  <c r="E249" i="41"/>
  <c r="I249" i="41"/>
  <c r="H249" i="41"/>
  <c r="K583" i="41"/>
  <c r="J583" i="41"/>
  <c r="E583" i="41"/>
  <c r="I583" i="41"/>
  <c r="H583" i="41"/>
  <c r="K244" i="41"/>
  <c r="H244" i="41"/>
  <c r="E244" i="41"/>
  <c r="I244" i="41"/>
  <c r="J244" i="41"/>
  <c r="I251" i="41"/>
  <c r="H251" i="41"/>
  <c r="E251" i="41"/>
  <c r="J251" i="41"/>
  <c r="K251" i="41"/>
  <c r="J620" i="41"/>
  <c r="H620" i="41"/>
  <c r="K620" i="41"/>
  <c r="E620" i="41"/>
  <c r="I620" i="41"/>
  <c r="J125" i="41"/>
  <c r="E125" i="41"/>
  <c r="H125" i="41"/>
  <c r="I125" i="41"/>
  <c r="K125" i="41"/>
  <c r="K687" i="41"/>
  <c r="H687" i="41"/>
  <c r="I687" i="41"/>
  <c r="E687" i="41"/>
  <c r="J687" i="41"/>
  <c r="I464" i="41"/>
  <c r="K464" i="41"/>
  <c r="J464" i="41"/>
  <c r="H464" i="41"/>
  <c r="E464" i="41"/>
  <c r="K173" i="41"/>
  <c r="E173" i="41"/>
  <c r="J173" i="41"/>
  <c r="H173" i="41"/>
  <c r="I173" i="41"/>
  <c r="J63" i="41"/>
  <c r="H63" i="41"/>
  <c r="I63" i="41"/>
  <c r="K63" i="41"/>
  <c r="E63" i="41"/>
  <c r="I411" i="41"/>
  <c r="H411" i="41"/>
  <c r="J411" i="41"/>
  <c r="E411" i="41"/>
  <c r="K411" i="41"/>
  <c r="K427" i="41"/>
  <c r="H427" i="41"/>
  <c r="I427" i="41"/>
  <c r="J427" i="41"/>
  <c r="E427" i="41"/>
  <c r="H259" i="41"/>
  <c r="I259" i="41"/>
  <c r="J259" i="41"/>
  <c r="K259" i="41"/>
  <c r="E259" i="41"/>
  <c r="H175" i="41"/>
  <c r="I175" i="41"/>
  <c r="K175" i="41"/>
  <c r="E175" i="41"/>
  <c r="J175" i="41"/>
  <c r="J40" i="41"/>
  <c r="K40" i="41"/>
  <c r="H40" i="41"/>
  <c r="I40" i="41"/>
  <c r="E40" i="41"/>
  <c r="J472" i="41"/>
  <c r="E472" i="41"/>
  <c r="I472" i="41"/>
  <c r="K472" i="41"/>
  <c r="H472" i="41"/>
  <c r="J458" i="41"/>
  <c r="I458" i="41"/>
  <c r="E458" i="41"/>
  <c r="K458" i="41"/>
  <c r="H458" i="41"/>
  <c r="J129" i="41"/>
  <c r="H129" i="41"/>
  <c r="K129" i="41"/>
  <c r="I129" i="41"/>
  <c r="E129" i="41"/>
  <c r="E292" i="41"/>
  <c r="J292" i="41"/>
  <c r="I292" i="41"/>
  <c r="K292" i="41"/>
  <c r="H292" i="41"/>
  <c r="K236" i="41"/>
  <c r="J236" i="41"/>
  <c r="E236" i="41"/>
  <c r="H236" i="41"/>
  <c r="I236" i="41"/>
  <c r="J156" i="41"/>
  <c r="K156" i="41"/>
  <c r="I156" i="41"/>
  <c r="E156" i="41"/>
  <c r="H156" i="41"/>
  <c r="J86" i="41"/>
  <c r="K86" i="41"/>
  <c r="I86" i="41"/>
  <c r="H86" i="41"/>
  <c r="E86" i="41"/>
  <c r="I226" i="41"/>
  <c r="J226" i="41"/>
  <c r="E226" i="41"/>
  <c r="H226" i="41"/>
  <c r="K226" i="41"/>
  <c r="K122" i="41"/>
  <c r="I122" i="41"/>
  <c r="J122" i="41"/>
  <c r="E122" i="41"/>
  <c r="H122" i="41"/>
  <c r="I403" i="41"/>
  <c r="J403" i="41"/>
  <c r="K403" i="41"/>
  <c r="H403" i="41"/>
  <c r="E403" i="41"/>
  <c r="E707" i="41"/>
  <c r="H707" i="41"/>
  <c r="J707" i="41"/>
  <c r="K707" i="41"/>
  <c r="I707" i="41"/>
  <c r="H639" i="41"/>
  <c r="J639" i="41"/>
  <c r="E639" i="41"/>
  <c r="I639" i="41"/>
  <c r="K639" i="41"/>
  <c r="H671" i="41"/>
  <c r="J671" i="41"/>
  <c r="E671" i="41"/>
  <c r="K671" i="41"/>
  <c r="I671" i="41"/>
  <c r="K169" i="41"/>
  <c r="J169" i="41"/>
  <c r="H169" i="41"/>
  <c r="E169" i="41"/>
  <c r="I169" i="41"/>
  <c r="I560" i="41"/>
  <c r="H560" i="41"/>
  <c r="J560" i="41"/>
  <c r="K560" i="41"/>
  <c r="E560" i="41"/>
  <c r="J459" i="41"/>
  <c r="E459" i="41"/>
  <c r="K459" i="41"/>
  <c r="H459" i="41"/>
  <c r="I459" i="41"/>
  <c r="J130" i="41"/>
  <c r="H130" i="41"/>
  <c r="E130" i="41"/>
  <c r="I130" i="41"/>
  <c r="K130" i="41"/>
  <c r="H608" i="41"/>
  <c r="I608" i="41"/>
  <c r="K608" i="41"/>
  <c r="J608" i="41"/>
  <c r="E608" i="41"/>
  <c r="J674" i="41"/>
  <c r="K674" i="41"/>
  <c r="E674" i="41"/>
  <c r="I674" i="41"/>
  <c r="H674" i="41"/>
  <c r="J220" i="41"/>
  <c r="K220" i="41"/>
  <c r="H220" i="41"/>
  <c r="I220" i="41"/>
  <c r="E220" i="41"/>
  <c r="I67" i="41"/>
  <c r="E67" i="41"/>
  <c r="H67" i="41"/>
  <c r="J67" i="41"/>
  <c r="K67" i="41"/>
  <c r="H517" i="41"/>
  <c r="K517" i="41"/>
  <c r="E517" i="41"/>
  <c r="I517" i="41"/>
  <c r="J517" i="41"/>
  <c r="H74" i="41"/>
  <c r="J74" i="41"/>
  <c r="I74" i="41"/>
  <c r="K74" i="41"/>
  <c r="E74" i="41"/>
  <c r="K180" i="41"/>
  <c r="I180" i="41"/>
  <c r="H180" i="41"/>
  <c r="J180" i="41"/>
  <c r="E180" i="41"/>
  <c r="H294" i="41"/>
  <c r="E294" i="41"/>
  <c r="K294" i="41"/>
  <c r="I294" i="41"/>
  <c r="J294" i="41"/>
  <c r="J690" i="41"/>
  <c r="K690" i="41"/>
  <c r="I690" i="41"/>
  <c r="H690" i="41"/>
  <c r="E690" i="41"/>
  <c r="E638" i="41"/>
  <c r="I638" i="41"/>
  <c r="H638" i="41"/>
  <c r="K638" i="41"/>
  <c r="J638" i="41"/>
  <c r="J396" i="41"/>
  <c r="I396" i="41"/>
  <c r="K396" i="41"/>
  <c r="H396" i="41"/>
  <c r="E396" i="41"/>
  <c r="H640" i="41"/>
  <c r="E640" i="41"/>
  <c r="J640" i="41"/>
  <c r="K640" i="41"/>
  <c r="I640" i="41"/>
  <c r="I184" i="41"/>
  <c r="E184" i="41"/>
  <c r="K184" i="41"/>
  <c r="H184" i="41"/>
  <c r="J184" i="41"/>
  <c r="E268" i="41"/>
  <c r="I268" i="41"/>
  <c r="K268" i="41"/>
  <c r="J268" i="41"/>
  <c r="H268" i="41"/>
  <c r="J328" i="41"/>
  <c r="E328" i="41"/>
  <c r="K328" i="41"/>
  <c r="I328" i="41"/>
  <c r="H328" i="41"/>
  <c r="H617" i="41"/>
  <c r="I617" i="41"/>
  <c r="K617" i="41"/>
  <c r="E617" i="41"/>
  <c r="J617" i="41"/>
  <c r="J554" i="41"/>
  <c r="E554" i="41"/>
  <c r="H554" i="41"/>
  <c r="I554" i="41"/>
  <c r="K554" i="41"/>
  <c r="I572" i="41"/>
  <c r="K572" i="41"/>
  <c r="E572" i="41"/>
  <c r="H572" i="41"/>
  <c r="J572" i="41"/>
  <c r="I567" i="41"/>
  <c r="H567" i="41"/>
  <c r="J567" i="41"/>
  <c r="K567" i="41"/>
  <c r="E567" i="41"/>
  <c r="H487" i="41"/>
  <c r="J487" i="41"/>
  <c r="E487" i="41"/>
  <c r="K487" i="41"/>
  <c r="I487" i="41"/>
  <c r="K571" i="41"/>
  <c r="H571" i="41"/>
  <c r="E571" i="41"/>
  <c r="I571" i="41"/>
  <c r="J571" i="41"/>
  <c r="J287" i="41"/>
  <c r="I287" i="41"/>
  <c r="K287" i="41"/>
  <c r="E287" i="41"/>
  <c r="H287" i="41"/>
  <c r="H549" i="41"/>
  <c r="E549" i="41"/>
  <c r="K549" i="41"/>
  <c r="I549" i="41"/>
  <c r="J549" i="41"/>
  <c r="E496" i="41"/>
  <c r="J496" i="41"/>
  <c r="I496" i="41"/>
  <c r="H496" i="41"/>
  <c r="K496" i="41"/>
  <c r="E214" i="41"/>
  <c r="H214" i="41"/>
  <c r="K214" i="41"/>
  <c r="J214" i="41"/>
  <c r="I214" i="41"/>
  <c r="E627" i="41"/>
  <c r="K627" i="41"/>
  <c r="H627" i="41"/>
  <c r="J627" i="41"/>
  <c r="I627" i="41"/>
  <c r="I270" i="41"/>
  <c r="K270" i="41"/>
  <c r="J270" i="41"/>
  <c r="H270" i="41"/>
  <c r="E270" i="41"/>
  <c r="I108" i="41"/>
  <c r="J108" i="41"/>
  <c r="H108" i="41"/>
  <c r="K108" i="41"/>
  <c r="E108" i="41"/>
  <c r="E261" i="41"/>
  <c r="K261" i="41"/>
  <c r="I261" i="41"/>
  <c r="H261" i="41"/>
  <c r="J261" i="41"/>
  <c r="E507" i="41"/>
  <c r="J507" i="41"/>
  <c r="I507" i="41"/>
  <c r="H507" i="41"/>
  <c r="K507" i="41"/>
  <c r="H578" i="41"/>
  <c r="K578" i="41"/>
  <c r="I578" i="41"/>
  <c r="J578" i="41"/>
  <c r="E578" i="41"/>
  <c r="J456" i="41"/>
  <c r="K456" i="41"/>
  <c r="I456" i="41"/>
  <c r="E456" i="41"/>
  <c r="H456" i="41"/>
  <c r="I47" i="41"/>
  <c r="H47" i="41"/>
  <c r="K47" i="41"/>
  <c r="J47" i="41"/>
  <c r="E47" i="41"/>
  <c r="E51" i="41"/>
  <c r="K51" i="41"/>
  <c r="I51" i="41"/>
  <c r="J51" i="41"/>
  <c r="H51" i="41"/>
  <c r="E336" i="41"/>
  <c r="K336" i="41"/>
  <c r="H336" i="41"/>
  <c r="J336" i="41"/>
  <c r="I336" i="41"/>
  <c r="J552" i="41"/>
  <c r="I552" i="41"/>
  <c r="E552" i="41"/>
  <c r="K552" i="41"/>
  <c r="H552" i="41"/>
  <c r="I562" i="41"/>
  <c r="E562" i="41"/>
  <c r="J562" i="41"/>
  <c r="K562" i="41"/>
  <c r="H562" i="41"/>
  <c r="H62" i="41"/>
  <c r="J62" i="41"/>
  <c r="E62" i="41"/>
  <c r="K62" i="41"/>
  <c r="I62" i="41"/>
  <c r="J556" i="41"/>
  <c r="K556" i="41"/>
  <c r="E556" i="41"/>
  <c r="I556" i="41"/>
  <c r="H556" i="41"/>
  <c r="H279" i="41"/>
  <c r="I279" i="41"/>
  <c r="K279" i="41"/>
  <c r="J279" i="41"/>
  <c r="E279" i="41"/>
  <c r="I221" i="41"/>
  <c r="E221" i="41"/>
  <c r="K221" i="41"/>
  <c r="H221" i="41"/>
  <c r="J221" i="41"/>
  <c r="E319" i="41"/>
  <c r="K319" i="41"/>
  <c r="J319" i="41"/>
  <c r="H319" i="41"/>
  <c r="I319" i="41"/>
  <c r="I340" i="41"/>
  <c r="J340" i="41"/>
  <c r="E340" i="41"/>
  <c r="K340" i="41"/>
  <c r="H340" i="41"/>
  <c r="I647" i="41"/>
  <c r="K647" i="41"/>
  <c r="H647" i="41"/>
  <c r="J647" i="41"/>
  <c r="E647" i="41"/>
  <c r="I139" i="41"/>
  <c r="J139" i="41"/>
  <c r="E139" i="41"/>
  <c r="K139" i="41"/>
  <c r="H139" i="41"/>
  <c r="J158" i="41"/>
  <c r="H158" i="41"/>
  <c r="I158" i="41"/>
  <c r="K158" i="41"/>
  <c r="E158" i="41"/>
  <c r="K489" i="41"/>
  <c r="H489" i="41"/>
  <c r="J489" i="41"/>
  <c r="I489" i="41"/>
  <c r="E489" i="41"/>
  <c r="I616" i="41"/>
  <c r="H616" i="41"/>
  <c r="E616" i="41"/>
  <c r="K616" i="41"/>
  <c r="J616" i="41"/>
  <c r="K588" i="41"/>
  <c r="J588" i="41"/>
  <c r="I588" i="41"/>
  <c r="E588" i="41"/>
  <c r="H588" i="41"/>
  <c r="I332" i="41"/>
  <c r="K332" i="41"/>
  <c r="J332" i="41"/>
  <c r="H332" i="41"/>
  <c r="E332" i="41"/>
  <c r="E329" i="41"/>
  <c r="J329" i="41"/>
  <c r="K329" i="41"/>
  <c r="I329" i="41"/>
  <c r="H329" i="41"/>
  <c r="J260" i="41"/>
  <c r="K260" i="41"/>
  <c r="E260" i="41"/>
  <c r="I260" i="41"/>
  <c r="H260" i="41"/>
  <c r="E322" i="41"/>
  <c r="K322" i="41"/>
  <c r="J322" i="41"/>
  <c r="I322" i="41"/>
  <c r="H322" i="41"/>
  <c r="I167" i="41"/>
  <c r="E167" i="41"/>
  <c r="H167" i="41"/>
  <c r="J167" i="41"/>
  <c r="K167" i="41"/>
  <c r="K581" i="41"/>
  <c r="J581" i="41"/>
  <c r="E581" i="41"/>
  <c r="I581" i="41"/>
  <c r="H581" i="41"/>
  <c r="H284" i="41"/>
  <c r="J284" i="41"/>
  <c r="I284" i="41"/>
  <c r="E284" i="41"/>
  <c r="K284" i="41"/>
  <c r="K222" i="41"/>
  <c r="J222" i="41"/>
  <c r="E222" i="41"/>
  <c r="I222" i="41"/>
  <c r="H222" i="41"/>
  <c r="H494" i="41"/>
  <c r="I494" i="41"/>
  <c r="K494" i="41"/>
  <c r="E494" i="41"/>
  <c r="J494" i="41"/>
  <c r="I480" i="41"/>
  <c r="K480" i="41"/>
  <c r="E480" i="41"/>
  <c r="H480" i="41"/>
  <c r="J480" i="41"/>
  <c r="E255" i="41"/>
  <c r="H255" i="41"/>
  <c r="J255" i="41"/>
  <c r="K255" i="41"/>
  <c r="I255" i="41"/>
  <c r="E666" i="41"/>
  <c r="I666" i="41"/>
  <c r="K666" i="41"/>
  <c r="H666" i="41"/>
  <c r="J666" i="41"/>
  <c r="K290" i="41"/>
  <c r="I290" i="41"/>
  <c r="J290" i="41"/>
  <c r="E290" i="41"/>
  <c r="H290" i="41"/>
  <c r="H462" i="41"/>
  <c r="I462" i="41"/>
  <c r="E462" i="41"/>
  <c r="J462" i="41"/>
  <c r="K462" i="41"/>
  <c r="K146" i="41"/>
  <c r="J146" i="41"/>
  <c r="H146" i="41"/>
  <c r="E146" i="41"/>
  <c r="I146" i="41"/>
  <c r="I570" i="41"/>
  <c r="H570" i="41"/>
  <c r="E570" i="41"/>
  <c r="J570" i="41"/>
  <c r="K570" i="41"/>
  <c r="J71" i="41"/>
  <c r="K71" i="41"/>
  <c r="E71" i="41"/>
  <c r="I71" i="41"/>
  <c r="H71" i="41"/>
  <c r="K31" i="41"/>
  <c r="J31" i="41"/>
  <c r="I31" i="41"/>
  <c r="E31" i="41"/>
  <c r="H31" i="41"/>
  <c r="H50" i="41"/>
  <c r="J50" i="41"/>
  <c r="K50" i="41"/>
  <c r="E50" i="41"/>
  <c r="I50" i="41"/>
  <c r="E265" i="41"/>
  <c r="J265" i="41"/>
  <c r="H265" i="41"/>
  <c r="I265" i="41"/>
  <c r="K265" i="41"/>
  <c r="I207" i="41"/>
  <c r="H207" i="41"/>
  <c r="E207" i="41"/>
  <c r="J207" i="41"/>
  <c r="K207" i="41"/>
  <c r="H419" i="41"/>
  <c r="I419" i="41"/>
  <c r="E419" i="41"/>
  <c r="J419" i="41"/>
  <c r="K419" i="41"/>
  <c r="J318" i="41"/>
  <c r="I318" i="41"/>
  <c r="H318" i="41"/>
  <c r="K318" i="41"/>
  <c r="E318" i="41"/>
  <c r="I610" i="41"/>
  <c r="K610" i="41"/>
  <c r="H610" i="41"/>
  <c r="J610" i="41"/>
  <c r="E610" i="41"/>
  <c r="I566" i="41"/>
  <c r="J566" i="41"/>
  <c r="E566" i="41"/>
  <c r="H566" i="41"/>
  <c r="K566" i="41"/>
  <c r="J228" i="41"/>
  <c r="E228" i="41"/>
  <c r="H228" i="41"/>
  <c r="I228" i="41"/>
  <c r="K228" i="41"/>
  <c r="K606" i="41"/>
  <c r="I606" i="41"/>
  <c r="J606" i="41"/>
  <c r="H606" i="41"/>
  <c r="E606" i="41"/>
  <c r="K577" i="41"/>
  <c r="I577" i="41"/>
  <c r="J577" i="41"/>
  <c r="E577" i="41"/>
  <c r="H577" i="41"/>
  <c r="I609" i="41"/>
  <c r="J609" i="41"/>
  <c r="H609" i="41"/>
  <c r="K609" i="41"/>
  <c r="E609" i="41"/>
  <c r="J513" i="41"/>
  <c r="E513" i="41"/>
  <c r="I513" i="41"/>
  <c r="H513" i="41"/>
  <c r="K513" i="41"/>
  <c r="J613" i="41"/>
  <c r="I613" i="41"/>
  <c r="E613" i="41"/>
  <c r="H613" i="41"/>
  <c r="K613" i="41"/>
  <c r="E83" i="41"/>
  <c r="I83" i="41"/>
  <c r="K83" i="41"/>
  <c r="H83" i="41"/>
  <c r="J83" i="41"/>
  <c r="H28" i="41"/>
  <c r="J28" i="41"/>
  <c r="K28" i="41"/>
  <c r="I28" i="41"/>
  <c r="E28" i="41"/>
  <c r="I177" i="41"/>
  <c r="J177" i="41"/>
  <c r="E177" i="41"/>
  <c r="H177" i="41"/>
  <c r="K177" i="41"/>
  <c r="K670" i="41"/>
  <c r="J670" i="41"/>
  <c r="I670" i="41"/>
  <c r="E670" i="41"/>
  <c r="H670" i="41"/>
  <c r="E377" i="41"/>
  <c r="K377" i="41"/>
  <c r="J377" i="41"/>
  <c r="I377" i="41"/>
  <c r="H377" i="41"/>
  <c r="J275" i="41"/>
  <c r="E275" i="41"/>
  <c r="I275" i="41"/>
  <c r="H275" i="41"/>
  <c r="K275" i="41"/>
  <c r="E224" i="41"/>
  <c r="H224" i="41"/>
  <c r="J224" i="41"/>
  <c r="I224" i="41"/>
  <c r="K224" i="41"/>
  <c r="K193" i="41"/>
  <c r="H193" i="41"/>
  <c r="E193" i="41"/>
  <c r="I193" i="41"/>
  <c r="J193" i="41"/>
  <c r="H679" i="41"/>
  <c r="E679" i="41"/>
  <c r="I679" i="41"/>
  <c r="K679" i="41"/>
  <c r="J679" i="41"/>
  <c r="J375" i="41"/>
  <c r="E375" i="41"/>
  <c r="I375" i="41"/>
  <c r="H375" i="41"/>
  <c r="K375" i="41"/>
  <c r="K642" i="41"/>
  <c r="J642" i="41"/>
  <c r="H642" i="41"/>
  <c r="I642" i="41"/>
  <c r="E642" i="41"/>
  <c r="H138" i="41"/>
  <c r="I138" i="41"/>
  <c r="K138" i="41"/>
  <c r="E138" i="41"/>
  <c r="J138" i="41"/>
  <c r="K306" i="41"/>
  <c r="I306" i="41"/>
  <c r="J306" i="41"/>
  <c r="H306" i="41"/>
  <c r="E306" i="41"/>
  <c r="I503" i="41"/>
  <c r="K503" i="41"/>
  <c r="E503" i="41"/>
  <c r="J503" i="41"/>
  <c r="H503" i="41"/>
  <c r="J700" i="41"/>
  <c r="K700" i="41"/>
  <c r="E700" i="41"/>
  <c r="I700" i="41"/>
  <c r="H700" i="41"/>
  <c r="K544" i="41"/>
  <c r="I544" i="41"/>
  <c r="E544" i="41"/>
  <c r="H544" i="41"/>
  <c r="J544" i="41"/>
  <c r="H151" i="41"/>
  <c r="E151" i="41"/>
  <c r="J151" i="41"/>
  <c r="K151" i="41"/>
  <c r="I151" i="41"/>
  <c r="E475" i="41"/>
  <c r="K475" i="41"/>
  <c r="H475" i="41"/>
  <c r="I475" i="41"/>
  <c r="J475" i="41"/>
  <c r="E686" i="41"/>
  <c r="I686" i="41"/>
  <c r="J686" i="41"/>
  <c r="K686" i="41"/>
  <c r="H686" i="41"/>
  <c r="K134" i="41"/>
  <c r="H134" i="41"/>
  <c r="E134" i="41"/>
  <c r="J134" i="41"/>
  <c r="I134" i="41"/>
  <c r="I206" i="41"/>
  <c r="K206" i="41"/>
  <c r="H206" i="41"/>
  <c r="E206" i="41"/>
  <c r="J206" i="41"/>
  <c r="H421" i="41"/>
  <c r="I421" i="41"/>
  <c r="J421" i="41"/>
  <c r="K421" i="41"/>
  <c r="E421" i="41"/>
  <c r="H334" i="41"/>
  <c r="K334" i="41"/>
  <c r="E334" i="41"/>
  <c r="J334" i="41"/>
  <c r="I334" i="41"/>
  <c r="I159" i="41"/>
  <c r="H159" i="41"/>
  <c r="E159" i="41"/>
  <c r="K159" i="41"/>
  <c r="J159" i="41"/>
  <c r="K225" i="41"/>
  <c r="I225" i="41"/>
  <c r="E225" i="41"/>
  <c r="J225" i="41"/>
  <c r="H225" i="41"/>
  <c r="J441" i="41"/>
  <c r="K441" i="41"/>
  <c r="H441" i="41"/>
  <c r="I441" i="41"/>
  <c r="E441" i="41"/>
  <c r="J468" i="41"/>
  <c r="E468" i="41"/>
  <c r="I468" i="41"/>
  <c r="K468" i="41"/>
  <c r="H468" i="41"/>
  <c r="J648" i="41"/>
  <c r="I648" i="41"/>
  <c r="E648" i="41"/>
  <c r="K648" i="41"/>
  <c r="H648" i="41"/>
  <c r="E678" i="41"/>
  <c r="K678" i="41"/>
  <c r="J678" i="41"/>
  <c r="I678" i="41"/>
  <c r="H678" i="41"/>
  <c r="E460" i="41"/>
  <c r="J460" i="41"/>
  <c r="K460" i="41"/>
  <c r="H460" i="41"/>
  <c r="I460" i="41"/>
  <c r="K530" i="41"/>
  <c r="E530" i="41"/>
  <c r="J530" i="41"/>
  <c r="I530" i="41"/>
  <c r="H530" i="41"/>
  <c r="I188" i="41"/>
  <c r="J188" i="41"/>
  <c r="H188" i="41"/>
  <c r="E188" i="41"/>
  <c r="K188" i="41"/>
  <c r="J650" i="41"/>
  <c r="K650" i="41"/>
  <c r="H650" i="41"/>
  <c r="I650" i="41"/>
  <c r="E650" i="41"/>
  <c r="E661" i="41"/>
  <c r="I661" i="41"/>
  <c r="K661" i="41"/>
  <c r="H661" i="41"/>
  <c r="J661" i="41"/>
  <c r="J452" i="41"/>
  <c r="E452" i="41"/>
  <c r="K452" i="41"/>
  <c r="I452" i="41"/>
  <c r="H452" i="41"/>
  <c r="J524" i="41"/>
  <c r="K524" i="41"/>
  <c r="E524" i="41"/>
  <c r="I524" i="41"/>
  <c r="H524" i="41"/>
  <c r="H624" i="41"/>
  <c r="I624" i="41"/>
  <c r="E624" i="41"/>
  <c r="J624" i="41"/>
  <c r="K624" i="41"/>
  <c r="E115" i="41"/>
  <c r="K115" i="41"/>
  <c r="H115" i="41"/>
  <c r="J115" i="41"/>
  <c r="I115" i="41"/>
  <c r="K682" i="41"/>
  <c r="H682" i="41"/>
  <c r="I682" i="41"/>
  <c r="J682" i="41"/>
  <c r="E682" i="41"/>
  <c r="H148" i="41"/>
  <c r="K148" i="41"/>
  <c r="E148" i="41"/>
  <c r="J148" i="41"/>
  <c r="I148" i="41"/>
  <c r="I162" i="41"/>
  <c r="H162" i="41"/>
  <c r="E162" i="41"/>
  <c r="J162" i="41"/>
  <c r="K162" i="41"/>
  <c r="E42" i="41"/>
  <c r="K42" i="41"/>
  <c r="H42" i="41"/>
  <c r="J42" i="41"/>
  <c r="I42" i="41"/>
  <c r="I655" i="41"/>
  <c r="E655" i="41"/>
  <c r="H655" i="41"/>
  <c r="K655" i="41"/>
  <c r="J655" i="41"/>
  <c r="H695" i="41"/>
  <c r="K695" i="41"/>
  <c r="J695" i="41"/>
  <c r="I695" i="41"/>
  <c r="E695" i="41"/>
  <c r="J438" i="41"/>
  <c r="I438" i="41"/>
  <c r="E438" i="41"/>
  <c r="H438" i="41"/>
  <c r="K438" i="41"/>
  <c r="I412" i="41"/>
  <c r="J412" i="41"/>
  <c r="H412" i="41"/>
  <c r="E412" i="41"/>
  <c r="K412" i="41"/>
  <c r="I684" i="41"/>
  <c r="H684" i="41"/>
  <c r="J684" i="41"/>
  <c r="K684" i="41"/>
  <c r="E684" i="41"/>
  <c r="I646" i="41"/>
  <c r="H646" i="41"/>
  <c r="E646" i="41"/>
  <c r="J646" i="41"/>
  <c r="K646" i="41"/>
  <c r="K470" i="41"/>
  <c r="I470" i="41"/>
  <c r="H470" i="41"/>
  <c r="E470" i="41"/>
  <c r="J470" i="41"/>
  <c r="I64" i="41"/>
  <c r="H64" i="41"/>
  <c r="K64" i="41"/>
  <c r="J64" i="41"/>
  <c r="E64" i="41"/>
  <c r="I388" i="41"/>
  <c r="E388" i="41"/>
  <c r="H388" i="41"/>
  <c r="J388" i="41"/>
  <c r="K388" i="41"/>
  <c r="J120" i="41"/>
  <c r="E120" i="41"/>
  <c r="I120" i="41"/>
  <c r="H120" i="41"/>
  <c r="K120" i="41"/>
  <c r="K84" i="41"/>
  <c r="I84" i="41"/>
  <c r="J84" i="41"/>
  <c r="E84" i="41"/>
  <c r="H84" i="41"/>
  <c r="E191" i="41"/>
  <c r="I191" i="41"/>
  <c r="H191" i="41"/>
  <c r="J191" i="41"/>
  <c r="K191" i="41"/>
  <c r="K335" i="41"/>
  <c r="H335" i="41"/>
  <c r="J335" i="41"/>
  <c r="E335" i="41"/>
  <c r="I335" i="41"/>
  <c r="E625" i="41"/>
  <c r="I625" i="41"/>
  <c r="K625" i="41"/>
  <c r="H625" i="41"/>
  <c r="J625" i="41"/>
  <c r="K601" i="41"/>
  <c r="I601" i="41"/>
  <c r="J601" i="41"/>
  <c r="E601" i="41"/>
  <c r="H601" i="41"/>
  <c r="E272" i="41"/>
  <c r="I272" i="41"/>
  <c r="H272" i="41"/>
  <c r="J272" i="41"/>
  <c r="K272" i="41"/>
  <c r="H24" i="41"/>
  <c r="K24" i="41"/>
  <c r="I24" i="41"/>
  <c r="E24" i="41"/>
  <c r="J24" i="41"/>
  <c r="J692" i="41"/>
  <c r="H692" i="41"/>
  <c r="E692" i="41"/>
  <c r="I692" i="41"/>
  <c r="K692" i="41"/>
  <c r="J144" i="41"/>
  <c r="E144" i="41"/>
  <c r="K144" i="41"/>
  <c r="H144" i="41"/>
  <c r="I144" i="41"/>
  <c r="H133" i="41"/>
  <c r="J133" i="41"/>
  <c r="K133" i="41"/>
  <c r="E133" i="41"/>
  <c r="I133" i="41"/>
  <c r="E386" i="41"/>
  <c r="K386" i="41"/>
  <c r="H386" i="41"/>
  <c r="I386" i="41"/>
  <c r="J386" i="41"/>
  <c r="E48" i="41"/>
  <c r="K48" i="41"/>
  <c r="J48" i="41"/>
  <c r="H48" i="41"/>
  <c r="I48" i="41"/>
  <c r="H593" i="41"/>
  <c r="I593" i="41"/>
  <c r="K593" i="41"/>
  <c r="E593" i="41"/>
  <c r="J593" i="41"/>
  <c r="J492" i="41"/>
  <c r="K492" i="41"/>
  <c r="E492" i="41"/>
  <c r="I492" i="41"/>
  <c r="H492" i="41"/>
  <c r="E368" i="41"/>
  <c r="I368" i="41"/>
  <c r="H368" i="41"/>
  <c r="K368" i="41"/>
  <c r="J368" i="41"/>
  <c r="E697" i="41"/>
  <c r="H697" i="41"/>
  <c r="I697" i="41"/>
  <c r="K697" i="41"/>
  <c r="J697" i="41"/>
  <c r="I398" i="41"/>
  <c r="E398" i="41"/>
  <c r="K398" i="41"/>
  <c r="J398" i="41"/>
  <c r="H398" i="41"/>
  <c r="H380" i="41"/>
  <c r="E380" i="41"/>
  <c r="K380" i="41"/>
  <c r="J380" i="41"/>
  <c r="I380" i="41"/>
  <c r="K389" i="41"/>
  <c r="H389" i="41"/>
  <c r="I389" i="41"/>
  <c r="E389" i="41"/>
  <c r="J389" i="41"/>
  <c r="K568" i="41"/>
  <c r="H568" i="41"/>
  <c r="I568" i="41"/>
  <c r="E568" i="41"/>
  <c r="J568" i="41"/>
  <c r="K153" i="41"/>
  <c r="J153" i="41"/>
  <c r="I153" i="41"/>
  <c r="H153" i="41"/>
  <c r="E153" i="41"/>
  <c r="E60" i="41"/>
  <c r="H60" i="41"/>
  <c r="J60" i="41"/>
  <c r="K60" i="41"/>
  <c r="I60" i="41"/>
  <c r="I514" i="41"/>
  <c r="E514" i="41"/>
  <c r="J514" i="41"/>
  <c r="K514" i="41"/>
  <c r="H514" i="41"/>
  <c r="H197" i="41"/>
  <c r="J197" i="41"/>
  <c r="E197" i="41"/>
  <c r="I197" i="41"/>
  <c r="K197" i="41"/>
  <c r="K698" i="41"/>
  <c r="E698" i="41"/>
  <c r="I698" i="41"/>
  <c r="H698" i="41"/>
  <c r="J698" i="41"/>
  <c r="J347" i="41"/>
  <c r="E347" i="41"/>
  <c r="K347" i="41"/>
  <c r="H347" i="41"/>
  <c r="I347" i="41"/>
  <c r="I195" i="41"/>
  <c r="K195" i="41"/>
  <c r="H195" i="41"/>
  <c r="J195" i="41"/>
  <c r="E195" i="41"/>
  <c r="I352" i="41"/>
  <c r="J352" i="41"/>
  <c r="H352" i="41"/>
  <c r="K352" i="41"/>
  <c r="E352" i="41"/>
  <c r="I269" i="41"/>
  <c r="K269" i="41"/>
  <c r="H269" i="41"/>
  <c r="E269" i="41"/>
  <c r="J269" i="41"/>
  <c r="J165" i="41"/>
  <c r="H165" i="41"/>
  <c r="E165" i="41"/>
  <c r="K165" i="41"/>
  <c r="I165" i="41"/>
  <c r="H223" i="41"/>
  <c r="E223" i="41"/>
  <c r="I223" i="41"/>
  <c r="J223" i="41"/>
  <c r="K223" i="41"/>
  <c r="E592" i="41"/>
  <c r="I592" i="41"/>
  <c r="H592" i="41"/>
  <c r="K592" i="41"/>
  <c r="J592" i="41"/>
  <c r="J301" i="41"/>
  <c r="H301" i="41"/>
  <c r="E301" i="41"/>
  <c r="K301" i="41"/>
  <c r="I301" i="41"/>
  <c r="K596" i="41"/>
  <c r="E596" i="41"/>
  <c r="H596" i="41"/>
  <c r="J596" i="41"/>
  <c r="I596" i="41"/>
  <c r="I526" i="41"/>
  <c r="K526" i="41"/>
  <c r="E526" i="41"/>
  <c r="H526" i="41"/>
  <c r="J526" i="41"/>
  <c r="E302" i="41"/>
  <c r="J302" i="41"/>
  <c r="K302" i="41"/>
  <c r="H302" i="41"/>
  <c r="I302" i="41"/>
  <c r="E190" i="41"/>
  <c r="J190" i="41"/>
  <c r="I190" i="41"/>
  <c r="K190" i="41"/>
  <c r="H190" i="41"/>
  <c r="E379" i="41"/>
  <c r="J379" i="41"/>
  <c r="H379" i="41"/>
  <c r="K379" i="41"/>
  <c r="I379" i="41"/>
  <c r="J361" i="41"/>
  <c r="E361" i="41"/>
  <c r="K361" i="41"/>
  <c r="H361" i="41"/>
  <c r="I361" i="41"/>
  <c r="H215" i="41"/>
  <c r="J215" i="41"/>
  <c r="E215" i="41"/>
  <c r="I215" i="41"/>
  <c r="K215" i="41"/>
  <c r="J369" i="41"/>
  <c r="H369" i="41"/>
  <c r="I369" i="41"/>
  <c r="E369" i="41"/>
  <c r="K369" i="41"/>
  <c r="I96" i="41"/>
  <c r="K96" i="41"/>
  <c r="J96" i="41"/>
  <c r="E96" i="41"/>
  <c r="H96" i="41"/>
  <c r="I603" i="41"/>
  <c r="H603" i="41"/>
  <c r="J603" i="41"/>
  <c r="E603" i="41"/>
  <c r="K603" i="41"/>
  <c r="K580" i="41"/>
  <c r="E580" i="41"/>
  <c r="I580" i="41"/>
  <c r="H580" i="41"/>
  <c r="J580" i="41"/>
  <c r="E685" i="41"/>
  <c r="H685" i="41"/>
  <c r="I685" i="41"/>
  <c r="J685" i="41"/>
  <c r="K685" i="41"/>
  <c r="I574" i="41"/>
  <c r="K574" i="41"/>
  <c r="E574" i="41"/>
  <c r="J574" i="41"/>
  <c r="H574" i="41"/>
  <c r="H597" i="41"/>
  <c r="K597" i="41"/>
  <c r="J597" i="41"/>
  <c r="E597" i="41"/>
  <c r="I597" i="41"/>
  <c r="E198" i="41"/>
  <c r="J198" i="41"/>
  <c r="K198" i="41"/>
  <c r="H198" i="41"/>
  <c r="I198" i="41"/>
  <c r="J702" i="41"/>
  <c r="I702" i="41"/>
  <c r="H702" i="41"/>
  <c r="K702" i="41"/>
  <c r="E702" i="41"/>
  <c r="E563" i="41"/>
  <c r="J563" i="41"/>
  <c r="I563" i="41"/>
  <c r="K563" i="41"/>
  <c r="H563" i="41"/>
  <c r="H61" i="41"/>
  <c r="K61" i="41"/>
  <c r="E61" i="41"/>
  <c r="J61" i="41"/>
  <c r="I61" i="41"/>
  <c r="K435" i="41"/>
  <c r="J435" i="41"/>
  <c r="H435" i="41"/>
  <c r="I435" i="41"/>
  <c r="E435" i="41"/>
  <c r="E525" i="41"/>
  <c r="H525" i="41"/>
  <c r="I525" i="41"/>
  <c r="K525" i="41"/>
  <c r="J525" i="41"/>
  <c r="H202" i="41"/>
  <c r="E202" i="41"/>
  <c r="I202" i="41"/>
  <c r="J202" i="41"/>
  <c r="K202" i="41"/>
  <c r="J534" i="41"/>
  <c r="E534" i="41"/>
  <c r="H534" i="41"/>
  <c r="I534" i="41"/>
  <c r="K534" i="41"/>
  <c r="I623" i="41"/>
  <c r="E623" i="41"/>
  <c r="H623" i="41"/>
  <c r="J623" i="41"/>
  <c r="K623" i="41"/>
  <c r="H168" i="41"/>
  <c r="K168" i="41"/>
  <c r="J168" i="41"/>
  <c r="E168" i="41"/>
  <c r="I168" i="41"/>
  <c r="E479" i="41"/>
  <c r="I479" i="41"/>
  <c r="H479" i="41"/>
  <c r="K479" i="41"/>
  <c r="J479" i="41"/>
  <c r="J53" i="41"/>
  <c r="I53" i="41"/>
  <c r="H53" i="41"/>
  <c r="E53" i="41"/>
  <c r="K53" i="41"/>
  <c r="I325" i="41"/>
  <c r="H325" i="41"/>
  <c r="K325" i="41"/>
  <c r="E325" i="41"/>
  <c r="J325" i="41"/>
  <c r="H602" i="41"/>
  <c r="I602" i="41"/>
  <c r="K602" i="41"/>
  <c r="J602" i="41"/>
  <c r="E602" i="41"/>
  <c r="K509" i="41"/>
  <c r="H509" i="41"/>
  <c r="E509" i="41"/>
  <c r="I509" i="41"/>
  <c r="J509" i="41"/>
  <c r="I303" i="41"/>
  <c r="H303" i="41"/>
  <c r="E303" i="41"/>
  <c r="K303" i="41"/>
  <c r="J303" i="41"/>
  <c r="J267" i="41"/>
  <c r="I267" i="41"/>
  <c r="H267" i="41"/>
  <c r="E267" i="41"/>
  <c r="K267" i="41"/>
  <c r="I113" i="41"/>
  <c r="J113" i="41"/>
  <c r="H113" i="41"/>
  <c r="K113" i="41"/>
  <c r="E113" i="41"/>
  <c r="I69" i="41"/>
  <c r="K69" i="41"/>
  <c r="E69" i="41"/>
  <c r="H69" i="41"/>
  <c r="J69" i="41"/>
  <c r="E27" i="41"/>
  <c r="H27" i="41"/>
  <c r="I27" i="41"/>
  <c r="K27" i="41"/>
  <c r="J27" i="41"/>
  <c r="E383" i="41"/>
  <c r="J383" i="41"/>
  <c r="K383" i="41"/>
  <c r="I383" i="41"/>
  <c r="H383" i="41"/>
  <c r="E512" i="41"/>
  <c r="H512" i="41"/>
  <c r="I512" i="41"/>
  <c r="K512" i="41"/>
  <c r="J512" i="41"/>
  <c r="E72" i="41"/>
  <c r="H72" i="41"/>
  <c r="K72" i="41"/>
  <c r="I72" i="41"/>
  <c r="J72" i="41"/>
  <c r="I87" i="41"/>
  <c r="H87" i="41"/>
  <c r="J87" i="41"/>
  <c r="K87" i="41"/>
  <c r="E87" i="41"/>
  <c r="K699" i="41"/>
  <c r="H699" i="41"/>
  <c r="J699" i="41"/>
  <c r="I699" i="41"/>
  <c r="E699" i="41"/>
  <c r="K433" i="41"/>
  <c r="H433" i="41"/>
  <c r="I433" i="41"/>
  <c r="J433" i="41"/>
  <c r="E433" i="41"/>
  <c r="I495" i="41"/>
  <c r="K495" i="41"/>
  <c r="J495" i="41"/>
  <c r="E495" i="41"/>
  <c r="H495" i="41"/>
  <c r="J483" i="41"/>
  <c r="H483" i="41"/>
  <c r="K483" i="41"/>
  <c r="E483" i="41"/>
  <c r="I483" i="41"/>
  <c r="H569" i="41"/>
  <c r="E569" i="41"/>
  <c r="J569" i="41"/>
  <c r="I569" i="41"/>
  <c r="K569" i="41"/>
  <c r="H196" i="41"/>
  <c r="J196" i="41"/>
  <c r="E196" i="41"/>
  <c r="K196" i="41"/>
  <c r="I196" i="41"/>
  <c r="H546" i="41"/>
  <c r="E546" i="41"/>
  <c r="I546" i="41"/>
  <c r="K546" i="41"/>
  <c r="J546" i="41"/>
  <c r="I559" i="41"/>
  <c r="J559" i="41"/>
  <c r="E559" i="41"/>
  <c r="K559" i="41"/>
  <c r="H559" i="41"/>
  <c r="K90" i="41"/>
  <c r="I90" i="41"/>
  <c r="E90" i="41"/>
  <c r="J90" i="41"/>
  <c r="H90" i="41"/>
  <c r="I234" i="41"/>
  <c r="H234" i="41"/>
  <c r="K234" i="41"/>
  <c r="E234" i="41"/>
  <c r="J234" i="41"/>
  <c r="J425" i="41"/>
  <c r="I425" i="41"/>
  <c r="K425" i="41"/>
  <c r="E425" i="41"/>
  <c r="H425" i="41"/>
  <c r="E673" i="41"/>
  <c r="H673" i="41"/>
  <c r="J673" i="41"/>
  <c r="K673" i="41"/>
  <c r="I673" i="41"/>
  <c r="E343" i="41"/>
  <c r="H343" i="41"/>
  <c r="K343" i="41"/>
  <c r="J343" i="41"/>
  <c r="I343" i="41"/>
  <c r="K46" i="41"/>
  <c r="E46" i="41"/>
  <c r="H46" i="41"/>
  <c r="I46" i="41"/>
  <c r="J46" i="41"/>
  <c r="E194" i="41"/>
  <c r="I194" i="41"/>
  <c r="H194" i="41"/>
  <c r="K194" i="41"/>
  <c r="J194" i="41"/>
  <c r="I124" i="41"/>
  <c r="J124" i="41"/>
  <c r="K124" i="41"/>
  <c r="E124" i="41"/>
  <c r="H124" i="41"/>
  <c r="J91" i="41"/>
  <c r="I91" i="41"/>
  <c r="E91" i="41"/>
  <c r="K91" i="41"/>
  <c r="H91" i="41"/>
  <c r="H307" i="41"/>
  <c r="K307" i="41"/>
  <c r="E307" i="41"/>
  <c r="J307" i="41"/>
  <c r="I307" i="41"/>
  <c r="I246" i="41"/>
  <c r="J246" i="41"/>
  <c r="K246" i="41"/>
  <c r="E246" i="41"/>
  <c r="H246" i="41"/>
  <c r="I543" i="41"/>
  <c r="K543" i="41"/>
  <c r="J543" i="41"/>
  <c r="E543" i="41"/>
  <c r="H543" i="41"/>
  <c r="E675" i="41"/>
  <c r="J675" i="41"/>
  <c r="K675" i="41"/>
  <c r="I675" i="41"/>
  <c r="H675" i="41"/>
  <c r="J628" i="41"/>
  <c r="I628" i="41"/>
  <c r="K628" i="41"/>
  <c r="E628" i="41"/>
  <c r="H628" i="41"/>
  <c r="J538" i="41"/>
  <c r="E538" i="41"/>
  <c r="H538" i="41"/>
  <c r="K538" i="41"/>
  <c r="I538" i="41"/>
  <c r="K449" i="41"/>
  <c r="H449" i="41"/>
  <c r="I449" i="41"/>
  <c r="E449" i="41"/>
  <c r="J449" i="41"/>
  <c r="J245" i="41"/>
  <c r="I245" i="41"/>
  <c r="E245" i="41"/>
  <c r="K245" i="41"/>
  <c r="H245" i="41"/>
  <c r="I238" i="41"/>
  <c r="H238" i="41"/>
  <c r="E238" i="41"/>
  <c r="K238" i="41"/>
  <c r="J238" i="41"/>
  <c r="I413" i="41"/>
  <c r="H413" i="41"/>
  <c r="K413" i="41"/>
  <c r="E413" i="41"/>
  <c r="J413" i="41"/>
  <c r="E490" i="41"/>
  <c r="H490" i="41"/>
  <c r="J490" i="41"/>
  <c r="I490" i="41"/>
  <c r="K490" i="41"/>
  <c r="E457" i="41"/>
  <c r="H457" i="41"/>
  <c r="I457" i="41"/>
  <c r="J457" i="41"/>
  <c r="K457" i="41"/>
  <c r="I579" i="41"/>
  <c r="K579" i="41"/>
  <c r="E579" i="41"/>
  <c r="H579" i="41"/>
  <c r="J579" i="41"/>
  <c r="E296" i="41"/>
  <c r="I296" i="41"/>
  <c r="H296" i="41"/>
  <c r="J296" i="41"/>
  <c r="K296" i="41"/>
  <c r="E142" i="41"/>
  <c r="H142" i="41"/>
  <c r="I142" i="41"/>
  <c r="J142" i="41"/>
  <c r="K142" i="41"/>
  <c r="E199" i="41"/>
  <c r="I199" i="41"/>
  <c r="H199" i="41"/>
  <c r="J199" i="41"/>
  <c r="K199" i="41"/>
  <c r="K208" i="41"/>
  <c r="J208" i="41"/>
  <c r="E208" i="41"/>
  <c r="H208" i="41"/>
  <c r="I208" i="41"/>
  <c r="I339" i="41"/>
  <c r="K339" i="41"/>
  <c r="H339" i="41"/>
  <c r="E339" i="41"/>
  <c r="J339" i="41"/>
  <c r="J43" i="41"/>
  <c r="I43" i="41"/>
  <c r="H43" i="41"/>
  <c r="K43" i="41"/>
  <c r="E43" i="41"/>
  <c r="I401" i="41"/>
  <c r="K401" i="41"/>
  <c r="E401" i="41"/>
  <c r="H401" i="41"/>
  <c r="J401" i="41"/>
  <c r="H632" i="41"/>
  <c r="I632" i="41"/>
  <c r="K632" i="41"/>
  <c r="J632" i="41"/>
  <c r="E632" i="41"/>
  <c r="E316" i="41"/>
  <c r="H316" i="41"/>
  <c r="K316" i="41"/>
  <c r="I316" i="41"/>
  <c r="J316" i="41"/>
  <c r="K500" i="41"/>
  <c r="I500" i="41"/>
  <c r="E500" i="41"/>
  <c r="H500" i="41"/>
  <c r="J500" i="41"/>
  <c r="H515" i="41"/>
  <c r="K515" i="41"/>
  <c r="E515" i="41"/>
  <c r="I515" i="41"/>
  <c r="J515" i="41"/>
  <c r="H360" i="41"/>
  <c r="I360" i="41"/>
  <c r="J360" i="41"/>
  <c r="K360" i="41"/>
  <c r="E360" i="41"/>
  <c r="I416" i="41"/>
  <c r="E416" i="41"/>
  <c r="H416" i="41"/>
  <c r="K416" i="41"/>
  <c r="J416" i="41"/>
  <c r="H424" i="41"/>
  <c r="J424" i="41"/>
  <c r="I424" i="41"/>
  <c r="E424" i="41"/>
  <c r="K424" i="41"/>
  <c r="I528" i="41"/>
  <c r="H528" i="41"/>
  <c r="K528" i="41"/>
  <c r="E528" i="41"/>
  <c r="J528" i="41"/>
  <c r="H45" i="41"/>
  <c r="K45" i="41"/>
  <c r="I45" i="41"/>
  <c r="J45" i="41"/>
  <c r="E45" i="41"/>
  <c r="K312" i="41"/>
  <c r="H312" i="41"/>
  <c r="J312" i="41"/>
  <c r="I312" i="41"/>
  <c r="E312" i="41"/>
  <c r="E447" i="41"/>
  <c r="I447" i="41"/>
  <c r="K447" i="41"/>
  <c r="H447" i="41"/>
  <c r="J447" i="41"/>
  <c r="J77" i="41"/>
  <c r="E77" i="41"/>
  <c r="K77" i="41"/>
  <c r="I77" i="41"/>
  <c r="H77" i="41"/>
  <c r="I240" i="41"/>
  <c r="K240" i="41"/>
  <c r="J240" i="41"/>
  <c r="H240" i="41"/>
  <c r="E240" i="41"/>
  <c r="H38" i="41"/>
  <c r="K38" i="41"/>
  <c r="I38" i="41"/>
  <c r="E38" i="41"/>
  <c r="J38" i="41"/>
  <c r="I537" i="41"/>
  <c r="H537" i="41"/>
  <c r="E537" i="41"/>
  <c r="J537" i="41"/>
  <c r="K537" i="41"/>
  <c r="K451" i="41"/>
  <c r="E451" i="41"/>
  <c r="H451" i="41"/>
  <c r="J451" i="41"/>
  <c r="I451" i="41"/>
  <c r="J474" i="41"/>
  <c r="K474" i="41"/>
  <c r="E474" i="41"/>
  <c r="I474" i="41"/>
  <c r="H474" i="41"/>
  <c r="E105" i="41"/>
  <c r="I105" i="41"/>
  <c r="J105" i="41"/>
  <c r="K105" i="41"/>
  <c r="H105" i="41"/>
  <c r="J651" i="41"/>
  <c r="H651" i="41"/>
  <c r="I651" i="41"/>
  <c r="K651" i="41"/>
  <c r="E651" i="41"/>
  <c r="K555" i="41"/>
  <c r="E555" i="41"/>
  <c r="I555" i="41"/>
  <c r="H555" i="41"/>
  <c r="J555" i="41"/>
  <c r="E155" i="41"/>
  <c r="K155" i="41"/>
  <c r="I155" i="41"/>
  <c r="H155" i="41"/>
  <c r="J155" i="41"/>
  <c r="K659" i="41"/>
  <c r="E659" i="41"/>
  <c r="J659" i="41"/>
  <c r="I659" i="41"/>
  <c r="H659" i="41"/>
  <c r="H463" i="41"/>
  <c r="J463" i="41"/>
  <c r="E463" i="41"/>
  <c r="K463" i="41"/>
  <c r="I463" i="41"/>
  <c r="E631" i="41"/>
  <c r="K631" i="41"/>
  <c r="I631" i="41"/>
  <c r="H631" i="41"/>
  <c r="J631" i="41"/>
  <c r="K333" i="41"/>
  <c r="J333" i="41"/>
  <c r="E333" i="41"/>
  <c r="I333" i="41"/>
  <c r="H333" i="41"/>
  <c r="K422" i="41"/>
  <c r="I422" i="41"/>
  <c r="J422" i="41"/>
  <c r="E422" i="41"/>
  <c r="H422" i="41"/>
  <c r="J516" i="41"/>
  <c r="E516" i="41"/>
  <c r="K516" i="41"/>
  <c r="H516" i="41"/>
  <c r="I516" i="41"/>
  <c r="H453" i="41"/>
  <c r="J453" i="41"/>
  <c r="I453" i="41"/>
  <c r="K453" i="41"/>
  <c r="E453" i="41"/>
  <c r="E161" i="41"/>
  <c r="H161" i="41"/>
  <c r="I161" i="41"/>
  <c r="J161" i="41"/>
  <c r="K161" i="41"/>
  <c r="J510" i="41"/>
  <c r="K510" i="41"/>
  <c r="H510" i="41"/>
  <c r="I510" i="41"/>
  <c r="E510" i="41"/>
  <c r="H445" i="41"/>
  <c r="E445" i="41"/>
  <c r="K445" i="41"/>
  <c r="J445" i="41"/>
  <c r="I445" i="41"/>
  <c r="E33" i="41"/>
  <c r="K33" i="41"/>
  <c r="I33" i="41"/>
  <c r="H33" i="41"/>
  <c r="J33" i="41"/>
  <c r="E29" i="41"/>
  <c r="J29" i="41"/>
  <c r="I29" i="41"/>
  <c r="K29" i="41"/>
  <c r="H29" i="41"/>
  <c r="H663" i="41"/>
  <c r="K663" i="41"/>
  <c r="I663" i="41"/>
  <c r="J663" i="41"/>
  <c r="E663" i="41"/>
  <c r="H140" i="41"/>
  <c r="E140" i="41"/>
  <c r="I140" i="41"/>
  <c r="J140" i="41"/>
  <c r="K140" i="41"/>
  <c r="J95" i="41"/>
  <c r="H95" i="41"/>
  <c r="K95" i="41"/>
  <c r="E95" i="41"/>
  <c r="I95" i="41"/>
  <c r="K305" i="41"/>
  <c r="H305" i="41"/>
  <c r="I305" i="41"/>
  <c r="E305" i="41"/>
  <c r="J305" i="41"/>
  <c r="I362" i="41"/>
  <c r="J362" i="41"/>
  <c r="K362" i="41"/>
  <c r="H362" i="41"/>
  <c r="E362" i="41"/>
  <c r="I576" i="41"/>
  <c r="H576" i="41"/>
  <c r="K576" i="41"/>
  <c r="J576" i="41"/>
  <c r="E576" i="41"/>
  <c r="K442" i="41"/>
  <c r="H442" i="41"/>
  <c r="E442" i="41"/>
  <c r="I442" i="41"/>
  <c r="J442" i="41"/>
  <c r="J706" i="41"/>
  <c r="H706" i="41"/>
  <c r="E706" i="41"/>
  <c r="I706" i="41"/>
  <c r="K706" i="41"/>
  <c r="J237" i="41"/>
  <c r="H237" i="41"/>
  <c r="K237" i="41"/>
  <c r="E237" i="41"/>
  <c r="I237" i="41"/>
  <c r="H128" i="41"/>
  <c r="J128" i="41"/>
  <c r="I128" i="41"/>
  <c r="K128" i="41"/>
  <c r="E128" i="41"/>
  <c r="H618" i="41"/>
  <c r="K618" i="41"/>
  <c r="I618" i="41"/>
  <c r="J618" i="41"/>
  <c r="E618" i="41"/>
  <c r="H394" i="41"/>
  <c r="J394" i="41"/>
  <c r="E394" i="41"/>
  <c r="K394" i="41"/>
  <c r="I394" i="41"/>
  <c r="I147" i="41"/>
  <c r="E147" i="41"/>
  <c r="K147" i="41"/>
  <c r="H147" i="41"/>
  <c r="J147" i="41"/>
  <c r="E110" i="41"/>
  <c r="J110" i="41"/>
  <c r="H110" i="41"/>
  <c r="I110" i="41"/>
  <c r="K110" i="41"/>
  <c r="J41" i="41"/>
  <c r="E41" i="41"/>
  <c r="K41" i="41"/>
  <c r="H41" i="41"/>
  <c r="I41" i="41"/>
  <c r="H99" i="41"/>
  <c r="K99" i="41"/>
  <c r="I99" i="41"/>
  <c r="E99" i="41"/>
  <c r="J99" i="41"/>
  <c r="J540" i="41"/>
  <c r="H540" i="41"/>
  <c r="I540" i="41"/>
  <c r="K540" i="41"/>
  <c r="E540" i="41"/>
  <c r="I75" i="41"/>
  <c r="H75" i="41"/>
  <c r="J75" i="41"/>
  <c r="E75" i="41"/>
  <c r="K75" i="41"/>
  <c r="I276" i="41"/>
  <c r="E276" i="41"/>
  <c r="J276" i="41"/>
  <c r="K276" i="41"/>
  <c r="H276" i="41"/>
  <c r="E466" i="41"/>
  <c r="I466" i="41"/>
  <c r="K466" i="41"/>
  <c r="H466" i="41"/>
  <c r="J466" i="41"/>
  <c r="K547" i="41"/>
  <c r="E547" i="41"/>
  <c r="H547" i="41"/>
  <c r="J547" i="41"/>
  <c r="I547" i="41"/>
  <c r="J170" i="41"/>
  <c r="H170" i="41"/>
  <c r="I170" i="41"/>
  <c r="K170" i="41"/>
  <c r="E170" i="41"/>
  <c r="K277" i="41"/>
  <c r="H277" i="41"/>
  <c r="E277" i="41"/>
  <c r="I277" i="41"/>
  <c r="J277" i="41"/>
  <c r="K107" i="41"/>
  <c r="I107" i="41"/>
  <c r="J107" i="41"/>
  <c r="H107" i="41"/>
  <c r="E107" i="41"/>
  <c r="E491" i="41"/>
  <c r="K491" i="41"/>
  <c r="H491" i="41"/>
  <c r="J491" i="41"/>
  <c r="I491" i="41"/>
  <c r="I636" i="41"/>
  <c r="J636" i="41"/>
  <c r="E636" i="41"/>
  <c r="K636" i="41"/>
  <c r="H636" i="41"/>
  <c r="K131" i="41"/>
  <c r="J131" i="41"/>
  <c r="H131" i="41"/>
  <c r="E131" i="41"/>
  <c r="I131" i="41"/>
  <c r="H689" i="41"/>
  <c r="K689" i="41"/>
  <c r="J689" i="41"/>
  <c r="I689" i="41"/>
  <c r="E689" i="41"/>
  <c r="J668" i="41"/>
  <c r="H668" i="41"/>
  <c r="I668" i="41"/>
  <c r="K668" i="41"/>
  <c r="E668" i="41"/>
  <c r="I710" i="41"/>
  <c r="E710" i="41"/>
  <c r="K710" i="41"/>
  <c r="J710" i="41"/>
  <c r="H710" i="41"/>
  <c r="H372" i="41"/>
  <c r="I372" i="41"/>
  <c r="K372" i="41"/>
  <c r="E372" i="41"/>
  <c r="J372" i="41"/>
  <c r="H527" i="41"/>
  <c r="K527" i="41"/>
  <c r="J527" i="41"/>
  <c r="E527" i="41"/>
  <c r="I527" i="41"/>
  <c r="K582" i="41"/>
  <c r="I582" i="41"/>
  <c r="E582" i="41"/>
  <c r="H582" i="41"/>
  <c r="J582" i="41"/>
  <c r="H392" i="41"/>
  <c r="E392" i="41"/>
  <c r="J392" i="41"/>
  <c r="K392" i="41"/>
  <c r="I392" i="41"/>
  <c r="K557" i="41"/>
  <c r="J557" i="41"/>
  <c r="I557" i="41"/>
  <c r="H557" i="41"/>
  <c r="E557" i="41"/>
  <c r="H573" i="41"/>
  <c r="K573" i="41"/>
  <c r="I573" i="41"/>
  <c r="J573" i="41"/>
  <c r="E573" i="41"/>
  <c r="I385" i="41"/>
  <c r="E385" i="41"/>
  <c r="J385" i="41"/>
  <c r="K385" i="41"/>
  <c r="H385" i="41"/>
  <c r="H266" i="41"/>
  <c r="I266" i="41"/>
  <c r="E266" i="41"/>
  <c r="J266" i="41"/>
  <c r="K266" i="41"/>
  <c r="K102" i="41"/>
  <c r="I102" i="41"/>
  <c r="E102" i="41"/>
  <c r="J102" i="41"/>
  <c r="H102" i="41"/>
  <c r="K662" i="41"/>
  <c r="H662" i="41"/>
  <c r="I662" i="41"/>
  <c r="J662" i="41"/>
  <c r="E662" i="41"/>
  <c r="H387" i="41"/>
  <c r="I387" i="41"/>
  <c r="K387" i="41"/>
  <c r="J387" i="41"/>
  <c r="E387" i="41"/>
  <c r="K149" i="41"/>
  <c r="E149" i="41"/>
  <c r="I149" i="41"/>
  <c r="J149" i="41"/>
  <c r="H149" i="41"/>
  <c r="I209" i="41"/>
  <c r="J209" i="41"/>
  <c r="K209" i="41"/>
  <c r="H209" i="41"/>
  <c r="E209" i="41"/>
  <c r="J116" i="41"/>
  <c r="H116" i="41"/>
  <c r="E116" i="41"/>
  <c r="I116" i="41"/>
  <c r="K116" i="41"/>
  <c r="I213" i="41"/>
  <c r="J213" i="41"/>
  <c r="H213" i="41"/>
  <c r="E213" i="41"/>
  <c r="K213" i="41"/>
  <c r="K280" i="41"/>
  <c r="I280" i="41"/>
  <c r="J280" i="41"/>
  <c r="H280" i="41"/>
  <c r="E280" i="41"/>
  <c r="H127" i="41"/>
  <c r="E127" i="41"/>
  <c r="K127" i="41"/>
  <c r="J127" i="41"/>
  <c r="I127" i="41"/>
  <c r="H467" i="41"/>
  <c r="E467" i="41"/>
  <c r="I467" i="41"/>
  <c r="J467" i="41"/>
  <c r="K467" i="41"/>
  <c r="H643" i="41"/>
  <c r="K643" i="41"/>
  <c r="E643" i="41"/>
  <c r="J643" i="41"/>
  <c r="I643" i="41"/>
  <c r="H216" i="41"/>
  <c r="K216" i="41"/>
  <c r="J216" i="41"/>
  <c r="E216" i="41"/>
  <c r="I216" i="41"/>
  <c r="K230" i="41"/>
  <c r="H230" i="41"/>
  <c r="E230" i="41"/>
  <c r="J230" i="41"/>
  <c r="I230" i="41"/>
  <c r="E241" i="41"/>
  <c r="K241" i="41"/>
  <c r="J241" i="41"/>
  <c r="I241" i="41"/>
  <c r="H241" i="41"/>
  <c r="J289" i="41"/>
  <c r="E289" i="41"/>
  <c r="I289" i="41"/>
  <c r="H289" i="41"/>
  <c r="K289" i="41"/>
  <c r="J34" i="41"/>
  <c r="H34" i="41"/>
  <c r="I34" i="41"/>
  <c r="E34" i="41"/>
  <c r="K34" i="41"/>
  <c r="J232" i="41"/>
  <c r="K232" i="41"/>
  <c r="I232" i="41"/>
  <c r="H232" i="41"/>
  <c r="E232" i="41"/>
  <c r="K393" i="41"/>
  <c r="H393" i="41"/>
  <c r="E393" i="41"/>
  <c r="I393" i="41"/>
  <c r="J393" i="41"/>
  <c r="K405" i="41"/>
  <c r="E405" i="41"/>
  <c r="J405" i="41"/>
  <c r="H405" i="41"/>
  <c r="I405" i="41"/>
  <c r="E518" i="41"/>
  <c r="J518" i="41"/>
  <c r="I518" i="41"/>
  <c r="H518" i="41"/>
  <c r="K518" i="41"/>
  <c r="H219" i="41"/>
  <c r="E219" i="41"/>
  <c r="I219" i="41"/>
  <c r="K219" i="41"/>
  <c r="J219" i="41"/>
  <c r="E371" i="41"/>
  <c r="I371" i="41"/>
  <c r="K371" i="41"/>
  <c r="J371" i="41"/>
  <c r="H371" i="41"/>
  <c r="H476" i="41"/>
  <c r="K476" i="41"/>
  <c r="I476" i="41"/>
  <c r="J476" i="41"/>
  <c r="E476" i="41"/>
  <c r="E256" i="41"/>
  <c r="H256" i="41"/>
  <c r="I256" i="41"/>
  <c r="J256" i="41"/>
  <c r="K256" i="41"/>
  <c r="E136" i="41"/>
  <c r="I136" i="41"/>
  <c r="K136" i="41"/>
  <c r="H136" i="41"/>
  <c r="J136" i="41"/>
  <c r="J589" i="41"/>
  <c r="E589" i="41"/>
  <c r="K589" i="41"/>
  <c r="H589" i="41"/>
  <c r="I589" i="41"/>
  <c r="J404" i="41"/>
  <c r="H404" i="41"/>
  <c r="I404" i="41"/>
  <c r="E404" i="41"/>
  <c r="K404" i="41"/>
  <c r="E615" i="41"/>
  <c r="K615" i="41"/>
  <c r="J615" i="41"/>
  <c r="H615" i="41"/>
  <c r="I615" i="41"/>
  <c r="H499" i="41"/>
  <c r="K499" i="41"/>
  <c r="I499" i="41"/>
  <c r="E499" i="41"/>
  <c r="J499" i="41"/>
  <c r="E23" i="41"/>
  <c r="I23" i="41"/>
  <c r="K23" i="41"/>
  <c r="H23" i="41"/>
  <c r="J23" i="41"/>
  <c r="H58" i="41"/>
  <c r="E58" i="41"/>
  <c r="J58" i="41"/>
  <c r="K58" i="41"/>
  <c r="I58" i="41"/>
  <c r="E481" i="41"/>
  <c r="H481" i="41"/>
  <c r="K481" i="41"/>
  <c r="J481" i="41"/>
  <c r="I481" i="41"/>
  <c r="H420" i="41"/>
  <c r="E420" i="41"/>
  <c r="J420" i="41"/>
  <c r="K420" i="41"/>
  <c r="I420" i="41"/>
  <c r="H591" i="41"/>
  <c r="J591" i="41"/>
  <c r="K591" i="41"/>
  <c r="E591" i="41"/>
  <c r="I591" i="41"/>
  <c r="K703" i="41"/>
  <c r="J703" i="41"/>
  <c r="H703" i="41"/>
  <c r="E703" i="41"/>
  <c r="I703" i="41"/>
  <c r="H243" i="41"/>
  <c r="K243" i="41"/>
  <c r="E243" i="41"/>
  <c r="I243" i="41"/>
  <c r="J243" i="41"/>
  <c r="J478" i="41"/>
  <c r="H478" i="41"/>
  <c r="K478" i="41"/>
  <c r="I478" i="41"/>
  <c r="E478" i="41"/>
  <c r="J160" i="41"/>
  <c r="E160" i="41"/>
  <c r="H160" i="41"/>
  <c r="I160" i="41"/>
  <c r="K160" i="41"/>
  <c r="I669" i="41"/>
  <c r="J669" i="41"/>
  <c r="E669" i="41"/>
  <c r="K669" i="41"/>
  <c r="H669" i="41"/>
  <c r="K423" i="41"/>
  <c r="J423" i="41"/>
  <c r="E423" i="41"/>
  <c r="H423" i="41"/>
  <c r="I423" i="41"/>
  <c r="I418" i="41"/>
  <c r="J418" i="41"/>
  <c r="K418" i="41"/>
  <c r="E418" i="41"/>
  <c r="H418" i="41"/>
  <c r="K150" i="41"/>
  <c r="E150" i="41"/>
  <c r="H150" i="41"/>
  <c r="J150" i="41"/>
  <c r="I150" i="41"/>
  <c r="E262" i="41"/>
  <c r="I262" i="41"/>
  <c r="J262" i="41"/>
  <c r="K262" i="41"/>
  <c r="H262" i="41"/>
  <c r="H672" i="41"/>
  <c r="I672" i="41"/>
  <c r="E672" i="41"/>
  <c r="K672" i="41"/>
  <c r="J672" i="41"/>
  <c r="I317" i="41"/>
  <c r="K317" i="41"/>
  <c r="H317" i="41"/>
  <c r="J317" i="41"/>
  <c r="E317" i="41"/>
  <c r="E218" i="41"/>
  <c r="K218" i="41"/>
  <c r="I218" i="41"/>
  <c r="J218" i="41"/>
  <c r="H218" i="41"/>
  <c r="I498" i="41"/>
  <c r="K498" i="41"/>
  <c r="H498" i="41"/>
  <c r="J498" i="41"/>
  <c r="E498" i="41"/>
  <c r="J310" i="41"/>
  <c r="I310" i="41"/>
  <c r="E310" i="41"/>
  <c r="K310" i="41"/>
  <c r="H310" i="41"/>
  <c r="K680" i="41"/>
  <c r="J680" i="41"/>
  <c r="H680" i="41"/>
  <c r="E680" i="41"/>
  <c r="I680" i="41"/>
  <c r="I395" i="41"/>
  <c r="H395" i="41"/>
  <c r="K395" i="41"/>
  <c r="J395" i="41"/>
  <c r="E395" i="41"/>
  <c r="K374" i="41"/>
  <c r="J374" i="41"/>
  <c r="H374" i="41"/>
  <c r="I374" i="41"/>
  <c r="E374" i="41"/>
  <c r="I231" i="41"/>
  <c r="J231" i="41"/>
  <c r="H231" i="41"/>
  <c r="E231" i="41"/>
  <c r="K231" i="41"/>
  <c r="K356" i="41"/>
  <c r="J356" i="41"/>
  <c r="E356" i="41"/>
  <c r="I356" i="41"/>
  <c r="H356" i="41"/>
  <c r="K629" i="41"/>
  <c r="H629" i="41"/>
  <c r="I629" i="41"/>
  <c r="E629" i="41"/>
  <c r="J629" i="41"/>
  <c r="I254" i="41"/>
  <c r="K254" i="41"/>
  <c r="E254" i="41"/>
  <c r="H254" i="41"/>
  <c r="J254" i="41"/>
  <c r="I92" i="41"/>
  <c r="H92" i="41"/>
  <c r="K92" i="41"/>
  <c r="J92" i="41"/>
  <c r="E92" i="41"/>
  <c r="K519" i="41"/>
  <c r="J519" i="41"/>
  <c r="I519" i="41"/>
  <c r="E519" i="41"/>
  <c r="H519" i="41"/>
  <c r="K497" i="41"/>
  <c r="E497" i="41"/>
  <c r="H497" i="41"/>
  <c r="J497" i="41"/>
  <c r="I497" i="41"/>
  <c r="H293" i="41"/>
  <c r="J293" i="41"/>
  <c r="K293" i="41"/>
  <c r="I293" i="41"/>
  <c r="E293" i="41"/>
  <c r="K450" i="41"/>
  <c r="H450" i="41"/>
  <c r="E450" i="41"/>
  <c r="I450" i="41"/>
  <c r="J450" i="41"/>
  <c r="K535" i="41"/>
  <c r="E535" i="41"/>
  <c r="J535" i="41"/>
  <c r="H535" i="41"/>
  <c r="I535" i="41"/>
  <c r="I434" i="41"/>
  <c r="E434" i="41"/>
  <c r="H434" i="41"/>
  <c r="J434" i="41"/>
  <c r="K434" i="41"/>
  <c r="J273" i="41"/>
  <c r="K273" i="41"/>
  <c r="I273" i="41"/>
  <c r="E273" i="41"/>
  <c r="H273" i="41"/>
  <c r="I641" i="41"/>
  <c r="K641" i="41"/>
  <c r="E641" i="41"/>
  <c r="H641" i="41"/>
  <c r="J641" i="41"/>
  <c r="E477" i="41"/>
  <c r="I477" i="41"/>
  <c r="K477" i="41"/>
  <c r="H477" i="41"/>
  <c r="J477" i="41"/>
  <c r="J539" i="41"/>
  <c r="I539" i="41"/>
  <c r="H539" i="41"/>
  <c r="K539" i="41"/>
  <c r="E539" i="41"/>
  <c r="I364" i="41"/>
  <c r="E364" i="41"/>
  <c r="J364" i="41"/>
  <c r="H364" i="41"/>
  <c r="K364" i="41"/>
  <c r="J263" i="41"/>
  <c r="K263" i="41"/>
  <c r="H263" i="41"/>
  <c r="I263" i="41"/>
  <c r="E263" i="41"/>
  <c r="E598" i="41"/>
  <c r="J598" i="41"/>
  <c r="K598" i="41"/>
  <c r="H598" i="41"/>
  <c r="I598" i="41"/>
  <c r="K439" i="41"/>
  <c r="E439" i="41"/>
  <c r="J439" i="41"/>
  <c r="H439" i="41"/>
  <c r="I439" i="41"/>
  <c r="J118" i="41"/>
  <c r="E118" i="41"/>
  <c r="H118" i="41"/>
  <c r="K118" i="41"/>
  <c r="I118" i="41"/>
  <c r="H211" i="41"/>
  <c r="J211" i="41"/>
  <c r="I211" i="41"/>
  <c r="E211" i="41"/>
  <c r="K211" i="41"/>
  <c r="E80" i="41"/>
  <c r="J80" i="41"/>
  <c r="I80" i="41"/>
  <c r="H80" i="41"/>
  <c r="K80" i="41"/>
  <c r="I694" i="41"/>
  <c r="J694" i="41"/>
  <c r="H694" i="41"/>
  <c r="E694" i="41"/>
  <c r="K694" i="41"/>
  <c r="I174" i="41"/>
  <c r="K174" i="41"/>
  <c r="J174" i="41"/>
  <c r="E174" i="41"/>
  <c r="H174" i="41"/>
  <c r="J32" i="41"/>
  <c r="I32" i="41"/>
  <c r="H32" i="41"/>
  <c r="K32" i="41"/>
  <c r="E32" i="41"/>
  <c r="H428" i="41"/>
  <c r="I428" i="41"/>
  <c r="E428" i="41"/>
  <c r="J428" i="41"/>
  <c r="K428" i="41"/>
  <c r="J521" i="41"/>
  <c r="K521" i="41"/>
  <c r="E521" i="41"/>
  <c r="H521" i="41"/>
  <c r="I521" i="41"/>
  <c r="J667" i="41"/>
  <c r="K667" i="41"/>
  <c r="I667" i="41"/>
  <c r="E667" i="41"/>
  <c r="H667" i="41"/>
  <c r="J677" i="41"/>
  <c r="I677" i="41"/>
  <c r="K677" i="41"/>
  <c r="E677" i="41"/>
  <c r="H677" i="41"/>
  <c r="I482" i="41"/>
  <c r="J482" i="41"/>
  <c r="H482" i="41"/>
  <c r="K482" i="41"/>
  <c r="E482" i="41"/>
  <c r="J271" i="41"/>
  <c r="E271" i="41"/>
  <c r="I271" i="41"/>
  <c r="K271" i="41"/>
  <c r="H271" i="41"/>
  <c r="K204" i="41"/>
  <c r="J204" i="41"/>
  <c r="I204" i="41"/>
  <c r="E204" i="41"/>
  <c r="H204" i="41"/>
  <c r="J320" i="41"/>
  <c r="I320" i="41"/>
  <c r="E320" i="41"/>
  <c r="K320" i="41"/>
  <c r="H320" i="41"/>
  <c r="J39" i="41"/>
  <c r="E39" i="41"/>
  <c r="I39" i="41"/>
  <c r="K39" i="41"/>
  <c r="H39" i="41"/>
  <c r="H431" i="41"/>
  <c r="E431" i="41"/>
  <c r="I431" i="41"/>
  <c r="J431" i="41"/>
  <c r="K431" i="41"/>
  <c r="K154" i="41"/>
  <c r="J154" i="41"/>
  <c r="I154" i="41"/>
  <c r="E154" i="41"/>
  <c r="H154" i="41"/>
  <c r="E440" i="41"/>
  <c r="K440" i="41"/>
  <c r="H440" i="41"/>
  <c r="I440" i="41"/>
  <c r="J440" i="41"/>
  <c r="H522" i="41"/>
  <c r="J522" i="41"/>
  <c r="I522" i="41"/>
  <c r="K522" i="41"/>
  <c r="E522" i="41"/>
  <c r="H309" i="41"/>
  <c r="K309" i="41"/>
  <c r="J309" i="41"/>
  <c r="I309" i="41"/>
  <c r="E309" i="41"/>
  <c r="J584" i="41"/>
  <c r="E584" i="41"/>
  <c r="K584" i="41"/>
  <c r="I584" i="41"/>
  <c r="H584" i="41"/>
  <c r="K313" i="41"/>
  <c r="E313" i="41"/>
  <c r="I313" i="41"/>
  <c r="J313" i="41"/>
  <c r="H313" i="41"/>
  <c r="E100" i="41"/>
  <c r="K100" i="41"/>
  <c r="J100" i="41"/>
  <c r="H100" i="41"/>
  <c r="I100" i="41"/>
  <c r="K126" i="41"/>
  <c r="I126" i="41"/>
  <c r="H126" i="41"/>
  <c r="J126" i="41"/>
  <c r="E126" i="41"/>
  <c r="H654" i="41"/>
  <c r="E654" i="41"/>
  <c r="J654" i="41"/>
  <c r="K654" i="41"/>
  <c r="I654" i="41"/>
  <c r="I585" i="41"/>
  <c r="J585" i="41"/>
  <c r="E585" i="41"/>
  <c r="K585" i="41"/>
  <c r="H585" i="41"/>
  <c r="J658" i="41"/>
  <c r="E658" i="41"/>
  <c r="H658" i="41"/>
  <c r="K658" i="41"/>
  <c r="I658" i="41"/>
  <c r="J76" i="41"/>
  <c r="E76" i="41"/>
  <c r="H76" i="41"/>
  <c r="K76" i="41"/>
  <c r="I76" i="41"/>
  <c r="I338" i="41"/>
  <c r="K338" i="41"/>
  <c r="J338" i="41"/>
  <c r="H338" i="41"/>
  <c r="E338" i="41"/>
  <c r="E239" i="41"/>
  <c r="K239" i="41"/>
  <c r="I239" i="41"/>
  <c r="H239" i="41"/>
  <c r="J239" i="41"/>
  <c r="J233" i="41"/>
  <c r="E233" i="41"/>
  <c r="K233" i="41"/>
  <c r="H233" i="41"/>
  <c r="I233" i="41"/>
  <c r="E626" i="41"/>
  <c r="K626" i="41"/>
  <c r="H626" i="41"/>
  <c r="J626" i="41"/>
  <c r="I626" i="41"/>
  <c r="K406" i="41"/>
  <c r="I406" i="41"/>
  <c r="J406" i="41"/>
  <c r="H406" i="41"/>
  <c r="E406" i="41"/>
  <c r="J252" i="41"/>
  <c r="I252" i="41"/>
  <c r="E252" i="41"/>
  <c r="H252" i="41"/>
  <c r="K252" i="41"/>
  <c r="H288" i="41"/>
  <c r="E288" i="41"/>
  <c r="J288" i="41"/>
  <c r="I288" i="41"/>
  <c r="K288" i="41"/>
  <c r="I359" i="41"/>
  <c r="K359" i="41"/>
  <c r="E359" i="41"/>
  <c r="J359" i="41"/>
  <c r="H359" i="41"/>
  <c r="J55" i="41"/>
  <c r="H55" i="41"/>
  <c r="K55" i="41"/>
  <c r="I55" i="41"/>
  <c r="E55" i="41"/>
  <c r="I345" i="41"/>
  <c r="K345" i="41"/>
  <c r="E345" i="41"/>
  <c r="H345" i="41"/>
  <c r="J345" i="41"/>
  <c r="K590" i="41"/>
  <c r="H590" i="41"/>
  <c r="E590" i="41"/>
  <c r="I590" i="41"/>
  <c r="J590" i="41"/>
  <c r="K217" i="41"/>
  <c r="I217" i="41"/>
  <c r="E217" i="41"/>
  <c r="J217" i="41"/>
  <c r="H217" i="41"/>
  <c r="H205" i="41"/>
  <c r="I205" i="41"/>
  <c r="E205" i="41"/>
  <c r="K205" i="41"/>
  <c r="J205" i="41"/>
  <c r="H688" i="41"/>
  <c r="E688" i="41"/>
  <c r="K688" i="41"/>
  <c r="I688" i="41"/>
  <c r="J688" i="41"/>
  <c r="E286" i="41"/>
  <c r="H286" i="41"/>
  <c r="I286" i="41"/>
  <c r="K286" i="41"/>
  <c r="J286" i="41"/>
  <c r="K295" i="41"/>
  <c r="I295" i="41"/>
  <c r="E295" i="41"/>
  <c r="H295" i="41"/>
  <c r="J295" i="41"/>
  <c r="H542" i="41"/>
  <c r="I542" i="41"/>
  <c r="K542" i="41"/>
  <c r="J542" i="41"/>
  <c r="E542" i="41"/>
  <c r="I564" i="41"/>
  <c r="J564" i="41"/>
  <c r="E564" i="41"/>
  <c r="H564" i="41"/>
  <c r="K564" i="41"/>
  <c r="I103" i="41"/>
  <c r="H103" i="41"/>
  <c r="K103" i="41"/>
  <c r="E103" i="41"/>
  <c r="J103" i="41"/>
  <c r="K187" i="41"/>
  <c r="I187" i="41"/>
  <c r="J187" i="41"/>
  <c r="H187" i="41"/>
  <c r="E187" i="41"/>
  <c r="K106" i="41"/>
  <c r="I106" i="41"/>
  <c r="E106" i="41"/>
  <c r="J106" i="41"/>
  <c r="H106" i="41"/>
  <c r="I599" i="41"/>
  <c r="J599" i="41"/>
  <c r="H599" i="41"/>
  <c r="E599" i="41"/>
  <c r="K599" i="41"/>
  <c r="K505" i="41"/>
  <c r="I505" i="41"/>
  <c r="H505" i="41"/>
  <c r="J505" i="41"/>
  <c r="E505" i="41"/>
  <c r="H300" i="41"/>
  <c r="J300" i="41"/>
  <c r="K300" i="41"/>
  <c r="E300" i="41"/>
  <c r="I300" i="41"/>
  <c r="J660" i="41"/>
  <c r="H660" i="41"/>
  <c r="E660" i="41"/>
  <c r="K660" i="41"/>
  <c r="I660" i="41"/>
  <c r="I488" i="41"/>
  <c r="E488" i="41"/>
  <c r="H488" i="41"/>
  <c r="J488" i="41"/>
  <c r="K488" i="41"/>
  <c r="K330" i="41"/>
  <c r="J330" i="41"/>
  <c r="H330" i="41"/>
  <c r="I330" i="41"/>
  <c r="E330" i="41"/>
  <c r="I35" i="41"/>
  <c r="E35" i="41"/>
  <c r="K35" i="41"/>
  <c r="J35" i="41"/>
  <c r="H35" i="41"/>
  <c r="K365" i="41"/>
  <c r="E365" i="41"/>
  <c r="J365" i="41"/>
  <c r="H365" i="41"/>
  <c r="I365" i="41"/>
  <c r="K397" i="41"/>
  <c r="E397" i="41"/>
  <c r="H397" i="41"/>
  <c r="I397" i="41"/>
  <c r="J397" i="41"/>
  <c r="K185" i="41"/>
  <c r="H185" i="41"/>
  <c r="I185" i="41"/>
  <c r="E185" i="41"/>
  <c r="J185" i="41"/>
  <c r="H367" i="41"/>
  <c r="K367" i="41"/>
  <c r="E367" i="41"/>
  <c r="J367" i="41"/>
  <c r="I367" i="41"/>
  <c r="H36" i="41"/>
  <c r="J36" i="41"/>
  <c r="I36" i="41"/>
  <c r="E36" i="41"/>
  <c r="K36" i="41"/>
  <c r="E344" i="41"/>
  <c r="I344" i="41"/>
  <c r="K344" i="41"/>
  <c r="H344" i="41"/>
  <c r="J344" i="41"/>
  <c r="K112" i="41"/>
  <c r="H112" i="41"/>
  <c r="J112" i="41"/>
  <c r="I112" i="41"/>
  <c r="E112" i="41"/>
  <c r="J676" i="41"/>
  <c r="K676" i="41"/>
  <c r="E676" i="41"/>
  <c r="I676" i="41"/>
  <c r="H676" i="41"/>
  <c r="I299" i="41"/>
  <c r="K299" i="41"/>
  <c r="J299" i="41"/>
  <c r="H299" i="41"/>
  <c r="E299" i="41"/>
  <c r="J701" i="41"/>
  <c r="H701" i="41"/>
  <c r="I701" i="41"/>
  <c r="K701" i="41"/>
  <c r="E701" i="41"/>
  <c r="J109" i="41"/>
  <c r="E109" i="41"/>
  <c r="H109" i="41"/>
  <c r="I109" i="41"/>
  <c r="K109" i="41"/>
  <c r="H66" i="41"/>
  <c r="K66" i="41"/>
  <c r="J66" i="41"/>
  <c r="I66" i="41"/>
  <c r="E66" i="41"/>
  <c r="H511" i="41"/>
  <c r="I511" i="41"/>
  <c r="K511" i="41"/>
  <c r="E511" i="41"/>
  <c r="J511" i="41"/>
  <c r="K586" i="41"/>
  <c r="H586" i="41"/>
  <c r="J586" i="41"/>
  <c r="I586" i="41"/>
  <c r="E586" i="41"/>
  <c r="H652" i="41"/>
  <c r="I652" i="41"/>
  <c r="E652" i="41"/>
  <c r="J652" i="41"/>
  <c r="K652" i="41"/>
  <c r="J121" i="41"/>
  <c r="H121" i="41"/>
  <c r="K121" i="41"/>
  <c r="I121" i="41"/>
  <c r="E121" i="41"/>
  <c r="K704" i="41"/>
  <c r="I704" i="41"/>
  <c r="J704" i="41"/>
  <c r="H704" i="41"/>
  <c r="E704" i="41"/>
  <c r="E141" i="41"/>
  <c r="J141" i="41"/>
  <c r="K141" i="41"/>
  <c r="I141" i="41"/>
  <c r="H141" i="41"/>
  <c r="K531" i="41"/>
  <c r="I531" i="41"/>
  <c r="E531" i="41"/>
  <c r="J531" i="41"/>
  <c r="H531" i="41"/>
  <c r="J337" i="41"/>
  <c r="K337" i="41"/>
  <c r="E337" i="41"/>
  <c r="H337" i="41"/>
  <c r="I337" i="41"/>
  <c r="H324" i="41"/>
  <c r="K324" i="41"/>
  <c r="E324" i="41"/>
  <c r="I324" i="41"/>
  <c r="J324" i="41"/>
  <c r="J400" i="41"/>
  <c r="K400" i="41"/>
  <c r="I400" i="41"/>
  <c r="E400" i="41"/>
  <c r="H400" i="41"/>
  <c r="I399" i="41"/>
  <c r="J399" i="41"/>
  <c r="H399" i="41"/>
  <c r="K399" i="41"/>
  <c r="E399" i="41"/>
  <c r="H145" i="41"/>
  <c r="E145" i="41"/>
  <c r="K145" i="41"/>
  <c r="I145" i="41"/>
  <c r="J145" i="41"/>
  <c r="I407" i="41"/>
  <c r="K407" i="41"/>
  <c r="E407" i="41"/>
  <c r="H407" i="41"/>
  <c r="J407" i="41"/>
  <c r="I633" i="41"/>
  <c r="K633" i="41"/>
  <c r="J633" i="41"/>
  <c r="E633" i="41"/>
  <c r="H633" i="41"/>
  <c r="H346" i="41"/>
  <c r="E346" i="41"/>
  <c r="K346" i="41"/>
  <c r="I346" i="41"/>
  <c r="J346" i="41"/>
  <c r="K471" i="41"/>
  <c r="H471" i="41"/>
  <c r="J471" i="41"/>
  <c r="E471" i="41"/>
  <c r="I471" i="41"/>
  <c r="J212" i="41"/>
  <c r="E212" i="41"/>
  <c r="K212" i="41"/>
  <c r="I212" i="41"/>
  <c r="H212" i="41"/>
  <c r="K132" i="41"/>
  <c r="I132" i="41"/>
  <c r="E132" i="41"/>
  <c r="H132" i="41"/>
  <c r="J132" i="41"/>
  <c r="E391" i="41"/>
  <c r="I391" i="41"/>
  <c r="H391" i="41"/>
  <c r="J391" i="41"/>
  <c r="K391" i="41"/>
  <c r="K523" i="41"/>
  <c r="J523" i="41"/>
  <c r="H523" i="41"/>
  <c r="I523" i="41"/>
  <c r="E523" i="41"/>
  <c r="J326" i="41"/>
  <c r="I326" i="41"/>
  <c r="E326" i="41"/>
  <c r="K326" i="41"/>
  <c r="H326" i="41"/>
  <c r="J172" i="41"/>
  <c r="E172" i="41"/>
  <c r="I172" i="41"/>
  <c r="K172" i="41"/>
  <c r="H172" i="41"/>
  <c r="E274" i="41"/>
  <c r="I274" i="41"/>
  <c r="K274" i="41"/>
  <c r="J274" i="41"/>
  <c r="H274" i="41"/>
  <c r="I548" i="41"/>
  <c r="J548" i="41"/>
  <c r="H548" i="41"/>
  <c r="K548" i="41"/>
  <c r="E548" i="41"/>
  <c r="H49" i="41"/>
  <c r="K49" i="41"/>
  <c r="E49" i="41"/>
  <c r="I49" i="41"/>
  <c r="J49" i="41"/>
  <c r="E637" i="41"/>
  <c r="K637" i="41"/>
  <c r="J637" i="41"/>
  <c r="H637" i="41"/>
  <c r="I637" i="41"/>
  <c r="E553" i="41"/>
  <c r="I553" i="41"/>
  <c r="J553" i="41"/>
  <c r="H553" i="41"/>
  <c r="K553" i="41"/>
  <c r="E304" i="41"/>
  <c r="I304" i="41"/>
  <c r="H304" i="41"/>
  <c r="J304" i="41"/>
  <c r="K304" i="41"/>
  <c r="E93" i="41"/>
  <c r="J93" i="41"/>
  <c r="I93" i="41"/>
  <c r="K93" i="41"/>
  <c r="H93" i="41"/>
  <c r="H506" i="41"/>
  <c r="J506" i="41"/>
  <c r="K506" i="41"/>
  <c r="E506" i="41"/>
  <c r="I506" i="41"/>
  <c r="E444" i="41"/>
  <c r="K444" i="41"/>
  <c r="I444" i="41"/>
  <c r="H444" i="41"/>
  <c r="J444" i="41"/>
  <c r="E357" i="41"/>
  <c r="K357" i="41"/>
  <c r="I357" i="41"/>
  <c r="J357" i="41"/>
  <c r="H357" i="41"/>
  <c r="I203" i="41"/>
  <c r="H203" i="41"/>
  <c r="J203" i="41"/>
  <c r="E203" i="41"/>
  <c r="K203" i="41"/>
  <c r="J182" i="41"/>
  <c r="H182" i="41"/>
  <c r="E182" i="41"/>
  <c r="I182" i="41"/>
  <c r="K182" i="41"/>
  <c r="K693" i="41"/>
  <c r="I693" i="41"/>
  <c r="H693" i="41"/>
  <c r="E693" i="41"/>
  <c r="J693" i="41"/>
  <c r="K485" i="41"/>
  <c r="J485" i="41"/>
  <c r="E485" i="41"/>
  <c r="H485" i="41"/>
  <c r="I485" i="41"/>
  <c r="E257" i="41"/>
  <c r="J257" i="41"/>
  <c r="I257" i="41"/>
  <c r="H257" i="41"/>
  <c r="K257" i="41"/>
  <c r="E81" i="41"/>
  <c r="H81" i="41"/>
  <c r="J81" i="41"/>
  <c r="I81" i="41"/>
  <c r="K81" i="41"/>
  <c r="K253" i="41"/>
  <c r="J253" i="41"/>
  <c r="I253" i="41"/>
  <c r="E253" i="41"/>
  <c r="H253" i="41"/>
  <c r="H408" i="41"/>
  <c r="J408" i="41"/>
  <c r="I408" i="41"/>
  <c r="E408" i="41"/>
  <c r="K408" i="41"/>
  <c r="I691" i="41"/>
  <c r="K691" i="41"/>
  <c r="J691" i="41"/>
  <c r="H691" i="41"/>
  <c r="E691" i="41"/>
  <c r="H54" i="41"/>
  <c r="K54" i="41"/>
  <c r="E54" i="41"/>
  <c r="J54" i="41"/>
  <c r="I54" i="41"/>
  <c r="E176" i="41"/>
  <c r="H176" i="41"/>
  <c r="J176" i="41"/>
  <c r="K176" i="41"/>
  <c r="I176" i="41"/>
  <c r="H89" i="41"/>
  <c r="E89" i="41"/>
  <c r="J89" i="41"/>
  <c r="I89" i="41"/>
  <c r="K89" i="41"/>
  <c r="K381" i="41"/>
  <c r="H381" i="41"/>
  <c r="E381" i="41"/>
  <c r="I381" i="41"/>
  <c r="J381" i="41"/>
  <c r="H210" i="41"/>
  <c r="I210" i="41"/>
  <c r="K210" i="41"/>
  <c r="J210" i="41"/>
  <c r="E210" i="41"/>
  <c r="H298" i="41"/>
  <c r="J298" i="41"/>
  <c r="K298" i="41"/>
  <c r="E298" i="41"/>
  <c r="I298" i="41"/>
  <c r="E321" i="41"/>
  <c r="J321" i="41"/>
  <c r="H321" i="41"/>
  <c r="I321" i="41"/>
  <c r="K321" i="41"/>
  <c r="K104" i="41"/>
  <c r="E104" i="41"/>
  <c r="H104" i="41"/>
  <c r="I104" i="41"/>
  <c r="J104" i="41"/>
  <c r="I461" i="41"/>
  <c r="K461" i="41"/>
  <c r="H461" i="41"/>
  <c r="J461" i="41"/>
  <c r="E461" i="41"/>
  <c r="H242" i="41"/>
  <c r="K242" i="41"/>
  <c r="E242" i="41"/>
  <c r="I242" i="41"/>
  <c r="J242" i="41"/>
  <c r="H178" i="41"/>
  <c r="J178" i="41"/>
  <c r="K178" i="41"/>
  <c r="I178" i="41"/>
  <c r="E178" i="41"/>
  <c r="J473" i="41"/>
  <c r="E473" i="41"/>
  <c r="H473" i="41"/>
  <c r="K473" i="41"/>
  <c r="I473" i="41"/>
  <c r="K192" i="41"/>
  <c r="E192" i="41"/>
  <c r="H192" i="41"/>
  <c r="J192" i="41"/>
  <c r="I192" i="41"/>
  <c r="K327" i="41"/>
  <c r="E327" i="41"/>
  <c r="J327" i="41"/>
  <c r="I327" i="41"/>
  <c r="H327" i="41"/>
  <c r="H114" i="41"/>
  <c r="E114" i="41"/>
  <c r="K114" i="41"/>
  <c r="I114" i="41"/>
  <c r="J114" i="41"/>
  <c r="K98" i="41"/>
  <c r="J98" i="41"/>
  <c r="H98" i="41"/>
  <c r="I98" i="41"/>
  <c r="E98" i="41"/>
  <c r="H607" i="41"/>
  <c r="E607" i="41"/>
  <c r="J607" i="41"/>
  <c r="I607" i="41"/>
  <c r="K607" i="41"/>
  <c r="I612" i="41"/>
  <c r="K612" i="41"/>
  <c r="E612" i="41"/>
  <c r="H612" i="41"/>
  <c r="J612" i="41"/>
  <c r="I350" i="41"/>
  <c r="J350" i="41"/>
  <c r="E350" i="41"/>
  <c r="K350" i="41"/>
  <c r="H350" i="41"/>
  <c r="K529" i="41"/>
  <c r="J529" i="41"/>
  <c r="H529" i="41"/>
  <c r="I529" i="41"/>
  <c r="E529" i="41"/>
  <c r="I410" i="41"/>
  <c r="H410" i="41"/>
  <c r="K410" i="41"/>
  <c r="J410" i="41"/>
  <c r="E410" i="41"/>
  <c r="I22" i="41"/>
  <c r="E22" i="41"/>
  <c r="J22" i="41"/>
  <c r="K22" i="41"/>
  <c r="H22" i="41"/>
  <c r="K97" i="41"/>
  <c r="I97" i="41"/>
  <c r="H97" i="41"/>
  <c r="E97" i="41"/>
  <c r="J97" i="41"/>
  <c r="E358" i="41"/>
  <c r="I358" i="41"/>
  <c r="J358" i="41"/>
  <c r="K358" i="41"/>
  <c r="H358" i="41"/>
  <c r="K135" i="41"/>
  <c r="I135" i="41"/>
  <c r="E135" i="41"/>
  <c r="J135" i="41"/>
  <c r="H135" i="41"/>
  <c r="I30" i="41"/>
  <c r="J30" i="41"/>
  <c r="H30" i="41"/>
  <c r="E30" i="41"/>
  <c r="K30" i="41"/>
  <c r="H349" i="41"/>
  <c r="I349" i="41"/>
  <c r="J349" i="41"/>
  <c r="K349" i="41"/>
  <c r="E349" i="41"/>
  <c r="E508" i="41"/>
  <c r="J508" i="41"/>
  <c r="K508" i="41"/>
  <c r="I508" i="41"/>
  <c r="H508" i="41"/>
  <c r="H454" i="41"/>
  <c r="E454" i="41"/>
  <c r="K454" i="41"/>
  <c r="I454" i="41"/>
  <c r="J454" i="41"/>
  <c r="H111" i="41"/>
  <c r="J111" i="41"/>
  <c r="E111" i="41"/>
  <c r="K111" i="41"/>
  <c r="I111" i="41"/>
  <c r="H308" i="41"/>
  <c r="E308" i="41"/>
  <c r="I308" i="41"/>
  <c r="K308" i="41"/>
  <c r="J308" i="41"/>
  <c r="H94" i="41"/>
  <c r="K94" i="41"/>
  <c r="E94" i="41"/>
  <c r="I94" i="41"/>
  <c r="J94" i="41"/>
  <c r="E501" i="41"/>
  <c r="H501" i="41"/>
  <c r="K501" i="41"/>
  <c r="J501" i="41"/>
  <c r="I501" i="41"/>
  <c r="E52" i="41"/>
  <c r="K52" i="41"/>
  <c r="H52" i="41"/>
  <c r="J52" i="41"/>
  <c r="I52" i="41"/>
  <c r="K181" i="41"/>
  <c r="H181" i="41"/>
  <c r="J181" i="41"/>
  <c r="E181" i="41"/>
  <c r="I181" i="41"/>
  <c r="H117" i="41"/>
  <c r="J117" i="41"/>
  <c r="I117" i="41"/>
  <c r="E117" i="41"/>
  <c r="K117" i="41"/>
  <c r="K417" i="41"/>
  <c r="E417" i="41"/>
  <c r="J417" i="41"/>
  <c r="I417" i="41"/>
  <c r="H417" i="41"/>
  <c r="J164" i="41"/>
  <c r="K164" i="41"/>
  <c r="E164" i="41"/>
  <c r="H164" i="41"/>
  <c r="I164" i="41"/>
  <c r="J622" i="41"/>
  <c r="H622" i="41"/>
  <c r="K622" i="41"/>
  <c r="E622" i="41"/>
  <c r="I622" i="41"/>
  <c r="E551" i="41"/>
  <c r="K551" i="41"/>
  <c r="H551" i="41"/>
  <c r="I551" i="41"/>
  <c r="J551" i="41"/>
  <c r="H311" i="41"/>
  <c r="E311" i="41"/>
  <c r="K311" i="41"/>
  <c r="I311" i="41"/>
  <c r="J311" i="41"/>
  <c r="H649" i="41"/>
  <c r="J649" i="41"/>
  <c r="E649" i="41"/>
  <c r="K649" i="41"/>
  <c r="I649" i="41"/>
  <c r="J709" i="41"/>
  <c r="I709" i="41"/>
  <c r="H709" i="41"/>
  <c r="K709" i="41"/>
  <c r="E709" i="41"/>
  <c r="H484" i="41"/>
  <c r="K484" i="41"/>
  <c r="I484" i="41"/>
  <c r="J484" i="41"/>
  <c r="E484" i="41"/>
  <c r="E558" i="41"/>
  <c r="K558" i="41"/>
  <c r="J558" i="41"/>
  <c r="H558" i="41"/>
  <c r="I558" i="41"/>
  <c r="E363" i="41"/>
  <c r="J363" i="41"/>
  <c r="H363" i="41"/>
  <c r="I363" i="41"/>
  <c r="K363" i="41"/>
  <c r="I665" i="41"/>
  <c r="K665" i="41"/>
  <c r="J665" i="41"/>
  <c r="H665" i="41"/>
  <c r="E665" i="41"/>
  <c r="E430" i="41"/>
  <c r="H430" i="41"/>
  <c r="I430" i="41"/>
  <c r="K430" i="41"/>
  <c r="J430" i="41"/>
  <c r="I414" i="41"/>
  <c r="K414" i="41"/>
  <c r="J414" i="41"/>
  <c r="H414" i="41"/>
  <c r="E414" i="41"/>
  <c r="E504" i="41"/>
  <c r="H504" i="41"/>
  <c r="K504" i="41"/>
  <c r="J504" i="41"/>
  <c r="I504" i="41"/>
  <c r="K323" i="41"/>
  <c r="E323" i="41"/>
  <c r="I323" i="41"/>
  <c r="H323" i="41"/>
  <c r="J323" i="41"/>
  <c r="I432" i="41"/>
  <c r="K432" i="41"/>
  <c r="E432" i="41"/>
  <c r="H432" i="41"/>
  <c r="J432" i="41"/>
  <c r="J101" i="41"/>
  <c r="H101" i="41"/>
  <c r="E101" i="41"/>
  <c r="I101" i="41"/>
  <c r="K101" i="41"/>
  <c r="K653" i="41"/>
  <c r="E653" i="41"/>
  <c r="I653" i="41"/>
  <c r="H653" i="41"/>
  <c r="J653" i="41"/>
  <c r="H201" i="41"/>
  <c r="E201" i="41"/>
  <c r="K201" i="41"/>
  <c r="J201" i="41"/>
  <c r="I201" i="41"/>
  <c r="H123" i="41"/>
  <c r="J123" i="41"/>
  <c r="I123" i="41"/>
  <c r="K123" i="41"/>
  <c r="E123" i="41"/>
  <c r="K565" i="41"/>
  <c r="H565" i="41"/>
  <c r="I565" i="41"/>
  <c r="E565" i="41"/>
  <c r="J565" i="41"/>
  <c r="J429" i="41"/>
  <c r="H429" i="41"/>
  <c r="K429" i="41"/>
  <c r="E429" i="41"/>
  <c r="I429" i="41"/>
  <c r="J88" i="41"/>
  <c r="I88" i="41"/>
  <c r="H88" i="41"/>
  <c r="E88" i="41"/>
  <c r="K88" i="41"/>
  <c r="J469" i="41"/>
  <c r="H469" i="41"/>
  <c r="E469" i="41"/>
  <c r="K469" i="41"/>
  <c r="I469" i="41"/>
  <c r="H17" i="54"/>
  <c r="I17" i="54"/>
  <c r="E16" i="54"/>
  <c r="L16" i="54" s="1"/>
  <c r="M16" i="54" s="1"/>
  <c r="N15" i="54"/>
  <c r="P15" i="54" s="1"/>
  <c r="D17" i="54"/>
  <c r="E17" i="54" s="1"/>
  <c r="C18" i="54"/>
  <c r="J16" i="54"/>
  <c r="S8" i="54"/>
  <c r="Q9" i="54"/>
  <c r="O18" i="54" l="1"/>
  <c r="A19" i="54"/>
  <c r="L17" i="54"/>
  <c r="M17" i="54" s="1"/>
  <c r="I18" i="54"/>
  <c r="H18" i="54"/>
  <c r="J17" i="54"/>
  <c r="D18" i="54"/>
  <c r="C19" i="54"/>
  <c r="N16" i="54"/>
  <c r="S9" i="54"/>
  <c r="Q10" i="54"/>
  <c r="T9" i="54"/>
  <c r="A20" i="54" l="1"/>
  <c r="O19" i="54"/>
  <c r="H19" i="54"/>
  <c r="I19" i="54"/>
  <c r="E18" i="54"/>
  <c r="L18" i="54" s="1"/>
  <c r="M18" i="54" s="1"/>
  <c r="N17" i="54"/>
  <c r="P16" i="54"/>
  <c r="J18" i="54"/>
  <c r="D19" i="54"/>
  <c r="C20" i="54"/>
  <c r="S10" i="54"/>
  <c r="Q11" i="54"/>
  <c r="T10" i="54"/>
  <c r="A21" i="54" l="1"/>
  <c r="O20" i="54"/>
  <c r="E19" i="54"/>
  <c r="L19" i="54" s="1"/>
  <c r="M19" i="54" s="1"/>
  <c r="H20" i="54"/>
  <c r="I20" i="54"/>
  <c r="P17" i="54"/>
  <c r="D20" i="54"/>
  <c r="C21" i="54"/>
  <c r="N18" i="54"/>
  <c r="J19" i="54"/>
  <c r="S11" i="54"/>
  <c r="Q12" i="54"/>
  <c r="T11" i="54"/>
  <c r="O21" i="54" l="1"/>
  <c r="A22" i="54"/>
  <c r="J20" i="54"/>
  <c r="H21" i="54"/>
  <c r="I21" i="54"/>
  <c r="E20" i="54"/>
  <c r="L20" i="54" s="1"/>
  <c r="M20" i="54" s="1"/>
  <c r="P18" i="54"/>
  <c r="N19" i="54"/>
  <c r="P19" i="54" s="1"/>
  <c r="C22" i="54"/>
  <c r="D21" i="54"/>
  <c r="S12" i="54"/>
  <c r="Q13" i="54"/>
  <c r="T13" i="54" s="1"/>
  <c r="T12" i="54"/>
  <c r="O22" i="54" l="1"/>
  <c r="A23" i="54"/>
  <c r="N20" i="54"/>
  <c r="P20" i="54" s="1"/>
  <c r="I22" i="54"/>
  <c r="H22" i="54"/>
  <c r="E21" i="54"/>
  <c r="L21" i="54" s="1"/>
  <c r="M21" i="54" s="1"/>
  <c r="J21" i="54"/>
  <c r="C23" i="54"/>
  <c r="D22" i="54"/>
  <c r="S13" i="54"/>
  <c r="Q14" i="54"/>
  <c r="T14" i="54" s="1"/>
  <c r="A24" i="54" l="1"/>
  <c r="O23" i="54"/>
  <c r="I23" i="54"/>
  <c r="H23" i="54"/>
  <c r="N21" i="54"/>
  <c r="P21" i="54" s="1"/>
  <c r="D23" i="54"/>
  <c r="C24" i="54"/>
  <c r="J22" i="54"/>
  <c r="E22" i="54"/>
  <c r="S14" i="54"/>
  <c r="Q15" i="54"/>
  <c r="T15" i="54" s="1"/>
  <c r="A25" i="54" l="1"/>
  <c r="O24" i="54"/>
  <c r="L22" i="54"/>
  <c r="M22" i="54" s="1"/>
  <c r="N22" i="54" s="1"/>
  <c r="P22" i="54" s="1"/>
  <c r="H24" i="54"/>
  <c r="I24" i="54"/>
  <c r="E23" i="54"/>
  <c r="L23" i="54" s="1"/>
  <c r="M23" i="54" s="1"/>
  <c r="D24" i="54"/>
  <c r="C25" i="54"/>
  <c r="J23" i="54"/>
  <c r="S15" i="54"/>
  <c r="Q16" i="54"/>
  <c r="T16" i="54" s="1"/>
  <c r="O25" i="54" l="1"/>
  <c r="A26" i="54"/>
  <c r="H25" i="54"/>
  <c r="I25" i="54"/>
  <c r="N23" i="54"/>
  <c r="P23" i="54" s="1"/>
  <c r="C26" i="54"/>
  <c r="D25" i="54"/>
  <c r="E24" i="54"/>
  <c r="J24" i="54"/>
  <c r="S16" i="54"/>
  <c r="Q17" i="54"/>
  <c r="T17" i="54" s="1"/>
  <c r="O26" i="54" l="1"/>
  <c r="A27" i="54"/>
  <c r="J25" i="54"/>
  <c r="E25" i="54"/>
  <c r="L25" i="54" s="1"/>
  <c r="M25" i="54" s="1"/>
  <c r="I26" i="54"/>
  <c r="H26" i="54"/>
  <c r="L24" i="54"/>
  <c r="M24" i="54" s="1"/>
  <c r="N24" i="54" s="1"/>
  <c r="P24" i="54" s="1"/>
  <c r="D26" i="54"/>
  <c r="C27" i="54"/>
  <c r="S17" i="54"/>
  <c r="Q18" i="54"/>
  <c r="T18" i="54" s="1"/>
  <c r="O27" i="54" l="1"/>
  <c r="A28" i="54"/>
  <c r="N25" i="54"/>
  <c r="P25" i="54" s="1"/>
  <c r="E26" i="54"/>
  <c r="L26" i="54" s="1"/>
  <c r="M26" i="54" s="1"/>
  <c r="I27" i="54"/>
  <c r="H27" i="54"/>
  <c r="D27" i="54"/>
  <c r="C28" i="54"/>
  <c r="J26" i="54"/>
  <c r="S18" i="54"/>
  <c r="Q19" i="54"/>
  <c r="T19" i="54" s="1"/>
  <c r="A29" i="54" l="1"/>
  <c r="O28" i="54"/>
  <c r="H28" i="54"/>
  <c r="I28" i="54"/>
  <c r="E27" i="54"/>
  <c r="L27" i="54" s="1"/>
  <c r="M27" i="54" s="1"/>
  <c r="J27" i="54"/>
  <c r="N26" i="54"/>
  <c r="P26" i="54" s="1"/>
  <c r="C29" i="54"/>
  <c r="D28" i="54"/>
  <c r="S19" i="54"/>
  <c r="Q20" i="54"/>
  <c r="T20" i="54" s="1"/>
  <c r="A30" i="54" l="1"/>
  <c r="O29" i="54"/>
  <c r="E28" i="54"/>
  <c r="L28" i="54" s="1"/>
  <c r="M28" i="54" s="1"/>
  <c r="H29" i="54"/>
  <c r="I29" i="54"/>
  <c r="N27" i="54"/>
  <c r="P27" i="54" s="1"/>
  <c r="J28" i="54"/>
  <c r="C30" i="54"/>
  <c r="D29" i="54"/>
  <c r="Q21" i="54"/>
  <c r="T21" i="54" s="1"/>
  <c r="S20" i="54"/>
  <c r="A31" i="54" l="1"/>
  <c r="O30" i="54"/>
  <c r="I30" i="54"/>
  <c r="H30" i="54"/>
  <c r="N28" i="54"/>
  <c r="P28" i="54" s="1"/>
  <c r="J29" i="54"/>
  <c r="E29" i="54"/>
  <c r="L29" i="54" s="1"/>
  <c r="D30" i="54"/>
  <c r="C31" i="54"/>
  <c r="S21" i="54"/>
  <c r="Q22" i="54"/>
  <c r="T22" i="54" s="1"/>
  <c r="O31" i="54" l="1"/>
  <c r="A32" i="54"/>
  <c r="O32" i="54" s="1"/>
  <c r="I31" i="54"/>
  <c r="H31" i="54"/>
  <c r="M29" i="54"/>
  <c r="N29" i="54" s="1"/>
  <c r="P29" i="54" s="1"/>
  <c r="J30" i="54"/>
  <c r="D31" i="54"/>
  <c r="C32" i="54"/>
  <c r="E30" i="54"/>
  <c r="S22" i="54"/>
  <c r="Q23" i="54"/>
  <c r="T23" i="54" s="1"/>
  <c r="H32" i="54" l="1"/>
  <c r="I32" i="54"/>
  <c r="E31" i="54"/>
  <c r="L31" i="54" s="1"/>
  <c r="M31" i="54" s="1"/>
  <c r="L30" i="54"/>
  <c r="M30" i="54" s="1"/>
  <c r="N30" i="54" s="1"/>
  <c r="P30" i="54" s="1"/>
  <c r="J31" i="54"/>
  <c r="D32" i="54"/>
  <c r="S23" i="54"/>
  <c r="Q24" i="54"/>
  <c r="T24" i="54" s="1"/>
  <c r="E32" i="54" l="1"/>
  <c r="L32" i="54" s="1"/>
  <c r="M32" i="54" s="1"/>
  <c r="M33" i="54" s="1"/>
  <c r="J32" i="54"/>
  <c r="N31" i="54"/>
  <c r="P31" i="54" s="1"/>
  <c r="Q25" i="54"/>
  <c r="T25" i="54" s="1"/>
  <c r="S24" i="54"/>
  <c r="N32" i="54" l="1"/>
  <c r="Q38" i="54" s="1"/>
  <c r="J33" i="54"/>
  <c r="Q36" i="54" s="1"/>
  <c r="Q26" i="54"/>
  <c r="T26" i="54" s="1"/>
  <c r="S25" i="54"/>
  <c r="P32" i="54" l="1"/>
  <c r="Q34" i="54"/>
  <c r="Q37" i="54"/>
  <c r="S26" i="54"/>
  <c r="Q27" i="54"/>
  <c r="T27" i="54" s="1"/>
  <c r="S27" i="54" l="1"/>
  <c r="Q28" i="54"/>
  <c r="T28" i="54" s="1"/>
  <c r="S28" i="54" l="1"/>
  <c r="Q29" i="54"/>
  <c r="T29" i="54" s="1"/>
  <c r="Q30" i="54" l="1"/>
  <c r="T30" i="54" s="1"/>
  <c r="S29" i="54"/>
  <c r="Q31" i="54" l="1"/>
  <c r="T31" i="54" s="1"/>
  <c r="S30" i="54"/>
  <c r="Q32" i="54" l="1"/>
  <c r="T32" i="54" s="1"/>
  <c r="Q35" i="54" s="1"/>
  <c r="S31" i="54"/>
  <c r="S32" i="54" l="1"/>
  <c r="S33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NEILA</author>
  </authors>
  <commentList>
    <comment ref="B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NEILA</author>
  </authors>
  <commentList>
    <comment ref="B1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NEILA</author>
  </authors>
  <commentList>
    <comment ref="B1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1" authorId="0" shapeId="0" xr:uid="{529A85F0-0FD2-4B1C-BB0C-3ECB77505D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ideal nya 3,5% menurut kaidah operasi dan pemeliharaan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muhamat.suropati</author>
  </authors>
  <commentList>
    <comment ref="C7" authorId="0" shapeId="0" xr:uid="{00000000-0006-0000-0200-000001000000}">
      <text>
        <r>
          <rPr>
            <sz val="9"/>
            <color indexed="81"/>
            <rFont val="Tahoma"/>
            <family val="2"/>
          </rPr>
          <t>E = Daya x Jam nyala x 12bln
dihitung secara proporsional</t>
        </r>
      </text>
    </comment>
    <comment ref="L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N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kwh jual - O&amp;M</t>
        </r>
      </text>
    </comment>
    <comment ref="C8" authorId="0" shapeId="0" xr:uid="{00000000-0006-0000-0200-000004000000}">
      <text>
        <r>
          <rPr>
            <sz val="9"/>
            <color indexed="81"/>
            <rFont val="Tahoma"/>
            <family val="2"/>
          </rPr>
          <t>E = Daya x Jam nyala x 12bln
dihitung secara proporsional</t>
        </r>
      </text>
    </comment>
    <comment ref="L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9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0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10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1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2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3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4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5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7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8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9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0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1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2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3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4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5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6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7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8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9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0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1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2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11" authorId="0" shapeId="0" xr:uid="{00000000-0006-0000-0400-000001000000}">
      <text>
        <r>
          <rPr>
            <sz val="9"/>
            <color indexed="81"/>
            <rFont val="Tahoma"/>
            <family val="2"/>
          </rPr>
          <t>HILANGKAN CENTANG PADA BLANKS</t>
        </r>
      </text>
    </comment>
  </commentList>
</comments>
</file>

<file path=xl/sharedStrings.xml><?xml version="1.0" encoding="utf-8"?>
<sst xmlns="http://schemas.openxmlformats.org/spreadsheetml/2006/main" count="4749" uniqueCount="1632">
  <si>
    <t>NO</t>
  </si>
  <si>
    <t>URAIAN</t>
  </si>
  <si>
    <t>VOL</t>
  </si>
  <si>
    <t>BIAYA YANG DIPERLUKAN ( Rp )</t>
  </si>
  <si>
    <t>JUMLAH</t>
  </si>
  <si>
    <t>HARDWARE</t>
  </si>
  <si>
    <t>Penomoran Tiang</t>
  </si>
  <si>
    <t>Mtr</t>
  </si>
  <si>
    <t>Bh</t>
  </si>
  <si>
    <t>:</t>
  </si>
  <si>
    <t>I</t>
  </si>
  <si>
    <t>Golongan</t>
  </si>
  <si>
    <t>Lembar</t>
  </si>
  <si>
    <t xml:space="preserve">    dr </t>
  </si>
  <si>
    <t>Unit</t>
  </si>
  <si>
    <t>Gambar dari</t>
  </si>
  <si>
    <t>Skala</t>
  </si>
  <si>
    <t>Perihal:</t>
  </si>
  <si>
    <t xml:space="preserve"> Digambar</t>
  </si>
  <si>
    <t xml:space="preserve"> Diperiksa</t>
  </si>
  <si>
    <t xml:space="preserve"> Diketahui</t>
  </si>
  <si>
    <t xml:space="preserve"> Disetujui</t>
  </si>
  <si>
    <t>V</t>
  </si>
  <si>
    <t>NO.</t>
  </si>
  <si>
    <t>Set</t>
  </si>
  <si>
    <t>Oval Eye Nut ⅝"</t>
  </si>
  <si>
    <t>Washer Square 2 ¼"</t>
  </si>
  <si>
    <t>Schackle Anchor ⅝"</t>
  </si>
  <si>
    <t>Bolt Machine ⅝" x 10"</t>
  </si>
  <si>
    <t>Ground rod ⅝" x 8" Copper Weld</t>
  </si>
  <si>
    <t>Bimetalic Connector 35 - 240 mm²</t>
  </si>
  <si>
    <t>Clamp Ground Rod ⅝"</t>
  </si>
  <si>
    <t>Ground wire Cu 16 mm²</t>
  </si>
  <si>
    <t>Ground rod &amp; Washer</t>
  </si>
  <si>
    <t>Pipa PVC ½"</t>
  </si>
  <si>
    <t>Stopping Buckle / Yokes</t>
  </si>
  <si>
    <t>Primary Dead End Clamp ( 150 s/d 240 ) mm²</t>
  </si>
  <si>
    <t>Pole Band Double Rack 7" atau 7 ½"</t>
  </si>
  <si>
    <t>Tie Wire # 4 / Alluminium bonding wire # 20</t>
  </si>
  <si>
    <t>Kotak APP TR Double Tarif, lengkap</t>
  </si>
  <si>
    <t>Kms</t>
  </si>
  <si>
    <t>HARGA SATUAN</t>
  </si>
  <si>
    <t>GOL</t>
  </si>
  <si>
    <t>SAT</t>
  </si>
  <si>
    <t>MDU-KD</t>
  </si>
  <si>
    <t>HDW</t>
  </si>
  <si>
    <t>MDU</t>
  </si>
  <si>
    <t>JASA</t>
  </si>
  <si>
    <t/>
  </si>
  <si>
    <t>Kotak APP Type I Lipat,lengkap</t>
  </si>
  <si>
    <t>Kotak APP Type III Lipat,lengkap</t>
  </si>
  <si>
    <t>Kotak APP TR Type IV Tanpa Topi,lengkap</t>
  </si>
  <si>
    <t>Kotak APP TR Type I A Single Tarif, lengkap</t>
  </si>
  <si>
    <t>Kotak APP TM , lengkap</t>
  </si>
  <si>
    <t>Fuse Link 2 A</t>
  </si>
  <si>
    <t>Fuse Link 6 A</t>
  </si>
  <si>
    <t>Fuse Link 8 A</t>
  </si>
  <si>
    <t>Fuse Link 10 A</t>
  </si>
  <si>
    <t>Fuse Link 15 A</t>
  </si>
  <si>
    <t>Fuse Link 20 A</t>
  </si>
  <si>
    <t>Fuse Link 25 A</t>
  </si>
  <si>
    <t>Fuse Link 30 A</t>
  </si>
  <si>
    <t>Fuse Link 50 A</t>
  </si>
  <si>
    <t>Fuse Link 60 A</t>
  </si>
  <si>
    <t>NH Fuse Puller Size 00-4</t>
  </si>
  <si>
    <t>AAAC 70 mm²</t>
  </si>
  <si>
    <t>AAAC 150 mm²</t>
  </si>
  <si>
    <t>AAAC 240 mm²</t>
  </si>
  <si>
    <t>AAAC/S 70 mm²</t>
  </si>
  <si>
    <t>AAAC/S 150 mm²</t>
  </si>
  <si>
    <t>AAAC/S 240 mm²</t>
  </si>
  <si>
    <t>MVTIC 3 x 150 + N 95 mm²</t>
  </si>
  <si>
    <t>MVTIC 3 x 240 + N 95 mm²</t>
  </si>
  <si>
    <t>NFA2X 2 x 10 mm²</t>
  </si>
  <si>
    <t>NFA2X 2 x 16 mm²</t>
  </si>
  <si>
    <t>NFA2X 2 x 25 mm²</t>
  </si>
  <si>
    <t>NFA2X 4 x 10 mm²</t>
  </si>
  <si>
    <t>NFA2X 4 x 16 mm²</t>
  </si>
  <si>
    <t>NFA2X 4 x 25 mm²</t>
  </si>
  <si>
    <t>NFA2X 4 x 70 mm²</t>
  </si>
  <si>
    <t>Kabel NYY 1 x 70 mm²</t>
  </si>
  <si>
    <t>Kabel NYY 1 x 95 mm²</t>
  </si>
  <si>
    <t>Kabel NYY 1 x 150 mm²</t>
  </si>
  <si>
    <t>Kabel NYY 1 x 240 mm²</t>
  </si>
  <si>
    <t>Kabel NA2XSY 20 KV, 1 x 70 mm²</t>
  </si>
  <si>
    <t>Kabel NA2XSY 20 KV, 1 x 150 mm²</t>
  </si>
  <si>
    <t>Kabel NA2XSY 20 KV, 1 x 240 mm²</t>
  </si>
  <si>
    <t>Kabel NA2XSY 20 KV, 1 x 300 mm²</t>
  </si>
  <si>
    <t>Kabel NA2XSEYBY 20 KV, 3 x 240 mm²</t>
  </si>
  <si>
    <t>Kabel NA2XSEYBY 20 KV, 3 x 300 mm²</t>
  </si>
  <si>
    <t>Kabel NA2XS2Y 20 KV, 1 x 240 mm²</t>
  </si>
  <si>
    <t>Kabel NA2XS2Y 20 KV, 1 x 300 mm²</t>
  </si>
  <si>
    <t>Kabel NYA Fleksibel 2.5 mm²</t>
  </si>
  <si>
    <t>Kabel NYA Fleksibel 4 mm²</t>
  </si>
  <si>
    <t>Kabel NYA Fleksibel 6 mm²</t>
  </si>
  <si>
    <t>Kabel NYA Fleksibel 10 mm²</t>
  </si>
  <si>
    <t>Kabel NYA Fleksibel 16 mm²</t>
  </si>
  <si>
    <t>Kabel NYM 2 x 2.5 mm²</t>
  </si>
  <si>
    <t>Kabel NYM 2 x 4 mm²</t>
  </si>
  <si>
    <t>Kabel NYM 3 x 4 mm²</t>
  </si>
  <si>
    <t>Btg</t>
  </si>
  <si>
    <t>Tiang Beton 9M-200 daN+E</t>
  </si>
  <si>
    <t>Tiang Beton 11M-200 daN+E</t>
  </si>
  <si>
    <t>Tiang Beton 12M-200 daN+E</t>
  </si>
  <si>
    <t>Tiang Beton 12M-350 daN+E</t>
  </si>
  <si>
    <t>Tiang Beton 13M-350 daN+E</t>
  </si>
  <si>
    <t>Tiang Beton 14M-350 daN+E</t>
  </si>
  <si>
    <t>Disconnector Lightning Arester 5 KA</t>
  </si>
  <si>
    <t>Disconnector Lightning Arester 10 KA</t>
  </si>
  <si>
    <t>Micro Capasitor Controller</t>
  </si>
  <si>
    <t>Current Sensor</t>
  </si>
  <si>
    <t>Kawat Segel</t>
  </si>
  <si>
    <t>Roll</t>
  </si>
  <si>
    <t>Timah Segel</t>
  </si>
  <si>
    <t>Kg</t>
  </si>
  <si>
    <t>Strain Hook Clamp 1 ½"</t>
  </si>
  <si>
    <t>Strain Hook Ekor Babi</t>
  </si>
  <si>
    <t>Loden Manset 0.8 Kg</t>
  </si>
  <si>
    <t>Protective Cup Plastik 1 ½"</t>
  </si>
  <si>
    <t>Tap Connector Kedap Air ( 6-25 / 6-25 ) mm²</t>
  </si>
  <si>
    <t>Tap Connector Kedap Air ( 35-70 / 35-70 ) mm²</t>
  </si>
  <si>
    <t>Tap Connector Kedap Air ( 6-25 / 35-70 ) mm²</t>
  </si>
  <si>
    <t>Tap Connector Berbadan Logam ( 6-25 / 6-25 ) mm²</t>
  </si>
  <si>
    <t>Tap Connector Berbadan Logam ( 35-70 / 35-70 ) mm²</t>
  </si>
  <si>
    <t>Tap Connector Berbadan Logam ( 6-25 / 35-70 ) mm²</t>
  </si>
  <si>
    <t>Connector Bimetal 16-10 mm²</t>
  </si>
  <si>
    <t>Connector Bimetal 16-6 mm²</t>
  </si>
  <si>
    <t>Connector Bimetal 16-16 mm²</t>
  </si>
  <si>
    <t>Connector Bimetal 50-50 mm²</t>
  </si>
  <si>
    <t>Connector Bimetal 50-70 mm²</t>
  </si>
  <si>
    <t>Connector Bimetal 70-70 mm²</t>
  </si>
  <si>
    <t>Connector Bimetal 95-70 mm²</t>
  </si>
  <si>
    <t>Connector Bimetal 70-50 mm²</t>
  </si>
  <si>
    <t>Connector Bimetal 70-95 mm²</t>
  </si>
  <si>
    <t>Connector Bimetal 120-70 mm²</t>
  </si>
  <si>
    <t>Connector Bimetal 70-120 mm²</t>
  </si>
  <si>
    <t>Connector Bimetal 120-120 mm²</t>
  </si>
  <si>
    <t>Pole Bracket Three Way 3"-4"</t>
  </si>
  <si>
    <t>Pole Bracket Two Way 6"-7"</t>
  </si>
  <si>
    <t>Pole Bracket Two Way 8"-9"</t>
  </si>
  <si>
    <t>Pole Attachment Fitting / L bracket</t>
  </si>
  <si>
    <t>Fixing Collar</t>
  </si>
  <si>
    <t>Bimetalic Connector AL/AL 70-70 mm²</t>
  </si>
  <si>
    <t>Kotak APP 1 Fasa OA KAS I</t>
  </si>
  <si>
    <t>Kotak APP 3 Fasa OA KAS III</t>
  </si>
  <si>
    <t>Klem Bugel untuk tiang atap 1 ½"</t>
  </si>
  <si>
    <t>Gas Pipe 1 ½" x 6 Meter</t>
  </si>
  <si>
    <t>Armour Rod # for 35 mm²</t>
  </si>
  <si>
    <t>Armour Rod # for 50 mm²</t>
  </si>
  <si>
    <t>Armour Rod # for 70 mm²</t>
  </si>
  <si>
    <t>Armour Rod # for 150 mm²</t>
  </si>
  <si>
    <t>Armour Rod # for 240 mm²</t>
  </si>
  <si>
    <t>Armour Tape ¼" wide</t>
  </si>
  <si>
    <t>Ball Clevis Socket Eyes</t>
  </si>
  <si>
    <t>Bolt Double Arming ⅝ " x 16 - 24"</t>
  </si>
  <si>
    <t>Bolt Double Arming ⅝" x 10"</t>
  </si>
  <si>
    <t>Bolt Double Arming ⅝" x 12"</t>
  </si>
  <si>
    <t>Bolt Double Arming ⅝" x 14"</t>
  </si>
  <si>
    <t>Bolt Double Up Side ⅝" x (14 - 22")</t>
  </si>
  <si>
    <t>Bolt Double Up Side ⅝" x 10"</t>
  </si>
  <si>
    <t>Bolt Double Up Side ⅝" x 12"</t>
  </si>
  <si>
    <t>Bolt Double Up Side ⅝" x 9"</t>
  </si>
  <si>
    <t>Bolt Double Up Side ⅝" x 8"</t>
  </si>
  <si>
    <t>Bolt Machine / Bolt cariage ½" x ¾"</t>
  </si>
  <si>
    <t>Bolt Machine ⅝" x (14 - 22")</t>
  </si>
  <si>
    <t>Bolt Machine ⅝" x 12"</t>
  </si>
  <si>
    <t>Bolt Machine ⅝" x 8"</t>
  </si>
  <si>
    <t>Bolt Machine ⅝" x 9"</t>
  </si>
  <si>
    <t>Bolt Single Up Side ⅝" x 10"</t>
  </si>
  <si>
    <t>Bolt Single Up Side ⅝" x 12"</t>
  </si>
  <si>
    <t>Bolt Single Up Side ⅝" x 8"</t>
  </si>
  <si>
    <t>Bolt Single Up Side ⅝" x 9"</t>
  </si>
  <si>
    <t>Brace Steel 550 mm</t>
  </si>
  <si>
    <t>Brace Steel 770 mm</t>
  </si>
  <si>
    <t>Bracket Extension for cut out</t>
  </si>
  <si>
    <t>Bracket Secondary / Bracket insulated</t>
  </si>
  <si>
    <t>Bracket band segment,vertikal plat ( Hot dip galvanis )</t>
  </si>
  <si>
    <t>Center Bracket 6 KN</t>
  </si>
  <si>
    <t>Center Bracket 12.5 KN</t>
  </si>
  <si>
    <t>Clevis Swinging Secondary</t>
  </si>
  <si>
    <t>Compresion Conector H type 150 mm² / 240 mm²</t>
  </si>
  <si>
    <t>Compresion Conector H type 240 mm² / 240 mm²</t>
  </si>
  <si>
    <t>Compresion Conector H type 50 mm² / 70 mm²</t>
  </si>
  <si>
    <t>Compresion Conector H type 70 mm² / 150 mm²</t>
  </si>
  <si>
    <t>Compresion Conector H type 70 mm² / 70 mm²</t>
  </si>
  <si>
    <t>Compresion Terminal Lug 35 mm²</t>
  </si>
  <si>
    <t>Compresion Terminal Lug 50 mm²</t>
  </si>
  <si>
    <t>Compresion Terminal Lug 70 mm²</t>
  </si>
  <si>
    <t>Compresion Terminal Lug 150 mm²</t>
  </si>
  <si>
    <t>Compresion Terminal Lug 240 mm²</t>
  </si>
  <si>
    <t>Cross Arm Clevis</t>
  </si>
  <si>
    <t>Fixed Dead Assembly 25-35 mm²</t>
  </si>
  <si>
    <t>Fixed Dead Assembly 50-70 mm²</t>
  </si>
  <si>
    <t>Adjustable Dead End Assembly 25-35 mm²</t>
  </si>
  <si>
    <t>Adjustable Dead End Assembly 50-70 mm²</t>
  </si>
  <si>
    <t>Blundle protection Set 35-70 mm²</t>
  </si>
  <si>
    <t>Frefomed guy wire 22 mm²</t>
  </si>
  <si>
    <t>Frefomed guy wire 35 mm²</t>
  </si>
  <si>
    <t>Frefomed guy wire 70 mm²</t>
  </si>
  <si>
    <t>Ground rod ⅝" x 8" Galvanis</t>
  </si>
  <si>
    <t>Ground wire Cu 25 mm²</t>
  </si>
  <si>
    <t>Ground wire Cu 50 mm²</t>
  </si>
  <si>
    <t>Grounding Iron Plate Form Plat / Eart safety mats</t>
  </si>
  <si>
    <t>Guy Attachment / Guy hok</t>
  </si>
  <si>
    <t>Guy Wire 22 mm²</t>
  </si>
  <si>
    <t>Guy Wire 35 mm²</t>
  </si>
  <si>
    <t>Guy Wire 70 mm²</t>
  </si>
  <si>
    <t>Hot Line Clamp ( 35mm² s/d 70 mm² )</t>
  </si>
  <si>
    <t>Hot Line Clamp ( 150mm² s/d 240 mm² )</t>
  </si>
  <si>
    <t>Joint sleeve 35 mm²</t>
  </si>
  <si>
    <t>Joint sleeve 50 mm²</t>
  </si>
  <si>
    <t>Joint sleeve 70 mm²</t>
  </si>
  <si>
    <t>Joint sleeve 150 mm²</t>
  </si>
  <si>
    <t>Joint sleeve 240 mm²</t>
  </si>
  <si>
    <t>Kousen</t>
  </si>
  <si>
    <t>Large Angle Assembly 25-35 mm²</t>
  </si>
  <si>
    <t>Large Angle Assembly 50-70 mm²</t>
  </si>
  <si>
    <t>Lock Nut ⅝"</t>
  </si>
  <si>
    <t>Loop Dead End Clamp / LC ( 35 s/d 240 ) mm²</t>
  </si>
  <si>
    <t>Nut Timble eye ⅝"</t>
  </si>
  <si>
    <t>Oval Eye Bolt ⅝" x 8"</t>
  </si>
  <si>
    <t>Oval Eye Bolt ⅝" x 9"</t>
  </si>
  <si>
    <t>Oval Eye Bolt ⅝" x ( 14" s/d 22" )</t>
  </si>
  <si>
    <t>Oval Eye Bolt ⅝" x 10"</t>
  </si>
  <si>
    <t>Oval Eye Bolt ⅝" x 12"</t>
  </si>
  <si>
    <t>Parallel group clamp AL/AL 25-70 mm²</t>
  </si>
  <si>
    <t>Parallel group clamp AL/AL 70-150 mm²</t>
  </si>
  <si>
    <t>Parallel group clamp AL/AL 150-240 mm²</t>
  </si>
  <si>
    <t>Pin adapter Insulator</t>
  </si>
  <si>
    <t>Plastic Strap for Clamping</t>
  </si>
  <si>
    <t>Pole Band Double Rack 3" atau 3 ½"</t>
  </si>
  <si>
    <t>Pole Band Double Rack 4" atau 4 ½"</t>
  </si>
  <si>
    <t>Pole Band Double Rack 5" atau 5 ½"</t>
  </si>
  <si>
    <t>Pole Band Double Rack 6" atau 6 ½"</t>
  </si>
  <si>
    <t>Pole Band Double Rack 8" atau 8 ½"</t>
  </si>
  <si>
    <t>Pole Band Double Rack 9" atau 12"</t>
  </si>
  <si>
    <t>Pole Band Double Up Side 3" atau 3 ½"</t>
  </si>
  <si>
    <t>Pole Band Double Up Side 4" atau 4 ½"</t>
  </si>
  <si>
    <t>Pole Band Double Up Side 5" atau 5 ½"</t>
  </si>
  <si>
    <t>Pole Band Double Up Side 6" atau 6 ½"</t>
  </si>
  <si>
    <t>Pole Band Double Up Side 7" atau 7 ½"</t>
  </si>
  <si>
    <t>Pole Band Double Up Side 8" atau 8 ½"</t>
  </si>
  <si>
    <t>Pole Band Double Up Side 9" atau 12"</t>
  </si>
  <si>
    <t>Pole Band Single Rack 3" atau 3 ½"</t>
  </si>
  <si>
    <t>Pole Band Single Rack 4" atau 4 ½"</t>
  </si>
  <si>
    <t>Pole Band Single Rack 5" atau 5 ½"</t>
  </si>
  <si>
    <t>Pole Band Single Rack 6" atau 6 ½"</t>
  </si>
  <si>
    <t>Pole Band Single Rack 7" atau 7 ½"</t>
  </si>
  <si>
    <t>Pole Band Single Rack 8" atau 8 ½"</t>
  </si>
  <si>
    <t>Pole Band Single Rack 9" atau 12"</t>
  </si>
  <si>
    <t>Pole Band Single Up Side 3" atau 3 ½"</t>
  </si>
  <si>
    <t>Pole Band Single Up Side 4" atau 4 ½"</t>
  </si>
  <si>
    <t>Pole Band Single Up Side 5" atau 5 ½"</t>
  </si>
  <si>
    <t>Pole Band Single Up Side 6" atau 6 ½"</t>
  </si>
  <si>
    <t>Pole Band Single Up Side 7" atau 7 ½"</t>
  </si>
  <si>
    <t>Pole Band Single Up Side 8" atau 8 ½"</t>
  </si>
  <si>
    <t>Pole Band Single Up Side 9" atau 12"</t>
  </si>
  <si>
    <t>Primary Angle Clamp ( 35 s/d 70 ) mm²</t>
  </si>
  <si>
    <t>Primary Angle Clamp ( 150 s/d 240 ) mm²</t>
  </si>
  <si>
    <t>Primary Dead End Clamp ( 35 s/d 70 ) mm²</t>
  </si>
  <si>
    <t>Primary Dead End Clamp ( 70 s/d 150 ) mm²</t>
  </si>
  <si>
    <t>Rod Anchor ¾" x 8'</t>
  </si>
  <si>
    <t>Rod Anchor ⅝" x 7'</t>
  </si>
  <si>
    <t>Side Bracket</t>
  </si>
  <si>
    <t>Spool Insulator ANSI 53 - 2</t>
  </si>
  <si>
    <t>Spool Insulator ANSI 53 - 4</t>
  </si>
  <si>
    <t>Stainless Steel Strap 20 x 0.7 mm</t>
  </si>
  <si>
    <t>Steel L 70 x 70 x 7 x 780 mm galvanis</t>
  </si>
  <si>
    <t>Steel Channel C NP 8 x 1.750</t>
  </si>
  <si>
    <t>Steel Channel C NP 8 x 1.250</t>
  </si>
  <si>
    <t>Steel Channel C NP 8 x 1.390</t>
  </si>
  <si>
    <t>Strain Clamp A3C, ACSR 25-70 mm²</t>
  </si>
  <si>
    <t>Strain Clamp A3C, ACSR 70-150 mm²</t>
  </si>
  <si>
    <t>Strain Clamp A3C, ACSR 150-240 mm²</t>
  </si>
  <si>
    <t>Strain Clamp A3C, ACSR 240-400 mm²</t>
  </si>
  <si>
    <t>Suspension Clamp AL</t>
  </si>
  <si>
    <t>Suspension Clamp Plastic</t>
  </si>
  <si>
    <t>Suspension Clamp Bracket / Pole Bracket</t>
  </si>
  <si>
    <t>Strain Clamp Wedge 25-70 mm²</t>
  </si>
  <si>
    <t>Strain Clamp Wedge 70-150 mm²</t>
  </si>
  <si>
    <t>Tap connector ( 35 s/d 70 ) mm²</t>
  </si>
  <si>
    <t>Tap connector ( 35 s/d 150 ) mm²</t>
  </si>
  <si>
    <t>Tap connector ( 70 s/d 150 ) mm²</t>
  </si>
  <si>
    <t>Tap connector ( 70 s/d 240 ) mm²</t>
  </si>
  <si>
    <t>Tension Bracket</t>
  </si>
  <si>
    <t>Link</t>
  </si>
  <si>
    <t>Plastic Strap / Cable Ties</t>
  </si>
  <si>
    <t>Three Bolt Clamp</t>
  </si>
  <si>
    <t>Washer Round ⅜"</t>
  </si>
  <si>
    <t>Suplement kit XLPE-PILC 3 x 150-240 mm²</t>
  </si>
  <si>
    <t>Suplement kit XLPE-PILC 3 x 300-400 mm²</t>
  </si>
  <si>
    <t>Suplement kit XLPE-PILC 3 x 150-240 mm² (IJKA)</t>
  </si>
  <si>
    <t>Klem beugel bevesteging 8 x 6"</t>
  </si>
  <si>
    <t>Pipa shock PVC</t>
  </si>
  <si>
    <t>Klem beugel ⅞"</t>
  </si>
  <si>
    <t>Stainless steel strap</t>
  </si>
  <si>
    <t>Upah Pasang Acc.Jar Penghalang Panjat</t>
  </si>
  <si>
    <t>Per 50 m</t>
  </si>
  <si>
    <t>Upah Pasang Penghantar TM A3C 3x240 + 1x120mm²</t>
  </si>
  <si>
    <t>Upah Pasang Penghantar TM A3C 3x150 + 1x150mm²</t>
  </si>
  <si>
    <t>Upah Pasang Penghantar TM A3C 3x150 + 1x70mm²</t>
  </si>
  <si>
    <t>Upah Pasang Penghantar TM A3C 3x70 + 1x70mm²</t>
  </si>
  <si>
    <t>Upah Pasang Penghantar TM A3C 3x70 + 1x50mm²</t>
  </si>
  <si>
    <t>Upah Pasang Penghantar TM A3C 3x70 + 1x35mm²</t>
  </si>
  <si>
    <t>Upah Pasang Penghantar TM A3C 3x35 + 1x35mm²</t>
  </si>
  <si>
    <t>Upah Pasang Penghantar TM A3C 1x150 + 1x70mm²</t>
  </si>
  <si>
    <t>Upah Pasang Penghantar TM A3C 1x120 + 1x70mm²</t>
  </si>
  <si>
    <t>Upah Pasang Penghantar TM A3C 1x70 + 1x70mm²</t>
  </si>
  <si>
    <t>Upah Pasang Penghantar TM A3C 1x70 + 1x50mm²</t>
  </si>
  <si>
    <t>Upah Pasang Penghantar TM A3C 1x70 + 1x35mm²</t>
  </si>
  <si>
    <t>Upah Pasang Penghantar TM A3C 1x35 + 1x35mm²</t>
  </si>
  <si>
    <t>Upah Pasang Penghantar TM A3C 3x240mm²</t>
  </si>
  <si>
    <t>Upah Pasang Penghantar TM A3C 2x240mm²</t>
  </si>
  <si>
    <t>Upah Pasang Penghantar TM A3C 3x150mm²</t>
  </si>
  <si>
    <t>Upah Pasang Penghantar TM A3C 2x150mm²</t>
  </si>
  <si>
    <t>Upah Pasang Penghantar TM A3C 3x70mm²</t>
  </si>
  <si>
    <t>Upah Pasang Penghantar TM A3C 2x70mm²</t>
  </si>
  <si>
    <t>Upah Pasang Penghantar TM A3C 3x35mm²</t>
  </si>
  <si>
    <t>Upah Pasang Penghantar TM A3C 2x35mm²</t>
  </si>
  <si>
    <t>Upah Pasang Penghantar TM A3CS 3x240 + 1x150mm²</t>
  </si>
  <si>
    <t>Upah Pasang Penghantar TM A3CS 3x240 + 1x120mm²</t>
  </si>
  <si>
    <t>Upah Pasang Penghantar TM A3CS 3x150 + 1x150mm²</t>
  </si>
  <si>
    <t>Upah Pasang Penghantar TM A3CS 3x150 + 1x70mm²</t>
  </si>
  <si>
    <t>Upah Pasang Penghantar TM A3CS 3x70 + 1x70mm²</t>
  </si>
  <si>
    <t>Upah Pasang Penghantar TM A3CS 3x70 + 1x50mm²</t>
  </si>
  <si>
    <t>Upah Pasang Penghantar TM A3CS 3x70 + 1x35mm²</t>
  </si>
  <si>
    <t>Upah Pasang Penghantar TM A3CS 3x35 + 1x35mm²</t>
  </si>
  <si>
    <t>Upah Pasang Penghantar TM A3CS 1x150 + 1x70mm²</t>
  </si>
  <si>
    <t>Upah Pasang Penghantar TM A3CS 1x120 + 1x70mm²</t>
  </si>
  <si>
    <t>Upah Pasang Penghantar TM A3CS 1x70 + 1x70mm²</t>
  </si>
  <si>
    <t>Upah Pasang Penghantar TM A3CS 1x70 + 1x50mm²</t>
  </si>
  <si>
    <t>Upah Pasang Penghantar TM A3CS 1x70 + 1x35mm²</t>
  </si>
  <si>
    <t>Upah Pasang Penghantar TM A3CS 1x35 + 1x35mm²</t>
  </si>
  <si>
    <t>Upah Pasang Penghantar TM A3CS 3x240mm²</t>
  </si>
  <si>
    <t>Upah Pasang Penghantar TM A3CS 2x240mm²</t>
  </si>
  <si>
    <t>Upah Pasang Penghantar TM A3CS 3x150mm²</t>
  </si>
  <si>
    <t>Upah Pasang Penghantar TM A3CS 2x150mm²</t>
  </si>
  <si>
    <t>Upah Pasang Penghantar TM A3CS 3x70mm²</t>
  </si>
  <si>
    <t>Upah Pasang Penghantar TM A3CS 2x70mm²</t>
  </si>
  <si>
    <t>Upah Pasang Penghantar TM A3CS 3x35mm²</t>
  </si>
  <si>
    <t>Upah Pasang Penghantar TM A3CS 2x35mm²</t>
  </si>
  <si>
    <t>Upah Pasang Penghantar TR A3C 3x70 + 1x35mm²</t>
  </si>
  <si>
    <t>Upah Pasang Penghantar TR A3C 2x70 + 1x70mm²</t>
  </si>
  <si>
    <t>Upah Pasang Penghantar TR A3C 2x70 + 1x35mm²</t>
  </si>
  <si>
    <t>Upah Pasang Penghantar TR A3C 2x70mm²</t>
  </si>
  <si>
    <t>Upah Pasang Penghantar TR A3C 2x35mm²</t>
  </si>
  <si>
    <t>Upah Pasang Penghantar TR LVTC 3x70 + 1x50mm²</t>
  </si>
  <si>
    <t>Upah Pasang Penghantar TR LVTC 2x70 + 1x50mm²</t>
  </si>
  <si>
    <t>Upah Pasang Tiang Beton 7M-100 daN</t>
  </si>
  <si>
    <t>Upah Pasang Tiang Beton 7M-100 daN+E</t>
  </si>
  <si>
    <t>Upah Pasang Tiang Beton 9M-100 daN</t>
  </si>
  <si>
    <t>Upah Pasang Tiang Beton 9M-100 daN+E</t>
  </si>
  <si>
    <t>Upah Pasang Tiang Beton 9M-200 daN</t>
  </si>
  <si>
    <t>Upah Pasang Tiang Beton 9M-200 daN+E</t>
  </si>
  <si>
    <t>Upah Pasang Tiang Beton 11M-200 daN</t>
  </si>
  <si>
    <t>Upah Pasang Tiang Beton 11M-200 daN+E</t>
  </si>
  <si>
    <t>Upah Pasang Tiang Beton 11M-350 daN</t>
  </si>
  <si>
    <t>Upah Pasang Tiang Beton 11M-350 daN+E</t>
  </si>
  <si>
    <t>Upah Pasang Tiang Beton 12M-200 daN</t>
  </si>
  <si>
    <t>Upah Pasang Tiang Beton 12M-200 daN+E</t>
  </si>
  <si>
    <t>Upah Pasang Tiang Beton 12M-350 daN</t>
  </si>
  <si>
    <t>Upah Pasang Tiang Beton 12M-350 daN+E</t>
  </si>
  <si>
    <t>Upah Pasang Tiang Beton 12M-500 daN</t>
  </si>
  <si>
    <t>Upah Pasang Tiang Beton 12M-500 daN+E</t>
  </si>
  <si>
    <t>Upah Pasang Tiang Beton 13M-350 daN</t>
  </si>
  <si>
    <t>Upah Pasang Tiang Beton 13M-350 daN+E</t>
  </si>
  <si>
    <t>Upah Pasang Tiang Beton 13M-500 daN</t>
  </si>
  <si>
    <t>Upah Pasang Tiang Beton 13M-500 daN+E</t>
  </si>
  <si>
    <t>Upah Pasang Tiang Beton 14M-350 daN</t>
  </si>
  <si>
    <t>Upah Pasang Tiang Beton 14M-350 daN+E</t>
  </si>
  <si>
    <t>Upah Pasang Tiang Beton 14M-500 daN</t>
  </si>
  <si>
    <t>Upah Pasang Tiang Beton 14M-500 daN+E</t>
  </si>
  <si>
    <t>Upah Pasang Sepatu kabel bimetal 240 - 300 mm² (2 lubang)</t>
  </si>
  <si>
    <t>Upah Pasang Sepatu kabel bimetal 150 mm² (2 lubang)</t>
  </si>
  <si>
    <t>Upah Pasang Kabel Tanah XLPE 3 x 300 mm² (three core)</t>
  </si>
  <si>
    <t>Upah Pasang Sambungan Rumah 1 Fasa</t>
  </si>
  <si>
    <t>Upah Pasang Sambungan Rumah 3 Fasa</t>
  </si>
  <si>
    <t>Upah Bongkar Acc.Jar Penghalang Panjat</t>
  </si>
  <si>
    <t>Upah Bongkar Penghantar TM A3C 3x240 + 1x120mm²</t>
  </si>
  <si>
    <t>Upah Bongkar Penghantar TM A3C 3x150 + 1x150mm²</t>
  </si>
  <si>
    <t>Upah Bongkar Penghantar TM A3C 3x150 + 1x70mm²</t>
  </si>
  <si>
    <t>Upah Bongkar Penghantar TM A3C 3x70 + 1x70mm²</t>
  </si>
  <si>
    <t>Upah Bongkar Penghantar TM A3C 3x70 + 1x50mm²</t>
  </si>
  <si>
    <t>Upah Bongkar Penghantar TM A3C 3x70 + 1x35mm²</t>
  </si>
  <si>
    <t>Upah Bongkar Penghantar TM A3C 3x35 + 1x35mm²</t>
  </si>
  <si>
    <t>Upah Bongkar Penghantar TM A3C 1x150 + 1x70mm²</t>
  </si>
  <si>
    <t>Upah Bongkar Penghantar TM A3C 1x120 + 1x70mm²</t>
  </si>
  <si>
    <t>Upah Bongkar Penghantar TM A3C 1x70 + 1x70mm²</t>
  </si>
  <si>
    <t>Upah Bongkar Penghantar TM A3C 1x70 + 1x50mm²</t>
  </si>
  <si>
    <t>Upah Bongkar Penghantar TM A3C 1x70 + 1x35mm²</t>
  </si>
  <si>
    <t>Upah Bongkar Penghantar TM A3C 1x35 + 1x35mm²</t>
  </si>
  <si>
    <t>Upah Bongkar Penghantar TM A3C 3x240mm²</t>
  </si>
  <si>
    <t>Upah Bongkar Penghantar TM A3C 2x240mm²</t>
  </si>
  <si>
    <t>Upah Bongkar Penghantar TM A3C 3x150mm²</t>
  </si>
  <si>
    <t>Upah Bongkar Penghantar TM A3C 2x150mm²</t>
  </si>
  <si>
    <t>Upah Bongkar Penghantar TM A3C 3x70mm²</t>
  </si>
  <si>
    <t>Upah Bongkar Penghantar TM A3C 2x70mm²</t>
  </si>
  <si>
    <t>Upah Bongkar Penghantar TM A3C 3x35mm²</t>
  </si>
  <si>
    <t>Upah Bongkar Penghantar TM A3C 2x35mm²</t>
  </si>
  <si>
    <t>Upah Bongkar Penghantar TM A3CS 3x240 + 1x150mm²</t>
  </si>
  <si>
    <t>Upah Bongkar Penghantar TM A3CS 3x240 + 1x120mm²</t>
  </si>
  <si>
    <t>Upah Bongkar Penghantar TM A3CS 3x150 + 1x150mm²</t>
  </si>
  <si>
    <t>Upah Bongkar Penghantar TM A3CS 3x150 + 1x70mm²</t>
  </si>
  <si>
    <t>Upah Bongkar Penghantar TM A3CS 3x70 + 1x70mm²</t>
  </si>
  <si>
    <t>Upah Bongkar Penghantar TM A3CS 3x70 + 1x50mm²</t>
  </si>
  <si>
    <t>Upah Bongkar Penghantar TM A3CS 3x70 + 1x35mm²</t>
  </si>
  <si>
    <t>Upah Bongkar Penghantar TM A3CS 3x35 + 1x35mm²</t>
  </si>
  <si>
    <t>Upah Bongkar Penghantar TM A3CS 1x150 + 1x70mm²</t>
  </si>
  <si>
    <t>Upah Bongkar Penghantar TM A3CS 1x120 + 1x70mm²</t>
  </si>
  <si>
    <t>Upah Bongkar Penghantar TM A3CS 1x70 + 1x70mm²</t>
  </si>
  <si>
    <t>Upah Bongkar Penghantar TM A3CS 1x70 + 1x50mm²</t>
  </si>
  <si>
    <t>Upah Bongkar Penghantar TM A3CS 1x70 + 1x35mm²</t>
  </si>
  <si>
    <t>Upah Bongkar Penghantar TM A3CS 1x35 + 1x35mm²</t>
  </si>
  <si>
    <t>Upah Bongkar Penghantar TM A3CS 3x240mm²</t>
  </si>
  <si>
    <t>Upah Bongkar Penghantar TM A3CS 2x240mm²</t>
  </si>
  <si>
    <t>Upah Bongkar Penghantar TM A3CS 3x150mm²</t>
  </si>
  <si>
    <t>Upah Bongkar Penghantar TM A3CS 2x150mm²</t>
  </si>
  <si>
    <t>Upah Bongkar Penghantar TM A3CS 3x70mm²</t>
  </si>
  <si>
    <t>Upah Bongkar Penghantar TM A3CS 2x70mm²</t>
  </si>
  <si>
    <t>Upah Bongkar Penghantar TM A3CS 3x35mm²</t>
  </si>
  <si>
    <t>Upah Bongkar Penghantar TM A3CS 2x35mm²</t>
  </si>
  <si>
    <t>Upah Bongkar Penghantar TR A3C 3x70 + 1x35mm²</t>
  </si>
  <si>
    <t>Upah Bongkar Penghantar TR A3C 2x70 + 1x70mm²</t>
  </si>
  <si>
    <t>Upah Bongkar Penghantar TR A3C 2x70 + 1x35mm²</t>
  </si>
  <si>
    <t>Upah Bongkar Penghantar TR A3C 2x70mm²</t>
  </si>
  <si>
    <t>Upah Bongkar Penghantar TR A3C 2x35mm²</t>
  </si>
  <si>
    <t>Upah Bongkar Penghantar TR LVTC 3x70 + 1x50mm²</t>
  </si>
  <si>
    <t>Upah Bongkar Penghantar TR LVTC 2x70 + 1x50mm²</t>
  </si>
  <si>
    <t>Upah Bongkar Tiang Beton 7M-100 daN</t>
  </si>
  <si>
    <t>Upah Bongkar Tiang Beton 7M-100 daN+E</t>
  </si>
  <si>
    <t>Upah Bongkar Tiang Beton 9M-100 daN</t>
  </si>
  <si>
    <t>Upah Bongkar Tiang Beton 9M-100 daN+E</t>
  </si>
  <si>
    <t>Upah Bongkar Tiang Beton 9M-200 daN</t>
  </si>
  <si>
    <t>Upah Bongkar Tiang Beton 9M-200 daN+E</t>
  </si>
  <si>
    <t>Upah Bongkar Tiang Beton 11M-200 daN</t>
  </si>
  <si>
    <t>Upah Bongkar Tiang Beton 11M-200 daN+E</t>
  </si>
  <si>
    <t>Upah Bongkar Tiang Beton 11M-350 daN</t>
  </si>
  <si>
    <t>Upah Bongkar Tiang Beton 11M-350 daN+E</t>
  </si>
  <si>
    <t>Upah Bongkar Tiang Beton 12M-200 daN</t>
  </si>
  <si>
    <t>Upah Bongkar Tiang Beton 12M-200 daN+E</t>
  </si>
  <si>
    <t>Upah Bongkar Tiang Beton 12M-350 daN</t>
  </si>
  <si>
    <t>Upah Bongkar Tiang Beton 12M-350 daN+E</t>
  </si>
  <si>
    <t>Upah Bongkar Tiang Beton 12M-500 daN</t>
  </si>
  <si>
    <t>Upah Bongkar Tiang Beton 12M-500 daN+E</t>
  </si>
  <si>
    <t>Upah Bongkar Tiang Beton 13M-350 daN</t>
  </si>
  <si>
    <t>Upah Bongkar Tiang Beton 13M-350 daN+E</t>
  </si>
  <si>
    <t>Upah Bongkar Tiang Beton 13M-500 daN</t>
  </si>
  <si>
    <t>Upah Bongkar Tiang Beton 13M-500 daN+E</t>
  </si>
  <si>
    <t>Upah Bongkar Tiang Beton 14M-350 daN</t>
  </si>
  <si>
    <t>Upah Bongkar Tiang Beton 14M-350 daN+E</t>
  </si>
  <si>
    <t>Upah Bongkar Tiang Beton 14M-500 daN</t>
  </si>
  <si>
    <t>Upah Bongkar Tiang Beton 14M-500 daN+E</t>
  </si>
  <si>
    <t>Upah Bongkar Terminating Kabel 3 x 240 mm² ID</t>
  </si>
  <si>
    <t>Upah Bongkar Terminating Kabel 3 x 240 mm² OD</t>
  </si>
  <si>
    <t>Upah Bongkar Terminating Kabel 3 x 300 mm² ID</t>
  </si>
  <si>
    <t>Upah Bongkar Terminating Kabel 3 x 300 mm² OD</t>
  </si>
  <si>
    <t>Upah Bongkar Sepatu kabel bimetal 240 - 300 mm² (2 lubang)</t>
  </si>
  <si>
    <t>Upah Bongkar Sepatu kabel bimetal 150 mm² (2 lubang)</t>
  </si>
  <si>
    <t>Upah Bongkar Kabel Tanah XLPE 3 x 300 mm² (three core)</t>
  </si>
  <si>
    <t>Upah Bongkar Sambungan Rumah 1 Fasa</t>
  </si>
  <si>
    <t>Upah Bongkar Sambungan Rumah 3 Fasa</t>
  </si>
  <si>
    <t>Penghalang Panjat dan Papan Peringatan</t>
  </si>
  <si>
    <t>PPN 10%</t>
  </si>
  <si>
    <t>Jumlah Total</t>
  </si>
  <si>
    <t>Kabel NYM 3 x 2.5 mm²</t>
  </si>
  <si>
    <t>Connector Bimetal 70-35 mm²</t>
  </si>
  <si>
    <t>Pole Bracket Three Way 8"-9"</t>
  </si>
  <si>
    <t>Compression Joint LVTC+ Heat Shrink 35</t>
  </si>
  <si>
    <t>Compression Joint LVTC+ Heat Shrink 50</t>
  </si>
  <si>
    <t>Compression Joint LVTC+ Heat Shrink 70</t>
  </si>
  <si>
    <t>Compression Joint LVTC+ Heat Shrink 150</t>
  </si>
  <si>
    <t>Compression Joint LVTC+ Heat Shrink 240</t>
  </si>
  <si>
    <t>Pipa PVC 6" panjang 4 meter</t>
  </si>
  <si>
    <t>Per 1 m</t>
  </si>
  <si>
    <t>Split Plastic Sleve ( Tutup Kabel )</t>
  </si>
  <si>
    <t>SLO</t>
  </si>
  <si>
    <t>Upah Pasang Penghantar TM A3C 1x70mm²</t>
  </si>
  <si>
    <t>Upah Pasang Penghantar TM A3C 1x50mm²</t>
  </si>
  <si>
    <t>Upah Pasang Penghantar TM A3C 1x35mm²</t>
  </si>
  <si>
    <t>HARGA YANG DIPAKAI DI RAB</t>
  </si>
  <si>
    <t>A</t>
  </si>
  <si>
    <t>ALAT PENGUKUR DAN PEMBATAS</t>
  </si>
  <si>
    <t>KWH MPB; 1P;230V;5(60)A;1;2W</t>
  </si>
  <si>
    <t>KWH MPB; 3P; 4W; 230/400 V; 5(80) A; Class 1</t>
  </si>
  <si>
    <t>KWH Elektronik; 1P; 2W; 230 V; 5(40) A; kls 1 (combo); register drum</t>
  </si>
  <si>
    <t>MCB 1 Fasa 2 A</t>
  </si>
  <si>
    <t>MCB 1 Fasa 4 A</t>
  </si>
  <si>
    <t>MCB 1 Fasa 6 A</t>
  </si>
  <si>
    <t>MCB 1 Fasa 10 A</t>
  </si>
  <si>
    <t>MCB 1 Fasa 16 A</t>
  </si>
  <si>
    <t>MCB 1 Fasa 20 A</t>
  </si>
  <si>
    <t>MCB 1 Fasa 25 A</t>
  </si>
  <si>
    <t>MCB 1 Fasa 35 A</t>
  </si>
  <si>
    <t>MCB 1 Fasa 50 A</t>
  </si>
  <si>
    <t>MCB 3 Fasa 10 A</t>
  </si>
  <si>
    <t>MCB 3 Fasa 16 A</t>
  </si>
  <si>
    <t>MCB 3 Fasa 20 A</t>
  </si>
  <si>
    <t>MCB 3 Fasa 25 A</t>
  </si>
  <si>
    <t>MCB 3 Fasa 35 A</t>
  </si>
  <si>
    <t>MCCB 1 Fasa 40 A</t>
  </si>
  <si>
    <t>MCCB 1 Fasa 63 A</t>
  </si>
  <si>
    <t>MCCB 1 Fasa 80 A</t>
  </si>
  <si>
    <t>MCCB 1 Fasa 100 A</t>
  </si>
  <si>
    <t xml:space="preserve">CT TR ; Burden 5 VA; 50/5 A - 300/5 A Class 0.5s </t>
  </si>
  <si>
    <t xml:space="preserve">CT TR ; Burden 5 VA; 100/5 A Class 0.5s </t>
  </si>
  <si>
    <t>B</t>
  </si>
  <si>
    <t>KOTAK APP</t>
  </si>
  <si>
    <t>Smart Box Langsung Daya 3.9 kVA MCCB 6 A</t>
  </si>
  <si>
    <t>Smart Box Langsung Daya 6.6 kVA MCCB 10 A</t>
  </si>
  <si>
    <t>Smart Box Langsung Daya 10.6 kVA MCCB 16 A</t>
  </si>
  <si>
    <t>Smart Box Langsung Daya 13.2 kVA MCCB 20 A</t>
  </si>
  <si>
    <t>Smart Box Langsung Daya 16.5 kVA MCCB 25 A</t>
  </si>
  <si>
    <t>Smart Box Langsung Daya 23 kVA MCCB 35 A</t>
  </si>
  <si>
    <t>Smart Box Langsung Daya 33 kVA MCCB 50 A</t>
  </si>
  <si>
    <t>Smart Box Langsung Daya 41.5 kVA MCCB 63 A</t>
  </si>
  <si>
    <t>Smart Box Tidak Langsung Daya 53 kVA MCCB 80 A</t>
  </si>
  <si>
    <t>Smart Box Tidak Langsung Daya 66 kVA MCCB 100 A</t>
  </si>
  <si>
    <t>Smart Box Tidak Langsung Daya 82.5 kVA MCCB 125 A</t>
  </si>
  <si>
    <t>Smart Box Tidak Langsung Daya 105 kVA MCCB 160 A</t>
  </si>
  <si>
    <t>Smart Box Tidak Langsung Daya 131 kVA MCCB 200 A</t>
  </si>
  <si>
    <t>Smart Box Tidak Langsung Daya 147 kVA MCCB 225 A</t>
  </si>
  <si>
    <t>Smart Box Tidak Langsung Daya 164 kVA MCCB 250 A</t>
  </si>
  <si>
    <t>Smart Box Tidak Langsung Daya 197 kVA MCCB 300 A</t>
  </si>
  <si>
    <t>Smart Box Tidak Langsung Daya TM</t>
  </si>
  <si>
    <t>C</t>
  </si>
  <si>
    <t>Cell</t>
  </si>
  <si>
    <t>D</t>
  </si>
  <si>
    <t>KUBIKEL GARDU INDUK</t>
  </si>
  <si>
    <t>Metaclad;Outgoing;20kV;630A;25kA - GI</t>
  </si>
  <si>
    <t>Metaclad;Couple;20kV;2000A;25kA - GI</t>
  </si>
  <si>
    <t>E</t>
  </si>
  <si>
    <t>TRAFO DISTRIBUSI</t>
  </si>
  <si>
    <t>Trafo 1 Fasa CSP 50 kVA</t>
  </si>
  <si>
    <t>F</t>
  </si>
  <si>
    <t>PEMBATAS</t>
  </si>
  <si>
    <t>FCO Polymer</t>
  </si>
  <si>
    <t>Fuse Link 3 A</t>
  </si>
  <si>
    <t>Fuse Link 4 A</t>
  </si>
  <si>
    <t>Fuse Link 12 A</t>
  </si>
  <si>
    <t>NT Fuse 63 - 100 A Size 00, 25 - 160 A</t>
  </si>
  <si>
    <t>NT Fuse 63 - 100 A Size 0, 50 - 160 A</t>
  </si>
  <si>
    <t>NT Fuse 63 A Size 0</t>
  </si>
  <si>
    <t>NT Fuse 80 A Size 0</t>
  </si>
  <si>
    <t>NT Fuse 100 A Size 0</t>
  </si>
  <si>
    <t>NT Fuse 63 - 100 A Size 1, 63 - 250 A</t>
  </si>
  <si>
    <t>NT Fuse 63 - 100 A Size 2, 250 - 400 A</t>
  </si>
  <si>
    <t>NT Fuse 63 - 100 A Size 3, 425 - 630 A</t>
  </si>
  <si>
    <t>NT Fuse 63 - 100 A Size 4, 800 - 1250 A</t>
  </si>
  <si>
    <t>NH Fuse Holder Size 00, 25 - 160 A</t>
  </si>
  <si>
    <t>NH Fuse Holder Size 0, 50 - 160 A</t>
  </si>
  <si>
    <t>NH Fuse Holder Size 1, 63 - 250 A</t>
  </si>
  <si>
    <t>NH Fuse Holder Size 2, 250 - 400 A</t>
  </si>
  <si>
    <t>NH Fuse Holder Size 3, 425 - 630 A</t>
  </si>
  <si>
    <t>NH Fuse Holder Size 4, 800 - 1250 A</t>
  </si>
  <si>
    <t>G</t>
  </si>
  <si>
    <t>ABSW 20 KV</t>
  </si>
  <si>
    <t>Load Break Switch</t>
  </si>
  <si>
    <t>H</t>
  </si>
  <si>
    <t>LIGHTNING ARESTER</t>
  </si>
  <si>
    <t>Lightning Arester (Polymer) 21 KV, 10 KA</t>
  </si>
  <si>
    <t>Lightning Arester (Polymer) 24 KV, 10 KA</t>
  </si>
  <si>
    <t>TIANG BETON</t>
  </si>
  <si>
    <t>J</t>
  </si>
  <si>
    <t>ISOLATOR</t>
  </si>
  <si>
    <t>K</t>
  </si>
  <si>
    <t>PENGHANTAR KAWAT</t>
  </si>
  <si>
    <t>L</t>
  </si>
  <si>
    <t>PENGHANTAR KABEL</t>
  </si>
  <si>
    <t>Kabel NYFGBY 4 x 16 mm²</t>
  </si>
  <si>
    <t>Kabel NYFGBY 4 x 70 mm²</t>
  </si>
  <si>
    <t>Kabel NYFGBY 4 x 95 mm²</t>
  </si>
  <si>
    <t>Kabel NYFGBY 4 x 150 mm²</t>
  </si>
  <si>
    <t>Kabel NYY 4 x 25 mm²</t>
  </si>
  <si>
    <t>Kabel NYY 4 x 35 mm²</t>
  </si>
  <si>
    <t>Kabel NYY 4 x 70 mm²</t>
  </si>
  <si>
    <t>Kabel NYY 4 x 95 mm²</t>
  </si>
  <si>
    <t>Kabel NA2XS2Y 20 KV, 1 x 70 mm²</t>
  </si>
  <si>
    <t>Kabel NA2XS2Y 20 KV, 1 x 150 mm²</t>
  </si>
  <si>
    <t>Kabel NA2XSEYBY 20 KV, 3 x 150 mm²</t>
  </si>
  <si>
    <t>M</t>
  </si>
  <si>
    <t>SEPATU KABEL</t>
  </si>
  <si>
    <t>N</t>
  </si>
  <si>
    <t>KAPASITOR</t>
  </si>
  <si>
    <t>Capasitor 3 x 300 KVAR komplit dengan kontrol</t>
  </si>
  <si>
    <t>O</t>
  </si>
  <si>
    <t>AKSESORIES APP</t>
  </si>
  <si>
    <t>Protective Cup 1 ½"</t>
  </si>
  <si>
    <t>Gas Pipe 1 ½" x 1.5 Meter</t>
  </si>
  <si>
    <t>P</t>
  </si>
  <si>
    <t>AKSESORIES TM</t>
  </si>
  <si>
    <t>Brace Steel 1.262 mm</t>
  </si>
  <si>
    <t>Bracket Transformer cluster and adapter</t>
  </si>
  <si>
    <t>Cross Arm Steel 1.500 mm ( UNSP 10 ) galvanis</t>
  </si>
  <si>
    <t>Cross Arm Steel 2.000 mm ( UNSP 10 ) galvanis</t>
  </si>
  <si>
    <t>Cross Arm Steel 3.000 mm ( UNSP 10 ) galvanis</t>
  </si>
  <si>
    <t>Dead End Assembly</t>
  </si>
  <si>
    <t>Expanding Anchor 8.000 lbs</t>
  </si>
  <si>
    <t>Expanding Anchor 10.000 lbs</t>
  </si>
  <si>
    <t>Insulating Tape</t>
  </si>
  <si>
    <t>Live Line Connector 240 mm²</t>
  </si>
  <si>
    <t>Live Line Connector 150 mm²</t>
  </si>
  <si>
    <t>Live Line Connector 70 mm²</t>
  </si>
  <si>
    <t>Pipe Cap Galvanis 2 ½"</t>
  </si>
  <si>
    <t>Pipe Galvanis 2" 6'</t>
  </si>
  <si>
    <t>Plat Besi 4 mm x 4 cm x 8 cm</t>
  </si>
  <si>
    <t>Steel L 70 x 70 x 7 x 1.000 mm galvanis</t>
  </si>
  <si>
    <t>Steel L 70 x 70 x 7 x 1.250 mm galvanis</t>
  </si>
  <si>
    <t>Steel L 70 x 70 x 7 x 1.682 mm galvanis</t>
  </si>
  <si>
    <t>Steel L 70 x 70 x 7 x 3.000 mm galvanis</t>
  </si>
  <si>
    <t>Suspension / Small Angle Assembly</t>
  </si>
  <si>
    <t>U Bolt Connector</t>
  </si>
  <si>
    <t>Q</t>
  </si>
  <si>
    <t>AKSESORIES KABEL TANAH</t>
  </si>
  <si>
    <t>Pipa PVC ¾" panjang 4 meter</t>
  </si>
  <si>
    <t>Pipa PVC 3" panjang 4 meter</t>
  </si>
  <si>
    <t>Tanda urutan Fasa untuk kabel</t>
  </si>
  <si>
    <t>R</t>
  </si>
  <si>
    <t>UPAH PASANG</t>
  </si>
  <si>
    <t>KONSTRUKSI JTR</t>
  </si>
  <si>
    <t>Upah Pasang Konst. JTR J2</t>
  </si>
  <si>
    <t>Upah Pasang Konst. JTR J3</t>
  </si>
  <si>
    <t>Upah Pasang Konst. JTR J4</t>
  </si>
  <si>
    <t>Upah Pasang Konst. JTR J4-A</t>
  </si>
  <si>
    <t>Upah Pasang Konst. JTR J5</t>
  </si>
  <si>
    <t>Upah Pasang Konst. JTR J6</t>
  </si>
  <si>
    <t>Upah Pasang Konst. JTR J6-X</t>
  </si>
  <si>
    <t>Upah Pasang Konst. JTR J7</t>
  </si>
  <si>
    <t>Upah Pasang Konst. JTR J8</t>
  </si>
  <si>
    <t>Upah Pasang Konst. JTR J10</t>
  </si>
  <si>
    <t>Upah Pasang Konst. JTR J5-T</t>
  </si>
  <si>
    <t>Upah Pasang Konst. JTR J6-T</t>
  </si>
  <si>
    <t>Upah Pasang Konst. JTR J7-T</t>
  </si>
  <si>
    <t>Upah Pasang Konst. JTR MJ6-T</t>
  </si>
  <si>
    <t>Upah Pasang Konst. JTR B13-B</t>
  </si>
  <si>
    <t>Upah Pasang Konst. JTR B13-D</t>
  </si>
  <si>
    <t>Upah Pasang Konst. JTR B15-B</t>
  </si>
  <si>
    <t>Upah Pasang Konst. JTR B15-D</t>
  </si>
  <si>
    <t>Upah Pasang Konst. JTR B16-B</t>
  </si>
  <si>
    <t>Upah Pasang Konst. JTR B16-D</t>
  </si>
  <si>
    <t>Upah Pasang Konst. JTR B71-B</t>
  </si>
  <si>
    <t>KONSTRUKSI JTM 1 FASA</t>
  </si>
  <si>
    <t>Upah Pasang Konst. JTM 1 Fasa A1</t>
  </si>
  <si>
    <t>Upah Pasang Konst. JTM 1 Fasa A1-N</t>
  </si>
  <si>
    <t>Upah Pasang Konst. JTM 1 Fasa A1-PN</t>
  </si>
  <si>
    <t>Upah Pasang Konst. JTM 1 Fasa A1-P</t>
  </si>
  <si>
    <t>Upah Pasang Konst. JTM 1 Fasa A1'</t>
  </si>
  <si>
    <t>Upah Pasang Konst. JTM 1 Fasa A2</t>
  </si>
  <si>
    <t>Upah Pasang Konst. JTM 1 Fasa A2-N</t>
  </si>
  <si>
    <t>Upah Pasang Konst. JTM 1 Fasa A2'</t>
  </si>
  <si>
    <t>Upah Pasang Konst. JTM 1 Fasa A3</t>
  </si>
  <si>
    <t>Upah Pasang Konst. JTM 1 Fasa A3-N</t>
  </si>
  <si>
    <t>Upah Pasang Konst. JTM 1 Fasa A3'</t>
  </si>
  <si>
    <t>Upah Pasang Konst. JTM 1 Fasa A4</t>
  </si>
  <si>
    <t>Upah Pasang Konst. JTM 1 Fasa A4-N</t>
  </si>
  <si>
    <t>Upah Pasang Konst. JTM 1 Fasa A4'</t>
  </si>
  <si>
    <t>Upah Pasang Konst. JTM 1 Fasa A5</t>
  </si>
  <si>
    <t>Upah Pasang Konst. JTM 1 Fasa A5-N</t>
  </si>
  <si>
    <t>Upah Pasang Konst. JTM 1 Fasa A5-1</t>
  </si>
  <si>
    <t>Upah Pasang Konst. JTM 1 Fasa A5-2</t>
  </si>
  <si>
    <t>Upah Pasang Konst. JTM 1 Fasa A5-3</t>
  </si>
  <si>
    <t>Upah Pasang Konst. JTM 1 Fasa A5-4</t>
  </si>
  <si>
    <t>Upah Pasang Konst. JTM 1 Fasa A5'</t>
  </si>
  <si>
    <t>Upah Pasang Konst. JTM 1 Fasa A5-1'</t>
  </si>
  <si>
    <t>Upah Pasang Konst. JTM 1 Fasa A5-2'</t>
  </si>
  <si>
    <t>Upah Pasang Konst. JTM 1 Fasa A5-3'</t>
  </si>
  <si>
    <t>Upah Pasang Konst. JTM 1 Fasa A5-4'</t>
  </si>
  <si>
    <t>Upah Pasang Konst. JTM 1 Fasa A6</t>
  </si>
  <si>
    <t>Upah Pasang Konst. JTM 1 Fasa A6-N</t>
  </si>
  <si>
    <t>Upah Pasang Konst. JTM 1 Fasa A6'</t>
  </si>
  <si>
    <t>Upah Pasang Konst. JTM 1 Fasa A7</t>
  </si>
  <si>
    <t>Upah Pasang Konst. JTM 1 Fasa A7-A</t>
  </si>
  <si>
    <t>Upah Pasang Konst. JTM 1 Fasa A8</t>
  </si>
  <si>
    <t>Upah Pasang Konst. JTM 1 Fasa A8-A</t>
  </si>
  <si>
    <t>Upah Pasang Konst. JTM 1 Fasa A9</t>
  </si>
  <si>
    <t>Upah Pasang Konst. JTM 1 Fasa A9-N</t>
  </si>
  <si>
    <t>KONSTRUKSI JTM 1 FASA MENJADI 3 FASA</t>
  </si>
  <si>
    <t>Upah Pasang Konst. JTM 1-3 Fasa B1</t>
  </si>
  <si>
    <t>Upah Pasang Konst. JTM 1-3 Fasa B1-A</t>
  </si>
  <si>
    <t>Upah Pasang Konst. JTM 1-3 Fasa B2</t>
  </si>
  <si>
    <t>Upah Pasang Konst. JTM 1-3 Fasa B3</t>
  </si>
  <si>
    <t>Upah Pasang Konst. JTM 1-3 Fasa B4</t>
  </si>
  <si>
    <t>Upah Pasang Konst. JTM 1-3 Fasa B5</t>
  </si>
  <si>
    <t>KONSTRUKSI JTM 3 FASA</t>
  </si>
  <si>
    <t>Upah Pasang Konst. JTM 3 Fasa C1</t>
  </si>
  <si>
    <t>Upah Pasang Konst. JTM 3 Fasa C1-N</t>
  </si>
  <si>
    <t>Upah Pasang Konst. JTM 3 Fasa C1-1</t>
  </si>
  <si>
    <t>Upah Pasang Konst. JTM 3 Fasa C1-1N</t>
  </si>
  <si>
    <t>Upah Pasang Konst. JTM 3 Fasa C1-A</t>
  </si>
  <si>
    <t>Upah Pasang Konst. JTM 3 Fasa C1'</t>
  </si>
  <si>
    <t>Upah Pasang Konst. JTM 3 Fasa C1-1'</t>
  </si>
  <si>
    <t>Upah Pasang Konst. JTM 3 Fasa C1-A'</t>
  </si>
  <si>
    <t>Upah Pasang Konst. JTM 3 Fasa C2</t>
  </si>
  <si>
    <t>Upah Pasang Konst. JTM 3 Fasa C2-1</t>
  </si>
  <si>
    <t>Upah Pasang Konst. JTM 3 Fasa C2-A</t>
  </si>
  <si>
    <t>Upah Pasang Konst. JTM 3 Fasa C2-N</t>
  </si>
  <si>
    <t>Upah Pasang Konst. JTM 3 Fasa C2'</t>
  </si>
  <si>
    <t>Upah Pasang Konst. JTM 3 Fasa C2-1'</t>
  </si>
  <si>
    <t>Upah Pasang Konst. JTM 3 Fasa C2-A'</t>
  </si>
  <si>
    <t>Upah Pasang Konst. JTM 3 Fasa C3</t>
  </si>
  <si>
    <t>Upah Pasang Konst. JTM 3 Fasa C3-VN</t>
  </si>
  <si>
    <t>Upah Pasang Konst. JTM 3 Fasa C3'</t>
  </si>
  <si>
    <t>Upah Pasang Konst. JTM 3 Fasa C4-1</t>
  </si>
  <si>
    <t>Upah Pasang Konst. JTM 3 Fasa C5-1</t>
  </si>
  <si>
    <t>Upah Pasang Konst. JTM 3 Fasa C7</t>
  </si>
  <si>
    <t>Upah Pasang Konst. JTM 3 Fasa C7-1</t>
  </si>
  <si>
    <t>Upah Pasang Konst. JTM 3 Fasa C7-N</t>
  </si>
  <si>
    <t>Upah Pasang Konst. JTM 3 Fasa C7'</t>
  </si>
  <si>
    <t>Upah Pasang Konst. JTM 3 Fasa C7-1'</t>
  </si>
  <si>
    <t>Upah Pasang Konst. JTM 3 Fasa C8</t>
  </si>
  <si>
    <t>Upah Pasang Konst. JTM 3 Fasa C8-A</t>
  </si>
  <si>
    <t>Upah Pasang Konst. JTM 3 Fasa C8-AN</t>
  </si>
  <si>
    <t>Upah Pasang Konst. JTM 3 Fasa C8'</t>
  </si>
  <si>
    <t>Upah Pasang Konst. JTM 3 Fasa C8-A'</t>
  </si>
  <si>
    <t>Upah Pasang Konst. JTM 3 Fasa C9</t>
  </si>
  <si>
    <t>Upah Pasang Konst. JTM 3 Fasa C9-N</t>
  </si>
  <si>
    <t>Upah Pasang Konst. JTM 3 Fasa C9'</t>
  </si>
  <si>
    <t>Upah Pasang Konst. JTM 3 Fasa C10</t>
  </si>
  <si>
    <t>Upah Pasang Konst. JTM 3 Fasa C10-N</t>
  </si>
  <si>
    <t>Upah Pasang Konst. JTM 3 Fasa C10'</t>
  </si>
  <si>
    <t>Upah Pasang Konst. JTM 3 Fasa C11</t>
  </si>
  <si>
    <t>Upah Pasang Konst. JTM 3 Fasa C11-N</t>
  </si>
  <si>
    <t>Upah Pasang Konst. JTM 3 Fasa C11'</t>
  </si>
  <si>
    <t>KONSTRUKSI JTM DOUBLE CIRCUIT</t>
  </si>
  <si>
    <t>Upah Pasang Konst. JTM Double Circuit DC-C1V</t>
  </si>
  <si>
    <t>Upah Pasang Konst. JTM Double Circuit DC-C1-1V</t>
  </si>
  <si>
    <t>Upah Pasang Konst. JTM Double Circuit DC-C1-1H</t>
  </si>
  <si>
    <t>Upah Pasang Konst. JTM Double Circuit DC-C1-AHN</t>
  </si>
  <si>
    <t>Upah Pasang Konst. JTM Double Circuit DC-C2-1V</t>
  </si>
  <si>
    <t>Upah Pasang Konst. JTM Double Circuit DC-C2-AH</t>
  </si>
  <si>
    <t>Upah Pasang Konst. JTM Double Circuit DC-C2-AHN</t>
  </si>
  <si>
    <t>Upah Pasang Konst. JTM Double Circuit DC-C4-N</t>
  </si>
  <si>
    <t>Upah Pasang Konst. JTM Double Circuit DC-C7-N</t>
  </si>
  <si>
    <t>Upah Pasang Konst. JTM Double Circuit DC-C8</t>
  </si>
  <si>
    <t>Upah Pasang Konst. JTM Double Circuit DC-C8-N</t>
  </si>
  <si>
    <t>AKSESORIES JARINGAN</t>
  </si>
  <si>
    <t>Upah Pasang Acc.Jar M2-11</t>
  </si>
  <si>
    <t>Upah Pasang Acc.Jar M2-11M</t>
  </si>
  <si>
    <t>Upah Pasang Acc.Jar M2-12</t>
  </si>
  <si>
    <t>Upah Pasang Acc.Jar M2-12A</t>
  </si>
  <si>
    <t>Upah Pasang Acc.Jar M2-15</t>
  </si>
  <si>
    <t>Upah Pasang Acc.Jar M3-16</t>
  </si>
  <si>
    <t>Upah Pasang Acc.Jar M5-2</t>
  </si>
  <si>
    <t>Upah Pasang Acc.Jar M5-3</t>
  </si>
  <si>
    <t>Upah Pasang Acc.Jar M5-4</t>
  </si>
  <si>
    <t>Upah Pasang Acc.Jar M5-5</t>
  </si>
  <si>
    <t>Upah Pasang Acc.Jar M5-6</t>
  </si>
  <si>
    <t>Upah Pasang Acc.Jar M5-8</t>
  </si>
  <si>
    <t>Upah Pasang Acc.Jar M5-9</t>
  </si>
  <si>
    <t>Upah Pasang Acc.Jar M5-10</t>
  </si>
  <si>
    <t>Upah Pasang Acc.Jar M5-12</t>
  </si>
  <si>
    <t>Upah Pasang Acc.Jar M5-13</t>
  </si>
  <si>
    <t>Upah Pasang Acc.Jar M5-16</t>
  </si>
  <si>
    <t>Upah Pasang Acc.Jar M5-20</t>
  </si>
  <si>
    <t>Upah Pasang Acc.Jar M5-24</t>
  </si>
  <si>
    <t>Upah Pasang Acc.Jar P12C-1</t>
  </si>
  <si>
    <t>Upah Pasang Acc.Jar P12C-2</t>
  </si>
  <si>
    <t>Upah Pasang Acc.Jar P12S-1</t>
  </si>
  <si>
    <t>Upah Pasang Acc.Jar P12S-2</t>
  </si>
  <si>
    <t>Upah Pasang Acc.Jar E1-1</t>
  </si>
  <si>
    <t>Upah Pasang Acc.Jar E1-2</t>
  </si>
  <si>
    <t>Upah Pasang Acc.Jar E1-3</t>
  </si>
  <si>
    <t>Upah Pasang Acc.Jar E2-1</t>
  </si>
  <si>
    <t>Upah Pasang Acc.Jar E2-2</t>
  </si>
  <si>
    <t>Upah Pasang Acc.Jar E2-3</t>
  </si>
  <si>
    <t>Upah Pasang Acc.Jar E5-1</t>
  </si>
  <si>
    <t>Upah Pasang Acc.Jar E5-2</t>
  </si>
  <si>
    <t>Upah Pasang Acc.Jar E6-1</t>
  </si>
  <si>
    <t>Upah Pasang Acc.Jar F1-2</t>
  </si>
  <si>
    <t>Upah Pasang Acc.Jar F1-3</t>
  </si>
  <si>
    <t>Upah Pasang Acc.Jar FDG</t>
  </si>
  <si>
    <t>PENGHANTAR TM</t>
  </si>
  <si>
    <t>Upah Pasang Penghantar TM A3C 3x240 + 1x150mm²</t>
  </si>
  <si>
    <t>Upah Pasang Penghantar TM A3C 1x240mm²</t>
  </si>
  <si>
    <t>Upah Pasang Penghantar TM A3C 1x150mm²</t>
  </si>
  <si>
    <t>Upah Pasang Penghantar TM A3CS 1x240mm²</t>
  </si>
  <si>
    <t>Upah Pasang Penghantar TM A3CS 1x150mm²</t>
  </si>
  <si>
    <t>Upah Pasang Penghantar TM A3CS 1x70mm²</t>
  </si>
  <si>
    <t>Upah Pasang Penghantar TM A3CS 1x50mm²</t>
  </si>
  <si>
    <t>Upah Pasang Penghantar TM A3CS 1x35mm²</t>
  </si>
  <si>
    <t>PENGHANTAR TR</t>
  </si>
  <si>
    <t>Upah Pasang Trafo 1 Fasa 25 KVA + Bracket</t>
  </si>
  <si>
    <t>Upah Pasang Trafo 1 Fasa 50 KVA + Bracket</t>
  </si>
  <si>
    <t>Upah Pasang Trafo 1 Fasa 50 KVA 1 Tiang</t>
  </si>
  <si>
    <t>Upah Pasang Trafo 3 Fasa 50 KVA 1 Tiang</t>
  </si>
  <si>
    <t>Upah Pasang Trafo 3 Fasa 100 KVA 1 Tiang</t>
  </si>
  <si>
    <t>Upah Pasang Trafo 3 Fasa 50 KVA 2 Tiang</t>
  </si>
  <si>
    <t>Upah Pasang Trafo 3 Fasa 100 KVA 2 Tiang</t>
  </si>
  <si>
    <t>Upah Pasang Trafo 3 Fasa 160 KVA 2 Tiang</t>
  </si>
  <si>
    <t>TIANG</t>
  </si>
  <si>
    <t>KABEL TANAH</t>
  </si>
  <si>
    <t>Upah Pasang Kabel Tanah XLPE 3 x 240 mm² (three core)</t>
  </si>
  <si>
    <t xml:space="preserve">Upah Pasang Kabel NYY 1 x 70 mm² </t>
  </si>
  <si>
    <t xml:space="preserve">Upah Pasang Kabel NYY 1 x 150 mm² </t>
  </si>
  <si>
    <t xml:space="preserve">Upah Pasang Kabel NA2XS2Y 20 KV 3 x 150 mm² </t>
  </si>
  <si>
    <t xml:space="preserve">Upah Pasang Kabel NA2XS2Y 20 KV 3 x 70 mm² </t>
  </si>
  <si>
    <t>Galian Kabel - m³</t>
  </si>
  <si>
    <t>Per m³</t>
  </si>
  <si>
    <t>SAMBUNGAN RUMAH</t>
  </si>
  <si>
    <t>Upah Pasang SR + APP 1 Fasa</t>
  </si>
  <si>
    <t>Upah Pasang SR + APP 3 Fasa</t>
  </si>
  <si>
    <t>Upah Pasang APP TM + Wiring</t>
  </si>
  <si>
    <t>S</t>
  </si>
  <si>
    <t>UPAH BONGKAR</t>
  </si>
  <si>
    <t>Upah Bongkar Konst. JTR J2</t>
  </si>
  <si>
    <t>Upah Bongkar Konst. JTR J3</t>
  </si>
  <si>
    <t>Upah Bongkar Konst. JTR J4</t>
  </si>
  <si>
    <t>Upah Bongkar Konst. JTR J4-A</t>
  </si>
  <si>
    <t>Upah Bongkar Konst. JTR J5</t>
  </si>
  <si>
    <t>Upah Bongkar Konst. JTR J6</t>
  </si>
  <si>
    <t>Upah Bongkar Konst. JTR J6-X</t>
  </si>
  <si>
    <t>Upah Bongkar Konst. JTR J7</t>
  </si>
  <si>
    <t>Upah Bongkar Konst. JTR J8</t>
  </si>
  <si>
    <t>Upah Bongkar Konst. JTR J10</t>
  </si>
  <si>
    <t>Upah Bongkar Konst. JTR J5-T</t>
  </si>
  <si>
    <t>Upah Bongkar Konst. JTR J6-T</t>
  </si>
  <si>
    <t>Upah Bongkar Konst. JTR J7-T</t>
  </si>
  <si>
    <t>Upah Bongkar Konst. JTR MJ6-T</t>
  </si>
  <si>
    <t>Upah Bongkar Konst. JTR B13-B</t>
  </si>
  <si>
    <t>Upah Bongkar Konst. JTR B13-D</t>
  </si>
  <si>
    <t>Upah Bongkar Konst. JTR B15-B</t>
  </si>
  <si>
    <t>Upah Bongkar Konst. JTR B15-D</t>
  </si>
  <si>
    <t>Upah Bongkar Konst. JTR B16-B</t>
  </si>
  <si>
    <t>Upah Bongkar Konst. JTR B16-D</t>
  </si>
  <si>
    <t>Upah Bongkar Konst. JTR B71-B</t>
  </si>
  <si>
    <t>Upah Bongkar Konst. JTM 1 Fasa A1</t>
  </si>
  <si>
    <t>Upah Bongkar Konst. JTM 1 Fasa A1-N</t>
  </si>
  <si>
    <t>Upah Bongkar Konst. JTM 1 Fasa A1-PN</t>
  </si>
  <si>
    <t>Upah Bongkar Konst. JTM 1 Fasa A1-P</t>
  </si>
  <si>
    <t>Upah Bongkar Konst. JTM 1 Fasa A1'</t>
  </si>
  <si>
    <t>Upah Bongkar Konst. JTM 1 Fasa A2</t>
  </si>
  <si>
    <t>Upah Bongkar Konst. JTM 1 Fasa A2-N</t>
  </si>
  <si>
    <t>Upah Bongkar Konst. JTM 1 Fasa A2'</t>
  </si>
  <si>
    <t>Upah Bongkar Konst. JTM 1 Fasa A3</t>
  </si>
  <si>
    <t>Upah Bongkar Konst. JTM 1 Fasa A3-N</t>
  </si>
  <si>
    <t>Upah Bongkar Konst. JTM 1 Fasa A3'</t>
  </si>
  <si>
    <t>Upah Bongkar Konst. JTM 1 Fasa A4</t>
  </si>
  <si>
    <t>Upah Bongkar Konst. JTM 1 Fasa A4-N</t>
  </si>
  <si>
    <t>Upah Bongkar Konst. JTM 1 Fasa A4'</t>
  </si>
  <si>
    <t>Upah Bongkar Konst. JTM 1 Fasa A5</t>
  </si>
  <si>
    <t>Upah Bongkar Konst. JTM 1 Fasa A5-N</t>
  </si>
  <si>
    <t>Upah Bongkar Konst. JTM 1 Fasa A5-1</t>
  </si>
  <si>
    <t>Upah Bongkar Konst. JTM 1 Fasa A5-2</t>
  </si>
  <si>
    <t>Upah Bongkar Konst. JTM 1 Fasa A5-3</t>
  </si>
  <si>
    <t>Upah Bongkar Konst. JTM 1 Fasa A5-4</t>
  </si>
  <si>
    <t>Upah Bongkar Konst. JTM 1 Fasa A5'</t>
  </si>
  <si>
    <t>Upah Bongkar Konst. JTM 1 Fasa A5-1'</t>
  </si>
  <si>
    <t>Upah Bongkar Konst. JTM 1 Fasa A5-2'</t>
  </si>
  <si>
    <t>Upah Bongkar Konst. JTM 1 Fasa A5-3'</t>
  </si>
  <si>
    <t>Upah Bongkar Konst. JTM 1 Fasa A5-4'</t>
  </si>
  <si>
    <t>Upah Bongkar Konst. JTM 1 Fasa A6</t>
  </si>
  <si>
    <t>Upah Bongkar Konst. JTM 1 Fasa A6-N</t>
  </si>
  <si>
    <t>Upah Bongkar Konst. JTM 1 Fasa A6'</t>
  </si>
  <si>
    <t>Upah Bongkar Konst. JTM 1 Fasa A7</t>
  </si>
  <si>
    <t>Upah Bongkar Konst. JTM 1 Fasa A7-A</t>
  </si>
  <si>
    <t>Upah Bongkar Konst. JTM 1 Fasa A8</t>
  </si>
  <si>
    <t>Upah Bongkar Konst. JTM 1 Fasa A8-A</t>
  </si>
  <si>
    <t>Upah Bongkar Konst. JTM 1 Fasa A9</t>
  </si>
  <si>
    <t>Upah Bongkar Konst. JTM 1 Fasa A9-N</t>
  </si>
  <si>
    <t>Upah Bongkar Konst. JTM 1-3 Fasa B1</t>
  </si>
  <si>
    <t>Upah Bongkar Konst. JTM 1-3 Fasa B1-A</t>
  </si>
  <si>
    <t>Upah Bongkar Konst. JTM 1-3 Fasa B2</t>
  </si>
  <si>
    <t>Upah Bongkar Konst. JTM 1-3 Fasa B3</t>
  </si>
  <si>
    <t>Upah Bongkar Konst. JTM 1-3 Fasa B4</t>
  </si>
  <si>
    <t>Upah Bongkar Konst. JTM 1-3 Fasa B5</t>
  </si>
  <si>
    <t>Upah Bongkar Konst. JTM 3 Fasa C1</t>
  </si>
  <si>
    <t>Upah Bongkar Konst. JTM 3 Fasa C1-N</t>
  </si>
  <si>
    <t>Upah Bongkar Konst. JTM 3 Fasa C1-1</t>
  </si>
  <si>
    <t>Upah Bongkar Konst. JTM 3 Fasa C1-1N</t>
  </si>
  <si>
    <t>Upah Bongkar Konst. JTM 3 Fasa C1-A</t>
  </si>
  <si>
    <t>Upah Bongkar Konst. JTM 3 Fasa C1'</t>
  </si>
  <si>
    <t>Upah Bongkar Konst. JTM 3 Fasa C1-1'</t>
  </si>
  <si>
    <t>Upah Bongkar Konst. JTM 3 Fasa C1-A'</t>
  </si>
  <si>
    <t>Upah Bongkar Konst. JTM 3 Fasa C2</t>
  </si>
  <si>
    <t>Upah Bongkar Konst. JTM 3 Fasa C2-1</t>
  </si>
  <si>
    <t>Upah Bongkar Konst. JTM 3 Fasa C2-A</t>
  </si>
  <si>
    <t>Upah Bongkar Konst. JTM 3 Fasa C2-N</t>
  </si>
  <si>
    <t>Upah Bongkar Konst. JTM 3 Fasa C2'</t>
  </si>
  <si>
    <t>Upah Bongkar Konst. JTM 3 Fasa C2-1'</t>
  </si>
  <si>
    <t>Upah Bongkar Konst. JTM 3 Fasa C2-A'</t>
  </si>
  <si>
    <t>Upah Bongkar Konst. JTM 3 Fasa C3</t>
  </si>
  <si>
    <t>Upah Bongkar Konst. JTM 3 Fasa C3-VN</t>
  </si>
  <si>
    <t>Upah Bongkar Konst. JTM 3 Fasa C3'</t>
  </si>
  <si>
    <t>Upah Bongkar Konst. JTM 3 Fasa C4-1</t>
  </si>
  <si>
    <t>Upah Bongkar Konst. JTM 3 Fasa C5-1</t>
  </si>
  <si>
    <t>Upah Bongkar Konst. JTM 3 Fasa C7</t>
  </si>
  <si>
    <t>Upah Bongkar Konst. JTM 3 Fasa C7-1</t>
  </si>
  <si>
    <t>Upah Bongkar Konst. JTM 3 Fasa C7-N</t>
  </si>
  <si>
    <t>Upah Bongkar Konst. JTM 3 Fasa C7'</t>
  </si>
  <si>
    <t>Upah Bongkar Konst. JTM 3 Fasa C7-1'</t>
  </si>
  <si>
    <t>Upah Bongkar Konst. JTM 3 Fasa C8</t>
  </si>
  <si>
    <t>Upah Bongkar Konst. JTM 3 Fasa C8-A</t>
  </si>
  <si>
    <t>Upah Bongkar Konst. JTM 3 Fasa C8-AN</t>
  </si>
  <si>
    <t>Upah Bongkar Konst. JTM 3 Fasa C8'</t>
  </si>
  <si>
    <t>Upah Bongkar Konst. JTM 3 Fasa C8-A'</t>
  </si>
  <si>
    <t>Upah Bongkar Konst. JTM 3 Fasa C9</t>
  </si>
  <si>
    <t>Upah Bongkar Konst. JTM 3 Fasa C9-N</t>
  </si>
  <si>
    <t>Upah Bongkar Konst. JTM 3 Fasa C9'</t>
  </si>
  <si>
    <t>Upah Bongkar Konst. JTM 3 Fasa C10</t>
  </si>
  <si>
    <t>Upah Bongkar Konst. JTM 3 Fasa C10-N</t>
  </si>
  <si>
    <t>Upah Bongkar Konst. JTM 3 Fasa C10'</t>
  </si>
  <si>
    <t>Upah Bongkar Konst. JTM 3 Fasa C11</t>
  </si>
  <si>
    <t>Upah Bongkar Konst. JTM 3 Fasa C11-N</t>
  </si>
  <si>
    <t>Upah Bongkar Konst. JTM 3 Fasa C11'</t>
  </si>
  <si>
    <t>Upah Bongkar Konst. JTM Double Circuit DC-C1V</t>
  </si>
  <si>
    <t>Upah Bongkar Konst. JTM Double Circuit DC-C1-1V</t>
  </si>
  <si>
    <t>Upah Bongkar Konst. JTM Double Circuit DC-C1-1H</t>
  </si>
  <si>
    <t>Upah Bongkar Konst. JTM Double Circuit DC-C1-AHN</t>
  </si>
  <si>
    <t>Upah Bongkar Konst. JTM Double Circuit DC-C2-1V</t>
  </si>
  <si>
    <t>Upah Bongkar Konst. JTM Double Circuit DC-C2-AH</t>
  </si>
  <si>
    <t>Upah Bongkar Konst. JTM Double Circuit DC-C2-AHN</t>
  </si>
  <si>
    <t>Upah Bongkar Konst. JTM Double Circuit DC-C2-1BN</t>
  </si>
  <si>
    <t>Upah Bongkar Konst. JTM Double Circuit DC-C4-N</t>
  </si>
  <si>
    <t>Upah Bongkar Konst. JTM Double Circuit DC-C7-N</t>
  </si>
  <si>
    <t>Upah Bongkar Konst. JTM Double Circuit DC-C8</t>
  </si>
  <si>
    <t>Upah Bongkar Konst. JTM Double Circuit DC-C8-N</t>
  </si>
  <si>
    <t>Upah Bongkar Acc.Jar M2-11</t>
  </si>
  <si>
    <t>Upah Bongkar Acc.Jar M2-11M</t>
  </si>
  <si>
    <t>Upah Bongkar Acc.Jar M2-12</t>
  </si>
  <si>
    <t>Upah Bongkar Acc.Jar M2-12A</t>
  </si>
  <si>
    <t>Upah Bongkar Acc.Jar M2-15</t>
  </si>
  <si>
    <t>Upah Bongkar Acc.Jar M3-16</t>
  </si>
  <si>
    <t>Upah Bongkar Acc.Jar M5-2</t>
  </si>
  <si>
    <t>Upah Bongkar Acc.Jar M5-3</t>
  </si>
  <si>
    <t>Upah Bongkar Acc.Jar M5-4</t>
  </si>
  <si>
    <t>Upah Bongkar Acc.Jar M5-5</t>
  </si>
  <si>
    <t>Upah Bongkar Acc.Jar M5-6</t>
  </si>
  <si>
    <t>Upah Bongkar Acc.Jar M5-8</t>
  </si>
  <si>
    <t>Upah Bongkar Acc.Jar M5-9</t>
  </si>
  <si>
    <t>Upah Bongkar Acc.Jar M5-10</t>
  </si>
  <si>
    <t>Upah Bongkar Acc.Jar M5-12</t>
  </si>
  <si>
    <t>Upah Bongkar Acc.Jar M5-13</t>
  </si>
  <si>
    <t>Upah Bongkar Acc.Jar M5-16</t>
  </si>
  <si>
    <t>Upah Bongkar Acc.Jar M5-20</t>
  </si>
  <si>
    <t>Upah Bongkar Acc.Jar M5-24</t>
  </si>
  <si>
    <t>Upah Bongkar Acc.Jar P12C-1</t>
  </si>
  <si>
    <t>Upah Bongkar Acc.Jar P12C-2</t>
  </si>
  <si>
    <t>Upah Bongkar Acc.Jar P12S-1</t>
  </si>
  <si>
    <t>Upah Bongkar Acc.Jar P12S-2</t>
  </si>
  <si>
    <t>Upah Bongkar Acc.Jar E1-1</t>
  </si>
  <si>
    <t>Upah Bongkar Acc.Jar E1-2</t>
  </si>
  <si>
    <t>Upah Bongkar Acc.Jar E1-3</t>
  </si>
  <si>
    <t>Upah Bongkar Acc.Jar E2-1</t>
  </si>
  <si>
    <t>Upah Bongkar Acc.Jar E2-2</t>
  </si>
  <si>
    <t>Upah Bongkar Acc.Jar E2-3</t>
  </si>
  <si>
    <t>Upah Bongkar Acc.Jar E5-1</t>
  </si>
  <si>
    <t>Upah Bongkar Acc.Jar E5-2</t>
  </si>
  <si>
    <t>Upah Bongkar Acc.Jar E6-1</t>
  </si>
  <si>
    <t>Upah Bongkar Acc.Jar F1-2</t>
  </si>
  <si>
    <t>Upah Bongkar Acc.Jar F1-3</t>
  </si>
  <si>
    <t>Upah Bongkar Acc.Jar FDG</t>
  </si>
  <si>
    <t>Upah Bongkar Penghantar TM A3C 3x240 + 1x150mm²</t>
  </si>
  <si>
    <t>Upah Bongkar Penghantar TM A3C 1x240mm²</t>
  </si>
  <si>
    <t>Upah Bongkar Penghantar TM A3C 1x150mm²</t>
  </si>
  <si>
    <t>Upah Bongkar Penghantar TM A3C 1x70mm²</t>
  </si>
  <si>
    <t>Upah Bongkar Penghantar TM A3C 1x50mm²</t>
  </si>
  <si>
    <t>Upah Bongkar Penghantar TM A3C 1x35mm²</t>
  </si>
  <si>
    <t>Upah Bongkar Penghantar TM A3CS 1x240mm²</t>
  </si>
  <si>
    <t>Upah Bongkar Penghantar TM A3CS 1x150mm²</t>
  </si>
  <si>
    <t>Upah Bongkar Penghantar TM A3CS 1x70mm²</t>
  </si>
  <si>
    <t>Upah Bongkar Penghantar TM A3CS 1x50mm²</t>
  </si>
  <si>
    <t>Upah Bongkar Penghantar TM A3CS 1x35mm²</t>
  </si>
  <si>
    <t>Upah Bongkar Trafo 1 Fasa 25 KVA + Bracket</t>
  </si>
  <si>
    <t>Upah Bongkar Trafo 1 Fasa 50 KVA + Bracket</t>
  </si>
  <si>
    <t>Upah Bongkar Trafo 1 Fasa 50 KVA 1 Tiang</t>
  </si>
  <si>
    <t>Upah Bongkar Trafo 3 Fasa 50 KVA 1 Tiang</t>
  </si>
  <si>
    <t>Upah Bongkar Trafo 3 Fasa 100 KVA 1 Tiang</t>
  </si>
  <si>
    <t>Upah Bongkar Trafo 3 Fasa 50 KVA 2 Tiang</t>
  </si>
  <si>
    <t>Upah Bongkar Trafo 3 Fasa 100 KVA 2 Tiang</t>
  </si>
  <si>
    <t>Upah Bongkar Trafo 3 Fasa 160 KVA 2 Tiang</t>
  </si>
  <si>
    <t>Upah Bongkar Trafo 3 Fasa 200 KVA 2 Tiang</t>
  </si>
  <si>
    <t>Upah Bongkar Terminating Kabel 3 x 70 mm² ID</t>
  </si>
  <si>
    <t>Upah Bongkar Terminating Kabel 3 x 70 mm² OD</t>
  </si>
  <si>
    <t>Upah Bongkar Terminating Kabel 3 x 95 mm² ID</t>
  </si>
  <si>
    <t>Upah Bongkar Terminating Kabel 3 x 95 mm² OD</t>
  </si>
  <si>
    <t>Upah Bongkar Terminating Kabel 3 x 150 mm² ID</t>
  </si>
  <si>
    <t>Upah Bongkar Terminating Kabel 3 x 150 mm² OD</t>
  </si>
  <si>
    <t>Upah Bongkar Kabel Tanah XLPE 3 x 240 mm² (three core)</t>
  </si>
  <si>
    <t xml:space="preserve">Upah Bongkar Kabel NYY 1 x 70 mm² </t>
  </si>
  <si>
    <t xml:space="preserve">Upah Bongkar Kabel NYY 1 x 150 mm² </t>
  </si>
  <si>
    <t xml:space="preserve">Upah Bongkar Kabel NA2XS2Y 20 KV 3 x 150 mm² </t>
  </si>
  <si>
    <t xml:space="preserve">Upah Bongkar Kabel NA2XS2Y 20 KV 3 x 70 mm² </t>
  </si>
  <si>
    <t>Upah Bongkar SR + APP 1 Fasa</t>
  </si>
  <si>
    <t>Upah Bongkar SR + APP 3 Fasa</t>
  </si>
  <si>
    <t>Upah Bongkar APP TM + Wiring</t>
  </si>
  <si>
    <t>No. Gambar</t>
  </si>
  <si>
    <t>Pasang</t>
  </si>
  <si>
    <t>Bongkar</t>
  </si>
  <si>
    <t>Keterangan Gambar :</t>
  </si>
  <si>
    <t>Baru</t>
  </si>
  <si>
    <t>Eksisting</t>
  </si>
  <si>
    <t>Nama Material</t>
  </si>
  <si>
    <t>No</t>
  </si>
  <si>
    <t>Bongkar Pasang Konstruksi :</t>
  </si>
  <si>
    <t>Tiang Beton</t>
  </si>
  <si>
    <t>Tiang Besi</t>
  </si>
  <si>
    <t>JTM 3 Fasa</t>
  </si>
  <si>
    <t>JTM 1 Fasa</t>
  </si>
  <si>
    <t>JTR 1 Fasa Only / UB</t>
  </si>
  <si>
    <t>JTR 3 Fasa Only / UB</t>
  </si>
  <si>
    <t>Trafo 1 Fasa</t>
  </si>
  <si>
    <t>Trafo 3 Fasa</t>
  </si>
  <si>
    <t>Fuse Cut Out</t>
  </si>
  <si>
    <t>T</t>
  </si>
  <si>
    <t>LAIN-LAIN</t>
  </si>
  <si>
    <t>Lot</t>
  </si>
  <si>
    <t>Rit</t>
  </si>
  <si>
    <t>Transportasi</t>
  </si>
  <si>
    <t>Rabas-Rabas Pohon</t>
  </si>
  <si>
    <t>Jumlah MDU - Hardware - Jasa</t>
  </si>
  <si>
    <t>PT. PLN ( PERSERO )</t>
  </si>
  <si>
    <t>ABSW</t>
  </si>
  <si>
    <t>Schoor</t>
  </si>
  <si>
    <t>MATERIAL + SIZE</t>
  </si>
  <si>
    <t>Air Insulated LBS Manual;24KV;630A;Min-16KA</t>
  </si>
  <si>
    <t>Air Insulated LBS Motorized;24KV;630A;Min-16KA</t>
  </si>
  <si>
    <t>Air Insulated CBOG Motorized+Metering;20KV;630A;Min-16KA</t>
  </si>
  <si>
    <t>Fully Gas Insulated LBS Motorized;24KV;630A;Min-16KA</t>
  </si>
  <si>
    <t>Fully Gas Insulated CBOG Motorized+Metering;20KV;630A;Min-16KA</t>
  </si>
  <si>
    <t>Kawat Bendrad 6 mm²</t>
  </si>
  <si>
    <t>Kawat Las</t>
  </si>
  <si>
    <t>Upah Pasang Acc.Jar Konstruksi Vangnet</t>
  </si>
  <si>
    <t>Upah Pembuatan &amp; Pasang Acc.Jar Jaring Vangnet</t>
  </si>
  <si>
    <t>Upah Bongkar Acc.Jar Konstruksi Vangnet</t>
  </si>
  <si>
    <t>RENCANA ANGGARAN BIAYA (RAB)</t>
  </si>
  <si>
    <t>INISIATIF STRATEGIS</t>
  </si>
  <si>
    <t>KETERANGAN</t>
  </si>
  <si>
    <t>NAMA PROGRAM</t>
  </si>
  <si>
    <t>4.</t>
  </si>
  <si>
    <t>NPV</t>
  </si>
  <si>
    <t>IRR</t>
  </si>
  <si>
    <t>Discount Rate</t>
  </si>
  <si>
    <t>-</t>
  </si>
  <si>
    <t>Total</t>
  </si>
  <si>
    <t>Recloser</t>
  </si>
  <si>
    <t>REKAP MDU</t>
  </si>
  <si>
    <t>+</t>
  </si>
  <si>
    <t>RAB TOTAL</t>
  </si>
  <si>
    <t>Pekerjaan</t>
  </si>
  <si>
    <t>Lokasi</t>
  </si>
  <si>
    <t>Pelaksana</t>
  </si>
  <si>
    <t>Anggaran</t>
  </si>
  <si>
    <t>RAB NON MDU</t>
  </si>
  <si>
    <t>LOKASI</t>
  </si>
  <si>
    <t>LVCB 2 Jurusan 250 A MCCB</t>
  </si>
  <si>
    <t>LVCB 2 Jurusan 250 A LBS</t>
  </si>
  <si>
    <t>LVCB 2 Jurusan 400 A LBS</t>
  </si>
  <si>
    <t>LVCB 4 Jurusan 400 A LBS</t>
  </si>
  <si>
    <t xml:space="preserve">Multi Chamber Arrester </t>
  </si>
  <si>
    <t>Pipa Pralon 2 ½"</t>
  </si>
  <si>
    <t>Pipa Pralon 3"</t>
  </si>
  <si>
    <t>Knee Pipe 2 ½"</t>
  </si>
  <si>
    <t>Knee Pipe 3"</t>
  </si>
  <si>
    <t>Spiral Pralon 2 ½"</t>
  </si>
  <si>
    <t>Spiral Pralon 3"</t>
  </si>
  <si>
    <t>MATERIAL SCADA DAN TELEKOMUNIKASI</t>
  </si>
  <si>
    <t>Antena 9 dBi</t>
  </si>
  <si>
    <t>Battery 12 V/120 Ah</t>
  </si>
  <si>
    <t>Kabel komunikasi RS485</t>
  </si>
  <si>
    <t>U</t>
  </si>
  <si>
    <t>SKUTM / SKTM</t>
  </si>
  <si>
    <t>Upah Pasang Konst. SKUTM DB01 (Suspension Assembly)</t>
  </si>
  <si>
    <t>Upah Pasang Konst. SKUTM DB02 (Small Angle Assembly)</t>
  </si>
  <si>
    <t>Upah Pasang Konst. SKUTM DB03 (Medium Angle Assembly)</t>
  </si>
  <si>
    <t>Upah Pasang Konst. SKUTM DB04 (Large Angle Assembly)</t>
  </si>
  <si>
    <t xml:space="preserve">Upah Pasang Konst. SKUTM DB05 (Adjustable Dead End Assembly) </t>
  </si>
  <si>
    <t>Upah Pasang Konst. SKUTM DB06 (Fixed Dead End Assembly))</t>
  </si>
  <si>
    <t xml:space="preserve">Strap For Clamping, Type Insulator </t>
  </si>
  <si>
    <t>Suspension Clamp</t>
  </si>
  <si>
    <t>U-Bolt</t>
  </si>
  <si>
    <t>Fixation Device</t>
  </si>
  <si>
    <t>Yoke</t>
  </si>
  <si>
    <t>Shackle</t>
  </si>
  <si>
    <t>Parralel Groove Clamp</t>
  </si>
  <si>
    <t>Strain Clamp Bolted Type</t>
  </si>
  <si>
    <t>Turn Buckle</t>
  </si>
  <si>
    <t>Strain Hinge</t>
  </si>
  <si>
    <t>H Type Connector 50/50 mm² Cu</t>
  </si>
  <si>
    <t>Cooper Strip 50 mm² Insulated Ground Colour</t>
  </si>
  <si>
    <t>PVC Pipe 150 mm²</t>
  </si>
  <si>
    <t>Protective Plastic</t>
  </si>
  <si>
    <t>Link 50 x 25 mm</t>
  </si>
  <si>
    <t>Strapping Buckle</t>
  </si>
  <si>
    <t>Terminal Lug For 50 mm² CU Conductor</t>
  </si>
  <si>
    <t>Stainless Steel Bolt 12 x 45</t>
  </si>
  <si>
    <t>Set Of Cable Terminator For 3x150aac+90 st</t>
  </si>
  <si>
    <t>Terminal Lug For 150 mm² CU conductor</t>
  </si>
  <si>
    <t xml:space="preserve">H Type Connector </t>
  </si>
  <si>
    <t>Three Pole Outdoor Terminator For 3x240 mm² AL XLPE U/G CABLE</t>
  </si>
  <si>
    <t>Support Assembly For TIC Terminator</t>
  </si>
  <si>
    <t>Single Support On Single Pole 2000mm</t>
  </si>
  <si>
    <t xml:space="preserve">Bh </t>
  </si>
  <si>
    <t>Sertifikasi Laik Operasi</t>
  </si>
  <si>
    <t>Pipa Besi Galvanis 3" Tebal 4 mm Panjang 6 Meter</t>
  </si>
  <si>
    <t>Tanda Kabel TM</t>
  </si>
  <si>
    <t xml:space="preserve">Upah Pasang Kabel NA2XS2Y 20 KV 1 x 70 mm² </t>
  </si>
  <si>
    <t>Upah Bongkar Terminating Kabel 1 x 70 mm² OD</t>
  </si>
  <si>
    <t xml:space="preserve">Upah Bongkar Kabel NA2XS2Y 20 KV 1 x 70 mm² </t>
  </si>
  <si>
    <t>Tebang  Pohon</t>
  </si>
  <si>
    <t>Potong Pohon</t>
  </si>
  <si>
    <t>Pengepresan CCO</t>
  </si>
  <si>
    <t>Pengepresan Joint Sleve</t>
  </si>
  <si>
    <t>Penegakan Tiang Miring</t>
  </si>
  <si>
    <t>Per Kms</t>
  </si>
  <si>
    <t>Pohon</t>
  </si>
  <si>
    <t>PEMBUATAN SALURAN KABEL GI</t>
  </si>
  <si>
    <t>Persiapan Pekerjaan</t>
  </si>
  <si>
    <t>Pemasangan Bouwplank</t>
  </si>
  <si>
    <t>Galian Tanah</t>
  </si>
  <si>
    <t>Pembuangan Tanah</t>
  </si>
  <si>
    <t>Urugan Pasir Padat</t>
  </si>
  <si>
    <t>Pembuatan Lantai Kerja</t>
  </si>
  <si>
    <t>Pembuatan Beton Bertulang K225</t>
  </si>
  <si>
    <t>Pembuatan Tutup Beton Bertulang K225</t>
  </si>
  <si>
    <t xml:space="preserve">Besi Siku 70 untuk Tray Kabel Power </t>
  </si>
  <si>
    <t>PEMBUATAN GALIAN TANAH</t>
  </si>
  <si>
    <t>Galian Tanah keras sedalam 1 meter</t>
  </si>
  <si>
    <t>Urugan Pasir Dipadatkan</t>
  </si>
  <si>
    <t>Urugan Tanah Dipadatkan</t>
  </si>
  <si>
    <t>Pembuangan sisa tanah</t>
  </si>
  <si>
    <t>Pekerjaan Aspal</t>
  </si>
  <si>
    <t>Mur Baut Ring Plat Ring Per Stainless Steel Ukuran 19 mm</t>
  </si>
  <si>
    <t>ls</t>
  </si>
  <si>
    <t>m2</t>
  </si>
  <si>
    <t>m3</t>
  </si>
  <si>
    <t>pcs</t>
  </si>
  <si>
    <t>Upah Pasang Kabel MVTIC 3 x 240 + N 95 mm²</t>
  </si>
  <si>
    <t>Upah Bongkar Kabel MVTIC 3 x 240 + N 95 mm²</t>
  </si>
  <si>
    <t>REKAP KEBUTUHAN TIANG</t>
  </si>
  <si>
    <t>REKAP TIANG</t>
  </si>
  <si>
    <t>Isolator Tumpu ( Line Post ) 20 KV Polymer</t>
  </si>
  <si>
    <t>Upah Pasang Tiang Beton 9M-350 daN</t>
  </si>
  <si>
    <t>Upah Pasang Tiang Beton 9M-350 daN+E</t>
  </si>
  <si>
    <t>Upah Bongkar Tiang Beton 9M-350 daN</t>
  </si>
  <si>
    <t>Upah Bongkar Tiang Beton 9M-350 daN+E</t>
  </si>
  <si>
    <t>REKAP KEBUTUHAN MATERIAL</t>
  </si>
  <si>
    <t>VOL TOTAL</t>
  </si>
  <si>
    <t>REKAP MATERIAL</t>
  </si>
  <si>
    <t>NO PRK</t>
  </si>
  <si>
    <t>JENIS TIANG</t>
  </si>
  <si>
    <t>JENIS MDU</t>
  </si>
  <si>
    <t>KWH Elektronik; 3P; 4W; 57.7-100V/220-400V; 5 A; kls 0.2 (meter pembanding)</t>
  </si>
  <si>
    <t>KWH Elektronik; 1P; 2W; 230 V; 5(100) A; kls 1 termasuk modem 3G/4G</t>
  </si>
  <si>
    <t>Modem 3G/4G</t>
  </si>
  <si>
    <t>Kubikel Interface 20 kV</t>
  </si>
  <si>
    <t>Power Meter Digital</t>
  </si>
  <si>
    <t>Rele Proteksi OC/EF</t>
  </si>
  <si>
    <t>Trafo 3 phasa 50 kVA YNyn0</t>
  </si>
  <si>
    <t>Trafo 3 phasa 100 kVA YNyn0</t>
  </si>
  <si>
    <t>Trafo 3 phasa 160 kVA YNyn0</t>
  </si>
  <si>
    <t>Trafo 3 phasa 50 kVA Yzn5</t>
  </si>
  <si>
    <t>Trafo 3 phasa 100 kVA Yzn5</t>
  </si>
  <si>
    <t>Trafo 3 phasa 160 kVA Yzn5</t>
  </si>
  <si>
    <t>Trafo 3 phasa 200 kVA Dyn5</t>
  </si>
  <si>
    <t>SWITCH</t>
  </si>
  <si>
    <t>Service Wedge Clamp 1 Fasa 6, 10, 16 mm²</t>
  </si>
  <si>
    <t>Service Wedge Clamp 3 Fasa 6, 10, 16, 25 mm²</t>
  </si>
  <si>
    <t>Segel Plastik Tekan</t>
  </si>
  <si>
    <t>Compresion Conector H type 70 mm² / 240 mm²</t>
  </si>
  <si>
    <t>Battery 12 V/17 Ah</t>
  </si>
  <si>
    <t>Battery 12 V/12 Ah</t>
  </si>
  <si>
    <t>Battery 12 V/ 7 Ah</t>
  </si>
  <si>
    <t>Converter RS 485 to RS 232</t>
  </si>
  <si>
    <t>Upah Pasang Konst. SKUTM DB08</t>
  </si>
  <si>
    <t>Upah Pasang Konst. SKUTM DB09</t>
  </si>
  <si>
    <t>Stainless Steel Strap 20mm x 0.7 mm</t>
  </si>
  <si>
    <t>Upah Pasang Acc.Jar LVCB 2 Jurusan (M8-A1, M8-A2)</t>
  </si>
  <si>
    <t>Upah Pasang Acc.Jar LVCB 4 Jurusan (M8-B1, M8-B2)</t>
  </si>
  <si>
    <t>Upah Pasang Cubicle Pelanggan</t>
  </si>
  <si>
    <t>SWITCHING</t>
  </si>
  <si>
    <t>Upah Pasang Air Break Switch (ABSW)</t>
  </si>
  <si>
    <t>Upah Pasang Load Break Switch (LBS)</t>
  </si>
  <si>
    <t>Upah Pasang Recloser</t>
  </si>
  <si>
    <t>Upah Pasang Disconecting Switch (DS)</t>
  </si>
  <si>
    <t>Upah Bongkar Konst. SKUTM DB01 (Suspension Assembly)</t>
  </si>
  <si>
    <t>Upah Bongkar Konst. SKUTM DB02 (Small Angle Assembly)</t>
  </si>
  <si>
    <t>Upah Bongkar Konst. SKUTM DB03 (Medium Angle Assembly)</t>
  </si>
  <si>
    <t>Upah Bongkar Konst. SKUTM DB04 (Large Angle Assembly)</t>
  </si>
  <si>
    <t xml:space="preserve">Upah Bongkar Konst. SKUTM DB05 (Adjustable Dead End Assembly) </t>
  </si>
  <si>
    <t>Upah Bongkar Konst. SKUTM DB06 (Fixed Dead End Assembly))</t>
  </si>
  <si>
    <t>Upah Bongkar Konst. SKUTM DB08</t>
  </si>
  <si>
    <t>Upah Bongkar Konst. SKUTM DB09</t>
  </si>
  <si>
    <t>Upah Bongkar Acc.Jar LVCB 2 Jurusan (M8-A1, M8-A2)</t>
  </si>
  <si>
    <t>Upah Bongkar Acc.Jar LVCB 4 Jurusan (M8-B1, M8-B2)</t>
  </si>
  <si>
    <t>Upah Pembuatan &amp; Bongkar Acc.Jar Jaring Vangnet</t>
  </si>
  <si>
    <t>Upah Bongkar Air Break Switch (ABSW)</t>
  </si>
  <si>
    <t>Upah Bongkar Load Break Switch (LBS)</t>
  </si>
  <si>
    <t>Upah Bongkar Recloser</t>
  </si>
  <si>
    <t>Upah Bongkar Disconecting Switch (DS)</t>
  </si>
  <si>
    <t>Upah Bongkar Cubicle Pelanggan</t>
  </si>
  <si>
    <t>W</t>
  </si>
  <si>
    <t>a</t>
  </si>
  <si>
    <t>b</t>
  </si>
  <si>
    <t>c</t>
  </si>
  <si>
    <t>Fully Gas Insulated LBS Manual;24KV;630A;Min-16KA</t>
  </si>
  <si>
    <t>LBS &amp; KUBIKEL PELANGGAN</t>
  </si>
  <si>
    <t>LBS Pelanggan TM</t>
  </si>
  <si>
    <t>KWH Elektronik; 3P; 4W; 220/380V; 5(10); kls 1 (Pengukuran Tidak Langsung)</t>
  </si>
  <si>
    <t>KWH Elektronik; 3P; 4W; 220/380V; 5(80) A; kls 1 (Pengukuran Langsung)</t>
  </si>
  <si>
    <t>KWH Elektronik; 3P; 4W; 57.7-100V/220-400V; 5(10) A; kls 0.5 (Pengukuran Tidak Langsung)</t>
  </si>
  <si>
    <t>Upah Pasang Penghantar TM A3C 3x240 + 1x150mm² Per Kms</t>
  </si>
  <si>
    <t>Upah Pasang Penghantar TM A3C 3x240 + 1x120mm² Per Kms</t>
  </si>
  <si>
    <t>Upah Pasang Penghantar TM A3C 3x150 + 1x150mm² Per Kms</t>
  </si>
  <si>
    <t>Upah Pasang Penghantar TM A3C 3x150 + 1x70mm² Per Kms</t>
  </si>
  <si>
    <t>Upah Pasang Penghantar TM A3C 3x70 + 1x70mm² Per Kms</t>
  </si>
  <si>
    <t>Upah Pasang Penghantar TM A3C 3x70 + 1x50mm² Per Kms</t>
  </si>
  <si>
    <t>Upah Pasang Penghantar TM A3C 3x70 + 1x35mm² Per Kms</t>
  </si>
  <si>
    <t>Upah Pasang Penghantar TM A3C 3x35 + 1x35mm² Per Kms</t>
  </si>
  <si>
    <t>Upah Pasang Penghantar TM A3C 1x150 + 1x70mm² Per Kms</t>
  </si>
  <si>
    <t>Upah Pasang Penghantar TM A3C 1x120 + 1x70mm² Per Kms</t>
  </si>
  <si>
    <t>Upah Pasang Penghantar TM A3C 1x70 + 1x70mm² Per Kms</t>
  </si>
  <si>
    <t>Upah Pasang Penghantar TM A3C 1x70 + 1x50mm² Per Kms</t>
  </si>
  <si>
    <t>Upah Pasang Penghantar TM A3C 1x70 + 1x35mm² Per Kms</t>
  </si>
  <si>
    <t>Upah Pasang Penghantar TM A3C 1x35 + 1x35mm² Per Kms</t>
  </si>
  <si>
    <t>Upah Pasang Penghantar TM A3C 3x240mm² Per Kms</t>
  </si>
  <si>
    <t>Upah Pasang Penghantar TM A3C 3x150mm² Per Kms</t>
  </si>
  <si>
    <t>Upah Pasang Penghantar TM A3C 3x70mm² Per Kms</t>
  </si>
  <si>
    <t>Upah Pasang Penghantar TM A3C 3x35mm² Per Kms</t>
  </si>
  <si>
    <t>Upah Pasang Penghantar TM A3C 2x240mm² Per Kms</t>
  </si>
  <si>
    <t>Upah Pasang Penghantar TM A3C 2x150mm² Per Kms</t>
  </si>
  <si>
    <t>Upah Pasang Penghantar TM A3C 2x70mm² Per Kms</t>
  </si>
  <si>
    <t>Upah Pasang Penghantar TM A3C 2x35mm² Per Kms</t>
  </si>
  <si>
    <t>Upah Pasang Penghantar TM A3C 1x240mm² Per Kms</t>
  </si>
  <si>
    <t>Upah Pasang Penghantar TM A3C 1x150mm² Per Kms</t>
  </si>
  <si>
    <t>Upah Pasang Penghantar TM A3C 1x70mm² Per Kms</t>
  </si>
  <si>
    <t>Upah Pasang Penghantar TM A3C 1x50mm² Per Kms</t>
  </si>
  <si>
    <t>Upah Pasang Penghantar TM A3C 1x35mm² Per Kms</t>
  </si>
  <si>
    <t>Upah Pasang Penghantar TM A3CS 3x240 + 1x150mm² Per Kms</t>
  </si>
  <si>
    <t>Upah Pasang Penghantar TM A3CS 3x240 + 1x120mm² Per Kms</t>
  </si>
  <si>
    <t>Upah Pasang Penghantar TM A3CS 3x150 + 1x150mm² Per Kms</t>
  </si>
  <si>
    <t>Upah Pasang Penghantar TM A3CS 3x150 + 1x70mm² Per Kms</t>
  </si>
  <si>
    <t>Upah Pasang Penghantar TM A3CS 3x70 + 1x70mm² Per Kms</t>
  </si>
  <si>
    <t>Upah Pasang Penghantar TM A3CS 3x70 + 1x50mm² Per Kms</t>
  </si>
  <si>
    <t>Upah Pasang Penghantar TM A3CS 3x70 + 1x35mm² Per Kms</t>
  </si>
  <si>
    <t>Upah Pasang Penghantar TM A3CS 3x35 + 1x35mm² Per Kms</t>
  </si>
  <si>
    <t>Upah Pasang Penghantar TM A3CS 1x150 + 1x70mm² Per Kms</t>
  </si>
  <si>
    <t>Upah Pasang Penghantar TM A3CS 1x120 + 1x70mm² Per Kms</t>
  </si>
  <si>
    <t>Upah Pasang Penghantar TM A3CS 1x70 + 1x70mm² Per Kms</t>
  </si>
  <si>
    <t>Upah Pasang Penghantar TM A3CS 1x70 + 1x50mm² Per Kms</t>
  </si>
  <si>
    <t>Upah Pasang Penghantar TM A3CS 1x70 + 1x35mm² Per Kms</t>
  </si>
  <si>
    <t>Upah Pasang Penghantar TM A3CS 1x35 + 1x35mm² Per Kms</t>
  </si>
  <si>
    <t>Upah Pasang Penghantar TM A3CS 3x240mm² Per Kms</t>
  </si>
  <si>
    <t>Upah Pasang Penghantar TM A3CS 3x150mm² Per Kms</t>
  </si>
  <si>
    <t>Upah Pasang Penghantar TM A3CS 3x70mm² Per Kms</t>
  </si>
  <si>
    <t>Upah Pasang Penghantar TM A3CS 3x35mm² Per Kms</t>
  </si>
  <si>
    <t>Upah Pasang Penghantar TM A3CS 2x240mm² Per Kms</t>
  </si>
  <si>
    <t>Upah Pasang Penghantar TM A3CS 2x150mm² Per Kms</t>
  </si>
  <si>
    <t>Upah Pasang Penghantar TM A3CS 2x70mm² Per Kms</t>
  </si>
  <si>
    <t>Upah Pasang Penghantar TM A3CS 2x35mm² Per Kms</t>
  </si>
  <si>
    <t>Upah Pasang Penghantar TM A3CS 1x240mm² Per Kms</t>
  </si>
  <si>
    <t>Upah Pasang Penghantar TM A3CS 1x150mm² Per Kms</t>
  </si>
  <si>
    <t>Upah Pasang Penghantar TM A3CS 1x70mm² Per Kms</t>
  </si>
  <si>
    <t>Upah Pasang Penghantar TM A3CS 1x50mm² Per Kms</t>
  </si>
  <si>
    <t>Upah Pasang Penghantar TM A3CS 1x35mm² Per Kms</t>
  </si>
  <si>
    <t>Upah Pasang Kabel MVTIC 3 x 240 + N 95 mm² Per Kms</t>
  </si>
  <si>
    <t>Upah Pasang Penghantar TR A3C 3x70 + 1x35mm² Per Kms</t>
  </si>
  <si>
    <t>Upah Pasang Penghantar TR A3C 2x70 + 1x70mm² Per Kms</t>
  </si>
  <si>
    <t>Upah Pasang Penghantar TR A3C 2x70 + 1x35mm² Per Kms</t>
  </si>
  <si>
    <t>Upah Pasang Penghantar TR A3C 2x70mm² Per Kms</t>
  </si>
  <si>
    <t>Upah Pasang Penghantar TR A3C 2x35mm² Per Kms</t>
  </si>
  <si>
    <t>Upah Pasang Penghantar TR LVTC 3x70 + 1x50mm² Per Kms</t>
  </si>
  <si>
    <t>Upah Pasang Penghantar TR LVTC 2x70 + 1x50mm² Per Kms</t>
  </si>
  <si>
    <t>Upah Bongkar Penghantar TM A3C 3x240 + 1x150mm² Per Kms</t>
  </si>
  <si>
    <t>Upah Bongkar Penghantar TM A3C 3x240 + 1x120mm² Per Kms</t>
  </si>
  <si>
    <t>Upah Bongkar Penghantar TM A3C 3x150 + 1x150mm² Per Kms</t>
  </si>
  <si>
    <t>Upah Bongkar Penghantar TM A3C 3x150 + 1x70mm² Per Kms</t>
  </si>
  <si>
    <t>Upah Bongkar Penghantar TM A3C 3x70 + 1x70mm² Per Kms</t>
  </si>
  <si>
    <t>Upah Bongkar Penghantar TM A3C 3x70 + 1x50mm² Per Kms</t>
  </si>
  <si>
    <t>Upah Bongkar Penghantar TM A3C 3x70 + 1x35mm² Per Kms</t>
  </si>
  <si>
    <t>Upah Bongkar Penghantar TM A3C 3x35 + 1x35mm² Per Kms</t>
  </si>
  <si>
    <t>Upah Bongkar Penghantar TM A3C 1x150 + 1x70mm² Per Kms</t>
  </si>
  <si>
    <t>Upah Bongkar Penghantar TM A3C 1x120 + 1x70mm² Per Kms</t>
  </si>
  <si>
    <t>Upah Bongkar Penghantar TM A3C 1x70 + 1x70mm² Per Kms</t>
  </si>
  <si>
    <t>Upah Bongkar Penghantar TM A3C 1x70 + 1x50mm² Per Kms</t>
  </si>
  <si>
    <t>Upah Bongkar Penghantar TM A3C 1x70 + 1x35mm² Per Kms</t>
  </si>
  <si>
    <t>Upah Bongkar Penghantar TM A3C 1x35 + 1x35mm² Per Kms</t>
  </si>
  <si>
    <t>Upah Bongkar Penghantar TM A3C 3x240mm² Per Kms</t>
  </si>
  <si>
    <t>Upah Bongkar Penghantar TM A3C 3x150mm² Per Kms</t>
  </si>
  <si>
    <t>Upah Bongkar Penghantar TM A3C 3x70mm² Per Kms</t>
  </si>
  <si>
    <t>Upah Bongkar Penghantar TM A3C 3x35mm² Per Kms</t>
  </si>
  <si>
    <t>Upah Bongkar Penghantar TM A3C 2x240mm² Per Kms</t>
  </si>
  <si>
    <t>Upah Bongkar Penghantar TM A3C 2x150mm² Per Kms</t>
  </si>
  <si>
    <t>Upah Bongkar Penghantar TM A3C 2x70mm² Per Kms</t>
  </si>
  <si>
    <t>Upah Bongkar Penghantar TM A3C 2x35mm² Per Kms</t>
  </si>
  <si>
    <t>Upah Bongkar Penghantar TM A3C 1x240mm² Per Kms</t>
  </si>
  <si>
    <t>Upah Bongkar Penghantar TM A3C 1x150mm² Per Kms</t>
  </si>
  <si>
    <t>Upah Bongkar Penghantar TM A3C 1x70mm² Per Kms</t>
  </si>
  <si>
    <t>Upah Bongkar Penghantar TM A3C 1x50mm² Per Kms</t>
  </si>
  <si>
    <t>Upah Bongkar Penghantar TM A3C 1x35mm² Per Kms</t>
  </si>
  <si>
    <t>Upah Bongkar Penghantar TM A3CS 3x240 + 1x150mm² Per Kms</t>
  </si>
  <si>
    <t>Upah Bongkar Penghantar TM A3CS 3x240 + 1x120mm² Per Kms</t>
  </si>
  <si>
    <t>Upah Bongkar Penghantar TM A3CS 3x150 + 1x150mm² Per Kms</t>
  </si>
  <si>
    <t>Upah Bongkar Penghantar TM A3CS 3x150 + 1x70mm² Per Kms</t>
  </si>
  <si>
    <t>Upah Bongkar Penghantar TM A3CS 3x70 + 1x70mm² Per Kms</t>
  </si>
  <si>
    <t>Upah Bongkar Penghantar TM A3CS 3x70 + 1x50mm² Per Kms</t>
  </si>
  <si>
    <t>Upah Bongkar Penghantar TM A3CS 3x70 + 1x35mm² Per Kms</t>
  </si>
  <si>
    <t>Upah Bongkar Penghantar TM A3CS 3x35 + 1x35mm² Per Kms</t>
  </si>
  <si>
    <t>Upah Bongkar Penghantar TM A3CS 1x150 + 1x70mm² Per Kms</t>
  </si>
  <si>
    <t>Upah Bongkar Penghantar TM A3CS 1x120 + 1x70mm² Per Kms</t>
  </si>
  <si>
    <t>Upah Bongkar Penghantar TM A3CS 1x70 + 1x70mm² Per Kms</t>
  </si>
  <si>
    <t>Upah Bongkar Penghantar TM A3CS 1x70 + 1x50mm² Per Kms</t>
  </si>
  <si>
    <t>Upah Bongkar Penghantar TM A3CS 1x70 + 1x35mm² Per Kms</t>
  </si>
  <si>
    <t>Upah Bongkar Penghantar TM A3CS 1x35 + 1x35mm² Per Kms</t>
  </si>
  <si>
    <t>Upah Bongkar Penghantar TM A3CS 3x240mm² Per Kms</t>
  </si>
  <si>
    <t>Upah Bongkar Penghantar TM A3CS 3x150mm² Per Kms</t>
  </si>
  <si>
    <t>Upah Bongkar Penghantar TM A3CS 3x70mm² Per Kms</t>
  </si>
  <si>
    <t>Upah Bongkar Penghantar TM A3CS 3x35mm² Per Kms</t>
  </si>
  <si>
    <t>Upah Bongkar Penghantar TM A3CS 2x240mm² Per Kms</t>
  </si>
  <si>
    <t>Upah Bongkar Penghantar TM A3CS 2x150mm² Per Kms</t>
  </si>
  <si>
    <t>Upah Bongkar Penghantar TM A3CS 2x70mm² Per Kms</t>
  </si>
  <si>
    <t>Upah Bongkar Penghantar TM A3CS 2x35mm² Per Kms</t>
  </si>
  <si>
    <t>Upah Bongkar Penghantar TM A3CS 1x240mm² Per Kms</t>
  </si>
  <si>
    <t>Upah Bongkar Penghantar TM A3CS 1x150mm² Per Kms</t>
  </si>
  <si>
    <t>Upah Bongkar Penghantar TM A3CS 1x70mm² Per Kms</t>
  </si>
  <si>
    <t>Upah Bongkar Penghantar TM A3CS 1x50mm² Per Kms</t>
  </si>
  <si>
    <t>Upah Bongkar Penghantar TM A3CS 1x35mm² Per Kms</t>
  </si>
  <si>
    <t>Upah Bongkar Kabel MVTIC 3 x 240 + N 95 mm² Per Kms</t>
  </si>
  <si>
    <t>Upah Bongkar Penghantar TR A3C 3x70 + 1x35mm² Per Kms</t>
  </si>
  <si>
    <t>Upah Bongkar Penghantar TR A3C 2x70 + 1x70mm² Per Kms</t>
  </si>
  <si>
    <t>Upah Bongkar Penghantar TR A3C 2x70 + 1x35mm² Per Kms</t>
  </si>
  <si>
    <t>Upah Bongkar Penghantar TR A3C 2x70mm² Per Kms</t>
  </si>
  <si>
    <t>Upah Bongkar Penghantar TR A3C 2x35mm² Per Kms</t>
  </si>
  <si>
    <t>Upah Bongkar Penghantar TR LVTC 3x70 + 1x50mm² Per Kms</t>
  </si>
  <si>
    <t>Upah Bongkar Penghantar TR LVTC 2x70 + 1x50mm² Per Kms</t>
  </si>
  <si>
    <t>CT TM Indoor Tipe Blok 10/5-5A</t>
  </si>
  <si>
    <t>CT TM Indoor Tipe Blok 15/5-5A</t>
  </si>
  <si>
    <t>CT TM Indoor Tipe Blok 20/5-5A</t>
  </si>
  <si>
    <t>CT TM Indoor Tipe Blok 30/5-5A</t>
  </si>
  <si>
    <t>CT TM Indoor Tipe Blok 40/5-5A</t>
  </si>
  <si>
    <t>CT TM Indoor Tipe Blok 50/5-5A</t>
  </si>
  <si>
    <t>CT TM Indoor Tipe Blok 60/5-5A</t>
  </si>
  <si>
    <t>CT TM Indoor Tipe Blok 75/5-5A</t>
  </si>
  <si>
    <t>CT TM Indoor Tipe Blok 80/5-5A</t>
  </si>
  <si>
    <t>CT TM Indoor Tipe Blok 100/5-5A</t>
  </si>
  <si>
    <t>CT TM Indoor Tipe Blok 150/5-5A</t>
  </si>
  <si>
    <t>CT TM Indoor Tipe Blok 200/5-5A</t>
  </si>
  <si>
    <t>CT TM Indoor Tipe Blok 250/5-5A</t>
  </si>
  <si>
    <t>CT TM Indoor Tipe Blok 300/5-5A</t>
  </si>
  <si>
    <t>CT TM Indoor Tipe Blok 400/5-5A</t>
  </si>
  <si>
    <t>CT TM Indoor Tipe Blok 500/5-5A</t>
  </si>
  <si>
    <t>CT TM Indoor Tipe Blok 600/5-5A</t>
  </si>
  <si>
    <t>CT TM Indoor Tipe Blok 750/5-5A</t>
  </si>
  <si>
    <t>CT TM Indoor Tipe Blok 800/5-5A</t>
  </si>
  <si>
    <t>CT TM Indoor Tipe Blok 1000/5-5A</t>
  </si>
  <si>
    <t>CT TM Indoor Tipe Ring 50/5-5A</t>
  </si>
  <si>
    <t>CT TM Indoor Tipe Ring 100/5-5A</t>
  </si>
  <si>
    <t>PT Indoor (ratio 20.000/v3 : 100/v3) Class 0.2s</t>
  </si>
  <si>
    <t>PT Outdoor (ratio 20.000/v3 : 100/v3) Class 0.2s</t>
  </si>
  <si>
    <t>PEMBUATAN SALURAN KABEL Outdoor</t>
  </si>
  <si>
    <t>UNIT INDUK DISTRIBUSI JAWA TENGAH &amp; DI YOGYAKARTA</t>
  </si>
  <si>
    <t>Tahun</t>
  </si>
  <si>
    <t>Transfer price TM</t>
  </si>
  <si>
    <t>Umur ekonomis (tahun)</t>
  </si>
  <si>
    <t>Selisih Susut Teknis</t>
  </si>
  <si>
    <t>Tarif WBP (Rp/kWh)</t>
  </si>
  <si>
    <t>Tarif LWBP (Rp/kWh)</t>
  </si>
  <si>
    <t>Jam Nyala</t>
  </si>
  <si>
    <t>Biaya O&amp;M (2% invest)</t>
  </si>
  <si>
    <t>II. KAJIAN KELAYAKAN FINANSIAL (KKF)</t>
  </si>
  <si>
    <t>Energi (kWh)</t>
  </si>
  <si>
    <t>E WBP
(kWh)</t>
  </si>
  <si>
    <t>E LWBP
(kWh)</t>
  </si>
  <si>
    <t>Cost (Juta IDR)</t>
  </si>
  <si>
    <t>Benefit (Juta IDR)</t>
  </si>
  <si>
    <t>Nett Benefit</t>
  </si>
  <si>
    <t>Factor
PV</t>
  </si>
  <si>
    <t>PV Net
Benefit</t>
  </si>
  <si>
    <r>
      <rPr>
        <sz val="11"/>
        <color indexed="8"/>
        <rFont val="Calibri"/>
        <family val="2"/>
      </rPr>
      <t>Σ</t>
    </r>
    <r>
      <rPr>
        <sz val="10"/>
        <rFont val="Arial"/>
        <family val="2"/>
      </rPr>
      <t>PV Net
Benefit</t>
    </r>
  </si>
  <si>
    <t>Pay Back Periode</t>
  </si>
  <si>
    <t xml:space="preserve">Invest </t>
  </si>
  <si>
    <t>O&amp;M</t>
  </si>
  <si>
    <t>Transfer Price</t>
  </si>
  <si>
    <t>Losses</t>
  </si>
  <si>
    <t>BP</t>
  </si>
  <si>
    <t>E Sales</t>
  </si>
  <si>
    <t xml:space="preserve">Total Cost </t>
  </si>
  <si>
    <t>Total Benefit</t>
  </si>
  <si>
    <t>BEP</t>
  </si>
  <si>
    <t>PP</t>
  </si>
  <si>
    <t>BCR</t>
  </si>
  <si>
    <t>Nama Pelanggan</t>
  </si>
  <si>
    <t>Penyulang</t>
  </si>
  <si>
    <t>CT TM Outdoor  10/5</t>
  </si>
  <si>
    <t>CT TM Outdoor  15/5</t>
  </si>
  <si>
    <t>CT TM Outdoor  20/5</t>
  </si>
  <si>
    <t>CT TM Outdoor  25/5</t>
  </si>
  <si>
    <t>CT TM Outdoor  30/5</t>
  </si>
  <si>
    <t>CT TM Outdoor  40/5</t>
  </si>
  <si>
    <t>CT TM Outdoor  50/5</t>
  </si>
  <si>
    <t>CT TM Outdoor  60/5</t>
  </si>
  <si>
    <t>CT TM Outdoor  75/5</t>
  </si>
  <si>
    <t>CT TM Outdoor 80/5</t>
  </si>
  <si>
    <t>CT TM Outdoor 100/5</t>
  </si>
  <si>
    <t>CT TM Outdoor 150/5</t>
  </si>
  <si>
    <t>CT TM Outdoor 200/5</t>
  </si>
  <si>
    <t>CT TM Outdoor 250/5</t>
  </si>
  <si>
    <t>CT TM Outdoor 300/5</t>
  </si>
  <si>
    <t>CT TM Outdoor 400/5</t>
  </si>
  <si>
    <t>Kubikel Pelayanan Prioritas</t>
  </si>
  <si>
    <t>Automatic Change Over (ACO) TM</t>
  </si>
  <si>
    <t>Automatic Change Over (ACO) TR</t>
  </si>
  <si>
    <t>Fuse Link 80A</t>
  </si>
  <si>
    <t>Fuse Link 100A</t>
  </si>
  <si>
    <t>NFA2X-T 2 x 70 + N 70 mm²</t>
  </si>
  <si>
    <t>NFA2X-T 3x35+1x35</t>
  </si>
  <si>
    <t>Permanent Connector ANSI 70-300 mm²</t>
  </si>
  <si>
    <t>Jasa Pemasangan Modem</t>
  </si>
  <si>
    <t>Upah Pasang Acc.Jar LVCB 4 Jurusan</t>
  </si>
  <si>
    <t>Upah Pasang Acc.Jar LVCB 2 Jurusan</t>
  </si>
  <si>
    <t>Joint AL/CU 70-70 mm2</t>
  </si>
  <si>
    <t>Pembetonan tiang</t>
  </si>
  <si>
    <t>PEMASANGAN COVER ARRESTER</t>
  </si>
  <si>
    <t>Cover Bushing Arrester</t>
  </si>
  <si>
    <t>Upah Pemasangan Cover Bushing Arrester</t>
  </si>
  <si>
    <t>Upah Penggantian Isolator Tumpu</t>
  </si>
  <si>
    <t>Upah Penggantian Isolator Tarik</t>
  </si>
  <si>
    <t>Upah Penggantian Jumper Trafo 1 Fasa</t>
  </si>
  <si>
    <t>Upah Penggantian Jumper Trafo 3 Fasa</t>
  </si>
  <si>
    <t>PEMASANGAN COVER ISOLATOR</t>
  </si>
  <si>
    <t>Treeguard</t>
  </si>
  <si>
    <t>Upah Pemasangan Treeguard</t>
  </si>
  <si>
    <t>PEMASANGAN COVER BUSHING TRAFO 1 PHASA</t>
  </si>
  <si>
    <t>Cover Bushing Trafo</t>
  </si>
  <si>
    <t>Upah Pemasangan Cover Bushing Trafo</t>
  </si>
  <si>
    <t>Cover Bushing FCO</t>
  </si>
  <si>
    <t>Upah Pemasangan Cover Bushing FCO</t>
  </si>
  <si>
    <t>Upah Penggantian Jumper Konstruksi CC8A</t>
  </si>
  <si>
    <t>Upah Penggantian Jumper Konstruksi CC8</t>
  </si>
  <si>
    <t>Upah Penggantian Jumper Recloser</t>
  </si>
  <si>
    <t>Upah Penggantian Jumper Lbs</t>
  </si>
  <si>
    <t>Upah Penggantian Jumper Sectionalizer</t>
  </si>
  <si>
    <t>Upah Penggantian Jumper Absw</t>
  </si>
  <si>
    <t>Upah Penggantian Jumper DS</t>
  </si>
  <si>
    <t>PEMASANGAN PENGHALANG PANJAT HEWAN</t>
  </si>
  <si>
    <t>Seng Matahari</t>
  </si>
  <si>
    <t>Ijuk</t>
  </si>
  <si>
    <t>Caping Skur</t>
  </si>
  <si>
    <t>Jasa Pasang Seng Matahari</t>
  </si>
  <si>
    <t>Jasa Pasang Ijuk</t>
  </si>
  <si>
    <t>Jasa Pasang Caping Skur</t>
  </si>
  <si>
    <t>PT. PLN (PERSERO) UP3 DEMAK</t>
  </si>
  <si>
    <t>UP3 DEMAK</t>
  </si>
  <si>
    <t>Jumlah Fasa</t>
  </si>
  <si>
    <t>Tegangan Sekunder Pengukuran rata-rata (Fasa-Netral) (V)</t>
  </si>
  <si>
    <t>DATA</t>
  </si>
  <si>
    <t>∑ Daya</t>
  </si>
  <si>
    <t>BP (Rp)</t>
  </si>
  <si>
    <t>RAB  (Rp)</t>
  </si>
  <si>
    <t>Golongan Pelanggan</t>
  </si>
  <si>
    <t>Jenis Layanan</t>
  </si>
  <si>
    <t>Daya Lama (kVA)</t>
  </si>
  <si>
    <t>Daya Baru (kVA)</t>
  </si>
  <si>
    <t>REGULER</t>
  </si>
  <si>
    <t>BP (Rp/VA) TR</t>
  </si>
  <si>
    <t>*</t>
  </si>
  <si>
    <t>KAJIAN KELAYAKAN OPERASI</t>
  </si>
  <si>
    <t>Vang Net</t>
  </si>
  <si>
    <t>Keterangan Tambahan :</t>
  </si>
  <si>
    <t>PPN 11%</t>
  </si>
  <si>
    <t>Trafo 3 phasa 250 kVA DYn5</t>
  </si>
  <si>
    <t>NFA2X-T 3x70+1x70</t>
  </si>
  <si>
    <t>Kabel NYFGBY 2 x 16 mm²</t>
  </si>
  <si>
    <t>Sepatu Kabel CU/CU OD 2 Hole 300</t>
  </si>
  <si>
    <t>Sepatu Kabel CU/CU OD 1 Hole 300</t>
  </si>
  <si>
    <t>Tap Connector kedap air , 10-25/10-25 mm2</t>
  </si>
  <si>
    <t>Tap Connector kedap air , 35-50/10-25 mm2</t>
  </si>
  <si>
    <t>Tap Connector kedap air , 70-95/10-25 mm2</t>
  </si>
  <si>
    <t>Tap Connector kedap air , 50-70/50-70 mm2</t>
  </si>
  <si>
    <t>Hot Line Clamp ANSI C119 ( 70 s/d 240 mm2 )</t>
  </si>
  <si>
    <t>Strain Clamp Wedge 25 - 35 mm2</t>
  </si>
  <si>
    <t>Strain Clamp Wedge 50 - 70 mm2</t>
  </si>
  <si>
    <t>JOINT;20kV;AL-AL;3x150mm2; 1P; (Cold Shrink+ShearBolt)</t>
  </si>
  <si>
    <t>JOINT;20kV;AL-AL;3x240mm2; 1P; (Cold Shrink+ShearBolt)</t>
  </si>
  <si>
    <t>JOINT;20kV;AL-AL;3x300mm2; 1P; (Cold Shrink+ShearBolt)</t>
  </si>
  <si>
    <t>JOINT;20kV;AL-AL;3x150mm2; 3P; (Cold Shrink+ShearBolt)</t>
  </si>
  <si>
    <t>JOINT;20kV;AL-AL;3X240mm2;3P; (Cold Shrink+Shearbolt)</t>
  </si>
  <si>
    <t>JOINT;20kV;AL-AL,3X300mm2;;3P;(Coldshrink+Shearbolt)</t>
  </si>
  <si>
    <t>JOINT;20kV;AL-AL;3X240-3X300mm2;;3P;(Coldshrink+Shearbolt)</t>
  </si>
  <si>
    <t>TERM;20kV;AL;3P;3X150mm2;NON ISO;ID (Coldshrink+Shearbolt)</t>
  </si>
  <si>
    <t>TERM;20kV;AL;3P;3X240mm2;NON ISO;ID (Coldshrink+Shearbolt)</t>
  </si>
  <si>
    <t>TERM;20kV;AL;3P;3X300mm2;NON ISO;ID (Coldshrink+Shearbolt)</t>
  </si>
  <si>
    <t>TERM;20kV;AL;3P;3X150mm2;NON ISO;OD (Coldshrink+Shearbolt)</t>
  </si>
  <si>
    <t>TERM;20kV;AL;3P;3X240mm2;NON ISO;OD (Coldshrink+Shearbolt)</t>
  </si>
  <si>
    <t>TERM;20kV;AL;3P;3X300mm2;NON ISO;OD (Coldshrink+Shearbolt)</t>
  </si>
  <si>
    <t>TERM;20kV;JR;AL-CU;3P;3X1X150mm2;NON ISO;OD (Cold Shrink +ShearBolt)</t>
  </si>
  <si>
    <t>TERM;20kV;JR;AL-CU;3P;3X1X240mm2;NON ISO;OD (Cold Shrink +ShearBolt)</t>
  </si>
  <si>
    <t>TERM;20kV;JR;AL-CU;3P;3X1X300mm2;NON ISO;OD (Cold Shrink +ShearBolt)</t>
  </si>
  <si>
    <t>TERM;20kV;JR;AL-CU;3P;3X1X240mm2;NON ISO;ID (Cold Shrink +ShearBolt)</t>
  </si>
  <si>
    <t>TERM;20kV;JR;AL-CU;3P;3X1x150mm2;ISO LBOW;ID (Cold Shrink +ShearBolt)</t>
  </si>
  <si>
    <t>TERM;20kV;JR;AL-CU;3P;3X240mm2;ISO LBOW;ID (Cold Shrink +ShearBolt)</t>
  </si>
  <si>
    <t>TERM;20kV;JR;AL-CU;3P;3X300mm2;ISO LBOW;ID (Cold Shrink +ShearBolt)</t>
  </si>
  <si>
    <t>TERM;20kV;CUB;CU;3P;3X1X35mm2;ISO LBOW;ID (Cold Shrink +ShearBolt)</t>
  </si>
  <si>
    <t>TERM;20kV;TRF;CU;3P;3X1X35mm2;ISO STRG;ID;TRF (Cold Shrink +ShearBolt)</t>
  </si>
  <si>
    <t>TERM;20kV;CUB;Cu;3P;3X1X35mm2;NON ISO;ID (Coldshrink+Shearbolt)</t>
  </si>
  <si>
    <t>TERM;20kV;TRF;CU;3P;3X1X35mm2;NON ISO;ID (Cold Shrink +ShearBolt)</t>
  </si>
  <si>
    <t>TERM;20kV;TRF;CU;3P;3X1X35mm2;NON ISO;OD (Cold Shrink +ShearBolt)</t>
  </si>
  <si>
    <t>Upah Pasang Konst. JTM 1 Fasa SC/CC 1'</t>
  </si>
  <si>
    <t>Upah Pasang Konst. JTM 1 Fasa SC/CC 1 - A'</t>
  </si>
  <si>
    <t>Upah Pasang Konst. JTM 1 Fasa SC/CC 2'</t>
  </si>
  <si>
    <t>Upah Pasang Konst. JTM 1 Fasa SC/CC 2 - A'</t>
  </si>
  <si>
    <t>Upah Pasang Konst. JTM 1 Fasa CC 2 - 1'</t>
  </si>
  <si>
    <t>Upah Pasang Konst. JTM 1 Fasa SC/CC 3'</t>
  </si>
  <si>
    <t>Upah Pasang Konst. JTM 1 Fasa SC/CC 7'</t>
  </si>
  <si>
    <t>Upah Pasang Konst. JTM 1 Fasa CC 7 - A'</t>
  </si>
  <si>
    <t>Upah Pasang Konst. JTM 1 Fasa SC/CC 7-1'</t>
  </si>
  <si>
    <t>Upah Pasang Konst. JTM 1 Fasa SC/CC 8'</t>
  </si>
  <si>
    <t>Upah Pasang Konst. JTM 1 Fasa SC/CC 8 - A'</t>
  </si>
  <si>
    <t>Upah Pasang Konst. JTM 1 Fasa CC 8 - B'</t>
  </si>
  <si>
    <t>Upah Pasang Konst. JTM 1 Fasa CC 8 - C'</t>
  </si>
  <si>
    <t>Upah Pasang Konst. JTM 1 Fasa SC/CC 9'</t>
  </si>
  <si>
    <t>Upah Pasang Konst. JTM 1 Fasa SC/CC 10'</t>
  </si>
  <si>
    <t>Upah Pasang Konst. JTM 1 Fasa SC/CC 11'</t>
  </si>
  <si>
    <t>Upah Pasang Konst. JTM 3 Fasa C 2-1N</t>
  </si>
  <si>
    <t>Upah Pasang Konst. JTM C 7 - A'</t>
  </si>
  <si>
    <t>Upah Pasang Konst. JTM C 8-N</t>
  </si>
  <si>
    <t>Upah Pasang Konst. JTM C 8 - B'</t>
  </si>
  <si>
    <t>Upah Pasang Konst. JTM C 8 - C'</t>
  </si>
  <si>
    <t>Upah Pasang Konst. JTM Double Circuit DC1-C1-1VN</t>
  </si>
  <si>
    <t>Upah Pasang Konst. JTM Double Circuit DC-C2-AVN</t>
  </si>
  <si>
    <t>Upah Pasang Konst. JTM Double Circuit DC-C2-ABN</t>
  </si>
  <si>
    <t>LVCB 2 Jurusan Komplit dgn Perlengkapan SM / CM 8-A2</t>
  </si>
  <si>
    <t>LVCB 4 Jurusan Komplit dgn Perlengkapan SM / CM 8-B2</t>
  </si>
  <si>
    <t>Upah Pasang Kabel NYFGBY 2 X 16 mm2</t>
  </si>
  <si>
    <t>Upah Pasang Kabel NYFGBY 4 X 16 mm2</t>
  </si>
  <si>
    <t>Upah Pasang Kabel NYFGBY 4 X 70 mm2</t>
  </si>
  <si>
    <t>Upah Pasang Kabel NYFGBY 4 X 95 mm2</t>
  </si>
  <si>
    <t>Upah Pasang Kabel NYFGBY 4 X 150 mm2</t>
  </si>
  <si>
    <t xml:space="preserve">Bongkar &amp; Pasang Kwh Meter 1 Fasa </t>
  </si>
  <si>
    <t>PETA LOKASI PELANGGAN</t>
  </si>
  <si>
    <t>SINGLE LINE DIAGRAM LOKASI PELANGGAN</t>
  </si>
  <si>
    <t>Daya Lama (VA)</t>
  </si>
  <si>
    <t>Daya Baru (VA)</t>
  </si>
  <si>
    <t>Beban (A)</t>
  </si>
  <si>
    <t>DAYA LAMA</t>
  </si>
  <si>
    <t>DAYA BARU</t>
  </si>
  <si>
    <t>Nomor Tiang</t>
  </si>
  <si>
    <t>Daya</t>
  </si>
  <si>
    <t>SUPLAI TRAFO RENCANA</t>
  </si>
  <si>
    <t>Beban TRAFO</t>
  </si>
  <si>
    <t>Beban Primer</t>
  </si>
  <si>
    <t>Beban Sekunder</t>
  </si>
  <si>
    <t>Prosentase Pembebanan</t>
  </si>
  <si>
    <t>Beban Pelanggan (A)</t>
  </si>
  <si>
    <t>SUPLAI TRAFO EKSISTING</t>
  </si>
  <si>
    <t>Jml Phasa</t>
  </si>
  <si>
    <t>Tegangan</t>
  </si>
  <si>
    <t>Beban TRAFO (Pengukuran Lapangan)</t>
  </si>
  <si>
    <t>ASMAN PERENCANAAN</t>
  </si>
  <si>
    <t>VALENTHINA EKA SABTI WONOHUSODO</t>
  </si>
  <si>
    <t>SAR 2023</t>
  </si>
  <si>
    <t>TL. Ren Sis</t>
  </si>
  <si>
    <t>Asman Perencanaan</t>
  </si>
  <si>
    <t>Manager</t>
  </si>
  <si>
    <t>MCCB 3 Fasa 80 A</t>
  </si>
  <si>
    <t>MCCB 3 Fasa 100 A</t>
  </si>
  <si>
    <t>MCCB 3 Fasa 125 A</t>
  </si>
  <si>
    <t>MCCB 3 Fasa 160 A</t>
  </si>
  <si>
    <t>MCCB 3 Fasa 200 A</t>
  </si>
  <si>
    <t>MCCB 3 Fasa 225 A</t>
  </si>
  <si>
    <t>MCCB 3 Fasa 250 A</t>
  </si>
  <si>
    <t>MCCB 3 Fasa 300 A</t>
  </si>
  <si>
    <t>Trafo 3 phasa 400 kVA DYn5 OD</t>
  </si>
  <si>
    <t>LVCB 4 Jurusan 630 A LBS</t>
  </si>
  <si>
    <t>Disconnecting Switch 20 KV - 630 A Porcelein</t>
  </si>
  <si>
    <t>Disconnecting Switch 20 KV - 630 A Polymer</t>
  </si>
  <si>
    <t>Isolator Tumpu ( Pin Post ) 20 KV Porcelein</t>
  </si>
  <si>
    <t>Isolator Tarik ( Strainkap Porcelain ) 20 KV</t>
  </si>
  <si>
    <t>Isolator Tarik ( Suspension Polymer ) 20 KV</t>
  </si>
  <si>
    <t>Sepatu Kabel AL/CU Ring 35</t>
  </si>
  <si>
    <t>Sepatu Kabel AL/CU Ring 50</t>
  </si>
  <si>
    <t>Sepatu Kabel AL/CU 1 Hole 70</t>
  </si>
  <si>
    <t>Sepatu Kabel AL/CU Ring 95</t>
  </si>
  <si>
    <t>Sepatu Kabel AL/CU Ring 120</t>
  </si>
  <si>
    <t>Sepatu Kabel AL/CU 1 Hole 150</t>
  </si>
  <si>
    <t>Sepatu Kabel AL/CU Ring 185</t>
  </si>
  <si>
    <t>Sepatu Kabel AL/CU 1 Hole 240</t>
  </si>
  <si>
    <t>Sepatu Kabel AL/CU Ring 300</t>
  </si>
  <si>
    <t>Sepatu Kabel AL/CU Kepala 35</t>
  </si>
  <si>
    <t>Sepatu Kabel AL/CU Kepala 50</t>
  </si>
  <si>
    <t>Sepatu Kabel AL/CU Kepala 70</t>
  </si>
  <si>
    <t>Sepatu Kabel AL/CU Kepala 95</t>
  </si>
  <si>
    <t>Sepatu Kabel AL/CU Kepala 120</t>
  </si>
  <si>
    <t>Sepatu Kabel AL/CU Kepala 150</t>
  </si>
  <si>
    <t>Sepatu Kabel AL/CU Kepala 185</t>
  </si>
  <si>
    <t>Sepatu Kabel AL/CU Kepala 240</t>
  </si>
  <si>
    <t>Sepatu Kabel AL/CU 2 Hole 70</t>
  </si>
  <si>
    <t>Sepatu Kabel AL/CU 2 Hole 150</t>
  </si>
  <si>
    <t>Sepatu Kabel AL/CU 2 Hole 240</t>
  </si>
  <si>
    <t>Sepatu Kabel AL/AL 25</t>
  </si>
  <si>
    <t>Sepatu Kabel AL/AL 35</t>
  </si>
  <si>
    <t>Sepatu Kabel AL/AL 50</t>
  </si>
  <si>
    <t>Sepatu Kabel AL/AL 2 Hole 70</t>
  </si>
  <si>
    <t>Sepatu Kabel AL/AL 95</t>
  </si>
  <si>
    <t>Sepatu Kabel AL/AL 120</t>
  </si>
  <si>
    <t>Sepatu Kabel AL/AL 150</t>
  </si>
  <si>
    <t>Sepatu Kabel AL/AL 185</t>
  </si>
  <si>
    <t>Sepatu Kabel AL/AL 240</t>
  </si>
  <si>
    <t>Sepatu Kabel CU/CU 25</t>
  </si>
  <si>
    <t>Sepatu Kabel CU/CU 35</t>
  </si>
  <si>
    <t>Sepatu Kabel CU/CU 50</t>
  </si>
  <si>
    <t>Sepatu Kabel CU/CU OD 2 Hole 70</t>
  </si>
  <si>
    <t>Sepatu Kabel CU/CU OD 2 Hole 95</t>
  </si>
  <si>
    <t>Sepatu Kabel CU/CU 120</t>
  </si>
  <si>
    <t>Sepatu Kabel CU/CU OD 2 Hole 150</t>
  </si>
  <si>
    <t>Sepatu Kabel CU/CU 240</t>
  </si>
  <si>
    <t>Upah Pasang Kabel MVTIC 3 x 150 + N 95 mm²</t>
  </si>
  <si>
    <t>Upah Pasang Trafo 3 Fasa 250 KVA 2 Tiang</t>
  </si>
  <si>
    <t>Upah Pasang Trafo 3 Fasa 400 KVA 2 Tiang</t>
  </si>
  <si>
    <t xml:space="preserve">Bongkar &amp; Pasang Kwh Meter 3 Fasa </t>
  </si>
  <si>
    <t>RAB HSS 2023</t>
  </si>
  <si>
    <t>RAB SKK 2022</t>
  </si>
  <si>
    <t>Demak, …...........</t>
  </si>
  <si>
    <t>Marginal COST maret 2022</t>
  </si>
  <si>
    <t>PEMASANGAN TIANG</t>
  </si>
  <si>
    <t>PEKERJAAN PEMASANGAN KONSTRUKSI TM</t>
  </si>
  <si>
    <t>KONSTRUKSI TRAFO</t>
  </si>
  <si>
    <t>PEKERJAAN PEMASANGAN APP</t>
  </si>
  <si>
    <t>B2</t>
  </si>
  <si>
    <t>CM2-11</t>
  </si>
  <si>
    <t>CJ6-T</t>
  </si>
  <si>
    <t>MJ6-T</t>
  </si>
  <si>
    <t>KONDUKTOR</t>
  </si>
  <si>
    <t>Pemasangan APP 3 Fasa Di Bangunan</t>
  </si>
  <si>
    <t>CJ5-T</t>
  </si>
  <si>
    <t>SYG07-91/4</t>
  </si>
  <si>
    <t>SYG 07</t>
  </si>
  <si>
    <t>RACHMAT SARWONO</t>
  </si>
  <si>
    <t>Daya 13.200 VA</t>
  </si>
  <si>
    <t>DS PURWOSARI, KEC SAYUNG</t>
  </si>
  <si>
    <t>KOORDINAT : -6.944185, 110.498228</t>
  </si>
  <si>
    <t>Pemeliharaan Trafo</t>
  </si>
  <si>
    <t>Upah Bongkar Trafo 3ph (50/100/160/200 kVA) - hanya pasang trafo tanpa set konstruksi</t>
  </si>
  <si>
    <t>Upah Pasang Trafo 3ph (50/100/160/200 kVA) - hanya pasang trafo tanpa set konstruksi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</si>
</sst>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p&quot;#,##0.00;\-&quot;Rp&quot;#,##0.00"/>
    <numFmt numFmtId="165" formatCode="_-* #,##0_-;\-* #,##0_-;_-* &quot;-&quot;_-;_-@_-"/>
    <numFmt numFmtId="166" formatCode="_-* #,##0.00_-;\-* #,##0.00_-;_-* &quot;-&quot;??_-;_-@_-"/>
    <numFmt numFmtId="167" formatCode="&quot;Rp&quot;#,##0.00_);\(&quot;Rp&quot;#,##0.00\)"/>
    <numFmt numFmtId="168" formatCode="_(* #,##0_);_(* \(#,##0\);_(* &quot;-&quot;??_);_(@_)"/>
    <numFmt numFmtId="169" formatCode="_(&quot;Rp&quot;* #,##0_);_(&quot;Rp&quot;* \(#,##0\);_(&quot;Rp&quot;* &quot;-&quot;???_);_(@_)"/>
    <numFmt numFmtId="170" formatCode="_([$Rp-421]* #,##0_);_([$Rp-421]* \(#,##0\);_([$Rp-421]* &quot;-&quot;??_);_(@_)"/>
    <numFmt numFmtId="171" formatCode="General_)"/>
    <numFmt numFmtId="172" formatCode="0.000000%"/>
    <numFmt numFmtId="173" formatCode="_(&quot;$&quot;* #,##0.0_);_(&quot;$&quot;* \(#,##0.0\);_(&quot;$&quot;* &quot;-&quot;?_);_(@_)"/>
    <numFmt numFmtId="174" formatCode="00000"/>
    <numFmt numFmtId="175" formatCode="m/d"/>
    <numFmt numFmtId="176" formatCode="0.0000000000"/>
    <numFmt numFmtId="177" formatCode="d\ayy"/>
    <numFmt numFmtId="178" formatCode="dd/mm/yy;@"/>
    <numFmt numFmtId="179" formatCode="_-* #,##0.000_-;\-* #,##0.000_-;_-* &quot;-&quot;_-;_-@_-"/>
    <numFmt numFmtId="180" formatCode="0.000"/>
    <numFmt numFmtId="181" formatCode="_(* #,##0.000_);_(* \(#,##0.000\);_(* &quot;-&quot;??_);_(@_)"/>
    <numFmt numFmtId="182" formatCode="[$-409]d\-mmm\-yy;@"/>
    <numFmt numFmtId="183" formatCode="0.0"/>
    <numFmt numFmtId="184" formatCode="_(* #,##0.000_);_(* \(#,##0.000\);_(* &quot;-&quot;_);_(@_)"/>
    <numFmt numFmtId="185" formatCode="&quot;IR£&quot;#,##0.00;[Red]\-&quot;IR£&quot;#,##0.00"/>
    <numFmt numFmtId="186" formatCode="&quot;$&quot;#,##0\ ;\(&quot;$&quot;#,##0\)"/>
    <numFmt numFmtId="187" formatCode="m\o\n\th\ \D\,\ \y\y\y\y"/>
    <numFmt numFmtId="188" formatCode="#."/>
    <numFmt numFmtId="189" formatCode="#,#00"/>
    <numFmt numFmtId="190" formatCode="#,"/>
    <numFmt numFmtId="191" formatCode="_-* #,##0\ _€_-;\-* #,##0\ _€_-;_-* &quot;-&quot;\ _€_-;_-@_-"/>
    <numFmt numFmtId="192" formatCode="&quot;Rp.&quot;#,##0.00;&quot;Rp.&quot;\-#,##0.00"/>
    <numFmt numFmtId="193" formatCode="0.00_)"/>
    <numFmt numFmtId="194" formatCode="[$-421]dd\ mmmm\ yyyy;@"/>
    <numFmt numFmtId="195" formatCode="_([$Rp-421]* #,##0.00_);_([$Rp-421]* \(#,##0.00\);_([$Rp-421]* &quot;-&quot;??_);_(@_)"/>
    <numFmt numFmtId="196" formatCode="_-&quot;£&quot;* #,##0_-;\-&quot;£&quot;* #,##0_-;_-&quot;£&quot;* &quot;-&quot;_-;_-@_-"/>
    <numFmt numFmtId="197" formatCode="_(* #,##0.0000_);_(* \(#,##0.0000\);_(* &quot;-&quot;??_);_(@_)"/>
    <numFmt numFmtId="198" formatCode="[$-409]d\-mmm\-yyyy;@"/>
    <numFmt numFmtId="199" formatCode="#,##0&quot;NT$&quot;;[Red]\-#,##0&quot;NT$&quot;"/>
    <numFmt numFmtId="200" formatCode="mm/dd/yy"/>
    <numFmt numFmtId="201" formatCode="dddd"/>
    <numFmt numFmtId="202" formatCode="ddd"/>
    <numFmt numFmtId="203" formatCode="#.##0_);\(#.##\)"/>
    <numFmt numFmtId="204" formatCode="_(* #,##0.0_);_(* \(#,##0.0\);_(* &quot;-&quot;_);_(@_)"/>
    <numFmt numFmtId="205" formatCode="0.E+00"/>
    <numFmt numFmtId="206" formatCode="0.0%"/>
  </numFmts>
  <fonts count="17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Arial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b/>
      <sz val="11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sz val="11"/>
      <color indexed="10"/>
      <name val="Calibri"/>
      <family val="2"/>
    </font>
    <font>
      <sz val="10"/>
      <color indexed="10"/>
      <name val="Calibri"/>
      <family val="2"/>
    </font>
    <font>
      <sz val="11"/>
      <color indexed="10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10"/>
      <name val="Calibri"/>
      <family val="2"/>
    </font>
    <font>
      <b/>
      <i/>
      <sz val="11"/>
      <color indexed="8"/>
      <name val="Calibri"/>
      <family val="2"/>
    </font>
    <font>
      <sz val="10"/>
      <color indexed="8"/>
      <name val="Arial"/>
      <family val="2"/>
    </font>
    <font>
      <sz val="12"/>
      <name val="Helv"/>
    </font>
    <font>
      <sz val="12"/>
      <name val="Times New Roman"/>
      <family val="1"/>
    </font>
    <font>
      <sz val="12"/>
      <color indexed="8"/>
      <name val="Calibri"/>
      <family val="2"/>
      <charset val="1"/>
    </font>
    <font>
      <sz val="11"/>
      <color indexed="8"/>
      <name val="Trebuchet MS"/>
      <family val="2"/>
      <charset val="1"/>
    </font>
    <font>
      <sz val="12"/>
      <name val="Arial Narrow"/>
      <family val="2"/>
    </font>
    <font>
      <sz val="10"/>
      <color indexed="22"/>
      <name val="MS Sans Serif"/>
      <family val="2"/>
    </font>
    <font>
      <sz val="10"/>
      <name val="MS Serif"/>
      <family val="1"/>
    </font>
    <font>
      <sz val="1"/>
      <color indexed="8"/>
      <name val="Courier"/>
      <family val="3"/>
    </font>
    <font>
      <sz val="1"/>
      <color indexed="16"/>
      <name val="Courier"/>
      <family val="3"/>
    </font>
    <font>
      <sz val="10"/>
      <name val="Courier"/>
      <family val="3"/>
    </font>
    <font>
      <sz val="24"/>
      <color indexed="13"/>
      <name val="Arial"/>
      <family val="2"/>
    </font>
    <font>
      <sz val="10"/>
      <color indexed="16"/>
      <name val="MS Serif"/>
      <family val="1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4"/>
      <name val="Arial"/>
      <family val="2"/>
    </font>
    <font>
      <sz val="10"/>
      <color indexed="10"/>
      <name val="Arial MT Black"/>
    </font>
    <font>
      <b/>
      <sz val="12"/>
      <name val="Arial"/>
      <family val="2"/>
    </font>
    <font>
      <sz val="7"/>
      <name val="Small Fonts"/>
      <family val="2"/>
    </font>
    <font>
      <sz val="9"/>
      <name val="Helv"/>
    </font>
    <font>
      <sz val="10"/>
      <name val="Helv"/>
    </font>
    <font>
      <sz val="10"/>
      <color indexed="0"/>
      <name val="Arial"/>
      <family val="2"/>
    </font>
    <font>
      <sz val="11"/>
      <color indexed="8"/>
      <name val="Cambria"/>
      <family val="2"/>
    </font>
    <font>
      <sz val="8"/>
      <name val="Helv"/>
    </font>
    <font>
      <b/>
      <i/>
      <sz val="8"/>
      <name val="Arial"/>
      <family val="2"/>
    </font>
    <font>
      <b/>
      <sz val="9"/>
      <name val="Arial"/>
      <family val="2"/>
    </font>
    <font>
      <b/>
      <sz val="8"/>
      <color indexed="8"/>
      <name val="Helv"/>
    </font>
    <font>
      <sz val="9"/>
      <name val="Tms Rmn"/>
    </font>
    <font>
      <b/>
      <sz val="11"/>
      <name val="Calibri"/>
      <family val="2"/>
      <charset val="1"/>
    </font>
    <font>
      <sz val="9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0"/>
      <color indexed="9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  <charset val="1"/>
    </font>
    <font>
      <b/>
      <sz val="11"/>
      <color indexed="9"/>
      <name val="Calibri"/>
      <family val="2"/>
    </font>
    <font>
      <b/>
      <sz val="16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color indexed="10"/>
      <name val="Calibri"/>
      <family val="2"/>
    </font>
    <font>
      <sz val="12"/>
      <color indexed="8"/>
      <name val="Calibri"/>
      <family val="2"/>
    </font>
    <font>
      <b/>
      <sz val="12"/>
      <color indexed="10"/>
      <name val="Calibri"/>
      <family val="2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charset val="1"/>
    </font>
    <font>
      <u/>
      <sz val="6.8"/>
      <color theme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name val="Calibri"/>
      <family val="2"/>
      <scheme val="minor"/>
    </font>
    <font>
      <sz val="9"/>
      <color indexed="10"/>
      <name val="Calibri"/>
      <family val="2"/>
      <scheme val="minor"/>
    </font>
    <font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u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9"/>
      <name val="Calibri"/>
      <family val="2"/>
    </font>
    <font>
      <sz val="8"/>
      <name val="Arial"/>
      <family val="2"/>
    </font>
    <font>
      <b/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i/>
      <sz val="11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mbria"/>
      <family val="1"/>
      <scheme val="major"/>
    </font>
    <font>
      <b/>
      <sz val="10"/>
      <color theme="3" tint="-0.249977111117893"/>
      <name val="Cambria"/>
      <family val="1"/>
      <scheme val="major"/>
    </font>
    <font>
      <sz val="12"/>
      <color theme="3" tint="-0.249977111117893"/>
      <name val="Calibri"/>
      <family val="2"/>
    </font>
    <font>
      <sz val="20"/>
      <name val="Calibri"/>
      <family val="2"/>
      <scheme val="minor"/>
    </font>
    <font>
      <sz val="11"/>
      <color indexed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indexed="10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8"/>
      <name val="Times New Roman"/>
      <family val="1"/>
    </font>
    <font>
      <b/>
      <sz val="11"/>
      <color theme="0"/>
      <name val="Cambria"/>
      <family val="1"/>
      <scheme val="major"/>
    </font>
    <font>
      <b/>
      <sz val="18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  <scheme val="minor"/>
    </font>
    <font>
      <i/>
      <sz val="11"/>
      <color rgb="FFFF0000"/>
      <name val="Monotype Corsiva"/>
      <family val="4"/>
    </font>
    <font>
      <sz val="12"/>
      <color rgb="FFFF0000"/>
      <name val="Calibri"/>
      <family val="2"/>
    </font>
    <font>
      <b/>
      <sz val="16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/>
      <top style="medium">
        <color theme="0" tint="-4.9989318521683403E-2"/>
      </top>
      <bottom/>
      <diagonal/>
    </border>
    <border>
      <left/>
      <right/>
      <top/>
      <bottom style="thin">
        <color rgb="FF92D050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6" tint="-0.24994659260841701"/>
      </bottom>
      <diagonal/>
    </border>
    <border>
      <left/>
      <right/>
      <top style="thin">
        <color indexed="64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24994659260841701"/>
      </top>
      <bottom style="thin">
        <color indexed="64"/>
      </bottom>
      <diagonal/>
    </border>
    <border>
      <left/>
      <right/>
      <top style="thin">
        <color theme="6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6" tint="-0.2499465926084170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10"/>
      </bottom>
      <diagonal/>
    </border>
    <border>
      <left/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5653">
    <xf numFmtId="0" fontId="0" fillId="0" borderId="0"/>
    <xf numFmtId="171" fontId="42" fillId="0" borderId="0">
      <alignment horizontal="centerContinuous"/>
    </xf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64" fillId="0" borderId="0" applyFill="0" applyBorder="0" applyAlignment="0"/>
    <xf numFmtId="172" fontId="36" fillId="0" borderId="0" applyFill="0" applyBorder="0" applyAlignment="0"/>
    <xf numFmtId="172" fontId="22" fillId="0" borderId="0" applyFill="0" applyBorder="0" applyAlignment="0"/>
    <xf numFmtId="173" fontId="36" fillId="0" borderId="0" applyFill="0" applyBorder="0" applyAlignment="0"/>
    <xf numFmtId="173" fontId="22" fillId="0" borderId="0" applyFill="0" applyBorder="0" applyAlignment="0"/>
    <xf numFmtId="174" fontId="36" fillId="0" borderId="0" applyFill="0" applyBorder="0" applyAlignment="0"/>
    <xf numFmtId="174" fontId="22" fillId="0" borderId="0" applyFill="0" applyBorder="0" applyAlignment="0"/>
    <xf numFmtId="175" fontId="36" fillId="0" borderId="0" applyFill="0" applyBorder="0" applyAlignment="0"/>
    <xf numFmtId="175" fontId="22" fillId="0" borderId="0" applyFill="0" applyBorder="0" applyAlignment="0"/>
    <xf numFmtId="176" fontId="36" fillId="0" borderId="0" applyFill="0" applyBorder="0" applyAlignment="0"/>
    <xf numFmtId="176" fontId="22" fillId="0" borderId="0" applyFill="0" applyBorder="0" applyAlignment="0"/>
    <xf numFmtId="177" fontId="36" fillId="0" borderId="0" applyFill="0" applyBorder="0" applyAlignment="0"/>
    <xf numFmtId="177" fontId="22" fillId="0" borderId="0" applyFill="0" applyBorder="0" applyAlignment="0"/>
    <xf numFmtId="172" fontId="36" fillId="0" borderId="0" applyFill="0" applyBorder="0" applyAlignment="0"/>
    <xf numFmtId="172" fontId="22" fillId="0" borderId="0" applyFill="0" applyBorder="0" applyAlignment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6" fillId="20" borderId="1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0" fontId="27" fillId="21" borderId="2" applyNumberFormat="0" applyAlignment="0" applyProtection="0"/>
    <xf numFmtId="43" fontId="105" fillId="0" borderId="0" applyFont="0" applyFill="0" applyBorder="0" applyAlignment="0" applyProtection="0"/>
    <xf numFmtId="0" fontId="65" fillId="0" borderId="0"/>
    <xf numFmtId="0" fontId="65" fillId="0" borderId="0"/>
    <xf numFmtId="0" fontId="65" fillId="0" borderId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178" fontId="3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3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22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22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179" fontId="36" fillId="0" borderId="0" applyFont="0" applyFill="0" applyBorder="0" applyAlignment="0" applyProtection="0"/>
    <xf numFmtId="179" fontId="22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66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169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68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2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22" fillId="0" borderId="0" applyFont="0" applyFill="0" applyBorder="0" applyAlignment="0" applyProtection="0"/>
    <xf numFmtId="168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3" fillId="0" borderId="0" applyFont="0" applyFill="0" applyBorder="0" applyAlignment="0" applyProtection="0"/>
    <xf numFmtId="170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80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182" fontId="22" fillId="0" borderId="0" applyFont="0" applyFill="0" applyBorder="0" applyAlignment="0" applyProtection="0"/>
    <xf numFmtId="182" fontId="36" fillId="0" borderId="0" applyFont="0" applyFill="0" applyBorder="0" applyAlignment="0" applyProtection="0"/>
    <xf numFmtId="182" fontId="22" fillId="0" borderId="0" applyFont="0" applyFill="0" applyBorder="0" applyAlignment="0" applyProtection="0"/>
    <xf numFmtId="182" fontId="36" fillId="0" borderId="0" applyFont="0" applyFill="0" applyBorder="0" applyAlignment="0" applyProtection="0"/>
    <xf numFmtId="18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7" fillId="0" borderId="0" applyFont="0" applyFill="0" applyBorder="0" applyAlignment="0" applyProtection="0"/>
    <xf numFmtId="184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205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70" fillId="0" borderId="0" applyFont="0" applyFill="0" applyBorder="0" applyAlignment="0" applyProtection="0"/>
    <xf numFmtId="0" fontId="71" fillId="0" borderId="0" applyNumberFormat="0" applyAlignment="0">
      <alignment horizontal="left"/>
    </xf>
    <xf numFmtId="0" fontId="65" fillId="0" borderId="0"/>
    <xf numFmtId="0" fontId="65" fillId="0" borderId="0"/>
    <xf numFmtId="185" fontId="36" fillId="0" borderId="3"/>
    <xf numFmtId="185" fontId="22" fillId="0" borderId="3"/>
    <xf numFmtId="42" fontId="23" fillId="0" borderId="0" applyFont="0" applyFill="0" applyBorder="0" applyAlignment="0" applyProtection="0"/>
    <xf numFmtId="42" fontId="48" fillId="0" borderId="0" applyFont="0" applyFill="0" applyBorder="0" applyAlignment="0" applyProtection="0"/>
    <xf numFmtId="172" fontId="36" fillId="0" borderId="0" applyFont="0" applyFill="0" applyBorder="0" applyAlignment="0" applyProtection="0"/>
    <xf numFmtId="172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70" fillId="0" borderId="0" applyFont="0" applyFill="0" applyBorder="0" applyAlignment="0" applyProtection="0"/>
    <xf numFmtId="187" fontId="72" fillId="0" borderId="0">
      <protection locked="0"/>
    </xf>
    <xf numFmtId="14" fontId="64" fillId="0" borderId="0" applyFill="0" applyBorder="0" applyAlignment="0"/>
    <xf numFmtId="188" fontId="73" fillId="0" borderId="0">
      <protection locked="0"/>
    </xf>
    <xf numFmtId="0" fontId="74" fillId="0" borderId="0"/>
    <xf numFmtId="0" fontId="74" fillId="0" borderId="4"/>
    <xf numFmtId="0" fontId="74" fillId="0" borderId="4"/>
    <xf numFmtId="0" fontId="74" fillId="0" borderId="4"/>
    <xf numFmtId="0" fontId="74" fillId="0" borderId="4"/>
    <xf numFmtId="0" fontId="75" fillId="22" borderId="0"/>
    <xf numFmtId="176" fontId="36" fillId="0" borderId="0" applyFill="0" applyBorder="0" applyAlignment="0"/>
    <xf numFmtId="176" fontId="22" fillId="0" borderId="0" applyFill="0" applyBorder="0" applyAlignment="0"/>
    <xf numFmtId="172" fontId="36" fillId="0" borderId="0" applyFill="0" applyBorder="0" applyAlignment="0"/>
    <xf numFmtId="172" fontId="22" fillId="0" borderId="0" applyFill="0" applyBorder="0" applyAlignment="0"/>
    <xf numFmtId="176" fontId="36" fillId="0" borderId="0" applyFill="0" applyBorder="0" applyAlignment="0"/>
    <xf numFmtId="176" fontId="22" fillId="0" borderId="0" applyFill="0" applyBorder="0" applyAlignment="0"/>
    <xf numFmtId="177" fontId="36" fillId="0" borderId="0" applyFill="0" applyBorder="0" applyAlignment="0"/>
    <xf numFmtId="177" fontId="22" fillId="0" borderId="0" applyFill="0" applyBorder="0" applyAlignment="0"/>
    <xf numFmtId="172" fontId="36" fillId="0" borderId="0" applyFill="0" applyBorder="0" applyAlignment="0"/>
    <xf numFmtId="172" fontId="22" fillId="0" borderId="0" applyFill="0" applyBorder="0" applyAlignment="0"/>
    <xf numFmtId="0" fontId="76" fillId="0" borderId="0" applyNumberFormat="0" applyAlignment="0">
      <alignment horizontal="left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7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8" fillId="0" borderId="0">
      <protection locked="0"/>
    </xf>
    <xf numFmtId="189" fontId="72" fillId="0" borderId="0">
      <protection locked="0"/>
    </xf>
    <xf numFmtId="0" fontId="79" fillId="0" borderId="5"/>
    <xf numFmtId="0" fontId="79" fillId="0" borderId="5"/>
    <xf numFmtId="0" fontId="79" fillId="0" borderId="5"/>
    <xf numFmtId="0" fontId="79" fillId="0" borderId="5"/>
    <xf numFmtId="0" fontId="79" fillId="0" borderId="4"/>
    <xf numFmtId="0" fontId="79" fillId="0" borderId="4"/>
    <xf numFmtId="0" fontId="79" fillId="23" borderId="4"/>
    <xf numFmtId="0" fontId="79" fillId="23" borderId="4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80" fillId="0" borderId="0" applyNumberFormat="0"/>
    <xf numFmtId="38" fontId="41" fillId="24" borderId="0" applyNumberFormat="0" applyBorder="0" applyAlignment="0" applyProtection="0"/>
    <xf numFmtId="0" fontId="81" fillId="0" borderId="6" applyNumberFormat="0" applyAlignment="0" applyProtection="0">
      <alignment horizontal="left" vertical="center"/>
    </xf>
    <xf numFmtId="0" fontId="81" fillId="0" borderId="7">
      <alignment horizontal="left" vertical="center"/>
    </xf>
    <xf numFmtId="0" fontId="81" fillId="0" borderId="7">
      <alignment horizontal="left" vertical="center"/>
    </xf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0" fillId="0" borderId="8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0" fontId="77" fillId="0" borderId="0">
      <protection locked="0"/>
    </xf>
    <xf numFmtId="190" fontId="77" fillId="0" borderId="0"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33" fillId="7" borderId="1" applyNumberFormat="0" applyAlignment="0" applyProtection="0"/>
    <xf numFmtId="10" fontId="41" fillId="25" borderId="3" applyNumberFormat="0" applyBorder="0" applyAlignment="0" applyProtection="0"/>
    <xf numFmtId="10" fontId="41" fillId="25" borderId="3" applyNumberFormat="0" applyBorder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0" fontId="33" fillId="7" borderId="1" applyNumberFormat="0" applyAlignment="0" applyProtection="0"/>
    <xf numFmtId="176" fontId="36" fillId="0" borderId="0" applyFill="0" applyBorder="0" applyAlignment="0"/>
    <xf numFmtId="176" fontId="22" fillId="0" borderId="0" applyFill="0" applyBorder="0" applyAlignment="0"/>
    <xf numFmtId="172" fontId="36" fillId="0" borderId="0" applyFill="0" applyBorder="0" applyAlignment="0"/>
    <xf numFmtId="172" fontId="22" fillId="0" borderId="0" applyFill="0" applyBorder="0" applyAlignment="0"/>
    <xf numFmtId="176" fontId="36" fillId="0" borderId="0" applyFill="0" applyBorder="0" applyAlignment="0"/>
    <xf numFmtId="176" fontId="22" fillId="0" borderId="0" applyFill="0" applyBorder="0" applyAlignment="0"/>
    <xf numFmtId="177" fontId="36" fillId="0" borderId="0" applyFill="0" applyBorder="0" applyAlignment="0"/>
    <xf numFmtId="177" fontId="22" fillId="0" borderId="0" applyFill="0" applyBorder="0" applyAlignment="0"/>
    <xf numFmtId="172" fontId="36" fillId="0" borderId="0" applyFill="0" applyBorder="0" applyAlignment="0"/>
    <xf numFmtId="172" fontId="22" fillId="0" borderId="0" applyFill="0" applyBorder="0" applyAlignment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191" fontId="36" fillId="0" borderId="0" applyFont="0" applyFill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37" fontId="82" fillId="0" borderId="0"/>
    <xf numFmtId="192" fontId="36" fillId="0" borderId="0"/>
    <xf numFmtId="0" fontId="36" fillId="0" borderId="0"/>
    <xf numFmtId="0" fontId="36" fillId="0" borderId="0"/>
    <xf numFmtId="0" fontId="22" fillId="0" borderId="0"/>
    <xf numFmtId="0" fontId="22" fillId="0" borderId="0"/>
    <xf numFmtId="0" fontId="22" fillId="0" borderId="0"/>
    <xf numFmtId="192" fontId="36" fillId="0" borderId="0"/>
    <xf numFmtId="192" fontId="22" fillId="0" borderId="0"/>
    <xf numFmtId="192" fontId="36" fillId="0" borderId="0"/>
    <xf numFmtId="192" fontId="22" fillId="0" borderId="0"/>
    <xf numFmtId="192" fontId="36" fillId="0" borderId="0"/>
    <xf numFmtId="192" fontId="22" fillId="0" borderId="0"/>
    <xf numFmtId="192" fontId="22" fillId="0" borderId="0"/>
    <xf numFmtId="192" fontId="36" fillId="0" borderId="0"/>
    <xf numFmtId="171" fontId="83" fillId="0" borderId="0"/>
    <xf numFmtId="171" fontId="84" fillId="0" borderId="0"/>
    <xf numFmtId="171" fontId="84" fillId="0" borderId="0"/>
    <xf numFmtId="0" fontId="66" fillId="0" borderId="0"/>
    <xf numFmtId="0" fontId="112" fillId="0" borderId="0"/>
    <xf numFmtId="0" fontId="36" fillId="0" borderId="0"/>
    <xf numFmtId="0" fontId="22" fillId="0" borderId="0"/>
    <xf numFmtId="0" fontId="69" fillId="0" borderId="0"/>
    <xf numFmtId="0" fontId="36" fillId="0" borderId="0"/>
    <xf numFmtId="12" fontId="36" fillId="0" borderId="0"/>
    <xf numFmtId="12" fontId="22" fillId="0" borderId="0"/>
    <xf numFmtId="0" fontId="112" fillId="0" borderId="0"/>
    <xf numFmtId="0" fontId="112" fillId="0" borderId="0"/>
    <xf numFmtId="0" fontId="112" fillId="0" borderId="0"/>
    <xf numFmtId="0" fontId="23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85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23" fillId="0" borderId="0"/>
    <xf numFmtId="0" fontId="36" fillId="0" borderId="0"/>
    <xf numFmtId="0" fontId="22" fillId="0" borderId="0"/>
    <xf numFmtId="0" fontId="36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2" fillId="0" borderId="0"/>
    <xf numFmtId="0" fontId="112" fillId="0" borderId="0"/>
    <xf numFmtId="0" fontId="112" fillId="0" borderId="0"/>
    <xf numFmtId="0" fontId="36" fillId="0" borderId="0"/>
    <xf numFmtId="0" fontId="36" fillId="0" borderId="0"/>
    <xf numFmtId="0" fontId="22" fillId="0" borderId="0"/>
    <xf numFmtId="0" fontId="36" fillId="0" borderId="0" applyProtection="0"/>
    <xf numFmtId="0" fontId="22" fillId="0" borderId="0" applyProtection="0"/>
    <xf numFmtId="0" fontId="22" fillId="0" borderId="0"/>
    <xf numFmtId="0" fontId="36" fillId="0" borderId="0"/>
    <xf numFmtId="0" fontId="112" fillId="0" borderId="0"/>
    <xf numFmtId="0" fontId="112" fillId="0" borderId="0"/>
    <xf numFmtId="0" fontId="112" fillId="0" borderId="0"/>
    <xf numFmtId="0" fontId="22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36" fillId="0" borderId="0"/>
    <xf numFmtId="0" fontId="69" fillId="0" borderId="0"/>
    <xf numFmtId="0" fontId="36" fillId="0" borderId="0"/>
    <xf numFmtId="0" fontId="112" fillId="0" borderId="0"/>
    <xf numFmtId="0" fontId="36" fillId="0" borderId="0"/>
    <xf numFmtId="0" fontId="112" fillId="0" borderId="0"/>
    <xf numFmtId="0" fontId="36" fillId="0" borderId="0"/>
    <xf numFmtId="0" fontId="22" fillId="0" borderId="0"/>
    <xf numFmtId="0" fontId="23" fillId="0" borderId="0"/>
    <xf numFmtId="0" fontId="22" fillId="0" borderId="0"/>
    <xf numFmtId="0" fontId="36" fillId="0" borderId="0"/>
    <xf numFmtId="0" fontId="22" fillId="0" borderId="0"/>
    <xf numFmtId="0" fontId="23" fillId="0" borderId="0"/>
    <xf numFmtId="0" fontId="112" fillId="0" borderId="0"/>
    <xf numFmtId="0" fontId="36" fillId="0" borderId="0"/>
    <xf numFmtId="0" fontId="22" fillId="0" borderId="0"/>
    <xf numFmtId="0" fontId="23" fillId="0" borderId="0"/>
    <xf numFmtId="0" fontId="22" fillId="0" borderId="0"/>
    <xf numFmtId="0" fontId="36" fillId="0" borderId="0"/>
    <xf numFmtId="0" fontId="112" fillId="0" borderId="0"/>
    <xf numFmtId="0" fontId="36" fillId="0" borderId="0"/>
    <xf numFmtId="0" fontId="22" fillId="0" borderId="0"/>
    <xf numFmtId="0" fontId="23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112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22" fillId="0" borderId="0"/>
    <xf numFmtId="0" fontId="22" fillId="0" borderId="0"/>
    <xf numFmtId="0" fontId="36" fillId="0" borderId="0"/>
    <xf numFmtId="0" fontId="36" fillId="0" borderId="0"/>
    <xf numFmtId="0" fontId="67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22" fillId="0" borderId="0"/>
    <xf numFmtId="0" fontId="23" fillId="0" borderId="0"/>
    <xf numFmtId="0" fontId="23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64" fillId="0" borderId="0">
      <alignment vertical="top"/>
    </xf>
    <xf numFmtId="0" fontId="23" fillId="0" borderId="0"/>
    <xf numFmtId="0" fontId="23" fillId="0" borderId="0"/>
    <xf numFmtId="0" fontId="36" fillId="0" borderId="0"/>
    <xf numFmtId="0" fontId="11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64" fillId="0" borderId="0">
      <alignment vertical="top"/>
    </xf>
    <xf numFmtId="0" fontId="64" fillId="0" borderId="0">
      <alignment vertical="top"/>
    </xf>
    <xf numFmtId="0" fontId="23" fillId="0" borderId="0"/>
    <xf numFmtId="193" fontId="43" fillId="0" borderId="0"/>
    <xf numFmtId="0" fontId="112" fillId="0" borderId="0"/>
    <xf numFmtId="0" fontId="1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2" fillId="0" borderId="0"/>
    <xf numFmtId="0" fontId="23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22" fillId="0" borderId="0"/>
    <xf numFmtId="0" fontId="22" fillId="0" borderId="0"/>
    <xf numFmtId="0" fontId="22" fillId="0" borderId="0"/>
    <xf numFmtId="0" fontId="36" fillId="0" borderId="0" applyNumberFormat="0" applyFont="0" applyFill="0" applyAlignment="0" applyProtection="0"/>
    <xf numFmtId="0" fontId="36" fillId="0" borderId="0" applyNumberFormat="0" applyFont="0" applyFill="0" applyAlignment="0" applyProtection="0"/>
    <xf numFmtId="0" fontId="36" fillId="0" borderId="0"/>
    <xf numFmtId="0" fontId="2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22" fillId="0" borderId="0" applyNumberFormat="0" applyFont="0" applyFill="0" applyAlignment="0" applyProtection="0"/>
    <xf numFmtId="0" fontId="84" fillId="0" borderId="0"/>
    <xf numFmtId="0" fontId="84" fillId="0" borderId="0"/>
    <xf numFmtId="0" fontId="22" fillId="0" borderId="0" applyNumberFormat="0" applyFont="0" applyFill="0" applyAlignment="0" applyProtection="0"/>
    <xf numFmtId="0" fontId="36" fillId="0" borderId="0"/>
    <xf numFmtId="0" fontId="112" fillId="0" borderId="0"/>
    <xf numFmtId="181" fontId="84" fillId="0" borderId="0"/>
    <xf numFmtId="0" fontId="84" fillId="0" borderId="0"/>
    <xf numFmtId="194" fontId="84" fillId="0" borderId="0"/>
    <xf numFmtId="195" fontId="84" fillId="0" borderId="0"/>
    <xf numFmtId="0" fontId="84" fillId="0" borderId="0"/>
    <xf numFmtId="196" fontId="84" fillId="0" borderId="0"/>
    <xf numFmtId="196" fontId="84" fillId="0" borderId="0"/>
    <xf numFmtId="196" fontId="84" fillId="0" borderId="0"/>
    <xf numFmtId="194" fontId="84" fillId="0" borderId="0"/>
    <xf numFmtId="0" fontId="84" fillId="0" borderId="0"/>
    <xf numFmtId="0" fontId="36" fillId="0" borderId="0"/>
    <xf numFmtId="0" fontId="22" fillId="0" borderId="0"/>
    <xf numFmtId="181" fontId="8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3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36" fillId="0" borderId="0"/>
    <xf numFmtId="0" fontId="112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22" fillId="0" borderId="0"/>
    <xf numFmtId="0" fontId="36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112" fillId="0" borderId="0"/>
    <xf numFmtId="0" fontId="36" fillId="0" borderId="0" applyNumberFormat="0" applyFont="0" applyFill="0" applyAlignment="0" applyProtection="0"/>
    <xf numFmtId="0" fontId="36" fillId="0" borderId="0"/>
    <xf numFmtId="0" fontId="22" fillId="0" borderId="0"/>
    <xf numFmtId="0" fontId="36" fillId="0" borderId="0"/>
    <xf numFmtId="0" fontId="22" fillId="0" borderId="0"/>
    <xf numFmtId="0" fontId="22" fillId="0" borderId="0" applyNumberFormat="0" applyFont="0" applyFill="0" applyAlignment="0" applyProtection="0"/>
    <xf numFmtId="0" fontId="11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23" fillId="0" borderId="0"/>
    <xf numFmtId="197" fontId="84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23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2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96" fontId="84" fillId="0" borderId="0"/>
    <xf numFmtId="196" fontId="84" fillId="0" borderId="0"/>
    <xf numFmtId="196" fontId="84" fillId="0" borderId="0"/>
    <xf numFmtId="196" fontId="84" fillId="0" borderId="0"/>
    <xf numFmtId="198" fontId="84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23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23" fillId="0" borderId="0"/>
    <xf numFmtId="0" fontId="2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6" fillId="0" borderId="0"/>
    <xf numFmtId="0" fontId="22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3" fillId="0" borderId="0"/>
    <xf numFmtId="0" fontId="36" fillId="0" borderId="0"/>
    <xf numFmtId="0" fontId="22" fillId="0" borderId="0"/>
    <xf numFmtId="0" fontId="36" fillId="0" borderId="0"/>
    <xf numFmtId="0" fontId="23" fillId="0" borderId="0"/>
    <xf numFmtId="0" fontId="23" fillId="0" borderId="0"/>
    <xf numFmtId="0" fontId="64" fillId="0" borderId="0">
      <alignment vertical="top"/>
    </xf>
    <xf numFmtId="0" fontId="36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36" fillId="0" borderId="0"/>
    <xf numFmtId="0" fontId="36" fillId="0" borderId="0"/>
    <xf numFmtId="0" fontId="22" fillId="0" borderId="0"/>
    <xf numFmtId="0" fontId="22" fillId="0" borderId="0"/>
    <xf numFmtId="0" fontId="112" fillId="0" borderId="0"/>
    <xf numFmtId="0" fontId="36" fillId="0" borderId="0"/>
    <xf numFmtId="0" fontId="22" fillId="0" borderId="0"/>
    <xf numFmtId="0" fontId="36" fillId="0" borderId="0"/>
    <xf numFmtId="0" fontId="112" fillId="0" borderId="0"/>
    <xf numFmtId="0" fontId="36" fillId="0" borderId="0"/>
    <xf numFmtId="0" fontId="43" fillId="0" borderId="0"/>
    <xf numFmtId="0" fontId="36" fillId="0" borderId="0"/>
    <xf numFmtId="0" fontId="22" fillId="0" borderId="0"/>
    <xf numFmtId="0" fontId="36" fillId="0" borderId="0"/>
    <xf numFmtId="0" fontId="36" fillId="0" borderId="0"/>
    <xf numFmtId="0" fontId="22" fillId="0" borderId="0"/>
    <xf numFmtId="0" fontId="36" fillId="0" borderId="0"/>
    <xf numFmtId="193" fontId="43" fillId="0" borderId="0"/>
    <xf numFmtId="0" fontId="22" fillId="0" borderId="0"/>
    <xf numFmtId="0" fontId="22" fillId="0" borderId="0" applyProtection="0"/>
    <xf numFmtId="0" fontId="112" fillId="0" borderId="0"/>
    <xf numFmtId="0" fontId="112" fillId="0" borderId="0"/>
    <xf numFmtId="0" fontId="112" fillId="0" borderId="0"/>
    <xf numFmtId="0" fontId="22" fillId="0" borderId="0"/>
    <xf numFmtId="0" fontId="22" fillId="0" borderId="0" applyProtection="0"/>
    <xf numFmtId="0" fontId="36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4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113" fillId="0" borderId="0"/>
    <xf numFmtId="0" fontId="36" fillId="0" borderId="0"/>
    <xf numFmtId="0" fontId="22" fillId="0" borderId="0"/>
    <xf numFmtId="0" fontId="112" fillId="0" borderId="0"/>
    <xf numFmtId="0" fontId="113" fillId="0" borderId="0"/>
    <xf numFmtId="0" fontId="64" fillId="0" borderId="0">
      <alignment vertical="top"/>
    </xf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36" fillId="0" borderId="0"/>
    <xf numFmtId="0" fontId="2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22" fillId="0" borderId="0"/>
    <xf numFmtId="0" fontId="36" fillId="0" borderId="0"/>
    <xf numFmtId="0" fontId="36" fillId="0" borderId="0"/>
    <xf numFmtId="0" fontId="22" fillId="0" borderId="0"/>
    <xf numFmtId="0" fontId="11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36" fillId="0" borderId="0"/>
    <xf numFmtId="0" fontId="22" fillId="0" borderId="0"/>
    <xf numFmtId="0" fontId="112" fillId="0" borderId="0"/>
    <xf numFmtId="0" fontId="112" fillId="0" borderId="0"/>
    <xf numFmtId="0" fontId="112" fillId="0" borderId="0"/>
    <xf numFmtId="0" fontId="36" fillId="0" borderId="0"/>
    <xf numFmtId="0" fontId="36" fillId="0" borderId="0"/>
    <xf numFmtId="0" fontId="22" fillId="0" borderId="0"/>
    <xf numFmtId="0" fontId="36" fillId="0" borderId="0"/>
    <xf numFmtId="0" fontId="22" fillId="0" borderId="0"/>
    <xf numFmtId="0" fontId="22" fillId="0" borderId="0"/>
    <xf numFmtId="0" fontId="23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6" fillId="0" borderId="0"/>
    <xf numFmtId="0" fontId="36" fillId="0" borderId="0"/>
    <xf numFmtId="0" fontId="22" fillId="0" borderId="0"/>
    <xf numFmtId="0" fontId="114" fillId="0" borderId="0"/>
    <xf numFmtId="0" fontId="22" fillId="0" borderId="0"/>
    <xf numFmtId="0" fontId="22" fillId="0" borderId="0"/>
    <xf numFmtId="0" fontId="23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3" fillId="0" borderId="0"/>
    <xf numFmtId="0" fontId="23" fillId="0" borderId="0"/>
    <xf numFmtId="0" fontId="113" fillId="0" borderId="0"/>
    <xf numFmtId="0" fontId="67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6" fillId="0" borderId="0"/>
    <xf numFmtId="0" fontId="22" fillId="0" borderId="0"/>
    <xf numFmtId="0" fontId="36" fillId="0" borderId="0"/>
    <xf numFmtId="0" fontId="36" fillId="0" borderId="0" applyProtection="0"/>
    <xf numFmtId="0" fontId="22" fillId="0" borderId="0" applyProtection="0"/>
    <xf numFmtId="0" fontId="22" fillId="0" borderId="0"/>
    <xf numFmtId="0" fontId="36" fillId="0" borderId="0"/>
    <xf numFmtId="0" fontId="22" fillId="0" borderId="0"/>
    <xf numFmtId="193" fontId="43" fillId="0" borderId="0"/>
    <xf numFmtId="193" fontId="43" fillId="0" borderId="0"/>
    <xf numFmtId="0" fontId="1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0" fontId="22" fillId="0" borderId="0"/>
    <xf numFmtId="0" fontId="113" fillId="0" borderId="0"/>
    <xf numFmtId="0" fontId="64" fillId="0" borderId="0">
      <alignment vertical="top"/>
    </xf>
    <xf numFmtId="0" fontId="36" fillId="0" borderId="0"/>
    <xf numFmtId="0" fontId="22" fillId="0" borderId="0"/>
    <xf numFmtId="0" fontId="36" fillId="0" borderId="0"/>
    <xf numFmtId="0" fontId="22" fillId="0" borderId="0"/>
    <xf numFmtId="0" fontId="112" fillId="0" borderId="0"/>
    <xf numFmtId="0" fontId="112" fillId="0" borderId="0"/>
    <xf numFmtId="0" fontId="36" fillId="0" borderId="0"/>
    <xf numFmtId="0" fontId="2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6" fillId="27" borderId="12" applyNumberFormat="0" applyFont="0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0" fontId="36" fillId="27" borderId="12" applyNumberFormat="0" applyFont="0" applyAlignment="0" applyProtection="0"/>
    <xf numFmtId="0" fontId="22" fillId="27" borderId="12" applyNumberFormat="0" applyFont="0" applyAlignment="0" applyProtection="0"/>
    <xf numFmtId="0" fontId="36" fillId="27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3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36" fillId="27" borderId="12" applyNumberFormat="0" applyFont="0" applyAlignment="0" applyProtection="0"/>
    <xf numFmtId="193" fontId="43" fillId="28" borderId="12" applyAlignment="0" applyProtection="0"/>
    <xf numFmtId="193" fontId="43" fillId="28" borderId="12" applyAlignment="0" applyProtection="0"/>
    <xf numFmtId="0" fontId="22" fillId="27" borderId="12" applyNumberFormat="0" applyFont="0" applyAlignment="0" applyProtection="0"/>
    <xf numFmtId="193" fontId="43" fillId="28" borderId="12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0" fontId="37" fillId="20" borderId="13" applyNumberFormat="0" applyAlignment="0" applyProtection="0"/>
    <xf numFmtId="175" fontId="36" fillId="0" borderId="0" applyFont="0" applyFill="0" applyBorder="0" applyAlignment="0" applyProtection="0"/>
    <xf numFmtId="175" fontId="22" fillId="0" borderId="0" applyFont="0" applyFill="0" applyBorder="0" applyAlignment="0" applyProtection="0"/>
    <xf numFmtId="199" fontId="36" fillId="0" borderId="0" applyFont="0" applyFill="0" applyBorder="0" applyAlignment="0" applyProtection="0"/>
    <xf numFmtId="199" fontId="22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ont="0" applyFill="0" applyBorder="0" applyAlignment="0" applyProtection="0"/>
    <xf numFmtId="176" fontId="36" fillId="0" borderId="0" applyFill="0" applyBorder="0" applyAlignment="0"/>
    <xf numFmtId="176" fontId="22" fillId="0" borderId="0" applyFill="0" applyBorder="0" applyAlignment="0"/>
    <xf numFmtId="172" fontId="36" fillId="0" borderId="0" applyFill="0" applyBorder="0" applyAlignment="0"/>
    <xf numFmtId="172" fontId="22" fillId="0" borderId="0" applyFill="0" applyBorder="0" applyAlignment="0"/>
    <xf numFmtId="176" fontId="36" fillId="0" borderId="0" applyFill="0" applyBorder="0" applyAlignment="0"/>
    <xf numFmtId="176" fontId="22" fillId="0" borderId="0" applyFill="0" applyBorder="0" applyAlignment="0"/>
    <xf numFmtId="177" fontId="36" fillId="0" borderId="0" applyFill="0" applyBorder="0" applyAlignment="0"/>
    <xf numFmtId="177" fontId="22" fillId="0" borderId="0" applyFill="0" applyBorder="0" applyAlignment="0"/>
    <xf numFmtId="172" fontId="36" fillId="0" borderId="0" applyFill="0" applyBorder="0" applyAlignment="0"/>
    <xf numFmtId="172" fontId="22" fillId="0" borderId="0" applyFill="0" applyBorder="0" applyAlignment="0"/>
    <xf numFmtId="0" fontId="74" fillId="0" borderId="0"/>
    <xf numFmtId="200" fontId="87" fillId="0" borderId="0" applyNumberFormat="0" applyFill="0" applyBorder="0" applyAlignment="0" applyProtection="0">
      <alignment horizontal="left"/>
    </xf>
    <xf numFmtId="0" fontId="88" fillId="0" borderId="14"/>
    <xf numFmtId="0" fontId="88" fillId="0" borderId="14"/>
    <xf numFmtId="0" fontId="89" fillId="0" borderId="15"/>
    <xf numFmtId="0" fontId="89" fillId="0" borderId="15"/>
    <xf numFmtId="40" fontId="90" fillId="0" borderId="0" applyBorder="0">
      <alignment horizontal="right"/>
    </xf>
    <xf numFmtId="49" fontId="64" fillId="0" borderId="0" applyFill="0" applyBorder="0" applyAlignment="0"/>
    <xf numFmtId="201" fontId="36" fillId="0" borderId="0" applyFill="0" applyBorder="0" applyAlignment="0"/>
    <xf numFmtId="201" fontId="22" fillId="0" borderId="0" applyFill="0" applyBorder="0" applyAlignment="0"/>
    <xf numFmtId="202" fontId="36" fillId="0" borderId="0" applyFill="0" applyBorder="0" applyAlignment="0"/>
    <xf numFmtId="202" fontId="22" fillId="0" borderId="0" applyFill="0" applyBorder="0" applyAlignment="0"/>
    <xf numFmtId="203" fontId="91" fillId="0" borderId="16" applyFont="0" applyBorder="0" applyAlignment="0">
      <alignment horizontal="right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6" fillId="0" borderId="0"/>
    <xf numFmtId="0" fontId="1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9" fillId="0" borderId="0"/>
    <xf numFmtId="165" fontId="22" fillId="0" borderId="0" applyFont="0" applyFill="0" applyBorder="0" applyAlignment="0" applyProtection="0"/>
    <xf numFmtId="9" fontId="163" fillId="0" borderId="0" applyFont="0" applyFill="0" applyBorder="0" applyAlignment="0" applyProtection="0"/>
    <xf numFmtId="165" fontId="175" fillId="0" borderId="0" applyFont="0" applyFill="0" applyBorder="0" applyAlignment="0" applyProtection="0"/>
    <xf numFmtId="0" fontId="22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7" fillId="0" borderId="0"/>
    <xf numFmtId="165" fontId="22" fillId="0" borderId="0" applyFont="0" applyFill="0" applyBorder="0" applyAlignment="0" applyProtection="0"/>
    <xf numFmtId="0" fontId="7" fillId="0" borderId="0"/>
    <xf numFmtId="166" fontId="22" fillId="0" borderId="0" applyFont="0" applyFill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1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1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0" fontId="16" fillId="27" borderId="12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12" fillId="0" borderId="0" applyFont="0" applyFill="0" applyBorder="0" applyAlignment="0" applyProtection="0"/>
    <xf numFmtId="0" fontId="88" fillId="0" borderId="95"/>
    <xf numFmtId="0" fontId="89" fillId="0" borderId="96"/>
    <xf numFmtId="166" fontId="22" fillId="0" borderId="0" applyFont="0" applyFill="0" applyBorder="0" applyAlignment="0" applyProtection="0"/>
    <xf numFmtId="0" fontId="37" fillId="20" borderId="103" applyNumberFormat="0" applyAlignment="0" applyProtection="0"/>
    <xf numFmtId="0" fontId="16" fillId="27" borderId="102" applyNumberFormat="0" applyFont="0" applyAlignment="0" applyProtection="0"/>
    <xf numFmtId="0" fontId="22" fillId="27" borderId="102" applyNumberFormat="0" applyFont="0" applyAlignment="0" applyProtection="0"/>
    <xf numFmtId="0" fontId="16" fillId="27" borderId="102" applyNumberFormat="0" applyFont="0" applyAlignment="0" applyProtection="0"/>
    <xf numFmtId="0" fontId="16" fillId="27" borderId="102" applyNumberFormat="0" applyFont="0" applyAlignment="0" applyProtection="0"/>
    <xf numFmtId="0" fontId="16" fillId="27" borderId="102" applyNumberFormat="0" applyFont="0" applyAlignment="0" applyProtection="0"/>
    <xf numFmtId="0" fontId="16" fillId="27" borderId="102" applyNumberFormat="0" applyFont="0" applyAlignment="0" applyProtection="0"/>
    <xf numFmtId="0" fontId="16" fillId="27" borderId="102" applyNumberFormat="0" applyFont="0" applyAlignment="0" applyProtection="0"/>
    <xf numFmtId="0" fontId="16" fillId="27" borderId="102" applyNumberFormat="0" applyFont="0" applyAlignment="0" applyProtection="0"/>
    <xf numFmtId="0" fontId="16" fillId="27" borderId="102" applyNumberFormat="0" applyFont="0" applyAlignment="0" applyProtection="0"/>
    <xf numFmtId="0" fontId="16" fillId="27" borderId="102" applyNumberFormat="0" applyFont="0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27" fillId="21" borderId="99" applyNumberFormat="0" applyAlignment="0" applyProtection="0"/>
    <xf numFmtId="0" fontId="33" fillId="7" borderId="107" applyNumberFormat="0" applyAlignment="0" applyProtection="0"/>
    <xf numFmtId="0" fontId="39" fillId="0" borderId="104" applyNumberFormat="0" applyFill="0" applyAlignment="0" applyProtection="0"/>
    <xf numFmtId="0" fontId="6" fillId="0" borderId="0"/>
    <xf numFmtId="0" fontId="6" fillId="0" borderId="0"/>
    <xf numFmtId="0" fontId="88" fillId="0" borderId="106"/>
    <xf numFmtId="0" fontId="22" fillId="27" borderId="108" applyNumberFormat="0" applyFont="0" applyAlignment="0" applyProtection="0"/>
    <xf numFmtId="0" fontId="37" fillId="20" borderId="109" applyNumberFormat="0" applyAlignment="0" applyProtection="0"/>
    <xf numFmtId="0" fontId="39" fillId="0" borderId="110" applyNumberFormat="0" applyFill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0" fontId="37" fillId="20" borderId="103" applyNumberForma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0" fontId="22" fillId="27" borderId="102" applyNumberFormat="0" applyFont="0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193" fontId="43" fillId="28" borderId="102" applyAlignment="0" applyProtection="0"/>
    <xf numFmtId="0" fontId="16" fillId="27" borderId="102" applyNumberFormat="0" applyFont="0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193" fontId="43" fillId="28" borderId="102" applyAlignment="0" applyProtection="0"/>
    <xf numFmtId="0" fontId="22" fillId="27" borderId="102" applyNumberFormat="0" applyFont="0" applyAlignment="0" applyProtection="0"/>
    <xf numFmtId="0" fontId="6" fillId="0" borderId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7" fillId="21" borderId="99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0" fontId="33" fillId="7" borderId="101" applyNumberFormat="0" applyAlignment="0" applyProtection="0"/>
    <xf numFmtId="166" fontId="6" fillId="0" borderId="0" applyFont="0" applyFill="0" applyBorder="0" applyAlignment="0" applyProtection="0"/>
    <xf numFmtId="0" fontId="79" fillId="23" borderId="105"/>
    <xf numFmtId="0" fontId="79" fillId="0" borderId="105"/>
    <xf numFmtId="0" fontId="79" fillId="0" borderId="100"/>
    <xf numFmtId="0" fontId="79" fillId="0" borderId="100"/>
    <xf numFmtId="0" fontId="74" fillId="0" borderId="105"/>
    <xf numFmtId="0" fontId="74" fillId="0" borderId="105"/>
    <xf numFmtId="0" fontId="74" fillId="0" borderId="111"/>
    <xf numFmtId="0" fontId="74" fillId="0" borderId="111"/>
    <xf numFmtId="0" fontId="79" fillId="0" borderId="111"/>
    <xf numFmtId="0" fontId="79" fillId="23" borderId="111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26" fillId="20" borderId="101" applyNumberFormat="0" applyAlignment="0" applyProtection="0"/>
    <xf numFmtId="0" fontId="6" fillId="0" borderId="0"/>
    <xf numFmtId="0" fontId="6" fillId="0" borderId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0" fontId="22" fillId="27" borderId="108" applyNumberFormat="0" applyFont="0" applyAlignment="0" applyProtection="0"/>
    <xf numFmtId="0" fontId="22" fillId="27" borderId="108" applyNumberFormat="0" applyFont="0" applyAlignment="0" applyProtection="0"/>
    <xf numFmtId="0" fontId="22" fillId="27" borderId="108" applyNumberFormat="0" applyFont="0" applyAlignment="0" applyProtection="0"/>
    <xf numFmtId="0" fontId="16" fillId="27" borderId="108" applyNumberFormat="0" applyFont="0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193" fontId="43" fillId="28" borderId="108" applyAlignment="0" applyProtection="0"/>
    <xf numFmtId="0" fontId="37" fillId="20" borderId="103" applyNumberFormat="0" applyAlignment="0" applyProtection="0"/>
    <xf numFmtId="0" fontId="22" fillId="27" borderId="102" applyNumberFormat="0" applyFont="0" applyAlignment="0" applyProtection="0"/>
    <xf numFmtId="0" fontId="33" fillId="7" borderId="101" applyNumberFormat="0" applyAlignment="0" applyProtection="0"/>
    <xf numFmtId="0" fontId="26" fillId="20" borderId="101" applyNumberFormat="0" applyAlignment="0" applyProtection="0"/>
    <xf numFmtId="193" fontId="43" fillId="28" borderId="108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33" fillId="7" borderId="107" applyNumberFormat="0" applyAlignment="0" applyProtection="0"/>
    <xf numFmtId="0" fontId="26" fillId="20" borderId="107" applyNumberFormat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39" fillId="0" borderId="104" applyNumberFormat="0" applyFill="0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88" fillId="0" borderId="112"/>
    <xf numFmtId="0" fontId="33" fillId="7" borderId="107" applyNumberFormat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0" fontId="26" fillId="20" borderId="107" applyNumberFormat="0" applyAlignment="0" applyProtection="0"/>
    <xf numFmtId="166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3" fillId="7" borderId="107" applyNumberFormat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3" fillId="7" borderId="107" applyNumberFormat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42" fontId="16" fillId="0" borderId="0" applyFont="0" applyFill="0" applyBorder="0" applyAlignment="0" applyProtection="0"/>
    <xf numFmtId="0" fontId="74" fillId="0" borderId="111"/>
    <xf numFmtId="0" fontId="74" fillId="0" borderId="111"/>
    <xf numFmtId="0" fontId="79" fillId="0" borderId="100"/>
    <xf numFmtId="0" fontId="79" fillId="0" borderId="100"/>
    <xf numFmtId="0" fontId="79" fillId="0" borderId="111"/>
    <xf numFmtId="0" fontId="79" fillId="23" borderId="111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33" fillId="7" borderId="107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0" fontId="22" fillId="27" borderId="108" applyNumberFormat="0" applyFont="0" applyAlignment="0" applyProtection="0"/>
    <xf numFmtId="0" fontId="22" fillId="27" borderId="108" applyNumberFormat="0" applyFont="0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193" fontId="43" fillId="28" borderId="108" applyAlignment="0" applyProtection="0"/>
    <xf numFmtId="0" fontId="16" fillId="27" borderId="108" applyNumberFormat="0" applyFont="0" applyAlignment="0" applyProtection="0"/>
    <xf numFmtId="9" fontId="22" fillId="0" borderId="0" applyFont="0" applyFill="0" applyBorder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193" fontId="43" fillId="28" borderId="108" applyAlignment="0" applyProtection="0"/>
    <xf numFmtId="0" fontId="22" fillId="27" borderId="108" applyNumberFormat="0" applyFon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0" fontId="37" fillId="20" borderId="109" applyNumberFormat="0" applyAlignment="0" applyProtection="0"/>
    <xf numFmtId="9" fontId="22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8" fillId="0" borderId="113"/>
    <xf numFmtId="0" fontId="88" fillId="0" borderId="113"/>
    <xf numFmtId="0" fontId="89" fillId="0" borderId="114"/>
    <xf numFmtId="0" fontId="89" fillId="0" borderId="114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39" fillId="0" borderId="110" applyNumberFormat="0" applyFill="0" applyAlignment="0" applyProtection="0"/>
    <xf numFmtId="0" fontId="112" fillId="0" borderId="0"/>
    <xf numFmtId="166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2" fillId="27" borderId="131" applyNumberFormat="0" applyFont="0" applyAlignment="0" applyProtection="0"/>
    <xf numFmtId="0" fontId="22" fillId="27" borderId="131" applyNumberFormat="0" applyFont="0" applyAlignment="0" applyProtection="0"/>
    <xf numFmtId="0" fontId="26" fillId="20" borderId="117" applyNumberFormat="0" applyAlignment="0" applyProtection="0"/>
    <xf numFmtId="0" fontId="74" fillId="0" borderId="140"/>
    <xf numFmtId="0" fontId="33" fillId="7" borderId="107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33" fillId="7" borderId="117" applyNumberFormat="0" applyAlignment="0" applyProtection="0"/>
    <xf numFmtId="0" fontId="16" fillId="27" borderId="125" applyNumberFormat="0" applyFont="0" applyAlignment="0" applyProtection="0"/>
    <xf numFmtId="0" fontId="3" fillId="0" borderId="0"/>
    <xf numFmtId="0" fontId="33" fillId="7" borderId="117" applyNumberFormat="0" applyAlignment="0" applyProtection="0"/>
    <xf numFmtId="0" fontId="26" fillId="20" borderId="124" applyNumberFormat="0" applyAlignment="0" applyProtection="0"/>
    <xf numFmtId="0" fontId="33" fillId="7" borderId="117" applyNumberFormat="0" applyAlignment="0" applyProtection="0"/>
    <xf numFmtId="0" fontId="26" fillId="20" borderId="136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" fillId="0" borderId="0"/>
    <xf numFmtId="193" fontId="43" fillId="28" borderId="125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22" fillId="0" borderId="0"/>
    <xf numFmtId="0" fontId="16" fillId="27" borderId="131" applyNumberFormat="0" applyFont="0" applyAlignment="0" applyProtection="0"/>
    <xf numFmtId="193" fontId="43" fillId="28" borderId="131" applyAlignment="0" applyProtection="0"/>
    <xf numFmtId="193" fontId="43" fillId="28" borderId="131" applyAlignment="0" applyProtection="0"/>
    <xf numFmtId="0" fontId="26" fillId="20" borderId="124" applyNumberFormat="0" applyAlignment="0" applyProtection="0"/>
    <xf numFmtId="0" fontId="33" fillId="7" borderId="124" applyNumberFormat="0" applyAlignment="0" applyProtection="0"/>
    <xf numFmtId="0" fontId="33" fillId="7" borderId="136" applyNumberFormat="0" applyAlignment="0" applyProtection="0"/>
    <xf numFmtId="0" fontId="22" fillId="27" borderId="125" applyNumberFormat="0" applyFont="0" applyAlignment="0" applyProtection="0"/>
    <xf numFmtId="0" fontId="37" fillId="20" borderId="126" applyNumberFormat="0" applyAlignment="0" applyProtection="0"/>
    <xf numFmtId="0" fontId="88" fillId="0" borderId="123"/>
    <xf numFmtId="193" fontId="43" fillId="28" borderId="131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0" fontId="22" fillId="27" borderId="131" applyNumberFormat="0" applyFont="0" applyAlignment="0" applyProtection="0"/>
    <xf numFmtId="0" fontId="22" fillId="27" borderId="131" applyNumberFormat="0" applyFont="0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166" fontId="22" fillId="0" borderId="0" applyFont="0" applyFill="0" applyBorder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36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26" fillId="20" borderId="124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07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33" fillId="7" borderId="130" applyNumberFormat="0" applyAlignment="0" applyProtection="0"/>
    <xf numFmtId="0" fontId="79" fillId="23" borderId="134"/>
    <xf numFmtId="0" fontId="79" fillId="0" borderId="134"/>
    <xf numFmtId="0" fontId="74" fillId="0" borderId="134"/>
    <xf numFmtId="0" fontId="74" fillId="0" borderId="134"/>
    <xf numFmtId="166" fontId="3" fillId="0" borderId="0" applyFont="0" applyFill="0" applyBorder="0" applyAlignment="0" applyProtection="0"/>
    <xf numFmtId="0" fontId="74" fillId="0" borderId="140"/>
    <xf numFmtId="0" fontId="74" fillId="0" borderId="128"/>
    <xf numFmtId="0" fontId="74" fillId="0" borderId="128"/>
    <xf numFmtId="0" fontId="79" fillId="0" borderId="140"/>
    <xf numFmtId="0" fontId="79" fillId="23" borderId="140"/>
    <xf numFmtId="0" fontId="79" fillId="0" borderId="128"/>
    <xf numFmtId="0" fontId="74" fillId="0" borderId="118"/>
    <xf numFmtId="0" fontId="74" fillId="0" borderId="118"/>
    <xf numFmtId="0" fontId="74" fillId="0" borderId="118"/>
    <xf numFmtId="0" fontId="74" fillId="0" borderId="118"/>
    <xf numFmtId="0" fontId="79" fillId="23" borderId="128"/>
    <xf numFmtId="0" fontId="79" fillId="0" borderId="118"/>
    <xf numFmtId="0" fontId="79" fillId="0" borderId="118"/>
    <xf numFmtId="0" fontId="79" fillId="23" borderId="118"/>
    <xf numFmtId="0" fontId="79" fillId="23" borderId="118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24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33" fillId="7" borderId="136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33" fillId="7" borderId="117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26" fillId="20" borderId="13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2" fillId="27" borderId="137" applyNumberFormat="0" applyFont="0" applyAlignment="0" applyProtection="0"/>
    <xf numFmtId="193" fontId="43" fillId="28" borderId="137" applyAlignment="0" applyProtection="0"/>
    <xf numFmtId="193" fontId="43" fillId="28" borderId="137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22" fillId="27" borderId="125" applyNumberFormat="0" applyFont="0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0" fontId="22" fillId="27" borderId="125" applyNumberFormat="0" applyFont="0" applyAlignment="0" applyProtection="0"/>
    <xf numFmtId="0" fontId="22" fillId="27" borderId="125" applyNumberFormat="0" applyFont="0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0" fontId="33" fillId="7" borderId="117" applyNumberFormat="0" applyAlignment="0" applyProtection="0"/>
    <xf numFmtId="0" fontId="33" fillId="7" borderId="124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33" fillId="7" borderId="136" applyNumberFormat="0" applyAlignment="0" applyProtection="0"/>
    <xf numFmtId="0" fontId="88" fillId="0" borderId="115"/>
    <xf numFmtId="0" fontId="89" fillId="0" borderId="116"/>
    <xf numFmtId="0" fontId="33" fillId="7" borderId="124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26" fillId="20" borderId="117" applyNumberFormat="0" applyAlignment="0" applyProtection="0"/>
    <xf numFmtId="0" fontId="33" fillId="7" borderId="130" applyNumberFormat="0" applyAlignment="0" applyProtection="0"/>
    <xf numFmtId="0" fontId="33" fillId="7" borderId="107" applyNumberFormat="0" applyAlignment="0" applyProtection="0"/>
    <xf numFmtId="0" fontId="33" fillId="7" borderId="117" applyNumberFormat="0" applyAlignment="0" applyProtection="0"/>
    <xf numFmtId="0" fontId="22" fillId="27" borderId="137" applyNumberFormat="0" applyFont="0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22" fillId="0" borderId="0"/>
    <xf numFmtId="193" fontId="43" fillId="28" borderId="125" applyAlignment="0" applyProtection="0"/>
    <xf numFmtId="0" fontId="22" fillId="0" borderId="0"/>
    <xf numFmtId="0" fontId="33" fillId="7" borderId="136" applyNumberFormat="0" applyAlignment="0" applyProtection="0"/>
    <xf numFmtId="0" fontId="33" fillId="7" borderId="136" applyNumberForma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3" fillId="0" borderId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22" fillId="27" borderId="125" applyNumberFormat="0" applyFont="0" applyAlignment="0" applyProtection="0"/>
    <xf numFmtId="193" fontId="43" fillId="28" borderId="125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0" fontId="37" fillId="20" borderId="126" applyNumberForma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0" fontId="22" fillId="27" borderId="137" applyNumberFormat="0" applyFont="0" applyAlignment="0" applyProtection="0"/>
    <xf numFmtId="0" fontId="22" fillId="27" borderId="137" applyNumberFormat="0" applyFont="0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3" fillId="0" borderId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193" fontId="43" fillId="28" borderId="137" applyAlignment="0" applyProtection="0"/>
    <xf numFmtId="0" fontId="37" fillId="20" borderId="132" applyNumberFormat="0" applyAlignment="0" applyProtection="0"/>
    <xf numFmtId="0" fontId="22" fillId="27" borderId="131" applyNumberFormat="0" applyFont="0" applyAlignment="0" applyProtection="0"/>
    <xf numFmtId="0" fontId="88" fillId="0" borderId="129"/>
    <xf numFmtId="0" fontId="3" fillId="0" borderId="0"/>
    <xf numFmtId="0" fontId="26" fillId="20" borderId="130" applyNumberFormat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16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16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22" fillId="27" borderId="119" applyNumberFormat="0" applyFont="0" applyAlignment="0" applyProtection="0"/>
    <xf numFmtId="193" fontId="43" fillId="28" borderId="119" applyAlignment="0" applyProtection="0"/>
    <xf numFmtId="193" fontId="43" fillId="28" borderId="119" applyAlignment="0" applyProtection="0"/>
    <xf numFmtId="0" fontId="22" fillId="27" borderId="119" applyNumberFormat="0" applyFon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7" fillId="20" borderId="120" applyNumberFormat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193" fontId="43" fillId="28" borderId="137" applyAlignment="0" applyProtection="0"/>
    <xf numFmtId="193" fontId="43" fillId="28" borderId="137" applyAlignment="0" applyProtection="0"/>
    <xf numFmtId="0" fontId="88" fillId="0" borderId="122"/>
    <xf numFmtId="0" fontId="88" fillId="0" borderId="122"/>
    <xf numFmtId="0" fontId="16" fillId="27" borderId="137" applyNumberFormat="0" applyFont="0" applyAlignment="0" applyProtection="0"/>
    <xf numFmtId="0" fontId="22" fillId="0" borderId="0"/>
    <xf numFmtId="0" fontId="22" fillId="27" borderId="131" applyNumberFormat="0" applyFont="0" applyAlignment="0" applyProtection="0"/>
    <xf numFmtId="0" fontId="33" fillId="7" borderId="124" applyNumberFormat="0" applyAlignment="0" applyProtection="0"/>
    <xf numFmtId="0" fontId="39" fillId="0" borderId="127" applyNumberFormat="0" applyFill="0" applyAlignment="0" applyProtection="0"/>
    <xf numFmtId="0" fontId="26" fillId="20" borderId="136" applyNumberFormat="0" applyAlignment="0" applyProtection="0"/>
    <xf numFmtId="0" fontId="33" fillId="7" borderId="107" applyNumberFormat="0" applyAlignment="0" applyProtection="0"/>
    <xf numFmtId="0" fontId="88" fillId="0" borderId="115"/>
    <xf numFmtId="0" fontId="22" fillId="27" borderId="137" applyNumberFormat="0" applyFont="0" applyAlignment="0" applyProtection="0"/>
    <xf numFmtId="193" fontId="43" fillId="28" borderId="125" applyAlignment="0" applyProtection="0"/>
    <xf numFmtId="193" fontId="43" fillId="28" borderId="125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0" fontId="22" fillId="27" borderId="125" applyNumberFormat="0" applyFont="0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0" fontId="16" fillId="27" borderId="125" applyNumberFormat="0" applyFont="0" applyAlignment="0" applyProtection="0"/>
    <xf numFmtId="0" fontId="37" fillId="20" borderId="126" applyNumberFormat="0" applyAlignment="0" applyProtection="0"/>
    <xf numFmtId="0" fontId="22" fillId="27" borderId="137" applyNumberFormat="0" applyFont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21" applyNumberFormat="0" applyFill="0" applyAlignment="0" applyProtection="0"/>
    <xf numFmtId="0" fontId="39" fillId="0" borderId="133" applyNumberFormat="0" applyFill="0" applyAlignment="0" applyProtection="0"/>
    <xf numFmtId="0" fontId="33" fillId="7" borderId="130" applyNumberFormat="0" applyAlignment="0" applyProtection="0"/>
    <xf numFmtId="0" fontId="39" fillId="0" borderId="127" applyNumberFormat="0" applyFill="0" applyAlignment="0" applyProtection="0"/>
    <xf numFmtId="0" fontId="16" fillId="27" borderId="137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3" fillId="0" borderId="0"/>
    <xf numFmtId="0" fontId="39" fillId="0" borderId="127" applyNumberFormat="0" applyFill="0" applyAlignment="0" applyProtection="0"/>
    <xf numFmtId="166" fontId="11" fillId="0" borderId="0" applyFont="0" applyFill="0" applyBorder="0" applyAlignment="0" applyProtection="0"/>
    <xf numFmtId="0" fontId="3" fillId="0" borderId="0"/>
    <xf numFmtId="165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16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0" fontId="22" fillId="27" borderId="131" applyNumberFormat="0" applyFont="0" applyAlignment="0" applyProtection="0"/>
    <xf numFmtId="193" fontId="43" fillId="28" borderId="131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7" fillId="20" borderId="132" applyNumberFormat="0" applyAlignment="0" applyProtection="0"/>
    <xf numFmtId="0" fontId="39" fillId="0" borderId="139" applyNumberFormat="0" applyFill="0" applyAlignment="0" applyProtection="0"/>
    <xf numFmtId="0" fontId="37" fillId="20" borderId="138" applyNumberFormat="0" applyAlignment="0" applyProtection="0"/>
    <xf numFmtId="0" fontId="22" fillId="27" borderId="137" applyNumberFormat="0" applyFont="0" applyAlignment="0" applyProtection="0"/>
    <xf numFmtId="0" fontId="88" fillId="0" borderId="135"/>
    <xf numFmtId="0" fontId="33" fillId="7" borderId="136" applyNumberFormat="0" applyAlignment="0" applyProtection="0"/>
    <xf numFmtId="0" fontId="26" fillId="20" borderId="136" applyNumberFormat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22" fillId="0" borderId="0"/>
    <xf numFmtId="0" fontId="16" fillId="27" borderId="131" applyNumberFormat="0" applyFont="0" applyAlignment="0" applyProtection="0"/>
    <xf numFmtId="0" fontId="22" fillId="0" borderId="0"/>
    <xf numFmtId="0" fontId="22" fillId="27" borderId="131" applyNumberFormat="0" applyFon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39" fillId="0" borderId="133" applyNumberFormat="0" applyFill="0" applyAlignment="0" applyProtection="0"/>
    <xf numFmtId="0" fontId="22" fillId="0" borderId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16" fillId="27" borderId="137" applyNumberFormat="0" applyFont="0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22" fillId="27" borderId="137" applyNumberFormat="0" applyFont="0" applyAlignment="0" applyProtection="0"/>
    <xf numFmtId="193" fontId="43" fillId="28" borderId="137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37" fillId="20" borderId="138" applyNumberFormat="0" applyAlignment="0" applyProtection="0"/>
    <xf numFmtId="0" fontId="88" fillId="0" borderId="141"/>
    <xf numFmtId="0" fontId="33" fillId="7" borderId="136" applyNumberFormat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39" fillId="0" borderId="139" applyNumberFormat="0" applyFill="0" applyAlignment="0" applyProtection="0"/>
    <xf numFmtId="0" fontId="22" fillId="0" borderId="0"/>
  </cellStyleXfs>
  <cellXfs count="703">
    <xf numFmtId="0" fontId="0" fillId="0" borderId="0" xfId="0"/>
    <xf numFmtId="0" fontId="45" fillId="0" borderId="0" xfId="1448" applyFont="1" applyAlignment="1">
      <alignment horizontal="center" wrapText="1"/>
    </xf>
    <xf numFmtId="0" fontId="44" fillId="0" borderId="0" xfId="1448" applyFont="1" applyAlignment="1">
      <alignment horizontal="left" vertical="center" wrapText="1"/>
    </xf>
    <xf numFmtId="0" fontId="54" fillId="0" borderId="0" xfId="1448" applyFont="1" applyAlignment="1">
      <alignment horizontal="center" wrapText="1"/>
    </xf>
    <xf numFmtId="3" fontId="45" fillId="0" borderId="0" xfId="1448" applyNumberFormat="1" applyFont="1" applyAlignment="1">
      <alignment horizontal="center" vertical="center" wrapText="1"/>
    </xf>
    <xf numFmtId="0" fontId="54" fillId="0" borderId="0" xfId="1448" applyFont="1" applyAlignment="1">
      <alignment wrapText="1"/>
    </xf>
    <xf numFmtId="0" fontId="55" fillId="0" borderId="0" xfId="1448" applyFont="1" applyAlignment="1">
      <alignment wrapText="1"/>
    </xf>
    <xf numFmtId="0" fontId="44" fillId="0" borderId="0" xfId="1448" applyFont="1" applyAlignment="1">
      <alignment horizontal="center" wrapText="1"/>
    </xf>
    <xf numFmtId="0" fontId="44" fillId="0" borderId="0" xfId="1448" applyFont="1" applyAlignment="1">
      <alignment horizontal="center" vertical="center" wrapText="1"/>
    </xf>
    <xf numFmtId="3" fontId="44" fillId="0" borderId="0" xfId="1448" applyNumberFormat="1" applyFont="1" applyAlignment="1">
      <alignment horizontal="center" vertical="center" wrapText="1"/>
    </xf>
    <xf numFmtId="0" fontId="44" fillId="0" borderId="18" xfId="1448" applyFont="1" applyBorder="1" applyAlignment="1">
      <alignment horizontal="center" vertical="center" wrapText="1"/>
    </xf>
    <xf numFmtId="0" fontId="45" fillId="0" borderId="0" xfId="1448" applyFont="1" applyAlignment="1">
      <alignment horizontal="center" vertical="center" wrapText="1"/>
    </xf>
    <xf numFmtId="0" fontId="54" fillId="0" borderId="0" xfId="1448" applyFont="1" applyAlignment="1">
      <alignment horizontal="center" vertical="center" wrapText="1"/>
    </xf>
    <xf numFmtId="0" fontId="57" fillId="0" borderId="18" xfId="1448" applyFont="1" applyBorder="1" applyAlignment="1">
      <alignment horizontal="center" wrapText="1"/>
    </xf>
    <xf numFmtId="0" fontId="58" fillId="0" borderId="0" xfId="1448" applyFont="1" applyAlignment="1">
      <alignment wrapText="1"/>
    </xf>
    <xf numFmtId="0" fontId="45" fillId="0" borderId="18" xfId="1448" applyFont="1" applyBorder="1" applyAlignment="1">
      <alignment horizontal="center" vertical="center" wrapText="1"/>
    </xf>
    <xf numFmtId="41" fontId="45" fillId="0" borderId="0" xfId="527" applyNumberFormat="1" applyFont="1" applyFill="1" applyBorder="1" applyAlignment="1">
      <alignment horizontal="center" wrapText="1"/>
    </xf>
    <xf numFmtId="0" fontId="45" fillId="0" borderId="18" xfId="1448" quotePrefix="1" applyFont="1" applyBorder="1" applyAlignment="1">
      <alignment horizontal="center" vertical="center" wrapText="1"/>
    </xf>
    <xf numFmtId="18" fontId="45" fillId="0" borderId="18" xfId="1448" quotePrefix="1" applyNumberFormat="1" applyFont="1" applyBorder="1" applyAlignment="1">
      <alignment horizontal="center" vertical="center" wrapText="1"/>
    </xf>
    <xf numFmtId="0" fontId="54" fillId="0" borderId="0" xfId="1448" applyFont="1" applyAlignment="1">
      <alignment vertical="top" wrapText="1"/>
    </xf>
    <xf numFmtId="41" fontId="45" fillId="0" borderId="18" xfId="1448" applyNumberFormat="1" applyFont="1" applyBorder="1" applyAlignment="1">
      <alignment horizontal="center" vertical="center" wrapText="1"/>
    </xf>
    <xf numFmtId="17" fontId="45" fillId="0" borderId="18" xfId="1448" quotePrefix="1" applyNumberFormat="1" applyFont="1" applyBorder="1" applyAlignment="1">
      <alignment horizontal="center" vertical="center" wrapText="1"/>
    </xf>
    <xf numFmtId="41" fontId="45" fillId="0" borderId="0" xfId="1448" applyNumberFormat="1" applyFont="1" applyAlignment="1">
      <alignment horizontal="center" wrapText="1"/>
    </xf>
    <xf numFmtId="0" fontId="112" fillId="0" borderId="0" xfId="1614" applyAlignment="1">
      <alignment horizontal="center"/>
    </xf>
    <xf numFmtId="0" fontId="49" fillId="0" borderId="0" xfId="1614" applyFont="1" applyAlignment="1">
      <alignment horizontal="center" vertical="center"/>
    </xf>
    <xf numFmtId="0" fontId="44" fillId="0" borderId="0" xfId="1614" applyFont="1" applyAlignment="1">
      <alignment vertical="center"/>
    </xf>
    <xf numFmtId="0" fontId="112" fillId="0" borderId="0" xfId="1614" applyAlignment="1">
      <alignment horizontal="center" vertical="center"/>
    </xf>
    <xf numFmtId="3" fontId="46" fillId="0" borderId="0" xfId="1614" applyNumberFormat="1" applyFont="1" applyAlignment="1">
      <alignment horizontal="center" vertical="center"/>
    </xf>
    <xf numFmtId="0" fontId="59" fillId="0" borderId="0" xfId="1614" applyFont="1" applyAlignment="1">
      <alignment horizontal="center" vertical="center"/>
    </xf>
    <xf numFmtId="0" fontId="60" fillId="0" borderId="0" xfId="1614" applyFont="1" applyAlignment="1">
      <alignment horizontal="center" vertical="center"/>
    </xf>
    <xf numFmtId="0" fontId="61" fillId="0" borderId="0" xfId="1614" applyFont="1" applyAlignment="1">
      <alignment horizontal="center"/>
    </xf>
    <xf numFmtId="43" fontId="53" fillId="0" borderId="0" xfId="1652" applyNumberFormat="1" applyFont="1"/>
    <xf numFmtId="0" fontId="112" fillId="0" borderId="19" xfId="1614" applyBorder="1" applyAlignment="1">
      <alignment horizontal="center"/>
    </xf>
    <xf numFmtId="0" fontId="53" fillId="0" borderId="0" xfId="1614" applyFont="1" applyAlignment="1">
      <alignment horizontal="center"/>
    </xf>
    <xf numFmtId="0" fontId="53" fillId="0" borderId="0" xfId="1614" applyFont="1" applyAlignment="1">
      <alignment horizontal="center" vertical="center" wrapText="1"/>
    </xf>
    <xf numFmtId="3" fontId="45" fillId="0" borderId="0" xfId="1614" applyNumberFormat="1" applyFont="1" applyAlignment="1">
      <alignment vertical="center"/>
    </xf>
    <xf numFmtId="0" fontId="21" fillId="0" borderId="0" xfId="1614" applyFont="1" applyAlignment="1">
      <alignment horizontal="center"/>
    </xf>
    <xf numFmtId="0" fontId="45" fillId="0" borderId="20" xfId="1614" applyFont="1" applyBorder="1" applyAlignment="1">
      <alignment horizontal="center" vertical="center"/>
    </xf>
    <xf numFmtId="0" fontId="45" fillId="0" borderId="21" xfId="1614" applyFont="1" applyBorder="1" applyAlignment="1">
      <alignment horizontal="left" vertical="center" wrapText="1"/>
    </xf>
    <xf numFmtId="0" fontId="45" fillId="0" borderId="21" xfId="1614" applyFont="1" applyBorder="1" applyAlignment="1">
      <alignment horizontal="center" vertical="center" wrapText="1"/>
    </xf>
    <xf numFmtId="0" fontId="47" fillId="0" borderId="21" xfId="1614" applyFont="1" applyBorder="1" applyAlignment="1">
      <alignment horizontal="center" vertical="center"/>
    </xf>
    <xf numFmtId="3" fontId="47" fillId="0" borderId="21" xfId="1614" applyNumberFormat="1" applyFont="1" applyBorder="1" applyAlignment="1">
      <alignment horizontal="center" vertical="center"/>
    </xf>
    <xf numFmtId="3" fontId="45" fillId="0" borderId="21" xfId="1614" applyNumberFormat="1" applyFont="1" applyBorder="1" applyAlignment="1">
      <alignment horizontal="center" vertical="center"/>
    </xf>
    <xf numFmtId="3" fontId="45" fillId="0" borderId="22" xfId="1614" applyNumberFormat="1" applyFont="1" applyBorder="1" applyAlignment="1">
      <alignment horizontal="center" vertical="center"/>
    </xf>
    <xf numFmtId="0" fontId="62" fillId="0" borderId="0" xfId="1614" applyFont="1" applyAlignment="1">
      <alignment horizontal="center" vertical="center"/>
    </xf>
    <xf numFmtId="3" fontId="45" fillId="0" borderId="0" xfId="1614" applyNumberFormat="1" applyFont="1" applyAlignment="1">
      <alignment horizontal="center" vertical="center"/>
    </xf>
    <xf numFmtId="3" fontId="62" fillId="0" borderId="0" xfId="1614" applyNumberFormat="1" applyFont="1" applyAlignment="1">
      <alignment horizontal="center" vertical="center"/>
    </xf>
    <xf numFmtId="0" fontId="62" fillId="0" borderId="0" xfId="1614" applyFont="1" applyAlignment="1">
      <alignment horizontal="center"/>
    </xf>
    <xf numFmtId="0" fontId="50" fillId="0" borderId="23" xfId="1614" applyFont="1" applyBorder="1" applyAlignment="1">
      <alignment horizontal="center" vertical="center"/>
    </xf>
    <xf numFmtId="0" fontId="50" fillId="0" borderId="24" xfId="1614" applyFont="1" applyBorder="1" applyAlignment="1">
      <alignment horizontal="left" vertical="center"/>
    </xf>
    <xf numFmtId="0" fontId="50" fillId="0" borderId="24" xfId="1614" applyFont="1" applyBorder="1" applyAlignment="1">
      <alignment vertical="center"/>
    </xf>
    <xf numFmtId="0" fontId="21" fillId="0" borderId="24" xfId="1614" applyFont="1" applyBorder="1" applyAlignment="1">
      <alignment horizontal="center" vertical="center"/>
    </xf>
    <xf numFmtId="3" fontId="45" fillId="0" borderId="24" xfId="1614" applyNumberFormat="1" applyFont="1" applyBorder="1" applyAlignment="1">
      <alignment horizontal="center" vertical="center"/>
    </xf>
    <xf numFmtId="3" fontId="45" fillId="0" borderId="25" xfId="1614" applyNumberFormat="1" applyFont="1" applyBorder="1" applyAlignment="1">
      <alignment horizontal="center" vertical="center"/>
    </xf>
    <xf numFmtId="0" fontId="112" fillId="0" borderId="26" xfId="1614" applyBorder="1" applyAlignment="1">
      <alignment horizontal="center" vertical="center"/>
    </xf>
    <xf numFmtId="37" fontId="112" fillId="0" borderId="27" xfId="1614" applyNumberFormat="1" applyBorder="1" applyAlignment="1">
      <alignment horizontal="center"/>
    </xf>
    <xf numFmtId="0" fontId="112" fillId="0" borderId="28" xfId="1614" applyBorder="1" applyAlignment="1">
      <alignment horizontal="center" vertical="center"/>
    </xf>
    <xf numFmtId="37" fontId="21" fillId="0" borderId="0" xfId="1614" applyNumberFormat="1" applyFont="1" applyAlignment="1">
      <alignment horizontal="center"/>
    </xf>
    <xf numFmtId="37" fontId="63" fillId="0" borderId="0" xfId="1614" applyNumberFormat="1" applyFont="1" applyAlignment="1">
      <alignment horizontal="center"/>
    </xf>
    <xf numFmtId="37" fontId="53" fillId="0" borderId="29" xfId="1614" applyNumberFormat="1" applyFont="1" applyBorder="1" applyAlignment="1">
      <alignment horizontal="center"/>
    </xf>
    <xf numFmtId="37" fontId="112" fillId="0" borderId="29" xfId="1614" applyNumberFormat="1" applyBorder="1" applyAlignment="1">
      <alignment horizontal="center"/>
    </xf>
    <xf numFmtId="37" fontId="63" fillId="0" borderId="30" xfId="1614" applyNumberFormat="1" applyFont="1" applyBorder="1" applyAlignment="1">
      <alignment horizontal="center"/>
    </xf>
    <xf numFmtId="0" fontId="52" fillId="0" borderId="0" xfId="1614" applyFont="1" applyAlignment="1">
      <alignment horizontal="center" vertical="center"/>
    </xf>
    <xf numFmtId="0" fontId="112" fillId="0" borderId="19" xfId="1614" applyBorder="1"/>
    <xf numFmtId="0" fontId="112" fillId="0" borderId="19" xfId="1614" applyBorder="1" applyAlignment="1">
      <alignment horizontal="right"/>
    </xf>
    <xf numFmtId="0" fontId="112" fillId="0" borderId="31" xfId="1614" applyBorder="1" applyAlignment="1">
      <alignment horizontal="right"/>
    </xf>
    <xf numFmtId="0" fontId="50" fillId="0" borderId="0" xfId="1614" applyFont="1" applyAlignment="1">
      <alignment horizontal="center" vertical="center"/>
    </xf>
    <xf numFmtId="0" fontId="50" fillId="0" borderId="0" xfId="1614" applyFont="1" applyAlignment="1">
      <alignment horizontal="left" vertical="center"/>
    </xf>
    <xf numFmtId="0" fontId="50" fillId="0" borderId="0" xfId="1614" applyFont="1" applyAlignment="1">
      <alignment vertical="center"/>
    </xf>
    <xf numFmtId="0" fontId="21" fillId="0" borderId="0" xfId="1614" applyFont="1" applyAlignment="1">
      <alignment horizontal="center" vertical="center"/>
    </xf>
    <xf numFmtId="0" fontId="57" fillId="0" borderId="0" xfId="1614" applyFont="1" applyAlignment="1">
      <alignment horizontal="center" vertical="center"/>
    </xf>
    <xf numFmtId="0" fontId="112" fillId="0" borderId="0" xfId="1652" applyAlignment="1">
      <alignment horizontal="right"/>
    </xf>
    <xf numFmtId="0" fontId="49" fillId="0" borderId="0" xfId="1614" applyFont="1" applyAlignment="1">
      <alignment vertical="center"/>
    </xf>
    <xf numFmtId="0" fontId="49" fillId="0" borderId="0" xfId="1614" applyFont="1" applyAlignment="1">
      <alignment horizontal="center"/>
    </xf>
    <xf numFmtId="0" fontId="92" fillId="0" borderId="0" xfId="1614" applyFont="1" applyAlignment="1">
      <alignment horizontal="center" vertical="center" wrapText="1"/>
    </xf>
    <xf numFmtId="0" fontId="53" fillId="0" borderId="20" xfId="1652" applyFont="1" applyBorder="1" applyAlignment="1">
      <alignment horizontal="center" vertical="center"/>
    </xf>
    <xf numFmtId="0" fontId="53" fillId="0" borderId="21" xfId="1652" applyFont="1" applyBorder="1" applyAlignment="1">
      <alignment vertical="center" wrapText="1"/>
    </xf>
    <xf numFmtId="37" fontId="53" fillId="0" borderId="27" xfId="1614" applyNumberFormat="1" applyFont="1" applyBorder="1" applyAlignment="1">
      <alignment horizontal="center"/>
    </xf>
    <xf numFmtId="37" fontId="63" fillId="0" borderId="32" xfId="1614" applyNumberFormat="1" applyFont="1" applyBorder="1" applyAlignment="1">
      <alignment horizontal="center"/>
    </xf>
    <xf numFmtId="0" fontId="21" fillId="0" borderId="21" xfId="1652" applyFont="1" applyBorder="1" applyAlignment="1">
      <alignment horizontal="center" vertical="center"/>
    </xf>
    <xf numFmtId="0" fontId="44" fillId="0" borderId="0" xfId="1448" applyFont="1" applyAlignment="1">
      <alignment horizontal="left" vertical="center"/>
    </xf>
    <xf numFmtId="0" fontId="54" fillId="0" borderId="0" xfId="1448" applyFont="1" applyAlignment="1">
      <alignment horizontal="left" wrapText="1"/>
    </xf>
    <xf numFmtId="3" fontId="61" fillId="0" borderId="0" xfId="1614" applyNumberFormat="1" applyFont="1" applyAlignment="1">
      <alignment horizontal="center"/>
    </xf>
    <xf numFmtId="0" fontId="53" fillId="0" borderId="0" xfId="1614" applyFont="1"/>
    <xf numFmtId="0" fontId="45" fillId="0" borderId="21" xfId="1448" applyFont="1" applyBorder="1" applyAlignment="1">
      <alignment horizontal="center" vertical="center"/>
    </xf>
    <xf numFmtId="0" fontId="45" fillId="0" borderId="21" xfId="1448" applyFont="1" applyBorder="1" applyAlignment="1">
      <alignment horizontal="left" wrapText="1"/>
    </xf>
    <xf numFmtId="0" fontId="54" fillId="0" borderId="21" xfId="1448" applyFont="1" applyBorder="1" applyAlignment="1">
      <alignment horizontal="center" wrapText="1"/>
    </xf>
    <xf numFmtId="0" fontId="45" fillId="0" borderId="21" xfId="1448" applyFont="1" applyBorder="1" applyAlignment="1">
      <alignment horizontal="center" vertical="center" wrapText="1"/>
    </xf>
    <xf numFmtId="3" fontId="45" fillId="0" borderId="21" xfId="1448" applyNumberFormat="1" applyFont="1" applyBorder="1" applyAlignment="1">
      <alignment horizontal="center" vertical="center" wrapText="1"/>
    </xf>
    <xf numFmtId="0" fontId="55" fillId="0" borderId="0" xfId="1448" applyFont="1" applyAlignment="1">
      <alignment horizontal="center" wrapText="1"/>
    </xf>
    <xf numFmtId="0" fontId="63" fillId="0" borderId="34" xfId="1614" applyFont="1" applyBorder="1" applyAlignment="1">
      <alignment vertical="center"/>
    </xf>
    <xf numFmtId="168" fontId="45" fillId="0" borderId="0" xfId="714" applyFont="1" applyFill="1" applyAlignment="1">
      <alignment horizontal="center" wrapText="1"/>
    </xf>
    <xf numFmtId="168" fontId="44" fillId="0" borderId="0" xfId="714" applyFont="1" applyFill="1" applyAlignment="1">
      <alignment horizontal="center" wrapText="1"/>
    </xf>
    <xf numFmtId="4" fontId="94" fillId="0" borderId="3" xfId="1448" applyNumberFormat="1" applyFont="1" applyBorder="1" applyAlignment="1">
      <alignment horizontal="center" vertical="center" wrapText="1"/>
    </xf>
    <xf numFmtId="0" fontId="45" fillId="0" borderId="0" xfId="1448" applyFont="1" applyAlignment="1">
      <alignment vertical="center" wrapText="1"/>
    </xf>
    <xf numFmtId="168" fontId="45" fillId="0" borderId="21" xfId="715" applyNumberFormat="1" applyFont="1" applyFill="1" applyBorder="1" applyAlignment="1">
      <alignment horizontal="center" vertical="center" wrapText="1"/>
    </xf>
    <xf numFmtId="168" fontId="45" fillId="0" borderId="21" xfId="714" applyFont="1" applyFill="1" applyBorder="1" applyAlignment="1">
      <alignment horizontal="center" vertical="center" wrapText="1"/>
    </xf>
    <xf numFmtId="168" fontId="45" fillId="0" borderId="33" xfId="714" applyFont="1" applyFill="1" applyBorder="1" applyAlignment="1">
      <alignment horizontal="center" vertical="center" wrapText="1"/>
    </xf>
    <xf numFmtId="43" fontId="44" fillId="0" borderId="0" xfId="1614" applyNumberFormat="1" applyFont="1" applyAlignment="1">
      <alignment horizontal="left" vertical="center"/>
    </xf>
    <xf numFmtId="37" fontId="112" fillId="0" borderId="0" xfId="1614" applyNumberFormat="1" applyAlignment="1">
      <alignment horizontal="center"/>
    </xf>
    <xf numFmtId="0" fontId="19" fillId="0" borderId="20" xfId="1652" applyFont="1" applyBorder="1" applyAlignment="1">
      <alignment horizontal="center" vertical="center"/>
    </xf>
    <xf numFmtId="0" fontId="19" fillId="0" borderId="21" xfId="1652" applyFont="1" applyBorder="1" applyAlignment="1">
      <alignment horizontal="center" vertical="center"/>
    </xf>
    <xf numFmtId="0" fontId="52" fillId="0" borderId="20" xfId="1652" applyFont="1" applyBorder="1" applyAlignment="1">
      <alignment horizontal="center" vertical="center"/>
    </xf>
    <xf numFmtId="0" fontId="52" fillId="0" borderId="21" xfId="1652" applyFont="1" applyBorder="1" applyAlignment="1">
      <alignment vertical="center" wrapText="1"/>
    </xf>
    <xf numFmtId="0" fontId="95" fillId="0" borderId="21" xfId="1614" applyFont="1" applyBorder="1" applyAlignment="1">
      <alignment horizontal="center" vertical="center" wrapText="1"/>
    </xf>
    <xf numFmtId="0" fontId="97" fillId="0" borderId="0" xfId="1652" applyFont="1" applyAlignment="1">
      <alignment horizontal="center" vertical="center"/>
    </xf>
    <xf numFmtId="0" fontId="53" fillId="0" borderId="0" xfId="1614" applyFont="1" applyAlignment="1">
      <alignment horizontal="left" vertical="center"/>
    </xf>
    <xf numFmtId="3" fontId="44" fillId="0" borderId="0" xfId="1614" applyNumberFormat="1" applyFont="1" applyAlignment="1">
      <alignment horizontal="left" vertical="center"/>
    </xf>
    <xf numFmtId="3" fontId="44" fillId="0" borderId="3" xfId="1448" applyNumberFormat="1" applyFont="1" applyBorder="1" applyAlignment="1">
      <alignment horizontal="center" vertical="center" wrapText="1"/>
    </xf>
    <xf numFmtId="0" fontId="45" fillId="0" borderId="21" xfId="1451" applyFont="1" applyBorder="1" applyAlignment="1">
      <alignment horizontal="left" vertical="center" wrapText="1"/>
    </xf>
    <xf numFmtId="0" fontId="57" fillId="0" borderId="18" xfId="1448" quotePrefix="1" applyFont="1" applyBorder="1" applyAlignment="1">
      <alignment horizontal="center" vertical="center" wrapText="1"/>
    </xf>
    <xf numFmtId="0" fontId="49" fillId="0" borderId="0" xfId="1505" applyFont="1"/>
    <xf numFmtId="0" fontId="61" fillId="0" borderId="0" xfId="1615" applyFont="1" applyAlignment="1">
      <alignment horizontal="center"/>
    </xf>
    <xf numFmtId="0" fontId="49" fillId="0" borderId="0" xfId="1615" applyFont="1" applyAlignment="1">
      <alignment horizontal="center" vertical="center"/>
    </xf>
    <xf numFmtId="0" fontId="44" fillId="0" borderId="0" xfId="1615" applyFont="1" applyAlignment="1">
      <alignment horizontal="left" vertical="center"/>
    </xf>
    <xf numFmtId="0" fontId="44" fillId="0" borderId="0" xfId="1615" applyFont="1" applyAlignment="1">
      <alignment vertical="center"/>
    </xf>
    <xf numFmtId="0" fontId="112" fillId="0" borderId="0" xfId="1615" applyAlignment="1">
      <alignment horizontal="center" vertical="center"/>
    </xf>
    <xf numFmtId="3" fontId="46" fillId="0" borderId="0" xfId="1615" applyNumberFormat="1" applyFont="1" applyAlignment="1">
      <alignment horizontal="center" vertical="center"/>
    </xf>
    <xf numFmtId="0" fontId="112" fillId="0" borderId="0" xfId="1615" applyAlignment="1">
      <alignment horizontal="center"/>
    </xf>
    <xf numFmtId="43" fontId="44" fillId="0" borderId="0" xfId="1615" applyNumberFormat="1" applyFont="1" applyAlignment="1">
      <alignment horizontal="left" vertical="center"/>
    </xf>
    <xf numFmtId="43" fontId="53" fillId="0" borderId="0" xfId="1653" applyNumberFormat="1" applyFont="1" applyAlignment="1">
      <alignment horizontal="left" vertical="center"/>
    </xf>
    <xf numFmtId="0" fontId="97" fillId="0" borderId="0" xfId="1653" applyFont="1" applyAlignment="1">
      <alignment horizontal="center" vertical="center"/>
    </xf>
    <xf numFmtId="0" fontId="45" fillId="0" borderId="35" xfId="1615" applyFont="1" applyBorder="1" applyAlignment="1">
      <alignment horizontal="center" vertical="center"/>
    </xf>
    <xf numFmtId="0" fontId="45" fillId="0" borderId="35" xfId="1615" applyFont="1" applyBorder="1" applyAlignment="1">
      <alignment horizontal="left" vertical="center" wrapText="1"/>
    </xf>
    <xf numFmtId="0" fontId="45" fillId="0" borderId="35" xfId="1615" applyFont="1" applyBorder="1" applyAlignment="1">
      <alignment horizontal="center" vertical="center" wrapText="1"/>
    </xf>
    <xf numFmtId="0" fontId="47" fillId="0" borderId="35" xfId="1615" applyFont="1" applyBorder="1" applyAlignment="1">
      <alignment horizontal="center" vertical="center"/>
    </xf>
    <xf numFmtId="0" fontId="14" fillId="0" borderId="35" xfId="1653" applyFont="1" applyBorder="1" applyAlignment="1">
      <alignment horizontal="center" vertical="center"/>
    </xf>
    <xf numFmtId="3" fontId="47" fillId="0" borderId="35" xfId="1615" applyNumberFormat="1" applyFont="1" applyBorder="1" applyAlignment="1">
      <alignment horizontal="center" vertical="center"/>
    </xf>
    <xf numFmtId="3" fontId="45" fillId="0" borderId="35" xfId="1615" applyNumberFormat="1" applyFont="1" applyBorder="1" applyAlignment="1">
      <alignment horizontal="center" vertical="center"/>
    </xf>
    <xf numFmtId="0" fontId="14" fillId="0" borderId="0" xfId="1615" applyFont="1" applyAlignment="1">
      <alignment horizontal="center"/>
    </xf>
    <xf numFmtId="0" fontId="53" fillId="0" borderId="21" xfId="1653" applyFont="1" applyBorder="1" applyAlignment="1">
      <alignment horizontal="center" vertical="center"/>
    </xf>
    <xf numFmtId="0" fontId="53" fillId="0" borderId="21" xfId="1653" applyFont="1" applyBorder="1" applyAlignment="1">
      <alignment vertical="center" wrapText="1"/>
    </xf>
    <xf numFmtId="0" fontId="45" fillId="0" borderId="21" xfId="1615" applyFont="1" applyBorder="1" applyAlignment="1">
      <alignment horizontal="center" vertical="center" wrapText="1"/>
    </xf>
    <xf numFmtId="0" fontId="47" fillId="0" borderId="21" xfId="1615" applyFont="1" applyBorder="1" applyAlignment="1">
      <alignment horizontal="center" vertical="center"/>
    </xf>
    <xf numFmtId="0" fontId="14" fillId="0" borderId="21" xfId="1653" applyFont="1" applyBorder="1" applyAlignment="1">
      <alignment horizontal="center" vertical="center"/>
    </xf>
    <xf numFmtId="3" fontId="47" fillId="0" borderId="21" xfId="1615" applyNumberFormat="1" applyFont="1" applyBorder="1" applyAlignment="1">
      <alignment horizontal="center" vertical="center"/>
    </xf>
    <xf numFmtId="3" fontId="45" fillId="0" borderId="21" xfId="1615" applyNumberFormat="1" applyFont="1" applyBorder="1" applyAlignment="1">
      <alignment horizontal="center" vertical="center"/>
    </xf>
    <xf numFmtId="0" fontId="62" fillId="0" borderId="0" xfId="1615" applyFont="1" applyAlignment="1">
      <alignment horizontal="center"/>
    </xf>
    <xf numFmtId="3" fontId="14" fillId="0" borderId="21" xfId="1653" applyNumberFormat="1" applyFont="1" applyBorder="1" applyAlignment="1">
      <alignment horizontal="center" vertical="center"/>
    </xf>
    <xf numFmtId="0" fontId="49" fillId="0" borderId="0" xfId="1615" applyFont="1" applyAlignment="1">
      <alignment vertical="center"/>
    </xf>
    <xf numFmtId="0" fontId="49" fillId="0" borderId="33" xfId="1615" applyFont="1" applyBorder="1" applyAlignment="1">
      <alignment horizontal="center" vertical="center"/>
    </xf>
    <xf numFmtId="0" fontId="49" fillId="0" borderId="33" xfId="1615" applyFont="1" applyBorder="1" applyAlignment="1">
      <alignment vertical="center"/>
    </xf>
    <xf numFmtId="0" fontId="112" fillId="0" borderId="33" xfId="1615" applyBorder="1" applyAlignment="1">
      <alignment horizontal="center" vertical="center"/>
    </xf>
    <xf numFmtId="3" fontId="46" fillId="0" borderId="33" xfId="1615" applyNumberFormat="1" applyFont="1" applyBorder="1" applyAlignment="1">
      <alignment horizontal="center" vertical="center"/>
    </xf>
    <xf numFmtId="0" fontId="53" fillId="0" borderId="0" xfId="1614" applyFont="1" applyAlignment="1">
      <alignment horizontal="center" vertical="center"/>
    </xf>
    <xf numFmtId="0" fontId="96" fillId="0" borderId="0" xfId="1448" applyFont="1" applyAlignment="1">
      <alignment horizontal="center" wrapText="1"/>
    </xf>
    <xf numFmtId="0" fontId="51" fillId="0" borderId="0" xfId="1614" applyFont="1" applyAlignment="1">
      <alignment vertical="center"/>
    </xf>
    <xf numFmtId="0" fontId="61" fillId="0" borderId="0" xfId="1614" applyFont="1" applyAlignment="1">
      <alignment horizontal="center" vertical="center"/>
    </xf>
    <xf numFmtId="0" fontId="61" fillId="0" borderId="0" xfId="1614" applyFont="1" applyAlignment="1">
      <alignment vertical="center"/>
    </xf>
    <xf numFmtId="3" fontId="101" fillId="0" borderId="0" xfId="1614" applyNumberFormat="1" applyFont="1" applyAlignment="1">
      <alignment horizontal="center" vertical="center"/>
    </xf>
    <xf numFmtId="0" fontId="101" fillId="0" borderId="0" xfId="1614" applyFont="1" applyAlignment="1">
      <alignment horizontal="center" vertical="center"/>
    </xf>
    <xf numFmtId="0" fontId="20" fillId="0" borderId="0" xfId="1614" applyFont="1" applyAlignment="1">
      <alignment horizontal="center"/>
    </xf>
    <xf numFmtId="0" fontId="92" fillId="0" borderId="0" xfId="1614" applyFont="1" applyAlignment="1">
      <alignment horizontal="center" vertical="center"/>
    </xf>
    <xf numFmtId="0" fontId="92" fillId="0" borderId="0" xfId="1614" applyFont="1" applyAlignment="1">
      <alignment vertical="center"/>
    </xf>
    <xf numFmtId="206" fontId="45" fillId="0" borderId="21" xfId="2549" applyNumberFormat="1" applyFont="1" applyFill="1" applyBorder="1" applyAlignment="1">
      <alignment horizontal="center" vertical="center" wrapText="1"/>
    </xf>
    <xf numFmtId="0" fontId="95" fillId="0" borderId="0" xfId="1448" applyFont="1" applyAlignment="1">
      <alignment horizontal="center" wrapText="1"/>
    </xf>
    <xf numFmtId="0" fontId="96" fillId="0" borderId="0" xfId="1448" applyFont="1" applyAlignment="1">
      <alignment wrapText="1"/>
    </xf>
    <xf numFmtId="0" fontId="103" fillId="0" borderId="0" xfId="1448" applyFont="1" applyAlignment="1">
      <alignment horizontal="center" wrapText="1"/>
    </xf>
    <xf numFmtId="0" fontId="102" fillId="0" borderId="0" xfId="1448" applyFont="1" applyAlignment="1">
      <alignment horizontal="center" wrapText="1"/>
    </xf>
    <xf numFmtId="0" fontId="102" fillId="0" borderId="0" xfId="1448" applyFont="1" applyAlignment="1">
      <alignment horizontal="center" vertical="center" wrapText="1"/>
    </xf>
    <xf numFmtId="0" fontId="95" fillId="0" borderId="0" xfId="1448" applyFont="1" applyAlignment="1">
      <alignment horizontal="center" vertical="center" wrapText="1"/>
    </xf>
    <xf numFmtId="0" fontId="96" fillId="0" borderId="0" xfId="1448" applyFont="1" applyAlignment="1">
      <alignment horizontal="center" vertical="center" wrapText="1"/>
    </xf>
    <xf numFmtId="0" fontId="95" fillId="0" borderId="0" xfId="1448" applyFont="1" applyAlignment="1">
      <alignment horizontal="center"/>
    </xf>
    <xf numFmtId="0" fontId="95" fillId="0" borderId="0" xfId="1448" applyFont="1" applyAlignment="1">
      <alignment horizontal="center" vertical="center"/>
    </xf>
    <xf numFmtId="0" fontId="95" fillId="0" borderId="0" xfId="1448" applyFont="1" applyAlignment="1">
      <alignment vertical="center" wrapText="1"/>
    </xf>
    <xf numFmtId="0" fontId="95" fillId="0" borderId="0" xfId="527" applyNumberFormat="1" applyFont="1" applyFill="1" applyBorder="1" applyAlignment="1">
      <alignment horizontal="center" wrapText="1"/>
    </xf>
    <xf numFmtId="41" fontId="96" fillId="0" borderId="0" xfId="1448" applyNumberFormat="1" applyFont="1" applyAlignment="1">
      <alignment wrapText="1"/>
    </xf>
    <xf numFmtId="41" fontId="96" fillId="0" borderId="0" xfId="527" applyNumberFormat="1" applyFont="1" applyFill="1" applyAlignment="1">
      <alignment wrapText="1"/>
    </xf>
    <xf numFmtId="0" fontId="96" fillId="0" borderId="0" xfId="1448" applyFont="1" applyAlignment="1">
      <alignment vertical="top" wrapText="1"/>
    </xf>
    <xf numFmtId="0" fontId="95" fillId="0" borderId="0" xfId="527" applyNumberFormat="1" applyFont="1" applyFill="1" applyAlignment="1">
      <alignment horizontal="center" wrapText="1"/>
    </xf>
    <xf numFmtId="0" fontId="96" fillId="0" borderId="0" xfId="527" applyNumberFormat="1" applyFont="1" applyFill="1" applyAlignment="1">
      <alignment horizontal="center" wrapText="1"/>
    </xf>
    <xf numFmtId="168" fontId="45" fillId="0" borderId="21" xfId="717" applyNumberFormat="1" applyFont="1" applyFill="1" applyBorder="1" applyAlignment="1" applyProtection="1">
      <alignment horizontal="center" vertical="center" wrapText="1"/>
    </xf>
    <xf numFmtId="41" fontId="45" fillId="0" borderId="21" xfId="1451" applyNumberFormat="1" applyFont="1" applyBorder="1" applyAlignment="1">
      <alignment horizontal="center" vertical="center" wrapText="1"/>
    </xf>
    <xf numFmtId="168" fontId="57" fillId="0" borderId="21" xfId="717" applyNumberFormat="1" applyFont="1" applyFill="1" applyBorder="1" applyAlignment="1" applyProtection="1">
      <alignment horizontal="center" vertical="center" wrapText="1"/>
    </xf>
    <xf numFmtId="0" fontId="45" fillId="0" borderId="21" xfId="1451" applyFont="1" applyBorder="1" applyAlignment="1">
      <alignment horizontal="center" vertical="center" wrapText="1"/>
    </xf>
    <xf numFmtId="168" fontId="45" fillId="0" borderId="21" xfId="728" applyFont="1" applyFill="1" applyBorder="1" applyAlignment="1" applyProtection="1">
      <alignment horizontal="center" vertical="center" wrapText="1"/>
    </xf>
    <xf numFmtId="3" fontId="45" fillId="0" borderId="21" xfId="1450" applyNumberFormat="1" applyFont="1" applyBorder="1" applyAlignment="1">
      <alignment horizontal="center" vertical="center" wrapText="1"/>
    </xf>
    <xf numFmtId="168" fontId="45" fillId="0" borderId="21" xfId="728" applyFont="1" applyFill="1" applyBorder="1" applyAlignment="1">
      <alignment horizontal="center" vertical="center" wrapText="1"/>
    </xf>
    <xf numFmtId="0" fontId="122" fillId="0" borderId="26" xfId="1451" applyFont="1" applyBorder="1"/>
    <xf numFmtId="0" fontId="122" fillId="0" borderId="36" xfId="1451" applyFont="1" applyBorder="1"/>
    <xf numFmtId="0" fontId="122" fillId="0" borderId="48" xfId="1451" applyFont="1" applyBorder="1"/>
    <xf numFmtId="0" fontId="122" fillId="0" borderId="28" xfId="1451" applyFont="1" applyBorder="1"/>
    <xf numFmtId="0" fontId="122" fillId="0" borderId="37" xfId="1451" applyFont="1" applyBorder="1"/>
    <xf numFmtId="0" fontId="117" fillId="0" borderId="37" xfId="1451" applyFont="1" applyBorder="1" applyAlignment="1">
      <alignment vertical="center"/>
    </xf>
    <xf numFmtId="0" fontId="122" fillId="0" borderId="34" xfId="1451" applyFont="1" applyBorder="1"/>
    <xf numFmtId="0" fontId="122" fillId="0" borderId="19" xfId="1451" applyFont="1" applyBorder="1"/>
    <xf numFmtId="0" fontId="117" fillId="0" borderId="19" xfId="1451" applyFont="1" applyBorder="1" applyAlignment="1">
      <alignment vertical="center"/>
    </xf>
    <xf numFmtId="0" fontId="117" fillId="0" borderId="19" xfId="1451" applyFont="1" applyBorder="1" applyAlignment="1">
      <alignment horizontal="center" vertical="center"/>
    </xf>
    <xf numFmtId="0" fontId="117" fillId="0" borderId="31" xfId="1451" applyFont="1" applyBorder="1" applyAlignment="1">
      <alignment vertical="center"/>
    </xf>
    <xf numFmtId="0" fontId="44" fillId="0" borderId="3" xfId="1448" applyFont="1" applyBorder="1" applyAlignment="1">
      <alignment horizontal="center" vertical="center"/>
    </xf>
    <xf numFmtId="0" fontId="44" fillId="0" borderId="3" xfId="1448" applyFont="1" applyBorder="1" applyAlignment="1">
      <alignment horizontal="left" vertical="center" wrapText="1"/>
    </xf>
    <xf numFmtId="0" fontId="44" fillId="0" borderId="3" xfId="1448" applyFont="1" applyBorder="1" applyAlignment="1">
      <alignment horizontal="center" vertical="center" wrapText="1"/>
    </xf>
    <xf numFmtId="168" fontId="44" fillId="0" borderId="3" xfId="715" applyNumberFormat="1" applyFont="1" applyFill="1" applyBorder="1" applyAlignment="1">
      <alignment horizontal="center" vertical="center" wrapText="1"/>
    </xf>
    <xf numFmtId="3" fontId="131" fillId="32" borderId="3" xfId="1448" applyNumberFormat="1" applyFont="1" applyFill="1" applyBorder="1" applyAlignment="1">
      <alignment horizontal="center" vertical="center" wrapText="1"/>
    </xf>
    <xf numFmtId="0" fontId="45" fillId="0" borderId="21" xfId="1451" applyFont="1" applyBorder="1" applyAlignment="1">
      <alignment horizontal="center" vertical="center"/>
    </xf>
    <xf numFmtId="0" fontId="137" fillId="0" borderId="21" xfId="1451" applyFont="1" applyBorder="1" applyAlignment="1">
      <alignment horizontal="left" vertical="center" wrapText="1"/>
    </xf>
    <xf numFmtId="0" fontId="45" fillId="33" borderId="21" xfId="1451" applyFont="1" applyFill="1" applyBorder="1" applyAlignment="1">
      <alignment horizontal="left" vertical="center" wrapText="1"/>
    </xf>
    <xf numFmtId="0" fontId="45" fillId="0" borderId="21" xfId="1451" applyFont="1" applyBorder="1" applyAlignment="1">
      <alignment horizontal="left" wrapText="1"/>
    </xf>
    <xf numFmtId="0" fontId="45" fillId="0" borderId="21" xfId="1450" applyFont="1" applyBorder="1" applyAlignment="1">
      <alignment horizontal="center" vertical="center"/>
    </xf>
    <xf numFmtId="0" fontId="45" fillId="0" borderId="21" xfId="1450" applyFont="1" applyBorder="1" applyAlignment="1">
      <alignment horizontal="left" wrapText="1"/>
    </xf>
    <xf numFmtId="0" fontId="115" fillId="0" borderId="21" xfId="1615" applyFont="1" applyBorder="1" applyAlignment="1">
      <alignment vertical="top" wrapText="1"/>
    </xf>
    <xf numFmtId="43" fontId="130" fillId="0" borderId="0" xfId="523" applyFont="1" applyFill="1" applyAlignment="1">
      <alignment horizontal="left" wrapText="1"/>
    </xf>
    <xf numFmtId="0" fontId="9" fillId="0" borderId="0" xfId="2673" applyAlignment="1">
      <alignment vertical="center" wrapText="1"/>
    </xf>
    <xf numFmtId="0" fontId="9" fillId="0" borderId="0" xfId="2673" applyAlignment="1">
      <alignment horizontal="center" vertical="center" wrapText="1"/>
    </xf>
    <xf numFmtId="0" fontId="9" fillId="0" borderId="28" xfId="2673" applyBorder="1" applyAlignment="1">
      <alignment vertical="center" wrapText="1"/>
    </xf>
    <xf numFmtId="0" fontId="135" fillId="0" borderId="0" xfId="2673" applyFont="1" applyAlignment="1">
      <alignment vertical="center" wrapText="1"/>
    </xf>
    <xf numFmtId="0" fontId="98" fillId="0" borderId="0" xfId="2673" applyFont="1" applyAlignment="1">
      <alignment vertical="center" wrapText="1"/>
    </xf>
    <xf numFmtId="2" fontId="106" fillId="0" borderId="0" xfId="2673" applyNumberFormat="1" applyFont="1" applyAlignment="1">
      <alignment horizontal="center" vertical="center" wrapText="1"/>
    </xf>
    <xf numFmtId="0" fontId="108" fillId="0" borderId="0" xfId="2673" applyFont="1" applyAlignment="1">
      <alignment horizontal="center" vertical="center" wrapText="1"/>
    </xf>
    <xf numFmtId="0" fontId="135" fillId="0" borderId="28" xfId="2673" applyFont="1" applyBorder="1" applyAlignment="1">
      <alignment vertical="center" wrapText="1"/>
    </xf>
    <xf numFmtId="0" fontId="11" fillId="0" borderId="21" xfId="1615" applyFont="1" applyBorder="1" applyAlignment="1">
      <alignment horizontal="center" vertical="center"/>
    </xf>
    <xf numFmtId="0" fontId="122" fillId="33" borderId="0" xfId="1451" applyFont="1" applyFill="1"/>
    <xf numFmtId="0" fontId="122" fillId="33" borderId="26" xfId="1451" applyFont="1" applyFill="1" applyBorder="1"/>
    <xf numFmtId="0" fontId="122" fillId="33" borderId="36" xfId="1451" applyFont="1" applyFill="1" applyBorder="1"/>
    <xf numFmtId="0" fontId="122" fillId="33" borderId="48" xfId="1451" applyFont="1" applyFill="1" applyBorder="1"/>
    <xf numFmtId="0" fontId="122" fillId="33" borderId="28" xfId="1451" applyFont="1" applyFill="1" applyBorder="1"/>
    <xf numFmtId="0" fontId="122" fillId="33" borderId="37" xfId="1451" applyFont="1" applyFill="1" applyBorder="1"/>
    <xf numFmtId="0" fontId="123" fillId="33" borderId="0" xfId="1451" applyFont="1" applyFill="1" applyAlignment="1">
      <alignment vertical="center"/>
    </xf>
    <xf numFmtId="0" fontId="124" fillId="33" borderId="0" xfId="1451" applyFont="1" applyFill="1" applyAlignment="1">
      <alignment vertical="center"/>
    </xf>
    <xf numFmtId="0" fontId="125" fillId="33" borderId="0" xfId="1451" applyFont="1" applyFill="1" applyAlignment="1">
      <alignment horizontal="center" vertical="center"/>
    </xf>
    <xf numFmtId="0" fontId="126" fillId="33" borderId="0" xfId="1451" applyFont="1" applyFill="1"/>
    <xf numFmtId="0" fontId="127" fillId="33" borderId="0" xfId="1451" applyFont="1" applyFill="1"/>
    <xf numFmtId="0" fontId="117" fillId="33" borderId="0" xfId="1451" applyFont="1" applyFill="1" applyAlignment="1">
      <alignment vertical="center"/>
    </xf>
    <xf numFmtId="0" fontId="117" fillId="33" borderId="37" xfId="1451" applyFont="1" applyFill="1" applyBorder="1" applyAlignment="1">
      <alignment vertical="center"/>
    </xf>
    <xf numFmtId="0" fontId="127" fillId="33" borderId="0" xfId="1451" applyFont="1" applyFill="1" applyAlignment="1">
      <alignment horizontal="center"/>
    </xf>
    <xf numFmtId="0" fontId="117" fillId="33" borderId="0" xfId="1451" applyFont="1" applyFill="1" applyAlignment="1">
      <alignment horizontal="center" vertical="center"/>
    </xf>
    <xf numFmtId="0" fontId="117" fillId="33" borderId="37" xfId="1451" applyFont="1" applyFill="1" applyBorder="1" applyAlignment="1">
      <alignment horizontal="center" vertical="center"/>
    </xf>
    <xf numFmtId="0" fontId="128" fillId="33" borderId="0" xfId="1451" applyFont="1" applyFill="1" applyAlignment="1">
      <alignment vertical="center"/>
    </xf>
    <xf numFmtId="0" fontId="128" fillId="33" borderId="37" xfId="1451" applyFont="1" applyFill="1" applyBorder="1" applyAlignment="1">
      <alignment vertical="center"/>
    </xf>
    <xf numFmtId="0" fontId="122" fillId="33" borderId="34" xfId="1451" applyFont="1" applyFill="1" applyBorder="1"/>
    <xf numFmtId="0" fontId="122" fillId="33" borderId="19" xfId="1451" applyFont="1" applyFill="1" applyBorder="1"/>
    <xf numFmtId="0" fontId="117" fillId="33" borderId="19" xfId="1451" applyFont="1" applyFill="1" applyBorder="1" applyAlignment="1">
      <alignment vertical="center"/>
    </xf>
    <xf numFmtId="0" fontId="117" fillId="33" borderId="19" xfId="1451" applyFont="1" applyFill="1" applyBorder="1" applyAlignment="1">
      <alignment horizontal="center" vertical="center"/>
    </xf>
    <xf numFmtId="0" fontId="117" fillId="33" borderId="31" xfId="1451" applyFont="1" applyFill="1" applyBorder="1" applyAlignment="1">
      <alignment vertical="center"/>
    </xf>
    <xf numFmtId="0" fontId="122" fillId="33" borderId="31" xfId="1451" applyFont="1" applyFill="1" applyBorder="1"/>
    <xf numFmtId="0" fontId="116" fillId="33" borderId="0" xfId="0" applyFont="1" applyFill="1" applyAlignment="1">
      <alignment horizontal="center"/>
    </xf>
    <xf numFmtId="0" fontId="116" fillId="33" borderId="26" xfId="0" applyFont="1" applyFill="1" applyBorder="1" applyAlignment="1">
      <alignment horizontal="center"/>
    </xf>
    <xf numFmtId="0" fontId="116" fillId="33" borderId="36" xfId="0" applyFont="1" applyFill="1" applyBorder="1" applyAlignment="1">
      <alignment horizontal="center"/>
    </xf>
    <xf numFmtId="0" fontId="116" fillId="33" borderId="28" xfId="0" applyFont="1" applyFill="1" applyBorder="1" applyAlignment="1">
      <alignment horizontal="center"/>
    </xf>
    <xf numFmtId="0" fontId="117" fillId="33" borderId="18" xfId="0" applyFont="1" applyFill="1" applyBorder="1" applyAlignment="1">
      <alignment horizontal="left"/>
    </xf>
    <xf numFmtId="0" fontId="116" fillId="33" borderId="37" xfId="0" applyFont="1" applyFill="1" applyBorder="1" applyAlignment="1">
      <alignment horizontal="center"/>
    </xf>
    <xf numFmtId="0" fontId="116" fillId="33" borderId="3" xfId="0" applyFont="1" applyFill="1" applyBorder="1" applyAlignment="1">
      <alignment horizontal="center"/>
    </xf>
    <xf numFmtId="0" fontId="138" fillId="33" borderId="0" xfId="0" applyFont="1" applyFill="1" applyAlignment="1">
      <alignment horizontal="center"/>
    </xf>
    <xf numFmtId="0" fontId="118" fillId="33" borderId="28" xfId="0" applyFont="1" applyFill="1" applyBorder="1" applyAlignment="1">
      <alignment horizontal="center"/>
    </xf>
    <xf numFmtId="0" fontId="118" fillId="33" borderId="0" xfId="0" applyFont="1" applyFill="1" applyAlignment="1">
      <alignment horizontal="center"/>
    </xf>
    <xf numFmtId="0" fontId="116" fillId="33" borderId="38" xfId="0" applyFont="1" applyFill="1" applyBorder="1" applyAlignment="1">
      <alignment horizontal="center"/>
    </xf>
    <xf numFmtId="0" fontId="93" fillId="33" borderId="40" xfId="0" applyFont="1" applyFill="1" applyBorder="1" applyAlignment="1">
      <alignment horizontal="center" vertical="center"/>
    </xf>
    <xf numFmtId="0" fontId="93" fillId="33" borderId="47" xfId="0" applyFont="1" applyFill="1" applyBorder="1" applyAlignment="1">
      <alignment horizontal="center" vertical="center"/>
    </xf>
    <xf numFmtId="0" fontId="116" fillId="33" borderId="3" xfId="0" applyFont="1" applyFill="1" applyBorder="1" applyAlignment="1">
      <alignment horizontal="center" vertical="center"/>
    </xf>
    <xf numFmtId="0" fontId="116" fillId="33" borderId="39" xfId="0" applyFont="1" applyFill="1" applyBorder="1" applyAlignment="1">
      <alignment horizontal="center" vertical="center"/>
    </xf>
    <xf numFmtId="0" fontId="119" fillId="33" borderId="0" xfId="0" applyFont="1" applyFill="1" applyAlignment="1">
      <alignment horizontal="center"/>
    </xf>
    <xf numFmtId="0" fontId="116" fillId="33" borderId="3" xfId="0" applyFont="1" applyFill="1" applyBorder="1" applyAlignment="1">
      <alignment vertical="top" wrapText="1"/>
    </xf>
    <xf numFmtId="0" fontId="116" fillId="33" borderId="39" xfId="0" applyFont="1" applyFill="1" applyBorder="1" applyAlignment="1">
      <alignment vertical="top" wrapText="1"/>
    </xf>
    <xf numFmtId="0" fontId="120" fillId="33" borderId="68" xfId="0" applyFont="1" applyFill="1" applyBorder="1" applyAlignment="1">
      <alignment horizontal="center" vertical="center"/>
    </xf>
    <xf numFmtId="0" fontId="120" fillId="33" borderId="69" xfId="0" applyFont="1" applyFill="1" applyBorder="1" applyAlignment="1">
      <alignment horizontal="center" vertical="center"/>
    </xf>
    <xf numFmtId="0" fontId="116" fillId="33" borderId="7" xfId="0" applyFont="1" applyFill="1" applyBorder="1" applyAlignment="1">
      <alignment horizontal="center" vertical="top" wrapText="1"/>
    </xf>
    <xf numFmtId="0" fontId="116" fillId="33" borderId="41" xfId="0" applyFont="1" applyFill="1" applyBorder="1" applyAlignment="1">
      <alignment horizontal="center" vertical="top" wrapText="1"/>
    </xf>
    <xf numFmtId="0" fontId="121" fillId="33" borderId="70" xfId="0" applyFont="1" applyFill="1" applyBorder="1" applyAlignment="1">
      <alignment horizontal="center" vertical="top" wrapText="1"/>
    </xf>
    <xf numFmtId="0" fontId="121" fillId="33" borderId="71" xfId="0" applyFont="1" applyFill="1" applyBorder="1" applyAlignment="1">
      <alignment horizontal="center" vertical="top" wrapText="1"/>
    </xf>
    <xf numFmtId="0" fontId="116" fillId="33" borderId="0" xfId="0" applyFont="1" applyFill="1" applyAlignment="1">
      <alignment vertical="top" wrapText="1"/>
    </xf>
    <xf numFmtId="0" fontId="116" fillId="33" borderId="37" xfId="0" applyFont="1" applyFill="1" applyBorder="1" applyAlignment="1">
      <alignment vertical="top" wrapText="1"/>
    </xf>
    <xf numFmtId="0" fontId="116" fillId="33" borderId="42" xfId="0" applyFont="1" applyFill="1" applyBorder="1" applyAlignment="1">
      <alignment horizontal="center"/>
    </xf>
    <xf numFmtId="0" fontId="116" fillId="33" borderId="43" xfId="0" applyFont="1" applyFill="1" applyBorder="1" applyAlignment="1">
      <alignment vertical="top" wrapText="1"/>
    </xf>
    <xf numFmtId="0" fontId="116" fillId="33" borderId="44" xfId="0" applyFont="1" applyFill="1" applyBorder="1" applyAlignment="1">
      <alignment vertical="top" wrapText="1"/>
    </xf>
    <xf numFmtId="0" fontId="116" fillId="33" borderId="45" xfId="0" applyFont="1" applyFill="1" applyBorder="1" applyAlignment="1">
      <alignment vertical="top" wrapText="1"/>
    </xf>
    <xf numFmtId="0" fontId="121" fillId="33" borderId="28" xfId="0" applyFont="1" applyFill="1" applyBorder="1" applyAlignment="1">
      <alignment horizontal="center"/>
    </xf>
    <xf numFmtId="0" fontId="121" fillId="33" borderId="0" xfId="0" applyFont="1" applyFill="1" applyAlignment="1">
      <alignment horizontal="center"/>
    </xf>
    <xf numFmtId="0" fontId="116" fillId="33" borderId="39" xfId="0" applyFont="1" applyFill="1" applyBorder="1" applyAlignment="1">
      <alignment horizontal="center"/>
    </xf>
    <xf numFmtId="20" fontId="116" fillId="33" borderId="39" xfId="0" applyNumberFormat="1" applyFont="1" applyFill="1" applyBorder="1" applyAlignment="1">
      <alignment horizontal="center"/>
    </xf>
    <xf numFmtId="0" fontId="116" fillId="33" borderId="42" xfId="0" applyFont="1" applyFill="1" applyBorder="1" applyAlignment="1">
      <alignment horizontal="center" vertical="center" wrapText="1"/>
    </xf>
    <xf numFmtId="0" fontId="121" fillId="33" borderId="34" xfId="0" applyFont="1" applyFill="1" applyBorder="1" applyAlignment="1">
      <alignment horizontal="center"/>
    </xf>
    <xf numFmtId="0" fontId="121" fillId="33" borderId="19" xfId="0" applyFont="1" applyFill="1" applyBorder="1" applyAlignment="1">
      <alignment horizontal="center"/>
    </xf>
    <xf numFmtId="0" fontId="116" fillId="33" borderId="19" xfId="0" applyFont="1" applyFill="1" applyBorder="1" applyAlignment="1">
      <alignment horizontal="center"/>
    </xf>
    <xf numFmtId="0" fontId="116" fillId="33" borderId="46" xfId="0" applyFont="1" applyFill="1" applyBorder="1" applyAlignment="1">
      <alignment horizontal="center"/>
    </xf>
    <xf numFmtId="0" fontId="148" fillId="0" borderId="7" xfId="2673" applyFont="1" applyBorder="1" applyAlignment="1">
      <alignment horizontal="center" vertical="center" wrapText="1"/>
    </xf>
    <xf numFmtId="0" fontId="98" fillId="0" borderId="0" xfId="2673" applyFont="1" applyAlignment="1">
      <alignment horizontal="left" vertical="center" wrapText="1"/>
    </xf>
    <xf numFmtId="0" fontId="54" fillId="0" borderId="21" xfId="1450" applyFont="1" applyBorder="1" applyAlignment="1">
      <alignment horizontal="center" wrapText="1"/>
    </xf>
    <xf numFmtId="0" fontId="45" fillId="0" borderId="21" xfId="1450" applyFont="1" applyBorder="1" applyAlignment="1">
      <alignment horizontal="center" vertical="center" wrapText="1"/>
    </xf>
    <xf numFmtId="3" fontId="45" fillId="0" borderId="21" xfId="1451" applyNumberFormat="1" applyFont="1" applyBorder="1" applyAlignment="1">
      <alignment horizontal="center" vertical="center" wrapText="1"/>
    </xf>
    <xf numFmtId="41" fontId="45" fillId="0" borderId="21" xfId="1450" applyNumberFormat="1" applyFont="1" applyBorder="1" applyAlignment="1">
      <alignment horizontal="center" vertical="center" wrapText="1"/>
    </xf>
    <xf numFmtId="3" fontId="45" fillId="0" borderId="0" xfId="1451" applyNumberFormat="1" applyFont="1" applyAlignment="1">
      <alignment horizontal="center" vertical="center" wrapText="1"/>
    </xf>
    <xf numFmtId="0" fontId="22" fillId="0" borderId="0" xfId="1649"/>
    <xf numFmtId="3" fontId="137" fillId="0" borderId="21" xfId="1451" applyNumberFormat="1" applyFont="1" applyBorder="1" applyAlignment="1">
      <alignment horizontal="center" vertical="center" wrapText="1"/>
    </xf>
    <xf numFmtId="3" fontId="11" fillId="0" borderId="21" xfId="1615" applyNumberFormat="1" applyFont="1" applyBorder="1" applyAlignment="1">
      <alignment horizontal="center" vertical="center"/>
    </xf>
    <xf numFmtId="0" fontId="10" fillId="0" borderId="0" xfId="2670" applyAlignment="1">
      <alignment horizontal="center" vertical="center"/>
    </xf>
    <xf numFmtId="0" fontId="144" fillId="36" borderId="0" xfId="2670" applyFont="1" applyFill="1" applyAlignment="1">
      <alignment horizontal="left" vertical="center"/>
    </xf>
    <xf numFmtId="0" fontId="144" fillId="36" borderId="0" xfId="2670" applyFont="1" applyFill="1" applyAlignment="1">
      <alignment horizontal="center" vertical="center"/>
    </xf>
    <xf numFmtId="0" fontId="145" fillId="36" borderId="0" xfId="2670" applyFont="1" applyFill="1" applyAlignment="1">
      <alignment horizontal="center" vertical="center"/>
    </xf>
    <xf numFmtId="0" fontId="146" fillId="36" borderId="0" xfId="2670" applyFont="1" applyFill="1" applyAlignment="1">
      <alignment horizontal="left" vertical="center"/>
    </xf>
    <xf numFmtId="0" fontId="146" fillId="36" borderId="0" xfId="2670" applyFont="1" applyFill="1" applyAlignment="1">
      <alignment horizontal="center" vertical="center"/>
    </xf>
    <xf numFmtId="0" fontId="146" fillId="36" borderId="0" xfId="2670" applyFont="1" applyFill="1" applyAlignment="1">
      <alignment horizontal="right" vertical="center"/>
    </xf>
    <xf numFmtId="9" fontId="147" fillId="36" borderId="0" xfId="2671" applyFont="1" applyFill="1" applyBorder="1" applyAlignment="1" applyProtection="1">
      <alignment horizontal="right" vertical="center"/>
    </xf>
    <xf numFmtId="43" fontId="146" fillId="36" borderId="0" xfId="2672" applyFont="1" applyFill="1" applyBorder="1" applyAlignment="1" applyProtection="1">
      <alignment horizontal="right" vertical="center"/>
    </xf>
    <xf numFmtId="43" fontId="147" fillId="36" borderId="0" xfId="2672" applyFont="1" applyFill="1" applyBorder="1" applyAlignment="1" applyProtection="1">
      <alignment horizontal="right" vertical="center"/>
    </xf>
    <xf numFmtId="10" fontId="147" fillId="36" borderId="0" xfId="2671" applyNumberFormat="1" applyFont="1" applyFill="1" applyBorder="1" applyAlignment="1" applyProtection="1">
      <alignment horizontal="right" vertical="center"/>
    </xf>
    <xf numFmtId="168" fontId="146" fillId="36" borderId="0" xfId="2672" applyNumberFormat="1" applyFont="1" applyFill="1" applyBorder="1" applyAlignment="1" applyProtection="1">
      <alignment horizontal="right" vertical="center"/>
    </xf>
    <xf numFmtId="0" fontId="140" fillId="0" borderId="0" xfId="2670" applyFont="1" applyAlignment="1">
      <alignment horizontal="left" vertical="center"/>
    </xf>
    <xf numFmtId="0" fontId="143" fillId="0" borderId="0" xfId="2670" applyFont="1" applyAlignment="1">
      <alignment horizontal="left" vertical="center"/>
    </xf>
    <xf numFmtId="43" fontId="0" fillId="0" borderId="0" xfId="2672" applyFont="1" applyAlignment="1" applyProtection="1">
      <alignment horizontal="center" vertical="center"/>
    </xf>
    <xf numFmtId="0" fontId="113" fillId="0" borderId="0" xfId="1538"/>
    <xf numFmtId="43" fontId="113" fillId="0" borderId="0" xfId="1538" applyNumberFormat="1"/>
    <xf numFmtId="0" fontId="62" fillId="0" borderId="0" xfId="1538" applyFont="1"/>
    <xf numFmtId="0" fontId="129" fillId="0" borderId="0" xfId="1538" applyFont="1"/>
    <xf numFmtId="0" fontId="53" fillId="0" borderId="44" xfId="1538" applyFont="1" applyBorder="1" applyAlignment="1">
      <alignment horizontal="left"/>
    </xf>
    <xf numFmtId="0" fontId="113" fillId="38" borderId="3" xfId="1538" applyFill="1" applyBorder="1" applyAlignment="1">
      <alignment vertical="center"/>
    </xf>
    <xf numFmtId="0" fontId="113" fillId="38" borderId="0" xfId="1538" applyFill="1"/>
    <xf numFmtId="0" fontId="62" fillId="38" borderId="0" xfId="1538" applyFont="1" applyFill="1"/>
    <xf numFmtId="0" fontId="104" fillId="0" borderId="0" xfId="1538" applyFont="1" applyAlignment="1">
      <alignment horizontal="center" vertical="center" wrapText="1"/>
    </xf>
    <xf numFmtId="0" fontId="113" fillId="38" borderId="3" xfId="1538" applyFill="1" applyBorder="1" applyAlignment="1">
      <alignment horizontal="center" vertical="center"/>
    </xf>
    <xf numFmtId="0" fontId="113" fillId="0" borderId="0" xfId="1538" applyAlignment="1">
      <alignment horizontal="center" vertical="center"/>
    </xf>
    <xf numFmtId="1" fontId="113" fillId="0" borderId="0" xfId="1538" applyNumberFormat="1"/>
    <xf numFmtId="0" fontId="113" fillId="0" borderId="3" xfId="1538" applyBorder="1"/>
    <xf numFmtId="43" fontId="0" fillId="0" borderId="3" xfId="1026" applyFont="1" applyFill="1" applyBorder="1" applyProtection="1"/>
    <xf numFmtId="43" fontId="113" fillId="0" borderId="3" xfId="1538" applyNumberFormat="1" applyBorder="1"/>
    <xf numFmtId="43" fontId="141" fillId="0" borderId="3" xfId="1026" applyFont="1" applyBorder="1" applyProtection="1"/>
    <xf numFmtId="43" fontId="0" fillId="0" borderId="3" xfId="1026" applyFont="1" applyBorder="1" applyProtection="1"/>
    <xf numFmtId="43" fontId="129" fillId="0" borderId="3" xfId="1538" applyNumberFormat="1" applyFont="1" applyBorder="1"/>
    <xf numFmtId="0" fontId="62" fillId="0" borderId="3" xfId="1538" applyFont="1" applyBorder="1"/>
    <xf numFmtId="41" fontId="113" fillId="0" borderId="3" xfId="1538" applyNumberFormat="1" applyBorder="1"/>
    <xf numFmtId="43" fontId="105" fillId="0" borderId="3" xfId="1026" applyFont="1" applyFill="1" applyBorder="1" applyProtection="1"/>
    <xf numFmtId="0" fontId="50" fillId="0" borderId="0" xfId="1538" applyFont="1"/>
    <xf numFmtId="0" fontId="50" fillId="0" borderId="3" xfId="1538" applyFont="1" applyBorder="1" applyAlignment="1">
      <alignment horizontal="center"/>
    </xf>
    <xf numFmtId="43" fontId="50" fillId="0" borderId="3" xfId="1538" applyNumberFormat="1" applyFont="1" applyBorder="1"/>
    <xf numFmtId="0" fontId="113" fillId="29" borderId="0" xfId="1538" applyFill="1"/>
    <xf numFmtId="0" fontId="50" fillId="0" borderId="0" xfId="1538" applyFont="1" applyAlignment="1">
      <alignment horizontal="center"/>
    </xf>
    <xf numFmtId="43" fontId="50" fillId="0" borderId="0" xfId="1538" applyNumberFormat="1" applyFont="1"/>
    <xf numFmtId="0" fontId="113" fillId="29" borderId="3" xfId="1538" applyFill="1" applyBorder="1"/>
    <xf numFmtId="168" fontId="113" fillId="29" borderId="3" xfId="1538" applyNumberFormat="1" applyFill="1" applyBorder="1" applyAlignment="1">
      <alignment horizontal="right"/>
    </xf>
    <xf numFmtId="166" fontId="113" fillId="0" borderId="0" xfId="1538" applyNumberFormat="1"/>
    <xf numFmtId="43" fontId="113" fillId="29" borderId="3" xfId="1538" applyNumberFormat="1" applyFill="1" applyBorder="1" applyAlignment="1">
      <alignment horizontal="right"/>
    </xf>
    <xf numFmtId="43" fontId="0" fillId="29" borderId="3" xfId="1026" applyFont="1" applyFill="1" applyBorder="1" applyProtection="1"/>
    <xf numFmtId="40" fontId="113" fillId="29" borderId="3" xfId="1538" applyNumberFormat="1" applyFill="1" applyBorder="1"/>
    <xf numFmtId="10" fontId="113" fillId="29" borderId="3" xfId="1538" applyNumberFormat="1" applyFill="1" applyBorder="1"/>
    <xf numFmtId="0" fontId="150" fillId="0" borderId="0" xfId="1614" applyFont="1" applyAlignment="1">
      <alignment horizontal="center"/>
    </xf>
    <xf numFmtId="0" fontId="151" fillId="0" borderId="0" xfId="1614" applyFont="1" applyAlignment="1">
      <alignment horizontal="center" vertical="center"/>
    </xf>
    <xf numFmtId="0" fontId="152" fillId="0" borderId="0" xfId="1614" applyFont="1" applyAlignment="1">
      <alignment horizontal="left" vertical="center"/>
    </xf>
    <xf numFmtId="0" fontId="152" fillId="0" borderId="0" xfId="1614" applyFont="1" applyAlignment="1">
      <alignment vertical="center"/>
    </xf>
    <xf numFmtId="0" fontId="153" fillId="0" borderId="0" xfId="1614" applyFont="1" applyAlignment="1">
      <alignment horizontal="center" vertical="center"/>
    </xf>
    <xf numFmtId="3" fontId="151" fillId="0" borderId="0" xfId="1614" applyNumberFormat="1" applyFont="1" applyAlignment="1">
      <alignment horizontal="center" vertical="center"/>
    </xf>
    <xf numFmtId="0" fontId="154" fillId="0" borderId="0" xfId="1614" applyFont="1" applyAlignment="1">
      <alignment horizontal="center" vertical="center"/>
    </xf>
    <xf numFmtId="0" fontId="153" fillId="0" borderId="0" xfId="1614" applyFont="1" applyAlignment="1">
      <alignment horizontal="center"/>
    </xf>
    <xf numFmtId="0" fontId="151" fillId="0" borderId="0" xfId="1614" applyFont="1" applyAlignment="1">
      <alignment horizontal="center"/>
    </xf>
    <xf numFmtId="3" fontId="150" fillId="0" borderId="0" xfId="1614" applyNumberFormat="1" applyFont="1" applyAlignment="1">
      <alignment horizontal="center"/>
    </xf>
    <xf numFmtId="0" fontId="155" fillId="0" borderId="0" xfId="1614" applyFont="1"/>
    <xf numFmtId="43" fontId="155" fillId="0" borderId="0" xfId="1652" applyNumberFormat="1" applyFont="1"/>
    <xf numFmtId="0" fontId="155" fillId="0" borderId="0" xfId="1614" applyFont="1" applyAlignment="1">
      <alignment horizontal="left" vertical="center"/>
    </xf>
    <xf numFmtId="0" fontId="155" fillId="0" borderId="0" xfId="1614" applyFont="1" applyAlignment="1">
      <alignment horizontal="center" vertical="center"/>
    </xf>
    <xf numFmtId="3" fontId="152" fillId="0" borderId="0" xfId="1614" applyNumberFormat="1" applyFont="1" applyAlignment="1">
      <alignment horizontal="left" vertical="center"/>
    </xf>
    <xf numFmtId="0" fontId="155" fillId="0" borderId="0" xfId="1614" applyFont="1" applyAlignment="1">
      <alignment horizontal="center"/>
    </xf>
    <xf numFmtId="0" fontId="152" fillId="0" borderId="0" xfId="1614" applyFont="1" applyAlignment="1">
      <alignment horizontal="center"/>
    </xf>
    <xf numFmtId="0" fontId="155" fillId="0" borderId="0" xfId="1614" applyFont="1" applyAlignment="1">
      <alignment horizontal="center" vertical="center" wrapText="1"/>
    </xf>
    <xf numFmtId="0" fontId="152" fillId="0" borderId="0" xfId="1614" applyFont="1" applyAlignment="1">
      <alignment horizontal="center" vertical="center" wrapText="1"/>
    </xf>
    <xf numFmtId="3" fontId="151" fillId="0" borderId="0" xfId="1614" applyNumberFormat="1" applyFont="1" applyAlignment="1">
      <alignment vertical="center"/>
    </xf>
    <xf numFmtId="0" fontId="151" fillId="0" borderId="21" xfId="1614" applyFont="1" applyBorder="1" applyAlignment="1">
      <alignment horizontal="center" vertical="center" wrapText="1"/>
    </xf>
    <xf numFmtId="0" fontId="158" fillId="0" borderId="21" xfId="1614" applyFont="1" applyBorder="1" applyAlignment="1">
      <alignment horizontal="center" vertical="center"/>
    </xf>
    <xf numFmtId="3" fontId="158" fillId="0" borderId="21" xfId="1614" applyNumberFormat="1" applyFont="1" applyBorder="1" applyAlignment="1">
      <alignment horizontal="center" vertical="center"/>
    </xf>
    <xf numFmtId="3" fontId="151" fillId="0" borderId="21" xfId="1614" applyNumberFormat="1" applyFont="1" applyBorder="1" applyAlignment="1">
      <alignment horizontal="center" vertical="center"/>
    </xf>
    <xf numFmtId="3" fontId="151" fillId="0" borderId="22" xfId="1614" applyNumberFormat="1" applyFont="1" applyBorder="1" applyAlignment="1">
      <alignment horizontal="center" vertical="center"/>
    </xf>
    <xf numFmtId="3" fontId="151" fillId="0" borderId="0" xfId="1614" applyNumberFormat="1" applyFont="1" applyAlignment="1">
      <alignment horizontal="center"/>
    </xf>
    <xf numFmtId="3" fontId="150" fillId="0" borderId="0" xfId="1614" applyNumberFormat="1" applyFont="1" applyAlignment="1">
      <alignment horizontal="center" vertical="center"/>
    </xf>
    <xf numFmtId="0" fontId="158" fillId="0" borderId="0" xfId="1614" applyFont="1" applyAlignment="1">
      <alignment horizontal="center"/>
    </xf>
    <xf numFmtId="0" fontId="153" fillId="0" borderId="21" xfId="1653" applyFont="1" applyBorder="1" applyAlignment="1">
      <alignment horizontal="center" vertical="center"/>
    </xf>
    <xf numFmtId="3" fontId="154" fillId="0" borderId="0" xfId="1614" applyNumberFormat="1" applyFont="1" applyAlignment="1">
      <alignment horizontal="center" vertical="center"/>
    </xf>
    <xf numFmtId="0" fontId="154" fillId="0" borderId="0" xfId="1614" applyFont="1" applyAlignment="1">
      <alignment horizontal="center"/>
    </xf>
    <xf numFmtId="0" fontId="151" fillId="0" borderId="20" xfId="1652" applyFont="1" applyBorder="1" applyAlignment="1">
      <alignment horizontal="center" vertical="center"/>
    </xf>
    <xf numFmtId="0" fontId="155" fillId="0" borderId="20" xfId="1652" applyFont="1" applyBorder="1" applyAlignment="1">
      <alignment horizontal="center" vertical="center"/>
    </xf>
    <xf numFmtId="0" fontId="155" fillId="0" borderId="21" xfId="1652" applyFont="1" applyBorder="1" applyAlignment="1">
      <alignment vertical="center" wrapText="1"/>
    </xf>
    <xf numFmtId="0" fontId="158" fillId="0" borderId="21" xfId="1652" applyFont="1" applyBorder="1" applyAlignment="1">
      <alignment horizontal="center" vertical="center"/>
    </xf>
    <xf numFmtId="0" fontId="158" fillId="0" borderId="49" xfId="1652" applyFont="1" applyBorder="1" applyAlignment="1">
      <alignment horizontal="center" vertical="center"/>
    </xf>
    <xf numFmtId="0" fontId="158" fillId="0" borderId="3" xfId="1652" applyFont="1" applyBorder="1" applyAlignment="1">
      <alignment vertical="center" wrapText="1"/>
    </xf>
    <xf numFmtId="0" fontId="151" fillId="0" borderId="3" xfId="1614" applyFont="1" applyBorder="1" applyAlignment="1">
      <alignment horizontal="center" vertical="center" wrapText="1"/>
    </xf>
    <xf numFmtId="0" fontId="158" fillId="0" borderId="3" xfId="1614" applyFont="1" applyBorder="1" applyAlignment="1">
      <alignment horizontal="center" vertical="center"/>
    </xf>
    <xf numFmtId="0" fontId="158" fillId="0" borderId="3" xfId="1652" applyFont="1" applyBorder="1" applyAlignment="1">
      <alignment horizontal="center" vertical="center"/>
    </xf>
    <xf numFmtId="206" fontId="158" fillId="0" borderId="3" xfId="1614" applyNumberFormat="1" applyFont="1" applyBorder="1" applyAlignment="1">
      <alignment horizontal="center" vertical="center"/>
    </xf>
    <xf numFmtId="3" fontId="151" fillId="0" borderId="3" xfId="1614" applyNumberFormat="1" applyFont="1" applyBorder="1" applyAlignment="1">
      <alignment horizontal="center" vertical="center"/>
    </xf>
    <xf numFmtId="0" fontId="158" fillId="0" borderId="20" xfId="1652" applyFont="1" applyBorder="1" applyAlignment="1">
      <alignment horizontal="center" vertical="center"/>
    </xf>
    <xf numFmtId="0" fontId="158" fillId="0" borderId="21" xfId="1652" applyFont="1" applyBorder="1" applyAlignment="1">
      <alignment vertical="center" wrapText="1"/>
    </xf>
    <xf numFmtId="0" fontId="151" fillId="0" borderId="23" xfId="1614" applyFont="1" applyBorder="1" applyAlignment="1">
      <alignment horizontal="center" vertical="center"/>
    </xf>
    <xf numFmtId="0" fontId="151" fillId="0" borderId="24" xfId="1614" applyFont="1" applyBorder="1" applyAlignment="1">
      <alignment horizontal="left" vertical="center"/>
    </xf>
    <xf numFmtId="0" fontId="151" fillId="0" borderId="24" xfId="1614" applyFont="1" applyBorder="1" applyAlignment="1">
      <alignment vertical="center"/>
    </xf>
    <xf numFmtId="0" fontId="158" fillId="0" borderId="24" xfId="1614" applyFont="1" applyBorder="1" applyAlignment="1">
      <alignment horizontal="center" vertical="center"/>
    </xf>
    <xf numFmtId="3" fontId="151" fillId="0" borderId="24" xfId="1614" applyNumberFormat="1" applyFont="1" applyBorder="1" applyAlignment="1">
      <alignment horizontal="center" vertical="center"/>
    </xf>
    <xf numFmtId="3" fontId="151" fillId="0" borderId="25" xfId="1614" applyNumberFormat="1" applyFont="1" applyBorder="1" applyAlignment="1">
      <alignment horizontal="center" vertical="center"/>
    </xf>
    <xf numFmtId="0" fontId="153" fillId="0" borderId="26" xfId="1614" applyFont="1" applyBorder="1" applyAlignment="1">
      <alignment horizontal="center" vertical="center"/>
    </xf>
    <xf numFmtId="37" fontId="155" fillId="0" borderId="27" xfId="1614" applyNumberFormat="1" applyFont="1" applyBorder="1" applyAlignment="1">
      <alignment horizontal="center"/>
    </xf>
    <xf numFmtId="37" fontId="153" fillId="0" borderId="27" xfId="1614" applyNumberFormat="1" applyFont="1" applyBorder="1" applyAlignment="1">
      <alignment horizontal="center"/>
    </xf>
    <xf numFmtId="37" fontId="151" fillId="0" borderId="0" xfId="1614" applyNumberFormat="1" applyFont="1" applyAlignment="1">
      <alignment horizontal="center"/>
    </xf>
    <xf numFmtId="0" fontId="153" fillId="0" borderId="28" xfId="1614" applyFont="1" applyBorder="1" applyAlignment="1">
      <alignment horizontal="center" vertical="center"/>
    </xf>
    <xf numFmtId="37" fontId="155" fillId="0" borderId="29" xfId="1614" applyNumberFormat="1" applyFont="1" applyBorder="1" applyAlignment="1">
      <alignment horizontal="center"/>
    </xf>
    <xf numFmtId="37" fontId="153" fillId="0" borderId="29" xfId="1614" applyNumberFormat="1" applyFont="1" applyBorder="1" applyAlignment="1">
      <alignment horizontal="center"/>
    </xf>
    <xf numFmtId="37" fontId="159" fillId="0" borderId="30" xfId="1614" applyNumberFormat="1" applyFont="1" applyBorder="1" applyAlignment="1">
      <alignment horizontal="center"/>
    </xf>
    <xf numFmtId="37" fontId="159" fillId="0" borderId="32" xfId="1614" applyNumberFormat="1" applyFont="1" applyBorder="1" applyAlignment="1">
      <alignment horizontal="center"/>
    </xf>
    <xf numFmtId="0" fontId="159" fillId="0" borderId="34" xfId="1614" applyFont="1" applyBorder="1" applyAlignment="1">
      <alignment vertical="center"/>
    </xf>
    <xf numFmtId="0" fontId="153" fillId="0" borderId="19" xfId="1614" applyFont="1" applyBorder="1"/>
    <xf numFmtId="0" fontId="153" fillId="0" borderId="19" xfId="1614" applyFont="1" applyBorder="1" applyAlignment="1">
      <alignment horizontal="center"/>
    </xf>
    <xf numFmtId="0" fontId="153" fillId="0" borderId="19" xfId="1614" applyFont="1" applyBorder="1" applyAlignment="1">
      <alignment horizontal="right"/>
    </xf>
    <xf numFmtId="0" fontId="153" fillId="0" borderId="31" xfId="1614" applyFont="1" applyBorder="1" applyAlignment="1">
      <alignment horizontal="right"/>
    </xf>
    <xf numFmtId="0" fontId="151" fillId="0" borderId="0" xfId="1614" applyFont="1" applyAlignment="1">
      <alignment horizontal="left" vertical="center"/>
    </xf>
    <xf numFmtId="0" fontId="151" fillId="0" borderId="0" xfId="1614" applyFont="1" applyAlignment="1">
      <alignment vertical="center"/>
    </xf>
    <xf numFmtId="0" fontId="158" fillId="0" borderId="0" xfId="1614" applyFont="1" applyAlignment="1">
      <alignment horizontal="center" vertical="center"/>
    </xf>
    <xf numFmtId="41" fontId="158" fillId="0" borderId="0" xfId="1652" applyNumberFormat="1" applyFont="1" applyAlignment="1">
      <alignment vertical="center"/>
    </xf>
    <xf numFmtId="0" fontId="153" fillId="0" borderId="0" xfId="1652" applyFont="1" applyAlignment="1">
      <alignment horizontal="right"/>
    </xf>
    <xf numFmtId="0" fontId="160" fillId="0" borderId="0" xfId="1644" applyFont="1" applyAlignment="1">
      <alignment horizontal="center" vertical="center"/>
    </xf>
    <xf numFmtId="0" fontId="158" fillId="0" borderId="0" xfId="1652" applyFont="1" applyAlignment="1">
      <alignment vertical="center"/>
    </xf>
    <xf numFmtId="0" fontId="161" fillId="39" borderId="79" xfId="2670" applyFont="1" applyFill="1" applyBorder="1" applyAlignment="1">
      <alignment horizontal="left" vertical="center"/>
    </xf>
    <xf numFmtId="0" fontId="161" fillId="39" borderId="80" xfId="2670" applyFont="1" applyFill="1" applyBorder="1" applyAlignment="1">
      <alignment horizontal="center" vertical="center"/>
    </xf>
    <xf numFmtId="0" fontId="161" fillId="39" borderId="82" xfId="2670" applyFont="1" applyFill="1" applyBorder="1" applyAlignment="1">
      <alignment horizontal="left" vertical="center"/>
    </xf>
    <xf numFmtId="0" fontId="161" fillId="39" borderId="78" xfId="2670" applyFont="1" applyFill="1" applyBorder="1" applyAlignment="1">
      <alignment horizontal="center" vertical="center"/>
    </xf>
    <xf numFmtId="0" fontId="161" fillId="39" borderId="84" xfId="2670" applyFont="1" applyFill="1" applyBorder="1" applyAlignment="1">
      <alignment horizontal="left" vertical="center"/>
    </xf>
    <xf numFmtId="0" fontId="161" fillId="39" borderId="85" xfId="2670" applyFont="1" applyFill="1" applyBorder="1" applyAlignment="1">
      <alignment horizontal="center" vertical="center"/>
    </xf>
    <xf numFmtId="43" fontId="142" fillId="40" borderId="81" xfId="2672" applyFont="1" applyFill="1" applyBorder="1" applyAlignment="1" applyProtection="1">
      <alignment horizontal="right" vertical="center" wrapText="1"/>
      <protection locked="0"/>
    </xf>
    <xf numFmtId="43" fontId="142" fillId="40" borderId="83" xfId="2672" applyFont="1" applyFill="1" applyBorder="1" applyAlignment="1" applyProtection="1">
      <alignment horizontal="right" vertical="center"/>
      <protection locked="0"/>
    </xf>
    <xf numFmtId="168" fontId="142" fillId="40" borderId="83" xfId="2672" applyNumberFormat="1" applyFont="1" applyFill="1" applyBorder="1" applyAlignment="1" applyProtection="1">
      <alignment horizontal="right" vertical="center"/>
      <protection locked="0"/>
    </xf>
    <xf numFmtId="168" fontId="142" fillId="40" borderId="86" xfId="2672" applyNumberFormat="1" applyFont="1" applyFill="1" applyBorder="1" applyAlignment="1" applyProtection="1">
      <alignment horizontal="right" vertical="center"/>
      <protection locked="0"/>
    </xf>
    <xf numFmtId="0" fontId="122" fillId="0" borderId="0" xfId="1451" applyFont="1"/>
    <xf numFmtId="0" fontId="123" fillId="0" borderId="0" xfId="1451" applyFont="1" applyAlignment="1">
      <alignment vertical="center"/>
    </xf>
    <xf numFmtId="0" fontId="149" fillId="0" borderId="0" xfId="1451" applyFont="1"/>
    <xf numFmtId="0" fontId="124" fillId="0" borderId="0" xfId="1451" applyFont="1" applyAlignment="1">
      <alignment vertical="center"/>
    </xf>
    <xf numFmtId="0" fontId="125" fillId="0" borderId="0" xfId="1451" applyFont="1" applyAlignment="1">
      <alignment horizontal="center" vertical="center"/>
    </xf>
    <xf numFmtId="0" fontId="126" fillId="0" borderId="0" xfId="1451" applyFont="1"/>
    <xf numFmtId="0" fontId="127" fillId="0" borderId="0" xfId="1451" applyFont="1"/>
    <xf numFmtId="0" fontId="117" fillId="0" borderId="0" xfId="1451" applyFont="1" applyAlignment="1">
      <alignment vertical="center"/>
    </xf>
    <xf numFmtId="0" fontId="117" fillId="0" borderId="0" xfId="1451" applyFont="1" applyAlignment="1">
      <alignment horizontal="center" vertical="center"/>
    </xf>
    <xf numFmtId="0" fontId="122" fillId="0" borderId="0" xfId="1451" applyFont="1" applyAlignment="1">
      <alignment horizontal="center" vertical="center"/>
    </xf>
    <xf numFmtId="0" fontId="122" fillId="0" borderId="0" xfId="1451" applyFont="1" applyAlignment="1">
      <alignment horizontal="center"/>
    </xf>
    <xf numFmtId="0" fontId="124" fillId="35" borderId="0" xfId="1451" applyFont="1" applyFill="1" applyAlignment="1">
      <alignment vertical="center"/>
    </xf>
    <xf numFmtId="0" fontId="127" fillId="0" borderId="19" xfId="1451" applyFont="1" applyBorder="1" applyAlignment="1">
      <alignment horizontal="center"/>
    </xf>
    <xf numFmtId="0" fontId="127" fillId="0" borderId="19" xfId="1451" applyFont="1" applyBorder="1"/>
    <xf numFmtId="1" fontId="108" fillId="0" borderId="0" xfId="2673" applyNumberFormat="1" applyFont="1" applyAlignment="1">
      <alignment horizontal="center" vertical="center" wrapText="1"/>
    </xf>
    <xf numFmtId="1" fontId="106" fillId="0" borderId="0" xfId="2673" applyNumberFormat="1" applyFont="1" applyAlignment="1">
      <alignment horizontal="center" vertical="center" wrapText="1"/>
    </xf>
    <xf numFmtId="0" fontId="107" fillId="0" borderId="62" xfId="2673" applyFont="1" applyBorder="1" applyAlignment="1">
      <alignment horizontal="center" vertical="center" wrapText="1"/>
    </xf>
    <xf numFmtId="0" fontId="165" fillId="0" borderId="0" xfId="2673" applyFont="1" applyAlignment="1">
      <alignment horizontal="center" vertical="center" wrapText="1"/>
    </xf>
    <xf numFmtId="0" fontId="166" fillId="0" borderId="0" xfId="2673" applyFont="1" applyAlignment="1">
      <alignment vertical="center" wrapText="1"/>
    </xf>
    <xf numFmtId="0" fontId="167" fillId="0" borderId="0" xfId="2673" applyFont="1" applyAlignment="1">
      <alignment vertical="center" wrapText="1"/>
    </xf>
    <xf numFmtId="0" fontId="148" fillId="35" borderId="90" xfId="2673" applyFont="1" applyFill="1" applyBorder="1" applyAlignment="1">
      <alignment vertical="center" wrapText="1"/>
    </xf>
    <xf numFmtId="0" fontId="148" fillId="43" borderId="90" xfId="2673" applyFont="1" applyFill="1" applyBorder="1" applyAlignment="1">
      <alignment vertical="center" wrapText="1"/>
    </xf>
    <xf numFmtId="0" fontId="164" fillId="0" borderId="0" xfId="2673" applyFont="1" applyAlignment="1">
      <alignment vertical="center" wrapText="1"/>
    </xf>
    <xf numFmtId="0" fontId="170" fillId="0" borderId="0" xfId="2673" applyFont="1" applyAlignment="1">
      <alignment horizontal="center" vertical="center" wrapText="1"/>
    </xf>
    <xf numFmtId="1" fontId="171" fillId="0" borderId="0" xfId="2673" applyNumberFormat="1" applyFont="1" applyAlignment="1">
      <alignment horizontal="center" vertical="center" wrapText="1"/>
    </xf>
    <xf numFmtId="0" fontId="107" fillId="0" borderId="0" xfId="2673" applyFont="1" applyAlignment="1">
      <alignment horizontal="center" vertical="center" wrapText="1"/>
    </xf>
    <xf numFmtId="0" fontId="136" fillId="35" borderId="32" xfId="2673" applyFont="1" applyFill="1" applyBorder="1" applyAlignment="1">
      <alignment vertical="center" wrapText="1"/>
    </xf>
    <xf numFmtId="0" fontId="136" fillId="43" borderId="32" xfId="2673" applyFont="1" applyFill="1" applyBorder="1" applyAlignment="1">
      <alignment vertical="center" wrapText="1"/>
    </xf>
    <xf numFmtId="0" fontId="136" fillId="0" borderId="0" xfId="2673" applyFont="1" applyAlignment="1">
      <alignment vertical="center" wrapText="1"/>
    </xf>
    <xf numFmtId="2" fontId="136" fillId="0" borderId="0" xfId="2673" applyNumberFormat="1" applyFont="1" applyAlignment="1">
      <alignment horizontal="center" vertical="center" wrapText="1"/>
    </xf>
    <xf numFmtId="0" fontId="107" fillId="0" borderId="3" xfId="2673" applyFont="1" applyBorder="1" applyAlignment="1">
      <alignment horizontal="center" vertical="center" wrapText="1"/>
    </xf>
    <xf numFmtId="0" fontId="148" fillId="0" borderId="3" xfId="2673" applyFont="1" applyBorder="1" applyAlignment="1">
      <alignment horizontal="center" vertical="center" wrapText="1"/>
    </xf>
    <xf numFmtId="0" fontId="0" fillId="0" borderId="0" xfId="0" applyAlignment="1">
      <alignment shrinkToFit="1"/>
    </xf>
    <xf numFmtId="2" fontId="9" fillId="0" borderId="0" xfId="2673" applyNumberFormat="1" applyAlignment="1">
      <alignment vertical="center" wrapText="1"/>
    </xf>
    <xf numFmtId="1" fontId="9" fillId="0" borderId="0" xfId="2673" applyNumberFormat="1" applyAlignment="1">
      <alignment vertical="center" wrapText="1"/>
    </xf>
    <xf numFmtId="0" fontId="0" fillId="0" borderId="0" xfId="0" applyAlignment="1">
      <alignment vertical="center"/>
    </xf>
    <xf numFmtId="9" fontId="136" fillId="0" borderId="0" xfId="2675" applyFont="1" applyFill="1" applyBorder="1" applyAlignment="1">
      <alignment horizontal="center" vertical="center" wrapText="1"/>
    </xf>
    <xf numFmtId="1" fontId="136" fillId="0" borderId="50" xfId="2673" applyNumberFormat="1" applyFont="1" applyBorder="1" applyAlignment="1">
      <alignment vertical="center" wrapText="1"/>
    </xf>
    <xf numFmtId="0" fontId="172" fillId="0" borderId="0" xfId="2673" applyFont="1" applyAlignment="1">
      <alignment vertical="center" wrapText="1"/>
    </xf>
    <xf numFmtId="0" fontId="172" fillId="0" borderId="0" xfId="2673" applyFont="1" applyAlignment="1">
      <alignment horizontal="center" vertical="center" wrapText="1"/>
    </xf>
    <xf numFmtId="2" fontId="172" fillId="0" borderId="0" xfId="2673" applyNumberFormat="1" applyFont="1" applyAlignment="1">
      <alignment horizontal="center" vertical="center" wrapText="1"/>
    </xf>
    <xf numFmtId="1" fontId="172" fillId="0" borderId="0" xfId="2673" applyNumberFormat="1" applyFont="1" applyAlignment="1">
      <alignment horizontal="center" vertical="center" wrapText="1"/>
    </xf>
    <xf numFmtId="0" fontId="173" fillId="0" borderId="0" xfId="2673" applyFont="1" applyAlignment="1">
      <alignment vertical="center" wrapText="1"/>
    </xf>
    <xf numFmtId="0" fontId="148" fillId="35" borderId="51" xfId="2673" applyFont="1" applyFill="1" applyBorder="1" applyAlignment="1">
      <alignment vertical="center" wrapText="1"/>
    </xf>
    <xf numFmtId="0" fontId="148" fillId="0" borderId="53" xfId="2673" applyFont="1" applyBorder="1" applyAlignment="1">
      <alignment horizontal="center" vertical="center" wrapText="1"/>
    </xf>
    <xf numFmtId="0" fontId="148" fillId="35" borderId="49" xfId="2673" applyFont="1" applyFill="1" applyBorder="1" applyAlignment="1">
      <alignment vertical="center" wrapText="1"/>
    </xf>
    <xf numFmtId="1" fontId="136" fillId="0" borderId="58" xfId="2673" applyNumberFormat="1" applyFont="1" applyBorder="1" applyAlignment="1">
      <alignment vertical="center" wrapText="1"/>
    </xf>
    <xf numFmtId="0" fontId="136" fillId="35" borderId="49" xfId="2673" applyFont="1" applyFill="1" applyBorder="1" applyAlignment="1">
      <alignment vertical="center" wrapText="1"/>
    </xf>
    <xf numFmtId="0" fontId="136" fillId="35" borderId="94" xfId="2673" applyFont="1" applyFill="1" applyBorder="1" applyAlignment="1">
      <alignment vertical="center" wrapText="1"/>
    </xf>
    <xf numFmtId="0" fontId="107" fillId="0" borderId="64" xfId="2673" applyFont="1" applyBorder="1" applyAlignment="1">
      <alignment horizontal="center" vertical="center" wrapText="1"/>
    </xf>
    <xf numFmtId="0" fontId="148" fillId="0" borderId="51" xfId="2673" applyFont="1" applyBorder="1" applyAlignment="1">
      <alignment vertical="center" wrapText="1"/>
    </xf>
    <xf numFmtId="0" fontId="148" fillId="0" borderId="49" xfId="2673" applyFont="1" applyBorder="1" applyAlignment="1">
      <alignment vertical="center" wrapText="1"/>
    </xf>
    <xf numFmtId="0" fontId="136" fillId="0" borderId="49" xfId="2673" applyFont="1" applyBorder="1" applyAlignment="1">
      <alignment vertical="center" wrapText="1"/>
    </xf>
    <xf numFmtId="0" fontId="136" fillId="0" borderId="94" xfId="2673" applyFont="1" applyBorder="1" applyAlignment="1">
      <alignment vertical="center" wrapText="1"/>
    </xf>
    <xf numFmtId="43" fontId="0" fillId="46" borderId="3" xfId="1026" applyFont="1" applyFill="1" applyBorder="1" applyProtection="1">
      <protection locked="0"/>
    </xf>
    <xf numFmtId="165" fontId="154" fillId="0" borderId="0" xfId="2676" applyFont="1" applyAlignment="1">
      <alignment horizontal="center" vertical="center"/>
    </xf>
    <xf numFmtId="0" fontId="8" fillId="0" borderId="0" xfId="2670" applyFont="1" applyAlignment="1">
      <alignment horizontal="center" vertical="center"/>
    </xf>
    <xf numFmtId="0" fontId="129" fillId="0" borderId="0" xfId="2670" applyFont="1" applyAlignment="1">
      <alignment horizontal="left" vertical="center"/>
    </xf>
    <xf numFmtId="0" fontId="8" fillId="0" borderId="21" xfId="1653" applyFont="1" applyBorder="1" applyAlignment="1">
      <alignment horizontal="left" vertical="center" wrapText="1"/>
    </xf>
    <xf numFmtId="206" fontId="45" fillId="0" borderId="21" xfId="2549" applyNumberFormat="1" applyFont="1" applyBorder="1" applyAlignment="1">
      <alignment horizontal="center" vertical="center" wrapText="1"/>
    </xf>
    <xf numFmtId="0" fontId="45" fillId="0" borderId="21" xfId="2677" applyFont="1" applyBorder="1" applyAlignment="1">
      <alignment horizontal="left" vertical="center" wrapText="1"/>
    </xf>
    <xf numFmtId="0" fontId="117" fillId="33" borderId="0" xfId="0" applyFont="1" applyFill="1" applyAlignment="1">
      <alignment horizontal="left"/>
    </xf>
    <xf numFmtId="168" fontId="146" fillId="47" borderId="0" xfId="2672" applyNumberFormat="1" applyFont="1" applyFill="1" applyBorder="1" applyAlignment="1" applyProtection="1">
      <alignment horizontal="right" vertical="center"/>
    </xf>
    <xf numFmtId="0" fontId="93" fillId="0" borderId="97" xfId="1450" applyFont="1" applyBorder="1" applyAlignment="1">
      <alignment horizontal="left" vertical="center"/>
    </xf>
    <xf numFmtId="0" fontId="93" fillId="0" borderId="98" xfId="1450" applyFont="1" applyBorder="1" applyAlignment="1">
      <alignment horizontal="left" vertical="center"/>
    </xf>
    <xf numFmtId="0" fontId="93" fillId="0" borderId="40" xfId="1450" applyFont="1" applyBorder="1" applyAlignment="1">
      <alignment horizontal="center" vertical="center"/>
    </xf>
    <xf numFmtId="0" fontId="93" fillId="0" borderId="47" xfId="1450" applyFont="1" applyBorder="1" applyAlignment="1">
      <alignment horizontal="center" vertical="center"/>
    </xf>
    <xf numFmtId="0" fontId="44" fillId="0" borderId="20" xfId="1615" applyFont="1" applyBorder="1" applyAlignment="1">
      <alignment horizontal="center" vertical="center"/>
    </xf>
    <xf numFmtId="0" fontId="44" fillId="0" borderId="21" xfId="1615" applyFont="1" applyBorder="1" applyAlignment="1">
      <alignment horizontal="left" vertical="center" wrapText="1"/>
    </xf>
    <xf numFmtId="0" fontId="115" fillId="0" borderId="20" xfId="1653" applyFont="1" applyBorder="1" applyAlignment="1">
      <alignment horizontal="center" vertical="center"/>
    </xf>
    <xf numFmtId="0" fontId="176" fillId="0" borderId="20" xfId="1653" applyFont="1" applyBorder="1" applyAlignment="1">
      <alignment horizontal="center" vertical="center"/>
    </xf>
    <xf numFmtId="0" fontId="176" fillId="0" borderId="21" xfId="1653" applyFont="1" applyBorder="1" applyAlignment="1">
      <alignment vertical="center" wrapText="1"/>
    </xf>
    <xf numFmtId="0" fontId="5" fillId="0" borderId="20" xfId="1652" applyFont="1" applyBorder="1" applyAlignment="1">
      <alignment horizontal="center" vertical="center"/>
    </xf>
    <xf numFmtId="0" fontId="5" fillId="0" borderId="21" xfId="1652" applyFont="1" applyBorder="1" applyAlignment="1">
      <alignment vertical="center" wrapText="1"/>
    </xf>
    <xf numFmtId="0" fontId="22" fillId="0" borderId="21" xfId="1451" applyBorder="1" applyAlignment="1">
      <alignment horizontal="left" wrapText="1"/>
    </xf>
    <xf numFmtId="0" fontId="4" fillId="0" borderId="20" xfId="1652" applyFont="1" applyBorder="1" applyAlignment="1">
      <alignment horizontal="center" vertical="center"/>
    </xf>
    <xf numFmtId="0" fontId="4" fillId="0" borderId="21" xfId="1652" applyFont="1" applyBorder="1" applyAlignment="1">
      <alignment vertical="center" wrapText="1"/>
    </xf>
    <xf numFmtId="0" fontId="11" fillId="0" borderId="21" xfId="1614" applyFont="1" applyBorder="1" applyAlignment="1">
      <alignment horizontal="center" vertical="center"/>
    </xf>
    <xf numFmtId="0" fontId="129" fillId="0" borderId="20" xfId="1652" applyFont="1" applyBorder="1" applyAlignment="1">
      <alignment horizontal="center" vertical="center"/>
    </xf>
    <xf numFmtId="0" fontId="3" fillId="0" borderId="20" xfId="1652" applyFont="1" applyBorder="1" applyAlignment="1">
      <alignment horizontal="center" vertical="center"/>
    </xf>
    <xf numFmtId="0" fontId="3" fillId="0" borderId="21" xfId="1652" applyFont="1" applyBorder="1" applyAlignment="1">
      <alignment vertical="center" wrapText="1"/>
    </xf>
    <xf numFmtId="0" fontId="129" fillId="0" borderId="21" xfId="1652" applyFont="1" applyBorder="1" applyAlignment="1">
      <alignment horizontal="left" vertical="center" wrapText="1"/>
    </xf>
    <xf numFmtId="0" fontId="129" fillId="48" borderId="21" xfId="1652" applyFont="1" applyFill="1" applyBorder="1" applyAlignment="1">
      <alignment vertical="center" wrapText="1"/>
    </xf>
    <xf numFmtId="0" fontId="3" fillId="0" borderId="21" xfId="1652" applyFont="1" applyBorder="1" applyAlignment="1">
      <alignment horizontal="left" vertical="center" wrapText="1"/>
    </xf>
    <xf numFmtId="0" fontId="3" fillId="0" borderId="21" xfId="1652" applyFont="1" applyBorder="1" applyAlignment="1">
      <alignment horizontal="center" vertical="center"/>
    </xf>
    <xf numFmtId="0" fontId="2" fillId="0" borderId="20" xfId="1652" applyFont="1" applyBorder="1" applyAlignment="1">
      <alignment horizontal="center" vertical="center"/>
    </xf>
    <xf numFmtId="0" fontId="2" fillId="0" borderId="21" xfId="1652" applyFont="1" applyBorder="1" applyAlignment="1">
      <alignment vertical="center" wrapText="1"/>
    </xf>
    <xf numFmtId="3" fontId="44" fillId="31" borderId="38" xfId="1615" applyNumberFormat="1" applyFont="1" applyFill="1" applyBorder="1" applyAlignment="1">
      <alignment horizontal="center" vertical="center"/>
    </xf>
    <xf numFmtId="3" fontId="44" fillId="31" borderId="66" xfId="1615" applyNumberFormat="1" applyFont="1" applyFill="1" applyBorder="1" applyAlignment="1">
      <alignment horizontal="center" vertical="center"/>
    </xf>
    <xf numFmtId="3" fontId="44" fillId="31" borderId="18" xfId="1615" applyNumberFormat="1" applyFont="1" applyFill="1" applyBorder="1" applyAlignment="1">
      <alignment horizontal="center" vertical="center"/>
    </xf>
    <xf numFmtId="3" fontId="44" fillId="31" borderId="42" xfId="1615" applyNumberFormat="1" applyFont="1" applyFill="1" applyBorder="1" applyAlignment="1">
      <alignment horizontal="center" vertical="center"/>
    </xf>
    <xf numFmtId="3" fontId="44" fillId="31" borderId="43" xfId="1615" applyNumberFormat="1" applyFont="1" applyFill="1" applyBorder="1" applyAlignment="1">
      <alignment horizontal="center" vertical="center"/>
    </xf>
    <xf numFmtId="3" fontId="44" fillId="31" borderId="67" xfId="1615" applyNumberFormat="1" applyFont="1" applyFill="1" applyBorder="1" applyAlignment="1">
      <alignment horizontal="center" vertical="center"/>
    </xf>
    <xf numFmtId="3" fontId="44" fillId="31" borderId="3" xfId="1615" applyNumberFormat="1" applyFont="1" applyFill="1" applyBorder="1" applyAlignment="1">
      <alignment horizontal="center" vertical="center"/>
    </xf>
    <xf numFmtId="0" fontId="97" fillId="0" borderId="0" xfId="1653" applyFont="1" applyAlignment="1">
      <alignment horizontal="center" vertical="center"/>
    </xf>
    <xf numFmtId="0" fontId="51" fillId="31" borderId="3" xfId="1615" applyFont="1" applyFill="1" applyBorder="1" applyAlignment="1">
      <alignment horizontal="center" vertical="center"/>
    </xf>
    <xf numFmtId="0" fontId="53" fillId="31" borderId="3" xfId="1615" applyFont="1" applyFill="1" applyBorder="1" applyAlignment="1">
      <alignment horizontal="center" vertical="center"/>
    </xf>
    <xf numFmtId="0" fontId="51" fillId="31" borderId="3" xfId="1615" applyFont="1" applyFill="1" applyBorder="1" applyAlignment="1">
      <alignment horizontal="center" vertical="center" wrapText="1"/>
    </xf>
    <xf numFmtId="37" fontId="63" fillId="0" borderId="19" xfId="1614" applyNumberFormat="1" applyFont="1" applyBorder="1" applyAlignment="1">
      <alignment horizontal="center"/>
    </xf>
    <xf numFmtId="0" fontId="48" fillId="0" borderId="0" xfId="1652" applyFont="1" applyAlignment="1">
      <alignment horizontal="center" vertical="center"/>
    </xf>
    <xf numFmtId="0" fontId="112" fillId="0" borderId="0" xfId="1652" applyAlignment="1">
      <alignment horizontal="center" vertical="center"/>
    </xf>
    <xf numFmtId="0" fontId="63" fillId="0" borderId="26" xfId="1614" applyFont="1" applyBorder="1" applyAlignment="1">
      <alignment horizontal="left" vertical="center"/>
    </xf>
    <xf numFmtId="0" fontId="63" fillId="0" borderId="36" xfId="1614" applyFont="1" applyBorder="1" applyAlignment="1">
      <alignment horizontal="left" vertical="center"/>
    </xf>
    <xf numFmtId="0" fontId="63" fillId="0" borderId="48" xfId="1614" applyFont="1" applyBorder="1" applyAlignment="1">
      <alignment horizontal="left" vertical="center"/>
    </xf>
    <xf numFmtId="0" fontId="63" fillId="0" borderId="28" xfId="1614" applyFont="1" applyBorder="1" applyAlignment="1">
      <alignment horizontal="left" vertical="center"/>
    </xf>
    <xf numFmtId="0" fontId="63" fillId="0" borderId="0" xfId="1614" applyFont="1" applyAlignment="1">
      <alignment horizontal="left" vertical="center"/>
    </xf>
    <xf numFmtId="0" fontId="63" fillId="0" borderId="37" xfId="1614" applyFont="1" applyBorder="1" applyAlignment="1">
      <alignment horizontal="left" vertical="center"/>
    </xf>
    <xf numFmtId="0" fontId="53" fillId="0" borderId="0" xfId="1614" applyFont="1" applyAlignment="1">
      <alignment horizontal="left" vertical="top" wrapText="1"/>
    </xf>
    <xf numFmtId="37" fontId="112" fillId="0" borderId="36" xfId="1614" applyNumberFormat="1" applyBorder="1" applyAlignment="1">
      <alignment horizontal="center"/>
    </xf>
    <xf numFmtId="37" fontId="112" fillId="0" borderId="0" xfId="1614" applyNumberFormat="1" applyAlignment="1">
      <alignment horizontal="center"/>
    </xf>
    <xf numFmtId="0" fontId="53" fillId="0" borderId="3" xfId="1614" applyFont="1" applyBorder="1" applyAlignment="1">
      <alignment horizontal="center" vertical="center"/>
    </xf>
    <xf numFmtId="0" fontId="53" fillId="0" borderId="39" xfId="1614" applyFont="1" applyBorder="1" applyAlignment="1">
      <alignment horizontal="center" vertical="center"/>
    </xf>
    <xf numFmtId="0" fontId="53" fillId="0" borderId="35" xfId="1652" applyFont="1" applyBorder="1" applyAlignment="1">
      <alignment horizontal="center" vertical="center" wrapText="1"/>
    </xf>
    <xf numFmtId="0" fontId="53" fillId="0" borderId="33" xfId="1652" applyFont="1" applyBorder="1" applyAlignment="1">
      <alignment horizontal="center" vertical="center" wrapText="1"/>
    </xf>
    <xf numFmtId="0" fontId="97" fillId="0" borderId="0" xfId="1652" applyFont="1" applyAlignment="1">
      <alignment horizontal="center" vertical="center"/>
    </xf>
    <xf numFmtId="0" fontId="51" fillId="0" borderId="51" xfId="1614" applyFont="1" applyBorder="1" applyAlignment="1">
      <alignment horizontal="center" vertical="center"/>
    </xf>
    <xf numFmtId="0" fontId="51" fillId="0" borderId="49" xfId="1614" applyFont="1" applyBorder="1" applyAlignment="1">
      <alignment horizontal="center" vertical="center"/>
    </xf>
    <xf numFmtId="0" fontId="51" fillId="0" borderId="52" xfId="1614" applyFont="1" applyBorder="1" applyAlignment="1">
      <alignment horizontal="center" vertical="center"/>
    </xf>
    <xf numFmtId="0" fontId="51" fillId="0" borderId="21" xfId="1614" applyFont="1" applyBorder="1" applyAlignment="1">
      <alignment horizontal="center" vertical="center"/>
    </xf>
    <xf numFmtId="0" fontId="51" fillId="0" borderId="33" xfId="1614" applyFont="1" applyBorder="1" applyAlignment="1">
      <alignment horizontal="center" vertical="center"/>
    </xf>
    <xf numFmtId="0" fontId="53" fillId="0" borderId="53" xfId="1614" applyFont="1" applyBorder="1" applyAlignment="1">
      <alignment horizontal="center" vertical="center"/>
    </xf>
    <xf numFmtId="0" fontId="51" fillId="0" borderId="52" xfId="1614" applyFont="1" applyBorder="1" applyAlignment="1">
      <alignment horizontal="center" vertical="center" wrapText="1"/>
    </xf>
    <xf numFmtId="0" fontId="51" fillId="0" borderId="21" xfId="1614" applyFont="1" applyBorder="1" applyAlignment="1">
      <alignment horizontal="center" vertical="center" wrapText="1"/>
    </xf>
    <xf numFmtId="0" fontId="51" fillId="0" borderId="33" xfId="1614" applyFont="1" applyBorder="1" applyAlignment="1">
      <alignment horizontal="center" vertical="center" wrapText="1"/>
    </xf>
    <xf numFmtId="0" fontId="53" fillId="0" borderId="54" xfId="1614" applyFont="1" applyBorder="1" applyAlignment="1">
      <alignment horizontal="center" vertical="center"/>
    </xf>
    <xf numFmtId="168" fontId="44" fillId="0" borderId="3" xfId="714" applyFont="1" applyFill="1" applyBorder="1" applyAlignment="1">
      <alignment horizontal="center" vertical="center" wrapText="1"/>
    </xf>
    <xf numFmtId="0" fontId="55" fillId="0" borderId="0" xfId="1448" applyFont="1" applyAlignment="1">
      <alignment horizontal="center" wrapText="1"/>
    </xf>
    <xf numFmtId="0" fontId="44" fillId="0" borderId="3" xfId="1448" applyFont="1" applyBorder="1" applyAlignment="1">
      <alignment horizontal="center" vertical="center" wrapText="1"/>
    </xf>
    <xf numFmtId="0" fontId="56" fillId="0" borderId="3" xfId="1448" applyFont="1" applyBorder="1" applyAlignment="1">
      <alignment horizontal="center" vertical="center" wrapText="1"/>
    </xf>
    <xf numFmtId="0" fontId="9" fillId="0" borderId="92" xfId="2673" applyBorder="1" applyAlignment="1">
      <alignment horizontal="center" vertical="center" wrapText="1"/>
    </xf>
    <xf numFmtId="0" fontId="9" fillId="0" borderId="6" xfId="2673" applyBorder="1" applyAlignment="1">
      <alignment horizontal="center" vertical="center" wrapText="1"/>
    </xf>
    <xf numFmtId="0" fontId="9" fillId="0" borderId="93" xfId="2673" applyBorder="1" applyAlignment="1">
      <alignment horizontal="center" vertical="center" wrapText="1"/>
    </xf>
    <xf numFmtId="9" fontId="172" fillId="0" borderId="0" xfId="2675" applyFont="1" applyFill="1" applyBorder="1" applyAlignment="1">
      <alignment horizontal="center" vertical="center" wrapText="1"/>
    </xf>
    <xf numFmtId="0" fontId="169" fillId="37" borderId="0" xfId="2673" applyFont="1" applyFill="1" applyAlignment="1">
      <alignment horizontal="left" vertical="center" wrapText="1"/>
    </xf>
    <xf numFmtId="166" fontId="148" fillId="35" borderId="7" xfId="2673" applyNumberFormat="1" applyFont="1" applyFill="1" applyBorder="1" applyAlignment="1">
      <alignment horizontal="center" vertical="center" wrapText="1"/>
    </xf>
    <xf numFmtId="0" fontId="148" fillId="35" borderId="58" xfId="2673" applyFont="1" applyFill="1" applyBorder="1" applyAlignment="1">
      <alignment horizontal="center" vertical="center" wrapText="1"/>
    </xf>
    <xf numFmtId="2" fontId="136" fillId="35" borderId="62" xfId="2673" applyNumberFormat="1" applyFont="1" applyFill="1" applyBorder="1" applyAlignment="1">
      <alignment horizontal="center" vertical="center" wrapText="1"/>
    </xf>
    <xf numFmtId="2" fontId="136" fillId="35" borderId="91" xfId="2673" applyNumberFormat="1" applyFont="1" applyFill="1" applyBorder="1" applyAlignment="1">
      <alignment horizontal="center" vertical="center" wrapText="1"/>
    </xf>
    <xf numFmtId="0" fontId="165" fillId="41" borderId="87" xfId="2673" applyFont="1" applyFill="1" applyBorder="1" applyAlignment="1">
      <alignment horizontal="center" vertical="center" wrapText="1"/>
    </xf>
    <xf numFmtId="0" fontId="165" fillId="41" borderId="88" xfId="2673" applyFont="1" applyFill="1" applyBorder="1" applyAlignment="1">
      <alignment horizontal="center" vertical="center" wrapText="1"/>
    </xf>
    <xf numFmtId="0" fontId="165" fillId="41" borderId="89" xfId="2673" applyFont="1" applyFill="1" applyBorder="1" applyAlignment="1">
      <alignment horizontal="center" vertical="center" wrapText="1"/>
    </xf>
    <xf numFmtId="0" fontId="136" fillId="35" borderId="7" xfId="2673" applyFont="1" applyFill="1" applyBorder="1" applyAlignment="1">
      <alignment horizontal="center" vertical="center" wrapText="1"/>
    </xf>
    <xf numFmtId="0" fontId="136" fillId="35" borderId="58" xfId="2673" applyFont="1" applyFill="1" applyBorder="1" applyAlignment="1">
      <alignment horizontal="center" vertical="center" wrapText="1"/>
    </xf>
    <xf numFmtId="1" fontId="148" fillId="35" borderId="7" xfId="2673" applyNumberFormat="1" applyFont="1" applyFill="1" applyBorder="1" applyAlignment="1">
      <alignment horizontal="center" vertical="center" wrapText="1"/>
    </xf>
    <xf numFmtId="1" fontId="148" fillId="35" borderId="58" xfId="2673" applyNumberFormat="1" applyFont="1" applyFill="1" applyBorder="1" applyAlignment="1">
      <alignment horizontal="center" vertical="center" wrapText="1"/>
    </xf>
    <xf numFmtId="166" fontId="148" fillId="0" borderId="53" xfId="2673" applyNumberFormat="1" applyFont="1" applyBorder="1" applyAlignment="1">
      <alignment horizontal="center" vertical="center" wrapText="1"/>
    </xf>
    <xf numFmtId="0" fontId="148" fillId="0" borderId="54" xfId="2673" applyFont="1" applyBorder="1" applyAlignment="1">
      <alignment horizontal="center" vertical="center" wrapText="1"/>
    </xf>
    <xf numFmtId="9" fontId="136" fillId="0" borderId="64" xfId="2675" applyFont="1" applyFill="1" applyBorder="1" applyAlignment="1">
      <alignment horizontal="center" vertical="center" wrapText="1"/>
    </xf>
    <xf numFmtId="9" fontId="136" fillId="0" borderId="65" xfId="2675" applyFont="1" applyFill="1" applyBorder="1" applyAlignment="1">
      <alignment horizontal="center" vertical="center" wrapText="1"/>
    </xf>
    <xf numFmtId="1" fontId="148" fillId="0" borderId="3" xfId="2673" applyNumberFormat="1" applyFont="1" applyBorder="1" applyAlignment="1">
      <alignment horizontal="center" vertical="center" wrapText="1"/>
    </xf>
    <xf numFmtId="1" fontId="148" fillId="0" borderId="39" xfId="2673" applyNumberFormat="1" applyFont="1" applyBorder="1" applyAlignment="1">
      <alignment horizontal="center" vertical="center" wrapText="1"/>
    </xf>
    <xf numFmtId="2" fontId="136" fillId="0" borderId="3" xfId="2673" applyNumberFormat="1" applyFont="1" applyBorder="1" applyAlignment="1">
      <alignment horizontal="center" vertical="center" wrapText="1"/>
    </xf>
    <xf numFmtId="2" fontId="136" fillId="0" borderId="39" xfId="2673" applyNumberFormat="1" applyFont="1" applyBorder="1" applyAlignment="1">
      <alignment horizontal="center" vertical="center" wrapText="1"/>
    </xf>
    <xf numFmtId="9" fontId="136" fillId="35" borderId="64" xfId="2675" applyFont="1" applyFill="1" applyBorder="1" applyAlignment="1">
      <alignment horizontal="center" vertical="center" wrapText="1"/>
    </xf>
    <xf numFmtId="9" fontId="136" fillId="35" borderId="65" xfId="2675" applyFont="1" applyFill="1" applyBorder="1" applyAlignment="1">
      <alignment horizontal="center" vertical="center" wrapText="1"/>
    </xf>
    <xf numFmtId="2" fontId="136" fillId="35" borderId="3" xfId="2673" applyNumberFormat="1" applyFont="1" applyFill="1" applyBorder="1" applyAlignment="1">
      <alignment horizontal="center" vertical="center" wrapText="1"/>
    </xf>
    <xf numFmtId="2" fontId="136" fillId="35" borderId="39" xfId="2673" applyNumberFormat="1" applyFont="1" applyFill="1" applyBorder="1" applyAlignment="1">
      <alignment horizontal="center" vertical="center" wrapText="1"/>
    </xf>
    <xf numFmtId="0" fontId="168" fillId="0" borderId="50" xfId="2673" applyFont="1" applyBorder="1" applyAlignment="1">
      <alignment horizontal="center" vertical="center" wrapText="1"/>
    </xf>
    <xf numFmtId="0" fontId="168" fillId="0" borderId="58" xfId="2673" applyFont="1" applyBorder="1" applyAlignment="1">
      <alignment horizontal="center" vertical="center" wrapText="1"/>
    </xf>
    <xf numFmtId="0" fontId="168" fillId="44" borderId="3" xfId="2673" applyFont="1" applyFill="1" applyBorder="1" applyAlignment="1">
      <alignment horizontal="center" vertical="center" wrapText="1"/>
    </xf>
    <xf numFmtId="0" fontId="168" fillId="44" borderId="39" xfId="2673" applyFont="1" applyFill="1" applyBorder="1" applyAlignment="1">
      <alignment horizontal="center" vertical="center" wrapText="1"/>
    </xf>
    <xf numFmtId="1" fontId="136" fillId="0" borderId="3" xfId="2673" applyNumberFormat="1" applyFont="1" applyBorder="1" applyAlignment="1">
      <alignment horizontal="center" vertical="center" wrapText="1"/>
    </xf>
    <xf numFmtId="1" fontId="136" fillId="0" borderId="39" xfId="2673" applyNumberFormat="1" applyFont="1" applyBorder="1" applyAlignment="1">
      <alignment horizontal="center" vertical="center" wrapText="1"/>
    </xf>
    <xf numFmtId="2" fontId="136" fillId="45" borderId="3" xfId="2673" applyNumberFormat="1" applyFont="1" applyFill="1" applyBorder="1" applyAlignment="1">
      <alignment horizontal="center" vertical="center" wrapText="1"/>
    </xf>
    <xf numFmtId="2" fontId="136" fillId="45" borderId="39" xfId="2673" applyNumberFormat="1" applyFont="1" applyFill="1" applyBorder="1" applyAlignment="1">
      <alignment horizontal="center" vertical="center" wrapText="1"/>
    </xf>
    <xf numFmtId="0" fontId="165" fillId="42" borderId="87" xfId="2673" applyFont="1" applyFill="1" applyBorder="1" applyAlignment="1">
      <alignment horizontal="center" vertical="center" wrapText="1"/>
    </xf>
    <xf numFmtId="0" fontId="165" fillId="42" borderId="88" xfId="2673" applyFont="1" applyFill="1" applyBorder="1" applyAlignment="1">
      <alignment horizontal="center" vertical="center" wrapText="1"/>
    </xf>
    <xf numFmtId="0" fontId="165" fillId="42" borderId="89" xfId="2673" applyFont="1" applyFill="1" applyBorder="1" applyAlignment="1">
      <alignment horizontal="center" vertical="center" wrapText="1"/>
    </xf>
    <xf numFmtId="166" fontId="148" fillId="43" borderId="7" xfId="2673" applyNumberFormat="1" applyFont="1" applyFill="1" applyBorder="1" applyAlignment="1">
      <alignment horizontal="center" vertical="center" wrapText="1"/>
    </xf>
    <xf numFmtId="0" fontId="148" fillId="43" borderId="58" xfId="2673" applyFont="1" applyFill="1" applyBorder="1" applyAlignment="1">
      <alignment horizontal="center" vertical="center" wrapText="1"/>
    </xf>
    <xf numFmtId="1" fontId="136" fillId="43" borderId="7" xfId="2673" applyNumberFormat="1" applyFont="1" applyFill="1" applyBorder="1" applyAlignment="1">
      <alignment horizontal="center" vertical="center" wrapText="1"/>
    </xf>
    <xf numFmtId="1" fontId="136" fillId="43" borderId="58" xfId="2673" applyNumberFormat="1" applyFont="1" applyFill="1" applyBorder="1" applyAlignment="1">
      <alignment horizontal="center" vertical="center" wrapText="1"/>
    </xf>
    <xf numFmtId="0" fontId="136" fillId="43" borderId="7" xfId="2673" applyFont="1" applyFill="1" applyBorder="1" applyAlignment="1">
      <alignment horizontal="center" vertical="center" wrapText="1"/>
    </xf>
    <xf numFmtId="0" fontId="136" fillId="43" borderId="58" xfId="2673" applyFont="1" applyFill="1" applyBorder="1" applyAlignment="1">
      <alignment horizontal="center" vertical="center" wrapText="1"/>
    </xf>
    <xf numFmtId="2" fontId="136" fillId="43" borderId="62" xfId="2673" applyNumberFormat="1" applyFont="1" applyFill="1" applyBorder="1" applyAlignment="1">
      <alignment horizontal="center" vertical="center" wrapText="1"/>
    </xf>
    <xf numFmtId="2" fontId="136" fillId="43" borderId="91" xfId="2673" applyNumberFormat="1" applyFont="1" applyFill="1" applyBorder="1" applyAlignment="1">
      <alignment horizontal="center" vertical="center" wrapText="1"/>
    </xf>
    <xf numFmtId="0" fontId="10" fillId="34" borderId="76" xfId="2670" applyFill="1" applyBorder="1" applyAlignment="1">
      <alignment horizontal="center" vertical="center"/>
    </xf>
    <xf numFmtId="0" fontId="140" fillId="0" borderId="77" xfId="2670" applyFont="1" applyBorder="1" applyAlignment="1">
      <alignment horizontal="left" vertical="center"/>
    </xf>
    <xf numFmtId="0" fontId="53" fillId="0" borderId="44" xfId="1538" applyFont="1" applyBorder="1" applyAlignment="1">
      <alignment horizontal="left"/>
    </xf>
    <xf numFmtId="0" fontId="113" fillId="38" borderId="3" xfId="1538" applyFill="1" applyBorder="1" applyAlignment="1">
      <alignment horizontal="center" vertical="center"/>
    </xf>
    <xf numFmtId="0" fontId="113" fillId="38" borderId="3" xfId="1538" applyFill="1" applyBorder="1" applyAlignment="1">
      <alignment horizontal="center" vertical="center" wrapText="1"/>
    </xf>
    <xf numFmtId="0" fontId="104" fillId="38" borderId="3" xfId="1538" applyFont="1" applyFill="1" applyBorder="1" applyAlignment="1">
      <alignment horizontal="center" vertical="center" wrapText="1"/>
    </xf>
    <xf numFmtId="0" fontId="50" fillId="0" borderId="3" xfId="1538" applyFont="1" applyBorder="1" applyAlignment="1">
      <alignment horizontal="center"/>
    </xf>
    <xf numFmtId="0" fontId="113" fillId="38" borderId="35" xfId="1538" applyFill="1" applyBorder="1" applyAlignment="1">
      <alignment horizontal="center" vertical="center" wrapText="1"/>
    </xf>
    <xf numFmtId="0" fontId="113" fillId="38" borderId="33" xfId="1538" applyFill="1" applyBorder="1" applyAlignment="1">
      <alignment horizontal="center" vertical="center" wrapText="1"/>
    </xf>
    <xf numFmtId="0" fontId="155" fillId="30" borderId="3" xfId="1614" applyFont="1" applyFill="1" applyBorder="1" applyAlignment="1">
      <alignment horizontal="center" vertical="center"/>
    </xf>
    <xf numFmtId="0" fontId="156" fillId="0" borderId="0" xfId="1652" applyFont="1" applyAlignment="1">
      <alignment horizontal="center" vertical="center"/>
    </xf>
    <xf numFmtId="37" fontId="153" fillId="0" borderId="36" xfId="1614" applyNumberFormat="1" applyFont="1" applyBorder="1" applyAlignment="1">
      <alignment horizontal="center"/>
    </xf>
    <xf numFmtId="0" fontId="157" fillId="35" borderId="51" xfId="1614" applyFont="1" applyFill="1" applyBorder="1" applyAlignment="1">
      <alignment horizontal="center" vertical="center"/>
    </xf>
    <xf numFmtId="0" fontId="157" fillId="35" borderId="49" xfId="1614" applyFont="1" applyFill="1" applyBorder="1" applyAlignment="1">
      <alignment horizontal="center" vertical="center"/>
    </xf>
    <xf numFmtId="0" fontId="157" fillId="35" borderId="52" xfId="1614" applyFont="1" applyFill="1" applyBorder="1" applyAlignment="1">
      <alignment horizontal="center" vertical="center"/>
    </xf>
    <xf numFmtId="0" fontId="157" fillId="35" borderId="21" xfId="1614" applyFont="1" applyFill="1" applyBorder="1" applyAlignment="1">
      <alignment horizontal="center" vertical="center"/>
    </xf>
    <xf numFmtId="0" fontId="157" fillId="35" borderId="33" xfId="1614" applyFont="1" applyFill="1" applyBorder="1" applyAlignment="1">
      <alignment horizontal="center" vertical="center"/>
    </xf>
    <xf numFmtId="0" fontId="157" fillId="35" borderId="53" xfId="1614" applyFont="1" applyFill="1" applyBorder="1" applyAlignment="1">
      <alignment horizontal="center" vertical="center"/>
    </xf>
    <xf numFmtId="0" fontId="157" fillId="35" borderId="3" xfId="1614" applyFont="1" applyFill="1" applyBorder="1" applyAlignment="1">
      <alignment horizontal="center" vertical="center"/>
    </xf>
    <xf numFmtId="0" fontId="157" fillId="35" borderId="52" xfId="1614" applyFont="1" applyFill="1" applyBorder="1" applyAlignment="1">
      <alignment horizontal="center" vertical="center" wrapText="1"/>
    </xf>
    <xf numFmtId="0" fontId="157" fillId="35" borderId="21" xfId="1614" applyFont="1" applyFill="1" applyBorder="1" applyAlignment="1">
      <alignment horizontal="center" vertical="center" wrapText="1"/>
    </xf>
    <xf numFmtId="0" fontId="157" fillId="35" borderId="33" xfId="1614" applyFont="1" applyFill="1" applyBorder="1" applyAlignment="1">
      <alignment horizontal="center" vertical="center" wrapText="1"/>
    </xf>
    <xf numFmtId="0" fontId="157" fillId="35" borderId="35" xfId="1652" applyFont="1" applyFill="1" applyBorder="1" applyAlignment="1">
      <alignment horizontal="center" vertical="center" wrapText="1"/>
    </xf>
    <xf numFmtId="0" fontId="157" fillId="35" borderId="33" xfId="1652" applyFont="1" applyFill="1" applyBorder="1" applyAlignment="1">
      <alignment horizontal="center" vertical="center" wrapText="1"/>
    </xf>
    <xf numFmtId="0" fontId="152" fillId="0" borderId="0" xfId="1644" applyFont="1" applyAlignment="1">
      <alignment horizontal="center" vertical="center"/>
    </xf>
    <xf numFmtId="37" fontId="159" fillId="0" borderId="19" xfId="1614" applyNumberFormat="1" applyFont="1" applyBorder="1" applyAlignment="1">
      <alignment horizontal="center"/>
    </xf>
    <xf numFmtId="0" fontId="155" fillId="0" borderId="0" xfId="1614" applyFont="1" applyAlignment="1">
      <alignment horizontal="left" vertical="top" wrapText="1"/>
    </xf>
    <xf numFmtId="37" fontId="153" fillId="0" borderId="0" xfId="1614" applyNumberFormat="1" applyFont="1" applyAlignment="1">
      <alignment horizontal="center"/>
    </xf>
    <xf numFmtId="0" fontId="174" fillId="0" borderId="26" xfId="1614" applyFont="1" applyBorder="1" applyAlignment="1">
      <alignment horizontal="left" vertical="center" wrapText="1"/>
    </xf>
    <xf numFmtId="0" fontId="174" fillId="0" borderId="36" xfId="1614" applyFont="1" applyBorder="1" applyAlignment="1">
      <alignment horizontal="left" vertical="center" wrapText="1"/>
    </xf>
    <xf numFmtId="0" fontId="174" fillId="0" borderId="48" xfId="1614" applyFont="1" applyBorder="1" applyAlignment="1">
      <alignment horizontal="left" vertical="center" wrapText="1"/>
    </xf>
    <xf numFmtId="0" fontId="174" fillId="0" borderId="28" xfId="1614" applyFont="1" applyBorder="1" applyAlignment="1">
      <alignment horizontal="left" vertical="center" wrapText="1"/>
    </xf>
    <xf numFmtId="0" fontId="174" fillId="0" borderId="0" xfId="1614" applyFont="1" applyAlignment="1">
      <alignment horizontal="left" vertical="center" wrapText="1"/>
    </xf>
    <xf numFmtId="0" fontId="174" fillId="0" borderId="37" xfId="1614" applyFont="1" applyBorder="1" applyAlignment="1">
      <alignment horizontal="left" vertical="center" wrapText="1"/>
    </xf>
    <xf numFmtId="0" fontId="158" fillId="0" borderId="0" xfId="1652" applyFont="1" applyAlignment="1">
      <alignment horizontal="center" vertical="center"/>
    </xf>
    <xf numFmtId="0" fontId="153" fillId="0" borderId="0" xfId="1652" applyFont="1" applyAlignment="1">
      <alignment horizontal="center" vertical="center"/>
    </xf>
    <xf numFmtId="0" fontId="157" fillId="35" borderId="54" xfId="1614" applyFont="1" applyFill="1" applyBorder="1" applyAlignment="1">
      <alignment horizontal="center" vertical="center"/>
    </xf>
    <xf numFmtId="0" fontId="157" fillId="35" borderId="39" xfId="1614" applyFont="1" applyFill="1" applyBorder="1" applyAlignment="1">
      <alignment horizontal="center" vertical="center"/>
    </xf>
    <xf numFmtId="0" fontId="132" fillId="35" borderId="55" xfId="0" applyFont="1" applyFill="1" applyBorder="1" applyAlignment="1">
      <alignment horizontal="center" vertical="center"/>
    </xf>
    <xf numFmtId="0" fontId="132" fillId="35" borderId="36" xfId="0" applyFont="1" applyFill="1" applyBorder="1" applyAlignment="1">
      <alignment horizontal="center" vertical="center"/>
    </xf>
    <xf numFmtId="0" fontId="132" fillId="35" borderId="48" xfId="0" applyFont="1" applyFill="1" applyBorder="1" applyAlignment="1">
      <alignment horizontal="center" vertical="center"/>
    </xf>
    <xf numFmtId="0" fontId="132" fillId="35" borderId="43" xfId="0" applyFont="1" applyFill="1" applyBorder="1" applyAlignment="1">
      <alignment horizontal="center" vertical="center"/>
    </xf>
    <xf numFmtId="0" fontId="132" fillId="35" borderId="44" xfId="0" applyFont="1" applyFill="1" applyBorder="1" applyAlignment="1">
      <alignment horizontal="center" vertical="center"/>
    </xf>
    <xf numFmtId="0" fontId="132" fillId="35" borderId="45" xfId="0" applyFont="1" applyFill="1" applyBorder="1" applyAlignment="1">
      <alignment horizontal="center" vertical="center"/>
    </xf>
    <xf numFmtId="0" fontId="116" fillId="33" borderId="3" xfId="0" applyFont="1" applyFill="1" applyBorder="1" applyAlignment="1">
      <alignment horizontal="center"/>
    </xf>
    <xf numFmtId="0" fontId="116" fillId="33" borderId="39" xfId="0" applyFont="1" applyFill="1" applyBorder="1" applyAlignment="1">
      <alignment horizontal="center"/>
    </xf>
    <xf numFmtId="0" fontId="117" fillId="33" borderId="18" xfId="0" applyFont="1" applyFill="1" applyBorder="1" applyAlignment="1">
      <alignment horizontal="left"/>
    </xf>
    <xf numFmtId="0" fontId="117" fillId="33" borderId="0" xfId="0" applyFont="1" applyFill="1" applyAlignment="1">
      <alignment horizontal="left"/>
    </xf>
    <xf numFmtId="0" fontId="117" fillId="33" borderId="37" xfId="0" applyFont="1" applyFill="1" applyBorder="1" applyAlignment="1">
      <alignment horizontal="left"/>
    </xf>
    <xf numFmtId="0" fontId="133" fillId="33" borderId="50" xfId="0" applyFont="1" applyFill="1" applyBorder="1" applyAlignment="1">
      <alignment horizontal="center" vertical="center"/>
    </xf>
    <xf numFmtId="0" fontId="133" fillId="33" borderId="7" xfId="0" applyFont="1" applyFill="1" applyBorder="1" applyAlignment="1">
      <alignment horizontal="center" vertical="center"/>
    </xf>
    <xf numFmtId="0" fontId="133" fillId="33" borderId="41" xfId="0" applyFont="1" applyFill="1" applyBorder="1" applyAlignment="1">
      <alignment horizontal="center" vertical="center"/>
    </xf>
    <xf numFmtId="0" fontId="117" fillId="33" borderId="50" xfId="0" applyFont="1" applyFill="1" applyBorder="1" applyAlignment="1">
      <alignment horizontal="center" vertical="center"/>
    </xf>
    <xf numFmtId="0" fontId="117" fillId="33" borderId="7" xfId="0" applyFont="1" applyFill="1" applyBorder="1" applyAlignment="1">
      <alignment horizontal="center" vertical="center"/>
    </xf>
    <xf numFmtId="0" fontId="117" fillId="33" borderId="58" xfId="0" applyFont="1" applyFill="1" applyBorder="1" applyAlignment="1">
      <alignment horizontal="center" vertical="center"/>
    </xf>
    <xf numFmtId="0" fontId="93" fillId="0" borderId="97" xfId="1450" applyFont="1" applyBorder="1" applyAlignment="1">
      <alignment horizontal="left" vertical="center"/>
    </xf>
    <xf numFmtId="0" fontId="93" fillId="0" borderId="98" xfId="1450" applyFont="1" applyBorder="1" applyAlignment="1">
      <alignment horizontal="left" vertical="center"/>
    </xf>
    <xf numFmtId="49" fontId="134" fillId="33" borderId="59" xfId="0" applyNumberFormat="1" applyFont="1" applyFill="1" applyBorder="1" applyAlignment="1">
      <alignment horizontal="left" vertical="center"/>
    </xf>
    <xf numFmtId="49" fontId="134" fillId="33" borderId="40" xfId="0" applyNumberFormat="1" applyFont="1" applyFill="1" applyBorder="1" applyAlignment="1">
      <alignment horizontal="left" vertical="center"/>
    </xf>
    <xf numFmtId="49" fontId="116" fillId="33" borderId="50" xfId="0" applyNumberFormat="1" applyFont="1" applyFill="1" applyBorder="1" applyAlignment="1">
      <alignment horizontal="left" vertical="center"/>
    </xf>
    <xf numFmtId="49" fontId="116" fillId="33" borderId="41" xfId="0" applyNumberFormat="1" applyFont="1" applyFill="1" applyBorder="1" applyAlignment="1">
      <alignment horizontal="left" vertical="center"/>
    </xf>
    <xf numFmtId="0" fontId="116" fillId="33" borderId="56" xfId="0" applyFont="1" applyFill="1" applyBorder="1" applyAlignment="1">
      <alignment horizontal="center"/>
    </xf>
    <xf numFmtId="0" fontId="116" fillId="33" borderId="57" xfId="0" applyFont="1" applyFill="1" applyBorder="1" applyAlignment="1">
      <alignment horizontal="center"/>
    </xf>
    <xf numFmtId="49" fontId="116" fillId="33" borderId="50" xfId="0" applyNumberFormat="1" applyFont="1" applyFill="1" applyBorder="1" applyAlignment="1">
      <alignment horizontal="center" vertical="center"/>
    </xf>
    <xf numFmtId="49" fontId="116" fillId="33" borderId="41" xfId="0" applyNumberFormat="1" applyFont="1" applyFill="1" applyBorder="1" applyAlignment="1">
      <alignment horizontal="center" vertical="center"/>
    </xf>
    <xf numFmtId="0" fontId="93" fillId="0" borderId="60" xfId="1450" applyFont="1" applyBorder="1" applyAlignment="1">
      <alignment horizontal="left" vertical="center"/>
    </xf>
    <xf numFmtId="0" fontId="93" fillId="0" borderId="61" xfId="1450" applyFont="1" applyBorder="1" applyAlignment="1">
      <alignment horizontal="left" vertical="center"/>
    </xf>
    <xf numFmtId="0" fontId="134" fillId="33" borderId="60" xfId="0" applyFont="1" applyFill="1" applyBorder="1" applyAlignment="1">
      <alignment horizontal="left" vertical="center"/>
    </xf>
    <xf numFmtId="0" fontId="134" fillId="33" borderId="61" xfId="0" applyFont="1" applyFill="1" applyBorder="1" applyAlignment="1">
      <alignment horizontal="left" vertical="center"/>
    </xf>
    <xf numFmtId="49" fontId="116" fillId="33" borderId="3" xfId="0" applyNumberFormat="1" applyFont="1" applyFill="1" applyBorder="1" applyAlignment="1">
      <alignment horizontal="center" vertical="center"/>
    </xf>
    <xf numFmtId="0" fontId="120" fillId="33" borderId="72" xfId="0" applyFont="1" applyFill="1" applyBorder="1" applyAlignment="1">
      <alignment horizontal="left" vertical="center"/>
    </xf>
    <xf numFmtId="0" fontId="120" fillId="33" borderId="73" xfId="0" applyFont="1" applyFill="1" applyBorder="1" applyAlignment="1">
      <alignment horizontal="left" vertical="center"/>
    </xf>
    <xf numFmtId="49" fontId="116" fillId="33" borderId="3" xfId="0" applyNumberFormat="1" applyFont="1" applyFill="1" applyBorder="1" applyAlignment="1">
      <alignment horizontal="center" vertical="top" wrapText="1"/>
    </xf>
    <xf numFmtId="0" fontId="116" fillId="33" borderId="7" xfId="0" applyFont="1" applyFill="1" applyBorder="1" applyAlignment="1">
      <alignment horizontal="center" vertical="top" wrapText="1"/>
    </xf>
    <xf numFmtId="0" fontId="116" fillId="33" borderId="41" xfId="0" applyFont="1" applyFill="1" applyBorder="1" applyAlignment="1">
      <alignment horizontal="center" vertical="top" wrapText="1"/>
    </xf>
    <xf numFmtId="49" fontId="116" fillId="33" borderId="50" xfId="0" applyNumberFormat="1" applyFont="1" applyFill="1" applyBorder="1" applyAlignment="1">
      <alignment horizontal="center" vertical="top" wrapText="1"/>
    </xf>
    <xf numFmtId="49" fontId="116" fillId="33" borderId="41" xfId="0" applyNumberFormat="1" applyFont="1" applyFill="1" applyBorder="1" applyAlignment="1">
      <alignment horizontal="center" vertical="top" wrapText="1"/>
    </xf>
    <xf numFmtId="0" fontId="116" fillId="33" borderId="7" xfId="0" applyFont="1" applyFill="1" applyBorder="1" applyAlignment="1">
      <alignment horizontal="center"/>
    </xf>
    <xf numFmtId="0" fontId="116" fillId="33" borderId="41" xfId="0" applyFont="1" applyFill="1" applyBorder="1" applyAlignment="1">
      <alignment horizontal="center"/>
    </xf>
    <xf numFmtId="15" fontId="116" fillId="33" borderId="3" xfId="0" applyNumberFormat="1" applyFont="1" applyFill="1" applyBorder="1" applyAlignment="1">
      <alignment horizontal="center"/>
    </xf>
    <xf numFmtId="0" fontId="93" fillId="33" borderId="59" xfId="0" applyFont="1" applyFill="1" applyBorder="1" applyAlignment="1">
      <alignment horizontal="left" vertical="center"/>
    </xf>
    <xf numFmtId="0" fontId="93" fillId="33" borderId="40" xfId="0" applyFont="1" applyFill="1" applyBorder="1" applyAlignment="1">
      <alignment horizontal="left" vertical="center"/>
    </xf>
    <xf numFmtId="0" fontId="121" fillId="33" borderId="74" xfId="0" applyFont="1" applyFill="1" applyBorder="1" applyAlignment="1">
      <alignment horizontal="center" vertical="center" wrapText="1"/>
    </xf>
    <xf numFmtId="0" fontId="121" fillId="33" borderId="75" xfId="0" applyFont="1" applyFill="1" applyBorder="1" applyAlignment="1">
      <alignment horizontal="center" vertical="center" wrapText="1"/>
    </xf>
    <xf numFmtId="0" fontId="117" fillId="33" borderId="18" xfId="0" applyFont="1" applyFill="1" applyBorder="1" applyAlignment="1">
      <alignment horizontal="left" vertical="top" wrapText="1"/>
    </xf>
    <xf numFmtId="0" fontId="117" fillId="33" borderId="0" xfId="0" applyFont="1" applyFill="1" applyAlignment="1">
      <alignment horizontal="left" vertical="top" wrapText="1"/>
    </xf>
    <xf numFmtId="0" fontId="116" fillId="33" borderId="64" xfId="0" applyFont="1" applyFill="1" applyBorder="1" applyAlignment="1">
      <alignment horizontal="center"/>
    </xf>
    <xf numFmtId="0" fontId="116" fillId="33" borderId="62" xfId="0" applyFont="1" applyFill="1" applyBorder="1" applyAlignment="1">
      <alignment horizontal="center"/>
    </xf>
    <xf numFmtId="0" fontId="116" fillId="33" borderId="63" xfId="0" applyFont="1" applyFill="1" applyBorder="1" applyAlignment="1">
      <alignment horizontal="center"/>
    </xf>
    <xf numFmtId="0" fontId="116" fillId="33" borderId="65" xfId="0" applyFont="1" applyFill="1" applyBorder="1" applyAlignment="1">
      <alignment horizontal="center"/>
    </xf>
    <xf numFmtId="0" fontId="116" fillId="33" borderId="56" xfId="0" applyFont="1" applyFill="1" applyBorder="1" applyAlignment="1">
      <alignment horizontal="center" vertical="center"/>
    </xf>
    <xf numFmtId="0" fontId="116" fillId="33" borderId="57" xfId="0" applyFont="1" applyFill="1" applyBorder="1" applyAlignment="1">
      <alignment horizontal="center" vertical="center"/>
    </xf>
    <xf numFmtId="0" fontId="116" fillId="33" borderId="0" xfId="0" applyFont="1" applyFill="1" applyAlignment="1">
      <alignment horizontal="center" vertical="center" wrapText="1"/>
    </xf>
    <xf numFmtId="0" fontId="116" fillId="33" borderId="37" xfId="0" applyFont="1" applyFill="1" applyBorder="1" applyAlignment="1">
      <alignment horizontal="center" vertical="center" wrapText="1"/>
    </xf>
    <xf numFmtId="0" fontId="116" fillId="33" borderId="44" xfId="0" applyFont="1" applyFill="1" applyBorder="1" applyAlignment="1">
      <alignment horizontal="center" vertical="center" wrapText="1"/>
    </xf>
    <xf numFmtId="0" fontId="116" fillId="33" borderId="45" xfId="0" applyFont="1" applyFill="1" applyBorder="1" applyAlignment="1">
      <alignment horizontal="center" vertical="center" wrapText="1"/>
    </xf>
    <xf numFmtId="0" fontId="124" fillId="35" borderId="26" xfId="1451" applyFont="1" applyFill="1" applyBorder="1" applyAlignment="1">
      <alignment horizontal="center" vertical="center"/>
    </xf>
    <xf numFmtId="0" fontId="124" fillId="35" borderId="36" xfId="1451" applyFont="1" applyFill="1" applyBorder="1" applyAlignment="1">
      <alignment horizontal="center" vertical="center"/>
    </xf>
    <xf numFmtId="0" fontId="124" fillId="35" borderId="48" xfId="1451" applyFont="1" applyFill="1" applyBorder="1" applyAlignment="1">
      <alignment horizontal="center" vertical="center"/>
    </xf>
    <xf numFmtId="0" fontId="124" fillId="35" borderId="28" xfId="1451" applyFont="1" applyFill="1" applyBorder="1" applyAlignment="1">
      <alignment horizontal="center" vertical="center"/>
    </xf>
    <xf numFmtId="0" fontId="124" fillId="35" borderId="0" xfId="1451" applyFont="1" applyFill="1" applyAlignment="1">
      <alignment horizontal="center" vertical="center"/>
    </xf>
    <xf numFmtId="0" fontId="124" fillId="35" borderId="37" xfId="1451" applyFont="1" applyFill="1" applyBorder="1" applyAlignment="1">
      <alignment horizontal="center" vertical="center"/>
    </xf>
    <xf numFmtId="0" fontId="124" fillId="35" borderId="34" xfId="1451" applyFont="1" applyFill="1" applyBorder="1" applyAlignment="1">
      <alignment horizontal="center" vertical="center"/>
    </xf>
    <xf numFmtId="0" fontId="124" fillId="35" borderId="19" xfId="1451" applyFont="1" applyFill="1" applyBorder="1" applyAlignment="1">
      <alignment horizontal="center" vertical="center"/>
    </xf>
    <xf numFmtId="0" fontId="124" fillId="35" borderId="31" xfId="1451" applyFont="1" applyFill="1" applyBorder="1" applyAlignment="1">
      <alignment horizontal="center" vertical="center"/>
    </xf>
    <xf numFmtId="0" fontId="162" fillId="0" borderId="0" xfId="1451" applyFont="1" applyAlignment="1">
      <alignment horizontal="left"/>
    </xf>
    <xf numFmtId="0" fontId="1" fillId="0" borderId="20" xfId="1652" applyFont="1" applyBorder="1" applyAlignment="1">
      <alignment horizontal="center" vertical="center"/>
    </xf>
    <xf numFmtId="0" fontId="1" fillId="0" borderId="21" xfId="1652" applyFont="1" applyBorder="1" applyAlignment="1">
      <alignment horizontal="left" vertical="center" wrapText="1"/>
    </xf>
    <xf numFmtId="0" fontId="1" fillId="0" borderId="21" xfId="1652" applyFont="1" applyBorder="1" applyAlignment="1">
      <alignment horizontal="center" vertical="center"/>
    </xf>
    <xf numFmtId="0" fontId="22" fillId="0" borderId="21" xfId="1451" applyBorder="1" applyAlignment="1">
      <alignment horizontal="center" wrapText="1"/>
    </xf>
    <xf numFmtId="0" fontId="22" fillId="0" borderId="21" xfId="1451" applyBorder="1" applyAlignment="1">
      <alignment horizontal="center" vertical="center" wrapText="1"/>
    </xf>
    <xf numFmtId="3" fontId="115" fillId="0" borderId="21" xfId="1451" applyNumberFormat="1" applyFont="1" applyBorder="1" applyAlignment="1">
      <alignment horizontal="center" vertical="center" wrapText="1"/>
    </xf>
    <xf numFmtId="0" fontId="22" fillId="0" borderId="21" xfId="1451" applyBorder="1" applyAlignment="1">
      <alignment horizontal="left" vertical="center" wrapText="1"/>
    </xf>
  </cellXfs>
  <cellStyles count="5653">
    <cellStyle name="&gt;? MK/l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2696" xr:uid="{7D2C8C0F-3D5A-45AA-815A-40835E6121CB}"/>
    <cellStyle name="20% - Accent1 11" xfId="4" xr:uid="{00000000-0005-0000-0000-000003000000}"/>
    <cellStyle name="20% - Accent1 11 2" xfId="2697" xr:uid="{183D15DD-29AA-460D-8BE9-2621AF0E04DA}"/>
    <cellStyle name="20% - Accent1 12" xfId="5" xr:uid="{00000000-0005-0000-0000-000004000000}"/>
    <cellStyle name="20% - Accent1 12 2" xfId="2698" xr:uid="{24945CA3-2F7F-43DF-8FD2-9C595613A8D4}"/>
    <cellStyle name="20% - Accent1 13" xfId="6" xr:uid="{00000000-0005-0000-0000-000005000000}"/>
    <cellStyle name="20% - Accent1 13 2" xfId="2699" xr:uid="{EBC2AE6F-71AA-4E9C-B56C-4A8FA1C4AA91}"/>
    <cellStyle name="20% - Accent1 14" xfId="7" xr:uid="{00000000-0005-0000-0000-000006000000}"/>
    <cellStyle name="20% - Accent1 14 2" xfId="2700" xr:uid="{FAD861CD-C2AA-4087-918B-460D4F024CD5}"/>
    <cellStyle name="20% - Accent1 15" xfId="8" xr:uid="{00000000-0005-0000-0000-000007000000}"/>
    <cellStyle name="20% - Accent1 15 2" xfId="2701" xr:uid="{A253F5F8-6774-4139-BE1F-B719A63DD749}"/>
    <cellStyle name="20% - Accent1 16" xfId="9" xr:uid="{00000000-0005-0000-0000-000008000000}"/>
    <cellStyle name="20% - Accent1 16 2" xfId="2702" xr:uid="{3E32A75B-5833-4E7E-870E-CBF3E37F33AC}"/>
    <cellStyle name="20% - Accent1 17" xfId="2678" xr:uid="{C91A1FC4-10BB-4CFB-8C31-F89AA816ECA2}"/>
    <cellStyle name="20% - Accent1 2" xfId="10" xr:uid="{00000000-0005-0000-0000-000009000000}"/>
    <cellStyle name="20% - Accent1 2 2" xfId="11" xr:uid="{00000000-0005-0000-0000-00000A000000}"/>
    <cellStyle name="20% - Accent1 2 2 2" xfId="2704" xr:uid="{06CFDCE0-687D-42FC-B03F-6CEDBCCF9741}"/>
    <cellStyle name="20% - Accent1 2 3" xfId="12" xr:uid="{00000000-0005-0000-0000-00000B000000}"/>
    <cellStyle name="20% - Accent1 2 3 2" xfId="2705" xr:uid="{F6C5C2CE-56E2-4236-B412-B03C2390BA09}"/>
    <cellStyle name="20% - Accent1 2 4" xfId="2703" xr:uid="{8704EE56-38D8-450C-8E51-7DCCFCDE52FD}"/>
    <cellStyle name="20% - Accent1 3" xfId="13" xr:uid="{00000000-0005-0000-0000-00000C000000}"/>
    <cellStyle name="20% - Accent1 3 2" xfId="2706" xr:uid="{E80D02E2-F421-4910-93ED-D92A7C262F39}"/>
    <cellStyle name="20% - Accent1 4" xfId="14" xr:uid="{00000000-0005-0000-0000-00000D000000}"/>
    <cellStyle name="20% - Accent1 4 2" xfId="2707" xr:uid="{754FEE1F-3B95-4172-8649-3821A5045DD1}"/>
    <cellStyle name="20% - Accent1 5" xfId="15" xr:uid="{00000000-0005-0000-0000-00000E000000}"/>
    <cellStyle name="20% - Accent1 5 2" xfId="2708" xr:uid="{C00A09FA-DAF4-4EA8-A7B2-62AA7D929ECF}"/>
    <cellStyle name="20% - Accent1 6" xfId="16" xr:uid="{00000000-0005-0000-0000-00000F000000}"/>
    <cellStyle name="20% - Accent1 6 2" xfId="2709" xr:uid="{B4F79715-2336-415A-9FE9-51CBECC14F42}"/>
    <cellStyle name="20% - Accent1 7" xfId="17" xr:uid="{00000000-0005-0000-0000-000010000000}"/>
    <cellStyle name="20% - Accent1 7 2" xfId="2710" xr:uid="{81E1585B-FB8B-4524-84C9-A003EB6FC9C5}"/>
    <cellStyle name="20% - Accent1 8" xfId="18" xr:uid="{00000000-0005-0000-0000-000011000000}"/>
    <cellStyle name="20% - Accent1 8 2" xfId="2711" xr:uid="{71F7277F-A757-407C-BAA0-C2C4131393DF}"/>
    <cellStyle name="20% - Accent1 9" xfId="19" xr:uid="{00000000-0005-0000-0000-000012000000}"/>
    <cellStyle name="20% - Accent1 9 2" xfId="2712" xr:uid="{ACECD717-1495-4F08-AF16-E7EE21882803}"/>
    <cellStyle name="20% - Accent2" xfId="20" builtinId="34" customBuiltin="1"/>
    <cellStyle name="20% - Accent2 10" xfId="21" xr:uid="{00000000-0005-0000-0000-000014000000}"/>
    <cellStyle name="20% - Accent2 10 2" xfId="2713" xr:uid="{B6F5531F-D9CF-458D-A3BA-E407B38E6585}"/>
    <cellStyle name="20% - Accent2 11" xfId="22" xr:uid="{00000000-0005-0000-0000-000015000000}"/>
    <cellStyle name="20% - Accent2 11 2" xfId="2714" xr:uid="{89926114-D23A-47AA-948D-E5DA5D03031C}"/>
    <cellStyle name="20% - Accent2 12" xfId="23" xr:uid="{00000000-0005-0000-0000-000016000000}"/>
    <cellStyle name="20% - Accent2 12 2" xfId="2715" xr:uid="{0C15A4D3-4B7E-4E6B-AF18-7853C8434C15}"/>
    <cellStyle name="20% - Accent2 13" xfId="24" xr:uid="{00000000-0005-0000-0000-000017000000}"/>
    <cellStyle name="20% - Accent2 13 2" xfId="2716" xr:uid="{BAC3DE28-1BFD-4082-80C1-7F0E99AFB9F6}"/>
    <cellStyle name="20% - Accent2 14" xfId="25" xr:uid="{00000000-0005-0000-0000-000018000000}"/>
    <cellStyle name="20% - Accent2 14 2" xfId="2717" xr:uid="{4C57DC1C-9EC6-4630-9CA6-C5973332E574}"/>
    <cellStyle name="20% - Accent2 15" xfId="26" xr:uid="{00000000-0005-0000-0000-000019000000}"/>
    <cellStyle name="20% - Accent2 15 2" xfId="2718" xr:uid="{200E3284-CAFF-407E-BCDE-40AD561DAA64}"/>
    <cellStyle name="20% - Accent2 16" xfId="27" xr:uid="{00000000-0005-0000-0000-00001A000000}"/>
    <cellStyle name="20% - Accent2 16 2" xfId="2719" xr:uid="{7671E513-9156-4325-A8D3-8FF66577CEC0}"/>
    <cellStyle name="20% - Accent2 17" xfId="2679" xr:uid="{68D2D26A-AE29-4195-9CA5-2FB0142B23A9}"/>
    <cellStyle name="20% - Accent2 2" xfId="28" xr:uid="{00000000-0005-0000-0000-00001B000000}"/>
    <cellStyle name="20% - Accent2 2 2" xfId="29" xr:uid="{00000000-0005-0000-0000-00001C000000}"/>
    <cellStyle name="20% - Accent2 2 2 2" xfId="2721" xr:uid="{9D58B37F-98F7-4F44-B35B-AEE3A005FAC0}"/>
    <cellStyle name="20% - Accent2 2 3" xfId="30" xr:uid="{00000000-0005-0000-0000-00001D000000}"/>
    <cellStyle name="20% - Accent2 2 3 2" xfId="2722" xr:uid="{22152B1B-B485-46FE-92E7-5400C9FDEBD8}"/>
    <cellStyle name="20% - Accent2 2 4" xfId="2720" xr:uid="{319BFF46-57BF-45B9-83B9-C2246BB7F78B}"/>
    <cellStyle name="20% - Accent2 3" xfId="31" xr:uid="{00000000-0005-0000-0000-00001E000000}"/>
    <cellStyle name="20% - Accent2 3 2" xfId="2723" xr:uid="{4410F5E0-D403-4E96-AE85-98FD14F0CFF1}"/>
    <cellStyle name="20% - Accent2 4" xfId="32" xr:uid="{00000000-0005-0000-0000-00001F000000}"/>
    <cellStyle name="20% - Accent2 4 2" xfId="2724" xr:uid="{1AE3D35A-9EAB-470F-AE7A-8E1C0903295F}"/>
    <cellStyle name="20% - Accent2 5" xfId="33" xr:uid="{00000000-0005-0000-0000-000020000000}"/>
    <cellStyle name="20% - Accent2 5 2" xfId="2725" xr:uid="{BD2199C5-F007-46CD-A96C-A8FA7DB2F9AB}"/>
    <cellStyle name="20% - Accent2 6" xfId="34" xr:uid="{00000000-0005-0000-0000-000021000000}"/>
    <cellStyle name="20% - Accent2 6 2" xfId="2726" xr:uid="{B4A0FB37-9C17-44DF-98F0-E33827650D49}"/>
    <cellStyle name="20% - Accent2 7" xfId="35" xr:uid="{00000000-0005-0000-0000-000022000000}"/>
    <cellStyle name="20% - Accent2 7 2" xfId="2727" xr:uid="{3668854B-A6CF-426F-9CB2-25E7DDF8AE36}"/>
    <cellStyle name="20% - Accent2 8" xfId="36" xr:uid="{00000000-0005-0000-0000-000023000000}"/>
    <cellStyle name="20% - Accent2 8 2" xfId="2728" xr:uid="{B3289DE8-BA94-4F0F-8C58-ADAE302E4D9A}"/>
    <cellStyle name="20% - Accent2 9" xfId="37" xr:uid="{00000000-0005-0000-0000-000024000000}"/>
    <cellStyle name="20% - Accent2 9 2" xfId="2729" xr:uid="{E138A46E-68CC-4AB3-9D13-75FBD2E5E61F}"/>
    <cellStyle name="20% - Accent3" xfId="38" builtinId="38" customBuiltin="1"/>
    <cellStyle name="20% - Accent3 10" xfId="39" xr:uid="{00000000-0005-0000-0000-000026000000}"/>
    <cellStyle name="20% - Accent3 10 2" xfId="2730" xr:uid="{D9B55FD9-B004-4CD7-A60A-661961D83D83}"/>
    <cellStyle name="20% - Accent3 11" xfId="40" xr:uid="{00000000-0005-0000-0000-000027000000}"/>
    <cellStyle name="20% - Accent3 11 2" xfId="2731" xr:uid="{D1D2BBD7-F4EE-4E4B-87E6-5F3D17430D73}"/>
    <cellStyle name="20% - Accent3 12" xfId="41" xr:uid="{00000000-0005-0000-0000-000028000000}"/>
    <cellStyle name="20% - Accent3 12 2" xfId="2732" xr:uid="{F0F5A612-697A-480C-BC7D-5BAC31760D5D}"/>
    <cellStyle name="20% - Accent3 13" xfId="42" xr:uid="{00000000-0005-0000-0000-000029000000}"/>
    <cellStyle name="20% - Accent3 13 2" xfId="2733" xr:uid="{763DFAA3-8CAA-44A1-8DDB-4A395BA58ACF}"/>
    <cellStyle name="20% - Accent3 14" xfId="43" xr:uid="{00000000-0005-0000-0000-00002A000000}"/>
    <cellStyle name="20% - Accent3 14 2" xfId="2734" xr:uid="{CD4EB0CF-B721-4319-A736-F23812B2DBB3}"/>
    <cellStyle name="20% - Accent3 15" xfId="44" xr:uid="{00000000-0005-0000-0000-00002B000000}"/>
    <cellStyle name="20% - Accent3 15 2" xfId="2735" xr:uid="{99694249-5190-4EBF-8D53-E841413F87D2}"/>
    <cellStyle name="20% - Accent3 16" xfId="45" xr:uid="{00000000-0005-0000-0000-00002C000000}"/>
    <cellStyle name="20% - Accent3 16 2" xfId="2736" xr:uid="{97CE5E48-EF80-4775-9622-7863088E137E}"/>
    <cellStyle name="20% - Accent3 17" xfId="2680" xr:uid="{0C473804-9DDE-4339-9DE1-8FCA9BD73C39}"/>
    <cellStyle name="20% - Accent3 2" xfId="46" xr:uid="{00000000-0005-0000-0000-00002D000000}"/>
    <cellStyle name="20% - Accent3 2 2" xfId="47" xr:uid="{00000000-0005-0000-0000-00002E000000}"/>
    <cellStyle name="20% - Accent3 2 2 2" xfId="2738" xr:uid="{A8BAA145-407A-4AFF-9987-072E640A9A60}"/>
    <cellStyle name="20% - Accent3 2 3" xfId="48" xr:uid="{00000000-0005-0000-0000-00002F000000}"/>
    <cellStyle name="20% - Accent3 2 3 2" xfId="2739" xr:uid="{417392CA-6171-43D4-9FB6-C38C479524E6}"/>
    <cellStyle name="20% - Accent3 2 4" xfId="2737" xr:uid="{E1D38E46-35A2-4ECA-9F87-A1B52CC41314}"/>
    <cellStyle name="20% - Accent3 3" xfId="49" xr:uid="{00000000-0005-0000-0000-000030000000}"/>
    <cellStyle name="20% - Accent3 3 2" xfId="2740" xr:uid="{F4CDFD8E-7407-4149-B1F4-33DEE7552A6B}"/>
    <cellStyle name="20% - Accent3 4" xfId="50" xr:uid="{00000000-0005-0000-0000-000031000000}"/>
    <cellStyle name="20% - Accent3 4 2" xfId="2741" xr:uid="{E875CE91-617F-4487-86F8-64F36850755F}"/>
    <cellStyle name="20% - Accent3 5" xfId="51" xr:uid="{00000000-0005-0000-0000-000032000000}"/>
    <cellStyle name="20% - Accent3 5 2" xfId="2742" xr:uid="{FB4A3817-2224-456A-88F6-00A4B75EAF79}"/>
    <cellStyle name="20% - Accent3 6" xfId="52" xr:uid="{00000000-0005-0000-0000-000033000000}"/>
    <cellStyle name="20% - Accent3 6 2" xfId="2743" xr:uid="{12C7F5A2-8C67-4AC5-A932-8DF8EAC06697}"/>
    <cellStyle name="20% - Accent3 7" xfId="53" xr:uid="{00000000-0005-0000-0000-000034000000}"/>
    <cellStyle name="20% - Accent3 7 2" xfId="2744" xr:uid="{D09CEC61-AFE2-425B-A338-5C6492035D4B}"/>
    <cellStyle name="20% - Accent3 8" xfId="54" xr:uid="{00000000-0005-0000-0000-000035000000}"/>
    <cellStyle name="20% - Accent3 8 2" xfId="2745" xr:uid="{B540DCBF-4F35-445C-85B4-43325FF0DC8F}"/>
    <cellStyle name="20% - Accent3 9" xfId="55" xr:uid="{00000000-0005-0000-0000-000036000000}"/>
    <cellStyle name="20% - Accent3 9 2" xfId="2746" xr:uid="{DC50FE81-1D34-4419-9BF6-1C94CE93EA37}"/>
    <cellStyle name="20% - Accent4" xfId="56" builtinId="42" customBuiltin="1"/>
    <cellStyle name="20% - Accent4 10" xfId="57" xr:uid="{00000000-0005-0000-0000-000038000000}"/>
    <cellStyle name="20% - Accent4 10 2" xfId="2747" xr:uid="{6F80F3E3-E725-4212-A813-553D603323AF}"/>
    <cellStyle name="20% - Accent4 11" xfId="58" xr:uid="{00000000-0005-0000-0000-000039000000}"/>
    <cellStyle name="20% - Accent4 11 2" xfId="2748" xr:uid="{040E4D6A-E362-4CAB-9ACA-349B3C757897}"/>
    <cellStyle name="20% - Accent4 12" xfId="59" xr:uid="{00000000-0005-0000-0000-00003A000000}"/>
    <cellStyle name="20% - Accent4 12 2" xfId="2749" xr:uid="{EE350F45-93E4-4672-987E-4035554EF049}"/>
    <cellStyle name="20% - Accent4 13" xfId="60" xr:uid="{00000000-0005-0000-0000-00003B000000}"/>
    <cellStyle name="20% - Accent4 13 2" xfId="2750" xr:uid="{43AA57A7-5DDC-45BB-A26A-1FAD39EBDDD1}"/>
    <cellStyle name="20% - Accent4 14" xfId="61" xr:uid="{00000000-0005-0000-0000-00003C000000}"/>
    <cellStyle name="20% - Accent4 14 2" xfId="2751" xr:uid="{121BC4B6-8427-491E-917E-9FF7ACC73514}"/>
    <cellStyle name="20% - Accent4 15" xfId="62" xr:uid="{00000000-0005-0000-0000-00003D000000}"/>
    <cellStyle name="20% - Accent4 15 2" xfId="2752" xr:uid="{FD9AD110-D4D2-4205-9013-DFC1F9B57321}"/>
    <cellStyle name="20% - Accent4 16" xfId="63" xr:uid="{00000000-0005-0000-0000-00003E000000}"/>
    <cellStyle name="20% - Accent4 16 2" xfId="2753" xr:uid="{4B2D426B-EAAF-43FE-9F1A-6AD442DD3EF3}"/>
    <cellStyle name="20% - Accent4 17" xfId="2681" xr:uid="{434CD574-5488-426B-8201-1919B56F0FCD}"/>
    <cellStyle name="20% - Accent4 2" xfId="64" xr:uid="{00000000-0005-0000-0000-00003F000000}"/>
    <cellStyle name="20% - Accent4 2 2" xfId="65" xr:uid="{00000000-0005-0000-0000-000040000000}"/>
    <cellStyle name="20% - Accent4 2 2 2" xfId="2755" xr:uid="{752993E4-72B1-4562-9B6C-662E8CE438AC}"/>
    <cellStyle name="20% - Accent4 2 3" xfId="66" xr:uid="{00000000-0005-0000-0000-000041000000}"/>
    <cellStyle name="20% - Accent4 2 3 2" xfId="2756" xr:uid="{113B862A-F9DF-43B4-B65E-356D959F648B}"/>
    <cellStyle name="20% - Accent4 2 4" xfId="2754" xr:uid="{AB04E1DB-29FF-4A61-A3D4-9BBD3696E871}"/>
    <cellStyle name="20% - Accent4 3" xfId="67" xr:uid="{00000000-0005-0000-0000-000042000000}"/>
    <cellStyle name="20% - Accent4 3 2" xfId="2757" xr:uid="{9E58ADFE-E359-4F2C-B4E1-D39ADB3C4C81}"/>
    <cellStyle name="20% - Accent4 4" xfId="68" xr:uid="{00000000-0005-0000-0000-000043000000}"/>
    <cellStyle name="20% - Accent4 4 2" xfId="2758" xr:uid="{92281B92-E243-47FB-94F6-68996B264A17}"/>
    <cellStyle name="20% - Accent4 5" xfId="69" xr:uid="{00000000-0005-0000-0000-000044000000}"/>
    <cellStyle name="20% - Accent4 5 2" xfId="2759" xr:uid="{51F3F664-ADBA-4DBD-9A6E-03860F34D5AC}"/>
    <cellStyle name="20% - Accent4 6" xfId="70" xr:uid="{00000000-0005-0000-0000-000045000000}"/>
    <cellStyle name="20% - Accent4 6 2" xfId="2760" xr:uid="{B8AFF458-15DC-4E7F-9E93-1548217FFDE8}"/>
    <cellStyle name="20% - Accent4 7" xfId="71" xr:uid="{00000000-0005-0000-0000-000046000000}"/>
    <cellStyle name="20% - Accent4 7 2" xfId="2761" xr:uid="{88F29643-486B-4625-A6AE-B30F5C11F43E}"/>
    <cellStyle name="20% - Accent4 8" xfId="72" xr:uid="{00000000-0005-0000-0000-000047000000}"/>
    <cellStyle name="20% - Accent4 8 2" xfId="2762" xr:uid="{13F78C70-F4E5-4D95-B32F-6C71D07E9161}"/>
    <cellStyle name="20% - Accent4 9" xfId="73" xr:uid="{00000000-0005-0000-0000-000048000000}"/>
    <cellStyle name="20% - Accent4 9 2" xfId="2763" xr:uid="{BC0C8E84-8D55-4335-9450-2219B9FB1A59}"/>
    <cellStyle name="20% - Accent5" xfId="74" builtinId="46" customBuiltin="1"/>
    <cellStyle name="20% - Accent5 10" xfId="75" xr:uid="{00000000-0005-0000-0000-00004A000000}"/>
    <cellStyle name="20% - Accent5 10 2" xfId="2764" xr:uid="{DC9AB620-B5A3-43EF-8F91-E1C2EFF4C7C2}"/>
    <cellStyle name="20% - Accent5 11" xfId="76" xr:uid="{00000000-0005-0000-0000-00004B000000}"/>
    <cellStyle name="20% - Accent5 11 2" xfId="2765" xr:uid="{7C704FA4-CDEC-425F-B759-EC03BC041F56}"/>
    <cellStyle name="20% - Accent5 12" xfId="77" xr:uid="{00000000-0005-0000-0000-00004C000000}"/>
    <cellStyle name="20% - Accent5 12 2" xfId="2766" xr:uid="{FD0C4E2E-F7B2-4202-ACE0-FF5DD13E08C5}"/>
    <cellStyle name="20% - Accent5 13" xfId="78" xr:uid="{00000000-0005-0000-0000-00004D000000}"/>
    <cellStyle name="20% - Accent5 13 2" xfId="2767" xr:uid="{A26AB01F-D703-4283-9053-FFFC057B0422}"/>
    <cellStyle name="20% - Accent5 14" xfId="79" xr:uid="{00000000-0005-0000-0000-00004E000000}"/>
    <cellStyle name="20% - Accent5 14 2" xfId="2768" xr:uid="{3F15F475-E07E-41E9-86B9-5B25345BDAE2}"/>
    <cellStyle name="20% - Accent5 15" xfId="80" xr:uid="{00000000-0005-0000-0000-00004F000000}"/>
    <cellStyle name="20% - Accent5 15 2" xfId="2769" xr:uid="{FBAB8A4C-0587-4D45-891D-EF2E1A609264}"/>
    <cellStyle name="20% - Accent5 16" xfId="81" xr:uid="{00000000-0005-0000-0000-000050000000}"/>
    <cellStyle name="20% - Accent5 16 2" xfId="2770" xr:uid="{3C560599-936A-43BF-9C98-4D07CC9D1947}"/>
    <cellStyle name="20% - Accent5 17" xfId="2682" xr:uid="{1ABC55B5-799F-4DF1-B35E-8B0FDDBACF4F}"/>
    <cellStyle name="20% - Accent5 2" xfId="82" xr:uid="{00000000-0005-0000-0000-000051000000}"/>
    <cellStyle name="20% - Accent5 2 2" xfId="83" xr:uid="{00000000-0005-0000-0000-000052000000}"/>
    <cellStyle name="20% - Accent5 2 2 2" xfId="2772" xr:uid="{501A5E1E-705E-4172-968D-3FAC61ADA330}"/>
    <cellStyle name="20% - Accent5 2 3" xfId="84" xr:uid="{00000000-0005-0000-0000-000053000000}"/>
    <cellStyle name="20% - Accent5 2 3 2" xfId="2773" xr:uid="{C1440940-FD40-4043-912A-6CD44007E377}"/>
    <cellStyle name="20% - Accent5 2 4" xfId="2771" xr:uid="{1F6122DD-1461-4981-BC3B-AF8265752CF0}"/>
    <cellStyle name="20% - Accent5 3" xfId="85" xr:uid="{00000000-0005-0000-0000-000054000000}"/>
    <cellStyle name="20% - Accent5 3 2" xfId="2774" xr:uid="{92F73980-6BBD-4189-9E05-D3E0F2801CD9}"/>
    <cellStyle name="20% - Accent5 4" xfId="86" xr:uid="{00000000-0005-0000-0000-000055000000}"/>
    <cellStyle name="20% - Accent5 4 2" xfId="2775" xr:uid="{ACAC11BC-9DEA-499A-86B9-4706029A3DF1}"/>
    <cellStyle name="20% - Accent5 5" xfId="87" xr:uid="{00000000-0005-0000-0000-000056000000}"/>
    <cellStyle name="20% - Accent5 5 2" xfId="2776" xr:uid="{5C8F8AD6-2ABC-4720-8B33-06A543CB6EAB}"/>
    <cellStyle name="20% - Accent5 6" xfId="88" xr:uid="{00000000-0005-0000-0000-000057000000}"/>
    <cellStyle name="20% - Accent5 6 2" xfId="2777" xr:uid="{F7FEB536-8AB0-4F7B-B015-72579D130A58}"/>
    <cellStyle name="20% - Accent5 7" xfId="89" xr:uid="{00000000-0005-0000-0000-000058000000}"/>
    <cellStyle name="20% - Accent5 7 2" xfId="2778" xr:uid="{21FA3AF4-3DCE-42F9-8322-2F9316248F22}"/>
    <cellStyle name="20% - Accent5 8" xfId="90" xr:uid="{00000000-0005-0000-0000-000059000000}"/>
    <cellStyle name="20% - Accent5 8 2" xfId="2779" xr:uid="{C158AC3F-ED8A-4338-A41D-AD242918BB6D}"/>
    <cellStyle name="20% - Accent5 9" xfId="91" xr:uid="{00000000-0005-0000-0000-00005A000000}"/>
    <cellStyle name="20% - Accent5 9 2" xfId="2780" xr:uid="{ECE67411-97CA-4666-83BD-A3C9C21CA556}"/>
    <cellStyle name="20% - Accent6" xfId="92" builtinId="50" customBuiltin="1"/>
    <cellStyle name="20% - Accent6 10" xfId="93" xr:uid="{00000000-0005-0000-0000-00005C000000}"/>
    <cellStyle name="20% - Accent6 10 2" xfId="2781" xr:uid="{6F79408C-4E8A-419C-A514-281CDC956980}"/>
    <cellStyle name="20% - Accent6 11" xfId="94" xr:uid="{00000000-0005-0000-0000-00005D000000}"/>
    <cellStyle name="20% - Accent6 11 2" xfId="2782" xr:uid="{D4AFE600-11B3-4129-A56A-9E14523C14DA}"/>
    <cellStyle name="20% - Accent6 12" xfId="95" xr:uid="{00000000-0005-0000-0000-00005E000000}"/>
    <cellStyle name="20% - Accent6 12 2" xfId="2783" xr:uid="{0034AC66-2896-4A18-A577-5A0C8161F911}"/>
    <cellStyle name="20% - Accent6 13" xfId="96" xr:uid="{00000000-0005-0000-0000-00005F000000}"/>
    <cellStyle name="20% - Accent6 13 2" xfId="2784" xr:uid="{D398D48B-2A89-45CA-A308-023D8E439C1E}"/>
    <cellStyle name="20% - Accent6 14" xfId="97" xr:uid="{00000000-0005-0000-0000-000060000000}"/>
    <cellStyle name="20% - Accent6 14 2" xfId="2785" xr:uid="{2E8BAE7C-7C75-4CC2-9CF6-10A55F4602A4}"/>
    <cellStyle name="20% - Accent6 15" xfId="98" xr:uid="{00000000-0005-0000-0000-000061000000}"/>
    <cellStyle name="20% - Accent6 15 2" xfId="2786" xr:uid="{1C534CD6-0668-4F98-B0CD-2DC76898C3B6}"/>
    <cellStyle name="20% - Accent6 16" xfId="99" xr:uid="{00000000-0005-0000-0000-000062000000}"/>
    <cellStyle name="20% - Accent6 16 2" xfId="2787" xr:uid="{C4FE6E83-DEE7-4F35-96B7-30CBE8B66D44}"/>
    <cellStyle name="20% - Accent6 17" xfId="2683" xr:uid="{E4C6B375-27DA-4D54-AAFF-6FA1DAA60209}"/>
    <cellStyle name="20% - Accent6 2" xfId="100" xr:uid="{00000000-0005-0000-0000-000063000000}"/>
    <cellStyle name="20% - Accent6 2 2" xfId="101" xr:uid="{00000000-0005-0000-0000-000064000000}"/>
    <cellStyle name="20% - Accent6 2 2 2" xfId="2789" xr:uid="{21F6738F-A41F-41BB-BFA3-91850ED75EF3}"/>
    <cellStyle name="20% - Accent6 2 3" xfId="102" xr:uid="{00000000-0005-0000-0000-000065000000}"/>
    <cellStyle name="20% - Accent6 2 3 2" xfId="2790" xr:uid="{78480BA5-E4EF-4E1A-9EB8-4C0B811990A8}"/>
    <cellStyle name="20% - Accent6 2 4" xfId="2788" xr:uid="{8509D3BD-A705-4988-891B-CEBC509E9CC4}"/>
    <cellStyle name="20% - Accent6 3" xfId="103" xr:uid="{00000000-0005-0000-0000-000066000000}"/>
    <cellStyle name="20% - Accent6 3 2" xfId="2791" xr:uid="{F18562B9-C4A5-4A96-B67C-77E27C05E3D5}"/>
    <cellStyle name="20% - Accent6 4" xfId="104" xr:uid="{00000000-0005-0000-0000-000067000000}"/>
    <cellStyle name="20% - Accent6 4 2" xfId="2792" xr:uid="{E68AE380-4F06-4DEB-8986-8AF70476AFC8}"/>
    <cellStyle name="20% - Accent6 5" xfId="105" xr:uid="{00000000-0005-0000-0000-000068000000}"/>
    <cellStyle name="20% - Accent6 5 2" xfId="2793" xr:uid="{560AAD72-C5B0-4E2C-9B22-D99FCCD32D9A}"/>
    <cellStyle name="20% - Accent6 6" xfId="106" xr:uid="{00000000-0005-0000-0000-000069000000}"/>
    <cellStyle name="20% - Accent6 6 2" xfId="2794" xr:uid="{D5B02F2C-9606-4BA5-854F-699A71D1C6BA}"/>
    <cellStyle name="20% - Accent6 7" xfId="107" xr:uid="{00000000-0005-0000-0000-00006A000000}"/>
    <cellStyle name="20% - Accent6 7 2" xfId="2795" xr:uid="{DD6C0FA7-3DAF-4F6E-8F55-7E2770E864A6}"/>
    <cellStyle name="20% - Accent6 8" xfId="108" xr:uid="{00000000-0005-0000-0000-00006B000000}"/>
    <cellStyle name="20% - Accent6 8 2" xfId="2796" xr:uid="{17B9E444-DB62-437B-BD16-4A263E92AAD3}"/>
    <cellStyle name="20% - Accent6 9" xfId="109" xr:uid="{00000000-0005-0000-0000-00006C000000}"/>
    <cellStyle name="20% - Accent6 9 2" xfId="2797" xr:uid="{63ED6DA1-BBA8-436D-82BA-AF4E038DD29F}"/>
    <cellStyle name="40% - Accent1" xfId="110" builtinId="31" customBuiltin="1"/>
    <cellStyle name="40% - Accent1 10" xfId="111" xr:uid="{00000000-0005-0000-0000-00006E000000}"/>
    <cellStyle name="40% - Accent1 10 2" xfId="2798" xr:uid="{59C762D4-BB69-4383-A9B2-542EF530932A}"/>
    <cellStyle name="40% - Accent1 11" xfId="112" xr:uid="{00000000-0005-0000-0000-00006F000000}"/>
    <cellStyle name="40% - Accent1 11 2" xfId="2799" xr:uid="{49F83DFD-CDC8-4433-A38F-29D49A2F4F24}"/>
    <cellStyle name="40% - Accent1 12" xfId="113" xr:uid="{00000000-0005-0000-0000-000070000000}"/>
    <cellStyle name="40% - Accent1 12 2" xfId="2800" xr:uid="{7C320D9A-8CEC-48E1-B4C0-6DBB7F790F03}"/>
    <cellStyle name="40% - Accent1 13" xfId="114" xr:uid="{00000000-0005-0000-0000-000071000000}"/>
    <cellStyle name="40% - Accent1 13 2" xfId="2801" xr:uid="{3A373500-6145-4CC7-B0A2-FEEA05153F4F}"/>
    <cellStyle name="40% - Accent1 14" xfId="115" xr:uid="{00000000-0005-0000-0000-000072000000}"/>
    <cellStyle name="40% - Accent1 14 2" xfId="2802" xr:uid="{1A6B0C22-6100-48FE-8DAC-00DD6148A7D9}"/>
    <cellStyle name="40% - Accent1 15" xfId="116" xr:uid="{00000000-0005-0000-0000-000073000000}"/>
    <cellStyle name="40% - Accent1 15 2" xfId="2803" xr:uid="{CC1C2400-5AC5-47DD-B4E6-2CF2F4F899C1}"/>
    <cellStyle name="40% - Accent1 16" xfId="117" xr:uid="{00000000-0005-0000-0000-000074000000}"/>
    <cellStyle name="40% - Accent1 16 2" xfId="2804" xr:uid="{8684C736-A2D1-4B86-800F-F15742610B9B}"/>
    <cellStyle name="40% - Accent1 17" xfId="2684" xr:uid="{AC25A0AC-F4DB-40E5-A941-F0CFF3C01CC8}"/>
    <cellStyle name="40% - Accent1 2" xfId="118" xr:uid="{00000000-0005-0000-0000-000075000000}"/>
    <cellStyle name="40% - Accent1 2 2" xfId="119" xr:uid="{00000000-0005-0000-0000-000076000000}"/>
    <cellStyle name="40% - Accent1 2 2 2" xfId="2806" xr:uid="{B35A92DD-BCA1-4470-AA6D-4BA1AF8474AF}"/>
    <cellStyle name="40% - Accent1 2 3" xfId="120" xr:uid="{00000000-0005-0000-0000-000077000000}"/>
    <cellStyle name="40% - Accent1 2 3 2" xfId="2807" xr:uid="{F60B943F-877F-43B5-81F1-6617DFFEF5FB}"/>
    <cellStyle name="40% - Accent1 2 4" xfId="2805" xr:uid="{3B6716A8-3179-476E-A604-6C9B4CA401E1}"/>
    <cellStyle name="40% - Accent1 3" xfId="121" xr:uid="{00000000-0005-0000-0000-000078000000}"/>
    <cellStyle name="40% - Accent1 3 2" xfId="2808" xr:uid="{2DE46A2A-CB23-46B8-A58F-7473444CA138}"/>
    <cellStyle name="40% - Accent1 4" xfId="122" xr:uid="{00000000-0005-0000-0000-000079000000}"/>
    <cellStyle name="40% - Accent1 4 2" xfId="2809" xr:uid="{90FAD2A5-DFAE-475D-BB04-FB32B0EF80BC}"/>
    <cellStyle name="40% - Accent1 5" xfId="123" xr:uid="{00000000-0005-0000-0000-00007A000000}"/>
    <cellStyle name="40% - Accent1 5 2" xfId="2810" xr:uid="{8DE74C32-2A71-4906-8CF9-212820FBCC5F}"/>
    <cellStyle name="40% - Accent1 6" xfId="124" xr:uid="{00000000-0005-0000-0000-00007B000000}"/>
    <cellStyle name="40% - Accent1 6 2" xfId="2811" xr:uid="{9807F7D9-2759-49FA-889E-BD0EB1E91CCE}"/>
    <cellStyle name="40% - Accent1 7" xfId="125" xr:uid="{00000000-0005-0000-0000-00007C000000}"/>
    <cellStyle name="40% - Accent1 7 2" xfId="2812" xr:uid="{98C0A542-679F-4265-8221-7ECA2C6F4580}"/>
    <cellStyle name="40% - Accent1 8" xfId="126" xr:uid="{00000000-0005-0000-0000-00007D000000}"/>
    <cellStyle name="40% - Accent1 8 2" xfId="2813" xr:uid="{8A9F2022-E1F7-472B-866E-B5FF0C2C0647}"/>
    <cellStyle name="40% - Accent1 9" xfId="127" xr:uid="{00000000-0005-0000-0000-00007E000000}"/>
    <cellStyle name="40% - Accent1 9 2" xfId="2814" xr:uid="{242E3C48-8CF1-4BAD-B90B-DE6296CB1EAE}"/>
    <cellStyle name="40% - Accent2" xfId="128" builtinId="35" customBuiltin="1"/>
    <cellStyle name="40% - Accent2 10" xfId="129" xr:uid="{00000000-0005-0000-0000-000080000000}"/>
    <cellStyle name="40% - Accent2 10 2" xfId="2815" xr:uid="{4D4B8416-9182-4D1E-B8F5-621FF4526389}"/>
    <cellStyle name="40% - Accent2 11" xfId="130" xr:uid="{00000000-0005-0000-0000-000081000000}"/>
    <cellStyle name="40% - Accent2 11 2" xfId="2816" xr:uid="{7D3F35FB-5051-4773-A910-999F5F4B5E8B}"/>
    <cellStyle name="40% - Accent2 12" xfId="131" xr:uid="{00000000-0005-0000-0000-000082000000}"/>
    <cellStyle name="40% - Accent2 12 2" xfId="2817" xr:uid="{068694E8-828C-4805-8A45-B5A39DDEAF01}"/>
    <cellStyle name="40% - Accent2 13" xfId="132" xr:uid="{00000000-0005-0000-0000-000083000000}"/>
    <cellStyle name="40% - Accent2 13 2" xfId="2818" xr:uid="{D5178B3E-9EFA-4764-A976-A36B2479451F}"/>
    <cellStyle name="40% - Accent2 14" xfId="133" xr:uid="{00000000-0005-0000-0000-000084000000}"/>
    <cellStyle name="40% - Accent2 14 2" xfId="2819" xr:uid="{AD72EAF8-5FAB-45EC-81A6-E4F2391A6C97}"/>
    <cellStyle name="40% - Accent2 15" xfId="134" xr:uid="{00000000-0005-0000-0000-000085000000}"/>
    <cellStyle name="40% - Accent2 15 2" xfId="2820" xr:uid="{08996CF2-6B4F-4D34-BC3C-F9B44585FCC0}"/>
    <cellStyle name="40% - Accent2 16" xfId="135" xr:uid="{00000000-0005-0000-0000-000086000000}"/>
    <cellStyle name="40% - Accent2 16 2" xfId="2821" xr:uid="{D8A28FF3-1226-46D4-AC7D-0F0DECB99630}"/>
    <cellStyle name="40% - Accent2 17" xfId="2685" xr:uid="{E9365010-C619-4D45-9FE0-C6E71AB70506}"/>
    <cellStyle name="40% - Accent2 2" xfId="136" xr:uid="{00000000-0005-0000-0000-000087000000}"/>
    <cellStyle name="40% - Accent2 2 2" xfId="137" xr:uid="{00000000-0005-0000-0000-000088000000}"/>
    <cellStyle name="40% - Accent2 2 2 2" xfId="2823" xr:uid="{2D2FD16A-52ED-4BCB-8358-4917CA8E2A75}"/>
    <cellStyle name="40% - Accent2 2 3" xfId="138" xr:uid="{00000000-0005-0000-0000-000089000000}"/>
    <cellStyle name="40% - Accent2 2 3 2" xfId="2824" xr:uid="{6234A67B-F283-4B2C-941D-8E2CB15252C8}"/>
    <cellStyle name="40% - Accent2 2 4" xfId="2822" xr:uid="{A4213BDB-5619-49F7-BC0C-038D8D734E45}"/>
    <cellStyle name="40% - Accent2 3" xfId="139" xr:uid="{00000000-0005-0000-0000-00008A000000}"/>
    <cellStyle name="40% - Accent2 3 2" xfId="2825" xr:uid="{C68204D8-64A6-41DA-A8EC-75695ED23A11}"/>
    <cellStyle name="40% - Accent2 4" xfId="140" xr:uid="{00000000-0005-0000-0000-00008B000000}"/>
    <cellStyle name="40% - Accent2 4 2" xfId="2826" xr:uid="{19AE2872-3E79-4197-AA59-58F1489AC785}"/>
    <cellStyle name="40% - Accent2 5" xfId="141" xr:uid="{00000000-0005-0000-0000-00008C000000}"/>
    <cellStyle name="40% - Accent2 5 2" xfId="2827" xr:uid="{5FC12F99-A4B5-42AA-A8F4-05024CB39A5E}"/>
    <cellStyle name="40% - Accent2 6" xfId="142" xr:uid="{00000000-0005-0000-0000-00008D000000}"/>
    <cellStyle name="40% - Accent2 6 2" xfId="2828" xr:uid="{5DB4528E-FD26-462F-AC14-71DAE87DCB69}"/>
    <cellStyle name="40% - Accent2 7" xfId="143" xr:uid="{00000000-0005-0000-0000-00008E000000}"/>
    <cellStyle name="40% - Accent2 7 2" xfId="2829" xr:uid="{98C4639A-EB35-4607-B6DE-6197D7AD7CEE}"/>
    <cellStyle name="40% - Accent2 8" xfId="144" xr:uid="{00000000-0005-0000-0000-00008F000000}"/>
    <cellStyle name="40% - Accent2 8 2" xfId="2830" xr:uid="{F3481079-80BD-4DBD-9CCD-2EC66FDD64FF}"/>
    <cellStyle name="40% - Accent2 9" xfId="145" xr:uid="{00000000-0005-0000-0000-000090000000}"/>
    <cellStyle name="40% - Accent2 9 2" xfId="2831" xr:uid="{8616FFAD-17DF-4CC6-9B4A-5608E41A5B76}"/>
    <cellStyle name="40% - Accent3" xfId="146" builtinId="39" customBuiltin="1"/>
    <cellStyle name="40% - Accent3 10" xfId="147" xr:uid="{00000000-0005-0000-0000-000092000000}"/>
    <cellStyle name="40% - Accent3 10 2" xfId="2832" xr:uid="{45C70123-EDDB-4993-9764-0813FF3DDEA1}"/>
    <cellStyle name="40% - Accent3 11" xfId="148" xr:uid="{00000000-0005-0000-0000-000093000000}"/>
    <cellStyle name="40% - Accent3 11 2" xfId="2833" xr:uid="{DB822104-74CD-41CC-AFAC-47E8CC541E4A}"/>
    <cellStyle name="40% - Accent3 12" xfId="149" xr:uid="{00000000-0005-0000-0000-000094000000}"/>
    <cellStyle name="40% - Accent3 12 2" xfId="2834" xr:uid="{DFE5A317-AC16-46BD-8919-818B005FD01D}"/>
    <cellStyle name="40% - Accent3 13" xfId="150" xr:uid="{00000000-0005-0000-0000-000095000000}"/>
    <cellStyle name="40% - Accent3 13 2" xfId="2835" xr:uid="{C8746310-B0C1-4C27-9944-E76ECABFE7EE}"/>
    <cellStyle name="40% - Accent3 14" xfId="151" xr:uid="{00000000-0005-0000-0000-000096000000}"/>
    <cellStyle name="40% - Accent3 14 2" xfId="2836" xr:uid="{DF6A5C2A-3091-4698-9593-4B1E25D23A2F}"/>
    <cellStyle name="40% - Accent3 15" xfId="152" xr:uid="{00000000-0005-0000-0000-000097000000}"/>
    <cellStyle name="40% - Accent3 15 2" xfId="2837" xr:uid="{87DAE5BF-7956-4CA9-9ED9-7F6A655FEB45}"/>
    <cellStyle name="40% - Accent3 16" xfId="153" xr:uid="{00000000-0005-0000-0000-000098000000}"/>
    <cellStyle name="40% - Accent3 16 2" xfId="2838" xr:uid="{276E79DA-DAEE-45E0-A00A-3890B64315F2}"/>
    <cellStyle name="40% - Accent3 17" xfId="2686" xr:uid="{AFD35770-A99D-46A6-A61C-6182EC1E7456}"/>
    <cellStyle name="40% - Accent3 2" xfId="154" xr:uid="{00000000-0005-0000-0000-000099000000}"/>
    <cellStyle name="40% - Accent3 2 2" xfId="155" xr:uid="{00000000-0005-0000-0000-00009A000000}"/>
    <cellStyle name="40% - Accent3 2 2 2" xfId="2840" xr:uid="{F1A99AFE-EC6B-4AA8-948C-94A5DEE085EA}"/>
    <cellStyle name="40% - Accent3 2 3" xfId="156" xr:uid="{00000000-0005-0000-0000-00009B000000}"/>
    <cellStyle name="40% - Accent3 2 3 2" xfId="2841" xr:uid="{5C91ACA6-F9F9-4678-BFEC-51326CEF2A6E}"/>
    <cellStyle name="40% - Accent3 2 4" xfId="2839" xr:uid="{596A5290-9B67-43AA-A7F5-21F44D569383}"/>
    <cellStyle name="40% - Accent3 3" xfId="157" xr:uid="{00000000-0005-0000-0000-00009C000000}"/>
    <cellStyle name="40% - Accent3 3 2" xfId="2842" xr:uid="{C7B4BE71-8575-4AD4-913F-20DB6F4AEAAF}"/>
    <cellStyle name="40% - Accent3 4" xfId="158" xr:uid="{00000000-0005-0000-0000-00009D000000}"/>
    <cellStyle name="40% - Accent3 4 2" xfId="2843" xr:uid="{1F2AA788-B2DB-46EB-B3B5-7FD5C32C4692}"/>
    <cellStyle name="40% - Accent3 5" xfId="159" xr:uid="{00000000-0005-0000-0000-00009E000000}"/>
    <cellStyle name="40% - Accent3 5 2" xfId="2844" xr:uid="{40E16755-5B1B-4762-BED9-2832BFA784EA}"/>
    <cellStyle name="40% - Accent3 6" xfId="160" xr:uid="{00000000-0005-0000-0000-00009F000000}"/>
    <cellStyle name="40% - Accent3 6 2" xfId="2845" xr:uid="{EFDCD79E-97C7-4FA8-8652-9190E19098BB}"/>
    <cellStyle name="40% - Accent3 7" xfId="161" xr:uid="{00000000-0005-0000-0000-0000A0000000}"/>
    <cellStyle name="40% - Accent3 7 2" xfId="2846" xr:uid="{D39843AB-C716-471C-811E-59F83073225F}"/>
    <cellStyle name="40% - Accent3 8" xfId="162" xr:uid="{00000000-0005-0000-0000-0000A1000000}"/>
    <cellStyle name="40% - Accent3 8 2" xfId="2847" xr:uid="{CEBC2CBA-40E7-49DF-B3DA-0EC961B8B11C}"/>
    <cellStyle name="40% - Accent3 9" xfId="163" xr:uid="{00000000-0005-0000-0000-0000A2000000}"/>
    <cellStyle name="40% - Accent3 9 2" xfId="2848" xr:uid="{B5894B17-A8FC-4ACD-A76E-017A0B81280C}"/>
    <cellStyle name="40% - Accent4" xfId="164" builtinId="43" customBuiltin="1"/>
    <cellStyle name="40% - Accent4 10" xfId="165" xr:uid="{00000000-0005-0000-0000-0000A4000000}"/>
    <cellStyle name="40% - Accent4 10 2" xfId="2849" xr:uid="{89D65B50-9A8F-4B6E-ADFC-AB061CE71716}"/>
    <cellStyle name="40% - Accent4 11" xfId="166" xr:uid="{00000000-0005-0000-0000-0000A5000000}"/>
    <cellStyle name="40% - Accent4 11 2" xfId="2850" xr:uid="{B06CEAE1-6F5E-466E-B64C-A1783BDADCEA}"/>
    <cellStyle name="40% - Accent4 12" xfId="167" xr:uid="{00000000-0005-0000-0000-0000A6000000}"/>
    <cellStyle name="40% - Accent4 12 2" xfId="2851" xr:uid="{2261C955-C61A-4538-B893-22E47969A478}"/>
    <cellStyle name="40% - Accent4 13" xfId="168" xr:uid="{00000000-0005-0000-0000-0000A7000000}"/>
    <cellStyle name="40% - Accent4 13 2" xfId="2852" xr:uid="{492AE7AC-BBAF-4568-9F65-FD8520FB184B}"/>
    <cellStyle name="40% - Accent4 14" xfId="169" xr:uid="{00000000-0005-0000-0000-0000A8000000}"/>
    <cellStyle name="40% - Accent4 14 2" xfId="2853" xr:uid="{E32C3404-CAE3-4623-B2E2-BE664CB7A7D6}"/>
    <cellStyle name="40% - Accent4 15" xfId="170" xr:uid="{00000000-0005-0000-0000-0000A9000000}"/>
    <cellStyle name="40% - Accent4 15 2" xfId="2854" xr:uid="{8C36B349-D8B2-415B-A2D0-8E5E9E959718}"/>
    <cellStyle name="40% - Accent4 16" xfId="171" xr:uid="{00000000-0005-0000-0000-0000AA000000}"/>
    <cellStyle name="40% - Accent4 16 2" xfId="2855" xr:uid="{3CCBFF52-FBB3-4208-A4FF-AB94FAE7DBF7}"/>
    <cellStyle name="40% - Accent4 17" xfId="2687" xr:uid="{E8ABF0E5-0410-459C-A32B-D5F8BE566310}"/>
    <cellStyle name="40% - Accent4 2" xfId="172" xr:uid="{00000000-0005-0000-0000-0000AB000000}"/>
    <cellStyle name="40% - Accent4 2 2" xfId="173" xr:uid="{00000000-0005-0000-0000-0000AC000000}"/>
    <cellStyle name="40% - Accent4 2 2 2" xfId="2857" xr:uid="{7C969ECF-5D00-455B-8AB1-17790B5BE29D}"/>
    <cellStyle name="40% - Accent4 2 3" xfId="174" xr:uid="{00000000-0005-0000-0000-0000AD000000}"/>
    <cellStyle name="40% - Accent4 2 3 2" xfId="2858" xr:uid="{100BCCB0-DB2C-4640-A8FE-9406B9F70C8B}"/>
    <cellStyle name="40% - Accent4 2 4" xfId="2856" xr:uid="{B00D416A-8AC8-4FA3-91ED-4DFA93664A0C}"/>
    <cellStyle name="40% - Accent4 3" xfId="175" xr:uid="{00000000-0005-0000-0000-0000AE000000}"/>
    <cellStyle name="40% - Accent4 3 2" xfId="2859" xr:uid="{11D8D71C-906B-481B-ABE0-9D308ECB6196}"/>
    <cellStyle name="40% - Accent4 4" xfId="176" xr:uid="{00000000-0005-0000-0000-0000AF000000}"/>
    <cellStyle name="40% - Accent4 4 2" xfId="2860" xr:uid="{8E64B459-CB9A-4248-9554-C2F37D2737A7}"/>
    <cellStyle name="40% - Accent4 5" xfId="177" xr:uid="{00000000-0005-0000-0000-0000B0000000}"/>
    <cellStyle name="40% - Accent4 5 2" xfId="2861" xr:uid="{9123E4EB-D7C0-4D2E-8267-6B7C55918C38}"/>
    <cellStyle name="40% - Accent4 6" xfId="178" xr:uid="{00000000-0005-0000-0000-0000B1000000}"/>
    <cellStyle name="40% - Accent4 6 2" xfId="2862" xr:uid="{AB524A55-5668-4047-A96C-4F4F35A34BAE}"/>
    <cellStyle name="40% - Accent4 7" xfId="179" xr:uid="{00000000-0005-0000-0000-0000B2000000}"/>
    <cellStyle name="40% - Accent4 7 2" xfId="2863" xr:uid="{07C9733F-CA52-40A9-AC3D-8D7C8C372882}"/>
    <cellStyle name="40% - Accent4 8" xfId="180" xr:uid="{00000000-0005-0000-0000-0000B3000000}"/>
    <cellStyle name="40% - Accent4 8 2" xfId="2864" xr:uid="{9D6D9C0F-83D9-4998-B42F-10284CF041BB}"/>
    <cellStyle name="40% - Accent4 9" xfId="181" xr:uid="{00000000-0005-0000-0000-0000B4000000}"/>
    <cellStyle name="40% - Accent4 9 2" xfId="2865" xr:uid="{63A8E609-2F19-48FF-98B6-00C17EC2894C}"/>
    <cellStyle name="40% - Accent5" xfId="182" builtinId="47" customBuiltin="1"/>
    <cellStyle name="40% - Accent5 10" xfId="183" xr:uid="{00000000-0005-0000-0000-0000B6000000}"/>
    <cellStyle name="40% - Accent5 10 2" xfId="2866" xr:uid="{016556E6-D47F-44EE-9D4D-7A9FA86B34C7}"/>
    <cellStyle name="40% - Accent5 11" xfId="184" xr:uid="{00000000-0005-0000-0000-0000B7000000}"/>
    <cellStyle name="40% - Accent5 11 2" xfId="2867" xr:uid="{A22C7FA1-5D85-4DFE-9D6A-8E10BCB44427}"/>
    <cellStyle name="40% - Accent5 12" xfId="185" xr:uid="{00000000-0005-0000-0000-0000B8000000}"/>
    <cellStyle name="40% - Accent5 12 2" xfId="2868" xr:uid="{8D1617A8-C81E-40EC-B6A7-763BFAB7B2CE}"/>
    <cellStyle name="40% - Accent5 13" xfId="186" xr:uid="{00000000-0005-0000-0000-0000B9000000}"/>
    <cellStyle name="40% - Accent5 13 2" xfId="2869" xr:uid="{BFBC113F-C362-4F3D-9944-2B808CF17ACE}"/>
    <cellStyle name="40% - Accent5 14" xfId="187" xr:uid="{00000000-0005-0000-0000-0000BA000000}"/>
    <cellStyle name="40% - Accent5 14 2" xfId="2870" xr:uid="{985152BB-F8A3-47EB-9289-D7591F93E7A9}"/>
    <cellStyle name="40% - Accent5 15" xfId="188" xr:uid="{00000000-0005-0000-0000-0000BB000000}"/>
    <cellStyle name="40% - Accent5 15 2" xfId="2871" xr:uid="{54E0041E-4A23-4647-AC4C-E2A5D5086158}"/>
    <cellStyle name="40% - Accent5 16" xfId="189" xr:uid="{00000000-0005-0000-0000-0000BC000000}"/>
    <cellStyle name="40% - Accent5 16 2" xfId="2872" xr:uid="{CB9243EB-F6DA-4ABD-965B-6A01B65CE507}"/>
    <cellStyle name="40% - Accent5 17" xfId="2688" xr:uid="{58854080-662B-4BC9-9C09-1647759E078D}"/>
    <cellStyle name="40% - Accent5 2" xfId="190" xr:uid="{00000000-0005-0000-0000-0000BD000000}"/>
    <cellStyle name="40% - Accent5 2 2" xfId="191" xr:uid="{00000000-0005-0000-0000-0000BE000000}"/>
    <cellStyle name="40% - Accent5 2 2 2" xfId="2874" xr:uid="{0458E3EB-700F-418A-8F16-37DDECFB515C}"/>
    <cellStyle name="40% - Accent5 2 3" xfId="192" xr:uid="{00000000-0005-0000-0000-0000BF000000}"/>
    <cellStyle name="40% - Accent5 2 3 2" xfId="2875" xr:uid="{4D3932B7-BF3D-4CA2-94A3-303373AE9C66}"/>
    <cellStyle name="40% - Accent5 2 4" xfId="2873" xr:uid="{036E5DE4-46BD-4D04-A874-5371F08A0D55}"/>
    <cellStyle name="40% - Accent5 3" xfId="193" xr:uid="{00000000-0005-0000-0000-0000C0000000}"/>
    <cellStyle name="40% - Accent5 3 2" xfId="2876" xr:uid="{66B20EB9-536F-47F7-98AA-6C880CA71422}"/>
    <cellStyle name="40% - Accent5 4" xfId="194" xr:uid="{00000000-0005-0000-0000-0000C1000000}"/>
    <cellStyle name="40% - Accent5 4 2" xfId="2877" xr:uid="{51A914C1-1218-4E65-B239-2B72523C4385}"/>
    <cellStyle name="40% - Accent5 5" xfId="195" xr:uid="{00000000-0005-0000-0000-0000C2000000}"/>
    <cellStyle name="40% - Accent5 5 2" xfId="2878" xr:uid="{2059779E-08F3-4C74-A7EA-DCD43F640542}"/>
    <cellStyle name="40% - Accent5 6" xfId="196" xr:uid="{00000000-0005-0000-0000-0000C3000000}"/>
    <cellStyle name="40% - Accent5 6 2" xfId="2879" xr:uid="{91DFB89B-6CAA-4043-9055-DDC3FE44AA27}"/>
    <cellStyle name="40% - Accent5 7" xfId="197" xr:uid="{00000000-0005-0000-0000-0000C4000000}"/>
    <cellStyle name="40% - Accent5 7 2" xfId="2880" xr:uid="{7C98AEA8-3C29-4161-955F-BBFA32598FCB}"/>
    <cellStyle name="40% - Accent5 8" xfId="198" xr:uid="{00000000-0005-0000-0000-0000C5000000}"/>
    <cellStyle name="40% - Accent5 8 2" xfId="2881" xr:uid="{627494BF-73EB-4405-A50B-53E6CB73BA49}"/>
    <cellStyle name="40% - Accent5 9" xfId="199" xr:uid="{00000000-0005-0000-0000-0000C6000000}"/>
    <cellStyle name="40% - Accent5 9 2" xfId="2882" xr:uid="{61427D3B-C9AE-4435-911B-7BEE7DDB64A9}"/>
    <cellStyle name="40% - Accent6" xfId="200" builtinId="51" customBuiltin="1"/>
    <cellStyle name="40% - Accent6 10" xfId="201" xr:uid="{00000000-0005-0000-0000-0000C8000000}"/>
    <cellStyle name="40% - Accent6 10 2" xfId="2883" xr:uid="{BE3D90E5-4582-4F33-A750-528E618C16B1}"/>
    <cellStyle name="40% - Accent6 11" xfId="202" xr:uid="{00000000-0005-0000-0000-0000C9000000}"/>
    <cellStyle name="40% - Accent6 11 2" xfId="2884" xr:uid="{24AA4620-4A30-427D-A1CC-5953CAFBA6C0}"/>
    <cellStyle name="40% - Accent6 12" xfId="203" xr:uid="{00000000-0005-0000-0000-0000CA000000}"/>
    <cellStyle name="40% - Accent6 12 2" xfId="2885" xr:uid="{13CAF4B0-838B-4387-BAA0-3F6FC5FB6F76}"/>
    <cellStyle name="40% - Accent6 13" xfId="204" xr:uid="{00000000-0005-0000-0000-0000CB000000}"/>
    <cellStyle name="40% - Accent6 13 2" xfId="2886" xr:uid="{12C40151-FED3-4C8E-B07E-1B4A1F8F17EE}"/>
    <cellStyle name="40% - Accent6 14" xfId="205" xr:uid="{00000000-0005-0000-0000-0000CC000000}"/>
    <cellStyle name="40% - Accent6 14 2" xfId="2887" xr:uid="{D6B6AE06-4523-4AA3-B23C-83B955626845}"/>
    <cellStyle name="40% - Accent6 15" xfId="206" xr:uid="{00000000-0005-0000-0000-0000CD000000}"/>
    <cellStyle name="40% - Accent6 15 2" xfId="2888" xr:uid="{89628979-D9E5-48EC-9DAC-9E253242A9FF}"/>
    <cellStyle name="40% - Accent6 16" xfId="207" xr:uid="{00000000-0005-0000-0000-0000CE000000}"/>
    <cellStyle name="40% - Accent6 16 2" xfId="2889" xr:uid="{F3B30353-ECBC-44E6-A516-9B6C4E4D8C0B}"/>
    <cellStyle name="40% - Accent6 17" xfId="2689" xr:uid="{11268F71-5BEC-413E-9358-016DAC84B4D1}"/>
    <cellStyle name="40% - Accent6 2" xfId="208" xr:uid="{00000000-0005-0000-0000-0000CF000000}"/>
    <cellStyle name="40% - Accent6 2 2" xfId="209" xr:uid="{00000000-0005-0000-0000-0000D0000000}"/>
    <cellStyle name="40% - Accent6 2 2 2" xfId="2891" xr:uid="{C1B56072-C7E8-4C36-B5B3-E139502343AD}"/>
    <cellStyle name="40% - Accent6 2 3" xfId="210" xr:uid="{00000000-0005-0000-0000-0000D1000000}"/>
    <cellStyle name="40% - Accent6 2 3 2" xfId="2892" xr:uid="{14464B7B-C811-45FA-8803-F353914F097D}"/>
    <cellStyle name="40% - Accent6 2 4" xfId="2890" xr:uid="{ECA1AD05-65B1-46A6-BD3D-A37C29785AAE}"/>
    <cellStyle name="40% - Accent6 3" xfId="211" xr:uid="{00000000-0005-0000-0000-0000D2000000}"/>
    <cellStyle name="40% - Accent6 3 2" xfId="2893" xr:uid="{7BF3444B-7E97-433B-9B89-3E6691D89CB5}"/>
    <cellStyle name="40% - Accent6 4" xfId="212" xr:uid="{00000000-0005-0000-0000-0000D3000000}"/>
    <cellStyle name="40% - Accent6 4 2" xfId="2894" xr:uid="{BA144AEC-EB53-45E8-98AE-ECE695960C8E}"/>
    <cellStyle name="40% - Accent6 5" xfId="213" xr:uid="{00000000-0005-0000-0000-0000D4000000}"/>
    <cellStyle name="40% - Accent6 5 2" xfId="2895" xr:uid="{3D25FA87-75E5-4338-8BE9-F4EC08C7F5C7}"/>
    <cellStyle name="40% - Accent6 6" xfId="214" xr:uid="{00000000-0005-0000-0000-0000D5000000}"/>
    <cellStyle name="40% - Accent6 6 2" xfId="2896" xr:uid="{8F9D2F20-2F09-4461-B5CA-86A8A109B603}"/>
    <cellStyle name="40% - Accent6 7" xfId="215" xr:uid="{00000000-0005-0000-0000-0000D6000000}"/>
    <cellStyle name="40% - Accent6 7 2" xfId="2897" xr:uid="{4FA4E282-DF7C-43B5-A30B-4179FE45F9DE}"/>
    <cellStyle name="40% - Accent6 8" xfId="216" xr:uid="{00000000-0005-0000-0000-0000D7000000}"/>
    <cellStyle name="40% - Accent6 8 2" xfId="2898" xr:uid="{932E310D-7C32-4F66-A4ED-4481C80F7DDD}"/>
    <cellStyle name="40% - Accent6 9" xfId="217" xr:uid="{00000000-0005-0000-0000-0000D8000000}"/>
    <cellStyle name="40% - Accent6 9 2" xfId="2899" xr:uid="{93004A36-642B-4624-8DCB-82BFE723394A}"/>
    <cellStyle name="60% - Accent1" xfId="218" builtinId="32" customBuiltin="1"/>
    <cellStyle name="60% - Accent1 10" xfId="219" xr:uid="{00000000-0005-0000-0000-0000DA000000}"/>
    <cellStyle name="60% - Accent1 11" xfId="220" xr:uid="{00000000-0005-0000-0000-0000DB000000}"/>
    <cellStyle name="60% - Accent1 12" xfId="221" xr:uid="{00000000-0005-0000-0000-0000DC000000}"/>
    <cellStyle name="60% - Accent1 13" xfId="222" xr:uid="{00000000-0005-0000-0000-0000DD000000}"/>
    <cellStyle name="60% - Accent1 14" xfId="223" xr:uid="{00000000-0005-0000-0000-0000DE000000}"/>
    <cellStyle name="60% - Accent1 15" xfId="224" xr:uid="{00000000-0005-0000-0000-0000DF000000}"/>
    <cellStyle name="60% - Accent1 16" xfId="225" xr:uid="{00000000-0005-0000-0000-0000E0000000}"/>
    <cellStyle name="60% - Accent1 2" xfId="226" xr:uid="{00000000-0005-0000-0000-0000E1000000}"/>
    <cellStyle name="60% - Accent1 2 2" xfId="227" xr:uid="{00000000-0005-0000-0000-0000E2000000}"/>
    <cellStyle name="60% - Accent1 2 3" xfId="228" xr:uid="{00000000-0005-0000-0000-0000E3000000}"/>
    <cellStyle name="60% - Accent1 3" xfId="229" xr:uid="{00000000-0005-0000-0000-0000E4000000}"/>
    <cellStyle name="60% - Accent1 4" xfId="230" xr:uid="{00000000-0005-0000-0000-0000E5000000}"/>
    <cellStyle name="60% - Accent1 5" xfId="231" xr:uid="{00000000-0005-0000-0000-0000E6000000}"/>
    <cellStyle name="60% - Accent1 6" xfId="232" xr:uid="{00000000-0005-0000-0000-0000E7000000}"/>
    <cellStyle name="60% - Accent1 7" xfId="233" xr:uid="{00000000-0005-0000-0000-0000E8000000}"/>
    <cellStyle name="60% - Accent1 8" xfId="234" xr:uid="{00000000-0005-0000-0000-0000E9000000}"/>
    <cellStyle name="60% - Accent1 9" xfId="235" xr:uid="{00000000-0005-0000-0000-0000EA000000}"/>
    <cellStyle name="60% - Accent2" xfId="236" builtinId="36" customBuiltin="1"/>
    <cellStyle name="60% - Accent2 10" xfId="237" xr:uid="{00000000-0005-0000-0000-0000EC000000}"/>
    <cellStyle name="60% - Accent2 11" xfId="238" xr:uid="{00000000-0005-0000-0000-0000ED000000}"/>
    <cellStyle name="60% - Accent2 12" xfId="239" xr:uid="{00000000-0005-0000-0000-0000EE000000}"/>
    <cellStyle name="60% - Accent2 13" xfId="240" xr:uid="{00000000-0005-0000-0000-0000EF000000}"/>
    <cellStyle name="60% - Accent2 14" xfId="241" xr:uid="{00000000-0005-0000-0000-0000F0000000}"/>
    <cellStyle name="60% - Accent2 15" xfId="242" xr:uid="{00000000-0005-0000-0000-0000F1000000}"/>
    <cellStyle name="60% - Accent2 16" xfId="243" xr:uid="{00000000-0005-0000-0000-0000F2000000}"/>
    <cellStyle name="60% - Accent2 2" xfId="244" xr:uid="{00000000-0005-0000-0000-0000F3000000}"/>
    <cellStyle name="60% - Accent2 2 2" xfId="245" xr:uid="{00000000-0005-0000-0000-0000F4000000}"/>
    <cellStyle name="60% - Accent2 2 3" xfId="246" xr:uid="{00000000-0005-0000-0000-0000F5000000}"/>
    <cellStyle name="60% - Accent2 3" xfId="247" xr:uid="{00000000-0005-0000-0000-0000F6000000}"/>
    <cellStyle name="60% - Accent2 4" xfId="248" xr:uid="{00000000-0005-0000-0000-0000F7000000}"/>
    <cellStyle name="60% - Accent2 5" xfId="249" xr:uid="{00000000-0005-0000-0000-0000F8000000}"/>
    <cellStyle name="60% - Accent2 6" xfId="250" xr:uid="{00000000-0005-0000-0000-0000F9000000}"/>
    <cellStyle name="60% - Accent2 7" xfId="251" xr:uid="{00000000-0005-0000-0000-0000FA000000}"/>
    <cellStyle name="60% - Accent2 8" xfId="252" xr:uid="{00000000-0005-0000-0000-0000FB000000}"/>
    <cellStyle name="60% - Accent2 9" xfId="253" xr:uid="{00000000-0005-0000-0000-0000FC000000}"/>
    <cellStyle name="60% - Accent3" xfId="254" builtinId="40" customBuiltin="1"/>
    <cellStyle name="60% - Accent3 10" xfId="255" xr:uid="{00000000-0005-0000-0000-0000FE000000}"/>
    <cellStyle name="60% - Accent3 11" xfId="256" xr:uid="{00000000-0005-0000-0000-0000FF000000}"/>
    <cellStyle name="60% - Accent3 12" xfId="257" xr:uid="{00000000-0005-0000-0000-000000010000}"/>
    <cellStyle name="60% - Accent3 13" xfId="258" xr:uid="{00000000-0005-0000-0000-000001010000}"/>
    <cellStyle name="60% - Accent3 14" xfId="259" xr:uid="{00000000-0005-0000-0000-000002010000}"/>
    <cellStyle name="60% - Accent3 15" xfId="260" xr:uid="{00000000-0005-0000-0000-000003010000}"/>
    <cellStyle name="60% - Accent3 16" xfId="261" xr:uid="{00000000-0005-0000-0000-000004010000}"/>
    <cellStyle name="60% - Accent3 2" xfId="262" xr:uid="{00000000-0005-0000-0000-000005010000}"/>
    <cellStyle name="60% - Accent3 2 2" xfId="263" xr:uid="{00000000-0005-0000-0000-000006010000}"/>
    <cellStyle name="60% - Accent3 2 3" xfId="264" xr:uid="{00000000-0005-0000-0000-000007010000}"/>
    <cellStyle name="60% - Accent3 3" xfId="265" xr:uid="{00000000-0005-0000-0000-000008010000}"/>
    <cellStyle name="60% - Accent3 4" xfId="266" xr:uid="{00000000-0005-0000-0000-000009010000}"/>
    <cellStyle name="60% - Accent3 5" xfId="267" xr:uid="{00000000-0005-0000-0000-00000A010000}"/>
    <cellStyle name="60% - Accent3 6" xfId="268" xr:uid="{00000000-0005-0000-0000-00000B010000}"/>
    <cellStyle name="60% - Accent3 7" xfId="269" xr:uid="{00000000-0005-0000-0000-00000C010000}"/>
    <cellStyle name="60% - Accent3 8" xfId="270" xr:uid="{00000000-0005-0000-0000-00000D010000}"/>
    <cellStyle name="60% - Accent3 9" xfId="271" xr:uid="{00000000-0005-0000-0000-00000E010000}"/>
    <cellStyle name="60% - Accent4" xfId="272" builtinId="44" customBuiltin="1"/>
    <cellStyle name="60% - Accent4 10" xfId="273" xr:uid="{00000000-0005-0000-0000-000010010000}"/>
    <cellStyle name="60% - Accent4 11" xfId="274" xr:uid="{00000000-0005-0000-0000-000011010000}"/>
    <cellStyle name="60% - Accent4 12" xfId="275" xr:uid="{00000000-0005-0000-0000-000012010000}"/>
    <cellStyle name="60% - Accent4 13" xfId="276" xr:uid="{00000000-0005-0000-0000-000013010000}"/>
    <cellStyle name="60% - Accent4 14" xfId="277" xr:uid="{00000000-0005-0000-0000-000014010000}"/>
    <cellStyle name="60% - Accent4 15" xfId="278" xr:uid="{00000000-0005-0000-0000-000015010000}"/>
    <cellStyle name="60% - Accent4 16" xfId="279" xr:uid="{00000000-0005-0000-0000-000016010000}"/>
    <cellStyle name="60% - Accent4 2" xfId="280" xr:uid="{00000000-0005-0000-0000-000017010000}"/>
    <cellStyle name="60% - Accent4 2 2" xfId="281" xr:uid="{00000000-0005-0000-0000-000018010000}"/>
    <cellStyle name="60% - Accent4 2 3" xfId="282" xr:uid="{00000000-0005-0000-0000-000019010000}"/>
    <cellStyle name="60% - Accent4 3" xfId="283" xr:uid="{00000000-0005-0000-0000-00001A010000}"/>
    <cellStyle name="60% - Accent4 4" xfId="284" xr:uid="{00000000-0005-0000-0000-00001B010000}"/>
    <cellStyle name="60% - Accent4 5" xfId="285" xr:uid="{00000000-0005-0000-0000-00001C010000}"/>
    <cellStyle name="60% - Accent4 6" xfId="286" xr:uid="{00000000-0005-0000-0000-00001D010000}"/>
    <cellStyle name="60% - Accent4 7" xfId="287" xr:uid="{00000000-0005-0000-0000-00001E010000}"/>
    <cellStyle name="60% - Accent4 8" xfId="288" xr:uid="{00000000-0005-0000-0000-00001F010000}"/>
    <cellStyle name="60% - Accent4 9" xfId="289" xr:uid="{00000000-0005-0000-0000-000020010000}"/>
    <cellStyle name="60% - Accent5" xfId="290" builtinId="48" customBuiltin="1"/>
    <cellStyle name="60% - Accent5 10" xfId="291" xr:uid="{00000000-0005-0000-0000-000022010000}"/>
    <cellStyle name="60% - Accent5 11" xfId="292" xr:uid="{00000000-0005-0000-0000-000023010000}"/>
    <cellStyle name="60% - Accent5 12" xfId="293" xr:uid="{00000000-0005-0000-0000-000024010000}"/>
    <cellStyle name="60% - Accent5 13" xfId="294" xr:uid="{00000000-0005-0000-0000-000025010000}"/>
    <cellStyle name="60% - Accent5 14" xfId="295" xr:uid="{00000000-0005-0000-0000-000026010000}"/>
    <cellStyle name="60% - Accent5 15" xfId="296" xr:uid="{00000000-0005-0000-0000-000027010000}"/>
    <cellStyle name="60% - Accent5 16" xfId="297" xr:uid="{00000000-0005-0000-0000-000028010000}"/>
    <cellStyle name="60% - Accent5 2" xfId="298" xr:uid="{00000000-0005-0000-0000-000029010000}"/>
    <cellStyle name="60% - Accent5 2 2" xfId="299" xr:uid="{00000000-0005-0000-0000-00002A010000}"/>
    <cellStyle name="60% - Accent5 2 3" xfId="300" xr:uid="{00000000-0005-0000-0000-00002B010000}"/>
    <cellStyle name="60% - Accent5 3" xfId="301" xr:uid="{00000000-0005-0000-0000-00002C010000}"/>
    <cellStyle name="60% - Accent5 4" xfId="302" xr:uid="{00000000-0005-0000-0000-00002D010000}"/>
    <cellStyle name="60% - Accent5 5" xfId="303" xr:uid="{00000000-0005-0000-0000-00002E010000}"/>
    <cellStyle name="60% - Accent5 6" xfId="304" xr:uid="{00000000-0005-0000-0000-00002F010000}"/>
    <cellStyle name="60% - Accent5 7" xfId="305" xr:uid="{00000000-0005-0000-0000-000030010000}"/>
    <cellStyle name="60% - Accent5 8" xfId="306" xr:uid="{00000000-0005-0000-0000-000031010000}"/>
    <cellStyle name="60% - Accent5 9" xfId="307" xr:uid="{00000000-0005-0000-0000-000032010000}"/>
    <cellStyle name="60% - Accent6" xfId="308" builtinId="52" customBuiltin="1"/>
    <cellStyle name="60% - Accent6 10" xfId="309" xr:uid="{00000000-0005-0000-0000-000034010000}"/>
    <cellStyle name="60% - Accent6 11" xfId="310" xr:uid="{00000000-0005-0000-0000-000035010000}"/>
    <cellStyle name="60% - Accent6 12" xfId="311" xr:uid="{00000000-0005-0000-0000-000036010000}"/>
    <cellStyle name="60% - Accent6 13" xfId="312" xr:uid="{00000000-0005-0000-0000-000037010000}"/>
    <cellStyle name="60% - Accent6 14" xfId="313" xr:uid="{00000000-0005-0000-0000-000038010000}"/>
    <cellStyle name="60% - Accent6 15" xfId="314" xr:uid="{00000000-0005-0000-0000-000039010000}"/>
    <cellStyle name="60% - Accent6 16" xfId="315" xr:uid="{00000000-0005-0000-0000-00003A010000}"/>
    <cellStyle name="60% - Accent6 2" xfId="316" xr:uid="{00000000-0005-0000-0000-00003B010000}"/>
    <cellStyle name="60% - Accent6 2 2" xfId="317" xr:uid="{00000000-0005-0000-0000-00003C010000}"/>
    <cellStyle name="60% - Accent6 2 3" xfId="318" xr:uid="{00000000-0005-0000-0000-00003D010000}"/>
    <cellStyle name="60% - Accent6 3" xfId="319" xr:uid="{00000000-0005-0000-0000-00003E010000}"/>
    <cellStyle name="60% - Accent6 4" xfId="320" xr:uid="{00000000-0005-0000-0000-00003F010000}"/>
    <cellStyle name="60% - Accent6 5" xfId="321" xr:uid="{00000000-0005-0000-0000-000040010000}"/>
    <cellStyle name="60% - Accent6 6" xfId="322" xr:uid="{00000000-0005-0000-0000-000041010000}"/>
    <cellStyle name="60% - Accent6 7" xfId="323" xr:uid="{00000000-0005-0000-0000-000042010000}"/>
    <cellStyle name="60% - Accent6 8" xfId="324" xr:uid="{00000000-0005-0000-0000-000043010000}"/>
    <cellStyle name="60% - Accent6 9" xfId="325" xr:uid="{00000000-0005-0000-0000-000044010000}"/>
    <cellStyle name="Accent1" xfId="326" builtinId="29" customBuiltin="1"/>
    <cellStyle name="Accent1 10" xfId="327" xr:uid="{00000000-0005-0000-0000-000046010000}"/>
    <cellStyle name="Accent1 11" xfId="328" xr:uid="{00000000-0005-0000-0000-000047010000}"/>
    <cellStyle name="Accent1 12" xfId="329" xr:uid="{00000000-0005-0000-0000-000048010000}"/>
    <cellStyle name="Accent1 13" xfId="330" xr:uid="{00000000-0005-0000-0000-000049010000}"/>
    <cellStyle name="Accent1 14" xfId="331" xr:uid="{00000000-0005-0000-0000-00004A010000}"/>
    <cellStyle name="Accent1 15" xfId="332" xr:uid="{00000000-0005-0000-0000-00004B010000}"/>
    <cellStyle name="Accent1 16" xfId="333" xr:uid="{00000000-0005-0000-0000-00004C010000}"/>
    <cellStyle name="Accent1 2" xfId="334" xr:uid="{00000000-0005-0000-0000-00004D010000}"/>
    <cellStyle name="Accent1 2 2" xfId="335" xr:uid="{00000000-0005-0000-0000-00004E010000}"/>
    <cellStyle name="Accent1 2 3" xfId="336" xr:uid="{00000000-0005-0000-0000-00004F010000}"/>
    <cellStyle name="Accent1 3" xfId="337" xr:uid="{00000000-0005-0000-0000-000050010000}"/>
    <cellStyle name="Accent1 4" xfId="338" xr:uid="{00000000-0005-0000-0000-000051010000}"/>
    <cellStyle name="Accent1 5" xfId="339" xr:uid="{00000000-0005-0000-0000-000052010000}"/>
    <cellStyle name="Accent1 6" xfId="340" xr:uid="{00000000-0005-0000-0000-000053010000}"/>
    <cellStyle name="Accent1 7" xfId="341" xr:uid="{00000000-0005-0000-0000-000054010000}"/>
    <cellStyle name="Accent1 8" xfId="342" xr:uid="{00000000-0005-0000-0000-000055010000}"/>
    <cellStyle name="Accent1 9" xfId="343" xr:uid="{00000000-0005-0000-0000-000056010000}"/>
    <cellStyle name="Accent2" xfId="344" builtinId="33" customBuiltin="1"/>
    <cellStyle name="Accent2 10" xfId="345" xr:uid="{00000000-0005-0000-0000-000058010000}"/>
    <cellStyle name="Accent2 11" xfId="346" xr:uid="{00000000-0005-0000-0000-000059010000}"/>
    <cellStyle name="Accent2 12" xfId="347" xr:uid="{00000000-0005-0000-0000-00005A010000}"/>
    <cellStyle name="Accent2 13" xfId="348" xr:uid="{00000000-0005-0000-0000-00005B010000}"/>
    <cellStyle name="Accent2 14" xfId="349" xr:uid="{00000000-0005-0000-0000-00005C010000}"/>
    <cellStyle name="Accent2 15" xfId="350" xr:uid="{00000000-0005-0000-0000-00005D010000}"/>
    <cellStyle name="Accent2 16" xfId="351" xr:uid="{00000000-0005-0000-0000-00005E010000}"/>
    <cellStyle name="Accent2 2" xfId="352" xr:uid="{00000000-0005-0000-0000-00005F010000}"/>
    <cellStyle name="Accent2 2 2" xfId="353" xr:uid="{00000000-0005-0000-0000-000060010000}"/>
    <cellStyle name="Accent2 2 3" xfId="354" xr:uid="{00000000-0005-0000-0000-000061010000}"/>
    <cellStyle name="Accent2 3" xfId="355" xr:uid="{00000000-0005-0000-0000-000062010000}"/>
    <cellStyle name="Accent2 4" xfId="356" xr:uid="{00000000-0005-0000-0000-000063010000}"/>
    <cellStyle name="Accent2 5" xfId="357" xr:uid="{00000000-0005-0000-0000-000064010000}"/>
    <cellStyle name="Accent2 6" xfId="358" xr:uid="{00000000-0005-0000-0000-000065010000}"/>
    <cellStyle name="Accent2 7" xfId="359" xr:uid="{00000000-0005-0000-0000-000066010000}"/>
    <cellStyle name="Accent2 8" xfId="360" xr:uid="{00000000-0005-0000-0000-000067010000}"/>
    <cellStyle name="Accent2 9" xfId="361" xr:uid="{00000000-0005-0000-0000-000068010000}"/>
    <cellStyle name="Accent3" xfId="362" builtinId="37" customBuiltin="1"/>
    <cellStyle name="Accent3 10" xfId="363" xr:uid="{00000000-0005-0000-0000-00006A010000}"/>
    <cellStyle name="Accent3 11" xfId="364" xr:uid="{00000000-0005-0000-0000-00006B010000}"/>
    <cellStyle name="Accent3 12" xfId="365" xr:uid="{00000000-0005-0000-0000-00006C010000}"/>
    <cellStyle name="Accent3 13" xfId="366" xr:uid="{00000000-0005-0000-0000-00006D010000}"/>
    <cellStyle name="Accent3 14" xfId="367" xr:uid="{00000000-0005-0000-0000-00006E010000}"/>
    <cellStyle name="Accent3 15" xfId="368" xr:uid="{00000000-0005-0000-0000-00006F010000}"/>
    <cellStyle name="Accent3 16" xfId="369" xr:uid="{00000000-0005-0000-0000-000070010000}"/>
    <cellStyle name="Accent3 2" xfId="370" xr:uid="{00000000-0005-0000-0000-000071010000}"/>
    <cellStyle name="Accent3 2 2" xfId="371" xr:uid="{00000000-0005-0000-0000-000072010000}"/>
    <cellStyle name="Accent3 2 3" xfId="372" xr:uid="{00000000-0005-0000-0000-000073010000}"/>
    <cellStyle name="Accent3 3" xfId="373" xr:uid="{00000000-0005-0000-0000-000074010000}"/>
    <cellStyle name="Accent3 4" xfId="374" xr:uid="{00000000-0005-0000-0000-000075010000}"/>
    <cellStyle name="Accent3 5" xfId="375" xr:uid="{00000000-0005-0000-0000-000076010000}"/>
    <cellStyle name="Accent3 6" xfId="376" xr:uid="{00000000-0005-0000-0000-000077010000}"/>
    <cellStyle name="Accent3 7" xfId="377" xr:uid="{00000000-0005-0000-0000-000078010000}"/>
    <cellStyle name="Accent3 8" xfId="378" xr:uid="{00000000-0005-0000-0000-000079010000}"/>
    <cellStyle name="Accent3 9" xfId="379" xr:uid="{00000000-0005-0000-0000-00007A010000}"/>
    <cellStyle name="Accent4" xfId="380" builtinId="41" customBuiltin="1"/>
    <cellStyle name="Accent4 10" xfId="381" xr:uid="{00000000-0005-0000-0000-00007C010000}"/>
    <cellStyle name="Accent4 11" xfId="382" xr:uid="{00000000-0005-0000-0000-00007D010000}"/>
    <cellStyle name="Accent4 12" xfId="383" xr:uid="{00000000-0005-0000-0000-00007E010000}"/>
    <cellStyle name="Accent4 13" xfId="384" xr:uid="{00000000-0005-0000-0000-00007F010000}"/>
    <cellStyle name="Accent4 14" xfId="385" xr:uid="{00000000-0005-0000-0000-000080010000}"/>
    <cellStyle name="Accent4 15" xfId="386" xr:uid="{00000000-0005-0000-0000-000081010000}"/>
    <cellStyle name="Accent4 16" xfId="387" xr:uid="{00000000-0005-0000-0000-000082010000}"/>
    <cellStyle name="Accent4 2" xfId="388" xr:uid="{00000000-0005-0000-0000-000083010000}"/>
    <cellStyle name="Accent4 2 2" xfId="389" xr:uid="{00000000-0005-0000-0000-000084010000}"/>
    <cellStyle name="Accent4 2 3" xfId="390" xr:uid="{00000000-0005-0000-0000-000085010000}"/>
    <cellStyle name="Accent4 3" xfId="391" xr:uid="{00000000-0005-0000-0000-000086010000}"/>
    <cellStyle name="Accent4 4" xfId="392" xr:uid="{00000000-0005-0000-0000-000087010000}"/>
    <cellStyle name="Accent4 5" xfId="393" xr:uid="{00000000-0005-0000-0000-000088010000}"/>
    <cellStyle name="Accent4 6" xfId="394" xr:uid="{00000000-0005-0000-0000-000089010000}"/>
    <cellStyle name="Accent4 7" xfId="395" xr:uid="{00000000-0005-0000-0000-00008A010000}"/>
    <cellStyle name="Accent4 8" xfId="396" xr:uid="{00000000-0005-0000-0000-00008B010000}"/>
    <cellStyle name="Accent4 9" xfId="397" xr:uid="{00000000-0005-0000-0000-00008C010000}"/>
    <cellStyle name="Accent5" xfId="398" builtinId="45" customBuiltin="1"/>
    <cellStyle name="Accent5 10" xfId="399" xr:uid="{00000000-0005-0000-0000-00008E010000}"/>
    <cellStyle name="Accent5 11" xfId="400" xr:uid="{00000000-0005-0000-0000-00008F010000}"/>
    <cellStyle name="Accent5 12" xfId="401" xr:uid="{00000000-0005-0000-0000-000090010000}"/>
    <cellStyle name="Accent5 13" xfId="402" xr:uid="{00000000-0005-0000-0000-000091010000}"/>
    <cellStyle name="Accent5 14" xfId="403" xr:uid="{00000000-0005-0000-0000-000092010000}"/>
    <cellStyle name="Accent5 15" xfId="404" xr:uid="{00000000-0005-0000-0000-000093010000}"/>
    <cellStyle name="Accent5 16" xfId="405" xr:uid="{00000000-0005-0000-0000-000094010000}"/>
    <cellStyle name="Accent5 2" xfId="406" xr:uid="{00000000-0005-0000-0000-000095010000}"/>
    <cellStyle name="Accent5 2 2" xfId="407" xr:uid="{00000000-0005-0000-0000-000096010000}"/>
    <cellStyle name="Accent5 2 3" xfId="408" xr:uid="{00000000-0005-0000-0000-000097010000}"/>
    <cellStyle name="Accent5 3" xfId="409" xr:uid="{00000000-0005-0000-0000-000098010000}"/>
    <cellStyle name="Accent5 4" xfId="410" xr:uid="{00000000-0005-0000-0000-000099010000}"/>
    <cellStyle name="Accent5 5" xfId="411" xr:uid="{00000000-0005-0000-0000-00009A010000}"/>
    <cellStyle name="Accent5 6" xfId="412" xr:uid="{00000000-0005-0000-0000-00009B010000}"/>
    <cellStyle name="Accent5 7" xfId="413" xr:uid="{00000000-0005-0000-0000-00009C010000}"/>
    <cellStyle name="Accent5 8" xfId="414" xr:uid="{00000000-0005-0000-0000-00009D010000}"/>
    <cellStyle name="Accent5 9" xfId="415" xr:uid="{00000000-0005-0000-0000-00009E010000}"/>
    <cellStyle name="Accent6" xfId="416" builtinId="49" customBuiltin="1"/>
    <cellStyle name="Accent6 10" xfId="417" xr:uid="{00000000-0005-0000-0000-0000A0010000}"/>
    <cellStyle name="Accent6 11" xfId="418" xr:uid="{00000000-0005-0000-0000-0000A1010000}"/>
    <cellStyle name="Accent6 12" xfId="419" xr:uid="{00000000-0005-0000-0000-0000A2010000}"/>
    <cellStyle name="Accent6 13" xfId="420" xr:uid="{00000000-0005-0000-0000-0000A3010000}"/>
    <cellStyle name="Accent6 14" xfId="421" xr:uid="{00000000-0005-0000-0000-0000A4010000}"/>
    <cellStyle name="Accent6 15" xfId="422" xr:uid="{00000000-0005-0000-0000-0000A5010000}"/>
    <cellStyle name="Accent6 16" xfId="423" xr:uid="{00000000-0005-0000-0000-0000A6010000}"/>
    <cellStyle name="Accent6 2" xfId="424" xr:uid="{00000000-0005-0000-0000-0000A7010000}"/>
    <cellStyle name="Accent6 2 2" xfId="425" xr:uid="{00000000-0005-0000-0000-0000A8010000}"/>
    <cellStyle name="Accent6 2 3" xfId="426" xr:uid="{00000000-0005-0000-0000-0000A9010000}"/>
    <cellStyle name="Accent6 3" xfId="427" xr:uid="{00000000-0005-0000-0000-0000AA010000}"/>
    <cellStyle name="Accent6 4" xfId="428" xr:uid="{00000000-0005-0000-0000-0000AB010000}"/>
    <cellStyle name="Accent6 5" xfId="429" xr:uid="{00000000-0005-0000-0000-0000AC010000}"/>
    <cellStyle name="Accent6 6" xfId="430" xr:uid="{00000000-0005-0000-0000-0000AD010000}"/>
    <cellStyle name="Accent6 7" xfId="431" xr:uid="{00000000-0005-0000-0000-0000AE010000}"/>
    <cellStyle name="Accent6 8" xfId="432" xr:uid="{00000000-0005-0000-0000-0000AF010000}"/>
    <cellStyle name="Accent6 9" xfId="433" xr:uid="{00000000-0005-0000-0000-0000B0010000}"/>
    <cellStyle name="Bad" xfId="434" builtinId="27" customBuiltin="1"/>
    <cellStyle name="Bad 10" xfId="435" xr:uid="{00000000-0005-0000-0000-0000B2010000}"/>
    <cellStyle name="Bad 11" xfId="436" xr:uid="{00000000-0005-0000-0000-0000B3010000}"/>
    <cellStyle name="Bad 12" xfId="437" xr:uid="{00000000-0005-0000-0000-0000B4010000}"/>
    <cellStyle name="Bad 13" xfId="438" xr:uid="{00000000-0005-0000-0000-0000B5010000}"/>
    <cellStyle name="Bad 14" xfId="439" xr:uid="{00000000-0005-0000-0000-0000B6010000}"/>
    <cellStyle name="Bad 15" xfId="440" xr:uid="{00000000-0005-0000-0000-0000B7010000}"/>
    <cellStyle name="Bad 16" xfId="441" xr:uid="{00000000-0005-0000-0000-0000B8010000}"/>
    <cellStyle name="Bad 2" xfId="442" xr:uid="{00000000-0005-0000-0000-0000B9010000}"/>
    <cellStyle name="Bad 2 2" xfId="443" xr:uid="{00000000-0005-0000-0000-0000BA010000}"/>
    <cellStyle name="Bad 2 3" xfId="444" xr:uid="{00000000-0005-0000-0000-0000BB010000}"/>
    <cellStyle name="Bad 3" xfId="445" xr:uid="{00000000-0005-0000-0000-0000BC010000}"/>
    <cellStyle name="Bad 4" xfId="446" xr:uid="{00000000-0005-0000-0000-0000BD010000}"/>
    <cellStyle name="Bad 5" xfId="447" xr:uid="{00000000-0005-0000-0000-0000BE010000}"/>
    <cellStyle name="Bad 6" xfId="448" xr:uid="{00000000-0005-0000-0000-0000BF010000}"/>
    <cellStyle name="Bad 7" xfId="449" xr:uid="{00000000-0005-0000-0000-0000C0010000}"/>
    <cellStyle name="Bad 8" xfId="450" xr:uid="{00000000-0005-0000-0000-0000C1010000}"/>
    <cellStyle name="Bad 9" xfId="451" xr:uid="{00000000-0005-0000-0000-0000C2010000}"/>
    <cellStyle name="Calc Currency (0)" xfId="452" xr:uid="{00000000-0005-0000-0000-0000C3010000}"/>
    <cellStyle name="Calc Currency (2)" xfId="453" xr:uid="{00000000-0005-0000-0000-0000C4010000}"/>
    <cellStyle name="Calc Currency (2) 2" xfId="454" xr:uid="{00000000-0005-0000-0000-0000C5010000}"/>
    <cellStyle name="Calc Percent (0)" xfId="455" xr:uid="{00000000-0005-0000-0000-0000C6010000}"/>
    <cellStyle name="Calc Percent (0) 2" xfId="456" xr:uid="{00000000-0005-0000-0000-0000C7010000}"/>
    <cellStyle name="Calc Percent (1)" xfId="457" xr:uid="{00000000-0005-0000-0000-0000C8010000}"/>
    <cellStyle name="Calc Percent (1) 2" xfId="458" xr:uid="{00000000-0005-0000-0000-0000C9010000}"/>
    <cellStyle name="Calc Percent (2)" xfId="459" xr:uid="{00000000-0005-0000-0000-0000CA010000}"/>
    <cellStyle name="Calc Percent (2) 2" xfId="460" xr:uid="{00000000-0005-0000-0000-0000CB010000}"/>
    <cellStyle name="Calc Units (0)" xfId="461" xr:uid="{00000000-0005-0000-0000-0000CC010000}"/>
    <cellStyle name="Calc Units (0) 2" xfId="462" xr:uid="{00000000-0005-0000-0000-0000CD010000}"/>
    <cellStyle name="Calc Units (1)" xfId="463" xr:uid="{00000000-0005-0000-0000-0000CE010000}"/>
    <cellStyle name="Calc Units (1) 2" xfId="464" xr:uid="{00000000-0005-0000-0000-0000CF010000}"/>
    <cellStyle name="Calc Units (2)" xfId="465" xr:uid="{00000000-0005-0000-0000-0000D0010000}"/>
    <cellStyle name="Calc Units (2) 2" xfId="466" xr:uid="{00000000-0005-0000-0000-0000D1010000}"/>
    <cellStyle name="Calculation" xfId="467" builtinId="22" customBuiltin="1"/>
    <cellStyle name="Calculation 10" xfId="468" xr:uid="{00000000-0005-0000-0000-0000D3010000}"/>
    <cellStyle name="Calculation 10 2" xfId="469" xr:uid="{00000000-0005-0000-0000-0000D4010000}"/>
    <cellStyle name="Calculation 10 2 2" xfId="3899" xr:uid="{8B7343C1-F3C4-4BE9-985F-798D0BC386AB}"/>
    <cellStyle name="Calculation 10 2 3" xfId="4460" xr:uid="{B951DCDD-80D2-4988-B08F-EB877408114E}"/>
    <cellStyle name="Calculation 10 3" xfId="3682" xr:uid="{FC6AEF61-9B3A-4953-998C-0C6AFC45D5D2}"/>
    <cellStyle name="Calculation 10 4" xfId="3591" xr:uid="{B655F429-28BF-45C6-93BF-B407E7B9A907}"/>
    <cellStyle name="Calculation 10 5" xfId="4459" xr:uid="{BACCC95B-1EE9-4014-A471-4A7C7C57A699}"/>
    <cellStyle name="Calculation 10 6" xfId="4502" xr:uid="{F5D02B69-F47E-4F48-8787-2CE69F219D05}"/>
    <cellStyle name="Calculation 10 7" xfId="4660" xr:uid="{5CA9278D-B71F-4A3A-A389-561F7D399827}"/>
    <cellStyle name="Calculation 10 8" xfId="4487" xr:uid="{7BE76AB0-EC84-40A6-80F3-081A34519856}"/>
    <cellStyle name="Calculation 11" xfId="470" xr:uid="{00000000-0005-0000-0000-0000D5010000}"/>
    <cellStyle name="Calculation 11 2" xfId="471" xr:uid="{00000000-0005-0000-0000-0000D6010000}"/>
    <cellStyle name="Calculation 11 2 2" xfId="3900" xr:uid="{9143FD1F-3EA8-47AA-9109-26FFF37DE43B}"/>
    <cellStyle name="Calculation 11 2 3" xfId="4756" xr:uid="{402F0B0C-EFCA-4A38-812F-9317813CFA22}"/>
    <cellStyle name="Calculation 11 3" xfId="3681" xr:uid="{49265FCD-15EE-4F3D-98E8-26B740BA12AD}"/>
    <cellStyle name="Calculation 11 4" xfId="3592" xr:uid="{E2179F3A-FB95-4FF9-A8A9-829217F6D160}"/>
    <cellStyle name="Calculation 11 5" xfId="4755" xr:uid="{6430A5E3-82CA-47F2-A8ED-9BB2AB142517}"/>
    <cellStyle name="Calculation 11 6" xfId="4503" xr:uid="{9086F21C-06B8-4763-988E-C97CC6040141}"/>
    <cellStyle name="Calculation 11 7" xfId="4659" xr:uid="{FCD87637-4FE0-4D90-B3CB-4DDCD9D3E5CD}"/>
    <cellStyle name="Calculation 11 8" xfId="4488" xr:uid="{F163954F-548F-4438-BE5B-A1B4E3721B42}"/>
    <cellStyle name="Calculation 12" xfId="472" xr:uid="{00000000-0005-0000-0000-0000D7010000}"/>
    <cellStyle name="Calculation 12 2" xfId="473" xr:uid="{00000000-0005-0000-0000-0000D8010000}"/>
    <cellStyle name="Calculation 12 2 2" xfId="3901" xr:uid="{DE2F3277-782B-49E8-9673-02EB4CE56025}"/>
    <cellStyle name="Calculation 12 2 3" xfId="4462" xr:uid="{718A8A88-D714-45F2-84D4-E57FE39B0D59}"/>
    <cellStyle name="Calculation 12 3" xfId="3680" xr:uid="{6B0320A4-A2D3-4406-89CB-8BDD606492C2}"/>
    <cellStyle name="Calculation 12 4" xfId="3593" xr:uid="{224B4B05-29BD-4E94-87A2-DC2338ADB2FE}"/>
    <cellStyle name="Calculation 12 5" xfId="4461" xr:uid="{5B7025CC-4CC6-47BC-A9F6-7B732D2F33AF}"/>
    <cellStyle name="Calculation 12 6" xfId="4504" xr:uid="{58D59832-00B1-4275-9BB7-0AA3662DFC1C}"/>
    <cellStyle name="Calculation 12 7" xfId="4658" xr:uid="{5A76DE01-996A-4EEF-A551-F5530FFB8D48}"/>
    <cellStyle name="Calculation 12 8" xfId="4489" xr:uid="{6B687FAB-0D10-4C0E-BED7-F0A31FC2ACD9}"/>
    <cellStyle name="Calculation 13" xfId="474" xr:uid="{00000000-0005-0000-0000-0000D9010000}"/>
    <cellStyle name="Calculation 13 2" xfId="475" xr:uid="{00000000-0005-0000-0000-0000DA010000}"/>
    <cellStyle name="Calculation 13 2 2" xfId="3902" xr:uid="{B77AE749-D6E4-4E86-8ECB-1BE25A1015B3}"/>
    <cellStyle name="Calculation 13 2 3" xfId="4762" xr:uid="{CFB7567E-7542-4C68-B134-7F841423222A}"/>
    <cellStyle name="Calculation 13 3" xfId="3679" xr:uid="{FEAAD657-80FF-4B3F-A165-C830F32FE787}"/>
    <cellStyle name="Calculation 13 4" xfId="3594" xr:uid="{241B265A-9BBA-4E2E-9F9C-501A42D0E722}"/>
    <cellStyle name="Calculation 13 5" xfId="4463" xr:uid="{F7872A4A-96D9-4967-93E6-AF722D624586}"/>
    <cellStyle name="Calculation 13 6" xfId="4505" xr:uid="{8626263B-68F6-4D0C-8762-BE71E3181CD1}"/>
    <cellStyle name="Calculation 13 7" xfId="4616" xr:uid="{68507C7A-85C2-46A7-BFE6-DF2163852597}"/>
    <cellStyle name="Calculation 13 8" xfId="4490" xr:uid="{17714C41-A659-4E47-B2DD-965A452C7DE2}"/>
    <cellStyle name="Calculation 14" xfId="476" xr:uid="{00000000-0005-0000-0000-0000DB010000}"/>
    <cellStyle name="Calculation 14 2" xfId="477" xr:uid="{00000000-0005-0000-0000-0000DC010000}"/>
    <cellStyle name="Calculation 14 2 2" xfId="3903" xr:uid="{25262283-DFEB-4D16-83D7-F81F16DAF05C}"/>
    <cellStyle name="Calculation 14 2 3" xfId="4464" xr:uid="{ACB88E39-B7BC-4FC9-BE85-8A3E196EC6C5}"/>
    <cellStyle name="Calculation 14 3" xfId="3678" xr:uid="{699905E9-41AD-4FDE-870F-27C8345502F9}"/>
    <cellStyle name="Calculation 14 4" xfId="3595" xr:uid="{90E91377-8151-4422-A0AD-88AE8F1187A2}"/>
    <cellStyle name="Calculation 14 5" xfId="4763" xr:uid="{FAABC836-F4BF-4C35-8337-0667EF33349F}"/>
    <cellStyle name="Calculation 14 6" xfId="4412" xr:uid="{DD2F2313-ADE7-4A25-B8D9-DE1C5658A021}"/>
    <cellStyle name="Calculation 14 7" xfId="4615" xr:uid="{7F3CD79C-FAE5-47BA-96A8-EE1FEBE7B521}"/>
    <cellStyle name="Calculation 14 8" xfId="4491" xr:uid="{186F565B-ECA3-44DE-93A5-5C70BAD01548}"/>
    <cellStyle name="Calculation 15" xfId="478" xr:uid="{00000000-0005-0000-0000-0000DD010000}"/>
    <cellStyle name="Calculation 15 2" xfId="479" xr:uid="{00000000-0005-0000-0000-0000DE010000}"/>
    <cellStyle name="Calculation 15 2 2" xfId="3904" xr:uid="{7F086C19-FCF3-410A-BB9F-D31AB64F6507}"/>
    <cellStyle name="Calculation 15 2 3" xfId="4466" xr:uid="{26B7A5AF-7C6C-48A1-9EB8-FF8847251F02}"/>
    <cellStyle name="Calculation 15 3" xfId="3677" xr:uid="{AE8EC5A1-839F-4732-86B7-46096DDCDE12}"/>
    <cellStyle name="Calculation 15 4" xfId="3596" xr:uid="{F6F418C4-4533-4F5F-82AD-3A41AEEC2F1A}"/>
    <cellStyle name="Calculation 15 5" xfId="4465" xr:uid="{7B45FC04-C291-457D-8BBF-AA3B94988449}"/>
    <cellStyle name="Calculation 15 6" xfId="4506" xr:uid="{2948B536-A212-4CA1-981E-225DD55C7337}"/>
    <cellStyle name="Calculation 15 7" xfId="4614" xr:uid="{5473ED07-5C6E-4801-AD29-A49772FF885E}"/>
    <cellStyle name="Calculation 15 8" xfId="4492" xr:uid="{364B6F12-4E62-469F-92C1-694B8AB10730}"/>
    <cellStyle name="Calculation 16" xfId="480" xr:uid="{00000000-0005-0000-0000-0000DF010000}"/>
    <cellStyle name="Calculation 16 2" xfId="481" xr:uid="{00000000-0005-0000-0000-0000E0010000}"/>
    <cellStyle name="Calculation 16 2 2" xfId="3905" xr:uid="{68241C41-5093-4F87-8872-C6A2C6109EC7}"/>
    <cellStyle name="Calculation 16 2 3" xfId="4468" xr:uid="{502324FA-D6DA-4903-A31D-87F4CDB88A32}"/>
    <cellStyle name="Calculation 16 3" xfId="3676" xr:uid="{04128D6D-B053-499F-A46D-04800D3E2238}"/>
    <cellStyle name="Calculation 16 4" xfId="3597" xr:uid="{3D44A7A2-C6CF-4D05-A0A9-C885E61A480F}"/>
    <cellStyle name="Calculation 16 5" xfId="4467" xr:uid="{5B028678-6CDD-4E01-AF6B-0018C8261E6A}"/>
    <cellStyle name="Calculation 16 6" xfId="4507" xr:uid="{AA537DE3-EB12-459E-8462-864819075F57}"/>
    <cellStyle name="Calculation 16 7" xfId="4613" xr:uid="{24DF0811-6559-4BAD-BFAD-23A570497C72}"/>
    <cellStyle name="Calculation 16 8" xfId="4493" xr:uid="{FF0D74FC-1FF3-42EA-A6A7-A265A572B9E8}"/>
    <cellStyle name="Calculation 17" xfId="3717" xr:uid="{E31DC55E-44B3-4C15-A94E-F3616F11BE52}"/>
    <cellStyle name="Calculation 18" xfId="3723" xr:uid="{EC2A906A-06C9-4A0E-94F7-4560E7890D96}"/>
    <cellStyle name="Calculation 19" xfId="4458" xr:uid="{53C2F8A7-48CB-4C41-A244-28C607E467F8}"/>
    <cellStyle name="Calculation 2" xfId="482" xr:uid="{00000000-0005-0000-0000-0000E1010000}"/>
    <cellStyle name="Calculation 2 10" xfId="4494" xr:uid="{747FA48F-8A60-4F6D-A815-A7D81229A079}"/>
    <cellStyle name="Calculation 2 2" xfId="483" xr:uid="{00000000-0005-0000-0000-0000E2010000}"/>
    <cellStyle name="Calculation 2 2 2" xfId="484" xr:uid="{00000000-0005-0000-0000-0000E3010000}"/>
    <cellStyle name="Calculation 2 2 2 2" xfId="3906" xr:uid="{CE4D557F-EF5F-468F-B145-DA43C27B6E9F}"/>
    <cellStyle name="Calculation 2 2 2 3" xfId="4471" xr:uid="{0B2BDEBF-3C9B-40E0-B05D-05AA6EABCE7F}"/>
    <cellStyle name="Calculation 2 2 3" xfId="3674" xr:uid="{1718B1CA-B296-4F88-91A1-CEFE7FA5ECD3}"/>
    <cellStyle name="Calculation 2 2 4" xfId="3599" xr:uid="{033BE833-D9EB-4371-8EBF-964B97BF4DAA}"/>
    <cellStyle name="Calculation 2 2 5" xfId="4470" xr:uid="{E5CE03B2-77C6-48BD-A9AB-EF835F44F583}"/>
    <cellStyle name="Calculation 2 2 6" xfId="4509" xr:uid="{413AD775-4010-4AE4-AD2E-A77B44FB3F70}"/>
    <cellStyle name="Calculation 2 2 7" xfId="4611" xr:uid="{AE2109AE-598B-4881-9AFF-E518F67315C6}"/>
    <cellStyle name="Calculation 2 2 8" xfId="4495" xr:uid="{95A3388A-2E9A-47CB-89D9-DB60D55CCBD8}"/>
    <cellStyle name="Calculation 2 3" xfId="485" xr:uid="{00000000-0005-0000-0000-0000E4010000}"/>
    <cellStyle name="Calculation 2 3 2" xfId="486" xr:uid="{00000000-0005-0000-0000-0000E5010000}"/>
    <cellStyle name="Calculation 2 3 2 2" xfId="3907" xr:uid="{E4859FF2-1709-459E-A19B-D60D5D485667}"/>
    <cellStyle name="Calculation 2 3 2 3" xfId="4403" xr:uid="{FEE02C14-7F8A-4832-8B3C-EC4124F43139}"/>
    <cellStyle name="Calculation 2 3 3" xfId="3673" xr:uid="{31BF3874-959B-4CF2-B304-75AE18E9AE5B}"/>
    <cellStyle name="Calculation 2 3 4" xfId="3600" xr:uid="{2CB8C117-701D-45BB-A598-D9148D263A48}"/>
    <cellStyle name="Calculation 2 3 5" xfId="4761" xr:uid="{F5F07709-258E-455E-802B-EED1E725EB08}"/>
    <cellStyle name="Calculation 2 3 6" xfId="4510" xr:uid="{62D5F5EA-7662-4254-A54A-7C53F27925F7}"/>
    <cellStyle name="Calculation 2 3 7" xfId="4610" xr:uid="{7EC664DD-7CD6-4F5C-8484-CE6E3412E650}"/>
    <cellStyle name="Calculation 2 3 8" xfId="4496" xr:uid="{7F37DEC4-7859-4C97-B66B-6A5677F998ED}"/>
    <cellStyle name="Calculation 2 4" xfId="487" xr:uid="{00000000-0005-0000-0000-0000E6010000}"/>
    <cellStyle name="Calculation 2 4 2" xfId="3908" xr:uid="{3A7BEF43-6E48-46CA-9B78-B8F34725A269}"/>
    <cellStyle name="Calculation 2 4 3" xfId="4764" xr:uid="{9FDD18D6-B955-4125-B403-DED19873DB15}"/>
    <cellStyle name="Calculation 2 5" xfId="3675" xr:uid="{057B7AF0-40C9-4BD3-844F-72456D2A9274}"/>
    <cellStyle name="Calculation 2 6" xfId="3598" xr:uid="{035455AE-63C5-4666-9AFD-1E3A1F915273}"/>
    <cellStyle name="Calculation 2 7" xfId="4469" xr:uid="{3BC6EA46-5D5B-4BBE-8B81-623928841864}"/>
    <cellStyle name="Calculation 2 8" xfId="4508" xr:uid="{F50950E0-AB3A-4A88-A3B2-8374817B1B34}"/>
    <cellStyle name="Calculation 2 9" xfId="4612" xr:uid="{D23DF4D9-14E7-421D-A31C-D22E00A59210}"/>
    <cellStyle name="Calculation 20" xfId="4425" xr:uid="{77790207-244D-48A3-B67E-7DB596697778}"/>
    <cellStyle name="Calculation 21" xfId="4884" xr:uid="{509CC144-DDB9-44C9-8FC8-CA446C02642D}"/>
    <cellStyle name="Calculation 22" xfId="5467" xr:uid="{28CA0160-5CE5-4F39-A510-47BE279D3CB1}"/>
    <cellStyle name="Calculation 3" xfId="488" xr:uid="{00000000-0005-0000-0000-0000E7010000}"/>
    <cellStyle name="Calculation 3 2" xfId="489" xr:uid="{00000000-0005-0000-0000-0000E8010000}"/>
    <cellStyle name="Calculation 3 2 2" xfId="3909" xr:uid="{394B37B6-9E2F-4657-9450-391AE35514F7}"/>
    <cellStyle name="Calculation 3 2 3" xfId="4473" xr:uid="{B027A988-14FC-4E03-B02B-B2131AADEC5C}"/>
    <cellStyle name="Calculation 3 3" xfId="3672" xr:uid="{E5879892-07DD-4EBC-907F-C27620EC2FC3}"/>
    <cellStyle name="Calculation 3 4" xfId="3601" xr:uid="{C25E7B5E-8DDA-4350-B230-18D8A3EA4AF4}"/>
    <cellStyle name="Calculation 3 5" xfId="4472" xr:uid="{CF9D55AA-79A0-4C70-A7CA-02B82E2A9263}"/>
    <cellStyle name="Calculation 3 6" xfId="4511" xr:uid="{2FD3E1F3-89B7-4F2A-BCBB-5CC8F13F3C87}"/>
    <cellStyle name="Calculation 3 7" xfId="4609" xr:uid="{7312955F-E0B2-471F-AFBC-25F0D95AF60D}"/>
    <cellStyle name="Calculation 3 8" xfId="4414" xr:uid="{0748381A-1DBA-4B6F-9295-E99AEEE65FC6}"/>
    <cellStyle name="Calculation 4" xfId="490" xr:uid="{00000000-0005-0000-0000-0000E9010000}"/>
    <cellStyle name="Calculation 4 2" xfId="491" xr:uid="{00000000-0005-0000-0000-0000EA010000}"/>
    <cellStyle name="Calculation 4 2 2" xfId="3910" xr:uid="{5C3BDFBB-3A1C-4FE2-B201-E8974C8DA9DA}"/>
    <cellStyle name="Calculation 4 2 3" xfId="4475" xr:uid="{081B6833-72D8-418A-A729-CC241E25E47F}"/>
    <cellStyle name="Calculation 4 3" xfId="3671" xr:uid="{6AEAFCB9-5231-47F7-9505-42C8FB83BBF0}"/>
    <cellStyle name="Calculation 4 4" xfId="3602" xr:uid="{7D0D1C41-630E-42C8-9488-1F0788B8B9D7}"/>
    <cellStyle name="Calculation 4 5" xfId="4474" xr:uid="{21D571C2-B22B-4D58-895E-0CE94A01E9F8}"/>
    <cellStyle name="Calculation 4 6" xfId="4512" xr:uid="{E4666514-FEDF-43F4-8B25-CDD8F3ECCD89}"/>
    <cellStyle name="Calculation 4 7" xfId="4608" xr:uid="{D5A7B184-49F0-4430-8118-43F5CE6E8E33}"/>
    <cellStyle name="Calculation 4 8" xfId="4497" xr:uid="{BE828C67-69A4-45A4-BFD8-9920D7DE351C}"/>
    <cellStyle name="Calculation 5" xfId="492" xr:uid="{00000000-0005-0000-0000-0000EB010000}"/>
    <cellStyle name="Calculation 5 2" xfId="493" xr:uid="{00000000-0005-0000-0000-0000EC010000}"/>
    <cellStyle name="Calculation 5 2 2" xfId="3911" xr:uid="{B3EA900B-7317-41E8-892B-E1367E2A2BD8}"/>
    <cellStyle name="Calculation 5 2 3" xfId="4477" xr:uid="{1FFCDF14-7592-4D90-9532-804D1CC16A27}"/>
    <cellStyle name="Calculation 5 3" xfId="3670" xr:uid="{42D94F41-20DA-4CF7-92DB-85197F0B8661}"/>
    <cellStyle name="Calculation 5 4" xfId="3603" xr:uid="{9A06A685-528B-4267-AC6F-5615A807F909}"/>
    <cellStyle name="Calculation 5 5" xfId="4476" xr:uid="{88B760ED-BC6C-410F-A01A-F984E49228CC}"/>
    <cellStyle name="Calculation 5 6" xfId="4513" xr:uid="{D62021CA-169B-49C4-828C-136609C6A2C7}"/>
    <cellStyle name="Calculation 5 7" xfId="4607" xr:uid="{E487447F-C711-4207-A1DB-D03B588F0B57}"/>
    <cellStyle name="Calculation 5 8" xfId="4498" xr:uid="{D897578F-32C9-4D20-874F-030D22A648B4}"/>
    <cellStyle name="Calculation 6" xfId="494" xr:uid="{00000000-0005-0000-0000-0000ED010000}"/>
    <cellStyle name="Calculation 6 2" xfId="495" xr:uid="{00000000-0005-0000-0000-0000EE010000}"/>
    <cellStyle name="Calculation 6 2 2" xfId="3912" xr:uid="{4F242CB9-9187-49EE-945A-0E88C4C80AF3}"/>
    <cellStyle name="Calculation 6 2 3" xfId="4479" xr:uid="{8454075C-0595-40BB-B1DF-0BB99B68D9B3}"/>
    <cellStyle name="Calculation 6 3" xfId="3669" xr:uid="{BF3E1D3E-2AE4-4054-BB93-CAA66C993C5B}"/>
    <cellStyle name="Calculation 6 4" xfId="3604" xr:uid="{7F337BCC-54FC-4C80-BBF0-FD9533CF61EE}"/>
    <cellStyle name="Calculation 6 5" xfId="4478" xr:uid="{26F176F7-4FBE-456C-A6A9-B70F2DDD61FB}"/>
    <cellStyle name="Calculation 6 6" xfId="4514" xr:uid="{C1745C68-8A61-4527-8FE5-E8F011BDE178}"/>
    <cellStyle name="Calculation 6 7" xfId="4606" xr:uid="{314150AA-9645-4DAC-9BD6-49C96DB81813}"/>
    <cellStyle name="Calculation 6 8" xfId="4499" xr:uid="{CE0DA4DE-5CF2-4449-8008-A65D74FDC5DD}"/>
    <cellStyle name="Calculation 7" xfId="496" xr:uid="{00000000-0005-0000-0000-0000EF010000}"/>
    <cellStyle name="Calculation 7 2" xfId="497" xr:uid="{00000000-0005-0000-0000-0000F0010000}"/>
    <cellStyle name="Calculation 7 2 2" xfId="3913" xr:uid="{6CF4C8E7-7AD2-4315-8EFB-2271A8741966}"/>
    <cellStyle name="Calculation 7 2 3" xfId="4481" xr:uid="{275FA625-53EB-4B41-93F1-81A2E826519E}"/>
    <cellStyle name="Calculation 7 3" xfId="3668" xr:uid="{C97DD6BA-705C-48D9-8EEF-EDD3731712CD}"/>
    <cellStyle name="Calculation 7 4" xfId="3605" xr:uid="{1503EC32-E1F2-4C0B-AA36-0DBB83DC29E3}"/>
    <cellStyle name="Calculation 7 5" xfId="4480" xr:uid="{0E0AF8B9-D4A2-4F51-BBAB-56C213C3E6FB}"/>
    <cellStyle name="Calculation 7 6" xfId="4515" xr:uid="{2727A998-3B24-4B7F-A810-CE0747B1A707}"/>
    <cellStyle name="Calculation 7 7" xfId="4407" xr:uid="{4C5EE1C8-0DA7-44B6-8298-607D437FF9DC}"/>
    <cellStyle name="Calculation 7 8" xfId="4500" xr:uid="{29D92E47-207A-41FA-B32D-8C98F12A1C4F}"/>
    <cellStyle name="Calculation 8" xfId="498" xr:uid="{00000000-0005-0000-0000-0000F1010000}"/>
    <cellStyle name="Calculation 8 2" xfId="499" xr:uid="{00000000-0005-0000-0000-0000F2010000}"/>
    <cellStyle name="Calculation 8 2 2" xfId="3914" xr:uid="{9A278B34-F5F8-4D4D-8C25-A90527B0B7D4}"/>
    <cellStyle name="Calculation 8 2 3" xfId="4483" xr:uid="{FE71D7F0-B992-4EAE-B7CC-0FB3063481AF}"/>
    <cellStyle name="Calculation 8 3" xfId="3667" xr:uid="{0926AF0E-11A0-4E04-BAA4-9550DDF02D6A}"/>
    <cellStyle name="Calculation 8 4" xfId="3606" xr:uid="{C5DDA028-9262-402D-86D5-CCB9A838208A}"/>
    <cellStyle name="Calculation 8 5" xfId="4482" xr:uid="{5209DE52-C70E-4745-845F-E9EE2437D64B}"/>
    <cellStyle name="Calculation 8 6" xfId="4516" xr:uid="{74B6F055-24F1-474D-8122-AC3A72800BD2}"/>
    <cellStyle name="Calculation 8 7" xfId="4406" xr:uid="{AE810964-7B06-4E07-9DFD-EA58F121611E}"/>
    <cellStyle name="Calculation 8 8" xfId="5255" xr:uid="{A03B9AFC-C4CF-4D21-BBD3-C6478F220180}"/>
    <cellStyle name="Calculation 9" xfId="500" xr:uid="{00000000-0005-0000-0000-0000F3010000}"/>
    <cellStyle name="Calculation 9 2" xfId="501" xr:uid="{00000000-0005-0000-0000-0000F4010000}"/>
    <cellStyle name="Calculation 9 2 2" xfId="3915" xr:uid="{21CDC14C-07EE-4A0E-A3CC-5E96540867F7}"/>
    <cellStyle name="Calculation 9 2 3" xfId="4485" xr:uid="{E1DC7CC0-C7DC-4ACE-BE44-BDC79520D8D0}"/>
    <cellStyle name="Calculation 9 3" xfId="3666" xr:uid="{97810E95-0FDD-4506-8D83-5627D31ED025}"/>
    <cellStyle name="Calculation 9 4" xfId="3607" xr:uid="{D2758DFD-0E23-4403-9E33-3A55A33AD304}"/>
    <cellStyle name="Calculation 9 5" xfId="4484" xr:uid="{8E28F2FB-2EDA-4C25-B332-0E31E638831B}"/>
    <cellStyle name="Calculation 9 6" xfId="4517" xr:uid="{FF488DC5-2DCE-4CB1-9C8B-76A511A44692}"/>
    <cellStyle name="Calculation 9 7" xfId="4605" xr:uid="{FA119CD9-14F1-4E47-B7D0-E2C428D79BCA}"/>
    <cellStyle name="Calculation 9 8" xfId="4501" xr:uid="{43BEBAE9-66A9-47B1-BFDB-AAAE2AC25715}"/>
    <cellStyle name="Check Cell" xfId="502" builtinId="23" customBuiltin="1"/>
    <cellStyle name="Check Cell 10" xfId="503" xr:uid="{00000000-0005-0000-0000-0000F6010000}"/>
    <cellStyle name="Check Cell 10 2" xfId="3571" xr:uid="{F9175432-108B-4F94-8E36-7B71A82DDF7D}"/>
    <cellStyle name="Check Cell 11" xfId="504" xr:uid="{00000000-0005-0000-0000-0000F7010000}"/>
    <cellStyle name="Check Cell 11 2" xfId="3572" xr:uid="{30D6E002-6D3A-43A6-BEE2-33C8EA1DDAB6}"/>
    <cellStyle name="Check Cell 12" xfId="505" xr:uid="{00000000-0005-0000-0000-0000F8010000}"/>
    <cellStyle name="Check Cell 12 2" xfId="3573" xr:uid="{F4A5E138-06DC-435E-9FCA-6C8E6C64C51F}"/>
    <cellStyle name="Check Cell 13" xfId="506" xr:uid="{00000000-0005-0000-0000-0000F9010000}"/>
    <cellStyle name="Check Cell 13 2" xfId="3574" xr:uid="{8E8DC75F-90AC-44A4-A9A8-D96A05649197}"/>
    <cellStyle name="Check Cell 14" xfId="507" xr:uid="{00000000-0005-0000-0000-0000FA010000}"/>
    <cellStyle name="Check Cell 14 2" xfId="3575" xr:uid="{4314F60E-A4C4-4A13-A223-65C3E2BA4BDE}"/>
    <cellStyle name="Check Cell 15" xfId="508" xr:uid="{00000000-0005-0000-0000-0000FB010000}"/>
    <cellStyle name="Check Cell 15 2" xfId="3576" xr:uid="{D2C59BBE-2751-4E60-B08F-44B4174FA0AA}"/>
    <cellStyle name="Check Cell 16" xfId="509" xr:uid="{00000000-0005-0000-0000-0000FC010000}"/>
    <cellStyle name="Check Cell 16 2" xfId="3577" xr:uid="{C71C1D85-9BBF-4B34-BF58-5B4BCBC4C8D4}"/>
    <cellStyle name="Check Cell 17" xfId="3402" xr:uid="{5F1B2134-E229-4FC8-A286-73FDC44E26FF}"/>
    <cellStyle name="Check Cell 2" xfId="510" xr:uid="{00000000-0005-0000-0000-0000FD010000}"/>
    <cellStyle name="Check Cell 2 2" xfId="511" xr:uid="{00000000-0005-0000-0000-0000FE010000}"/>
    <cellStyle name="Check Cell 2 2 2" xfId="3579" xr:uid="{2753DF83-4DF0-4F5E-B3BC-500D8D06C4E5}"/>
    <cellStyle name="Check Cell 2 3" xfId="512" xr:uid="{00000000-0005-0000-0000-0000FF010000}"/>
    <cellStyle name="Check Cell 2 3 2" xfId="3580" xr:uid="{A8B0881A-D26E-4063-862B-F4554F77A10B}"/>
    <cellStyle name="Check Cell 2 4" xfId="3578" xr:uid="{BB5D98AB-5DB4-4CB1-AAF4-1721E8A694D2}"/>
    <cellStyle name="Check Cell 3" xfId="513" xr:uid="{00000000-0005-0000-0000-000000020000}"/>
    <cellStyle name="Check Cell 3 2" xfId="514" xr:uid="{00000000-0005-0000-0000-000001020000}"/>
    <cellStyle name="Check Cell 3 2 2" xfId="3582" xr:uid="{1423BFDE-C5DC-4E70-84DC-9FDF657A02C2}"/>
    <cellStyle name="Check Cell 3 3" xfId="3581" xr:uid="{A8955462-82EE-4963-8414-ACC9211067E1}"/>
    <cellStyle name="Check Cell 4" xfId="515" xr:uid="{00000000-0005-0000-0000-000002020000}"/>
    <cellStyle name="Check Cell 4 2" xfId="516" xr:uid="{00000000-0005-0000-0000-000003020000}"/>
    <cellStyle name="Check Cell 4 2 2" xfId="3584" xr:uid="{A0054F1E-2ADF-4BCA-8DC4-4B045DBDE110}"/>
    <cellStyle name="Check Cell 4 3" xfId="3583" xr:uid="{BBE46C10-8625-4E95-BBA4-A2C5B4958DAA}"/>
    <cellStyle name="Check Cell 5" xfId="517" xr:uid="{00000000-0005-0000-0000-000004020000}"/>
    <cellStyle name="Check Cell 5 2" xfId="518" xr:uid="{00000000-0005-0000-0000-000005020000}"/>
    <cellStyle name="Check Cell 5 2 2" xfId="3586" xr:uid="{D01BA67A-0121-469F-AB9A-910B5F6C6379}"/>
    <cellStyle name="Check Cell 5 3" xfId="3585" xr:uid="{FFEE0C97-A97A-4F59-8E27-9C732757909C}"/>
    <cellStyle name="Check Cell 6" xfId="519" xr:uid="{00000000-0005-0000-0000-000006020000}"/>
    <cellStyle name="Check Cell 6 2" xfId="3587" xr:uid="{DAF04E2F-A974-4261-9959-6362767D4D65}"/>
    <cellStyle name="Check Cell 7" xfId="520" xr:uid="{00000000-0005-0000-0000-000007020000}"/>
    <cellStyle name="Check Cell 7 2" xfId="3588" xr:uid="{B342E62D-A345-40D3-9606-D0659A916A84}"/>
    <cellStyle name="Check Cell 8" xfId="521" xr:uid="{00000000-0005-0000-0000-000008020000}"/>
    <cellStyle name="Check Cell 8 2" xfId="3589" xr:uid="{44E39672-F9EA-402B-99E7-E95E5043D9AB}"/>
    <cellStyle name="Check Cell 9" xfId="522" xr:uid="{00000000-0005-0000-0000-000009020000}"/>
    <cellStyle name="Check Cell 9 2" xfId="3590" xr:uid="{32CC6D5D-513B-43B1-91F4-0316037FFEA7}"/>
    <cellStyle name="Comma" xfId="523" builtinId="3"/>
    <cellStyle name="Comma  - Style1" xfId="524" xr:uid="{00000000-0005-0000-0000-00000B020000}"/>
    <cellStyle name="Comma  - Style2" xfId="525" xr:uid="{00000000-0005-0000-0000-00000C020000}"/>
    <cellStyle name="Comma  - Style3" xfId="526" xr:uid="{00000000-0005-0000-0000-00000D020000}"/>
    <cellStyle name="Comma [0]" xfId="2676" builtinId="6"/>
    <cellStyle name="Comma [0] 10" xfId="527" xr:uid="{00000000-0005-0000-0000-00000F020000}"/>
    <cellStyle name="Comma [0] 10 2" xfId="528" xr:uid="{00000000-0005-0000-0000-000010020000}"/>
    <cellStyle name="Comma [0] 10 2 2" xfId="529" xr:uid="{00000000-0005-0000-0000-000011020000}"/>
    <cellStyle name="Comma [0] 10 2 2 2" xfId="2674" xr:uid="{0D62FB4B-E787-4D95-A3FD-E9A21DCA214C}"/>
    <cellStyle name="Comma [0] 10 2 2 2 2" xfId="5320" xr:uid="{3EBCF39C-D46F-482F-AD3E-F302D33ADFB2}"/>
    <cellStyle name="Comma [0] 10 3" xfId="530" xr:uid="{00000000-0005-0000-0000-000012020000}"/>
    <cellStyle name="Comma [0] 10 3 2" xfId="3917" xr:uid="{90A93EB2-3ADC-4516-B174-FD6E80A52096}"/>
    <cellStyle name="Comma [0] 10 4" xfId="531" xr:uid="{00000000-0005-0000-0000-000013020000}"/>
    <cellStyle name="Comma [0] 10 4 2" xfId="3918" xr:uid="{F772E21F-9027-4E73-A3F9-AE81B07C59F1}"/>
    <cellStyle name="Comma [0] 10 5" xfId="2695" xr:uid="{82BF7D9A-2C96-4896-BC7A-DF5C00D7B232}"/>
    <cellStyle name="Comma [0] 11" xfId="532" xr:uid="{00000000-0005-0000-0000-000014020000}"/>
    <cellStyle name="Comma [0] 11 2" xfId="533" xr:uid="{00000000-0005-0000-0000-000015020000}"/>
    <cellStyle name="Comma [0] 11 2 2" xfId="534" xr:uid="{00000000-0005-0000-0000-000016020000}"/>
    <cellStyle name="Comma [0] 11 2 2 2" xfId="3919" xr:uid="{519243E2-CFFC-4424-81FC-12B007F2EFD8}"/>
    <cellStyle name="Comma [0] 11 2 3" xfId="2901" xr:uid="{56C809E9-E525-4D16-BC9E-FF2A892E9B54}"/>
    <cellStyle name="Comma [0] 11 3" xfId="535" xr:uid="{00000000-0005-0000-0000-000017020000}"/>
    <cellStyle name="Comma [0] 11 3 2" xfId="3920" xr:uid="{57D4A9E0-EDC8-4E93-B734-0944F3C42063}"/>
    <cellStyle name="Comma [0] 11 4" xfId="2900" xr:uid="{C45CAFA5-6288-4A90-9AEF-95727CECA0C0}"/>
    <cellStyle name="Comma [0] 12" xfId="536" xr:uid="{00000000-0005-0000-0000-000018020000}"/>
    <cellStyle name="Comma [0] 12 2" xfId="537" xr:uid="{00000000-0005-0000-0000-000019020000}"/>
    <cellStyle name="Comma [0] 12 2 2" xfId="538" xr:uid="{00000000-0005-0000-0000-00001A020000}"/>
    <cellStyle name="Comma [0] 12 2 2 2" xfId="3922" xr:uid="{EFC5BE7E-B1F8-449C-9C3B-A9A0BA372D0F}"/>
    <cellStyle name="Comma [0] 12 2 3" xfId="2903" xr:uid="{3AC2B8C4-0C2B-4477-9C81-4A3B771A9682}"/>
    <cellStyle name="Comma [0] 12 3" xfId="539" xr:uid="{00000000-0005-0000-0000-00001B020000}"/>
    <cellStyle name="Comma [0] 12 3 2" xfId="540" xr:uid="{00000000-0005-0000-0000-00001C020000}"/>
    <cellStyle name="Comma [0] 12 3 2 2" xfId="3923" xr:uid="{09F138D4-1E85-424C-B1B5-1ED21FDF92B3}"/>
    <cellStyle name="Comma [0] 12 3 3" xfId="2904" xr:uid="{5C3B9A18-950F-4DE5-9C52-1F1296869748}"/>
    <cellStyle name="Comma [0] 12 4" xfId="2902" xr:uid="{99BCCA6F-4BFA-416A-9F12-8C5740FF3EE9}"/>
    <cellStyle name="Comma [0] 12 5" xfId="3921" xr:uid="{EC72B9BD-5F2F-4703-9275-38DFEDBB66C5}"/>
    <cellStyle name="Comma [0] 13" xfId="541" xr:uid="{00000000-0005-0000-0000-00001D020000}"/>
    <cellStyle name="Comma [0] 13 2" xfId="542" xr:uid="{00000000-0005-0000-0000-00001E020000}"/>
    <cellStyle name="Comma [0] 14" xfId="543" xr:uid="{00000000-0005-0000-0000-00001F020000}"/>
    <cellStyle name="Comma [0] 14 2" xfId="544" xr:uid="{00000000-0005-0000-0000-000020020000}"/>
    <cellStyle name="Comma [0] 14 2 2" xfId="545" xr:uid="{00000000-0005-0000-0000-000021020000}"/>
    <cellStyle name="Comma [0] 14 2 2 2" xfId="3924" xr:uid="{B09FA9CE-AB25-40E8-A2FD-8E0331E6D129}"/>
    <cellStyle name="Comma [0] 14 2 3" xfId="2905" xr:uid="{EF30CDF9-B34A-4BFF-97B3-94934776C17D}"/>
    <cellStyle name="Comma [0] 14 3" xfId="546" xr:uid="{00000000-0005-0000-0000-000022020000}"/>
    <cellStyle name="Comma [0] 15" xfId="547" xr:uid="{00000000-0005-0000-0000-000023020000}"/>
    <cellStyle name="Comma [0] 15 2" xfId="548" xr:uid="{00000000-0005-0000-0000-000024020000}"/>
    <cellStyle name="Comma [0] 15 2 2" xfId="549" xr:uid="{00000000-0005-0000-0000-000025020000}"/>
    <cellStyle name="Comma [0] 15 2 2 2" xfId="3925" xr:uid="{80D8F924-06B5-406F-81EF-8AA80A0D1086}"/>
    <cellStyle name="Comma [0] 15 2 3" xfId="2907" xr:uid="{431B052B-8636-4B9E-B88E-B3362656198D}"/>
    <cellStyle name="Comma [0] 15 3" xfId="2906" xr:uid="{88246A47-5282-43D0-A8C7-336B9B16CA56}"/>
    <cellStyle name="Comma [0] 15_Book2" xfId="550" xr:uid="{00000000-0005-0000-0000-000026020000}"/>
    <cellStyle name="Comma [0] 16" xfId="551" xr:uid="{00000000-0005-0000-0000-000027020000}"/>
    <cellStyle name="Comma [0] 16 2" xfId="2908" xr:uid="{AF254086-5859-45D9-886F-3BB07C0BFC73}"/>
    <cellStyle name="Comma [0] 17" xfId="552" xr:uid="{00000000-0005-0000-0000-000028020000}"/>
    <cellStyle name="Comma [0] 17 2" xfId="553" xr:uid="{00000000-0005-0000-0000-000029020000}"/>
    <cellStyle name="Comma [0] 18" xfId="554" xr:uid="{00000000-0005-0000-0000-00002A020000}"/>
    <cellStyle name="Comma [0] 18 2" xfId="555" xr:uid="{00000000-0005-0000-0000-00002B020000}"/>
    <cellStyle name="Comma [0] 18 2 2" xfId="556" xr:uid="{00000000-0005-0000-0000-00002C020000}"/>
    <cellStyle name="Comma [0] 18 2 2 2" xfId="3926" xr:uid="{06425B00-70DA-43A8-9649-F77939FD92E1}"/>
    <cellStyle name="Comma [0] 18 2 3" xfId="2910" xr:uid="{7F54D159-D09E-4040-A8B6-00E4D5AA7A1B}"/>
    <cellStyle name="Comma [0] 18 3" xfId="557" xr:uid="{00000000-0005-0000-0000-00002D020000}"/>
    <cellStyle name="Comma [0] 18 3 2" xfId="3927" xr:uid="{C41054A4-762B-4322-943B-82FBEE42223A}"/>
    <cellStyle name="Comma [0] 18 4" xfId="2909" xr:uid="{9AE4D7F5-BB85-4403-B2F3-E31A880D4BA7}"/>
    <cellStyle name="Comma [0] 19" xfId="558" xr:uid="{00000000-0005-0000-0000-00002E020000}"/>
    <cellStyle name="Comma [0] 19 2" xfId="559" xr:uid="{00000000-0005-0000-0000-00002F020000}"/>
    <cellStyle name="Comma [0] 19 2 2" xfId="560" xr:uid="{00000000-0005-0000-0000-000030020000}"/>
    <cellStyle name="Comma [0] 19 2 2 2" xfId="3928" xr:uid="{42104538-6F54-4015-B1C1-DCF9315301E9}"/>
    <cellStyle name="Comma [0] 19 2 3" xfId="2912" xr:uid="{644C7D1C-7334-47CC-B8D6-A430430C29FC}"/>
    <cellStyle name="Comma [0] 19 3" xfId="561" xr:uid="{00000000-0005-0000-0000-000031020000}"/>
    <cellStyle name="Comma [0] 19 3 2" xfId="3929" xr:uid="{05E3206D-9ADF-4DFB-8D32-6B52B4B8F007}"/>
    <cellStyle name="Comma [0] 19 4" xfId="2911" xr:uid="{4C57ACA0-34BA-4478-B820-3AC5B4469BE3}"/>
    <cellStyle name="Comma [0] 2" xfId="562" xr:uid="{00000000-0005-0000-0000-000032020000}"/>
    <cellStyle name="Comma [0] 2 10" xfId="563" xr:uid="{00000000-0005-0000-0000-000033020000}"/>
    <cellStyle name="Comma [0] 2 10 2" xfId="564" xr:uid="{00000000-0005-0000-0000-000034020000}"/>
    <cellStyle name="Comma [0] 2 10 2 2" xfId="3930" xr:uid="{E9A291D6-AE8F-4AC3-BC23-D0F72C048C54}"/>
    <cellStyle name="Comma [0] 2 10 3" xfId="565" xr:uid="{00000000-0005-0000-0000-000035020000}"/>
    <cellStyle name="Comma [0] 2 10 3 2" xfId="3931" xr:uid="{4C96F3B5-27D9-4E5C-AB12-68CD4030E3D2}"/>
    <cellStyle name="Comma [0] 2 10 4" xfId="2913" xr:uid="{7D772CB3-9728-478C-ACD7-7602CA8C2996}"/>
    <cellStyle name="Comma [0] 2 11" xfId="566" xr:uid="{00000000-0005-0000-0000-000036020000}"/>
    <cellStyle name="Comma [0] 2 11 2" xfId="2914" xr:uid="{B84335E5-D1A8-4C73-ABD6-9CFFA0DB128C}"/>
    <cellStyle name="Comma [0] 2 12" xfId="567" xr:uid="{00000000-0005-0000-0000-000037020000}"/>
    <cellStyle name="Comma [0] 2 12 2" xfId="3932" xr:uid="{762FDF6C-1944-43CB-AF6D-83AC27881311}"/>
    <cellStyle name="Comma [0] 2 13" xfId="2690" xr:uid="{7DACA5CF-B874-4FD0-AC06-A35875BA187A}"/>
    <cellStyle name="Comma [0] 2 2" xfId="568" xr:uid="{00000000-0005-0000-0000-000038020000}"/>
    <cellStyle name="Comma [0] 2 2 2" xfId="569" xr:uid="{00000000-0005-0000-0000-000039020000}"/>
    <cellStyle name="Comma [0] 2 2 2 2" xfId="570" xr:uid="{00000000-0005-0000-0000-00003A020000}"/>
    <cellStyle name="Comma [0] 2 2 2 2 2" xfId="571" xr:uid="{00000000-0005-0000-0000-00003B020000}"/>
    <cellStyle name="Comma [0] 2 2 2 2 2 2" xfId="572" xr:uid="{00000000-0005-0000-0000-00003C020000}"/>
    <cellStyle name="Comma [0] 2 2 2 2 2 2 2" xfId="573" xr:uid="{00000000-0005-0000-0000-00003D020000}"/>
    <cellStyle name="Comma [0] 2 2 2 2 2 2 2 2" xfId="574" xr:uid="{00000000-0005-0000-0000-00003E020000}"/>
    <cellStyle name="Comma [0] 2 2 2 2 2 2 2 2 2" xfId="575" xr:uid="{00000000-0005-0000-0000-00003F020000}"/>
    <cellStyle name="Comma [0] 2 2 2 2 2 2 2 2 2 2" xfId="3935" xr:uid="{9D2CB8AF-E4CE-461B-9E9B-EB1BC9D1EDE2}"/>
    <cellStyle name="Comma [0] 2 2 2 2 2 2 2 2 3" xfId="2921" xr:uid="{7C668210-9CFC-48FC-BE47-9DB6C1D10FD4}"/>
    <cellStyle name="Comma [0] 2 2 2 2 2 2 2 3" xfId="576" xr:uid="{00000000-0005-0000-0000-000040020000}"/>
    <cellStyle name="Comma [0] 2 2 2 2 2 2 2 3 2" xfId="577" xr:uid="{00000000-0005-0000-0000-000041020000}"/>
    <cellStyle name="Comma [0] 2 2 2 2 2 2 2 3 2 2" xfId="3936" xr:uid="{DEB0D463-F7DF-42D5-B298-387B96A2B657}"/>
    <cellStyle name="Comma [0] 2 2 2 2 2 2 2 3 3" xfId="2922" xr:uid="{52EB1D73-9647-4505-B93F-CC969CD219C3}"/>
    <cellStyle name="Comma [0] 2 2 2 2 2 2 2 4" xfId="2920" xr:uid="{E692216F-B0B4-4BB9-A627-97233D982EC6}"/>
    <cellStyle name="Comma [0] 2 2 2 2 2 2 2 5" xfId="3934" xr:uid="{AD36B032-0670-4AF0-8471-845D9F3C6BC3}"/>
    <cellStyle name="Comma [0] 2 2 2 2 2 2 3" xfId="578" xr:uid="{00000000-0005-0000-0000-000042020000}"/>
    <cellStyle name="Comma [0] 2 2 2 2 2 2 3 2" xfId="2923" xr:uid="{A77F1E1E-9D60-4752-9DC0-CE5DC06E53B1}"/>
    <cellStyle name="Comma [0] 2 2 2 2 2 2 3 3" xfId="3937" xr:uid="{29539997-9D7C-423E-954B-5FEC753A8CFA}"/>
    <cellStyle name="Comma [0] 2 2 2 2 2 2 4" xfId="579" xr:uid="{00000000-0005-0000-0000-000043020000}"/>
    <cellStyle name="Comma [0] 2 2 2 2 2 2 4 2" xfId="3938" xr:uid="{29FCE2B1-E86A-4E87-BD6F-293403B51536}"/>
    <cellStyle name="Comma [0] 2 2 2 2 2 2 5" xfId="2919" xr:uid="{7A27E7ED-9EFD-4207-8390-5D7A19BEFFD6}"/>
    <cellStyle name="Comma [0] 2 2 2 2 2 3" xfId="580" xr:uid="{00000000-0005-0000-0000-000044020000}"/>
    <cellStyle name="Comma [0] 2 2 2 2 2 3 2" xfId="581" xr:uid="{00000000-0005-0000-0000-000045020000}"/>
    <cellStyle name="Comma [0] 2 2 2 2 2 3 2 2" xfId="3939" xr:uid="{086DA868-9169-4569-B36F-2010F319E984}"/>
    <cellStyle name="Comma [0] 2 2 2 2 2 3 3" xfId="2924" xr:uid="{62D12444-ABF3-4AC1-81CC-37AB5372CDD1}"/>
    <cellStyle name="Comma [0] 2 2 2 2 2 4" xfId="582" xr:uid="{00000000-0005-0000-0000-000046020000}"/>
    <cellStyle name="Comma [0] 2 2 2 2 2 4 2" xfId="583" xr:uid="{00000000-0005-0000-0000-000047020000}"/>
    <cellStyle name="Comma [0] 2 2 2 2 2 4 2 2" xfId="3940" xr:uid="{971EB37D-2C53-4D8D-A982-CC39B72FA432}"/>
    <cellStyle name="Comma [0] 2 2 2 2 2 4 3" xfId="2925" xr:uid="{A759050E-D27B-4ACD-AF69-B645B0B10A9C}"/>
    <cellStyle name="Comma [0] 2 2 2 2 2 5" xfId="2918" xr:uid="{AB84DAE5-3105-48EE-AFA8-0E5AF34EEB9C}"/>
    <cellStyle name="Comma [0] 2 2 2 2 2 6" xfId="3933" xr:uid="{958757DE-1932-4E72-8BF7-289F78FDC0B8}"/>
    <cellStyle name="Comma [0] 2 2 2 2 3" xfId="584" xr:uid="{00000000-0005-0000-0000-000048020000}"/>
    <cellStyle name="Comma [0] 2 2 2 2 3 2" xfId="2926" xr:uid="{18971653-2CA5-48DE-8267-773E1101B5DC}"/>
    <cellStyle name="Comma [0] 2 2 2 2 3 3" xfId="3941" xr:uid="{01459D31-0518-4EDA-8BB2-6636C99F199B}"/>
    <cellStyle name="Comma [0] 2 2 2 2 4" xfId="585" xr:uid="{00000000-0005-0000-0000-000049020000}"/>
    <cellStyle name="Comma [0] 2 2 2 2 4 2" xfId="2927" xr:uid="{E0FEAE12-E0E7-4348-8FEB-F32F57795C1C}"/>
    <cellStyle name="Comma [0] 2 2 2 2 4 3" xfId="3942" xr:uid="{DE307FB9-8C1C-4889-B297-20D2D04341DD}"/>
    <cellStyle name="Comma [0] 2 2 2 2 5" xfId="586" xr:uid="{00000000-0005-0000-0000-00004A020000}"/>
    <cellStyle name="Comma [0] 2 2 2 2 5 2" xfId="3943" xr:uid="{8DC6BFA4-8E42-47DA-8ECB-79920C4C9040}"/>
    <cellStyle name="Comma [0] 2 2 2 2 6" xfId="2917" xr:uid="{D97EA94B-158F-47CC-98AF-D3820B4C63A3}"/>
    <cellStyle name="Comma [0] 2 2 2 3" xfId="587" xr:uid="{00000000-0005-0000-0000-00004B020000}"/>
    <cellStyle name="Comma [0] 2 2 2 3 2" xfId="588" xr:uid="{00000000-0005-0000-0000-00004C020000}"/>
    <cellStyle name="Comma [0] 2 2 2 3 2 2" xfId="3944" xr:uid="{FABE2621-A2C7-4910-A2A6-E7919AAE45B7}"/>
    <cellStyle name="Comma [0] 2 2 2 3 3" xfId="2928" xr:uid="{8F58E73F-7294-40B6-89C7-70A4DFE29434}"/>
    <cellStyle name="Comma [0] 2 2 2 4" xfId="589" xr:uid="{00000000-0005-0000-0000-00004D020000}"/>
    <cellStyle name="Comma [0] 2 2 2 4 2" xfId="590" xr:uid="{00000000-0005-0000-0000-00004E020000}"/>
    <cellStyle name="Comma [0] 2 2 2 4 2 2" xfId="3945" xr:uid="{B94E7D87-1FEA-40A1-9171-B01E652DB85E}"/>
    <cellStyle name="Comma [0] 2 2 2 4 3" xfId="2929" xr:uid="{E3A134D9-B0AD-4058-849B-3D50E615E9CC}"/>
    <cellStyle name="Comma [0] 2 2 2 5" xfId="591" xr:uid="{00000000-0005-0000-0000-00004F020000}"/>
    <cellStyle name="Comma [0] 2 2 2 5 2" xfId="592" xr:uid="{00000000-0005-0000-0000-000050020000}"/>
    <cellStyle name="Comma [0] 2 2 2 5 2 2" xfId="3946" xr:uid="{97CD5B25-3BFB-4581-ACD1-C006CA042310}"/>
    <cellStyle name="Comma [0] 2 2 2 5 3" xfId="2930" xr:uid="{86A4FE35-4158-4CB0-BDFA-84069A519708}"/>
    <cellStyle name="Comma [0] 2 2 2 6" xfId="593" xr:uid="{00000000-0005-0000-0000-000051020000}"/>
    <cellStyle name="Comma [0] 2 2 2 6 2" xfId="3947" xr:uid="{11FD4CBA-C5E9-460E-9059-D174FED31EF0}"/>
    <cellStyle name="Comma [0] 2 2 2 7" xfId="2916" xr:uid="{18B6EB68-2BB8-4191-B63F-0E5543FD30D3}"/>
    <cellStyle name="Comma [0] 2 2 3" xfId="594" xr:uid="{00000000-0005-0000-0000-000052020000}"/>
    <cellStyle name="Comma [0] 2 2 3 2" xfId="2931" xr:uid="{32E5268B-9DF1-4288-BF30-D20B9C6D2E55}"/>
    <cellStyle name="Comma [0] 2 2 3 3" xfId="3948" xr:uid="{5E4C7CD2-7408-4F1E-B23F-4308A973AB56}"/>
    <cellStyle name="Comma [0] 2 2 4" xfId="595" xr:uid="{00000000-0005-0000-0000-000053020000}"/>
    <cellStyle name="Comma [0] 2 2 4 2" xfId="2932" xr:uid="{C9CCE147-48D5-4E4B-9D1E-96FC8DCB7AAC}"/>
    <cellStyle name="Comma [0] 2 2 4 3" xfId="3949" xr:uid="{9930C177-B2F3-44DD-B2E7-AD44EC8940C5}"/>
    <cellStyle name="Comma [0] 2 2 5" xfId="596" xr:uid="{00000000-0005-0000-0000-000054020000}"/>
    <cellStyle name="Comma [0] 2 2 5 2" xfId="2933" xr:uid="{3BA5F741-83D3-4C00-B64C-5D0C44E1BDB1}"/>
    <cellStyle name="Comma [0] 2 2 5 3" xfId="3950" xr:uid="{C5D35E88-4124-4D6C-A69A-4A31FA9015C5}"/>
    <cellStyle name="Comma [0] 2 2 6" xfId="597" xr:uid="{00000000-0005-0000-0000-000055020000}"/>
    <cellStyle name="Comma [0] 2 2 6 2" xfId="598" xr:uid="{00000000-0005-0000-0000-000056020000}"/>
    <cellStyle name="Comma [0] 2 2 6 2 2" xfId="3951" xr:uid="{D67BAF36-42A4-4218-A03F-C844C889356E}"/>
    <cellStyle name="Comma [0] 2 2 6 3" xfId="2934" xr:uid="{482C77AC-D95B-44E0-BFAB-442C37BE3C0B}"/>
    <cellStyle name="Comma [0] 2 2 7" xfId="2915" xr:uid="{2396C483-A35D-4CC6-BD57-D086B88A80BF}"/>
    <cellStyle name="Comma [0] 2 3" xfId="599" xr:uid="{00000000-0005-0000-0000-000057020000}"/>
    <cellStyle name="Comma [0] 2 3 2" xfId="600" xr:uid="{00000000-0005-0000-0000-000058020000}"/>
    <cellStyle name="Comma [0] 2 3 2 2" xfId="601" xr:uid="{00000000-0005-0000-0000-000059020000}"/>
    <cellStyle name="Comma [0] 2 3 2 2 2" xfId="602" xr:uid="{00000000-0005-0000-0000-00005A020000}"/>
    <cellStyle name="Comma [0] 2 3 2 2 2 2" xfId="2938" xr:uid="{D2CFEC94-0C11-4543-AB8B-8AD644DC9E07}"/>
    <cellStyle name="Comma [0] 2 3 2 2 3" xfId="603" xr:uid="{00000000-0005-0000-0000-00005B020000}"/>
    <cellStyle name="Comma [0] 2 3 2 2 3 2" xfId="2939" xr:uid="{596BCF8D-5EF1-48DD-9FFF-413CD04DFD17}"/>
    <cellStyle name="Comma [0] 2 3 2 2 4" xfId="604" xr:uid="{00000000-0005-0000-0000-00005C020000}"/>
    <cellStyle name="Comma [0] 2 3 2 2 4 2" xfId="2940" xr:uid="{ECB1F4D2-57F4-4718-9001-76BBE3F6A732}"/>
    <cellStyle name="Comma [0] 2 3 2 2 5" xfId="2937" xr:uid="{4F2065BE-C375-489B-AD1D-DDE89C9B7E76}"/>
    <cellStyle name="Comma [0] 2 3 2 3" xfId="605" xr:uid="{00000000-0005-0000-0000-00005D020000}"/>
    <cellStyle name="Comma [0] 2 3 2 3 2" xfId="2941" xr:uid="{CED98DFE-1352-4E51-9F1A-3FA1B827D6EC}"/>
    <cellStyle name="Comma [0] 2 3 2 4" xfId="606" xr:uid="{00000000-0005-0000-0000-00005E020000}"/>
    <cellStyle name="Comma [0] 2 3 2 4 2" xfId="2942" xr:uid="{E98C71C7-A7C3-4B73-9F2A-70516F14EC44}"/>
    <cellStyle name="Comma [0] 2 3 2 5" xfId="607" xr:uid="{00000000-0005-0000-0000-00005F020000}"/>
    <cellStyle name="Comma [0] 2 3 2 5 2" xfId="2943" xr:uid="{554DB2DB-A28C-4ECE-853F-60478B697195}"/>
    <cellStyle name="Comma [0] 2 3 2 6" xfId="608" xr:uid="{00000000-0005-0000-0000-000060020000}"/>
    <cellStyle name="Comma [0] 2 3 2 6 2" xfId="3952" xr:uid="{755AEE07-76E5-44EC-8049-04C2569BA8F3}"/>
    <cellStyle name="Comma [0] 2 3 2 7" xfId="2936" xr:uid="{8FA5589C-A35D-4B07-817D-AC38D77B0272}"/>
    <cellStyle name="Comma [0] 2 3 3" xfId="609" xr:uid="{00000000-0005-0000-0000-000061020000}"/>
    <cellStyle name="Comma [0] 2 3 3 2" xfId="2944" xr:uid="{75C07F8B-10FA-428F-B5AF-D7408772A93F}"/>
    <cellStyle name="Comma [0] 2 3 4" xfId="610" xr:uid="{00000000-0005-0000-0000-000062020000}"/>
    <cellStyle name="Comma [0] 2 3 4 2" xfId="2945" xr:uid="{99DA39E1-6D04-49F0-AA1D-4C9A9AA2DC2D}"/>
    <cellStyle name="Comma [0] 2 3 5" xfId="611" xr:uid="{00000000-0005-0000-0000-000063020000}"/>
    <cellStyle name="Comma [0] 2 3 5 2" xfId="2946" xr:uid="{88EB56F1-C5A9-4CA0-9060-8E9A1D34AD43}"/>
    <cellStyle name="Comma [0] 2 3 6" xfId="612" xr:uid="{00000000-0005-0000-0000-000064020000}"/>
    <cellStyle name="Comma [0] 2 3 6 2" xfId="2947" xr:uid="{0ABD82E6-C053-4F02-BAAF-725C3DAC707A}"/>
    <cellStyle name="Comma [0] 2 3 6 3" xfId="3953" xr:uid="{A4F51DE9-0164-4C3E-B0CA-8C2653AC6983}"/>
    <cellStyle name="Comma [0] 2 3 7" xfId="613" xr:uid="{00000000-0005-0000-0000-000065020000}"/>
    <cellStyle name="Comma [0] 2 3 7 2" xfId="3954" xr:uid="{A7AB653B-98B9-4617-8B12-1592198DAB7B}"/>
    <cellStyle name="Comma [0] 2 3 8" xfId="614" xr:uid="{00000000-0005-0000-0000-000066020000}"/>
    <cellStyle name="Comma [0] 2 3 8 2" xfId="3955" xr:uid="{425C82EC-35C2-4D91-97E2-04D34E94194E}"/>
    <cellStyle name="Comma [0] 2 3 9" xfId="2935" xr:uid="{5B83C799-0C03-4FA7-941F-EAC9384A8349}"/>
    <cellStyle name="Comma [0] 2 4" xfId="615" xr:uid="{00000000-0005-0000-0000-000067020000}"/>
    <cellStyle name="Comma [0] 2 4 2" xfId="616" xr:uid="{00000000-0005-0000-0000-000068020000}"/>
    <cellStyle name="Comma [0] 2 4 2 2" xfId="2948" xr:uid="{735D0316-31A6-4B80-9EF8-3721C488AE7C}"/>
    <cellStyle name="Comma [0] 2 4 3" xfId="617" xr:uid="{00000000-0005-0000-0000-000069020000}"/>
    <cellStyle name="Comma [0] 2 4 3 2" xfId="2949" xr:uid="{D22154D5-FB0A-4B6D-AFFB-A32EB77CEC45}"/>
    <cellStyle name="Comma [0] 2 4 4" xfId="618" xr:uid="{00000000-0005-0000-0000-00006A020000}"/>
    <cellStyle name="Comma [0] 2 4 4 2" xfId="2950" xr:uid="{93EE83AB-F827-45C5-A385-BB151E117EA5}"/>
    <cellStyle name="Comma [0] 2 4 5" xfId="619" xr:uid="{00000000-0005-0000-0000-00006B020000}"/>
    <cellStyle name="Comma [0] 2 4 5 2" xfId="620" xr:uid="{00000000-0005-0000-0000-00006C020000}"/>
    <cellStyle name="Comma [0] 2 4 5 2 2" xfId="3956" xr:uid="{4A760468-B4C3-4E7E-A9E0-1965534DA962}"/>
    <cellStyle name="Comma [0] 2 4 5 3" xfId="2951" xr:uid="{2F5E6198-7C1C-40ED-B127-FD6FB5EB3FE1}"/>
    <cellStyle name="Comma [0] 2 4 6" xfId="621" xr:uid="{00000000-0005-0000-0000-00006D020000}"/>
    <cellStyle name="Comma [0] 2 5" xfId="622" xr:uid="{00000000-0005-0000-0000-00006E020000}"/>
    <cellStyle name="Comma [0] 2 5 2" xfId="623" xr:uid="{00000000-0005-0000-0000-00006F020000}"/>
    <cellStyle name="Comma [0] 2 5 2 2" xfId="2953" xr:uid="{68C585C6-B256-4697-8A00-9DB11FD681F2}"/>
    <cellStyle name="Comma [0] 2 5 3" xfId="624" xr:uid="{00000000-0005-0000-0000-000070020000}"/>
    <cellStyle name="Comma [0] 2 5 3 2" xfId="2954" xr:uid="{1CB494BF-573A-4AE9-9D86-1D5D1B966344}"/>
    <cellStyle name="Comma [0] 2 5 4" xfId="625" xr:uid="{00000000-0005-0000-0000-000071020000}"/>
    <cellStyle name="Comma [0] 2 5 4 2" xfId="2955" xr:uid="{32F73D2A-93B2-43B1-BCA7-B5716CBCB738}"/>
    <cellStyle name="Comma [0] 2 5 5" xfId="2952" xr:uid="{26B3FA34-240A-4F6F-9103-476214700031}"/>
    <cellStyle name="Comma [0] 2 6" xfId="626" xr:uid="{00000000-0005-0000-0000-000072020000}"/>
    <cellStyle name="Comma [0] 2 6 2" xfId="627" xr:uid="{00000000-0005-0000-0000-000073020000}"/>
    <cellStyle name="Comma [0] 2 6 2 2" xfId="628" xr:uid="{00000000-0005-0000-0000-000074020000}"/>
    <cellStyle name="Comma [0] 2 6 2 2 2" xfId="629" xr:uid="{00000000-0005-0000-0000-000075020000}"/>
    <cellStyle name="Comma [0] 2 6 2 2 2 2" xfId="630" xr:uid="{00000000-0005-0000-0000-000076020000}"/>
    <cellStyle name="Comma [0] 2 6 2 2 2 2 2" xfId="631" xr:uid="{00000000-0005-0000-0000-000077020000}"/>
    <cellStyle name="Comma [0] 2 6 2 2 2 2 2 2" xfId="2961" xr:uid="{66D65B6D-B57A-4BD9-B6DA-8842201805E0}"/>
    <cellStyle name="Comma [0] 2 6 2 2 2 2 3" xfId="632" xr:uid="{00000000-0005-0000-0000-000078020000}"/>
    <cellStyle name="Comma [0] 2 6 2 2 2 2 3 2" xfId="2962" xr:uid="{5D16E8D0-318A-4419-8E68-6EFB4576E169}"/>
    <cellStyle name="Comma [0] 2 6 2 2 2 2 4" xfId="633" xr:uid="{00000000-0005-0000-0000-000079020000}"/>
    <cellStyle name="Comma [0] 2 6 2 2 2 2 4 2" xfId="2963" xr:uid="{5187E8D2-8F63-4FBC-A55F-781986F95BA6}"/>
    <cellStyle name="Comma [0] 2 6 2 2 2 2 5" xfId="634" xr:uid="{00000000-0005-0000-0000-00007A020000}"/>
    <cellStyle name="Comma [0] 2 6 2 2 2 2 5 2" xfId="2964" xr:uid="{36C86C94-3A2C-4805-8AD0-A9F48AA7FAFC}"/>
    <cellStyle name="Comma [0] 2 6 2 2 2 2 6" xfId="2960" xr:uid="{5ED57133-7263-4B49-8681-335DAB2B56FC}"/>
    <cellStyle name="Comma [0] 2 6 2 2 2 3" xfId="635" xr:uid="{00000000-0005-0000-0000-00007B020000}"/>
    <cellStyle name="Comma [0] 2 6 2 2 2 3 2" xfId="2965" xr:uid="{573B27F4-3C50-4DA4-9535-A3CAB1A8E888}"/>
    <cellStyle name="Comma [0] 2 6 2 2 2 4" xfId="636" xr:uid="{00000000-0005-0000-0000-00007C020000}"/>
    <cellStyle name="Comma [0] 2 6 2 2 2 4 2" xfId="2966" xr:uid="{CA51E3C2-AE26-4B5B-A1A9-E6D37D6FDB80}"/>
    <cellStyle name="Comma [0] 2 6 2 2 2 5" xfId="637" xr:uid="{00000000-0005-0000-0000-00007D020000}"/>
    <cellStyle name="Comma [0] 2 6 2 2 2 5 2" xfId="2967" xr:uid="{75C7D9BE-EBE6-48B5-AF3D-B42A805100BB}"/>
    <cellStyle name="Comma [0] 2 6 2 2 2 6" xfId="2959" xr:uid="{64914DA9-E908-4050-BD49-E4F63989D574}"/>
    <cellStyle name="Comma [0] 2 6 2 2 3" xfId="638" xr:uid="{00000000-0005-0000-0000-00007E020000}"/>
    <cellStyle name="Comma [0] 2 6 2 2 3 2" xfId="2968" xr:uid="{5D5240EB-ACE1-45A4-AF40-BECDEBAE9853}"/>
    <cellStyle name="Comma [0] 2 6 2 2 4" xfId="639" xr:uid="{00000000-0005-0000-0000-00007F020000}"/>
    <cellStyle name="Comma [0] 2 6 2 2 4 2" xfId="2969" xr:uid="{E7B1C0A4-7E2E-4353-8C1B-66B198346490}"/>
    <cellStyle name="Comma [0] 2 6 2 2 5" xfId="640" xr:uid="{00000000-0005-0000-0000-000080020000}"/>
    <cellStyle name="Comma [0] 2 6 2 2 5 2" xfId="2970" xr:uid="{1B776225-32D8-4A8E-AFC3-AF755FF1E99D}"/>
    <cellStyle name="Comma [0] 2 6 2 2 6" xfId="2958" xr:uid="{80332999-120B-4891-AFDE-A9B76F570B94}"/>
    <cellStyle name="Comma [0] 2 6 2 3" xfId="641" xr:uid="{00000000-0005-0000-0000-000081020000}"/>
    <cellStyle name="Comma [0] 2 6 2 3 2" xfId="2971" xr:uid="{3DAD9B34-3DEA-4549-926C-F7996A1CD24F}"/>
    <cellStyle name="Comma [0] 2 6 2 4" xfId="642" xr:uid="{00000000-0005-0000-0000-000082020000}"/>
    <cellStyle name="Comma [0] 2 6 2 4 2" xfId="2972" xr:uid="{DAC05CB6-3FDE-4AC4-AB10-6EDE70376440}"/>
    <cellStyle name="Comma [0] 2 6 2 5" xfId="643" xr:uid="{00000000-0005-0000-0000-000083020000}"/>
    <cellStyle name="Comma [0] 2 6 2 5 2" xfId="2973" xr:uid="{D82D8FF8-4E97-4260-B91E-9210B8F3D15D}"/>
    <cellStyle name="Comma [0] 2 6 2 6" xfId="2957" xr:uid="{3A1A5F73-B882-4D93-AB58-C1ABC3864011}"/>
    <cellStyle name="Comma [0] 2 6 3" xfId="644" xr:uid="{00000000-0005-0000-0000-000084020000}"/>
    <cellStyle name="Comma [0] 2 6 3 2" xfId="2974" xr:uid="{2AA3CDD8-31FA-4E05-B029-6287B40C5C2C}"/>
    <cellStyle name="Comma [0] 2 6 4" xfId="645" xr:uid="{00000000-0005-0000-0000-000085020000}"/>
    <cellStyle name="Comma [0] 2 6 4 2" xfId="2975" xr:uid="{A45B843A-903C-4D28-BE2A-DFA62308DCEC}"/>
    <cellStyle name="Comma [0] 2 6 5" xfId="646" xr:uid="{00000000-0005-0000-0000-000086020000}"/>
    <cellStyle name="Comma [0] 2 6 5 2" xfId="2976" xr:uid="{39B9C1A7-0CD9-4C18-88BB-1E7F7D48F97B}"/>
    <cellStyle name="Comma [0] 2 6 6" xfId="2956" xr:uid="{A746D29E-45A2-45AE-9052-AD19E2FD2F49}"/>
    <cellStyle name="Comma [0] 2 7" xfId="647" xr:uid="{00000000-0005-0000-0000-000087020000}"/>
    <cellStyle name="Comma [0] 2 7 2" xfId="648" xr:uid="{00000000-0005-0000-0000-000088020000}"/>
    <cellStyle name="Comma [0] 2 7 2 2" xfId="3957" xr:uid="{4D3E5459-4E99-4A63-A70D-1BE9AC84A631}"/>
    <cellStyle name="Comma [0] 2 7 3" xfId="2977" xr:uid="{9DED3F55-B962-4B15-A181-550B4AF4CFE4}"/>
    <cellStyle name="Comma [0] 2 8" xfId="649" xr:uid="{00000000-0005-0000-0000-000089020000}"/>
    <cellStyle name="Comma [0] 2 8 2" xfId="2978" xr:uid="{3C7CD232-5543-4878-A7D0-A8E81E2AB151}"/>
    <cellStyle name="Comma [0] 2 9" xfId="650" xr:uid="{00000000-0005-0000-0000-00008A020000}"/>
    <cellStyle name="Comma [0] 2 9 2" xfId="2979" xr:uid="{2245032A-2CB2-471D-9872-56BBCE142C98}"/>
    <cellStyle name="Comma [0] 20" xfId="651" xr:uid="{00000000-0005-0000-0000-00008B020000}"/>
    <cellStyle name="Comma [0] 20 2" xfId="652" xr:uid="{00000000-0005-0000-0000-00008C020000}"/>
    <cellStyle name="Comma [0] 21" xfId="653" xr:uid="{00000000-0005-0000-0000-00008D020000}"/>
    <cellStyle name="Comma [0] 21 2" xfId="654" xr:uid="{00000000-0005-0000-0000-00008E020000}"/>
    <cellStyle name="Comma [0] 22" xfId="655" xr:uid="{00000000-0005-0000-0000-00008F020000}"/>
    <cellStyle name="Comma [0] 22 2" xfId="2980" xr:uid="{C0FC8A69-ED86-46BC-BE95-D17284FFFCDA}"/>
    <cellStyle name="Comma [0] 22 3" xfId="3958" xr:uid="{4EF45FEE-BAEB-49AA-8929-F5BC9E97B736}"/>
    <cellStyle name="Comma [0] 23" xfId="656" xr:uid="{00000000-0005-0000-0000-000090020000}"/>
    <cellStyle name="Comma [0] 23 2" xfId="2981" xr:uid="{F1385260-B0CB-4E72-8E4C-691543042BAB}"/>
    <cellStyle name="Comma [0] 23 3" xfId="3959" xr:uid="{0DFCF4D7-106B-4BF4-8379-245A3A8D89F8}"/>
    <cellStyle name="Comma [0] 24" xfId="657" xr:uid="{00000000-0005-0000-0000-000091020000}"/>
    <cellStyle name="Comma [0] 24 2" xfId="658" xr:uid="{00000000-0005-0000-0000-000092020000}"/>
    <cellStyle name="Comma [0] 24 2 2" xfId="659" xr:uid="{00000000-0005-0000-0000-000093020000}"/>
    <cellStyle name="Comma [0] 24 2 2 2" xfId="3960" xr:uid="{03184D15-F2B5-4BEA-AFA0-379D5F57A0C4}"/>
    <cellStyle name="Comma [0] 24 2 3" xfId="2983" xr:uid="{D44D7F46-8DFB-4ED0-826F-5990A21DF477}"/>
    <cellStyle name="Comma [0] 24 3" xfId="660" xr:uid="{00000000-0005-0000-0000-000094020000}"/>
    <cellStyle name="Comma [0] 24 3 2" xfId="3961" xr:uid="{4FB07267-E6E6-4225-9D2D-706D020D0C4A}"/>
    <cellStyle name="Comma [0] 24 4" xfId="2982" xr:uid="{831DD181-2641-45C3-9EC6-10D3C9CC518B}"/>
    <cellStyle name="Comma [0] 25" xfId="661" xr:uid="{00000000-0005-0000-0000-000095020000}"/>
    <cellStyle name="Comma [0] 25 2" xfId="2984" xr:uid="{6628C05C-7FA3-4B8D-A85D-4B8C4245C18D}"/>
    <cellStyle name="Comma [0] 25 3" xfId="3962" xr:uid="{DB0818F9-A188-41CE-83C3-C6C868232E1C}"/>
    <cellStyle name="Comma [0] 26" xfId="662" xr:uid="{00000000-0005-0000-0000-000096020000}"/>
    <cellStyle name="Comma [0] 26 2" xfId="3963" xr:uid="{E0D21718-4A38-4325-A77C-0356A29780A2}"/>
    <cellStyle name="Comma [0] 27" xfId="663" xr:uid="{00000000-0005-0000-0000-000097020000}"/>
    <cellStyle name="Comma [0] 27 2" xfId="664" xr:uid="{00000000-0005-0000-0000-000098020000}"/>
    <cellStyle name="Comma [0] 27 2 2" xfId="3964" xr:uid="{1D594316-768C-4DCA-BA45-D38742C7E19E}"/>
    <cellStyle name="Comma [0] 27 3" xfId="2985" xr:uid="{93C28C36-7A54-4C67-A9B8-2CB1E65E9557}"/>
    <cellStyle name="Comma [0] 28" xfId="5322" xr:uid="{49687FDF-4BAF-4F8C-A62B-0868C6A0E6D8}"/>
    <cellStyle name="Comma [0] 3" xfId="665" xr:uid="{00000000-0005-0000-0000-000099020000}"/>
    <cellStyle name="Comma [0] 3 2" xfId="666" xr:uid="{00000000-0005-0000-0000-00009A020000}"/>
    <cellStyle name="Comma [0] 3 2 2" xfId="667" xr:uid="{00000000-0005-0000-0000-00009B020000}"/>
    <cellStyle name="Comma [0] 3 2 2 2" xfId="2987" xr:uid="{9F066240-005A-4A61-B1C7-E82707B253BE}"/>
    <cellStyle name="Comma [0] 3 2 3" xfId="668" xr:uid="{00000000-0005-0000-0000-00009C020000}"/>
    <cellStyle name="Comma [0] 3 2 3 2" xfId="3965" xr:uid="{E21C2A4D-AC50-4336-8FDA-6DDCF52A5FDF}"/>
    <cellStyle name="Comma [0] 3 2 4" xfId="2986" xr:uid="{3E11F46F-86BF-457D-AAF8-F36350F33CFF}"/>
    <cellStyle name="Comma [0] 3 3" xfId="669" xr:uid="{00000000-0005-0000-0000-00009D020000}"/>
    <cellStyle name="Comma [0] 3 3 2" xfId="3966" xr:uid="{8AAA448A-03BE-4AED-A2F4-79E612622A89}"/>
    <cellStyle name="Comma [0] 3 4" xfId="2693" xr:uid="{06019007-843E-48D4-8660-79F251C430F9}"/>
    <cellStyle name="Comma [0] 32" xfId="670" xr:uid="{00000000-0005-0000-0000-00009E020000}"/>
    <cellStyle name="Comma [0] 32 2" xfId="671" xr:uid="{00000000-0005-0000-0000-00009F020000}"/>
    <cellStyle name="Comma [0] 32 2 2" xfId="3967" xr:uid="{4BC984F6-B78D-409E-803F-1276BC3D68EA}"/>
    <cellStyle name="Comma [0] 32 3" xfId="2988" xr:uid="{260C6648-A96A-4401-97C7-6D708A1D393D}"/>
    <cellStyle name="Comma [0] 35" xfId="672" xr:uid="{00000000-0005-0000-0000-0000A0020000}"/>
    <cellStyle name="Comma [0] 35 2" xfId="2989" xr:uid="{40F35AD8-CDA9-4210-A287-C9C7D75C0098}"/>
    <cellStyle name="Comma [0] 4" xfId="673" xr:uid="{00000000-0005-0000-0000-0000A1020000}"/>
    <cellStyle name="Comma [0] 4 2" xfId="674" xr:uid="{00000000-0005-0000-0000-0000A2020000}"/>
    <cellStyle name="Comma [0] 4 2 2" xfId="675" xr:uid="{00000000-0005-0000-0000-0000A3020000}"/>
    <cellStyle name="Comma [0] 4 2 2 2" xfId="3968" xr:uid="{75134EC0-54A9-4467-A0A0-04C41FABD1F2}"/>
    <cellStyle name="Comma [0] 4 2 3" xfId="2991" xr:uid="{5A0BD2ED-0F18-4EF9-A0EE-26594B54A475}"/>
    <cellStyle name="Comma [0] 4 3" xfId="676" xr:uid="{00000000-0005-0000-0000-0000A4020000}"/>
    <cellStyle name="Comma [0] 4 3 2" xfId="677" xr:uid="{00000000-0005-0000-0000-0000A5020000}"/>
    <cellStyle name="Comma [0] 4 3 2 2" xfId="3969" xr:uid="{6C2E83AD-4234-4D08-9141-B7F5683DD5F1}"/>
    <cellStyle name="Comma [0] 4 3 3" xfId="2992" xr:uid="{4389622B-B0E1-426E-93D0-7F1D9F576110}"/>
    <cellStyle name="Comma [0] 4 4" xfId="678" xr:uid="{00000000-0005-0000-0000-0000A6020000}"/>
    <cellStyle name="Comma [0] 4 4 2" xfId="679" xr:uid="{00000000-0005-0000-0000-0000A7020000}"/>
    <cellStyle name="Comma [0] 4 5" xfId="680" xr:uid="{00000000-0005-0000-0000-0000A8020000}"/>
    <cellStyle name="Comma [0] 4 5 2" xfId="3970" xr:uid="{9783CAAB-A7B4-41E5-AA53-371E99BE0C15}"/>
    <cellStyle name="Comma [0] 4 6" xfId="681" xr:uid="{00000000-0005-0000-0000-0000A9020000}"/>
    <cellStyle name="Comma [0] 4 6 2" xfId="3971" xr:uid="{3FECB4D2-804F-48B6-ACA2-7A8BB0CFEB00}"/>
    <cellStyle name="Comma [0] 4 7" xfId="2990" xr:uid="{584A83D2-2DB0-4440-A3F4-AC34826F5805}"/>
    <cellStyle name="Comma [0] 5" xfId="682" xr:uid="{00000000-0005-0000-0000-0000AA020000}"/>
    <cellStyle name="Comma [0] 5 2" xfId="683" xr:uid="{00000000-0005-0000-0000-0000AB020000}"/>
    <cellStyle name="Comma [0] 5 2 2" xfId="2994" xr:uid="{165D2837-E74D-4D73-937E-6AD14E2B82A1}"/>
    <cellStyle name="Comma [0] 5 3" xfId="684" xr:uid="{00000000-0005-0000-0000-0000AC020000}"/>
    <cellStyle name="Comma [0] 5 3 2" xfId="2995" xr:uid="{C96C6F93-357F-45C2-AB12-52E153BFACDC}"/>
    <cellStyle name="Comma [0] 5 4" xfId="2993" xr:uid="{BCBC6E3E-D099-4B6C-A6E0-3D59FC851EEE}"/>
    <cellStyle name="Comma [0] 6" xfId="685" xr:uid="{00000000-0005-0000-0000-0000AD020000}"/>
    <cellStyle name="Comma [0] 6 2" xfId="686" xr:uid="{00000000-0005-0000-0000-0000AE020000}"/>
    <cellStyle name="Comma [0] 6 2 2" xfId="2997" xr:uid="{F70899E8-5E4E-4CA4-B910-CEE61618E7AC}"/>
    <cellStyle name="Comma [0] 6 3" xfId="687" xr:uid="{00000000-0005-0000-0000-0000AF020000}"/>
    <cellStyle name="Comma [0] 6 3 2" xfId="688" xr:uid="{00000000-0005-0000-0000-0000B0020000}"/>
    <cellStyle name="Comma [0] 6 3 2 2" xfId="3972" xr:uid="{CA60DA58-3667-404B-86DA-CC2480BA6B92}"/>
    <cellStyle name="Comma [0] 6 3 3" xfId="2998" xr:uid="{CEC9136D-1201-44F7-8F55-5B4F4D851578}"/>
    <cellStyle name="Comma [0] 6 4" xfId="2996" xr:uid="{689AA435-C4B9-449E-B61E-493F7683EB8D}"/>
    <cellStyle name="Comma [0] 7" xfId="689" xr:uid="{00000000-0005-0000-0000-0000B1020000}"/>
    <cellStyle name="Comma [0] 7 2" xfId="690" xr:uid="{00000000-0005-0000-0000-0000B2020000}"/>
    <cellStyle name="Comma [0] 7 2 2" xfId="691" xr:uid="{00000000-0005-0000-0000-0000B3020000}"/>
    <cellStyle name="Comma [0] 7 2 2 2" xfId="3973" xr:uid="{48C59A97-932E-44C0-9D40-0B4853182F96}"/>
    <cellStyle name="Comma [0] 7 2 3" xfId="2999" xr:uid="{364155C0-2E3D-4BA2-8A2E-9904044350FB}"/>
    <cellStyle name="Comma [0] 7 3" xfId="692" xr:uid="{00000000-0005-0000-0000-0000B4020000}"/>
    <cellStyle name="Comma [0] 8" xfId="693" xr:uid="{00000000-0005-0000-0000-0000B5020000}"/>
    <cellStyle name="Comma [0] 8 2" xfId="694" xr:uid="{00000000-0005-0000-0000-0000B6020000}"/>
    <cellStyle name="Comma [0] 8 2 2" xfId="695" xr:uid="{00000000-0005-0000-0000-0000B7020000}"/>
    <cellStyle name="Comma [0] 8 2 2 2" xfId="3974" xr:uid="{8AF85097-9856-421B-8A2F-2609702B2F11}"/>
    <cellStyle name="Comma [0] 8 2 3" xfId="3001" xr:uid="{2EE20CAE-C42B-4908-892E-29A2FE96F83A}"/>
    <cellStyle name="Comma [0] 8 3" xfId="696" xr:uid="{00000000-0005-0000-0000-0000B8020000}"/>
    <cellStyle name="Comma [0] 8 3 2" xfId="697" xr:uid="{00000000-0005-0000-0000-0000B9020000}"/>
    <cellStyle name="Comma [0] 8 3 2 2" xfId="3975" xr:uid="{00E2B3AD-549E-41C2-8861-DDDAB60042A1}"/>
    <cellStyle name="Comma [0] 8 3 3" xfId="3002" xr:uid="{FD19AC32-37E0-467E-AD02-D38723F54C9E}"/>
    <cellStyle name="Comma [0] 8 4" xfId="698" xr:uid="{00000000-0005-0000-0000-0000BA020000}"/>
    <cellStyle name="Comma [0] 8 4 2" xfId="3976" xr:uid="{DC89EAD3-BBD3-4607-B6F9-FB19243B0888}"/>
    <cellStyle name="Comma [0] 8 5" xfId="3000" xr:uid="{9B9374DF-C3A1-44DF-9774-A1FB930B93BE}"/>
    <cellStyle name="Comma [0] 9" xfId="699" xr:uid="{00000000-0005-0000-0000-0000BB020000}"/>
    <cellStyle name="Comma [0] 9 2" xfId="700" xr:uid="{00000000-0005-0000-0000-0000BC020000}"/>
    <cellStyle name="Comma [0] 9 2 2" xfId="701" xr:uid="{00000000-0005-0000-0000-0000BD020000}"/>
    <cellStyle name="Comma [0] 9 2 2 2" xfId="3977" xr:uid="{68B75F1B-7455-40CD-AAD1-06C45AD800FE}"/>
    <cellStyle name="Comma [0] 9 2 3" xfId="3004" xr:uid="{D3CE5C44-B65A-43F6-A17E-3A97422DD89C}"/>
    <cellStyle name="Comma [0] 9 3" xfId="702" xr:uid="{00000000-0005-0000-0000-0000BE020000}"/>
    <cellStyle name="Comma [0] 9 3 2" xfId="703" xr:uid="{00000000-0005-0000-0000-0000BF020000}"/>
    <cellStyle name="Comma [0] 9 3 2 2" xfId="3978" xr:uid="{CA2F3FF1-BDDF-42EF-B159-67EA6CF3E393}"/>
    <cellStyle name="Comma [0] 9 3 3" xfId="3005" xr:uid="{E6AB02D5-953B-4829-8BB2-E1CF3E132D53}"/>
    <cellStyle name="Comma [0] 9 4" xfId="3003" xr:uid="{F49A75C6-0625-46F4-9683-B2B3464141AF}"/>
    <cellStyle name="Comma [0] 90" xfId="704" xr:uid="{00000000-0005-0000-0000-0000C0020000}"/>
    <cellStyle name="Comma [0] 90 2" xfId="705" xr:uid="{00000000-0005-0000-0000-0000C1020000}"/>
    <cellStyle name="Comma [0] 90 2 2" xfId="3979" xr:uid="{20526493-3454-4F61-B443-B6A8183C0D00}"/>
    <cellStyle name="Comma [0] 90 3" xfId="3006" xr:uid="{628D72EC-5D70-47CB-91B6-8C6E02BD8DAF}"/>
    <cellStyle name="Comma [0] 91" xfId="706" xr:uid="{00000000-0005-0000-0000-0000C2020000}"/>
    <cellStyle name="Comma [0] 91 2" xfId="707" xr:uid="{00000000-0005-0000-0000-0000C3020000}"/>
    <cellStyle name="Comma [0] 91 2 2" xfId="3980" xr:uid="{AC72D6C6-1E2B-4A54-9927-4FAACD2EC3FF}"/>
    <cellStyle name="Comma [0] 91 3" xfId="3007" xr:uid="{5EE2001C-3365-470B-BFC7-B473AD723C29}"/>
    <cellStyle name="Comma [0] 93" xfId="708" xr:uid="{00000000-0005-0000-0000-0000C4020000}"/>
    <cellStyle name="Comma [0] 93 2" xfId="709" xr:uid="{00000000-0005-0000-0000-0000C5020000}"/>
    <cellStyle name="Comma [0] 93 2 2" xfId="3981" xr:uid="{AAF14B50-E04C-488A-91B7-509E29244D29}"/>
    <cellStyle name="Comma [0] 93 3" xfId="3008" xr:uid="{13245267-8EC3-4BC1-9B8D-2E6966E1B07E}"/>
    <cellStyle name="Comma [0] 94" xfId="710" xr:uid="{00000000-0005-0000-0000-0000C6020000}"/>
    <cellStyle name="Comma [0] 94 2" xfId="711" xr:uid="{00000000-0005-0000-0000-0000C7020000}"/>
    <cellStyle name="Comma [0] 94 2 2" xfId="3982" xr:uid="{D4AD7D5E-FC08-46F1-BDF2-1F6CBA26BF31}"/>
    <cellStyle name="Comma [0] 94 3" xfId="3009" xr:uid="{5B4517B4-D4D3-4809-BC2B-28107A57AFCC}"/>
    <cellStyle name="Comma [00]" xfId="712" xr:uid="{00000000-0005-0000-0000-0000C8020000}"/>
    <cellStyle name="Comma [00] 2" xfId="713" xr:uid="{00000000-0005-0000-0000-0000C9020000}"/>
    <cellStyle name="Comma 10" xfId="714" xr:uid="{00000000-0005-0000-0000-0000CA020000}"/>
    <cellStyle name="Comma 10 2" xfId="715" xr:uid="{00000000-0005-0000-0000-0000CB020000}"/>
    <cellStyle name="Comma 10 2 2" xfId="716" xr:uid="{00000000-0005-0000-0000-0000CC020000}"/>
    <cellStyle name="Comma 10 2 2 2" xfId="717" xr:uid="{00000000-0005-0000-0000-0000CD020000}"/>
    <cellStyle name="Comma 10 2 2 2 2" xfId="3388" xr:uid="{06E143A4-948E-45DB-91CD-BB4524ED3149}"/>
    <cellStyle name="Comma 10 2 2 3" xfId="3011" xr:uid="{E8BADA5B-B244-4ED0-8E19-35CF583BD885}"/>
    <cellStyle name="Comma 10 2 3" xfId="718" xr:uid="{00000000-0005-0000-0000-0000CE020000}"/>
    <cellStyle name="Comma 10 2 3 2" xfId="3983" xr:uid="{78ADE3E7-B911-42C6-BB51-6B9CDAF44713}"/>
    <cellStyle name="Comma 10 2 4" xfId="3010" xr:uid="{99181324-E410-4597-9316-24B260B66653}"/>
    <cellStyle name="Comma 10 3" xfId="719" xr:uid="{00000000-0005-0000-0000-0000CF020000}"/>
    <cellStyle name="Comma 10 3 2" xfId="720" xr:uid="{00000000-0005-0000-0000-0000D0020000}"/>
    <cellStyle name="Comma 10 3 2 2" xfId="3984" xr:uid="{64E7CE7A-7EAC-4E02-8332-21200CA1BF8C}"/>
    <cellStyle name="Comma 10 3 3" xfId="3012" xr:uid="{1624CF20-D95A-4D5D-870D-F266408B6BF9}"/>
    <cellStyle name="Comma 10 4" xfId="721" xr:uid="{00000000-0005-0000-0000-0000D1020000}"/>
    <cellStyle name="Comma 10 4 2" xfId="722" xr:uid="{00000000-0005-0000-0000-0000D2020000}"/>
    <cellStyle name="Comma 10 4 2 2" xfId="3985" xr:uid="{96E81F5C-731F-4034-97C6-237CE147F105}"/>
    <cellStyle name="Comma 10 4 3" xfId="3013" xr:uid="{CBDB3A1A-05BF-42E2-88DB-16D724BCEA5D}"/>
    <cellStyle name="Comma 10 5" xfId="723" xr:uid="{00000000-0005-0000-0000-0000D3020000}"/>
    <cellStyle name="Comma 10 5 2" xfId="724" xr:uid="{00000000-0005-0000-0000-0000D4020000}"/>
    <cellStyle name="Comma 10 5 2 2" xfId="3986" xr:uid="{9CA77A6A-EFA0-497B-9F44-FC0B6FA6EB49}"/>
    <cellStyle name="Comma 10 5 3" xfId="3014" xr:uid="{E74DF241-6BBB-4A92-BBA4-0EC2E944545B}"/>
    <cellStyle name="Comma 10 6" xfId="725" xr:uid="{00000000-0005-0000-0000-0000D5020000}"/>
    <cellStyle name="Comma 10 6 2" xfId="726" xr:uid="{00000000-0005-0000-0000-0000D6020000}"/>
    <cellStyle name="Comma 10 6 2 2" xfId="3987" xr:uid="{9054E6B3-E4AB-408D-85FA-1467C98370B6}"/>
    <cellStyle name="Comma 10 6 3" xfId="3015" xr:uid="{D4296D05-C153-46E6-89B9-366396362C85}"/>
    <cellStyle name="Comma 10 7" xfId="727" xr:uid="{00000000-0005-0000-0000-0000D7020000}"/>
    <cellStyle name="Comma 10 7 2" xfId="3988" xr:uid="{A6528197-6378-4F83-B28A-93EFA61AB6C8}"/>
    <cellStyle name="Comma 10 8" xfId="728" xr:uid="{00000000-0005-0000-0000-0000D8020000}"/>
    <cellStyle name="Comma 11" xfId="729" xr:uid="{00000000-0005-0000-0000-0000D9020000}"/>
    <cellStyle name="Comma 11 2" xfId="730" xr:uid="{00000000-0005-0000-0000-0000DA020000}"/>
    <cellStyle name="Comma 11 2 2" xfId="3989" xr:uid="{F687ABE3-92F8-496A-A4F0-3095EE04638E}"/>
    <cellStyle name="Comma 11 3" xfId="3016" xr:uid="{9FC251BF-A771-4649-8466-627F29FEC021}"/>
    <cellStyle name="Comma 12" xfId="731" xr:uid="{00000000-0005-0000-0000-0000DB020000}"/>
    <cellStyle name="Comma 12 2" xfId="732" xr:uid="{00000000-0005-0000-0000-0000DC020000}"/>
    <cellStyle name="Comma 12 2 2" xfId="733" xr:uid="{00000000-0005-0000-0000-0000DD020000}"/>
    <cellStyle name="Comma 12 2 2 2" xfId="3990" xr:uid="{16D91310-ECDB-4D2B-AF77-39DCE1027BC3}"/>
    <cellStyle name="Comma 12 2 3" xfId="3018" xr:uid="{0CE27C64-6D45-45A6-B755-C4C815B16A30}"/>
    <cellStyle name="Comma 12 3" xfId="734" xr:uid="{00000000-0005-0000-0000-0000DE020000}"/>
    <cellStyle name="Comma 12 3 2" xfId="735" xr:uid="{00000000-0005-0000-0000-0000DF020000}"/>
    <cellStyle name="Comma 12 3 2 2" xfId="3991" xr:uid="{E23D5651-721E-4747-8D19-79349E1D9D46}"/>
    <cellStyle name="Comma 12 3 3" xfId="3019" xr:uid="{EC12DBA7-118E-4954-A2ED-43568E70BEDA}"/>
    <cellStyle name="Comma 12 4" xfId="736" xr:uid="{00000000-0005-0000-0000-0000E0020000}"/>
    <cellStyle name="Comma 12 4 2" xfId="737" xr:uid="{00000000-0005-0000-0000-0000E1020000}"/>
    <cellStyle name="Comma 12 4 2 2" xfId="3992" xr:uid="{A42AE0DB-53F0-4580-983F-487F9F39F381}"/>
    <cellStyle name="Comma 12 4 3" xfId="3020" xr:uid="{B577EB1F-DDDA-4B07-A6D3-CA5525E99349}"/>
    <cellStyle name="Comma 12 5" xfId="738" xr:uid="{00000000-0005-0000-0000-0000E2020000}"/>
    <cellStyle name="Comma 12 5 2" xfId="739" xr:uid="{00000000-0005-0000-0000-0000E3020000}"/>
    <cellStyle name="Comma 12 5 2 2" xfId="3993" xr:uid="{A6563789-D733-44E5-B9C0-3A3BC63C7CF7}"/>
    <cellStyle name="Comma 12 5 3" xfId="3021" xr:uid="{26212CBF-2E83-43C5-A1A5-C31C7EEAE8BB}"/>
    <cellStyle name="Comma 12 6" xfId="740" xr:uid="{00000000-0005-0000-0000-0000E4020000}"/>
    <cellStyle name="Comma 12 6 2" xfId="741" xr:uid="{00000000-0005-0000-0000-0000E5020000}"/>
    <cellStyle name="Comma 12 6 2 2" xfId="3994" xr:uid="{746F5646-01AE-413D-A977-F4BB405A1DD2}"/>
    <cellStyle name="Comma 12 6 3" xfId="3022" xr:uid="{339E7626-38FF-4328-818B-93BEDF3DD077}"/>
    <cellStyle name="Comma 12 7" xfId="742" xr:uid="{00000000-0005-0000-0000-0000E6020000}"/>
    <cellStyle name="Comma 12 7 2" xfId="3995" xr:uid="{2EBEF4D6-7714-4FE7-825F-A2C6809A36DA}"/>
    <cellStyle name="Comma 12 8" xfId="3017" xr:uid="{9622A994-3874-46B0-958A-D389F7E731EE}"/>
    <cellStyle name="Comma 13" xfId="743" xr:uid="{00000000-0005-0000-0000-0000E7020000}"/>
    <cellStyle name="Comma 13 2" xfId="744" xr:uid="{00000000-0005-0000-0000-0000E8020000}"/>
    <cellStyle name="Comma 13 2 2" xfId="745" xr:uid="{00000000-0005-0000-0000-0000E9020000}"/>
    <cellStyle name="Comma 13 2 2 2" xfId="3996" xr:uid="{EFF690D9-3735-4B14-8B56-6EA5849F2A8A}"/>
    <cellStyle name="Comma 13 2 3" xfId="3024" xr:uid="{F1E36446-09C1-480C-B039-710911FC658F}"/>
    <cellStyle name="Comma 13 3" xfId="746" xr:uid="{00000000-0005-0000-0000-0000EA020000}"/>
    <cellStyle name="Comma 13 3 2" xfId="3997" xr:uid="{11E72698-A4AD-4E5F-8031-B4BFDA25F019}"/>
    <cellStyle name="Comma 13 4" xfId="3023" xr:uid="{E775B676-91F3-4A22-9CFD-58DF5296FCB8}"/>
    <cellStyle name="Comma 14" xfId="747" xr:uid="{00000000-0005-0000-0000-0000EB020000}"/>
    <cellStyle name="Comma 14 2" xfId="748" xr:uid="{00000000-0005-0000-0000-0000EC020000}"/>
    <cellStyle name="Comma 14 2 2" xfId="749" xr:uid="{00000000-0005-0000-0000-0000ED020000}"/>
    <cellStyle name="Comma 14 2 2 2" xfId="750" xr:uid="{00000000-0005-0000-0000-0000EE020000}"/>
    <cellStyle name="Comma 14 2 2 2 2" xfId="3998" xr:uid="{54C51106-24B7-4F7E-8F95-A0DC7A5A08CE}"/>
    <cellStyle name="Comma 14 2 2 3" xfId="3027" xr:uid="{83581F20-972A-43C9-8419-BFF7BF04B014}"/>
    <cellStyle name="Comma 14 2 3" xfId="751" xr:uid="{00000000-0005-0000-0000-0000EF020000}"/>
    <cellStyle name="Comma 14 2 3 2" xfId="3999" xr:uid="{1AAC55A4-1BB3-426B-B16C-04277968294F}"/>
    <cellStyle name="Comma 14 2 4" xfId="3026" xr:uid="{F8247EB5-E4C0-491D-8563-509141C72D57}"/>
    <cellStyle name="Comma 14 3" xfId="752" xr:uid="{00000000-0005-0000-0000-0000F0020000}"/>
    <cellStyle name="Comma 14 3 2" xfId="4000" xr:uid="{6F651F3F-6EBA-4A5A-85CD-27E8C0D3DCF4}"/>
    <cellStyle name="Comma 14 4" xfId="3025" xr:uid="{3E868230-2BCF-4773-82E0-2FE389D429C7}"/>
    <cellStyle name="Comma 15" xfId="753" xr:uid="{00000000-0005-0000-0000-0000F1020000}"/>
    <cellStyle name="Comma 15 2" xfId="754" xr:uid="{00000000-0005-0000-0000-0000F2020000}"/>
    <cellStyle name="Comma 15 2 2" xfId="755" xr:uid="{00000000-0005-0000-0000-0000F3020000}"/>
    <cellStyle name="Comma 15 2 2 2" xfId="4001" xr:uid="{9AA07E24-7476-46B0-A73C-A30A533FAB1C}"/>
    <cellStyle name="Comma 15 2 3" xfId="3029" xr:uid="{E0483F5D-D232-4AE4-94C0-C42CD7321A70}"/>
    <cellStyle name="Comma 15 3" xfId="756" xr:uid="{00000000-0005-0000-0000-0000F4020000}"/>
    <cellStyle name="Comma 15 3 2" xfId="757" xr:uid="{00000000-0005-0000-0000-0000F5020000}"/>
    <cellStyle name="Comma 15 3 2 2" xfId="4002" xr:uid="{88374841-79A7-4BD7-AA1F-C31C372BF318}"/>
    <cellStyle name="Comma 15 3 3" xfId="3030" xr:uid="{C1B63D54-D6EC-4F58-96FB-5D3460398CFC}"/>
    <cellStyle name="Comma 15 4" xfId="758" xr:uid="{00000000-0005-0000-0000-0000F6020000}"/>
    <cellStyle name="Comma 15 4 2" xfId="759" xr:uid="{00000000-0005-0000-0000-0000F7020000}"/>
    <cellStyle name="Comma 15 4 2 2" xfId="4003" xr:uid="{8F31DF65-F541-40DA-AF7A-203C1051E185}"/>
    <cellStyle name="Comma 15 4 3" xfId="3031" xr:uid="{57FE5085-1B76-45BD-9075-347E7B7AF522}"/>
    <cellStyle name="Comma 15 5" xfId="760" xr:uid="{00000000-0005-0000-0000-0000F8020000}"/>
    <cellStyle name="Comma 15 5 2" xfId="4004" xr:uid="{B87D2F2C-B674-4F57-9917-5EFC4718E2BA}"/>
    <cellStyle name="Comma 15 6" xfId="3028" xr:uid="{926798E8-FE64-4907-ABF2-6474000ACCCD}"/>
    <cellStyle name="Comma 16" xfId="761" xr:uid="{00000000-0005-0000-0000-0000F9020000}"/>
    <cellStyle name="Comma 16 2" xfId="762" xr:uid="{00000000-0005-0000-0000-0000FA020000}"/>
    <cellStyle name="Comma 16 2 2" xfId="4005" xr:uid="{D2B36618-CDCD-4831-8827-22DAC83A42FA}"/>
    <cellStyle name="Comma 16 3" xfId="3032" xr:uid="{E83CAA48-E04A-4993-B356-EE20FCF63485}"/>
    <cellStyle name="Comma 17" xfId="763" xr:uid="{00000000-0005-0000-0000-0000FB020000}"/>
    <cellStyle name="Comma 17 2" xfId="764" xr:uid="{00000000-0005-0000-0000-0000FC020000}"/>
    <cellStyle name="Comma 17 2 2" xfId="765" xr:uid="{00000000-0005-0000-0000-0000FD020000}"/>
    <cellStyle name="Comma 17 2 2 2" xfId="4006" xr:uid="{485FABEB-EEB8-4AE6-8E35-1AE3E8FEC575}"/>
    <cellStyle name="Comma 17 2 3" xfId="3034" xr:uid="{9FB43039-52D9-4443-B3DC-1EC7323B277D}"/>
    <cellStyle name="Comma 17 3" xfId="3033" xr:uid="{818BF886-F484-4354-BBF0-E51D3F2320F9}"/>
    <cellStyle name="Comma 18" xfId="766" xr:uid="{00000000-0005-0000-0000-0000FE020000}"/>
    <cellStyle name="Comma 18 2" xfId="767" xr:uid="{00000000-0005-0000-0000-0000FF020000}"/>
    <cellStyle name="Comma 18 2 2" xfId="768" xr:uid="{00000000-0005-0000-0000-000000030000}"/>
    <cellStyle name="Comma 18 2 2 2" xfId="4007" xr:uid="{887E09FF-412B-443E-BCD2-F0DBF9202D03}"/>
    <cellStyle name="Comma 18 2 3" xfId="3036" xr:uid="{79EB30D2-A693-4775-8421-B8C559DA9B2E}"/>
    <cellStyle name="Comma 18 3" xfId="769" xr:uid="{00000000-0005-0000-0000-000001030000}"/>
    <cellStyle name="Comma 18 3 2" xfId="4008" xr:uid="{D17F44BD-C979-4BAB-A64C-EC569C7957B7}"/>
    <cellStyle name="Comma 18 4" xfId="3035" xr:uid="{29BFFF8D-B5C7-4E68-A716-E2340A67FDF9}"/>
    <cellStyle name="Comma 19" xfId="770" xr:uid="{00000000-0005-0000-0000-000002030000}"/>
    <cellStyle name="Comma 19 2" xfId="771" xr:uid="{00000000-0005-0000-0000-000003030000}"/>
    <cellStyle name="Comma 19 2 2" xfId="3038" xr:uid="{5FF9A33F-3558-4023-B379-536C9244B504}"/>
    <cellStyle name="Comma 19 3" xfId="772" xr:uid="{00000000-0005-0000-0000-000004030000}"/>
    <cellStyle name="Comma 19 3 2" xfId="3039" xr:uid="{7D4004BC-F4C9-4715-9D24-8C30366989F3}"/>
    <cellStyle name="Comma 19 4" xfId="773" xr:uid="{00000000-0005-0000-0000-000005030000}"/>
    <cellStyle name="Comma 19 4 2" xfId="3040" xr:uid="{45986635-CE21-460F-AF39-154B29ED41E2}"/>
    <cellStyle name="Comma 19 5" xfId="774" xr:uid="{00000000-0005-0000-0000-000006030000}"/>
    <cellStyle name="Comma 19 5 2" xfId="4009" xr:uid="{1C4D9B00-4ACA-4151-8B9E-A084781BD7F1}"/>
    <cellStyle name="Comma 19 6" xfId="3037" xr:uid="{17B7C024-8B2E-412E-A021-999A180B4901}"/>
    <cellStyle name="Comma 2" xfId="775" xr:uid="{00000000-0005-0000-0000-000007030000}"/>
    <cellStyle name="Comma 2 10" xfId="776" xr:uid="{00000000-0005-0000-0000-000008030000}"/>
    <cellStyle name="Comma 2 10 2" xfId="777" xr:uid="{00000000-0005-0000-0000-000009030000}"/>
    <cellStyle name="Comma 2 10 2 2" xfId="4010" xr:uid="{A8C9F826-208B-44DF-A4C7-5C88080982CE}"/>
    <cellStyle name="Comma 2 10 3" xfId="3041" xr:uid="{AFDCCA69-8CEF-419A-B182-CBB2CE732D20}"/>
    <cellStyle name="Comma 2 11" xfId="778" xr:uid="{00000000-0005-0000-0000-00000A030000}"/>
    <cellStyle name="Comma 2 11 2" xfId="779" xr:uid="{00000000-0005-0000-0000-00000B030000}"/>
    <cellStyle name="Comma 2 11 2 2" xfId="4011" xr:uid="{32CD1EC6-44DA-41EF-A469-C0E89A181E33}"/>
    <cellStyle name="Comma 2 11 3" xfId="3042" xr:uid="{E310980C-D64F-4876-96FD-327EF60F17ED}"/>
    <cellStyle name="Comma 2 12" xfId="780" xr:uid="{00000000-0005-0000-0000-00000C030000}"/>
    <cellStyle name="Comma 2 12 2" xfId="781" xr:uid="{00000000-0005-0000-0000-00000D030000}"/>
    <cellStyle name="Comma 2 12 2 2" xfId="4012" xr:uid="{EE4D25CB-A249-4927-88F7-AF2B7D6234FD}"/>
    <cellStyle name="Comma 2 12 3" xfId="3043" xr:uid="{5377AD1D-0AC1-4406-905A-530FBD74D56B}"/>
    <cellStyle name="Comma 2 13" xfId="782" xr:uid="{00000000-0005-0000-0000-00000E030000}"/>
    <cellStyle name="Comma 2 13 2" xfId="783" xr:uid="{00000000-0005-0000-0000-00000F030000}"/>
    <cellStyle name="Comma 2 13 2 2" xfId="4013" xr:uid="{7EE6BF03-5D47-43A4-A81B-7633368F54F8}"/>
    <cellStyle name="Comma 2 13 3" xfId="3044" xr:uid="{A199919F-E13B-4CE3-B1D7-593EF98959B7}"/>
    <cellStyle name="Comma 2 14" xfId="784" xr:uid="{00000000-0005-0000-0000-000010030000}"/>
    <cellStyle name="Comma 2 14 2" xfId="785" xr:uid="{00000000-0005-0000-0000-000011030000}"/>
    <cellStyle name="Comma 2 14 2 2" xfId="4014" xr:uid="{E269034F-5A40-4C2C-92EA-C35EA4033950}"/>
    <cellStyle name="Comma 2 14 3" xfId="3045" xr:uid="{C1867373-29E9-44CF-972B-80471AB9ADD5}"/>
    <cellStyle name="Comma 2 15" xfId="786" xr:uid="{00000000-0005-0000-0000-000012030000}"/>
    <cellStyle name="Comma 2 15 2" xfId="787" xr:uid="{00000000-0005-0000-0000-000013030000}"/>
    <cellStyle name="Comma 2 15 2 2" xfId="4015" xr:uid="{E92D9D04-7886-4050-8937-D6DA09E3692B}"/>
    <cellStyle name="Comma 2 15 3" xfId="3046" xr:uid="{6D140B16-DFF5-4A8A-B483-1270625595C1}"/>
    <cellStyle name="Comma 2 16" xfId="788" xr:uid="{00000000-0005-0000-0000-000014030000}"/>
    <cellStyle name="Comma 2 16 2" xfId="789" xr:uid="{00000000-0005-0000-0000-000015030000}"/>
    <cellStyle name="Comma 2 16 2 2" xfId="4016" xr:uid="{CDFAB245-3A1B-4F03-BDE5-2180EB3F3994}"/>
    <cellStyle name="Comma 2 16 3" xfId="3047" xr:uid="{AD5BC0A1-950A-4B5A-817C-07A09B538519}"/>
    <cellStyle name="Comma 2 17" xfId="790" xr:uid="{00000000-0005-0000-0000-000016030000}"/>
    <cellStyle name="Comma 2 17 2" xfId="791" xr:uid="{00000000-0005-0000-0000-000017030000}"/>
    <cellStyle name="Comma 2 17 2 2" xfId="4017" xr:uid="{BFE11274-1957-4ED1-83BD-5EC543D4147B}"/>
    <cellStyle name="Comma 2 17 3" xfId="3048" xr:uid="{F3A5BB1F-D4A4-43F7-88AF-17534208AEC9}"/>
    <cellStyle name="Comma 2 18" xfId="792" xr:uid="{00000000-0005-0000-0000-000018030000}"/>
    <cellStyle name="Comma 2 18 2" xfId="793" xr:uid="{00000000-0005-0000-0000-000019030000}"/>
    <cellStyle name="Comma 2 18 2 2" xfId="4018" xr:uid="{F30B7555-70FD-4863-A145-C6CE9B6CA682}"/>
    <cellStyle name="Comma 2 18 3" xfId="3049" xr:uid="{E838855B-EDCB-4EF6-8DD5-A81244DBBB83}"/>
    <cellStyle name="Comma 2 19" xfId="794" xr:uid="{00000000-0005-0000-0000-00001A030000}"/>
    <cellStyle name="Comma 2 19 2" xfId="795" xr:uid="{00000000-0005-0000-0000-00001B030000}"/>
    <cellStyle name="Comma 2 19 2 2" xfId="4019" xr:uid="{D4C98E07-7734-4300-8E39-79B4AA46546D}"/>
    <cellStyle name="Comma 2 19 3" xfId="3050" xr:uid="{B0C17B82-5F9A-438B-B4A3-C807CF362E1C}"/>
    <cellStyle name="Comma 2 2" xfId="796" xr:uid="{00000000-0005-0000-0000-00001C030000}"/>
    <cellStyle name="Comma 2 2 2" xfId="797" xr:uid="{00000000-0005-0000-0000-00001D030000}"/>
    <cellStyle name="Comma 2 2 2 2" xfId="798" xr:uid="{00000000-0005-0000-0000-00001E030000}"/>
    <cellStyle name="Comma 2 2 2 2 2" xfId="799" xr:uid="{00000000-0005-0000-0000-00001F030000}"/>
    <cellStyle name="Comma 2 2 2 2 2 2" xfId="800" xr:uid="{00000000-0005-0000-0000-000020030000}"/>
    <cellStyle name="Comma 2 2 2 2 2 2 2" xfId="801" xr:uid="{00000000-0005-0000-0000-000021030000}"/>
    <cellStyle name="Comma 2 2 2 2 2 2 2 2" xfId="802" xr:uid="{00000000-0005-0000-0000-000022030000}"/>
    <cellStyle name="Comma 2 2 2 2 2 2 2 2 2" xfId="803" xr:uid="{00000000-0005-0000-0000-000023030000}"/>
    <cellStyle name="Comma 2 2 2 2 2 2 2 2 2 2" xfId="4022" xr:uid="{81B9DAD8-C80D-4A30-B31C-88B76B75D4F7}"/>
    <cellStyle name="Comma 2 2 2 2 2 2 2 2 3" xfId="3056" xr:uid="{CE538DE6-5D58-44B6-A6B2-39323CBDC972}"/>
    <cellStyle name="Comma 2 2 2 2 2 2 2 3" xfId="804" xr:uid="{00000000-0005-0000-0000-000024030000}"/>
    <cellStyle name="Comma 2 2 2 2 2 2 2 3 2" xfId="805" xr:uid="{00000000-0005-0000-0000-000025030000}"/>
    <cellStyle name="Comma 2 2 2 2 2 2 2 3 2 2" xfId="4023" xr:uid="{555BB414-7228-4015-BAE8-27543A0332C7}"/>
    <cellStyle name="Comma 2 2 2 2 2 2 2 3 3" xfId="3057" xr:uid="{A912B6DB-EE4A-4651-A2DC-3EF2FC964E42}"/>
    <cellStyle name="Comma 2 2 2 2 2 2 2 4" xfId="3055" xr:uid="{A5F63825-5350-4D7B-9D88-09A52BA42B0B}"/>
    <cellStyle name="Comma 2 2 2 2 2 2 2 5" xfId="4021" xr:uid="{0FC22667-A847-4324-8D76-7CC0557AB735}"/>
    <cellStyle name="Comma 2 2 2 2 2 2 3" xfId="806" xr:uid="{00000000-0005-0000-0000-000026030000}"/>
    <cellStyle name="Comma 2 2 2 2 2 2 3 2" xfId="3058" xr:uid="{4D2EF11E-6DB9-49E1-A02C-F3AC680431D3}"/>
    <cellStyle name="Comma 2 2 2 2 2 2 3 3" xfId="4024" xr:uid="{D529545D-D7BC-4C08-AF4E-C1A98712C333}"/>
    <cellStyle name="Comma 2 2 2 2 2 2 4" xfId="807" xr:uid="{00000000-0005-0000-0000-000027030000}"/>
    <cellStyle name="Comma 2 2 2 2 2 2 4 2" xfId="4025" xr:uid="{E2319096-A04C-48CD-BCD9-ABC4C21E2CFB}"/>
    <cellStyle name="Comma 2 2 2 2 2 2 5" xfId="3054" xr:uid="{434ED6B4-2D43-4A57-86AA-96BE2AA2CC6A}"/>
    <cellStyle name="Comma 2 2 2 2 2 3" xfId="808" xr:uid="{00000000-0005-0000-0000-000028030000}"/>
    <cellStyle name="Comma 2 2 2 2 2 3 2" xfId="809" xr:uid="{00000000-0005-0000-0000-000029030000}"/>
    <cellStyle name="Comma 2 2 2 2 2 3 2 2" xfId="4026" xr:uid="{49E0993C-501A-4970-A3C6-88E4569ED243}"/>
    <cellStyle name="Comma 2 2 2 2 2 3 3" xfId="3059" xr:uid="{9C1EF324-FD74-4990-9639-835EB22A52A4}"/>
    <cellStyle name="Comma 2 2 2 2 2 4" xfId="810" xr:uid="{00000000-0005-0000-0000-00002A030000}"/>
    <cellStyle name="Comma 2 2 2 2 2 4 2" xfId="811" xr:uid="{00000000-0005-0000-0000-00002B030000}"/>
    <cellStyle name="Comma 2 2 2 2 2 4 2 2" xfId="4027" xr:uid="{253A343E-4BCA-4E90-A394-9B2F37449AF7}"/>
    <cellStyle name="Comma 2 2 2 2 2 4 3" xfId="3060" xr:uid="{C2B9D5D3-AEF7-4D9C-8441-9C787B46E48A}"/>
    <cellStyle name="Comma 2 2 2 2 2 5" xfId="3053" xr:uid="{292E16A3-50C0-4300-B2A0-C61C77350C20}"/>
    <cellStyle name="Comma 2 2 2 2 2 6" xfId="4020" xr:uid="{0AB856D6-2F2F-423B-93AE-B333EEAFF61D}"/>
    <cellStyle name="Comma 2 2 2 2 3" xfId="812" xr:uid="{00000000-0005-0000-0000-00002C030000}"/>
    <cellStyle name="Comma 2 2 2 2 3 2" xfId="3061" xr:uid="{77E7F2D4-EB1C-49C4-B9B2-4930A683FA23}"/>
    <cellStyle name="Comma 2 2 2 2 3 3" xfId="4028" xr:uid="{4B048D58-8D5A-41A9-9C6D-9B5C7C8FE9A8}"/>
    <cellStyle name="Comma 2 2 2 2 4" xfId="813" xr:uid="{00000000-0005-0000-0000-00002D030000}"/>
    <cellStyle name="Comma 2 2 2 2 4 2" xfId="3062" xr:uid="{EF259039-703B-4878-97EA-1EF79FAA0879}"/>
    <cellStyle name="Comma 2 2 2 2 4 3" xfId="4029" xr:uid="{3610FF4A-224B-4E75-90FC-562B7AB7FB4E}"/>
    <cellStyle name="Comma 2 2 2 2 5" xfId="814" xr:uid="{00000000-0005-0000-0000-00002E030000}"/>
    <cellStyle name="Comma 2 2 2 2 5 2" xfId="4030" xr:uid="{C7B64045-5F08-4DFB-B0C8-2E034EF967A9}"/>
    <cellStyle name="Comma 2 2 2 2 6" xfId="3052" xr:uid="{0373272B-0826-49BA-9FF1-39B70AE684DF}"/>
    <cellStyle name="Comma 2 2 2 3" xfId="815" xr:uid="{00000000-0005-0000-0000-00002F030000}"/>
    <cellStyle name="Comma 2 2 2 3 2" xfId="816" xr:uid="{00000000-0005-0000-0000-000030030000}"/>
    <cellStyle name="Comma 2 2 2 3 2 2" xfId="4031" xr:uid="{D0A1DCAE-176C-4945-B062-8CB7374D349E}"/>
    <cellStyle name="Comma 2 2 2 3 3" xfId="3063" xr:uid="{B8EB6C39-C34F-4D87-9075-EEFBF0382F10}"/>
    <cellStyle name="Comma 2 2 2 4" xfId="817" xr:uid="{00000000-0005-0000-0000-000031030000}"/>
    <cellStyle name="Comma 2 2 2 4 2" xfId="818" xr:uid="{00000000-0005-0000-0000-000032030000}"/>
    <cellStyle name="Comma 2 2 2 4 2 2" xfId="4032" xr:uid="{78F26927-7EB2-410F-BFD8-2648B4969166}"/>
    <cellStyle name="Comma 2 2 2 4 3" xfId="3064" xr:uid="{C8DB41C1-0628-4707-A6A3-C0449242A08C}"/>
    <cellStyle name="Comma 2 2 2 5" xfId="819" xr:uid="{00000000-0005-0000-0000-000033030000}"/>
    <cellStyle name="Comma 2 2 2 5 2" xfId="820" xr:uid="{00000000-0005-0000-0000-000034030000}"/>
    <cellStyle name="Comma 2 2 2 5 2 2" xfId="4033" xr:uid="{A11FB2FD-B170-439B-B086-023F0A131EDB}"/>
    <cellStyle name="Comma 2 2 2 5 3" xfId="3065" xr:uid="{2A1B62FC-872C-48CF-8C35-6E29BB6A25EB}"/>
    <cellStyle name="Comma 2 2 2 6" xfId="3051" xr:uid="{6BB74C52-7C4A-42E6-8EEE-864D18B444ED}"/>
    <cellStyle name="Comma 2 2 3" xfId="821" xr:uid="{00000000-0005-0000-0000-000035030000}"/>
    <cellStyle name="Comma 2 2 3 2" xfId="822" xr:uid="{00000000-0005-0000-0000-000036030000}"/>
    <cellStyle name="Comma 2 2 3 2 2" xfId="4034" xr:uid="{9C426718-6F12-4B4A-B961-E73C1C98DC83}"/>
    <cellStyle name="Comma 2 2 3 3" xfId="3066" xr:uid="{10AA6034-2BB7-45AC-AF3E-BA103CE5F44B}"/>
    <cellStyle name="Comma 2 2 4" xfId="823" xr:uid="{00000000-0005-0000-0000-000037030000}"/>
    <cellStyle name="Comma 2 2 4 2" xfId="3067" xr:uid="{D327E1DC-367F-4D39-84A6-E24CC3A29998}"/>
    <cellStyle name="Comma 2 2 4 3" xfId="4035" xr:uid="{FB99223C-0E9C-4AEF-81B5-A7214A303CBF}"/>
    <cellStyle name="Comma 2 2 5" xfId="824" xr:uid="{00000000-0005-0000-0000-000038030000}"/>
    <cellStyle name="Comma 2 2 5 2" xfId="3068" xr:uid="{4BC0779D-8E6A-4D1A-A3B3-265220889FF9}"/>
    <cellStyle name="Comma 2 2 5 3" xfId="4036" xr:uid="{304E9243-06F4-493E-AD9B-45A542844955}"/>
    <cellStyle name="Comma 2 2 6" xfId="825" xr:uid="{00000000-0005-0000-0000-000039030000}"/>
    <cellStyle name="Comma 2 2 6 2" xfId="3069" xr:uid="{FC8A6416-4D38-4252-93E9-24DDFD334EFF}"/>
    <cellStyle name="Comma 2 2 7" xfId="826" xr:uid="{00000000-0005-0000-0000-00003A030000}"/>
    <cellStyle name="Comma 2 20" xfId="827" xr:uid="{00000000-0005-0000-0000-00003B030000}"/>
    <cellStyle name="Comma 2 20 2" xfId="828" xr:uid="{00000000-0005-0000-0000-00003C030000}"/>
    <cellStyle name="Comma 2 20 2 2" xfId="4037" xr:uid="{A8919C28-F268-4952-AE2B-A5D0AA5763F4}"/>
    <cellStyle name="Comma 2 20 3" xfId="3070" xr:uid="{E8504335-EF0B-40B3-BB11-27915C02D1DC}"/>
    <cellStyle name="Comma 2 21" xfId="829" xr:uid="{00000000-0005-0000-0000-00003D030000}"/>
    <cellStyle name="Comma 2 21 2" xfId="830" xr:uid="{00000000-0005-0000-0000-00003E030000}"/>
    <cellStyle name="Comma 2 21 2 2" xfId="4038" xr:uid="{BF65CB74-BF6C-41D3-8687-033ACCE5FCD3}"/>
    <cellStyle name="Comma 2 21 3" xfId="3071" xr:uid="{534A85AA-F339-4927-8E0A-7F27368C88BB}"/>
    <cellStyle name="Comma 2 22" xfId="831" xr:uid="{00000000-0005-0000-0000-00003F030000}"/>
    <cellStyle name="Comma 2 22 2" xfId="832" xr:uid="{00000000-0005-0000-0000-000040030000}"/>
    <cellStyle name="Comma 2 22 2 2" xfId="4039" xr:uid="{8732D74C-3C26-4FA2-BA17-D1AB27F2F175}"/>
    <cellStyle name="Comma 2 22 3" xfId="3072" xr:uid="{019EDD3C-1E42-4A89-9D85-4F854F325998}"/>
    <cellStyle name="Comma 2 23" xfId="833" xr:uid="{00000000-0005-0000-0000-000041030000}"/>
    <cellStyle name="Comma 2 23 2" xfId="834" xr:uid="{00000000-0005-0000-0000-000042030000}"/>
    <cellStyle name="Comma 2 23 2 2" xfId="4040" xr:uid="{6718D3A2-2670-4597-BAD8-FEA70FA0B1CF}"/>
    <cellStyle name="Comma 2 23 3" xfId="3073" xr:uid="{CE5A0BC8-EFDA-470A-925C-0AE092386415}"/>
    <cellStyle name="Comma 2 24" xfId="835" xr:uid="{00000000-0005-0000-0000-000043030000}"/>
    <cellStyle name="Comma 2 24 2" xfId="836" xr:uid="{00000000-0005-0000-0000-000044030000}"/>
    <cellStyle name="Comma 2 24 2 2" xfId="4041" xr:uid="{D0C9891A-64D9-40C6-AB7F-B50873F6187F}"/>
    <cellStyle name="Comma 2 24 3" xfId="3074" xr:uid="{66A82A04-1B58-4C2E-9645-23D94777C17A}"/>
    <cellStyle name="Comma 2 25" xfId="837" xr:uid="{00000000-0005-0000-0000-000045030000}"/>
    <cellStyle name="Comma 2 25 2" xfId="838" xr:uid="{00000000-0005-0000-0000-000046030000}"/>
    <cellStyle name="Comma 2 25 2 2" xfId="4042" xr:uid="{8430A0AB-BC56-4400-941D-ACC80CE60934}"/>
    <cellStyle name="Comma 2 25 3" xfId="3075" xr:uid="{D4192D6C-4BA9-41C4-A724-B2A0FF9D1918}"/>
    <cellStyle name="Comma 2 26" xfId="839" xr:uid="{00000000-0005-0000-0000-000047030000}"/>
    <cellStyle name="Comma 2 26 2" xfId="840" xr:uid="{00000000-0005-0000-0000-000048030000}"/>
    <cellStyle name="Comma 2 26 2 2" xfId="4043" xr:uid="{CB958C8F-A82E-44CE-859E-9D473D9E32CA}"/>
    <cellStyle name="Comma 2 26 3" xfId="3076" xr:uid="{735FA171-3D24-4D5C-AB35-83AB490C0D30}"/>
    <cellStyle name="Comma 2 27" xfId="841" xr:uid="{00000000-0005-0000-0000-000049030000}"/>
    <cellStyle name="Comma 2 27 2" xfId="842" xr:uid="{00000000-0005-0000-0000-00004A030000}"/>
    <cellStyle name="Comma 2 27 2 2" xfId="4044" xr:uid="{5CB7C8AF-D769-4543-AA1A-A9005DAD4C0E}"/>
    <cellStyle name="Comma 2 27 3" xfId="3077" xr:uid="{4F40CF85-B1C9-49D3-A52B-2C972B4DFC2A}"/>
    <cellStyle name="Comma 2 28" xfId="843" xr:uid="{00000000-0005-0000-0000-00004B030000}"/>
    <cellStyle name="Comma 2 28 2" xfId="844" xr:uid="{00000000-0005-0000-0000-00004C030000}"/>
    <cellStyle name="Comma 2 28 2 2" xfId="4045" xr:uid="{F3601D92-5567-4D76-9BB8-5F57F059D1DF}"/>
    <cellStyle name="Comma 2 28 3" xfId="3078" xr:uid="{A4DA0430-6849-4B2C-A5F5-72BA4228DB00}"/>
    <cellStyle name="Comma 2 29" xfId="845" xr:uid="{00000000-0005-0000-0000-00004D030000}"/>
    <cellStyle name="Comma 2 29 2" xfId="846" xr:uid="{00000000-0005-0000-0000-00004E030000}"/>
    <cellStyle name="Comma 2 29 2 2" xfId="4046" xr:uid="{1CF5AFB9-F3AA-4B9F-A90A-61A2A85D80CE}"/>
    <cellStyle name="Comma 2 29 3" xfId="3079" xr:uid="{7BD30170-43AC-4F85-A55B-43E9215E9B3A}"/>
    <cellStyle name="Comma 2 3" xfId="847" xr:uid="{00000000-0005-0000-0000-00004F030000}"/>
    <cellStyle name="Comma 2 3 2" xfId="848" xr:uid="{00000000-0005-0000-0000-000050030000}"/>
    <cellStyle name="Comma 2 3 2 2" xfId="4047" xr:uid="{ECB9AA75-E63A-49B4-AEF3-46FA47C543C6}"/>
    <cellStyle name="Comma 2 3 3" xfId="3080" xr:uid="{60D14EEC-05C6-49B0-9F35-6D37685098FC}"/>
    <cellStyle name="Comma 2 30" xfId="849" xr:uid="{00000000-0005-0000-0000-000051030000}"/>
    <cellStyle name="Comma 2 30 2" xfId="850" xr:uid="{00000000-0005-0000-0000-000052030000}"/>
    <cellStyle name="Comma 2 30 2 2" xfId="4048" xr:uid="{B98B6EA8-261B-47A9-BD44-E5BA58275E42}"/>
    <cellStyle name="Comma 2 30 3" xfId="3081" xr:uid="{548602E8-C7B2-4F42-BCEA-7A01F379E763}"/>
    <cellStyle name="Comma 2 31" xfId="851" xr:uid="{00000000-0005-0000-0000-000053030000}"/>
    <cellStyle name="Comma 2 31 2" xfId="852" xr:uid="{00000000-0005-0000-0000-000054030000}"/>
    <cellStyle name="Comma 2 31 2 2" xfId="4049" xr:uid="{8B24C640-83C5-4571-BE32-EA68C8976A54}"/>
    <cellStyle name="Comma 2 31 3" xfId="3082" xr:uid="{74D0E64C-66D9-49E9-9B5B-362590BC2750}"/>
    <cellStyle name="Comma 2 32" xfId="853" xr:uid="{00000000-0005-0000-0000-000055030000}"/>
    <cellStyle name="Comma 2 32 2" xfId="854" xr:uid="{00000000-0005-0000-0000-000056030000}"/>
    <cellStyle name="Comma 2 32 2 2" xfId="4050" xr:uid="{93253210-3593-46AD-85C9-9D5E9694FDEB}"/>
    <cellStyle name="Comma 2 32 3" xfId="3083" xr:uid="{0C681DF3-E95C-4D7B-B92D-5B49C8453D07}"/>
    <cellStyle name="Comma 2 33" xfId="855" xr:uid="{00000000-0005-0000-0000-000057030000}"/>
    <cellStyle name="Comma 2 33 2" xfId="856" xr:uid="{00000000-0005-0000-0000-000058030000}"/>
    <cellStyle name="Comma 2 33 2 2" xfId="4051" xr:uid="{1E8EA341-0107-43E7-B2AC-FA233C06E6AC}"/>
    <cellStyle name="Comma 2 33 3" xfId="3084" xr:uid="{98EEB5A4-45EA-41AF-817C-639CA65141CA}"/>
    <cellStyle name="Comma 2 34" xfId="857" xr:uid="{00000000-0005-0000-0000-000059030000}"/>
    <cellStyle name="Comma 2 34 2" xfId="858" xr:uid="{00000000-0005-0000-0000-00005A030000}"/>
    <cellStyle name="Comma 2 34 2 2" xfId="4052" xr:uid="{CD8E6C9A-7977-4E67-B454-F7CBE6C7454D}"/>
    <cellStyle name="Comma 2 34 3" xfId="3085" xr:uid="{95E30297-53F3-42D2-BF25-79B3DAB2AA0A}"/>
    <cellStyle name="Comma 2 35" xfId="859" xr:uid="{00000000-0005-0000-0000-00005B030000}"/>
    <cellStyle name="Comma 2 35 2" xfId="860" xr:uid="{00000000-0005-0000-0000-00005C030000}"/>
    <cellStyle name="Comma 2 35 2 2" xfId="4053" xr:uid="{4010D4D2-245A-4727-A6F2-00458CD65079}"/>
    <cellStyle name="Comma 2 35 3" xfId="3086" xr:uid="{D49C1B0E-A666-45C7-AEE7-D8319AEFCB3D}"/>
    <cellStyle name="Comma 2 36" xfId="861" xr:uid="{00000000-0005-0000-0000-00005D030000}"/>
    <cellStyle name="Comma 2 36 2" xfId="862" xr:uid="{00000000-0005-0000-0000-00005E030000}"/>
    <cellStyle name="Comma 2 36 2 2" xfId="4054" xr:uid="{BB6AAAF4-F84B-4AA1-95AC-72102C1FEF89}"/>
    <cellStyle name="Comma 2 36 3" xfId="3087" xr:uid="{9082B455-17FA-4C1A-8D63-E796ADE46D61}"/>
    <cellStyle name="Comma 2 37" xfId="863" xr:uid="{00000000-0005-0000-0000-00005F030000}"/>
    <cellStyle name="Comma 2 37 2" xfId="864" xr:uid="{00000000-0005-0000-0000-000060030000}"/>
    <cellStyle name="Comma 2 37 2 2" xfId="4055" xr:uid="{1B29F67C-ED95-4269-93D5-CE0A9A4F3FB0}"/>
    <cellStyle name="Comma 2 37 3" xfId="3088" xr:uid="{6FD2996F-B042-47C1-A7A4-E645E12016AF}"/>
    <cellStyle name="Comma 2 38" xfId="865" xr:uid="{00000000-0005-0000-0000-000061030000}"/>
    <cellStyle name="Comma 2 38 2" xfId="866" xr:uid="{00000000-0005-0000-0000-000062030000}"/>
    <cellStyle name="Comma 2 38 2 2" xfId="4056" xr:uid="{AF63DFE1-0101-414D-A027-39B4A0002FE7}"/>
    <cellStyle name="Comma 2 38 3" xfId="3089" xr:uid="{19A2A224-DC0F-40C6-B85F-3C7438EB6AF8}"/>
    <cellStyle name="Comma 2 39" xfId="867" xr:uid="{00000000-0005-0000-0000-000063030000}"/>
    <cellStyle name="Comma 2 39 2" xfId="868" xr:uid="{00000000-0005-0000-0000-000064030000}"/>
    <cellStyle name="Comma 2 39 2 2" xfId="4057" xr:uid="{5C86AB7F-224C-415E-9346-74648B688E07}"/>
    <cellStyle name="Comma 2 39 3" xfId="3090" xr:uid="{8D82E791-171C-48D3-B277-B43C69149260}"/>
    <cellStyle name="Comma 2 4" xfId="869" xr:uid="{00000000-0005-0000-0000-000065030000}"/>
    <cellStyle name="Comma 2 4 2" xfId="870" xr:uid="{00000000-0005-0000-0000-000066030000}"/>
    <cellStyle name="Comma 2 4 2 2" xfId="4058" xr:uid="{869DF904-C558-4452-A78C-A31C14281579}"/>
    <cellStyle name="Comma 2 4 3" xfId="871" xr:uid="{00000000-0005-0000-0000-000067030000}"/>
    <cellStyle name="Comma 2 4 3 2" xfId="4059" xr:uid="{30AC24CF-6AF9-463F-B009-BF80F760DE81}"/>
    <cellStyle name="Comma 2 4 4" xfId="872" xr:uid="{00000000-0005-0000-0000-000068030000}"/>
    <cellStyle name="Comma 2 40" xfId="873" xr:uid="{00000000-0005-0000-0000-000069030000}"/>
    <cellStyle name="Comma 2 40 2" xfId="874" xr:uid="{00000000-0005-0000-0000-00006A030000}"/>
    <cellStyle name="Comma 2 40 2 2" xfId="4060" xr:uid="{942FF5DD-0902-4697-A65E-72B5C272C343}"/>
    <cellStyle name="Comma 2 40 3" xfId="3091" xr:uid="{E1BE61A9-2B6C-484E-B003-1D61146AFE42}"/>
    <cellStyle name="Comma 2 41" xfId="875" xr:uid="{00000000-0005-0000-0000-00006B030000}"/>
    <cellStyle name="Comma 2 41 2" xfId="876" xr:uid="{00000000-0005-0000-0000-00006C030000}"/>
    <cellStyle name="Comma 2 41 2 2" xfId="4061" xr:uid="{EFB05859-C87C-44C7-A39B-A9F9465BD36A}"/>
    <cellStyle name="Comma 2 41 3" xfId="3092" xr:uid="{23D27F6F-D27C-4011-A778-6AFA311F3030}"/>
    <cellStyle name="Comma 2 42" xfId="877" xr:uid="{00000000-0005-0000-0000-00006D030000}"/>
    <cellStyle name="Comma 2 42 2" xfId="878" xr:uid="{00000000-0005-0000-0000-00006E030000}"/>
    <cellStyle name="Comma 2 42 2 2" xfId="4062" xr:uid="{5E520485-587E-443A-9869-B2BF74938F55}"/>
    <cellStyle name="Comma 2 42 3" xfId="3093" xr:uid="{CA392237-F2D7-41A8-BC19-3D872EA343EE}"/>
    <cellStyle name="Comma 2 43" xfId="879" xr:uid="{00000000-0005-0000-0000-00006F030000}"/>
    <cellStyle name="Comma 2 43 2" xfId="880" xr:uid="{00000000-0005-0000-0000-000070030000}"/>
    <cellStyle name="Comma 2 43 2 2" xfId="4063" xr:uid="{0D0EC139-8D48-4D84-9B8D-EC7CE8820EA6}"/>
    <cellStyle name="Comma 2 43 3" xfId="3094" xr:uid="{F11FB0F4-086E-4415-9358-B340202D30C7}"/>
    <cellStyle name="Comma 2 44" xfId="881" xr:uid="{00000000-0005-0000-0000-000071030000}"/>
    <cellStyle name="Comma 2 44 2" xfId="882" xr:uid="{00000000-0005-0000-0000-000072030000}"/>
    <cellStyle name="Comma 2 44 2 2" xfId="4064" xr:uid="{0E3A5BD6-B4CC-4B57-9BAF-82DBD876B691}"/>
    <cellStyle name="Comma 2 44 3" xfId="3095" xr:uid="{6329D4E8-B5B6-4A54-842E-9AD756199C37}"/>
    <cellStyle name="Comma 2 45" xfId="883" xr:uid="{00000000-0005-0000-0000-000073030000}"/>
    <cellStyle name="Comma 2 45 2" xfId="884" xr:uid="{00000000-0005-0000-0000-000074030000}"/>
    <cellStyle name="Comma 2 45 2 2" xfId="4065" xr:uid="{4E9179F6-3B91-4DFE-8841-7336ED4F2341}"/>
    <cellStyle name="Comma 2 45 3" xfId="3096" xr:uid="{16FABC5D-E010-497A-AF1C-7154B5FD46EF}"/>
    <cellStyle name="Comma 2 46" xfId="885" xr:uid="{00000000-0005-0000-0000-000075030000}"/>
    <cellStyle name="Comma 2 46 2" xfId="886" xr:uid="{00000000-0005-0000-0000-000076030000}"/>
    <cellStyle name="Comma 2 46 2 2" xfId="4066" xr:uid="{7484ED1A-58AD-41D9-9FE7-6E452056AC5B}"/>
    <cellStyle name="Comma 2 46 3" xfId="3097" xr:uid="{DE889437-008A-4667-A4D6-E2E669833A90}"/>
    <cellStyle name="Comma 2 47" xfId="887" xr:uid="{00000000-0005-0000-0000-000077030000}"/>
    <cellStyle name="Comma 2 47 2" xfId="888" xr:uid="{00000000-0005-0000-0000-000078030000}"/>
    <cellStyle name="Comma 2 47 2 2" xfId="4067" xr:uid="{9352C58C-D1F3-4646-94CF-2B8EF5BFD668}"/>
    <cellStyle name="Comma 2 47 3" xfId="3098" xr:uid="{86213DB4-6907-449B-B678-5A16F2F75006}"/>
    <cellStyle name="Comma 2 48" xfId="889" xr:uid="{00000000-0005-0000-0000-000079030000}"/>
    <cellStyle name="Comma 2 48 2" xfId="890" xr:uid="{00000000-0005-0000-0000-00007A030000}"/>
    <cellStyle name="Comma 2 48 2 2" xfId="4068" xr:uid="{1ED31EB9-0D86-41BF-AEA3-079D5C5402EB}"/>
    <cellStyle name="Comma 2 48 3" xfId="3099" xr:uid="{4E3EB5AA-72F2-4A49-8B5C-5C72FC9C2979}"/>
    <cellStyle name="Comma 2 49" xfId="891" xr:uid="{00000000-0005-0000-0000-00007B030000}"/>
    <cellStyle name="Comma 2 49 2" xfId="892" xr:uid="{00000000-0005-0000-0000-00007C030000}"/>
    <cellStyle name="Comma 2 49 2 2" xfId="4069" xr:uid="{CE960D4F-2B50-4E12-836F-34A9505C8943}"/>
    <cellStyle name="Comma 2 49 3" xfId="3100" xr:uid="{C69917E3-0734-4657-BEA3-AC98A4F91924}"/>
    <cellStyle name="Comma 2 5" xfId="893" xr:uid="{00000000-0005-0000-0000-00007D030000}"/>
    <cellStyle name="Comma 2 5 2" xfId="894" xr:uid="{00000000-0005-0000-0000-00007E030000}"/>
    <cellStyle name="Comma 2 5 2 2" xfId="4070" xr:uid="{39F32380-AE86-4F66-9D98-113DBAA8597D}"/>
    <cellStyle name="Comma 2 5 3" xfId="3101" xr:uid="{E3E5D57C-90D3-4AC1-B755-B3438091000A}"/>
    <cellStyle name="Comma 2 50" xfId="895" xr:uid="{00000000-0005-0000-0000-00007F030000}"/>
    <cellStyle name="Comma 2 50 2" xfId="896" xr:uid="{00000000-0005-0000-0000-000080030000}"/>
    <cellStyle name="Comma 2 50 2 2" xfId="4072" xr:uid="{97548529-303A-4B66-917D-BA58E58A1BC0}"/>
    <cellStyle name="Comma 2 50 3" xfId="3102" xr:uid="{56BB6E67-307E-4BE6-84D2-B9A61B7F67D9}"/>
    <cellStyle name="Comma 2 51" xfId="897" xr:uid="{00000000-0005-0000-0000-000081030000}"/>
    <cellStyle name="Comma 2 51 2" xfId="898" xr:uid="{00000000-0005-0000-0000-000082030000}"/>
    <cellStyle name="Comma 2 51 2 2" xfId="4073" xr:uid="{D54A47DF-69F5-4DAA-9314-A866E36C5693}"/>
    <cellStyle name="Comma 2 51 3" xfId="3103" xr:uid="{8DEF2FC8-3DB7-46F2-A6B9-77FB00CE3C2E}"/>
    <cellStyle name="Comma 2 52" xfId="899" xr:uid="{00000000-0005-0000-0000-000083030000}"/>
    <cellStyle name="Comma 2 52 2" xfId="900" xr:uid="{00000000-0005-0000-0000-000084030000}"/>
    <cellStyle name="Comma 2 52 2 2" xfId="4074" xr:uid="{6F9C062E-548E-4F67-B105-AB487099CE54}"/>
    <cellStyle name="Comma 2 52 3" xfId="3104" xr:uid="{9730646B-60A6-4736-8081-35235C4DA134}"/>
    <cellStyle name="Comma 2 53" xfId="901" xr:uid="{00000000-0005-0000-0000-000085030000}"/>
    <cellStyle name="Comma 2 53 2" xfId="902" xr:uid="{00000000-0005-0000-0000-000086030000}"/>
    <cellStyle name="Comma 2 53 2 2" xfId="4075" xr:uid="{C1F4146B-E39A-4DF0-9358-79B51A44FDBD}"/>
    <cellStyle name="Comma 2 53 3" xfId="3105" xr:uid="{18E9A742-7482-4343-B446-6A74407F4B89}"/>
    <cellStyle name="Comma 2 54" xfId="903" xr:uid="{00000000-0005-0000-0000-000087030000}"/>
    <cellStyle name="Comma 2 54 2" xfId="904" xr:uid="{00000000-0005-0000-0000-000088030000}"/>
    <cellStyle name="Comma 2 54 2 2" xfId="4076" xr:uid="{D447B2EB-B6ED-455A-902D-8B6BA2B34CDD}"/>
    <cellStyle name="Comma 2 54 3" xfId="3106" xr:uid="{1AF6AE64-DB8F-4B33-80B7-97EB80C88A92}"/>
    <cellStyle name="Comma 2 55" xfId="905" xr:uid="{00000000-0005-0000-0000-000089030000}"/>
    <cellStyle name="Comma 2 55 2" xfId="906" xr:uid="{00000000-0005-0000-0000-00008A030000}"/>
    <cellStyle name="Comma 2 55 2 2" xfId="4077" xr:uid="{6789CA6B-7A3B-419C-BC50-3B34708BE6A6}"/>
    <cellStyle name="Comma 2 55 3" xfId="3107" xr:uid="{8A08F75A-DF72-405E-83F6-F80F4A04D56D}"/>
    <cellStyle name="Comma 2 56" xfId="907" xr:uid="{00000000-0005-0000-0000-00008B030000}"/>
    <cellStyle name="Comma 2 56 2" xfId="908" xr:uid="{00000000-0005-0000-0000-00008C030000}"/>
    <cellStyle name="Comma 2 56 2 2" xfId="4078" xr:uid="{A9B1C2D6-A75C-459E-B42A-4589F9C2F317}"/>
    <cellStyle name="Comma 2 56 3" xfId="3108" xr:uid="{8577900C-603E-45C0-A1C8-DDCCCB68F57B}"/>
    <cellStyle name="Comma 2 57" xfId="909" xr:uid="{00000000-0005-0000-0000-00008D030000}"/>
    <cellStyle name="Comma 2 57 2" xfId="910" xr:uid="{00000000-0005-0000-0000-00008E030000}"/>
    <cellStyle name="Comma 2 57 2 2" xfId="4079" xr:uid="{9E7D763F-2CE7-46AD-A762-F26488740491}"/>
    <cellStyle name="Comma 2 57 3" xfId="3109" xr:uid="{4548BFEC-6F08-43C1-908B-AE03047B0833}"/>
    <cellStyle name="Comma 2 58" xfId="911" xr:uid="{00000000-0005-0000-0000-00008F030000}"/>
    <cellStyle name="Comma 2 58 2" xfId="912" xr:uid="{00000000-0005-0000-0000-000090030000}"/>
    <cellStyle name="Comma 2 58 2 2" xfId="913" xr:uid="{00000000-0005-0000-0000-000091030000}"/>
    <cellStyle name="Comma 2 58 2 2 2" xfId="4080" xr:uid="{4482DB90-104A-4ADD-86ED-6EECF39D21EF}"/>
    <cellStyle name="Comma 2 58 2 3" xfId="3111" xr:uid="{78A87053-F310-469E-B75E-8F3C3CE3B64F}"/>
    <cellStyle name="Comma 2 58 3" xfId="914" xr:uid="{00000000-0005-0000-0000-000092030000}"/>
    <cellStyle name="Comma 2 58 3 2" xfId="915" xr:uid="{00000000-0005-0000-0000-000093030000}"/>
    <cellStyle name="Comma 2 58 3 2 2" xfId="4081" xr:uid="{3EBC884C-DEB1-45C0-9DC4-98999E5A0BB1}"/>
    <cellStyle name="Comma 2 58 3 3" xfId="3112" xr:uid="{E5C93B72-736D-4014-A3A7-8119EA45EA36}"/>
    <cellStyle name="Comma 2 58 4" xfId="916" xr:uid="{00000000-0005-0000-0000-000094030000}"/>
    <cellStyle name="Comma 2 58 4 2" xfId="917" xr:uid="{00000000-0005-0000-0000-000095030000}"/>
    <cellStyle name="Comma 2 58 4 2 2" xfId="4082" xr:uid="{CFFB03F6-D6FD-4875-99E6-1360A418160E}"/>
    <cellStyle name="Comma 2 58 4 3" xfId="3113" xr:uid="{12B0CA1A-DD18-42EB-8EA2-C30D64AB2CDB}"/>
    <cellStyle name="Comma 2 58 5" xfId="918" xr:uid="{00000000-0005-0000-0000-000096030000}"/>
    <cellStyle name="Comma 2 58 5 2" xfId="4083" xr:uid="{C27503B6-B579-457E-9881-300C895B97FB}"/>
    <cellStyle name="Comma 2 58 6" xfId="3110" xr:uid="{ABE3D2C6-A385-4141-8220-5CF5002296B0}"/>
    <cellStyle name="Comma 2 59" xfId="919" xr:uid="{00000000-0005-0000-0000-000097030000}"/>
    <cellStyle name="Comma 2 59 2" xfId="920" xr:uid="{00000000-0005-0000-0000-000098030000}"/>
    <cellStyle name="Comma 2 59 2 2" xfId="4084" xr:uid="{8D356D38-E906-4AE0-91FA-993ABE8555F4}"/>
    <cellStyle name="Comma 2 59 3" xfId="3114" xr:uid="{966D8D74-63D8-4F83-86F7-D90B48B13ADE}"/>
    <cellStyle name="Comma 2 6" xfId="921" xr:uid="{00000000-0005-0000-0000-000099030000}"/>
    <cellStyle name="Comma 2 6 2" xfId="922" xr:uid="{00000000-0005-0000-0000-00009A030000}"/>
    <cellStyle name="Comma 2 60" xfId="923" xr:uid="{00000000-0005-0000-0000-00009B030000}"/>
    <cellStyle name="Comma 2 60 2" xfId="924" xr:uid="{00000000-0005-0000-0000-00009C030000}"/>
    <cellStyle name="Comma 2 60 2 2" xfId="4085" xr:uid="{F82253BE-8185-493B-833E-9B2E5937AC3C}"/>
    <cellStyle name="Comma 2 60 3" xfId="3115" xr:uid="{CBA10FC1-71F5-491F-A746-48348529D2D0}"/>
    <cellStyle name="Comma 2 61" xfId="2691" xr:uid="{119929EB-FFF5-4EB7-A063-EB1046313570}"/>
    <cellStyle name="Comma 2 7" xfId="925" xr:uid="{00000000-0005-0000-0000-00009D030000}"/>
    <cellStyle name="Comma 2 7 2" xfId="926" xr:uid="{00000000-0005-0000-0000-00009E030000}"/>
    <cellStyle name="Comma 2 7 2 2" xfId="927" xr:uid="{00000000-0005-0000-0000-00009F030000}"/>
    <cellStyle name="Comma 2 7 2 2 2" xfId="928" xr:uid="{00000000-0005-0000-0000-0000A0030000}"/>
    <cellStyle name="Comma 2 7 2 3" xfId="929" xr:uid="{00000000-0005-0000-0000-0000A1030000}"/>
    <cellStyle name="Comma 2 7 2 3 2" xfId="930" xr:uid="{00000000-0005-0000-0000-0000A2030000}"/>
    <cellStyle name="Comma 2 7 2 4" xfId="931" xr:uid="{00000000-0005-0000-0000-0000A3030000}"/>
    <cellStyle name="Comma 2 7 2 4 2" xfId="932" xr:uid="{00000000-0005-0000-0000-0000A4030000}"/>
    <cellStyle name="Comma 2 7 2 5" xfId="933" xr:uid="{00000000-0005-0000-0000-0000A5030000}"/>
    <cellStyle name="Comma 2 7 3" xfId="934" xr:uid="{00000000-0005-0000-0000-0000A6030000}"/>
    <cellStyle name="Comma 2 7 3 2" xfId="935" xr:uid="{00000000-0005-0000-0000-0000A7030000}"/>
    <cellStyle name="Comma 2 7 4" xfId="936" xr:uid="{00000000-0005-0000-0000-0000A8030000}"/>
    <cellStyle name="Comma 2 7 4 2" xfId="937" xr:uid="{00000000-0005-0000-0000-0000A9030000}"/>
    <cellStyle name="Comma 2 7 5" xfId="938" xr:uid="{00000000-0005-0000-0000-0000AA030000}"/>
    <cellStyle name="Comma 2 7 5 2" xfId="939" xr:uid="{00000000-0005-0000-0000-0000AB030000}"/>
    <cellStyle name="Comma 2 7 6" xfId="940" xr:uid="{00000000-0005-0000-0000-0000AC030000}"/>
    <cellStyle name="Comma 2 7 6 2" xfId="941" xr:uid="{00000000-0005-0000-0000-0000AD030000}"/>
    <cellStyle name="Comma 2 7 7" xfId="942" xr:uid="{00000000-0005-0000-0000-0000AE030000}"/>
    <cellStyle name="Comma 2 7 7 2" xfId="943" xr:uid="{00000000-0005-0000-0000-0000AF030000}"/>
    <cellStyle name="Comma 2 7 8" xfId="944" xr:uid="{00000000-0005-0000-0000-0000B0030000}"/>
    <cellStyle name="Comma 2 7_RABAS_RABAS LT" xfId="945" xr:uid="{00000000-0005-0000-0000-0000B1030000}"/>
    <cellStyle name="Comma 2 8" xfId="946" xr:uid="{00000000-0005-0000-0000-0000B2030000}"/>
    <cellStyle name="Comma 2 8 2" xfId="947" xr:uid="{00000000-0005-0000-0000-0000B3030000}"/>
    <cellStyle name="Comma 2 8 2 2" xfId="4087" xr:uid="{3738655A-0379-440D-9ED0-8F7A128DFBC7}"/>
    <cellStyle name="Comma 2 8 3" xfId="3116" xr:uid="{7895E14F-6B9F-4E5D-987E-6DCCE641A2AB}"/>
    <cellStyle name="Comma 2 9" xfId="948" xr:uid="{00000000-0005-0000-0000-0000B4030000}"/>
    <cellStyle name="Comma 2 9 2" xfId="949" xr:uid="{00000000-0005-0000-0000-0000B5030000}"/>
    <cellStyle name="Comma 2 9 2 2" xfId="4088" xr:uid="{69CD1CE2-0C71-47BC-BA95-732DE74F85C7}"/>
    <cellStyle name="Comma 2 9 3" xfId="3117" xr:uid="{3C0C8D29-A8FC-4B22-B2C2-CD5619F4FCE5}"/>
    <cellStyle name="Comma 20" xfId="950" xr:uid="{00000000-0005-0000-0000-0000B6030000}"/>
    <cellStyle name="Comma 20 2" xfId="951" xr:uid="{00000000-0005-0000-0000-0000B7030000}"/>
    <cellStyle name="Comma 20 2 2" xfId="952" xr:uid="{00000000-0005-0000-0000-0000B8030000}"/>
    <cellStyle name="Comma 20 2 2 2" xfId="4089" xr:uid="{8AAD8EB9-6324-4900-8077-A77DD53E70C2}"/>
    <cellStyle name="Comma 20 2 3" xfId="3119" xr:uid="{BBE64F19-6DDB-4B0E-855F-8DBE7DE85715}"/>
    <cellStyle name="Comma 20 3" xfId="953" xr:uid="{00000000-0005-0000-0000-0000B9030000}"/>
    <cellStyle name="Comma 20 3 2" xfId="4090" xr:uid="{B62FEC3B-3EA5-443C-8C47-C7DE42D206C0}"/>
    <cellStyle name="Comma 20 4" xfId="3118" xr:uid="{8DA3A481-B15C-44B5-8BD9-7EF501D94F04}"/>
    <cellStyle name="Comma 21" xfId="954" xr:uid="{00000000-0005-0000-0000-0000BA030000}"/>
    <cellStyle name="Comma 21 2" xfId="955" xr:uid="{00000000-0005-0000-0000-0000BB030000}"/>
    <cellStyle name="Comma 21 2 2" xfId="956" xr:uid="{00000000-0005-0000-0000-0000BC030000}"/>
    <cellStyle name="Comma 21 2 2 2" xfId="4091" xr:uid="{3C3177DE-2CE7-4950-A013-6E18BDBBED8E}"/>
    <cellStyle name="Comma 21 2 3" xfId="3121" xr:uid="{1ADD6D14-A05B-40A4-8BC2-B83F674A8B02}"/>
    <cellStyle name="Comma 21 3" xfId="957" xr:uid="{00000000-0005-0000-0000-0000BD030000}"/>
    <cellStyle name="Comma 21 3 2" xfId="4092" xr:uid="{66E1C084-EA34-490F-8BAC-66E2DE1DA351}"/>
    <cellStyle name="Comma 21 4" xfId="3120" xr:uid="{6560BB67-FD92-48F6-89B1-3B42D040D167}"/>
    <cellStyle name="Comma 22" xfId="958" xr:uid="{00000000-0005-0000-0000-0000BE030000}"/>
    <cellStyle name="Comma 22 2" xfId="959" xr:uid="{00000000-0005-0000-0000-0000BF030000}"/>
    <cellStyle name="Comma 22 2 2" xfId="960" xr:uid="{00000000-0005-0000-0000-0000C0030000}"/>
    <cellStyle name="Comma 22 2 2 2" xfId="4093" xr:uid="{6FB181C9-DEE6-49B1-A60D-C2745D938C22}"/>
    <cellStyle name="Comma 22 2 3" xfId="3123" xr:uid="{8662D34A-87FE-4E93-8D66-C4B9E2E8EC06}"/>
    <cellStyle name="Comma 22 3" xfId="961" xr:uid="{00000000-0005-0000-0000-0000C1030000}"/>
    <cellStyle name="Comma 22 3 2" xfId="4094" xr:uid="{CF092EC1-88DF-4CB8-9C36-0CF2BD4410B6}"/>
    <cellStyle name="Comma 22 4" xfId="3122" xr:uid="{AB787142-AA86-4106-9348-74B1F9707EEB}"/>
    <cellStyle name="Comma 23" xfId="962" xr:uid="{00000000-0005-0000-0000-0000C2030000}"/>
    <cellStyle name="Comma 23 2" xfId="963" xr:uid="{00000000-0005-0000-0000-0000C3030000}"/>
    <cellStyle name="Comma 23 2 2" xfId="4095" xr:uid="{BF314D45-1C6F-4497-9864-5AAB58C1B0C9}"/>
    <cellStyle name="Comma 23 3" xfId="3124" xr:uid="{C3C12BA6-2BD7-45B0-B747-B5DF41DE496F}"/>
    <cellStyle name="Comma 24" xfId="964" xr:uid="{00000000-0005-0000-0000-0000C4030000}"/>
    <cellStyle name="Comma 24 2" xfId="965" xr:uid="{00000000-0005-0000-0000-0000C5030000}"/>
    <cellStyle name="Comma 24 2 2" xfId="4096" xr:uid="{D98ED610-0EFA-4526-8F18-93B3C6569C57}"/>
    <cellStyle name="Comma 24 3" xfId="3125" xr:uid="{D1D0B624-15C5-4D4F-AB58-7A0B51960085}"/>
    <cellStyle name="Comma 25" xfId="966" xr:uid="{00000000-0005-0000-0000-0000C6030000}"/>
    <cellStyle name="Comma 25 2" xfId="967" xr:uid="{00000000-0005-0000-0000-0000C7030000}"/>
    <cellStyle name="Comma 25 2 2" xfId="4097" xr:uid="{0B1C2CF4-0D19-4935-B534-933A8BF24EC6}"/>
    <cellStyle name="Comma 25 3" xfId="3126" xr:uid="{1ABB76CA-D37E-40F3-8545-FC2C2CD95BAC}"/>
    <cellStyle name="Comma 26" xfId="968" xr:uid="{00000000-0005-0000-0000-0000C8030000}"/>
    <cellStyle name="Comma 26 2" xfId="969" xr:uid="{00000000-0005-0000-0000-0000C9030000}"/>
    <cellStyle name="Comma 26 2 2" xfId="4098" xr:uid="{E6F04F91-E674-436D-9AAC-13B03AB7264F}"/>
    <cellStyle name="Comma 26 3" xfId="3127" xr:uid="{FB999719-5279-46B4-9C20-889A05C67A86}"/>
    <cellStyle name="Comma 27" xfId="970" xr:uid="{00000000-0005-0000-0000-0000CA030000}"/>
    <cellStyle name="Comma 27 2" xfId="3128" xr:uid="{C30E9176-0C1A-48BE-B80B-5D2B7874FBD2}"/>
    <cellStyle name="Comma 27 3" xfId="4099" xr:uid="{F1535CDB-372C-4F68-A38C-5C054BBB53D3}"/>
    <cellStyle name="Comma 28" xfId="971" xr:uid="{00000000-0005-0000-0000-0000CB030000}"/>
    <cellStyle name="Comma 28 2" xfId="972" xr:uid="{00000000-0005-0000-0000-0000CC030000}"/>
    <cellStyle name="Comma 28 2 2" xfId="4100" xr:uid="{B058684C-93CA-4707-8AB7-CC194F03F72F}"/>
    <cellStyle name="Comma 28 3" xfId="3129" xr:uid="{85586FC9-F66B-4578-A216-BA54751C58DB}"/>
    <cellStyle name="Comma 29" xfId="973" xr:uid="{00000000-0005-0000-0000-0000CD030000}"/>
    <cellStyle name="Comma 29 2" xfId="974" xr:uid="{00000000-0005-0000-0000-0000CE030000}"/>
    <cellStyle name="Comma 29 2 2" xfId="4101" xr:uid="{7184091B-8441-44BE-90F8-FD567AC3182F}"/>
    <cellStyle name="Comma 29 3" xfId="3130" xr:uid="{558B8A42-9040-4FDA-A128-90AF94E0CF18}"/>
    <cellStyle name="Comma 3" xfId="975" xr:uid="{00000000-0005-0000-0000-0000CF030000}"/>
    <cellStyle name="Comma 3 10" xfId="976" xr:uid="{00000000-0005-0000-0000-0000D0030000}"/>
    <cellStyle name="Comma 3 10 2" xfId="4102" xr:uid="{0F3A116F-853F-4661-A79D-FA7368227FCF}"/>
    <cellStyle name="Comma 3 11" xfId="3131" xr:uid="{1C12E760-6CAF-4BD4-BD12-3F13EC8F6950}"/>
    <cellStyle name="Comma 3 2" xfId="977" xr:uid="{00000000-0005-0000-0000-0000D1030000}"/>
    <cellStyle name="Comma 3 2 2" xfId="978" xr:uid="{00000000-0005-0000-0000-0000D2030000}"/>
    <cellStyle name="Comma 3 2 2 2" xfId="979" xr:uid="{00000000-0005-0000-0000-0000D3030000}"/>
    <cellStyle name="Comma 3 2 2 2 2" xfId="980" xr:uid="{00000000-0005-0000-0000-0000D4030000}"/>
    <cellStyle name="Comma 3 2 2 2 2 2" xfId="3135" xr:uid="{E221B4BD-1615-4D46-8777-5E4692689AC4}"/>
    <cellStyle name="Comma 3 2 2 2 3" xfId="981" xr:uid="{00000000-0005-0000-0000-0000D5030000}"/>
    <cellStyle name="Comma 3 2 2 2 3 2" xfId="3136" xr:uid="{8EEF7E98-A6E6-4B52-9E47-B6350A63318C}"/>
    <cellStyle name="Comma 3 2 2 2 4" xfId="982" xr:uid="{00000000-0005-0000-0000-0000D6030000}"/>
    <cellStyle name="Comma 3 2 2 2 4 2" xfId="3137" xr:uid="{9A2DF3B3-EB7A-4424-B65F-7B12AC49DE9B}"/>
    <cellStyle name="Comma 3 2 2 2 5" xfId="3134" xr:uid="{F3332EE1-586C-4AEB-B321-EFC9BBFEE295}"/>
    <cellStyle name="Comma 3 2 2 3" xfId="983" xr:uid="{00000000-0005-0000-0000-0000D7030000}"/>
    <cellStyle name="Comma 3 2 2 3 2" xfId="3138" xr:uid="{767F3952-CD37-427F-94F9-42C19890A6F9}"/>
    <cellStyle name="Comma 3 2 2 4" xfId="984" xr:uid="{00000000-0005-0000-0000-0000D8030000}"/>
    <cellStyle name="Comma 3 2 2 4 2" xfId="3139" xr:uid="{C6207382-D4E7-4B74-B8B7-F8E01C04BF7F}"/>
    <cellStyle name="Comma 3 2 2 5" xfId="985" xr:uid="{00000000-0005-0000-0000-0000D9030000}"/>
    <cellStyle name="Comma 3 2 2 5 2" xfId="3140" xr:uid="{7F06C688-C1FE-46D2-BEBE-4D6C53B90CE0}"/>
    <cellStyle name="Comma 3 2 2 6" xfId="3133" xr:uid="{510301FD-500C-4E5E-A635-63EF1EEAD036}"/>
    <cellStyle name="Comma 3 2 3" xfId="986" xr:uid="{00000000-0005-0000-0000-0000DA030000}"/>
    <cellStyle name="Comma 3 2 3 2" xfId="3141" xr:uid="{EF0D8DE0-3C5E-4E75-914A-88F2701EAB23}"/>
    <cellStyle name="Comma 3 2 4" xfId="987" xr:uid="{00000000-0005-0000-0000-0000DB030000}"/>
    <cellStyle name="Comma 3 2 4 2" xfId="3142" xr:uid="{F770057D-8D5F-4B9E-AEDB-33A888FFAA72}"/>
    <cellStyle name="Comma 3 2 5" xfId="988" xr:uid="{00000000-0005-0000-0000-0000DC030000}"/>
    <cellStyle name="Comma 3 2 5 2" xfId="3143" xr:uid="{D1950CEB-18F2-406D-879E-1ACA57621145}"/>
    <cellStyle name="Comma 3 2 6" xfId="989" xr:uid="{00000000-0005-0000-0000-0000DD030000}"/>
    <cellStyle name="Comma 3 2 6 2" xfId="4103" xr:uid="{15417549-D3DF-42B3-A0A3-DEF24CAA4CCC}"/>
    <cellStyle name="Comma 3 2 7" xfId="3132" xr:uid="{876C8944-47A0-4EF2-AF00-52615A4B248D}"/>
    <cellStyle name="Comma 3 3" xfId="990" xr:uid="{00000000-0005-0000-0000-0000DE030000}"/>
    <cellStyle name="Comma 3 3 2" xfId="991" xr:uid="{00000000-0005-0000-0000-0000DF030000}"/>
    <cellStyle name="Comma 3 3 2 2" xfId="3145" xr:uid="{995BE09D-6D21-4F72-86C4-092F00C91DB9}"/>
    <cellStyle name="Comma 3 3 3" xfId="992" xr:uid="{00000000-0005-0000-0000-0000E0030000}"/>
    <cellStyle name="Comma 3 3 3 2" xfId="3146" xr:uid="{33DE9018-6CD5-4817-9680-C7B6CACC0BA4}"/>
    <cellStyle name="Comma 3 3 4" xfId="993" xr:uid="{00000000-0005-0000-0000-0000E1030000}"/>
    <cellStyle name="Comma 3 3 4 2" xfId="3147" xr:uid="{262BCFD5-2872-49B4-A206-7369120B3481}"/>
    <cellStyle name="Comma 3 3 5" xfId="3144" xr:uid="{1131D518-BDB7-488A-B1F2-B2C8942B1862}"/>
    <cellStyle name="Comma 3 4" xfId="994" xr:uid="{00000000-0005-0000-0000-0000E2030000}"/>
    <cellStyle name="Comma 3 4 2" xfId="995" xr:uid="{00000000-0005-0000-0000-0000E3030000}"/>
    <cellStyle name="Comma 3 4 2 2" xfId="3149" xr:uid="{47FA7E18-FC74-4AF4-807E-707EF684CEDA}"/>
    <cellStyle name="Comma 3 4 3" xfId="996" xr:uid="{00000000-0005-0000-0000-0000E4030000}"/>
    <cellStyle name="Comma 3 4 3 2" xfId="3150" xr:uid="{0C120D9D-80D9-4E59-86B9-95540507C15C}"/>
    <cellStyle name="Comma 3 4 4" xfId="997" xr:uid="{00000000-0005-0000-0000-0000E5030000}"/>
    <cellStyle name="Comma 3 4 4 2" xfId="3151" xr:uid="{A3FED434-C322-43AF-A473-349673162E1B}"/>
    <cellStyle name="Comma 3 4 5" xfId="3148" xr:uid="{3447AD81-1124-4869-9F48-2EC210490C11}"/>
    <cellStyle name="Comma 3 5" xfId="998" xr:uid="{00000000-0005-0000-0000-0000E6030000}"/>
    <cellStyle name="Comma 3 5 2" xfId="999" xr:uid="{00000000-0005-0000-0000-0000E7030000}"/>
    <cellStyle name="Comma 3 5 2 2" xfId="1000" xr:uid="{00000000-0005-0000-0000-0000E8030000}"/>
    <cellStyle name="Comma 3 5 2 2 2" xfId="1001" xr:uid="{00000000-0005-0000-0000-0000E9030000}"/>
    <cellStyle name="Comma 3 5 2 2 2 2" xfId="1002" xr:uid="{00000000-0005-0000-0000-0000EA030000}"/>
    <cellStyle name="Comma 3 5 2 2 2 2 2" xfId="1003" xr:uid="{00000000-0005-0000-0000-0000EB030000}"/>
    <cellStyle name="Comma 3 5 2 2 2 2 2 2" xfId="3157" xr:uid="{A020DDAE-D95C-475F-B8EB-8A9505299CC0}"/>
    <cellStyle name="Comma 3 5 2 2 2 2 3" xfId="1004" xr:uid="{00000000-0005-0000-0000-0000EC030000}"/>
    <cellStyle name="Comma 3 5 2 2 2 2 3 2" xfId="3158" xr:uid="{2005CAB7-DAF1-43F4-B804-BDA5D9AADB9F}"/>
    <cellStyle name="Comma 3 5 2 2 2 2 4" xfId="1005" xr:uid="{00000000-0005-0000-0000-0000ED030000}"/>
    <cellStyle name="Comma 3 5 2 2 2 2 4 2" xfId="3159" xr:uid="{40A8EAD9-8C14-4309-AEE0-BDD768DF57AF}"/>
    <cellStyle name="Comma 3 5 2 2 2 2 5" xfId="1006" xr:uid="{00000000-0005-0000-0000-0000EE030000}"/>
    <cellStyle name="Comma 3 5 2 2 2 2 5 2" xfId="3160" xr:uid="{B80D2D68-E28B-40B6-9B5B-001B91B876A7}"/>
    <cellStyle name="Comma 3 5 2 2 2 2 6" xfId="3156" xr:uid="{3857FC0A-1FC3-4D3B-AD6C-F4AF28714095}"/>
    <cellStyle name="Comma 3 5 2 2 2 3" xfId="1007" xr:uid="{00000000-0005-0000-0000-0000EF030000}"/>
    <cellStyle name="Comma 3 5 2 2 2 3 2" xfId="3161" xr:uid="{C31BD69B-4DC1-4840-A42D-1DC8A7F5135B}"/>
    <cellStyle name="Comma 3 5 2 2 2 4" xfId="1008" xr:uid="{00000000-0005-0000-0000-0000F0030000}"/>
    <cellStyle name="Comma 3 5 2 2 2 4 2" xfId="3162" xr:uid="{D1293590-74C9-48A2-BF7A-789FD6F13F62}"/>
    <cellStyle name="Comma 3 5 2 2 2 5" xfId="1009" xr:uid="{00000000-0005-0000-0000-0000F1030000}"/>
    <cellStyle name="Comma 3 5 2 2 2 5 2" xfId="3163" xr:uid="{DDB635BC-7792-4AA2-80F1-4D933746255A}"/>
    <cellStyle name="Comma 3 5 2 2 2 6" xfId="3155" xr:uid="{685EB41F-89B6-4981-B598-311A336FE9CD}"/>
    <cellStyle name="Comma 3 5 2 2 3" xfId="1010" xr:uid="{00000000-0005-0000-0000-0000F2030000}"/>
    <cellStyle name="Comma 3 5 2 2 3 2" xfId="3164" xr:uid="{F168003E-ACDA-4971-B3FE-E779BF6B1582}"/>
    <cellStyle name="Comma 3 5 2 2 4" xfId="1011" xr:uid="{00000000-0005-0000-0000-0000F3030000}"/>
    <cellStyle name="Comma 3 5 2 2 4 2" xfId="3165" xr:uid="{AE03CCA9-E1E4-424E-9559-4104058C84F2}"/>
    <cellStyle name="Comma 3 5 2 2 5" xfId="1012" xr:uid="{00000000-0005-0000-0000-0000F4030000}"/>
    <cellStyle name="Comma 3 5 2 2 5 2" xfId="3166" xr:uid="{F379E24D-982A-4DA2-A4E7-BADDC47ACF0D}"/>
    <cellStyle name="Comma 3 5 2 2 6" xfId="3154" xr:uid="{98D8CABE-A6EE-40E8-B814-FEB8908F3E34}"/>
    <cellStyle name="Comma 3 5 2 3" xfId="1013" xr:uid="{00000000-0005-0000-0000-0000F5030000}"/>
    <cellStyle name="Comma 3 5 2 3 2" xfId="3167" xr:uid="{38C63C08-3075-4F4B-8573-856AC1CDEE63}"/>
    <cellStyle name="Comma 3 5 2 4" xfId="1014" xr:uid="{00000000-0005-0000-0000-0000F6030000}"/>
    <cellStyle name="Comma 3 5 2 4 2" xfId="3168" xr:uid="{060EF659-4517-41F9-AA73-A1916C5A3B28}"/>
    <cellStyle name="Comma 3 5 2 5" xfId="1015" xr:uid="{00000000-0005-0000-0000-0000F7030000}"/>
    <cellStyle name="Comma 3 5 2 5 2" xfId="3169" xr:uid="{4D25AC0A-33FD-49EE-8E49-0A462C22678D}"/>
    <cellStyle name="Comma 3 5 2 6" xfId="3153" xr:uid="{7C4D74B8-52C8-4AB0-A2E7-2AC1DC9422C4}"/>
    <cellStyle name="Comma 3 5 3" xfId="1016" xr:uid="{00000000-0005-0000-0000-0000F8030000}"/>
    <cellStyle name="Comma 3 5 3 2" xfId="1017" xr:uid="{00000000-0005-0000-0000-0000F9030000}"/>
    <cellStyle name="Comma 3 5 3 2 2" xfId="3171" xr:uid="{A57B6CF2-F74B-4886-996F-F562D4BC3933}"/>
    <cellStyle name="Comma 3 5 3 3" xfId="1018" xr:uid="{00000000-0005-0000-0000-0000FA030000}"/>
    <cellStyle name="Comma 3 5 3 3 2" xfId="3172" xr:uid="{6E7C0D8E-CAE6-4087-AE74-EB1FC9E6EE97}"/>
    <cellStyle name="Comma 3 5 3 4" xfId="1019" xr:uid="{00000000-0005-0000-0000-0000FB030000}"/>
    <cellStyle name="Comma 3 5 3 4 2" xfId="3173" xr:uid="{960A11AB-DDDE-4472-8E7F-3B703287FE67}"/>
    <cellStyle name="Comma 3 5 3 5" xfId="3170" xr:uid="{FA321AEC-0517-42B4-A463-8676DDCC91B8}"/>
    <cellStyle name="Comma 3 5 4" xfId="1020" xr:uid="{00000000-0005-0000-0000-0000FC030000}"/>
    <cellStyle name="Comma 3 5 4 2" xfId="3174" xr:uid="{4889B9FC-8607-4130-9BE7-92A0236736E5}"/>
    <cellStyle name="Comma 3 5 5" xfId="1021" xr:uid="{00000000-0005-0000-0000-0000FD030000}"/>
    <cellStyle name="Comma 3 5 5 2" xfId="3175" xr:uid="{A2030E3F-08FC-48E9-A02D-95E70DB3D81C}"/>
    <cellStyle name="Comma 3 5 6" xfId="1022" xr:uid="{00000000-0005-0000-0000-0000FE030000}"/>
    <cellStyle name="Comma 3 5 6 2" xfId="3176" xr:uid="{0B894AB4-20EC-4670-965E-4E6C9E2FFF60}"/>
    <cellStyle name="Comma 3 5 7" xfId="3152" xr:uid="{17672DDB-D8B5-4B3D-815A-9C588A497E52}"/>
    <cellStyle name="Comma 3 6" xfId="1023" xr:uid="{00000000-0005-0000-0000-0000FF030000}"/>
    <cellStyle name="Comma 3 6 2" xfId="3177" xr:uid="{08DBC276-C119-426D-847F-735FD99AA96B}"/>
    <cellStyle name="Comma 3 7" xfId="1024" xr:uid="{00000000-0005-0000-0000-000000040000}"/>
    <cellStyle name="Comma 3 7 2" xfId="3178" xr:uid="{0B70389D-AAA6-42F3-ABB8-F7B0BBA02B7F}"/>
    <cellStyle name="Comma 3 8" xfId="1025" xr:uid="{00000000-0005-0000-0000-000001040000}"/>
    <cellStyle name="Comma 3 8 2" xfId="3179" xr:uid="{451AFB79-B914-461E-821A-03ACD7FA0605}"/>
    <cellStyle name="Comma 3 9" xfId="1026" xr:uid="{00000000-0005-0000-0000-000002040000}"/>
    <cellStyle name="Comma 3 9 2" xfId="2672" xr:uid="{A762D8F6-0846-4D2D-8159-B2CFDFB2A653}"/>
    <cellStyle name="Comma 3 9 2 2" xfId="5318" xr:uid="{479D3702-B121-4787-B2B3-89881D3F2CD9}"/>
    <cellStyle name="Comma 3 9 3" xfId="4104" xr:uid="{9D4F657A-423E-4A30-8D6A-404EBADA0FF0}"/>
    <cellStyle name="Comma 3_(PRK 111601-111604) 20130401 Joint AAU - GJN 4 - BNL 5 - KTN 7" xfId="1027" xr:uid="{00000000-0005-0000-0000-000003040000}"/>
    <cellStyle name="Comma 30" xfId="1028" xr:uid="{00000000-0005-0000-0000-000004040000}"/>
    <cellStyle name="Comma 30 2" xfId="1029" xr:uid="{00000000-0005-0000-0000-000005040000}"/>
    <cellStyle name="Comma 30 2 2" xfId="4105" xr:uid="{F60EF1DF-0712-4EC1-91D4-72C9C7CC6746}"/>
    <cellStyle name="Comma 30 3" xfId="3180" xr:uid="{DBE703DA-CA5C-4F97-8D00-7C1C36D015D4}"/>
    <cellStyle name="Comma 31" xfId="1030" xr:uid="{00000000-0005-0000-0000-000006040000}"/>
    <cellStyle name="Comma 31 2" xfId="1031" xr:uid="{00000000-0005-0000-0000-000007040000}"/>
    <cellStyle name="Comma 31 2 2" xfId="4106" xr:uid="{A5A51D17-0F2B-486A-9209-0EF1C516FE71}"/>
    <cellStyle name="Comma 31 3" xfId="3181" xr:uid="{8BD5B314-B7AA-4484-84BE-A0C67953456F}"/>
    <cellStyle name="Comma 32" xfId="1032" xr:uid="{00000000-0005-0000-0000-000008040000}"/>
    <cellStyle name="Comma 32 2" xfId="1033" xr:uid="{00000000-0005-0000-0000-000009040000}"/>
    <cellStyle name="Comma 33" xfId="1034" xr:uid="{00000000-0005-0000-0000-00000A040000}"/>
    <cellStyle name="Comma 33 2" xfId="1035" xr:uid="{00000000-0005-0000-0000-00000B040000}"/>
    <cellStyle name="Comma 33 2 2" xfId="1036" xr:uid="{00000000-0005-0000-0000-00000C040000}"/>
    <cellStyle name="Comma 33 2 2 2" xfId="4109" xr:uid="{1B21AC06-C399-41FD-A212-81413A45C1E2}"/>
    <cellStyle name="Comma 33 2 3" xfId="4108" xr:uid="{F6D2070E-D012-4886-A4BE-26DFB3396AC5}"/>
    <cellStyle name="Comma 33 3" xfId="1037" xr:uid="{00000000-0005-0000-0000-00000D040000}"/>
    <cellStyle name="Comma 33 3 2" xfId="4110" xr:uid="{EB3C528B-6D7F-4F0D-955C-A7C10D6DABDD}"/>
    <cellStyle name="Comma 33 4" xfId="3182" xr:uid="{9F82FAF5-27C0-45C9-84D7-C51609381F8D}"/>
    <cellStyle name="Comma 33 5" xfId="3632" xr:uid="{6F6EB5BF-0FA9-47C6-B1EE-3AF6AC7FB239}"/>
    <cellStyle name="Comma 33 6" xfId="4107" xr:uid="{688654F4-D8BC-4008-AE4A-C41B7DFDD048}"/>
    <cellStyle name="Comma 33 7" xfId="4548" xr:uid="{92D4A414-528E-4D14-811C-DA28D28567CC}"/>
    <cellStyle name="Comma 34" xfId="1038" xr:uid="{00000000-0005-0000-0000-00000E040000}"/>
    <cellStyle name="Comma 34 2" xfId="1039" xr:uid="{00000000-0005-0000-0000-00000F040000}"/>
    <cellStyle name="Comma 34 2 2" xfId="4111" xr:uid="{7D52B6B6-00EE-4AE7-8F39-65A3A8294B7D}"/>
    <cellStyle name="Comma 34 3" xfId="3183" xr:uid="{290D026B-C2AE-4BFB-95A7-23045EB5D076}"/>
    <cellStyle name="Comma 35" xfId="1040" xr:uid="{00000000-0005-0000-0000-000010040000}"/>
    <cellStyle name="Comma 36" xfId="1041" xr:uid="{00000000-0005-0000-0000-000011040000}"/>
    <cellStyle name="Comma 37" xfId="1042" xr:uid="{00000000-0005-0000-0000-000012040000}"/>
    <cellStyle name="Comma 37 2" xfId="1043" xr:uid="{00000000-0005-0000-0000-000013040000}"/>
    <cellStyle name="Comma 37 2 2" xfId="4112" xr:uid="{DED90763-4991-4F14-8FE4-06DA59ACC3B2}"/>
    <cellStyle name="Comma 37 3" xfId="3184" xr:uid="{CFB81A28-96E9-4FC7-B4DE-5FA54AF0B23B}"/>
    <cellStyle name="Comma 38" xfId="1044" xr:uid="{00000000-0005-0000-0000-000014040000}"/>
    <cellStyle name="Comma 38 2" xfId="1045" xr:uid="{00000000-0005-0000-0000-000015040000}"/>
    <cellStyle name="Comma 38 2 2" xfId="4114" xr:uid="{D2561B49-EF30-4328-AF25-1F93BE83A6FF}"/>
    <cellStyle name="Comma 38 3" xfId="4113" xr:uid="{63A4E5E1-57DD-4C23-B37E-FF81AAD6071E}"/>
    <cellStyle name="Comma 39" xfId="1046" xr:uid="{00000000-0005-0000-0000-000016040000}"/>
    <cellStyle name="Comma 39 2" xfId="4115" xr:uid="{4863BEE4-E215-45BF-8B5B-1A4801CA76AA}"/>
    <cellStyle name="Comma 4" xfId="1047" xr:uid="{00000000-0005-0000-0000-000017040000}"/>
    <cellStyle name="Comma 4 2" xfId="1048" xr:uid="{00000000-0005-0000-0000-000018040000}"/>
    <cellStyle name="Comma 4 2 2" xfId="1049" xr:uid="{00000000-0005-0000-0000-000019040000}"/>
    <cellStyle name="Comma 4 2 2 2" xfId="4116" xr:uid="{4E15FE4E-AD3A-4FD6-B44D-079A258BF490}"/>
    <cellStyle name="Comma 4 2 3" xfId="3186" xr:uid="{F7828FDB-280A-4DB2-A34D-13055E70D125}"/>
    <cellStyle name="Comma 4 3" xfId="1050" xr:uid="{00000000-0005-0000-0000-00001A040000}"/>
    <cellStyle name="Comma 4 3 2" xfId="4117" xr:uid="{E3E1DA71-AB22-4D65-9F76-CF4C1FC61CF4}"/>
    <cellStyle name="Comma 4 4" xfId="1051" xr:uid="{00000000-0005-0000-0000-00001B040000}"/>
    <cellStyle name="Comma 4 4 2" xfId="4118" xr:uid="{E08C6EFF-12C8-4147-A347-90491166BABC}"/>
    <cellStyle name="Comma 4 5" xfId="1052" xr:uid="{00000000-0005-0000-0000-00001C040000}"/>
    <cellStyle name="Comma 4 5 2" xfId="4119" xr:uid="{0766CCAA-7570-4208-9A09-E09EC6405B5A}"/>
    <cellStyle name="Comma 4 6" xfId="3185" xr:uid="{DB7B830A-8ED3-475D-9BE0-A00F7F10C261}"/>
    <cellStyle name="Comma 40" xfId="1053" xr:uid="{00000000-0005-0000-0000-00001D040000}"/>
    <cellStyle name="Comma 40 2" xfId="4120" xr:uid="{123E3C6B-A03A-416B-AA4C-D154D984F673}"/>
    <cellStyle name="Comma 41" xfId="3916" xr:uid="{5A491CEE-10A1-430C-B2F1-3C3BE88B6E8C}"/>
    <cellStyle name="Comma 42" xfId="1054" xr:uid="{00000000-0005-0000-0000-00001E040000}"/>
    <cellStyle name="Comma 42 2" xfId="1055" xr:uid="{00000000-0005-0000-0000-00001F040000}"/>
    <cellStyle name="Comma 42 2 2" xfId="4121" xr:uid="{073F4C96-D098-4F1D-A18A-004F97DC8D74}"/>
    <cellStyle name="Comma 42 3" xfId="3187" xr:uid="{C0A33045-EC4F-4689-9FC0-9AACC9E26ED7}"/>
    <cellStyle name="Comma 43" xfId="4194" xr:uid="{75D295E4-BE54-4D9F-BFAA-642E8005045D}"/>
    <cellStyle name="Comma 44" xfId="4398" xr:uid="{A3CB505E-A42C-4095-98D8-D9F434868A60}"/>
    <cellStyle name="Comma 45" xfId="1056" xr:uid="{00000000-0005-0000-0000-000020040000}"/>
    <cellStyle name="Comma 45 2" xfId="1057" xr:uid="{00000000-0005-0000-0000-000021040000}"/>
    <cellStyle name="Comma 45 2 2" xfId="4122" xr:uid="{CFCD91CB-0741-4E5B-99D3-F0C060AAB5E4}"/>
    <cellStyle name="Comma 45 3" xfId="3188" xr:uid="{0B8CEAE7-25EB-4EB1-976A-B083792EC9F7}"/>
    <cellStyle name="Comma 46" xfId="1058" xr:uid="{00000000-0005-0000-0000-000022040000}"/>
    <cellStyle name="Comma 46 2" xfId="1059" xr:uid="{00000000-0005-0000-0000-000023040000}"/>
    <cellStyle name="Comma 46 2 2" xfId="4123" xr:uid="{4B702AB8-7269-4F65-ACB3-B1F6B39DEB88}"/>
    <cellStyle name="Comma 46 3" xfId="3189" xr:uid="{1F6CA30F-699C-407F-B511-70F041083585}"/>
    <cellStyle name="Comma 47" xfId="1060" xr:uid="{00000000-0005-0000-0000-000024040000}"/>
    <cellStyle name="Comma 47 2" xfId="1061" xr:uid="{00000000-0005-0000-0000-000025040000}"/>
    <cellStyle name="Comma 47 2 2" xfId="4124" xr:uid="{EF39CE52-ED0F-4121-AB16-0DCD9B49DEAA}"/>
    <cellStyle name="Comma 47 3" xfId="3190" xr:uid="{AEBE1380-B8FF-46B3-904B-55EC2EF60ED2}"/>
    <cellStyle name="Comma 48" xfId="1062" xr:uid="{00000000-0005-0000-0000-000026040000}"/>
    <cellStyle name="Comma 48 2" xfId="1063" xr:uid="{00000000-0005-0000-0000-000027040000}"/>
    <cellStyle name="Comma 48 2 2" xfId="4125" xr:uid="{FAE5DB7E-22C3-4AB6-8965-55CB68F817C1}"/>
    <cellStyle name="Comma 48 3" xfId="3191" xr:uid="{5D415D29-14F6-4D51-B808-4067398BE1C0}"/>
    <cellStyle name="Comma 49" xfId="1064" xr:uid="{00000000-0005-0000-0000-000028040000}"/>
    <cellStyle name="Comma 49 2" xfId="1065" xr:uid="{00000000-0005-0000-0000-000029040000}"/>
    <cellStyle name="Comma 49 2 2" xfId="4126" xr:uid="{A8ABC1AA-EB77-46CF-B481-06A6250796F8}"/>
    <cellStyle name="Comma 49 3" xfId="3192" xr:uid="{E9F78AAF-A5FE-49F1-B348-5828CC61D922}"/>
    <cellStyle name="Comma 5" xfId="1066" xr:uid="{00000000-0005-0000-0000-00002A040000}"/>
    <cellStyle name="Comma 5 2" xfId="1067" xr:uid="{00000000-0005-0000-0000-00002B040000}"/>
    <cellStyle name="Comma 5 2 2" xfId="1068" xr:uid="{00000000-0005-0000-0000-00002C040000}"/>
    <cellStyle name="Comma 5 2 2 2" xfId="4127" xr:uid="{4DDAE950-91B3-4E0D-8822-4F2AA897C987}"/>
    <cellStyle name="Comma 5 2 3" xfId="3193" xr:uid="{11197C28-5A30-4D7F-B516-24F3CC8C711E}"/>
    <cellStyle name="Comma 5 3" xfId="1069" xr:uid="{00000000-0005-0000-0000-00002D040000}"/>
    <cellStyle name="Comma 50" xfId="1070" xr:uid="{00000000-0005-0000-0000-00002E040000}"/>
    <cellStyle name="Comma 50 2" xfId="1071" xr:uid="{00000000-0005-0000-0000-00002F040000}"/>
    <cellStyle name="Comma 50 2 2" xfId="4128" xr:uid="{98F0CB53-F2FF-41D9-AF50-BB7D92B27695}"/>
    <cellStyle name="Comma 50 3" xfId="3194" xr:uid="{F38B95C0-2520-4988-A7C3-052494202073}"/>
    <cellStyle name="Comma 51" xfId="1072" xr:uid="{00000000-0005-0000-0000-000030040000}"/>
    <cellStyle name="Comma 51 2" xfId="1073" xr:uid="{00000000-0005-0000-0000-000031040000}"/>
    <cellStyle name="Comma 51 2 2" xfId="4129" xr:uid="{249B43D5-60B0-4908-9968-A2931CEE48AC}"/>
    <cellStyle name="Comma 51 3" xfId="3195" xr:uid="{78123E01-2BFA-4228-BD91-30EA91418C39}"/>
    <cellStyle name="Comma 52" xfId="1074" xr:uid="{00000000-0005-0000-0000-000032040000}"/>
    <cellStyle name="Comma 52 2" xfId="1075" xr:uid="{00000000-0005-0000-0000-000033040000}"/>
    <cellStyle name="Comma 52 2 2" xfId="4130" xr:uid="{EF975088-7688-4636-8BE6-1A6E0A7AD25D}"/>
    <cellStyle name="Comma 52 3" xfId="3196" xr:uid="{617E6A58-3CD2-4746-8BB7-1993A4ABE718}"/>
    <cellStyle name="Comma 53" xfId="4486" xr:uid="{5DA7B796-0BE7-419D-95B9-D2DAAB3E1152}"/>
    <cellStyle name="Comma 54" xfId="4672" xr:uid="{5E7E355F-3112-4EA6-9690-027D876DC5CE}"/>
    <cellStyle name="Comma 55" xfId="5324" xr:uid="{175690AE-69F2-4391-A5C5-954E60031F39}"/>
    <cellStyle name="Comma 56" xfId="4671" xr:uid="{B6C90152-4976-4A16-983C-74102B705F7D}"/>
    <cellStyle name="Comma 57" xfId="5323" xr:uid="{8959A05C-A43A-4004-BD14-31EC9B94DA8F}"/>
    <cellStyle name="Comma 58" xfId="1076" xr:uid="{00000000-0005-0000-0000-000034040000}"/>
    <cellStyle name="Comma 58 2" xfId="1077" xr:uid="{00000000-0005-0000-0000-000035040000}"/>
    <cellStyle name="Comma 58 2 2" xfId="4131" xr:uid="{8CD56465-ACD8-4FEA-8B3A-A2373A8CE650}"/>
    <cellStyle name="Comma 58 3" xfId="3197" xr:uid="{FF6F2D01-C2D5-4BD3-8A80-F034540D2D0B}"/>
    <cellStyle name="Comma 59" xfId="1078" xr:uid="{00000000-0005-0000-0000-000036040000}"/>
    <cellStyle name="Comma 59 2" xfId="1079" xr:uid="{00000000-0005-0000-0000-000037040000}"/>
    <cellStyle name="Comma 59 2 2" xfId="4132" xr:uid="{9257AC79-0C2B-4932-97D2-6041F7612E7F}"/>
    <cellStyle name="Comma 59 3" xfId="3198" xr:uid="{3CD6B4B8-BC11-4563-A15D-E1F35A8DD545}"/>
    <cellStyle name="Comma 6" xfId="1080" xr:uid="{00000000-0005-0000-0000-000038040000}"/>
    <cellStyle name="Comma 6 2" xfId="1081" xr:uid="{00000000-0005-0000-0000-000039040000}"/>
    <cellStyle name="Comma 6 2 2" xfId="1082" xr:uid="{00000000-0005-0000-0000-00003A040000}"/>
    <cellStyle name="Comma 6 2 2 2" xfId="4133" xr:uid="{6813E7C2-1EFB-48F4-A9EE-6DEBC34A59C3}"/>
    <cellStyle name="Comma 6 2 3" xfId="3200" xr:uid="{CE698371-5B17-48D0-A1C8-7248F3664BE6}"/>
    <cellStyle name="Comma 6 3" xfId="3199" xr:uid="{931473CD-1404-47D7-B23E-F95DB265C92C}"/>
    <cellStyle name="Comma 62" xfId="1083" xr:uid="{00000000-0005-0000-0000-00003B040000}"/>
    <cellStyle name="Comma 62 2" xfId="1084" xr:uid="{00000000-0005-0000-0000-00003C040000}"/>
    <cellStyle name="Comma 62 2 2" xfId="4134" xr:uid="{05C64923-5D80-42CD-AF16-31DD9B884BC6}"/>
    <cellStyle name="Comma 62 3" xfId="3201" xr:uid="{74D48D40-EEEB-4642-8E2F-0F1E1A72FB61}"/>
    <cellStyle name="Comma 63" xfId="1085" xr:uid="{00000000-0005-0000-0000-00003D040000}"/>
    <cellStyle name="Comma 63 2" xfId="1086" xr:uid="{00000000-0005-0000-0000-00003E040000}"/>
    <cellStyle name="Comma 63 2 2" xfId="4135" xr:uid="{A2CC7499-5C9A-4E0E-9FF5-B8B1F43FB4DF}"/>
    <cellStyle name="Comma 63 3" xfId="3202" xr:uid="{D85E5FCF-6A48-459E-AB81-A49ECBD3157C}"/>
    <cellStyle name="Comma 66" xfId="1087" xr:uid="{00000000-0005-0000-0000-00003F040000}"/>
    <cellStyle name="Comma 66 2" xfId="3203" xr:uid="{5B849F2D-25FB-4A0C-86EA-AD9A31722FC6}"/>
    <cellStyle name="Comma 67" xfId="1088" xr:uid="{00000000-0005-0000-0000-000040040000}"/>
    <cellStyle name="Comma 67 2" xfId="1089" xr:uid="{00000000-0005-0000-0000-000041040000}"/>
    <cellStyle name="Comma 67 2 2" xfId="4136" xr:uid="{8291545E-F59D-4020-9E2C-D613AE4E6E3D}"/>
    <cellStyle name="Comma 67 3" xfId="3204" xr:uid="{9158DC6C-F342-4405-91FA-89D24E5F151A}"/>
    <cellStyle name="Comma 7" xfId="1090" xr:uid="{00000000-0005-0000-0000-000042040000}"/>
    <cellStyle name="Comma 7 2" xfId="1091" xr:uid="{00000000-0005-0000-0000-000043040000}"/>
    <cellStyle name="Comma 7 2 2" xfId="1092" xr:uid="{00000000-0005-0000-0000-000044040000}"/>
    <cellStyle name="Comma 7 2 2 2" xfId="4138" xr:uid="{728CAB4E-3FDC-4C3B-B3B0-335B66B2A347}"/>
    <cellStyle name="Comma 7 2 3" xfId="3206" xr:uid="{8E31267B-C2A8-4C73-9DC7-B87522850602}"/>
    <cellStyle name="Comma 7 3" xfId="1093" xr:uid="{00000000-0005-0000-0000-000045040000}"/>
    <cellStyle name="Comma 7 3 2" xfId="1094" xr:uid="{00000000-0005-0000-0000-000046040000}"/>
    <cellStyle name="Comma 7 3 2 2" xfId="4139" xr:uid="{761C2F1D-8B5D-4D82-AFEA-5439880CB489}"/>
    <cellStyle name="Comma 7 3 3" xfId="3207" xr:uid="{648F0BE3-19F6-40CE-8536-897CE90C6E10}"/>
    <cellStyle name="Comma 7 4" xfId="3205" xr:uid="{B12EFE5C-D056-4BAE-B5DA-7C1A3BF49D5E}"/>
    <cellStyle name="Comma 7 5" xfId="4137" xr:uid="{0B2010C1-1A13-4D84-B86C-13332B9ABCDD}"/>
    <cellStyle name="Comma 72" xfId="1095" xr:uid="{00000000-0005-0000-0000-000047040000}"/>
    <cellStyle name="Comma 72 2" xfId="3208" xr:uid="{139C9FD7-F04C-4FBE-A742-C8277169828F}"/>
    <cellStyle name="Comma 74" xfId="1096" xr:uid="{00000000-0005-0000-0000-000048040000}"/>
    <cellStyle name="Comma 74 2" xfId="1097" xr:uid="{00000000-0005-0000-0000-000049040000}"/>
    <cellStyle name="Comma 74 2 2" xfId="4140" xr:uid="{5D235C10-22F1-4967-966B-5462670E9218}"/>
    <cellStyle name="Comma 74 3" xfId="3209" xr:uid="{A83B0356-F25D-40E1-88D6-CB99F31B36AC}"/>
    <cellStyle name="Comma 75" xfId="1098" xr:uid="{00000000-0005-0000-0000-00004A040000}"/>
    <cellStyle name="Comma 75 2" xfId="1099" xr:uid="{00000000-0005-0000-0000-00004B040000}"/>
    <cellStyle name="Comma 75 2 2" xfId="4141" xr:uid="{BA782169-CDDD-455C-B859-8F2756305E13}"/>
    <cellStyle name="Comma 75 3" xfId="3210" xr:uid="{B3B9310D-B0DE-4223-9104-E83DC45A99B8}"/>
    <cellStyle name="Comma 8" xfId="1100" xr:uid="{00000000-0005-0000-0000-00004C040000}"/>
    <cellStyle name="Comma 8 2" xfId="1101" xr:uid="{00000000-0005-0000-0000-00004D040000}"/>
    <cellStyle name="Comma 8 2 2" xfId="1102" xr:uid="{00000000-0005-0000-0000-00004E040000}"/>
    <cellStyle name="Comma 8 2 2 2" xfId="1103" xr:uid="{00000000-0005-0000-0000-00004F040000}"/>
    <cellStyle name="Comma 8 2 2 2 2" xfId="4142" xr:uid="{B213BB29-5404-4896-BAA4-0F7904A7A877}"/>
    <cellStyle name="Comma 8 2 2 3" xfId="3213" xr:uid="{8971175D-897D-4AE1-AD6B-222E20BFBB24}"/>
    <cellStyle name="Comma 8 2 3" xfId="1104" xr:uid="{00000000-0005-0000-0000-000050040000}"/>
    <cellStyle name="Comma 8 2 3 2" xfId="4143" xr:uid="{E2D006B3-D499-4A4B-BF90-48BE6A976475}"/>
    <cellStyle name="Comma 8 2 4" xfId="3212" xr:uid="{27C17A73-FA94-4E80-84C4-AD3DCC26A00F}"/>
    <cellStyle name="Comma 8 3" xfId="1105" xr:uid="{00000000-0005-0000-0000-000051040000}"/>
    <cellStyle name="Comma 8 3 2" xfId="4144" xr:uid="{1ABED610-892F-4F56-B9F6-1DEB45123794}"/>
    <cellStyle name="Comma 8 4" xfId="3211" xr:uid="{AB0C3E73-BFFB-41C9-B5BA-01B4275A2DA9}"/>
    <cellStyle name="Comma 82" xfId="1106" xr:uid="{00000000-0005-0000-0000-000052040000}"/>
    <cellStyle name="Comma 82 2" xfId="1107" xr:uid="{00000000-0005-0000-0000-000053040000}"/>
    <cellStyle name="Comma 82 2 2" xfId="4145" xr:uid="{5E895577-2B3D-4633-8436-A59B3723F3B5}"/>
    <cellStyle name="Comma 82 3" xfId="3214" xr:uid="{D687BE1B-E3BB-4964-BA0E-8280A9CAA302}"/>
    <cellStyle name="Comma 83" xfId="1108" xr:uid="{00000000-0005-0000-0000-000054040000}"/>
    <cellStyle name="Comma 83 2" xfId="1109" xr:uid="{00000000-0005-0000-0000-000055040000}"/>
    <cellStyle name="Comma 83 2 2" xfId="4146" xr:uid="{B0318A92-1BCF-44DB-B2C1-59BAC1BA0614}"/>
    <cellStyle name="Comma 83 3" xfId="3215" xr:uid="{780B7EE8-5550-4279-82AB-1E74BF71339B}"/>
    <cellStyle name="Comma 85" xfId="1110" xr:uid="{00000000-0005-0000-0000-000056040000}"/>
    <cellStyle name="Comma 85 2" xfId="1111" xr:uid="{00000000-0005-0000-0000-000057040000}"/>
    <cellStyle name="Comma 85 2 2" xfId="4147" xr:uid="{F69DC4DF-96A2-4EE0-837E-E4FEE8FAC905}"/>
    <cellStyle name="Comma 85 3" xfId="3216" xr:uid="{1DAA1A9F-27B1-45A2-B55C-7067F16DAD86}"/>
    <cellStyle name="Comma 86" xfId="1112" xr:uid="{00000000-0005-0000-0000-000058040000}"/>
    <cellStyle name="Comma 86 2" xfId="1113" xr:uid="{00000000-0005-0000-0000-000059040000}"/>
    <cellStyle name="Comma 86 2 2" xfId="4148" xr:uid="{D1A4941B-154B-4A43-9B41-B0C7D6EC435B}"/>
    <cellStyle name="Comma 86 3" xfId="3217" xr:uid="{AD1EB67B-94CC-4400-BD5E-B645041C80CB}"/>
    <cellStyle name="Comma 89" xfId="1114" xr:uid="{00000000-0005-0000-0000-00005A040000}"/>
    <cellStyle name="Comma 89 2" xfId="3218" xr:uid="{B0087802-3BF4-4FDE-AA2C-B664F360661D}"/>
    <cellStyle name="Comma 9" xfId="1115" xr:uid="{00000000-0005-0000-0000-00005B040000}"/>
    <cellStyle name="Comma 9 2" xfId="1116" xr:uid="{00000000-0005-0000-0000-00005C040000}"/>
    <cellStyle name="Comma 9 2 2" xfId="3220" xr:uid="{F71699F3-3B3B-4FB2-89CD-A500BB3159A4}"/>
    <cellStyle name="Comma 9 3" xfId="1117" xr:uid="{00000000-0005-0000-0000-00005D040000}"/>
    <cellStyle name="Comma 9 3 2" xfId="3221" xr:uid="{51C18A76-9A74-4396-9DBF-C25BC8B4C409}"/>
    <cellStyle name="Comma 9 4" xfId="1118" xr:uid="{00000000-0005-0000-0000-00005E040000}"/>
    <cellStyle name="Comma 9 4 2" xfId="4149" xr:uid="{D5268A77-15D3-42E0-A8B8-5AECB866B5E2}"/>
    <cellStyle name="Comma 9 5" xfId="3219" xr:uid="{1EE17F7A-D5B8-4A73-A9A0-00424B40BDD0}"/>
    <cellStyle name="Comma 98" xfId="1119" xr:uid="{00000000-0005-0000-0000-00005F040000}"/>
    <cellStyle name="Comma 98 2" xfId="3222" xr:uid="{72830CE0-02C4-4D46-8A97-7DC21722AAAD}"/>
    <cellStyle name="Comma0" xfId="1120" xr:uid="{00000000-0005-0000-0000-000060040000}"/>
    <cellStyle name="Copied" xfId="1121" xr:uid="{00000000-0005-0000-0000-000061040000}"/>
    <cellStyle name="Curren - Style7" xfId="1122" xr:uid="{00000000-0005-0000-0000-000062040000}"/>
    <cellStyle name="Curren - Style8" xfId="1123" xr:uid="{00000000-0005-0000-0000-000063040000}"/>
    <cellStyle name="Currency (0.00)" xfId="1124" xr:uid="{00000000-0005-0000-0000-000064040000}"/>
    <cellStyle name="Currency (0.00) 2" xfId="1125" xr:uid="{00000000-0005-0000-0000-000065040000}"/>
    <cellStyle name="Currency [0] 2" xfId="1126" xr:uid="{00000000-0005-0000-0000-000066040000}"/>
    <cellStyle name="Currency [0] 2 2" xfId="3223" xr:uid="{95FCC82A-2D1B-44A0-B680-2535DF12917B}"/>
    <cellStyle name="Currency [0] 3" xfId="1127" xr:uid="{00000000-0005-0000-0000-000067040000}"/>
    <cellStyle name="Currency [0] 3 2" xfId="3224" xr:uid="{6D8E86FE-8B13-4B0A-8443-555E9B35E747}"/>
    <cellStyle name="Currency [0] 3 3" xfId="4150" xr:uid="{59525049-ADEE-4C79-8BE6-FA53BFD33F66}"/>
    <cellStyle name="Currency [00]" xfId="1128" xr:uid="{00000000-0005-0000-0000-000068040000}"/>
    <cellStyle name="Currency [00] 2" xfId="1129" xr:uid="{00000000-0005-0000-0000-000069040000}"/>
    <cellStyle name="Currency 10" xfId="1130" xr:uid="{00000000-0005-0000-0000-00006A040000}"/>
    <cellStyle name="Currency 11" xfId="1131" xr:uid="{00000000-0005-0000-0000-00006B040000}"/>
    <cellStyle name="Currency 12" xfId="1132" xr:uid="{00000000-0005-0000-0000-00006C040000}"/>
    <cellStyle name="Currency 13" xfId="1133" xr:uid="{00000000-0005-0000-0000-00006D040000}"/>
    <cellStyle name="Currency 14" xfId="1134" xr:uid="{00000000-0005-0000-0000-00006E040000}"/>
    <cellStyle name="Currency 15" xfId="1135" xr:uid="{00000000-0005-0000-0000-00006F040000}"/>
    <cellStyle name="Currency 16" xfId="1136" xr:uid="{00000000-0005-0000-0000-000070040000}"/>
    <cellStyle name="Currency 17" xfId="1137" xr:uid="{00000000-0005-0000-0000-000071040000}"/>
    <cellStyle name="Currency 18" xfId="1138" xr:uid="{00000000-0005-0000-0000-000072040000}"/>
    <cellStyle name="Currency 19" xfId="1139" xr:uid="{00000000-0005-0000-0000-000073040000}"/>
    <cellStyle name="Currency 2" xfId="1140" xr:uid="{00000000-0005-0000-0000-000074040000}"/>
    <cellStyle name="Currency 2 2" xfId="1141" xr:uid="{00000000-0005-0000-0000-000075040000}"/>
    <cellStyle name="Currency 20" xfId="1142" xr:uid="{00000000-0005-0000-0000-000076040000}"/>
    <cellStyle name="Currency 21" xfId="1143" xr:uid="{00000000-0005-0000-0000-000077040000}"/>
    <cellStyle name="Currency 22" xfId="1144" xr:uid="{00000000-0005-0000-0000-000078040000}"/>
    <cellStyle name="Currency 23" xfId="1145" xr:uid="{00000000-0005-0000-0000-000079040000}"/>
    <cellStyle name="Currency 24" xfId="1146" xr:uid="{00000000-0005-0000-0000-00007A040000}"/>
    <cellStyle name="Currency 25" xfId="1147" xr:uid="{00000000-0005-0000-0000-00007B040000}"/>
    <cellStyle name="Currency 3" xfId="1148" xr:uid="{00000000-0005-0000-0000-00007C040000}"/>
    <cellStyle name="Currency 4" xfId="1149" xr:uid="{00000000-0005-0000-0000-00007D040000}"/>
    <cellStyle name="Currency 5" xfId="1150" xr:uid="{00000000-0005-0000-0000-00007E040000}"/>
    <cellStyle name="Currency 6" xfId="1151" xr:uid="{00000000-0005-0000-0000-00007F040000}"/>
    <cellStyle name="Currency 7" xfId="1152" xr:uid="{00000000-0005-0000-0000-000080040000}"/>
    <cellStyle name="Currency 8" xfId="1153" xr:uid="{00000000-0005-0000-0000-000081040000}"/>
    <cellStyle name="Currency 9" xfId="1154" xr:uid="{00000000-0005-0000-0000-000082040000}"/>
    <cellStyle name="Currency0" xfId="1155" xr:uid="{00000000-0005-0000-0000-000083040000}"/>
    <cellStyle name="Date" xfId="1156" xr:uid="{00000000-0005-0000-0000-000084040000}"/>
    <cellStyle name="Date Short" xfId="1157" xr:uid="{00000000-0005-0000-0000-000085040000}"/>
    <cellStyle name="Date_Data Aset Jaringan APJ Yogyakarta 2009" xfId="1158" xr:uid="{00000000-0005-0000-0000-000086040000}"/>
    <cellStyle name="Define your own named style" xfId="1159" xr:uid="{00000000-0005-0000-0000-000087040000}"/>
    <cellStyle name="Draw lines around data in range" xfId="1160" xr:uid="{00000000-0005-0000-0000-000088040000}"/>
    <cellStyle name="Draw lines around data in range 2" xfId="1161" xr:uid="{00000000-0005-0000-0000-000089040000}"/>
    <cellStyle name="Draw lines around data in range 2 2" xfId="4151" xr:uid="{E7E28701-5168-44A7-BD35-DB024AF857B2}"/>
    <cellStyle name="Draw lines around data in range 2 3" xfId="4556" xr:uid="{F403D6E0-E77A-4B1A-9B77-2F4763072220}"/>
    <cellStyle name="Draw lines around data in range 3" xfId="3638" xr:uid="{B86CB9C3-34F2-4758-8638-9DD95499857D}"/>
    <cellStyle name="Draw lines around data in range 4" xfId="3639" xr:uid="{69B10AEB-49A5-4A03-AE27-60E633F9B412}"/>
    <cellStyle name="Draw lines around data in range 5" xfId="4555" xr:uid="{C0D7362D-53BC-4427-B924-F05499D8589D}"/>
    <cellStyle name="Draw lines around data in range 6" xfId="4550" xr:uid="{298BB59A-618E-4925-BB47-ED24DE4A7030}"/>
    <cellStyle name="Draw lines around data in range 7" xfId="4547" xr:uid="{499A1501-4A2F-401D-A5E8-8EFD975B7758}"/>
    <cellStyle name="Draw lines around data in range 8" xfId="4404" xr:uid="{C7E299EB-E9B5-4552-973F-B8D75932506B}"/>
    <cellStyle name="Draw shadow and lines within range" xfId="1162" xr:uid="{00000000-0005-0000-0000-00008A040000}"/>
    <cellStyle name="Draw shadow and lines within range 2" xfId="1163" xr:uid="{00000000-0005-0000-0000-00008B040000}"/>
    <cellStyle name="Draw shadow and lines within range 2 2" xfId="4152" xr:uid="{321D3890-2248-4C4E-847E-00F552416FB6}"/>
    <cellStyle name="Draw shadow and lines within range 2 3" xfId="4558" xr:uid="{4ED2273A-A9E8-4F31-821E-35E6DFB4EFE2}"/>
    <cellStyle name="Draw shadow and lines within range 3" xfId="3637" xr:uid="{F7B2781E-430F-49D0-B280-DCC268AAC7C6}"/>
    <cellStyle name="Draw shadow and lines within range 4" xfId="3640" xr:uid="{D596A876-8225-4652-BE5E-47ECE642D066}"/>
    <cellStyle name="Draw shadow and lines within range 5" xfId="4557" xr:uid="{BFA4D6E8-7304-47B3-B5DE-C57E2A4AD7F5}"/>
    <cellStyle name="Draw shadow and lines within range 6" xfId="4551" xr:uid="{BC9B78BE-FA99-446C-8781-351F7A2B8FBF}"/>
    <cellStyle name="Draw shadow and lines within range 7" xfId="4546" xr:uid="{A7BD2BCE-CC06-4CAA-87D8-6E0D01092DB1}"/>
    <cellStyle name="Draw shadow and lines within range 8" xfId="4549" xr:uid="{C85978D1-523B-4D1E-94E0-C875D6E1ABB1}"/>
    <cellStyle name="Enlarge title text, yellow on blue" xfId="1164" xr:uid="{00000000-0005-0000-0000-00008C040000}"/>
    <cellStyle name="Enter Currency (0)" xfId="1165" xr:uid="{00000000-0005-0000-0000-00008D040000}"/>
    <cellStyle name="Enter Currency (0) 2" xfId="1166" xr:uid="{00000000-0005-0000-0000-00008E040000}"/>
    <cellStyle name="Enter Currency (2)" xfId="1167" xr:uid="{00000000-0005-0000-0000-00008F040000}"/>
    <cellStyle name="Enter Currency (2) 2" xfId="1168" xr:uid="{00000000-0005-0000-0000-000090040000}"/>
    <cellStyle name="Enter Units (0)" xfId="1169" xr:uid="{00000000-0005-0000-0000-000091040000}"/>
    <cellStyle name="Enter Units (0) 2" xfId="1170" xr:uid="{00000000-0005-0000-0000-000092040000}"/>
    <cellStyle name="Enter Units (1)" xfId="1171" xr:uid="{00000000-0005-0000-0000-000093040000}"/>
    <cellStyle name="Enter Units (1) 2" xfId="1172" xr:uid="{00000000-0005-0000-0000-000094040000}"/>
    <cellStyle name="Enter Units (2)" xfId="1173" xr:uid="{00000000-0005-0000-0000-000095040000}"/>
    <cellStyle name="Enter Units (2) 2" xfId="1174" xr:uid="{00000000-0005-0000-0000-000096040000}"/>
    <cellStyle name="Entered" xfId="1175" xr:uid="{00000000-0005-0000-0000-000097040000}"/>
    <cellStyle name="Explanatory Text" xfId="1176" builtinId="53" customBuiltin="1"/>
    <cellStyle name="Explanatory Text 10" xfId="1177" xr:uid="{00000000-0005-0000-0000-000099040000}"/>
    <cellStyle name="Explanatory Text 11" xfId="1178" xr:uid="{00000000-0005-0000-0000-00009A040000}"/>
    <cellStyle name="Explanatory Text 12" xfId="1179" xr:uid="{00000000-0005-0000-0000-00009B040000}"/>
    <cellStyle name="Explanatory Text 13" xfId="1180" xr:uid="{00000000-0005-0000-0000-00009C040000}"/>
    <cellStyle name="Explanatory Text 14" xfId="1181" xr:uid="{00000000-0005-0000-0000-00009D040000}"/>
    <cellStyle name="Explanatory Text 15" xfId="1182" xr:uid="{00000000-0005-0000-0000-00009E040000}"/>
    <cellStyle name="Explanatory Text 16" xfId="1183" xr:uid="{00000000-0005-0000-0000-00009F040000}"/>
    <cellStyle name="Explanatory Text 17" xfId="1184" xr:uid="{00000000-0005-0000-0000-0000A0040000}"/>
    <cellStyle name="Explanatory Text 2" xfId="1185" xr:uid="{00000000-0005-0000-0000-0000A1040000}"/>
    <cellStyle name="Explanatory Text 2 2" xfId="1186" xr:uid="{00000000-0005-0000-0000-0000A2040000}"/>
    <cellStyle name="Explanatory Text 2 3" xfId="1187" xr:uid="{00000000-0005-0000-0000-0000A3040000}"/>
    <cellStyle name="Explanatory Text 3" xfId="1188" xr:uid="{00000000-0005-0000-0000-0000A4040000}"/>
    <cellStyle name="Explanatory Text 4" xfId="1189" xr:uid="{00000000-0005-0000-0000-0000A5040000}"/>
    <cellStyle name="Explanatory Text 5" xfId="1190" xr:uid="{00000000-0005-0000-0000-0000A6040000}"/>
    <cellStyle name="Explanatory Text 6" xfId="1191" xr:uid="{00000000-0005-0000-0000-0000A7040000}"/>
    <cellStyle name="Explanatory Text 7" xfId="1192" xr:uid="{00000000-0005-0000-0000-0000A8040000}"/>
    <cellStyle name="Explanatory Text 8" xfId="1193" xr:uid="{00000000-0005-0000-0000-0000A9040000}"/>
    <cellStyle name="Explanatory Text 9" xfId="1194" xr:uid="{00000000-0005-0000-0000-0000AA040000}"/>
    <cellStyle name="F2" xfId="1195" xr:uid="{00000000-0005-0000-0000-0000AB040000}"/>
    <cellStyle name="F3" xfId="1196" xr:uid="{00000000-0005-0000-0000-0000AC040000}"/>
    <cellStyle name="F4" xfId="1197" xr:uid="{00000000-0005-0000-0000-0000AD040000}"/>
    <cellStyle name="F5" xfId="1198" xr:uid="{00000000-0005-0000-0000-0000AE040000}"/>
    <cellStyle name="F6" xfId="1199" xr:uid="{00000000-0005-0000-0000-0000AF040000}"/>
    <cellStyle name="F7" xfId="1200" xr:uid="{00000000-0005-0000-0000-0000B0040000}"/>
    <cellStyle name="F8" xfId="1201" xr:uid="{00000000-0005-0000-0000-0000B1040000}"/>
    <cellStyle name="Fixed" xfId="1202" xr:uid="{00000000-0005-0000-0000-0000B2040000}"/>
    <cellStyle name="Format a column of totals" xfId="1203" xr:uid="{00000000-0005-0000-0000-0000B3040000}"/>
    <cellStyle name="Format a column of totals 2" xfId="1204" xr:uid="{00000000-0005-0000-0000-0000B4040000}"/>
    <cellStyle name="Format a column of totals 2 2" xfId="1205" xr:uid="{00000000-0005-0000-0000-0000B5040000}"/>
    <cellStyle name="Format a column of totals 2 2 2" xfId="4153" xr:uid="{B99CB0B5-AEE7-4AEB-AA59-D3454E3F53FA}"/>
    <cellStyle name="Format a column of totals 2 3" xfId="3636" xr:uid="{5128B386-83F8-482D-85A1-3532C47325A6}"/>
    <cellStyle name="Format a column of totals 3" xfId="1206" xr:uid="{00000000-0005-0000-0000-0000B6040000}"/>
    <cellStyle name="Format a column of totals 3 2" xfId="4154" xr:uid="{5556C664-0FBE-4F2E-817B-BAAB2587838F}"/>
    <cellStyle name="Format a column of totals 4" xfId="3635" xr:uid="{59778E62-8379-4F93-9446-1154650EA1E5}"/>
    <cellStyle name="Format a row of totals" xfId="1207" xr:uid="{00000000-0005-0000-0000-0000B7040000}"/>
    <cellStyle name="Format a row of totals 2" xfId="1208" xr:uid="{00000000-0005-0000-0000-0000B8040000}"/>
    <cellStyle name="Format a row of totals 2 2" xfId="4155" xr:uid="{EC261D7A-33EA-497C-8BFE-B5C6BC286625}"/>
    <cellStyle name="Format a row of totals 2 3" xfId="4561" xr:uid="{4DBF1D84-3729-48F0-B583-81A49835C381}"/>
    <cellStyle name="Format a row of totals 3" xfId="3634" xr:uid="{59883E9C-A3BA-4332-BC55-2415578A1943}"/>
    <cellStyle name="Format a row of totals 4" xfId="3641" xr:uid="{5904F3BF-F20E-4331-BBAA-43B4C949CA60}"/>
    <cellStyle name="Format a row of totals 5" xfId="4560" xr:uid="{A2DECDA3-FB1E-4980-80A6-C713D478975A}"/>
    <cellStyle name="Format a row of totals 6" xfId="4554" xr:uid="{62439B41-A500-4E37-8CB6-ADF1E9D4CE7E}"/>
    <cellStyle name="Format a row of totals 7" xfId="4545" xr:uid="{A97CEAC5-2193-4D61-A3BA-ABEB581B6C3B}"/>
    <cellStyle name="Format a row of totals 8" xfId="4552" xr:uid="{1F35E8AA-5F0F-403E-ADE7-8B23FB2FD1E8}"/>
    <cellStyle name="Format text as bold, black on yellow" xfId="1209" xr:uid="{00000000-0005-0000-0000-0000B9040000}"/>
    <cellStyle name="Format text as bold, black on yellow 2" xfId="1210" xr:uid="{00000000-0005-0000-0000-0000BA040000}"/>
    <cellStyle name="Format text as bold, black on yellow 2 2" xfId="4156" xr:uid="{59C886AA-9421-40AC-B730-3B75E4D6EE98}"/>
    <cellStyle name="Format text as bold, black on yellow 2 3" xfId="4563" xr:uid="{E7404493-1CCA-42F0-9093-42016C9CDDCB}"/>
    <cellStyle name="Format text as bold, black on yellow 3" xfId="3633" xr:uid="{2A563C9B-69CB-4043-9B4F-A0E287DAFEB3}"/>
    <cellStyle name="Format text as bold, black on yellow 4" xfId="3642" xr:uid="{7CE6C918-1264-470C-85B5-EDEAB315CDCB}"/>
    <cellStyle name="Format text as bold, black on yellow 5" xfId="4562" xr:uid="{BFE21F38-BBFE-411E-8FA6-9DBC18EC9441}"/>
    <cellStyle name="Format text as bold, black on yellow 6" xfId="4559" xr:uid="{BCC71B0A-7AC8-4721-BA65-B7EB5E503A25}"/>
    <cellStyle name="Format text as bold, black on yellow 7" xfId="4544" xr:uid="{8A36B095-6D73-48A3-A753-82DA8249D766}"/>
    <cellStyle name="Format text as bold, black on yellow 8" xfId="4553" xr:uid="{F8C3B54E-4369-48B8-AB6D-9091DF949C98}"/>
    <cellStyle name="Good" xfId="1211" builtinId="26" customBuiltin="1"/>
    <cellStyle name="Good 10" xfId="1212" xr:uid="{00000000-0005-0000-0000-0000BC040000}"/>
    <cellStyle name="Good 11" xfId="1213" xr:uid="{00000000-0005-0000-0000-0000BD040000}"/>
    <cellStyle name="Good 12" xfId="1214" xr:uid="{00000000-0005-0000-0000-0000BE040000}"/>
    <cellStyle name="Good 13" xfId="1215" xr:uid="{00000000-0005-0000-0000-0000BF040000}"/>
    <cellStyle name="Good 14" xfId="1216" xr:uid="{00000000-0005-0000-0000-0000C0040000}"/>
    <cellStyle name="Good 15" xfId="1217" xr:uid="{00000000-0005-0000-0000-0000C1040000}"/>
    <cellStyle name="Good 16" xfId="1218" xr:uid="{00000000-0005-0000-0000-0000C2040000}"/>
    <cellStyle name="Good 2" xfId="1219" xr:uid="{00000000-0005-0000-0000-0000C3040000}"/>
    <cellStyle name="Good 2 2" xfId="1220" xr:uid="{00000000-0005-0000-0000-0000C4040000}"/>
    <cellStyle name="Good 2 3" xfId="1221" xr:uid="{00000000-0005-0000-0000-0000C5040000}"/>
    <cellStyle name="Good 3" xfId="1222" xr:uid="{00000000-0005-0000-0000-0000C6040000}"/>
    <cellStyle name="Good 4" xfId="1223" xr:uid="{00000000-0005-0000-0000-0000C7040000}"/>
    <cellStyle name="Good 5" xfId="1224" xr:uid="{00000000-0005-0000-0000-0000C8040000}"/>
    <cellStyle name="Good 6" xfId="1225" xr:uid="{00000000-0005-0000-0000-0000C9040000}"/>
    <cellStyle name="Good 7" xfId="1226" xr:uid="{00000000-0005-0000-0000-0000CA040000}"/>
    <cellStyle name="Good 8" xfId="1227" xr:uid="{00000000-0005-0000-0000-0000CB040000}"/>
    <cellStyle name="Good 9" xfId="1228" xr:uid="{00000000-0005-0000-0000-0000CC040000}"/>
    <cellStyle name="GrandTotal" xfId="1229" xr:uid="{00000000-0005-0000-0000-0000CD040000}"/>
    <cellStyle name="Grey" xfId="1230" xr:uid="{00000000-0005-0000-0000-0000CE040000}"/>
    <cellStyle name="Header1" xfId="1231" xr:uid="{00000000-0005-0000-0000-0000CF040000}"/>
    <cellStyle name="Header2" xfId="1232" xr:uid="{00000000-0005-0000-0000-0000D0040000}"/>
    <cellStyle name="Header2 2" xfId="1233" xr:uid="{00000000-0005-0000-0000-0000D1040000}"/>
    <cellStyle name="Heading 1" xfId="1234" builtinId="16" customBuiltin="1"/>
    <cellStyle name="Heading 1 10" xfId="1235" xr:uid="{00000000-0005-0000-0000-0000D3040000}"/>
    <cellStyle name="Heading 1 10 2" xfId="1236" xr:uid="{00000000-0005-0000-0000-0000D4040000}"/>
    <cellStyle name="Heading 1 11" xfId="1237" xr:uid="{00000000-0005-0000-0000-0000D5040000}"/>
    <cellStyle name="Heading 1 11 2" xfId="1238" xr:uid="{00000000-0005-0000-0000-0000D6040000}"/>
    <cellStyle name="Heading 1 12" xfId="1239" xr:uid="{00000000-0005-0000-0000-0000D7040000}"/>
    <cellStyle name="Heading 1 12 2" xfId="1240" xr:uid="{00000000-0005-0000-0000-0000D8040000}"/>
    <cellStyle name="Heading 1 13" xfId="1241" xr:uid="{00000000-0005-0000-0000-0000D9040000}"/>
    <cellStyle name="Heading 1 13 2" xfId="1242" xr:uid="{00000000-0005-0000-0000-0000DA040000}"/>
    <cellStyle name="Heading 1 14" xfId="1243" xr:uid="{00000000-0005-0000-0000-0000DB040000}"/>
    <cellStyle name="Heading 1 14 2" xfId="1244" xr:uid="{00000000-0005-0000-0000-0000DC040000}"/>
    <cellStyle name="Heading 1 15" xfId="1245" xr:uid="{00000000-0005-0000-0000-0000DD040000}"/>
    <cellStyle name="Heading 1 15 2" xfId="1246" xr:uid="{00000000-0005-0000-0000-0000DE040000}"/>
    <cellStyle name="Heading 1 16" xfId="1247" xr:uid="{00000000-0005-0000-0000-0000DF040000}"/>
    <cellStyle name="Heading 1 16 2" xfId="1248" xr:uid="{00000000-0005-0000-0000-0000E0040000}"/>
    <cellStyle name="Heading 1 2" xfId="1249" xr:uid="{00000000-0005-0000-0000-0000E1040000}"/>
    <cellStyle name="Heading 1 2 2" xfId="1250" xr:uid="{00000000-0005-0000-0000-0000E2040000}"/>
    <cellStyle name="Heading 1 2 2 2" xfId="1251" xr:uid="{00000000-0005-0000-0000-0000E3040000}"/>
    <cellStyle name="Heading 1 2 3" xfId="1252" xr:uid="{00000000-0005-0000-0000-0000E4040000}"/>
    <cellStyle name="Heading 1 2 3 2" xfId="1253" xr:uid="{00000000-0005-0000-0000-0000E5040000}"/>
    <cellStyle name="Heading 1 2 4" xfId="1254" xr:uid="{00000000-0005-0000-0000-0000E6040000}"/>
    <cellStyle name="Heading 1 3" xfId="1255" xr:uid="{00000000-0005-0000-0000-0000E7040000}"/>
    <cellStyle name="Heading 1 3 2" xfId="1256" xr:uid="{00000000-0005-0000-0000-0000E8040000}"/>
    <cellStyle name="Heading 1 4" xfId="1257" xr:uid="{00000000-0005-0000-0000-0000E9040000}"/>
    <cellStyle name="Heading 1 4 2" xfId="1258" xr:uid="{00000000-0005-0000-0000-0000EA040000}"/>
    <cellStyle name="Heading 1 5" xfId="1259" xr:uid="{00000000-0005-0000-0000-0000EB040000}"/>
    <cellStyle name="Heading 1 5 2" xfId="1260" xr:uid="{00000000-0005-0000-0000-0000EC040000}"/>
    <cellStyle name="Heading 1 6" xfId="1261" xr:uid="{00000000-0005-0000-0000-0000ED040000}"/>
    <cellStyle name="Heading 1 6 2" xfId="1262" xr:uid="{00000000-0005-0000-0000-0000EE040000}"/>
    <cellStyle name="Heading 1 7" xfId="1263" xr:uid="{00000000-0005-0000-0000-0000EF040000}"/>
    <cellStyle name="Heading 1 7 2" xfId="1264" xr:uid="{00000000-0005-0000-0000-0000F0040000}"/>
    <cellStyle name="Heading 1 8" xfId="1265" xr:uid="{00000000-0005-0000-0000-0000F1040000}"/>
    <cellStyle name="Heading 1 8 2" xfId="1266" xr:uid="{00000000-0005-0000-0000-0000F2040000}"/>
    <cellStyle name="Heading 1 9" xfId="1267" xr:uid="{00000000-0005-0000-0000-0000F3040000}"/>
    <cellStyle name="Heading 1 9 2" xfId="1268" xr:uid="{00000000-0005-0000-0000-0000F4040000}"/>
    <cellStyle name="Heading 2" xfId="1269" builtinId="17" customBuiltin="1"/>
    <cellStyle name="Heading 2 10" xfId="1270" xr:uid="{00000000-0005-0000-0000-0000F6040000}"/>
    <cellStyle name="Heading 2 10 2" xfId="1271" xr:uid="{00000000-0005-0000-0000-0000F7040000}"/>
    <cellStyle name="Heading 2 11" xfId="1272" xr:uid="{00000000-0005-0000-0000-0000F8040000}"/>
    <cellStyle name="Heading 2 11 2" xfId="1273" xr:uid="{00000000-0005-0000-0000-0000F9040000}"/>
    <cellStyle name="Heading 2 12" xfId="1274" xr:uid="{00000000-0005-0000-0000-0000FA040000}"/>
    <cellStyle name="Heading 2 12 2" xfId="1275" xr:uid="{00000000-0005-0000-0000-0000FB040000}"/>
    <cellStyle name="Heading 2 13" xfId="1276" xr:uid="{00000000-0005-0000-0000-0000FC040000}"/>
    <cellStyle name="Heading 2 13 2" xfId="1277" xr:uid="{00000000-0005-0000-0000-0000FD040000}"/>
    <cellStyle name="Heading 2 14" xfId="1278" xr:uid="{00000000-0005-0000-0000-0000FE040000}"/>
    <cellStyle name="Heading 2 14 2" xfId="1279" xr:uid="{00000000-0005-0000-0000-0000FF040000}"/>
    <cellStyle name="Heading 2 15" xfId="1280" xr:uid="{00000000-0005-0000-0000-000000050000}"/>
    <cellStyle name="Heading 2 15 2" xfId="1281" xr:uid="{00000000-0005-0000-0000-000001050000}"/>
    <cellStyle name="Heading 2 16" xfId="1282" xr:uid="{00000000-0005-0000-0000-000002050000}"/>
    <cellStyle name="Heading 2 16 2" xfId="1283" xr:uid="{00000000-0005-0000-0000-000003050000}"/>
    <cellStyle name="Heading 2 2" xfId="1284" xr:uid="{00000000-0005-0000-0000-000004050000}"/>
    <cellStyle name="Heading 2 2 2" xfId="1285" xr:uid="{00000000-0005-0000-0000-000005050000}"/>
    <cellStyle name="Heading 2 2 2 2" xfId="1286" xr:uid="{00000000-0005-0000-0000-000006050000}"/>
    <cellStyle name="Heading 2 2 3" xfId="1287" xr:uid="{00000000-0005-0000-0000-000007050000}"/>
    <cellStyle name="Heading 2 2 3 2" xfId="1288" xr:uid="{00000000-0005-0000-0000-000008050000}"/>
    <cellStyle name="Heading 2 2 4" xfId="1289" xr:uid="{00000000-0005-0000-0000-000009050000}"/>
    <cellStyle name="Heading 2 3" xfId="1290" xr:uid="{00000000-0005-0000-0000-00000A050000}"/>
    <cellStyle name="Heading 2 3 2" xfId="1291" xr:uid="{00000000-0005-0000-0000-00000B050000}"/>
    <cellStyle name="Heading 2 4" xfId="1292" xr:uid="{00000000-0005-0000-0000-00000C050000}"/>
    <cellStyle name="Heading 2 4 2" xfId="1293" xr:uid="{00000000-0005-0000-0000-00000D050000}"/>
    <cellStyle name="Heading 2 5" xfId="1294" xr:uid="{00000000-0005-0000-0000-00000E050000}"/>
    <cellStyle name="Heading 2 5 2" xfId="1295" xr:uid="{00000000-0005-0000-0000-00000F050000}"/>
    <cellStyle name="Heading 2 6" xfId="1296" xr:uid="{00000000-0005-0000-0000-000010050000}"/>
    <cellStyle name="Heading 2 6 2" xfId="1297" xr:uid="{00000000-0005-0000-0000-000011050000}"/>
    <cellStyle name="Heading 2 7" xfId="1298" xr:uid="{00000000-0005-0000-0000-000012050000}"/>
    <cellStyle name="Heading 2 7 2" xfId="1299" xr:uid="{00000000-0005-0000-0000-000013050000}"/>
    <cellStyle name="Heading 2 8" xfId="1300" xr:uid="{00000000-0005-0000-0000-000014050000}"/>
    <cellStyle name="Heading 2 8 2" xfId="1301" xr:uid="{00000000-0005-0000-0000-000015050000}"/>
    <cellStyle name="Heading 2 9" xfId="1302" xr:uid="{00000000-0005-0000-0000-000016050000}"/>
    <cellStyle name="Heading 2 9 2" xfId="1303" xr:uid="{00000000-0005-0000-0000-000017050000}"/>
    <cellStyle name="Heading 3" xfId="1304" builtinId="18" customBuiltin="1"/>
    <cellStyle name="Heading 3 10" xfId="1305" xr:uid="{00000000-0005-0000-0000-000019050000}"/>
    <cellStyle name="Heading 3 11" xfId="1306" xr:uid="{00000000-0005-0000-0000-00001A050000}"/>
    <cellStyle name="Heading 3 12" xfId="1307" xr:uid="{00000000-0005-0000-0000-00001B050000}"/>
    <cellStyle name="Heading 3 13" xfId="1308" xr:uid="{00000000-0005-0000-0000-00001C050000}"/>
    <cellStyle name="Heading 3 14" xfId="1309" xr:uid="{00000000-0005-0000-0000-00001D050000}"/>
    <cellStyle name="Heading 3 15" xfId="1310" xr:uid="{00000000-0005-0000-0000-00001E050000}"/>
    <cellStyle name="Heading 3 16" xfId="1311" xr:uid="{00000000-0005-0000-0000-00001F050000}"/>
    <cellStyle name="Heading 3 2" xfId="1312" xr:uid="{00000000-0005-0000-0000-000020050000}"/>
    <cellStyle name="Heading 3 2 2" xfId="1313" xr:uid="{00000000-0005-0000-0000-000021050000}"/>
    <cellStyle name="Heading 3 2 3" xfId="1314" xr:uid="{00000000-0005-0000-0000-000022050000}"/>
    <cellStyle name="Heading 3 3" xfId="1315" xr:uid="{00000000-0005-0000-0000-000023050000}"/>
    <cellStyle name="Heading 3 4" xfId="1316" xr:uid="{00000000-0005-0000-0000-000024050000}"/>
    <cellStyle name="Heading 3 5" xfId="1317" xr:uid="{00000000-0005-0000-0000-000025050000}"/>
    <cellStyle name="Heading 3 6" xfId="1318" xr:uid="{00000000-0005-0000-0000-000026050000}"/>
    <cellStyle name="Heading 3 7" xfId="1319" xr:uid="{00000000-0005-0000-0000-000027050000}"/>
    <cellStyle name="Heading 3 8" xfId="1320" xr:uid="{00000000-0005-0000-0000-000028050000}"/>
    <cellStyle name="Heading 3 9" xfId="1321" xr:uid="{00000000-0005-0000-0000-000029050000}"/>
    <cellStyle name="Heading 4" xfId="1322" builtinId="19" customBuiltin="1"/>
    <cellStyle name="Heading 4 10" xfId="1323" xr:uid="{00000000-0005-0000-0000-00002B050000}"/>
    <cellStyle name="Heading 4 11" xfId="1324" xr:uid="{00000000-0005-0000-0000-00002C050000}"/>
    <cellStyle name="Heading 4 12" xfId="1325" xr:uid="{00000000-0005-0000-0000-00002D050000}"/>
    <cellStyle name="Heading 4 13" xfId="1326" xr:uid="{00000000-0005-0000-0000-00002E050000}"/>
    <cellStyle name="Heading 4 14" xfId="1327" xr:uid="{00000000-0005-0000-0000-00002F050000}"/>
    <cellStyle name="Heading 4 15" xfId="1328" xr:uid="{00000000-0005-0000-0000-000030050000}"/>
    <cellStyle name="Heading 4 16" xfId="1329" xr:uid="{00000000-0005-0000-0000-000031050000}"/>
    <cellStyle name="Heading 4 2" xfId="1330" xr:uid="{00000000-0005-0000-0000-000032050000}"/>
    <cellStyle name="Heading 4 2 2" xfId="1331" xr:uid="{00000000-0005-0000-0000-000033050000}"/>
    <cellStyle name="Heading 4 2 3" xfId="1332" xr:uid="{00000000-0005-0000-0000-000034050000}"/>
    <cellStyle name="Heading 4 3" xfId="1333" xr:uid="{00000000-0005-0000-0000-000035050000}"/>
    <cellStyle name="Heading 4 4" xfId="1334" xr:uid="{00000000-0005-0000-0000-000036050000}"/>
    <cellStyle name="Heading 4 5" xfId="1335" xr:uid="{00000000-0005-0000-0000-000037050000}"/>
    <cellStyle name="Heading 4 6" xfId="1336" xr:uid="{00000000-0005-0000-0000-000038050000}"/>
    <cellStyle name="Heading 4 7" xfId="1337" xr:uid="{00000000-0005-0000-0000-000039050000}"/>
    <cellStyle name="Heading 4 8" xfId="1338" xr:uid="{00000000-0005-0000-0000-00003A050000}"/>
    <cellStyle name="Heading 4 9" xfId="1339" xr:uid="{00000000-0005-0000-0000-00003B050000}"/>
    <cellStyle name="Heading1" xfId="1340" xr:uid="{00000000-0005-0000-0000-00003C050000}"/>
    <cellStyle name="Heading2" xfId="1341" xr:uid="{00000000-0005-0000-0000-00003D050000}"/>
    <cellStyle name="Hyperlink 2" xfId="1342" xr:uid="{00000000-0005-0000-0000-00003E050000}"/>
    <cellStyle name="Hyperlink 3" xfId="1343" xr:uid="{00000000-0005-0000-0000-00003F050000}"/>
    <cellStyle name="Hyperlink 4" xfId="1344" xr:uid="{00000000-0005-0000-0000-000040050000}"/>
    <cellStyle name="Input" xfId="1345" builtinId="20" customBuiltin="1"/>
    <cellStyle name="Input [yellow]" xfId="1346" xr:uid="{00000000-0005-0000-0000-000042050000}"/>
    <cellStyle name="Input [yellow] 2" xfId="1347" xr:uid="{00000000-0005-0000-0000-000043050000}"/>
    <cellStyle name="Input 10" xfId="1348" xr:uid="{00000000-0005-0000-0000-000044050000}"/>
    <cellStyle name="Input 10 2" xfId="1349" xr:uid="{00000000-0005-0000-0000-000045050000}"/>
    <cellStyle name="Input 10 2 2" xfId="4158" xr:uid="{25CA3094-89BF-4048-9860-67BF063E2AF1}"/>
    <cellStyle name="Input 10 2 3" xfId="4618" xr:uid="{FF8806BB-1F05-4C3C-ACB9-1006E1BEF20A}"/>
    <cellStyle name="Input 10 3" xfId="3631" xr:uid="{9E15F01B-623A-410B-90FD-FF76974ADC1C}"/>
    <cellStyle name="Input 10 4" xfId="3643" xr:uid="{185635B6-BA8F-454D-BD36-0059101CE4A3}"/>
    <cellStyle name="Input 10 5" xfId="4617" xr:uid="{50BF3A85-9888-4BAC-9503-B2511D950AB2}"/>
    <cellStyle name="Input 10 6" xfId="4573" xr:uid="{D67F1E84-42C4-48A0-9BDC-57E179C803FD}"/>
    <cellStyle name="Input 10 7" xfId="4543" xr:uid="{18F75D1C-D35D-4623-A8EE-C2A3D67C5789}"/>
    <cellStyle name="Input 10 8" xfId="4564" xr:uid="{0F882E8E-4A2D-45C6-96F5-5657DF371399}"/>
    <cellStyle name="Input 11" xfId="1350" xr:uid="{00000000-0005-0000-0000-000046050000}"/>
    <cellStyle name="Input 11 2" xfId="1351" xr:uid="{00000000-0005-0000-0000-000047050000}"/>
    <cellStyle name="Input 11 2 2" xfId="4159" xr:uid="{FADABCC0-9C0C-45B6-861C-979964E6C8D3}"/>
    <cellStyle name="Input 11 2 3" xfId="4620" xr:uid="{841F8FC9-516B-4283-B7FD-0357A0C08F57}"/>
    <cellStyle name="Input 11 3" xfId="3630" xr:uid="{FDB4B1F3-3A6A-4DB3-B956-7837CDC781EB}"/>
    <cellStyle name="Input 11 4" xfId="3644" xr:uid="{64BC5015-6597-4D79-B5FB-D3400530AD8A}"/>
    <cellStyle name="Input 11 5" xfId="4619" xr:uid="{1868CB4B-5AD1-4816-85DE-724BE679FF0E}"/>
    <cellStyle name="Input 11 6" xfId="4754" xr:uid="{FB0E94FF-8AAA-4178-B316-6FEE16D7A560}"/>
    <cellStyle name="Input 11 7" xfId="4542" xr:uid="{58533B06-7571-4C8E-85D0-A57B0E3D8F9D}"/>
    <cellStyle name="Input 11 8" xfId="4565" xr:uid="{BC15DC79-D81A-461F-9038-0962994CBE26}"/>
    <cellStyle name="Input 12" xfId="1352" xr:uid="{00000000-0005-0000-0000-000048050000}"/>
    <cellStyle name="Input 12 2" xfId="1353" xr:uid="{00000000-0005-0000-0000-000049050000}"/>
    <cellStyle name="Input 12 2 2" xfId="4160" xr:uid="{5F7A0705-A3F2-4DC8-9E68-5498C38D8991}"/>
    <cellStyle name="Input 12 2 3" xfId="4408" xr:uid="{2FE41B33-C883-4FE2-B052-ED9B4EA312B9}"/>
    <cellStyle name="Input 12 3" xfId="3629" xr:uid="{B151740C-786A-4C5A-B664-8ACA03067F61}"/>
    <cellStyle name="Input 12 4" xfId="3403" xr:uid="{D8E4C416-0E41-4561-8E98-3A51A80C1BAD}"/>
    <cellStyle name="Input 12 5" xfId="4621" xr:uid="{EE214584-FF73-497B-876B-4194CC43C2A2}"/>
    <cellStyle name="Input 12 6" xfId="4574" xr:uid="{81CC4238-19E0-464D-A22B-5D3A71BBDE36}"/>
    <cellStyle name="Input 12 7" xfId="4541" xr:uid="{006C7E9E-05D1-410F-A6E6-EF420F42CBD8}"/>
    <cellStyle name="Input 12 8" xfId="4566" xr:uid="{6F68BCA7-A557-4EF7-BE0A-416700F3C987}"/>
    <cellStyle name="Input 13" xfId="1354" xr:uid="{00000000-0005-0000-0000-00004A050000}"/>
    <cellStyle name="Input 13 2" xfId="1355" xr:uid="{00000000-0005-0000-0000-00004B050000}"/>
    <cellStyle name="Input 13 2 2" xfId="4161" xr:uid="{42C3BA16-26CD-4B0F-A530-693E6B805A0C}"/>
    <cellStyle name="Input 13 2 3" xfId="4623" xr:uid="{4C592816-57F5-4B01-95B6-B1D818D3B3DE}"/>
    <cellStyle name="Input 13 3" xfId="3628" xr:uid="{9C90BD0C-C16C-442E-A10A-E27747DC2FAF}"/>
    <cellStyle name="Input 13 4" xfId="3645" xr:uid="{604D21ED-C645-4AFB-AD3A-F60304F3827E}"/>
    <cellStyle name="Input 13 5" xfId="4622" xr:uid="{3E73080F-7EC9-4364-A80B-8214E3554046}"/>
    <cellStyle name="Input 13 6" xfId="4575" xr:uid="{338FA087-96A5-492D-A442-AB569AE46645}"/>
    <cellStyle name="Input 13 7" xfId="4540" xr:uid="{BFFD2ED9-6605-4951-BE21-38702F1BAF61}"/>
    <cellStyle name="Input 13 8" xfId="4567" xr:uid="{D2DA2754-37AF-4BDA-BDCB-0421DD78EB88}"/>
    <cellStyle name="Input 14" xfId="1356" xr:uid="{00000000-0005-0000-0000-00004C050000}"/>
    <cellStyle name="Input 14 2" xfId="1357" xr:uid="{00000000-0005-0000-0000-00004D050000}"/>
    <cellStyle name="Input 14 2 2" xfId="4162" xr:uid="{9809D337-DB67-446F-8082-DB3F68928D2C}"/>
    <cellStyle name="Input 14 2 3" xfId="4625" xr:uid="{EC382686-08DC-4A08-BBF4-56A90E17461C}"/>
    <cellStyle name="Input 14 3" xfId="3627" xr:uid="{91DABBD7-5B2A-4B01-B035-74FCC1D9AED7}"/>
    <cellStyle name="Input 14 4" xfId="3646" xr:uid="{840A6920-97CA-4005-8972-B86A33A727E0}"/>
    <cellStyle name="Input 14 5" xfId="4624" xr:uid="{B22FE8D8-6C45-4901-BED8-39D644371ED0}"/>
    <cellStyle name="Input 14 6" xfId="4576" xr:uid="{694F9DB0-56FE-42FA-9E49-0E09F19B1B6F}"/>
    <cellStyle name="Input 14 7" xfId="4539" xr:uid="{BC232195-BF0A-46B0-8F67-E2278CB848D9}"/>
    <cellStyle name="Input 14 8" xfId="4777" xr:uid="{26D4B15A-4CFC-4E25-8B16-78AA47FCDA7E}"/>
    <cellStyle name="Input 15" xfId="1358" xr:uid="{00000000-0005-0000-0000-00004E050000}"/>
    <cellStyle name="Input 15 2" xfId="1359" xr:uid="{00000000-0005-0000-0000-00004F050000}"/>
    <cellStyle name="Input 15 2 2" xfId="4163" xr:uid="{A019AC88-89A3-4720-B9D2-994BC734946B}"/>
    <cellStyle name="Input 15 2 3" xfId="4413" xr:uid="{B599CCE4-F3CD-4974-8896-51841B00CD4A}"/>
    <cellStyle name="Input 15 3" xfId="3626" xr:uid="{CD34BDA4-F48B-4399-B781-4CB144500259}"/>
    <cellStyle name="Input 15 4" xfId="3647" xr:uid="{2EE379DB-E30A-4361-B66B-94655DFA0A1A}"/>
    <cellStyle name="Input 15 5" xfId="4626" xr:uid="{FD069009-82AB-4CE7-AB8B-341759BE65B6}"/>
    <cellStyle name="Input 15 6" xfId="4577" xr:uid="{69402CC3-A852-4755-A565-48EBEF2A7F7B}"/>
    <cellStyle name="Input 15 7" xfId="4538" xr:uid="{143A8A20-731B-44B2-8ABF-06ED2052318A}"/>
    <cellStyle name="Input 15 8" xfId="4568" xr:uid="{C4184203-1806-40C6-BE15-4B05A6E86509}"/>
    <cellStyle name="Input 16" xfId="1360" xr:uid="{00000000-0005-0000-0000-000050050000}"/>
    <cellStyle name="Input 16 2" xfId="1361" xr:uid="{00000000-0005-0000-0000-000051050000}"/>
    <cellStyle name="Input 16 2 2" xfId="4164" xr:uid="{8F56A588-061E-47C5-B909-02427FFD0C95}"/>
    <cellStyle name="Input 16 2 3" xfId="4628" xr:uid="{3BF7E8A6-4486-4747-A64C-B3A1788DA097}"/>
    <cellStyle name="Input 16 3" xfId="3625" xr:uid="{0D7A49DD-9A91-4C6A-B1C9-1FA366FB0CFE}"/>
    <cellStyle name="Input 16 4" xfId="3648" xr:uid="{05C94ECF-3627-4B9C-BE40-9163E6AA4224}"/>
    <cellStyle name="Input 16 5" xfId="4627" xr:uid="{8FC764EE-2100-4FA5-9961-584564BC4F18}"/>
    <cellStyle name="Input 16 6" xfId="4578" xr:uid="{93BE2033-E126-4C63-9774-E518362A611B}"/>
    <cellStyle name="Input 16 7" xfId="4537" xr:uid="{866CDB02-CAB7-4478-A35F-A41B0A1F8FE2}"/>
    <cellStyle name="Input 16 8" xfId="4569" xr:uid="{73B5FCA6-FC97-4FBD-8178-2A6C2D124220}"/>
    <cellStyle name="Input 17" xfId="1362" xr:uid="{00000000-0005-0000-0000-000052050000}"/>
    <cellStyle name="Input 17 2" xfId="1363" xr:uid="{00000000-0005-0000-0000-000053050000}"/>
    <cellStyle name="Input 17 2 2" xfId="4165" xr:uid="{46FF7B98-009D-4F49-A882-329E7D8A9EA2}"/>
    <cellStyle name="Input 17 2 3" xfId="4630" xr:uid="{EFB495A6-3E91-4D69-8D80-E7F77833D233}"/>
    <cellStyle name="Input 17 3" xfId="3624" xr:uid="{34EB2CD2-198F-4EA0-B8C1-9B509200BC8D}"/>
    <cellStyle name="Input 17 4" xfId="3649" xr:uid="{8C6BB267-608D-4B53-B279-10B3DB2C6F12}"/>
    <cellStyle name="Input 17 5" xfId="4629" xr:uid="{C18EDE43-DD8E-449A-B34C-1C432F6DB5AE}"/>
    <cellStyle name="Input 17 6" xfId="4579" xr:uid="{A4EE14C4-72E2-42DF-AE19-11803E69726A}"/>
    <cellStyle name="Input 17 7" xfId="4536" xr:uid="{85C0FF6B-1E8A-49D9-9BD0-29B135611062}"/>
    <cellStyle name="Input 17 8" xfId="4570" xr:uid="{D451E7BA-BF50-4C9C-AC3C-2146556EA411}"/>
    <cellStyle name="Input 18" xfId="1364" xr:uid="{00000000-0005-0000-0000-000054050000}"/>
    <cellStyle name="Input 18 2" xfId="1365" xr:uid="{00000000-0005-0000-0000-000055050000}"/>
    <cellStyle name="Input 18 2 2" xfId="4166" xr:uid="{9451E5EE-2103-495D-B742-EF2AFE116C2D}"/>
    <cellStyle name="Input 18 2 3" xfId="4632" xr:uid="{7D354065-11D4-40C1-AB61-F180F6900D70}"/>
    <cellStyle name="Input 18 3" xfId="3623" xr:uid="{0C2D6B64-B18B-499C-A093-5D1B0BBD630B}"/>
    <cellStyle name="Input 18 4" xfId="3650" xr:uid="{D44CE9DC-8AFF-40AD-9976-F673282A90C3}"/>
    <cellStyle name="Input 18 5" xfId="4631" xr:uid="{BDBA9E55-DBE8-480E-8DB2-A3C359CD5C7E}"/>
    <cellStyle name="Input 18 6" xfId="4580" xr:uid="{774462F8-9E6B-4B7D-9AEE-792D91A8294A}"/>
    <cellStyle name="Input 18 7" xfId="4535" xr:uid="{98CAFA04-C706-4AB0-8527-E43570400590}"/>
    <cellStyle name="Input 18 8" xfId="4571" xr:uid="{1C15395D-11D2-4D6F-99D5-2C98770CE807}"/>
    <cellStyle name="Input 19" xfId="1366" xr:uid="{00000000-0005-0000-0000-000056050000}"/>
    <cellStyle name="Input 19 2" xfId="1367" xr:uid="{00000000-0005-0000-0000-000057050000}"/>
    <cellStyle name="Input 19 2 2" xfId="4167" xr:uid="{BD1588D1-8A8E-45D9-8301-47AA13A839D5}"/>
    <cellStyle name="Input 19 2 3" xfId="4767" xr:uid="{5913E26D-6B76-4B62-BE8C-4A9A9583A711}"/>
    <cellStyle name="Input 19 3" xfId="3622" xr:uid="{08AA1154-D682-4668-B4AC-D9CD0C994BDD}"/>
    <cellStyle name="Input 19 4" xfId="3651" xr:uid="{9338EA3E-C701-4ABD-B890-FEC58562C4FF}"/>
    <cellStyle name="Input 19 5" xfId="4633" xr:uid="{1ECA6128-0440-4175-A070-085C027A29CB}"/>
    <cellStyle name="Input 19 6" xfId="4581" xr:uid="{5110D5AE-6B17-4B17-A081-7E62743E126B}"/>
    <cellStyle name="Input 19 7" xfId="4534" xr:uid="{07AA13A6-4F3C-4AD5-AB42-21090CF2DC65}"/>
    <cellStyle name="Input 19 8" xfId="4776" xr:uid="{43328A93-86E9-4222-B276-4FC5D6F8A4AB}"/>
    <cellStyle name="Input 2" xfId="1368" xr:uid="{00000000-0005-0000-0000-000058050000}"/>
    <cellStyle name="Input 2 10" xfId="4572" xr:uid="{A143E3ED-F0B8-4B77-A2A0-50EC0EFF4D38}"/>
    <cellStyle name="Input 2 2" xfId="1369" xr:uid="{00000000-0005-0000-0000-000059050000}"/>
    <cellStyle name="Input 2 2 2" xfId="1370" xr:uid="{00000000-0005-0000-0000-00005A050000}"/>
    <cellStyle name="Input 2 2 2 2" xfId="4168" xr:uid="{D6125D98-9E23-4D62-A3D0-41C8FD5986BC}"/>
    <cellStyle name="Input 2 2 2 3" xfId="4416" xr:uid="{C0BAF52A-D70E-47F1-9411-5B0776182254}"/>
    <cellStyle name="Input 2 2 3" xfId="3620" xr:uid="{69741AAF-C562-47D2-B8E5-F79F5ECD709F}"/>
    <cellStyle name="Input 2 2 4" xfId="3653" xr:uid="{A732DDBC-11CC-4CC0-9D82-03359556332C}"/>
    <cellStyle name="Input 2 2 5" xfId="4415" xr:uid="{FA139AE6-4943-4867-84F3-2A4C3FD2A358}"/>
    <cellStyle name="Input 2 2 6" xfId="4583" xr:uid="{EC6E8372-EC08-48CE-87A6-7785B22605A3}"/>
    <cellStyle name="Input 2 2 7" xfId="4532" xr:uid="{EAE36E2E-706E-42BE-8E30-D6D0E78C981E}"/>
    <cellStyle name="Input 2 2 8" xfId="4594" xr:uid="{090C7940-EF03-42C5-B2CC-6904AFE5B903}"/>
    <cellStyle name="Input 2 3" xfId="1371" xr:uid="{00000000-0005-0000-0000-00005B050000}"/>
    <cellStyle name="Input 2 3 2" xfId="1372" xr:uid="{00000000-0005-0000-0000-00005C050000}"/>
    <cellStyle name="Input 2 3 2 2" xfId="4169" xr:uid="{8727AC04-72F5-44AF-8FC8-2B777CC58963}"/>
    <cellStyle name="Input 2 3 2 3" xfId="4636" xr:uid="{6428EE10-BB72-43C5-ABCC-8A13116A73FD}"/>
    <cellStyle name="Input 2 3 3" xfId="3619" xr:uid="{A166ECD6-0DDA-46A6-B4BE-3E7DC68008F6}"/>
    <cellStyle name="Input 2 3 4" xfId="3654" xr:uid="{16663D59-111F-47A4-B1EE-8C1E0F2CD8C9}"/>
    <cellStyle name="Input 2 3 5" xfId="4635" xr:uid="{493D7FD4-9C30-4D59-9878-613A4DE3B2B2}"/>
    <cellStyle name="Input 2 3 6" xfId="5253" xr:uid="{EF7DA620-2235-45D0-BC6C-196FDF9548FD}"/>
    <cellStyle name="Input 2 3 7" xfId="4765" xr:uid="{B0133957-E6D1-4654-BDBB-86B16448B06C}"/>
    <cellStyle name="Input 2 3 8" xfId="4595" xr:uid="{6D729754-74B7-4873-9BBD-651C023B267F}"/>
    <cellStyle name="Input 2 4" xfId="1373" xr:uid="{00000000-0005-0000-0000-00005D050000}"/>
    <cellStyle name="Input 2 4 2" xfId="4170" xr:uid="{E3D35EEE-7F46-4CFD-9F62-016FCF66FA19}"/>
    <cellStyle name="Input 2 4 3" xfId="4637" xr:uid="{A00F461B-D094-4313-AE82-83A925AC8C60}"/>
    <cellStyle name="Input 2 5" xfId="3621" xr:uid="{C6A34531-B4ED-41CD-96EE-6A20DDEE49C4}"/>
    <cellStyle name="Input 2 6" xfId="3652" xr:uid="{A309B868-13F4-4902-9A64-DDB13455D57B}"/>
    <cellStyle name="Input 2 7" xfId="4634" xr:uid="{BBFC2D76-69D2-42A0-94A1-F530FF84F83A}"/>
    <cellStyle name="Input 2 8" xfId="4582" xr:uid="{1CE73EB9-CF25-4A85-8383-A90772C5730F}"/>
    <cellStyle name="Input 2 9" xfId="4533" xr:uid="{EA41FE54-0A5E-41DF-8D93-2C817BCCB8B9}"/>
    <cellStyle name="Input 20" xfId="1374" xr:uid="{00000000-0005-0000-0000-00005E050000}"/>
    <cellStyle name="Input 20 2" xfId="1375" xr:uid="{00000000-0005-0000-0000-00005F050000}"/>
    <cellStyle name="Input 20 2 2" xfId="4171" xr:uid="{0EB83226-9583-4A65-9AFC-9BE3D31244ED}"/>
    <cellStyle name="Input 20 2 3" xfId="4638" xr:uid="{DA006911-F96A-47E5-81BA-468BF7033D38}"/>
    <cellStyle name="Input 20 3" xfId="3618" xr:uid="{6CAFABA3-81EF-4481-B797-652F5DB53334}"/>
    <cellStyle name="Input 20 4" xfId="3655" xr:uid="{FA442496-58F9-424C-AFE5-2EE253AB8104}"/>
    <cellStyle name="Input 20 5" xfId="4420" xr:uid="{A26BBBB9-70C2-4A84-B6E8-FD7E3BFB5CF2}"/>
    <cellStyle name="Input 20 6" xfId="4584" xr:uid="{D9813D81-CC70-46B4-B60D-6B51B66DC97B}"/>
    <cellStyle name="Input 20 7" xfId="4531" xr:uid="{2AD7512C-F7C5-4EA4-BCBB-94DEF9BDB6F5}"/>
    <cellStyle name="Input 20 8" xfId="4596" xr:uid="{F022BEDC-C8F2-492A-97FB-F46065F92C16}"/>
    <cellStyle name="Input 21" xfId="1376" xr:uid="{00000000-0005-0000-0000-000060050000}"/>
    <cellStyle name="Input 21 2" xfId="1377" xr:uid="{00000000-0005-0000-0000-000061050000}"/>
    <cellStyle name="Input 21 2 2" xfId="4172" xr:uid="{BBDE8411-C198-4B7E-9182-43DA7245C255}"/>
    <cellStyle name="Input 21 2 3" xfId="4640" xr:uid="{50733ADA-C72A-4B2E-A3F6-D9B4ECC24D6D}"/>
    <cellStyle name="Input 21 3" xfId="3617" xr:uid="{5ADBAC3D-4DE9-48D0-A8EC-578CFD49037E}"/>
    <cellStyle name="Input 21 4" xfId="3656" xr:uid="{617B4D88-F26B-44E4-A44C-24E0F85E51C5}"/>
    <cellStyle name="Input 21 5" xfId="4639" xr:uid="{2B5902B4-4481-441A-B429-5C9A15D6F76D}"/>
    <cellStyle name="Input 21 6" xfId="4585" xr:uid="{5D0190C3-50E7-4E3B-9C3E-202101547D8C}"/>
    <cellStyle name="Input 21 7" xfId="4530" xr:uid="{097A39BD-7862-4011-A29D-87B92547E3E3}"/>
    <cellStyle name="Input 21 8" xfId="4597" xr:uid="{E3DC2723-69AA-421C-B580-AEE3058C28B1}"/>
    <cellStyle name="Input 22" xfId="3716" xr:uid="{FC0F8524-5D80-4E4B-9633-175DD0026563}"/>
    <cellStyle name="Input 23" xfId="3722" xr:uid="{EFDA57C0-F138-4A2C-810C-9D7BB8D8F2AF}"/>
    <cellStyle name="Input 24" xfId="3881" xr:uid="{52B47FC3-ECBA-454C-B8A4-34030C72735E}"/>
    <cellStyle name="Input 25" xfId="4157" xr:uid="{2CD7BB79-1192-4CE5-B950-B36D98230F6E}"/>
    <cellStyle name="Input 26" xfId="4071" xr:uid="{587ECCE0-A2DC-4A47-BAD4-369259224189}"/>
    <cellStyle name="Input 27" xfId="4086" xr:uid="{5E38C5BF-7D0B-4B67-9092-3318D7EB4FAA}"/>
    <cellStyle name="Input 28" xfId="4405" xr:uid="{E45DA830-84C9-4167-A4B6-F6F6B588985C}"/>
    <cellStyle name="Input 29" xfId="4766" xr:uid="{205A4CF9-9C57-434D-B0C3-3B74FA2E0E4B}"/>
    <cellStyle name="Input 3" xfId="1378" xr:uid="{00000000-0005-0000-0000-000062050000}"/>
    <cellStyle name="Input 3 2" xfId="1379" xr:uid="{00000000-0005-0000-0000-000063050000}"/>
    <cellStyle name="Input 3 2 2" xfId="1380" xr:uid="{00000000-0005-0000-0000-000064050000}"/>
    <cellStyle name="Input 3 2 2 2" xfId="4173" xr:uid="{D61965CC-CEEE-43DE-AF61-9F4EE173A2A8}"/>
    <cellStyle name="Input 3 2 2 3" xfId="4643" xr:uid="{B0858ABF-971C-4AA7-BF06-7402272606D7}"/>
    <cellStyle name="Input 3 2 3" xfId="3615" xr:uid="{88B86E0E-290A-49B2-A8F3-0504D28F2927}"/>
    <cellStyle name="Input 3 2 4" xfId="3658" xr:uid="{CDA5ADFA-114F-44B8-BDCE-88D37E2B561B}"/>
    <cellStyle name="Input 3 2 5" xfId="4642" xr:uid="{2C25CE41-8F11-4A13-93AF-1283562745FD}"/>
    <cellStyle name="Input 3 2 6" xfId="4586" xr:uid="{028BFDEF-4EE2-4F2F-A4A5-D1376216CFAD}"/>
    <cellStyle name="Input 3 2 7" xfId="4528" xr:uid="{6DEA3EB3-4D43-4300-9786-7A2253C92BF3}"/>
    <cellStyle name="Input 3 2 8" xfId="4427" xr:uid="{7BFC83EF-CED9-45DC-8323-C8E3F1F383E1}"/>
    <cellStyle name="Input 3 3" xfId="1381" xr:uid="{00000000-0005-0000-0000-000065050000}"/>
    <cellStyle name="Input 3 3 2" xfId="4174" xr:uid="{F9647545-2E26-4846-AABB-DF051F872212}"/>
    <cellStyle name="Input 3 3 3" xfId="4644" xr:uid="{79C588AD-DE9B-4596-8F7F-DD3C250CBDA3}"/>
    <cellStyle name="Input 3 4" xfId="3616" xr:uid="{3A0EE516-E0DF-4BD7-B8B6-D66792CFFB83}"/>
    <cellStyle name="Input 3 5" xfId="3657" xr:uid="{9592CC59-6A1B-4BD8-8E25-1B0B77FD038C}"/>
    <cellStyle name="Input 3 6" xfId="4641" xr:uid="{4B611633-5A87-445B-9F46-0F9366679F03}"/>
    <cellStyle name="Input 3 7" xfId="4760" xr:uid="{A7DB3EA4-90F5-4833-A0F2-A49AA13FEEED}"/>
    <cellStyle name="Input 3 8" xfId="4529" xr:uid="{96FAAD8D-D111-44AF-A575-F11920648415}"/>
    <cellStyle name="Input 3 9" xfId="4598" xr:uid="{E4D82FA4-5FF4-4A6B-800E-FD703E3DBA58}"/>
    <cellStyle name="Input 30" xfId="4419" xr:uid="{CB125D35-B0E7-4581-B6FD-10D8EDE9F1D4}"/>
    <cellStyle name="Input 31" xfId="4519" xr:uid="{01D17125-5B26-46F6-8D93-F0D4CEEA3405}"/>
    <cellStyle name="Input 32" xfId="4411" xr:uid="{84673FCB-F736-4295-9AEA-77C3BAC9F2D2}"/>
    <cellStyle name="Input 33" xfId="4518" xr:uid="{6C78D220-03F3-4BF3-8BC9-F8C9A135CE17}"/>
    <cellStyle name="Input 34" xfId="4525" xr:uid="{F4516FC5-6E39-4619-8BD2-3DA7A6CFF448}"/>
    <cellStyle name="Input 35" xfId="5256" xr:uid="{7B9FD2FC-A540-4EA9-89F2-596B77DCC3E9}"/>
    <cellStyle name="Input 36" xfId="4426" xr:uid="{C0AA6D51-3E0C-44D9-9BD0-A7608F72653A}"/>
    <cellStyle name="Input 37" xfId="5310" xr:uid="{8A87A09E-EA8D-427E-848B-4737866FA58C}"/>
    <cellStyle name="Input 38" xfId="5466" xr:uid="{33FD04AF-ABCD-48BA-90E1-95E93A52CAB5}"/>
    <cellStyle name="Input 39" xfId="5634" xr:uid="{3FC1D432-942D-4222-B3BE-1103426395F3}"/>
    <cellStyle name="Input 4" xfId="1382" xr:uid="{00000000-0005-0000-0000-000066050000}"/>
    <cellStyle name="Input 4 2" xfId="1383" xr:uid="{00000000-0005-0000-0000-000067050000}"/>
    <cellStyle name="Input 4 2 2" xfId="1384" xr:uid="{00000000-0005-0000-0000-000068050000}"/>
    <cellStyle name="Input 4 2 2 2" xfId="4175" xr:uid="{7C5A200B-0F40-4F96-B9EE-2446B918F733}"/>
    <cellStyle name="Input 4 2 2 3" xfId="4647" xr:uid="{984104BE-F9C6-45C8-827D-8AF3B4A03C71}"/>
    <cellStyle name="Input 4 2 3" xfId="3613" xr:uid="{5A377356-3073-4FF4-B377-B8C51B42E942}"/>
    <cellStyle name="Input 4 2 4" xfId="3660" xr:uid="{DC9E134D-C267-4C51-A85B-5E17CEE3B52B}"/>
    <cellStyle name="Input 4 2 5" xfId="4646" xr:uid="{F3C675D3-F948-4E85-9724-F2ABF6475FF2}"/>
    <cellStyle name="Input 4 2 6" xfId="4588" xr:uid="{B78706FD-9DF5-4BDB-A54A-7EBC5E997E12}"/>
    <cellStyle name="Input 4 2 7" xfId="4526" xr:uid="{224203A3-27D1-4D0B-9945-895AF8F77942}"/>
    <cellStyle name="Input 4 2 8" xfId="4757" xr:uid="{D04BFD4E-B219-4C9E-88F6-65ED0A0EC711}"/>
    <cellStyle name="Input 4 3" xfId="1385" xr:uid="{00000000-0005-0000-0000-000069050000}"/>
    <cellStyle name="Input 4 3 2" xfId="4176" xr:uid="{B6522B9F-EB12-4EF9-A7D9-390BE1DEDF3A}"/>
    <cellStyle name="Input 4 3 3" xfId="4648" xr:uid="{4EF4E06F-6320-4BB3-85EB-AF7A81C08271}"/>
    <cellStyle name="Input 4 4" xfId="3614" xr:uid="{24169DD6-5894-4CC1-BE69-B61D52C83021}"/>
    <cellStyle name="Input 4 5" xfId="3659" xr:uid="{A784B56B-7650-4648-8534-2B9F5AE0EF60}"/>
    <cellStyle name="Input 4 6" xfId="4645" xr:uid="{B0368E84-CC38-43B9-A506-63C52B083FDA}"/>
    <cellStyle name="Input 4 7" xfId="4587" xr:uid="{318E0479-9918-4A06-91B5-2F864B5881D3}"/>
    <cellStyle name="Input 4 8" xfId="4527" xr:uid="{1759B6FF-6030-4ED9-823D-1F8EE3C509D7}"/>
    <cellStyle name="Input 4 9" xfId="4599" xr:uid="{80D4D4BE-5251-4B46-8688-E54BB184DFA7}"/>
    <cellStyle name="Input 5" xfId="1386" xr:uid="{00000000-0005-0000-0000-00006A050000}"/>
    <cellStyle name="Input 5 2" xfId="1387" xr:uid="{00000000-0005-0000-0000-00006B050000}"/>
    <cellStyle name="Input 5 2 2" xfId="4177" xr:uid="{9EA06642-AF27-4930-9650-F7F3CDB2F179}"/>
    <cellStyle name="Input 5 2 3" xfId="4649" xr:uid="{E70FE482-CB8E-43E3-BACC-AE7242EACF33}"/>
    <cellStyle name="Input 5 3" xfId="3612" xr:uid="{C0ECC8AF-F35F-4F2D-B8A4-7691F494F593}"/>
    <cellStyle name="Input 5 4" xfId="3661" xr:uid="{6528565D-F371-455F-898D-E0E31FE4D139}"/>
    <cellStyle name="Input 5 5" xfId="4753" xr:uid="{B14518B0-4E3D-4847-B4A8-47FB7BF6A437}"/>
    <cellStyle name="Input 5 6" xfId="4589" xr:uid="{8235469E-9C10-47E4-8AD3-17D2AB2FE488}"/>
    <cellStyle name="Input 5 7" xfId="4524" xr:uid="{61EBE844-F597-4B07-BA7A-E1AC9923C1DC}"/>
    <cellStyle name="Input 5 8" xfId="4600" xr:uid="{1460AE9C-A18C-4172-8735-62A4E9CEF547}"/>
    <cellStyle name="Input 6" xfId="1388" xr:uid="{00000000-0005-0000-0000-00006C050000}"/>
    <cellStyle name="Input 6 2" xfId="1389" xr:uid="{00000000-0005-0000-0000-00006D050000}"/>
    <cellStyle name="Input 6 2 2" xfId="4178" xr:uid="{511A2F58-982E-4849-8965-A2B099531DF0}"/>
    <cellStyle name="Input 6 2 3" xfId="4651" xr:uid="{A7ED6C67-7C4E-4A93-932C-445698F9FD24}"/>
    <cellStyle name="Input 6 3" xfId="3611" xr:uid="{9B066DE3-4BA7-4F33-AC55-FB940D486AB3}"/>
    <cellStyle name="Input 6 4" xfId="3662" xr:uid="{92DABE5F-97E3-41FF-8798-5FC5D1D6DF4B}"/>
    <cellStyle name="Input 6 5" xfId="4650" xr:uid="{383502B8-FFE7-4649-BDFC-2D7CABACCFFD}"/>
    <cellStyle name="Input 6 6" xfId="4590" xr:uid="{EAF43DDC-B6A1-4E45-9330-9F631E4FC015}"/>
    <cellStyle name="Input 6 7" xfId="4523" xr:uid="{17C036C4-1EE8-423A-B65A-2723651D3B93}"/>
    <cellStyle name="Input 6 8" xfId="4601" xr:uid="{455A192E-E2AE-478A-BA61-8C64718D1EB2}"/>
    <cellStyle name="Input 7" xfId="1390" xr:uid="{00000000-0005-0000-0000-00006E050000}"/>
    <cellStyle name="Input 7 2" xfId="1391" xr:uid="{00000000-0005-0000-0000-00006F050000}"/>
    <cellStyle name="Input 7 2 2" xfId="4179" xr:uid="{D76FAEED-350E-4CD5-A639-97F1BC6D06E6}"/>
    <cellStyle name="Input 7 2 3" xfId="4653" xr:uid="{170F55A5-4F21-47F3-B9D0-82D60FC3B21E}"/>
    <cellStyle name="Input 7 3" xfId="3610" xr:uid="{84E4764C-9C48-47C0-9995-1FF14785D200}"/>
    <cellStyle name="Input 7 4" xfId="3663" xr:uid="{3AED04F1-6CA4-47A0-A73A-90F854D5EFBF}"/>
    <cellStyle name="Input 7 5" xfId="4652" xr:uid="{B41E0458-CCDC-4FD2-BB06-6CB031A25866}"/>
    <cellStyle name="Input 7 6" xfId="4591" xr:uid="{D4D34E2D-E342-4975-BA7E-1FD13C9DDDBA}"/>
    <cellStyle name="Input 7 7" xfId="4522" xr:uid="{9EC740A7-5888-4503-8CE5-8B2D3D70B597}"/>
    <cellStyle name="Input 7 8" xfId="4602" xr:uid="{5D2E1B1F-4286-4C36-93C0-C478F1C82115}"/>
    <cellStyle name="Input 8" xfId="1392" xr:uid="{00000000-0005-0000-0000-000070050000}"/>
    <cellStyle name="Input 8 2" xfId="1393" xr:uid="{00000000-0005-0000-0000-000071050000}"/>
    <cellStyle name="Input 8 2 2" xfId="4180" xr:uid="{3A15864F-949F-4DFD-92B6-0217CFA61059}"/>
    <cellStyle name="Input 8 2 3" xfId="4655" xr:uid="{2B6A9947-2027-4493-A124-C264A06AC1AE}"/>
    <cellStyle name="Input 8 3" xfId="3609" xr:uid="{90AF3169-BA5D-4DA7-9BC5-F037E84A7E49}"/>
    <cellStyle name="Input 8 4" xfId="3664" xr:uid="{749988D3-251A-4C1B-9A49-C37648722EAE}"/>
    <cellStyle name="Input 8 5" xfId="4654" xr:uid="{4832C0CF-822A-4B85-8289-C44A50F4646B}"/>
    <cellStyle name="Input 8 6" xfId="4592" xr:uid="{CBB92D1B-2ADB-4300-8B35-EBCB9B6829DA}"/>
    <cellStyle name="Input 8 7" xfId="4521" xr:uid="{C346D788-7404-4C3A-AD50-DABAA3258780}"/>
    <cellStyle name="Input 8 8" xfId="4603" xr:uid="{91921C57-7BC9-4AB5-AC64-A68A224BB79C}"/>
    <cellStyle name="Input 9" xfId="1394" xr:uid="{00000000-0005-0000-0000-000072050000}"/>
    <cellStyle name="Input 9 2" xfId="1395" xr:uid="{00000000-0005-0000-0000-000073050000}"/>
    <cellStyle name="Input 9 2 2" xfId="4181" xr:uid="{37DBB6BE-442C-4E38-ACBC-F7E1712995B4}"/>
    <cellStyle name="Input 9 2 3" xfId="4657" xr:uid="{A164AD0C-7A5D-4DD4-AC19-9E32EB3F66A3}"/>
    <cellStyle name="Input 9 3" xfId="3608" xr:uid="{8CB7C364-2960-4899-848A-F0F15EF3B567}"/>
    <cellStyle name="Input 9 4" xfId="3665" xr:uid="{BCD3A065-913D-431C-ADBA-0BB602279C4B}"/>
    <cellStyle name="Input 9 5" xfId="4656" xr:uid="{4F3CFB81-72CA-422B-8E61-96B198ADE15F}"/>
    <cellStyle name="Input 9 6" xfId="4593" xr:uid="{1848B8CC-4936-4DA0-A56D-32186C6F2218}"/>
    <cellStyle name="Input 9 7" xfId="4520" xr:uid="{A568D121-6B6A-4102-8DBC-534985E78505}"/>
    <cellStyle name="Input 9 8" xfId="4604" xr:uid="{BD77E175-738E-48A9-9F00-A5EA506B788C}"/>
    <cellStyle name="Link Currency (0)" xfId="1396" xr:uid="{00000000-0005-0000-0000-000074050000}"/>
    <cellStyle name="Link Currency (0) 2" xfId="1397" xr:uid="{00000000-0005-0000-0000-000075050000}"/>
    <cellStyle name="Link Currency (2)" xfId="1398" xr:uid="{00000000-0005-0000-0000-000076050000}"/>
    <cellStyle name="Link Currency (2) 2" xfId="1399" xr:uid="{00000000-0005-0000-0000-000077050000}"/>
    <cellStyle name="Link Units (0)" xfId="1400" xr:uid="{00000000-0005-0000-0000-000078050000}"/>
    <cellStyle name="Link Units (0) 2" xfId="1401" xr:uid="{00000000-0005-0000-0000-000079050000}"/>
    <cellStyle name="Link Units (1)" xfId="1402" xr:uid="{00000000-0005-0000-0000-00007A050000}"/>
    <cellStyle name="Link Units (1) 2" xfId="1403" xr:uid="{00000000-0005-0000-0000-00007B050000}"/>
    <cellStyle name="Link Units (2)" xfId="1404" xr:uid="{00000000-0005-0000-0000-00007C050000}"/>
    <cellStyle name="Link Units (2) 2" xfId="1405" xr:uid="{00000000-0005-0000-0000-00007D050000}"/>
    <cellStyle name="Linked Cell" xfId="1406" builtinId="24" customBuiltin="1"/>
    <cellStyle name="Linked Cell 10" xfId="1407" xr:uid="{00000000-0005-0000-0000-00007F050000}"/>
    <cellStyle name="Linked Cell 11" xfId="1408" xr:uid="{00000000-0005-0000-0000-000080050000}"/>
    <cellStyle name="Linked Cell 12" xfId="1409" xr:uid="{00000000-0005-0000-0000-000081050000}"/>
    <cellStyle name="Linked Cell 13" xfId="1410" xr:uid="{00000000-0005-0000-0000-000082050000}"/>
    <cellStyle name="Linked Cell 14" xfId="1411" xr:uid="{00000000-0005-0000-0000-000083050000}"/>
    <cellStyle name="Linked Cell 15" xfId="1412" xr:uid="{00000000-0005-0000-0000-000084050000}"/>
    <cellStyle name="Linked Cell 16" xfId="1413" xr:uid="{00000000-0005-0000-0000-000085050000}"/>
    <cellStyle name="Linked Cell 2" xfId="1414" xr:uid="{00000000-0005-0000-0000-000086050000}"/>
    <cellStyle name="Linked Cell 2 2" xfId="1415" xr:uid="{00000000-0005-0000-0000-000087050000}"/>
    <cellStyle name="Linked Cell 2 3" xfId="1416" xr:uid="{00000000-0005-0000-0000-000088050000}"/>
    <cellStyle name="Linked Cell 3" xfId="1417" xr:uid="{00000000-0005-0000-0000-000089050000}"/>
    <cellStyle name="Linked Cell 3 2" xfId="1418" xr:uid="{00000000-0005-0000-0000-00008A050000}"/>
    <cellStyle name="Linked Cell 4" xfId="1419" xr:uid="{00000000-0005-0000-0000-00008B050000}"/>
    <cellStyle name="Linked Cell 4 2" xfId="1420" xr:uid="{00000000-0005-0000-0000-00008C050000}"/>
    <cellStyle name="Linked Cell 5" xfId="1421" xr:uid="{00000000-0005-0000-0000-00008D050000}"/>
    <cellStyle name="Linked Cell 5 2" xfId="1422" xr:uid="{00000000-0005-0000-0000-00008E050000}"/>
    <cellStyle name="Linked Cell 6" xfId="1423" xr:uid="{00000000-0005-0000-0000-00008F050000}"/>
    <cellStyle name="Linked Cell 7" xfId="1424" xr:uid="{00000000-0005-0000-0000-000090050000}"/>
    <cellStyle name="Linked Cell 8" xfId="1425" xr:uid="{00000000-0005-0000-0000-000091050000}"/>
    <cellStyle name="Linked Cell 9" xfId="1426" xr:uid="{00000000-0005-0000-0000-000092050000}"/>
    <cellStyle name="Milliers [0]_Modèle" xfId="1427" xr:uid="{00000000-0005-0000-0000-000093050000}"/>
    <cellStyle name="Neutral" xfId="1428" builtinId="28" customBuiltin="1"/>
    <cellStyle name="Neutral 10" xfId="1429" xr:uid="{00000000-0005-0000-0000-000095050000}"/>
    <cellStyle name="Neutral 11" xfId="1430" xr:uid="{00000000-0005-0000-0000-000096050000}"/>
    <cellStyle name="Neutral 12" xfId="1431" xr:uid="{00000000-0005-0000-0000-000097050000}"/>
    <cellStyle name="Neutral 13" xfId="1432" xr:uid="{00000000-0005-0000-0000-000098050000}"/>
    <cellStyle name="Neutral 14" xfId="1433" xr:uid="{00000000-0005-0000-0000-000099050000}"/>
    <cellStyle name="Neutral 15" xfId="1434" xr:uid="{00000000-0005-0000-0000-00009A050000}"/>
    <cellStyle name="Neutral 16" xfId="1435" xr:uid="{00000000-0005-0000-0000-00009B050000}"/>
    <cellStyle name="Neutral 2" xfId="1436" xr:uid="{00000000-0005-0000-0000-00009C050000}"/>
    <cellStyle name="Neutral 2 2" xfId="1437" xr:uid="{00000000-0005-0000-0000-00009D050000}"/>
    <cellStyle name="Neutral 2 3" xfId="1438" xr:uid="{00000000-0005-0000-0000-00009E050000}"/>
    <cellStyle name="Neutral 3" xfId="1439" xr:uid="{00000000-0005-0000-0000-00009F050000}"/>
    <cellStyle name="Neutral 4" xfId="1440" xr:uid="{00000000-0005-0000-0000-0000A0050000}"/>
    <cellStyle name="Neutral 5" xfId="1441" xr:uid="{00000000-0005-0000-0000-0000A1050000}"/>
    <cellStyle name="Neutral 6" xfId="1442" xr:uid="{00000000-0005-0000-0000-0000A2050000}"/>
    <cellStyle name="Neutral 7" xfId="1443" xr:uid="{00000000-0005-0000-0000-0000A3050000}"/>
    <cellStyle name="Neutral 8" xfId="1444" xr:uid="{00000000-0005-0000-0000-0000A4050000}"/>
    <cellStyle name="Neutral 9" xfId="1445" xr:uid="{00000000-0005-0000-0000-0000A5050000}"/>
    <cellStyle name="no dec" xfId="1446" xr:uid="{00000000-0005-0000-0000-0000A6050000}"/>
    <cellStyle name="Normal" xfId="0" builtinId="0"/>
    <cellStyle name="Normal - Style1" xfId="1447" xr:uid="{00000000-0005-0000-0000-0000A8050000}"/>
    <cellStyle name="Normal - Style1 10" xfId="2677" xr:uid="{F029CB1F-C1D1-4633-941A-5059545B73B8}"/>
    <cellStyle name="Normal - Style1 2" xfId="1448" xr:uid="{00000000-0005-0000-0000-0000A9050000}"/>
    <cellStyle name="Normal - Style1 2 2" xfId="1449" xr:uid="{00000000-0005-0000-0000-0000AA050000}"/>
    <cellStyle name="Normal - Style1 2 2 2" xfId="1450" xr:uid="{00000000-0005-0000-0000-0000AB050000}"/>
    <cellStyle name="Normal - Style1 2 3" xfId="1451" xr:uid="{00000000-0005-0000-0000-0000AC050000}"/>
    <cellStyle name="Normal - Style1 2 4" xfId="1452" xr:uid="{00000000-0005-0000-0000-0000AD050000}"/>
    <cellStyle name="Normal - Style1 3" xfId="1453" xr:uid="{00000000-0005-0000-0000-0000AE050000}"/>
    <cellStyle name="Normal - Style1 3 2" xfId="1454" xr:uid="{00000000-0005-0000-0000-0000AF050000}"/>
    <cellStyle name="Normal - Style1 4" xfId="1455" xr:uid="{00000000-0005-0000-0000-0000B0050000}"/>
    <cellStyle name="Normal - Style1 4 2" xfId="1456" xr:uid="{00000000-0005-0000-0000-0000B1050000}"/>
    <cellStyle name="Normal - Style1 5" xfId="1457" xr:uid="{00000000-0005-0000-0000-0000B2050000}"/>
    <cellStyle name="Normal - Style1 5 2" xfId="1458" xr:uid="{00000000-0005-0000-0000-0000B3050000}"/>
    <cellStyle name="Normal - Style1 6" xfId="1459" xr:uid="{00000000-0005-0000-0000-0000B4050000}"/>
    <cellStyle name="Normal - Style1_4_Pembangunan JTM Baru Penyulang CPU 5" xfId="1460" xr:uid="{00000000-0005-0000-0000-0000B5050000}"/>
    <cellStyle name="Normal - Style2" xfId="1461" xr:uid="{00000000-0005-0000-0000-0000B6050000}"/>
    <cellStyle name="Normal - Style3" xfId="1462" xr:uid="{00000000-0005-0000-0000-0000B7050000}"/>
    <cellStyle name="Normal - Style6" xfId="1463" xr:uid="{00000000-0005-0000-0000-0000B8050000}"/>
    <cellStyle name="Normal 10" xfId="1464" xr:uid="{00000000-0005-0000-0000-0000B9050000}"/>
    <cellStyle name="Normal 10 2" xfId="1465" xr:uid="{00000000-0005-0000-0000-0000BA050000}"/>
    <cellStyle name="Normal 10 2 2" xfId="1466" xr:uid="{00000000-0005-0000-0000-0000BB050000}"/>
    <cellStyle name="Normal 10 2 2 2" xfId="1467" xr:uid="{00000000-0005-0000-0000-0000BC050000}"/>
    <cellStyle name="Normal 10 3" xfId="1468" xr:uid="{00000000-0005-0000-0000-0000BD050000}"/>
    <cellStyle name="Normal 10_4_Pembangunan JTM Baru Penyulang CPU 5" xfId="1469" xr:uid="{00000000-0005-0000-0000-0000BE050000}"/>
    <cellStyle name="Normal 100" xfId="1470" xr:uid="{00000000-0005-0000-0000-0000BF050000}"/>
    <cellStyle name="Normal 100 2" xfId="1471" xr:uid="{00000000-0005-0000-0000-0000C0050000}"/>
    <cellStyle name="Normal 101" xfId="1472" xr:uid="{00000000-0005-0000-0000-0000C1050000}"/>
    <cellStyle name="Normal 101 2" xfId="1473" xr:uid="{00000000-0005-0000-0000-0000C2050000}"/>
    <cellStyle name="Normal 101 2 2" xfId="1474" xr:uid="{00000000-0005-0000-0000-0000C3050000}"/>
    <cellStyle name="Normal 101_FORMAT SKK luncuran" xfId="1475" xr:uid="{00000000-0005-0000-0000-0000C4050000}"/>
    <cellStyle name="Normal 102" xfId="1476" xr:uid="{00000000-0005-0000-0000-0000C5050000}"/>
    <cellStyle name="Normal 103" xfId="1477" xr:uid="{00000000-0005-0000-0000-0000C6050000}"/>
    <cellStyle name="Normal 104" xfId="1478" xr:uid="{00000000-0005-0000-0000-0000C7050000}"/>
    <cellStyle name="Normal 105" xfId="1479" xr:uid="{00000000-0005-0000-0000-0000C8050000}"/>
    <cellStyle name="Normal 106" xfId="1480" xr:uid="{00000000-0005-0000-0000-0000C9050000}"/>
    <cellStyle name="Normal 107" xfId="1481" xr:uid="{00000000-0005-0000-0000-0000CA050000}"/>
    <cellStyle name="Normal 108" xfId="1482" xr:uid="{00000000-0005-0000-0000-0000CB050000}"/>
    <cellStyle name="Normal 109" xfId="1483" xr:uid="{00000000-0005-0000-0000-0000CC050000}"/>
    <cellStyle name="Normal 11" xfId="1484" xr:uid="{00000000-0005-0000-0000-0000CD050000}"/>
    <cellStyle name="Normal 11 2" xfId="1485" xr:uid="{00000000-0005-0000-0000-0000CE050000}"/>
    <cellStyle name="Normal 11 2 2" xfId="1486" xr:uid="{00000000-0005-0000-0000-0000CF050000}"/>
    <cellStyle name="Normal 11 3" xfId="1487" xr:uid="{00000000-0005-0000-0000-0000D0050000}"/>
    <cellStyle name="Normal 11 3 2" xfId="1488" xr:uid="{00000000-0005-0000-0000-0000D1050000}"/>
    <cellStyle name="Normal 11 4" xfId="1489" xr:uid="{00000000-0005-0000-0000-0000D2050000}"/>
    <cellStyle name="Normal 11 4 2" xfId="1490" xr:uid="{00000000-0005-0000-0000-0000D3050000}"/>
    <cellStyle name="Normal 11 5" xfId="1491" xr:uid="{00000000-0005-0000-0000-0000D4050000}"/>
    <cellStyle name="Normal 11 5 2" xfId="1492" xr:uid="{00000000-0005-0000-0000-0000D5050000}"/>
    <cellStyle name="Normal 11 6" xfId="1493" xr:uid="{00000000-0005-0000-0000-0000D6050000}"/>
    <cellStyle name="Normal 11 6 2" xfId="1494" xr:uid="{00000000-0005-0000-0000-0000D7050000}"/>
    <cellStyle name="Normal 11_Book3" xfId="1495" xr:uid="{00000000-0005-0000-0000-0000D8050000}"/>
    <cellStyle name="Normal 110" xfId="1496" xr:uid="{00000000-0005-0000-0000-0000D9050000}"/>
    <cellStyle name="Normal 111" xfId="1497" xr:uid="{00000000-0005-0000-0000-0000DA050000}"/>
    <cellStyle name="Normal 112" xfId="1498" xr:uid="{00000000-0005-0000-0000-0000DB050000}"/>
    <cellStyle name="Normal 113" xfId="1499" xr:uid="{00000000-0005-0000-0000-0000DC050000}"/>
    <cellStyle name="Normal 114" xfId="1500" xr:uid="{00000000-0005-0000-0000-0000DD050000}"/>
    <cellStyle name="Normal 115" xfId="1501" xr:uid="{00000000-0005-0000-0000-0000DE050000}"/>
    <cellStyle name="Normal 116" xfId="1502" xr:uid="{00000000-0005-0000-0000-0000DF050000}"/>
    <cellStyle name="Normal 117" xfId="1503" xr:uid="{00000000-0005-0000-0000-0000E0050000}"/>
    <cellStyle name="Normal 117 2" xfId="1504" xr:uid="{00000000-0005-0000-0000-0000E1050000}"/>
    <cellStyle name="Normal 117 2 2" xfId="1505" xr:uid="{00000000-0005-0000-0000-0000E2050000}"/>
    <cellStyle name="Normal 118" xfId="1506" xr:uid="{00000000-0005-0000-0000-0000E3050000}"/>
    <cellStyle name="Normal 119" xfId="1507" xr:uid="{00000000-0005-0000-0000-0000E4050000}"/>
    <cellStyle name="Normal 12" xfId="1508" xr:uid="{00000000-0005-0000-0000-0000E5050000}"/>
    <cellStyle name="Normal 12 2" xfId="1509" xr:uid="{00000000-0005-0000-0000-0000E6050000}"/>
    <cellStyle name="Normal 12 2 2" xfId="1510" xr:uid="{00000000-0005-0000-0000-0000E7050000}"/>
    <cellStyle name="Normal 12 3" xfId="2669" xr:uid="{6C90AA7A-9F0A-4A8C-AAFB-2CD0D97AC862}"/>
    <cellStyle name="Normal 12_Book3" xfId="1511" xr:uid="{00000000-0005-0000-0000-0000E8050000}"/>
    <cellStyle name="Normal 120" xfId="1512" xr:uid="{00000000-0005-0000-0000-0000E9050000}"/>
    <cellStyle name="Normal 121" xfId="1513" xr:uid="{00000000-0005-0000-0000-0000EA050000}"/>
    <cellStyle name="Normal 122" xfId="1514" xr:uid="{00000000-0005-0000-0000-0000EB050000}"/>
    <cellStyle name="Normal 123" xfId="1515" xr:uid="{00000000-0005-0000-0000-0000EC050000}"/>
    <cellStyle name="Normal 124" xfId="1516" xr:uid="{00000000-0005-0000-0000-0000ED050000}"/>
    <cellStyle name="Normal 125" xfId="1517" xr:uid="{00000000-0005-0000-0000-0000EE050000}"/>
    <cellStyle name="Normal 126" xfId="1518" xr:uid="{00000000-0005-0000-0000-0000EF050000}"/>
    <cellStyle name="Normal 126 2" xfId="1519" xr:uid="{00000000-0005-0000-0000-0000F0050000}"/>
    <cellStyle name="Normal 126 2 2" xfId="4183" xr:uid="{E397B115-B351-45A4-AF3D-68711663ACB0}"/>
    <cellStyle name="Normal 126 2 3" xfId="4662" xr:uid="{CF2D5981-C8ED-4855-BB96-B27673E508C3}"/>
    <cellStyle name="Normal 126 3" xfId="4182" xr:uid="{3CC2BC0D-C486-42BA-B7F5-354B5936946A}"/>
    <cellStyle name="Normal 126 4" xfId="4661" xr:uid="{66134001-54C8-4935-9770-4C7DD01D6DD9}"/>
    <cellStyle name="Normal 127" xfId="1520" xr:uid="{00000000-0005-0000-0000-0000F1050000}"/>
    <cellStyle name="Normal 128" xfId="1521" xr:uid="{00000000-0005-0000-0000-0000F2050000}"/>
    <cellStyle name="Normal 129" xfId="1522" xr:uid="{00000000-0005-0000-0000-0000F3050000}"/>
    <cellStyle name="Normal 13" xfId="1523" xr:uid="{00000000-0005-0000-0000-0000F4050000}"/>
    <cellStyle name="Normal 13 2" xfId="1524" xr:uid="{00000000-0005-0000-0000-0000F5050000}"/>
    <cellStyle name="Normal 13 2 2" xfId="1525" xr:uid="{00000000-0005-0000-0000-0000F6050000}"/>
    <cellStyle name="Normal 13 3" xfId="1526" xr:uid="{00000000-0005-0000-0000-0000F7050000}"/>
    <cellStyle name="Normal 13 3 2" xfId="1527" xr:uid="{00000000-0005-0000-0000-0000F8050000}"/>
    <cellStyle name="Normal 13 4" xfId="1528" xr:uid="{00000000-0005-0000-0000-0000F9050000}"/>
    <cellStyle name="Normal 13_Book3" xfId="1529" xr:uid="{00000000-0005-0000-0000-0000FA050000}"/>
    <cellStyle name="Normal 130" xfId="1530" xr:uid="{00000000-0005-0000-0000-0000FB050000}"/>
    <cellStyle name="Normal 131" xfId="1531" xr:uid="{00000000-0005-0000-0000-0000FC050000}"/>
    <cellStyle name="Normal 132" xfId="1532" xr:uid="{00000000-0005-0000-0000-0000FD050000}"/>
    <cellStyle name="Normal 133" xfId="1533" xr:uid="{00000000-0005-0000-0000-0000FE050000}"/>
    <cellStyle name="Normal 134" xfId="1534" xr:uid="{00000000-0005-0000-0000-0000FF050000}"/>
    <cellStyle name="Normal 134 2" xfId="1535" xr:uid="{00000000-0005-0000-0000-000000060000}"/>
    <cellStyle name="Normal 134 2 2" xfId="4185" xr:uid="{3210BC73-20D0-4C57-9C3E-AE07C60192FD}"/>
    <cellStyle name="Normal 134 2 3" xfId="4664" xr:uid="{49755CFD-E86C-44B3-B850-04C289C0E0C3}"/>
    <cellStyle name="Normal 134 3" xfId="4184" xr:uid="{EB668996-7777-4974-83AE-00F74C641A87}"/>
    <cellStyle name="Normal 134 4" xfId="4663" xr:uid="{335DA73D-9843-463A-BE25-054E5F652E16}"/>
    <cellStyle name="Normal 135" xfId="1536" xr:uid="{00000000-0005-0000-0000-000001060000}"/>
    <cellStyle name="Normal 135 2" xfId="4186" xr:uid="{1D3C6348-7925-4E07-8779-4108399AF423}"/>
    <cellStyle name="Normal 135 3" xfId="4665" xr:uid="{094F8199-C6B9-48BF-954D-F45C2A400B88}"/>
    <cellStyle name="Normal 136" xfId="1537" xr:uid="{00000000-0005-0000-0000-000002060000}"/>
    <cellStyle name="Normal 136 2" xfId="4187" xr:uid="{CC16C93C-2663-43B7-AA81-4F5C06CC4D53}"/>
    <cellStyle name="Normal 136 3" xfId="4666" xr:uid="{DD1C8AA3-8CA4-448F-A4AA-F5DE74111367}"/>
    <cellStyle name="Normal 137" xfId="1538" xr:uid="{00000000-0005-0000-0000-000003060000}"/>
    <cellStyle name="Normal 137 2" xfId="1539" xr:uid="{00000000-0005-0000-0000-000004060000}"/>
    <cellStyle name="Normal 137 2 2" xfId="2673" xr:uid="{2A177A76-A4CC-461F-B8B7-39E8B501F9A7}"/>
    <cellStyle name="Normal 137 2 2 2" xfId="5319" xr:uid="{B4CA5407-98AE-44ED-93C7-60A69FA786E4}"/>
    <cellStyle name="Normal 137 2 3" xfId="4189" xr:uid="{0557A355-FE71-48BE-8A52-773C0EE05A5E}"/>
    <cellStyle name="Normal 137 2 4" xfId="4668" xr:uid="{B0858C94-91B6-4207-9B56-2D1FA6AC73AF}"/>
    <cellStyle name="Normal 137 3" xfId="2670" xr:uid="{DE2FAB10-EC26-4C42-9A25-5D9F87A07F8A}"/>
    <cellStyle name="Normal 137 3 2" xfId="5316" xr:uid="{95437AFC-EC03-4BC4-8D90-4A39A91FE734}"/>
    <cellStyle name="Normal 137 4" xfId="4188" xr:uid="{80344B34-BD7F-4A40-B8F0-FB7C336A988D}"/>
    <cellStyle name="Normal 137 5" xfId="4667" xr:uid="{00900A6C-62EE-4618-8981-B1A26C0A4556}"/>
    <cellStyle name="Normal 138" xfId="4400" xr:uid="{F4987EDA-72EE-40C4-89B0-C486D03698AF}"/>
    <cellStyle name="Normal 139" xfId="4773" xr:uid="{E3F95536-0D44-4C5F-AD98-C8F734644D6A}"/>
    <cellStyle name="Normal 14" xfId="1540" xr:uid="{00000000-0005-0000-0000-000005060000}"/>
    <cellStyle name="Normal 14 2" xfId="1541" xr:uid="{00000000-0005-0000-0000-000006060000}"/>
    <cellStyle name="Normal 14 2 2" xfId="1542" xr:uid="{00000000-0005-0000-0000-000007060000}"/>
    <cellStyle name="Normal 14 2 2 2" xfId="1543" xr:uid="{00000000-0005-0000-0000-000008060000}"/>
    <cellStyle name="Normal 14 2 2 2 2" xfId="1544" xr:uid="{00000000-0005-0000-0000-000009060000}"/>
    <cellStyle name="Normal 14 2 2 2 2 2" xfId="1545" xr:uid="{00000000-0005-0000-0000-00000A060000}"/>
    <cellStyle name="Normal 14 2 2 2 2 2 2" xfId="1546" xr:uid="{00000000-0005-0000-0000-00000B060000}"/>
    <cellStyle name="Normal 14 2 2 2 2 2 2 2" xfId="1547" xr:uid="{00000000-0005-0000-0000-00000C060000}"/>
    <cellStyle name="Normal 14 2 2 2 2 2_4_Pembangunan JTM Baru Penyulang CPU 5" xfId="1548" xr:uid="{00000000-0005-0000-0000-00000D060000}"/>
    <cellStyle name="Normal 14 2 2 2 2 3" xfId="1549" xr:uid="{00000000-0005-0000-0000-00000E060000}"/>
    <cellStyle name="Normal 14 2 2 2 3" xfId="1550" xr:uid="{00000000-0005-0000-0000-00000F060000}"/>
    <cellStyle name="Normal 14 2 2 2 3 2" xfId="1551" xr:uid="{00000000-0005-0000-0000-000010060000}"/>
    <cellStyle name="Normal 14 2 2 2_4_Pembangunan JTM Baru Penyulang CPU 5" xfId="1552" xr:uid="{00000000-0005-0000-0000-000011060000}"/>
    <cellStyle name="Normal 14 2 2 3" xfId="1553" xr:uid="{00000000-0005-0000-0000-000012060000}"/>
    <cellStyle name="Normal 14 2 2 3 2" xfId="1554" xr:uid="{00000000-0005-0000-0000-000013060000}"/>
    <cellStyle name="Normal 14 2 2 3 2 2" xfId="1555" xr:uid="{00000000-0005-0000-0000-000014060000}"/>
    <cellStyle name="Normal 14 2 2 3_4_Pembangunan JTM Baru Penyulang CPU 5" xfId="1556" xr:uid="{00000000-0005-0000-0000-000015060000}"/>
    <cellStyle name="Normal 14 2 2 4" xfId="1557" xr:uid="{00000000-0005-0000-0000-000016060000}"/>
    <cellStyle name="Normal 14 2 3" xfId="1558" xr:uid="{00000000-0005-0000-0000-000017060000}"/>
    <cellStyle name="Normal 14 2 3 2" xfId="1559" xr:uid="{00000000-0005-0000-0000-000018060000}"/>
    <cellStyle name="Normal 14 2 3 2 2" xfId="1560" xr:uid="{00000000-0005-0000-0000-000019060000}"/>
    <cellStyle name="Normal 14 2 3 2 2 2" xfId="1561" xr:uid="{00000000-0005-0000-0000-00001A060000}"/>
    <cellStyle name="Normal 14 2 3 2_4_Pembangunan JTM Baru Penyulang CPU 5" xfId="1562" xr:uid="{00000000-0005-0000-0000-00001B060000}"/>
    <cellStyle name="Normal 14 2 3 3" xfId="1563" xr:uid="{00000000-0005-0000-0000-00001C060000}"/>
    <cellStyle name="Normal 14 2 4" xfId="1564" xr:uid="{00000000-0005-0000-0000-00001D060000}"/>
    <cellStyle name="Normal 14 2 4 2" xfId="1565" xr:uid="{00000000-0005-0000-0000-00001E060000}"/>
    <cellStyle name="Normal 14 3" xfId="1566" xr:uid="{00000000-0005-0000-0000-00001F060000}"/>
    <cellStyle name="Normal 14 4" xfId="1567" xr:uid="{00000000-0005-0000-0000-000020060000}"/>
    <cellStyle name="Normal 14 5" xfId="1568" xr:uid="{00000000-0005-0000-0000-000021060000}"/>
    <cellStyle name="Normal 140" xfId="4775" xr:uid="{F2307C39-BF2C-436A-950A-FA0A34247819}"/>
    <cellStyle name="Normal 141" xfId="5315" xr:uid="{5549B950-265E-47FB-BFB2-B60142646C51}"/>
    <cellStyle name="Normal 142" xfId="5482" xr:uid="{692B6C5B-9897-48AB-A96D-CCDCF34D52C1}"/>
    <cellStyle name="Normal 143" xfId="5314" xr:uid="{B17E4B0E-6057-46FA-8A7A-436569A73E0E}"/>
    <cellStyle name="Normal 144" xfId="5480" xr:uid="{31F8BE3C-30BD-4B4F-AE7B-00A7CCF23A23}"/>
    <cellStyle name="Normal 145" xfId="5313" xr:uid="{61D3CC19-79B1-4BC6-9533-C26BEDE140B1}"/>
    <cellStyle name="Normal 146" xfId="4421" xr:uid="{9B1E613A-9048-4062-B7FE-CE748990CCA4}"/>
    <cellStyle name="Normal 147" xfId="5251" xr:uid="{EC8DB0BB-DD8E-47FA-B460-0B678C6D990B}"/>
    <cellStyle name="Normal 148" xfId="5493" xr:uid="{9CE4CA11-4288-4161-8BA6-46210ED18B3B}"/>
    <cellStyle name="Normal 149" xfId="5652" xr:uid="{9FCAA3BB-C7BE-451F-94BF-EF51485F24BE}"/>
    <cellStyle name="Normal 15" xfId="1569" xr:uid="{00000000-0005-0000-0000-000022060000}"/>
    <cellStyle name="Normal 15 2" xfId="1570" xr:uid="{00000000-0005-0000-0000-000023060000}"/>
    <cellStyle name="Normal 16" xfId="1571" xr:uid="{00000000-0005-0000-0000-000024060000}"/>
    <cellStyle name="Normal 16 2" xfId="1572" xr:uid="{00000000-0005-0000-0000-000025060000}"/>
    <cellStyle name="Normal 16 2 2" xfId="3225" xr:uid="{469804F7-3008-40EE-8475-096C81A1903B}"/>
    <cellStyle name="Normal 16 3" xfId="1573" xr:uid="{00000000-0005-0000-0000-000026060000}"/>
    <cellStyle name="Normal 16 3 2" xfId="1574" xr:uid="{00000000-0005-0000-0000-000027060000}"/>
    <cellStyle name="Normal 16 3 2 2" xfId="3227" xr:uid="{80BCC00F-B4BA-4216-AF57-D314180E88FD}"/>
    <cellStyle name="Normal 16 3 3" xfId="3226" xr:uid="{BF46592C-7D9B-4E6A-A3BB-D6BB178D27C0}"/>
    <cellStyle name="Normal 16 4" xfId="1575" xr:uid="{00000000-0005-0000-0000-000028060000}"/>
    <cellStyle name="Normal 16 4 2" xfId="1576" xr:uid="{00000000-0005-0000-0000-000029060000}"/>
    <cellStyle name="Normal 16 5" xfId="1577" xr:uid="{00000000-0005-0000-0000-00002A060000}"/>
    <cellStyle name="Normal 16_4_Pembangunan JTM Baru Penyulang CPU 5" xfId="1578" xr:uid="{00000000-0005-0000-0000-00002B060000}"/>
    <cellStyle name="Normal 17" xfId="1579" xr:uid="{00000000-0005-0000-0000-00002C060000}"/>
    <cellStyle name="Normal 17 2" xfId="1580" xr:uid="{00000000-0005-0000-0000-00002D060000}"/>
    <cellStyle name="Normal 17 3" xfId="1581" xr:uid="{00000000-0005-0000-0000-00002E060000}"/>
    <cellStyle name="Normal 17 3 2" xfId="1582" xr:uid="{00000000-0005-0000-0000-00002F060000}"/>
    <cellStyle name="Normal 17 4" xfId="1583" xr:uid="{00000000-0005-0000-0000-000030060000}"/>
    <cellStyle name="Normal 17 4 2" xfId="1584" xr:uid="{00000000-0005-0000-0000-000031060000}"/>
    <cellStyle name="Normal 17 5" xfId="1585" xr:uid="{00000000-0005-0000-0000-000032060000}"/>
    <cellStyle name="Normal 17 5 2" xfId="1586" xr:uid="{00000000-0005-0000-0000-000033060000}"/>
    <cellStyle name="Normal 17 6" xfId="1587" xr:uid="{00000000-0005-0000-0000-000034060000}"/>
    <cellStyle name="Normal 17 7" xfId="1588" xr:uid="{00000000-0005-0000-0000-000035060000}"/>
    <cellStyle name="Normal 17_B2-Ds. Pakis Putih" xfId="1589" xr:uid="{00000000-0005-0000-0000-000036060000}"/>
    <cellStyle name="Normal 18" xfId="1590" xr:uid="{00000000-0005-0000-0000-000037060000}"/>
    <cellStyle name="Normal 18 2" xfId="1591" xr:uid="{00000000-0005-0000-0000-000038060000}"/>
    <cellStyle name="Normal 18 2 2" xfId="1592" xr:uid="{00000000-0005-0000-0000-000039060000}"/>
    <cellStyle name="Normal 18 3" xfId="1593" xr:uid="{00000000-0005-0000-0000-00003A060000}"/>
    <cellStyle name="Normal 18 3 2" xfId="1594" xr:uid="{00000000-0005-0000-0000-00003B060000}"/>
    <cellStyle name="Normal 18 4" xfId="1595" xr:uid="{00000000-0005-0000-0000-00003C060000}"/>
    <cellStyle name="Normal 18 5" xfId="3228" xr:uid="{00E13CB6-6496-4455-9335-8882C57C172D}"/>
    <cellStyle name="Normal 18_4_Pembangunan JTM Baru Penyulang CPU 5" xfId="1596" xr:uid="{00000000-0005-0000-0000-00003D060000}"/>
    <cellStyle name="Normal 19" xfId="1597" xr:uid="{00000000-0005-0000-0000-00003E060000}"/>
    <cellStyle name="Normal 19 2" xfId="3229" xr:uid="{A9578905-9ACF-477E-895A-BCA084DCC6E7}"/>
    <cellStyle name="Normal 2" xfId="1598" xr:uid="{00000000-0005-0000-0000-00003F060000}"/>
    <cellStyle name="Normal 2 10" xfId="1599" xr:uid="{00000000-0005-0000-0000-000040060000}"/>
    <cellStyle name="Normal 2 10 2" xfId="1600" xr:uid="{00000000-0005-0000-0000-000041060000}"/>
    <cellStyle name="Normal 2 10 2 2" xfId="1601" xr:uid="{00000000-0005-0000-0000-000042060000}"/>
    <cellStyle name="Normal 2 10 3" xfId="4397" xr:uid="{DF52DBA7-079F-4913-A8DE-7AA6A65773BD}"/>
    <cellStyle name="Normal 2 100" xfId="1602" xr:uid="{00000000-0005-0000-0000-000043060000}"/>
    <cellStyle name="Normal 2 100 2" xfId="1603" xr:uid="{00000000-0005-0000-0000-000044060000}"/>
    <cellStyle name="Normal 2 101" xfId="1604" xr:uid="{00000000-0005-0000-0000-000045060000}"/>
    <cellStyle name="Normal 2 101 2" xfId="1605" xr:uid="{00000000-0005-0000-0000-000046060000}"/>
    <cellStyle name="Normal 2 102" xfId="1606" xr:uid="{00000000-0005-0000-0000-000047060000}"/>
    <cellStyle name="Normal 2 102 2" xfId="1607" xr:uid="{00000000-0005-0000-0000-000048060000}"/>
    <cellStyle name="Normal 2 103" xfId="1608" xr:uid="{00000000-0005-0000-0000-000049060000}"/>
    <cellStyle name="Normal 2 103 2" xfId="1609" xr:uid="{00000000-0005-0000-0000-00004A060000}"/>
    <cellStyle name="Normal 2 104" xfId="1610" xr:uid="{00000000-0005-0000-0000-00004B060000}"/>
    <cellStyle name="Normal 2 105" xfId="1611" xr:uid="{00000000-0005-0000-0000-00004C060000}"/>
    <cellStyle name="Normal 2 106" xfId="1612" xr:uid="{00000000-0005-0000-0000-00004D060000}"/>
    <cellStyle name="Normal 2 106 2" xfId="3230" xr:uid="{1F218859-7734-4D1F-AE59-BA59E34B6CA2}"/>
    <cellStyle name="Normal 2 107" xfId="1613" xr:uid="{00000000-0005-0000-0000-00004E060000}"/>
    <cellStyle name="Normal 2 108" xfId="1614" xr:uid="{00000000-0005-0000-0000-00004F060000}"/>
    <cellStyle name="Normal 2 108 2" xfId="1615" xr:uid="{00000000-0005-0000-0000-000050060000}"/>
    <cellStyle name="Normal 2 11" xfId="1616" xr:uid="{00000000-0005-0000-0000-000051060000}"/>
    <cellStyle name="Normal 2 11 2" xfId="1617" xr:uid="{00000000-0005-0000-0000-000052060000}"/>
    <cellStyle name="Normal 2 11 2 2" xfId="3232" xr:uid="{40BD4EB5-9E35-4456-A74C-0718FFCDF708}"/>
    <cellStyle name="Normal 2 11 3" xfId="1618" xr:uid="{00000000-0005-0000-0000-000053060000}"/>
    <cellStyle name="Normal 2 11 3 2" xfId="3233" xr:uid="{174BE4FE-933D-4145-A6E6-512C9E3975C4}"/>
    <cellStyle name="Normal 2 11 4" xfId="1619" xr:uid="{00000000-0005-0000-0000-000054060000}"/>
    <cellStyle name="Normal 2 11 4 2" xfId="3234" xr:uid="{5DE56B66-9BA1-4A42-9035-CDE8F118CD1B}"/>
    <cellStyle name="Normal 2 11 5" xfId="3231" xr:uid="{37706F11-C1ED-4FCA-A0B1-0AABDFC4E71A}"/>
    <cellStyle name="Normal 2 12" xfId="1620" xr:uid="{00000000-0005-0000-0000-000055060000}"/>
    <cellStyle name="Normal 2 12 2" xfId="1621" xr:uid="{00000000-0005-0000-0000-000056060000}"/>
    <cellStyle name="Normal 2 12 2 2" xfId="3236" xr:uid="{459196FE-F4B4-4F89-BC3B-98DE7FCB3B77}"/>
    <cellStyle name="Normal 2 12 3" xfId="3235" xr:uid="{16C84BE4-D66D-42B0-B754-0C24BAC8391F}"/>
    <cellStyle name="Normal 2 12_SR DERET_ASLI" xfId="1622" xr:uid="{00000000-0005-0000-0000-000057060000}"/>
    <cellStyle name="Normal 2 13" xfId="1623" xr:uid="{00000000-0005-0000-0000-000058060000}"/>
    <cellStyle name="Normal 2 13 2" xfId="3237" xr:uid="{A09F2046-923A-4D22-85B8-1CF03F9D0D67}"/>
    <cellStyle name="Normal 2 14" xfId="1624" xr:uid="{00000000-0005-0000-0000-000059060000}"/>
    <cellStyle name="Normal 2 15" xfId="1625" xr:uid="{00000000-0005-0000-0000-00005A060000}"/>
    <cellStyle name="Normal 2 15 2" xfId="3238" xr:uid="{BCAD801C-2AB4-49B0-8C8E-1E14F89C9BD0}"/>
    <cellStyle name="Normal 2 16" xfId="1626" xr:uid="{00000000-0005-0000-0000-00005B060000}"/>
    <cellStyle name="Normal 2 16 2" xfId="1627" xr:uid="{00000000-0005-0000-0000-00005C060000}"/>
    <cellStyle name="Normal 2 17" xfId="1628" xr:uid="{00000000-0005-0000-0000-00005D060000}"/>
    <cellStyle name="Normal 2 17 2" xfId="1629" xr:uid="{00000000-0005-0000-0000-00005E060000}"/>
    <cellStyle name="Normal 2 18" xfId="1630" xr:uid="{00000000-0005-0000-0000-00005F060000}"/>
    <cellStyle name="Normal 2 18 2" xfId="1631" xr:uid="{00000000-0005-0000-0000-000060060000}"/>
    <cellStyle name="Normal 2 19" xfId="1632" xr:uid="{00000000-0005-0000-0000-000061060000}"/>
    <cellStyle name="Normal 2 19 2" xfId="1633" xr:uid="{00000000-0005-0000-0000-000062060000}"/>
    <cellStyle name="Normal 2 2" xfId="1634" xr:uid="{00000000-0005-0000-0000-000063060000}"/>
    <cellStyle name="Normal 2 2 10" xfId="1635" xr:uid="{00000000-0005-0000-0000-000064060000}"/>
    <cellStyle name="Normal 2 2 10 2" xfId="3239" xr:uid="{7B513C56-06D9-4ACB-886F-46D882696D20}"/>
    <cellStyle name="Normal 2 2 11" xfId="1636" xr:uid="{00000000-0005-0000-0000-000065060000}"/>
    <cellStyle name="Normal 2 2 11 2" xfId="3240" xr:uid="{2AA80F82-6862-4DE9-81CC-A3FB1C18DED9}"/>
    <cellStyle name="Normal 2 2 12" xfId="1637" xr:uid="{00000000-0005-0000-0000-000066060000}"/>
    <cellStyle name="Normal 2 2 12 2" xfId="3241" xr:uid="{CA783BF4-8540-4F0A-A2C8-74A5FF901CF4}"/>
    <cellStyle name="Normal 2 2 13" xfId="1638" xr:uid="{00000000-0005-0000-0000-000067060000}"/>
    <cellStyle name="Normal 2 2 13 2" xfId="3242" xr:uid="{7E198B14-004D-4F32-B384-E73A0990EA79}"/>
    <cellStyle name="Normal 2 2 14" xfId="1639" xr:uid="{00000000-0005-0000-0000-000068060000}"/>
    <cellStyle name="Normal 2 2 14 2" xfId="3243" xr:uid="{F69A8638-E557-4FF9-AB38-7BE0DAD53FE4}"/>
    <cellStyle name="Normal 2 2 15" xfId="1640" xr:uid="{00000000-0005-0000-0000-000069060000}"/>
    <cellStyle name="Normal 2 2 15 2" xfId="3244" xr:uid="{F7D2C6F3-5459-4DE1-A13F-C9DCA548B3BA}"/>
    <cellStyle name="Normal 2 2 16" xfId="1641" xr:uid="{00000000-0005-0000-0000-00006A060000}"/>
    <cellStyle name="Normal 2 2 16 2" xfId="3245" xr:uid="{1E607877-055E-4349-ADBC-A6CED71C36AC}"/>
    <cellStyle name="Normal 2 2 17" xfId="1642" xr:uid="{00000000-0005-0000-0000-00006B060000}"/>
    <cellStyle name="Normal 2 2 17 2" xfId="1643" xr:uid="{00000000-0005-0000-0000-00006C060000}"/>
    <cellStyle name="Normal 2 2 18" xfId="1644" xr:uid="{00000000-0005-0000-0000-00006D060000}"/>
    <cellStyle name="Normal 2 2 19" xfId="1645" xr:uid="{00000000-0005-0000-0000-00006E060000}"/>
    <cellStyle name="Normal 2 2 2" xfId="1646" xr:uid="{00000000-0005-0000-0000-00006F060000}"/>
    <cellStyle name="Normal 2 2 2 2" xfId="1647" xr:uid="{00000000-0005-0000-0000-000070060000}"/>
    <cellStyle name="Normal 2 2 2 2 2" xfId="1648" xr:uid="{00000000-0005-0000-0000-000071060000}"/>
    <cellStyle name="Normal 2 2 2 2 2 2" xfId="1649" xr:uid="{00000000-0005-0000-0000-000072060000}"/>
    <cellStyle name="Normal 2 2 2 2 3" xfId="1650" xr:uid="{00000000-0005-0000-0000-000073060000}"/>
    <cellStyle name="Normal 2 2 2 2 3 2" xfId="1651" xr:uid="{00000000-0005-0000-0000-000074060000}"/>
    <cellStyle name="Normal 2 2 2 2 3 3" xfId="1652" xr:uid="{00000000-0005-0000-0000-000075060000}"/>
    <cellStyle name="Normal 2 2 2 2 3 3 2" xfId="1653" xr:uid="{00000000-0005-0000-0000-000076060000}"/>
    <cellStyle name="Normal 2 2 2 2 4" xfId="1654" xr:uid="{00000000-0005-0000-0000-000077060000}"/>
    <cellStyle name="Normal 2 2 2 3" xfId="1655" xr:uid="{00000000-0005-0000-0000-000078060000}"/>
    <cellStyle name="Normal 2 2 2 4" xfId="1656" xr:uid="{00000000-0005-0000-0000-000079060000}"/>
    <cellStyle name="Normal 2 2 2 5" xfId="1657" xr:uid="{00000000-0005-0000-0000-00007A060000}"/>
    <cellStyle name="Normal 2 2 2_4_Pembangunan JTM Baru Penyulang CPU 5" xfId="1658" xr:uid="{00000000-0005-0000-0000-00007B060000}"/>
    <cellStyle name="Normal 2 2 3" xfId="1659" xr:uid="{00000000-0005-0000-0000-00007C060000}"/>
    <cellStyle name="Normal 2 2 3 2" xfId="1660" xr:uid="{00000000-0005-0000-0000-00007D060000}"/>
    <cellStyle name="Normal 2 2 3 2 2" xfId="1661" xr:uid="{00000000-0005-0000-0000-00007E060000}"/>
    <cellStyle name="Normal 2 2 3 2 2 2" xfId="1662" xr:uid="{00000000-0005-0000-0000-00007F060000}"/>
    <cellStyle name="Normal 2 2 3 2 2 3" xfId="1663" xr:uid="{00000000-0005-0000-0000-000080060000}"/>
    <cellStyle name="Normal 2 2 3 2 2 4" xfId="1664" xr:uid="{00000000-0005-0000-0000-000081060000}"/>
    <cellStyle name="Normal 2 2 3 2 2 5" xfId="1665" xr:uid="{00000000-0005-0000-0000-000082060000}"/>
    <cellStyle name="Normal 2 2 3 2 2 6" xfId="1666" xr:uid="{00000000-0005-0000-0000-000083060000}"/>
    <cellStyle name="Normal 2 2 3 2 2 7" xfId="1667" xr:uid="{00000000-0005-0000-0000-000084060000}"/>
    <cellStyle name="Normal 2 2 3 2 2 8" xfId="1668" xr:uid="{00000000-0005-0000-0000-000085060000}"/>
    <cellStyle name="Normal 2 2 3 2 2_Book2" xfId="1669" xr:uid="{00000000-0005-0000-0000-000086060000}"/>
    <cellStyle name="Normal 2 2 3 2 3" xfId="1670" xr:uid="{00000000-0005-0000-0000-000087060000}"/>
    <cellStyle name="Normal 2 2 3 2 3 2" xfId="1671" xr:uid="{00000000-0005-0000-0000-000088060000}"/>
    <cellStyle name="Normal 2 2 3 3" xfId="1672" xr:uid="{00000000-0005-0000-0000-000089060000}"/>
    <cellStyle name="Normal 2 2 4" xfId="1673" xr:uid="{00000000-0005-0000-0000-00008A060000}"/>
    <cellStyle name="Normal 2 2 4 2" xfId="3246" xr:uid="{F35A8890-7C0F-49FC-ABDC-97F5D02302AC}"/>
    <cellStyle name="Normal 2 2 5" xfId="1674" xr:uid="{00000000-0005-0000-0000-00008B060000}"/>
    <cellStyle name="Normal 2 2 5 2" xfId="3247" xr:uid="{588C7E93-0BF6-4944-9A17-FD7B71128867}"/>
    <cellStyle name="Normal 2 2 6" xfId="1675" xr:uid="{00000000-0005-0000-0000-00008C060000}"/>
    <cellStyle name="Normal 2 2 6 2" xfId="3248" xr:uid="{5A8BE77A-6266-47E9-9860-ED67ABBFC909}"/>
    <cellStyle name="Normal 2 2 7" xfId="1676" xr:uid="{00000000-0005-0000-0000-00008D060000}"/>
    <cellStyle name="Normal 2 2 7 2" xfId="3249" xr:uid="{37E211E3-B185-434E-A067-861D36F60559}"/>
    <cellStyle name="Normal 2 2 8" xfId="1677" xr:uid="{00000000-0005-0000-0000-00008E060000}"/>
    <cellStyle name="Normal 2 2 8 2" xfId="3250" xr:uid="{058AB265-E415-40BB-8A82-C90B8AE796D7}"/>
    <cellStyle name="Normal 2 2 9" xfId="1678" xr:uid="{00000000-0005-0000-0000-00008F060000}"/>
    <cellStyle name="Normal 2 2 9 2" xfId="3251" xr:uid="{EC5DD65B-9D99-48BE-871C-3395949AFE5F}"/>
    <cellStyle name="Normal 2 2_1.2.2.1 SLM Pembangunan FEEDER BARU MDI 9 dan 10 2052011" xfId="1679" xr:uid="{00000000-0005-0000-0000-000090060000}"/>
    <cellStyle name="Normal 2 20" xfId="1680" xr:uid="{00000000-0005-0000-0000-000091060000}"/>
    <cellStyle name="Normal 2 20 2" xfId="1681" xr:uid="{00000000-0005-0000-0000-000092060000}"/>
    <cellStyle name="Normal 2 21" xfId="1682" xr:uid="{00000000-0005-0000-0000-000093060000}"/>
    <cellStyle name="Normal 2 21 2" xfId="1683" xr:uid="{00000000-0005-0000-0000-000094060000}"/>
    <cellStyle name="Normal 2 22" xfId="1684" xr:uid="{00000000-0005-0000-0000-000095060000}"/>
    <cellStyle name="Normal 2 22 2" xfId="1685" xr:uid="{00000000-0005-0000-0000-000096060000}"/>
    <cellStyle name="Normal 2 23" xfId="1686" xr:uid="{00000000-0005-0000-0000-000097060000}"/>
    <cellStyle name="Normal 2 23 2" xfId="1687" xr:uid="{00000000-0005-0000-0000-000098060000}"/>
    <cellStyle name="Normal 2 24" xfId="1688" xr:uid="{00000000-0005-0000-0000-000099060000}"/>
    <cellStyle name="Normal 2 25" xfId="1689" xr:uid="{00000000-0005-0000-0000-00009A060000}"/>
    <cellStyle name="Normal 2 25 2" xfId="1690" xr:uid="{00000000-0005-0000-0000-00009B060000}"/>
    <cellStyle name="Normal 2 26" xfId="1691" xr:uid="{00000000-0005-0000-0000-00009C060000}"/>
    <cellStyle name="Normal 2 26 2" xfId="1692" xr:uid="{00000000-0005-0000-0000-00009D060000}"/>
    <cellStyle name="Normal 2 27" xfId="1693" xr:uid="{00000000-0005-0000-0000-00009E060000}"/>
    <cellStyle name="Normal 2 27 2" xfId="1694" xr:uid="{00000000-0005-0000-0000-00009F060000}"/>
    <cellStyle name="Normal 2 28" xfId="1695" xr:uid="{00000000-0005-0000-0000-0000A0060000}"/>
    <cellStyle name="Normal 2 28 2" xfId="1696" xr:uid="{00000000-0005-0000-0000-0000A1060000}"/>
    <cellStyle name="Normal 2 29" xfId="1697" xr:uid="{00000000-0005-0000-0000-0000A2060000}"/>
    <cellStyle name="Normal 2 29 2" xfId="1698" xr:uid="{00000000-0005-0000-0000-0000A3060000}"/>
    <cellStyle name="Normal 2 3" xfId="1699" xr:uid="{00000000-0005-0000-0000-0000A4060000}"/>
    <cellStyle name="Normal 2 3 2" xfId="1700" xr:uid="{00000000-0005-0000-0000-0000A5060000}"/>
    <cellStyle name="Normal 2 3 2 2" xfId="1701" xr:uid="{00000000-0005-0000-0000-0000A6060000}"/>
    <cellStyle name="Normal 2 3 2 3" xfId="1702" xr:uid="{00000000-0005-0000-0000-0000A7060000}"/>
    <cellStyle name="Normal 2 3 3" xfId="1703" xr:uid="{00000000-0005-0000-0000-0000A8060000}"/>
    <cellStyle name="Normal 2 3 3 2" xfId="1704" xr:uid="{00000000-0005-0000-0000-0000A9060000}"/>
    <cellStyle name="Normal 2 3 4" xfId="1705" xr:uid="{00000000-0005-0000-0000-0000AA060000}"/>
    <cellStyle name="Normal 2 3 5" xfId="1706" xr:uid="{00000000-0005-0000-0000-0000AB060000}"/>
    <cellStyle name="Normal 2 3_1001 -Batur Jaya I.3-555KVA" xfId="1707" xr:uid="{00000000-0005-0000-0000-0000AC060000}"/>
    <cellStyle name="Normal 2 30" xfId="1708" xr:uid="{00000000-0005-0000-0000-0000AD060000}"/>
    <cellStyle name="Normal 2 30 2" xfId="1709" xr:uid="{00000000-0005-0000-0000-0000AE060000}"/>
    <cellStyle name="Normal 2 31" xfId="1710" xr:uid="{00000000-0005-0000-0000-0000AF060000}"/>
    <cellStyle name="Normal 2 31 2" xfId="1711" xr:uid="{00000000-0005-0000-0000-0000B0060000}"/>
    <cellStyle name="Normal 2 32" xfId="1712" xr:uid="{00000000-0005-0000-0000-0000B1060000}"/>
    <cellStyle name="Normal 2 32 2" xfId="1713" xr:uid="{00000000-0005-0000-0000-0000B2060000}"/>
    <cellStyle name="Normal 2 33" xfId="1714" xr:uid="{00000000-0005-0000-0000-0000B3060000}"/>
    <cellStyle name="Normal 2 33 2" xfId="1715" xr:uid="{00000000-0005-0000-0000-0000B4060000}"/>
    <cellStyle name="Normal 2 34" xfId="1716" xr:uid="{00000000-0005-0000-0000-0000B5060000}"/>
    <cellStyle name="Normal 2 34 2" xfId="1717" xr:uid="{00000000-0005-0000-0000-0000B6060000}"/>
    <cellStyle name="Normal 2 35" xfId="1718" xr:uid="{00000000-0005-0000-0000-0000B7060000}"/>
    <cellStyle name="Normal 2 35 2" xfId="1719" xr:uid="{00000000-0005-0000-0000-0000B8060000}"/>
    <cellStyle name="Normal 2 36" xfId="1720" xr:uid="{00000000-0005-0000-0000-0000B9060000}"/>
    <cellStyle name="Normal 2 36 2" xfId="1721" xr:uid="{00000000-0005-0000-0000-0000BA060000}"/>
    <cellStyle name="Normal 2 37" xfId="1722" xr:uid="{00000000-0005-0000-0000-0000BB060000}"/>
    <cellStyle name="Normal 2 37 2" xfId="1723" xr:uid="{00000000-0005-0000-0000-0000BC060000}"/>
    <cellStyle name="Normal 2 38" xfId="1724" xr:uid="{00000000-0005-0000-0000-0000BD060000}"/>
    <cellStyle name="Normal 2 39" xfId="1725" xr:uid="{00000000-0005-0000-0000-0000BE060000}"/>
    <cellStyle name="Normal 2 4" xfId="1726" xr:uid="{00000000-0005-0000-0000-0000BF060000}"/>
    <cellStyle name="Normal 2 4 2" xfId="1727" xr:uid="{00000000-0005-0000-0000-0000C0060000}"/>
    <cellStyle name="Normal 2 4 2 2" xfId="1728" xr:uid="{00000000-0005-0000-0000-0000C1060000}"/>
    <cellStyle name="Normal 2 4 3" xfId="1729" xr:uid="{00000000-0005-0000-0000-0000C2060000}"/>
    <cellStyle name="Normal 2 4 3 2" xfId="1730" xr:uid="{00000000-0005-0000-0000-0000C3060000}"/>
    <cellStyle name="Normal 2 4 4" xfId="1731" xr:uid="{00000000-0005-0000-0000-0000C4060000}"/>
    <cellStyle name="Normal 2 40" xfId="1732" xr:uid="{00000000-0005-0000-0000-0000C5060000}"/>
    <cellStyle name="Normal 2 41" xfId="1733" xr:uid="{00000000-0005-0000-0000-0000C6060000}"/>
    <cellStyle name="Normal 2 41 2" xfId="1734" xr:uid="{00000000-0005-0000-0000-0000C7060000}"/>
    <cellStyle name="Normal 2 42" xfId="1735" xr:uid="{00000000-0005-0000-0000-0000C8060000}"/>
    <cellStyle name="Normal 2 42 2" xfId="1736" xr:uid="{00000000-0005-0000-0000-0000C9060000}"/>
    <cellStyle name="Normal 2 43" xfId="1737" xr:uid="{00000000-0005-0000-0000-0000CA060000}"/>
    <cellStyle name="Normal 2 43 2" xfId="1738" xr:uid="{00000000-0005-0000-0000-0000CB060000}"/>
    <cellStyle name="Normal 2 44" xfId="1739" xr:uid="{00000000-0005-0000-0000-0000CC060000}"/>
    <cellStyle name="Normal 2 44 2" xfId="1740" xr:uid="{00000000-0005-0000-0000-0000CD060000}"/>
    <cellStyle name="Normal 2 45" xfId="1741" xr:uid="{00000000-0005-0000-0000-0000CE060000}"/>
    <cellStyle name="Normal 2 45 2" xfId="1742" xr:uid="{00000000-0005-0000-0000-0000CF060000}"/>
    <cellStyle name="Normal 2 46" xfId="1743" xr:uid="{00000000-0005-0000-0000-0000D0060000}"/>
    <cellStyle name="Normal 2 46 2" xfId="1744" xr:uid="{00000000-0005-0000-0000-0000D1060000}"/>
    <cellStyle name="Normal 2 47" xfId="1745" xr:uid="{00000000-0005-0000-0000-0000D2060000}"/>
    <cellStyle name="Normal 2 47 2" xfId="1746" xr:uid="{00000000-0005-0000-0000-0000D3060000}"/>
    <cellStyle name="Normal 2 48" xfId="1747" xr:uid="{00000000-0005-0000-0000-0000D4060000}"/>
    <cellStyle name="Normal 2 48 2" xfId="1748" xr:uid="{00000000-0005-0000-0000-0000D5060000}"/>
    <cellStyle name="Normal 2 49" xfId="1749" xr:uid="{00000000-0005-0000-0000-0000D6060000}"/>
    <cellStyle name="Normal 2 49 2" xfId="1750" xr:uid="{00000000-0005-0000-0000-0000D7060000}"/>
    <cellStyle name="Normal 2 5" xfId="1751" xr:uid="{00000000-0005-0000-0000-0000D8060000}"/>
    <cellStyle name="Normal 2 5 2" xfId="1752" xr:uid="{00000000-0005-0000-0000-0000D9060000}"/>
    <cellStyle name="Normal 2 5 2 2" xfId="1753" xr:uid="{00000000-0005-0000-0000-0000DA060000}"/>
    <cellStyle name="Normal 2 5 2 2 2" xfId="4192" xr:uid="{E4441BE3-2842-4D4B-BFAD-C1A3B1C10395}"/>
    <cellStyle name="Normal 2 5 2 2 3" xfId="4674" xr:uid="{4D361C9A-A0C4-4154-8F89-7906FE485634}"/>
    <cellStyle name="Normal 2 5 2 3" xfId="4191" xr:uid="{7483AA81-4B29-4340-A0A1-E2651EF652A4}"/>
    <cellStyle name="Normal 2 5 2 4" xfId="4673" xr:uid="{A3E4B1A7-4A5F-496E-A9CD-2D1DE9DA2FBB}"/>
    <cellStyle name="Normal 2 5 3" xfId="1754" xr:uid="{00000000-0005-0000-0000-0000DB060000}"/>
    <cellStyle name="Normal 2 5 3 2" xfId="4193" xr:uid="{1CE67BCA-536C-47FA-BD4B-0C4A2C506E65}"/>
    <cellStyle name="Normal 2 5 3 3" xfId="4675" xr:uid="{71D43475-1FE3-4210-BF36-545EB6C5C825}"/>
    <cellStyle name="Normal 2 5 4" xfId="2694" xr:uid="{B37BEAAF-FB27-40B1-9038-FD4B8C20F131}"/>
    <cellStyle name="Normal 2 5 5" xfId="3406" xr:uid="{79E66656-12F0-419C-A978-76137FA94346}"/>
    <cellStyle name="Normal 2 5 6" xfId="4190" xr:uid="{82D5E6B5-4B26-4E93-BD74-6A7C2979205E}"/>
    <cellStyle name="Normal 2 5 7" xfId="4417" xr:uid="{4D2900B1-8965-4049-8870-8443C96D2815}"/>
    <cellStyle name="Normal 2 50" xfId="1755" xr:uid="{00000000-0005-0000-0000-0000DC060000}"/>
    <cellStyle name="Normal 2 50 2" xfId="1756" xr:uid="{00000000-0005-0000-0000-0000DD060000}"/>
    <cellStyle name="Normal 2 51" xfId="1757" xr:uid="{00000000-0005-0000-0000-0000DE060000}"/>
    <cellStyle name="Normal 2 51 2" xfId="1758" xr:uid="{00000000-0005-0000-0000-0000DF060000}"/>
    <cellStyle name="Normal 2 52" xfId="1759" xr:uid="{00000000-0005-0000-0000-0000E0060000}"/>
    <cellStyle name="Normal 2 52 2" xfId="1760" xr:uid="{00000000-0005-0000-0000-0000E1060000}"/>
    <cellStyle name="Normal 2 53" xfId="1761" xr:uid="{00000000-0005-0000-0000-0000E2060000}"/>
    <cellStyle name="Normal 2 53 2" xfId="1762" xr:uid="{00000000-0005-0000-0000-0000E3060000}"/>
    <cellStyle name="Normal 2 54" xfId="1763" xr:uid="{00000000-0005-0000-0000-0000E4060000}"/>
    <cellStyle name="Normal 2 54 2" xfId="1764" xr:uid="{00000000-0005-0000-0000-0000E5060000}"/>
    <cellStyle name="Normal 2 55" xfId="1765" xr:uid="{00000000-0005-0000-0000-0000E6060000}"/>
    <cellStyle name="Normal 2 55 2" xfId="1766" xr:uid="{00000000-0005-0000-0000-0000E7060000}"/>
    <cellStyle name="Normal 2 56" xfId="1767" xr:uid="{00000000-0005-0000-0000-0000E8060000}"/>
    <cellStyle name="Normal 2 56 2" xfId="1768" xr:uid="{00000000-0005-0000-0000-0000E9060000}"/>
    <cellStyle name="Normal 2 57" xfId="1769" xr:uid="{00000000-0005-0000-0000-0000EA060000}"/>
    <cellStyle name="Normal 2 57 2" xfId="1770" xr:uid="{00000000-0005-0000-0000-0000EB060000}"/>
    <cellStyle name="Normal 2 58" xfId="1771" xr:uid="{00000000-0005-0000-0000-0000EC060000}"/>
    <cellStyle name="Normal 2 58 2" xfId="1772" xr:uid="{00000000-0005-0000-0000-0000ED060000}"/>
    <cellStyle name="Normal 2 59" xfId="1773" xr:uid="{00000000-0005-0000-0000-0000EE060000}"/>
    <cellStyle name="Normal 2 59 2" xfId="1774" xr:uid="{00000000-0005-0000-0000-0000EF060000}"/>
    <cellStyle name="Normal 2 6" xfId="1775" xr:uid="{00000000-0005-0000-0000-0000F0060000}"/>
    <cellStyle name="Normal 2 6 2" xfId="1776" xr:uid="{00000000-0005-0000-0000-0000F1060000}"/>
    <cellStyle name="Normal 2 6 3" xfId="3252" xr:uid="{4A28238C-69BF-406C-BD0B-7493632CABDE}"/>
    <cellStyle name="Normal 2 60" xfId="1777" xr:uid="{00000000-0005-0000-0000-0000F2060000}"/>
    <cellStyle name="Normal 2 60 2" xfId="1778" xr:uid="{00000000-0005-0000-0000-0000F3060000}"/>
    <cellStyle name="Normal 2 61" xfId="1779" xr:uid="{00000000-0005-0000-0000-0000F4060000}"/>
    <cellStyle name="Normal 2 61 2" xfId="1780" xr:uid="{00000000-0005-0000-0000-0000F5060000}"/>
    <cellStyle name="Normal 2 62" xfId="1781" xr:uid="{00000000-0005-0000-0000-0000F6060000}"/>
    <cellStyle name="Normal 2 62 2" xfId="1782" xr:uid="{00000000-0005-0000-0000-0000F7060000}"/>
    <cellStyle name="Normal 2 63" xfId="1783" xr:uid="{00000000-0005-0000-0000-0000F8060000}"/>
    <cellStyle name="Normal 2 63 2" xfId="1784" xr:uid="{00000000-0005-0000-0000-0000F9060000}"/>
    <cellStyle name="Normal 2 64" xfId="1785" xr:uid="{00000000-0005-0000-0000-0000FA060000}"/>
    <cellStyle name="Normal 2 64 2" xfId="1786" xr:uid="{00000000-0005-0000-0000-0000FB060000}"/>
    <cellStyle name="Normal 2 65" xfId="1787" xr:uid="{00000000-0005-0000-0000-0000FC060000}"/>
    <cellStyle name="Normal 2 65 2" xfId="1788" xr:uid="{00000000-0005-0000-0000-0000FD060000}"/>
    <cellStyle name="Normal 2 66" xfId="1789" xr:uid="{00000000-0005-0000-0000-0000FE060000}"/>
    <cellStyle name="Normal 2 66 2" xfId="1790" xr:uid="{00000000-0005-0000-0000-0000FF060000}"/>
    <cellStyle name="Normal 2 67" xfId="1791" xr:uid="{00000000-0005-0000-0000-000000070000}"/>
    <cellStyle name="Normal 2 67 2" xfId="1792" xr:uid="{00000000-0005-0000-0000-000001070000}"/>
    <cellStyle name="Normal 2 68" xfId="1793" xr:uid="{00000000-0005-0000-0000-000002070000}"/>
    <cellStyle name="Normal 2 68 2" xfId="1794" xr:uid="{00000000-0005-0000-0000-000003070000}"/>
    <cellStyle name="Normal 2 69" xfId="1795" xr:uid="{00000000-0005-0000-0000-000004070000}"/>
    <cellStyle name="Normal 2 69 2" xfId="1796" xr:uid="{00000000-0005-0000-0000-000005070000}"/>
    <cellStyle name="Normal 2 7" xfId="1797" xr:uid="{00000000-0005-0000-0000-000006070000}"/>
    <cellStyle name="Normal 2 7 2" xfId="3253" xr:uid="{66C99F88-08AE-4FB5-B926-6E75D4D05C2E}"/>
    <cellStyle name="Normal 2 70" xfId="1798" xr:uid="{00000000-0005-0000-0000-000007070000}"/>
    <cellStyle name="Normal 2 70 2" xfId="1799" xr:uid="{00000000-0005-0000-0000-000008070000}"/>
    <cellStyle name="Normal 2 71" xfId="1800" xr:uid="{00000000-0005-0000-0000-000009070000}"/>
    <cellStyle name="Normal 2 71 2" xfId="1801" xr:uid="{00000000-0005-0000-0000-00000A070000}"/>
    <cellStyle name="Normal 2 72" xfId="1802" xr:uid="{00000000-0005-0000-0000-00000B070000}"/>
    <cellStyle name="Normal 2 72 2" xfId="1803" xr:uid="{00000000-0005-0000-0000-00000C070000}"/>
    <cellStyle name="Normal 2 73" xfId="1804" xr:uid="{00000000-0005-0000-0000-00000D070000}"/>
    <cellStyle name="Normal 2 73 2" xfId="1805" xr:uid="{00000000-0005-0000-0000-00000E070000}"/>
    <cellStyle name="Normal 2 74" xfId="1806" xr:uid="{00000000-0005-0000-0000-00000F070000}"/>
    <cellStyle name="Normal 2 74 2" xfId="1807" xr:uid="{00000000-0005-0000-0000-000010070000}"/>
    <cellStyle name="Normal 2 75" xfId="1808" xr:uid="{00000000-0005-0000-0000-000011070000}"/>
    <cellStyle name="Normal 2 75 2" xfId="1809" xr:uid="{00000000-0005-0000-0000-000012070000}"/>
    <cellStyle name="Normal 2 76" xfId="1810" xr:uid="{00000000-0005-0000-0000-000013070000}"/>
    <cellStyle name="Normal 2 76 2" xfId="1811" xr:uid="{00000000-0005-0000-0000-000014070000}"/>
    <cellStyle name="Normal 2 77" xfId="1812" xr:uid="{00000000-0005-0000-0000-000015070000}"/>
    <cellStyle name="Normal 2 77 2" xfId="1813" xr:uid="{00000000-0005-0000-0000-000016070000}"/>
    <cellStyle name="Normal 2 78" xfId="1814" xr:uid="{00000000-0005-0000-0000-000017070000}"/>
    <cellStyle name="Normal 2 78 2" xfId="1815" xr:uid="{00000000-0005-0000-0000-000018070000}"/>
    <cellStyle name="Normal 2 79" xfId="1816" xr:uid="{00000000-0005-0000-0000-000019070000}"/>
    <cellStyle name="Normal 2 79 2" xfId="1817" xr:uid="{00000000-0005-0000-0000-00001A070000}"/>
    <cellStyle name="Normal 2 8" xfId="1818" xr:uid="{00000000-0005-0000-0000-00001B070000}"/>
    <cellStyle name="Normal 2 8 10" xfId="3254" xr:uid="{9DA8B097-FF12-4490-8DA0-C8DA1F98C3F6}"/>
    <cellStyle name="Normal 2 8 2" xfId="1819" xr:uid="{00000000-0005-0000-0000-00001C070000}"/>
    <cellStyle name="Normal 2 8 3" xfId="1820" xr:uid="{00000000-0005-0000-0000-00001D070000}"/>
    <cellStyle name="Normal 2 8 4" xfId="1821" xr:uid="{00000000-0005-0000-0000-00001E070000}"/>
    <cellStyle name="Normal 2 8 5" xfId="1822" xr:uid="{00000000-0005-0000-0000-00001F070000}"/>
    <cellStyle name="Normal 2 8 6" xfId="1823" xr:uid="{00000000-0005-0000-0000-000020070000}"/>
    <cellStyle name="Normal 2 8 7" xfId="1824" xr:uid="{00000000-0005-0000-0000-000021070000}"/>
    <cellStyle name="Normal 2 8 8" xfId="1825" xr:uid="{00000000-0005-0000-0000-000022070000}"/>
    <cellStyle name="Normal 2 8 9" xfId="1826" xr:uid="{00000000-0005-0000-0000-000023070000}"/>
    <cellStyle name="Normal 2 8_lap ALL" xfId="1827" xr:uid="{00000000-0005-0000-0000-000024070000}"/>
    <cellStyle name="Normal 2 80" xfId="1828" xr:uid="{00000000-0005-0000-0000-000025070000}"/>
    <cellStyle name="Normal 2 80 2" xfId="1829" xr:uid="{00000000-0005-0000-0000-000026070000}"/>
    <cellStyle name="Normal 2 81" xfId="1830" xr:uid="{00000000-0005-0000-0000-000027070000}"/>
    <cellStyle name="Normal 2 81 2" xfId="1831" xr:uid="{00000000-0005-0000-0000-000028070000}"/>
    <cellStyle name="Normal 2 82" xfId="1832" xr:uid="{00000000-0005-0000-0000-000029070000}"/>
    <cellStyle name="Normal 2 82 2" xfId="1833" xr:uid="{00000000-0005-0000-0000-00002A070000}"/>
    <cellStyle name="Normal 2 83" xfId="1834" xr:uid="{00000000-0005-0000-0000-00002B070000}"/>
    <cellStyle name="Normal 2 83 2" xfId="1835" xr:uid="{00000000-0005-0000-0000-00002C070000}"/>
    <cellStyle name="Normal 2 84" xfId="1836" xr:uid="{00000000-0005-0000-0000-00002D070000}"/>
    <cellStyle name="Normal 2 84 2" xfId="1837" xr:uid="{00000000-0005-0000-0000-00002E070000}"/>
    <cellStyle name="Normal 2 85" xfId="1838" xr:uid="{00000000-0005-0000-0000-00002F070000}"/>
    <cellStyle name="Normal 2 85 2" xfId="1839" xr:uid="{00000000-0005-0000-0000-000030070000}"/>
    <cellStyle name="Normal 2 86" xfId="1840" xr:uid="{00000000-0005-0000-0000-000031070000}"/>
    <cellStyle name="Normal 2 86 2" xfId="1841" xr:uid="{00000000-0005-0000-0000-000032070000}"/>
    <cellStyle name="Normal 2 87" xfId="1842" xr:uid="{00000000-0005-0000-0000-000033070000}"/>
    <cellStyle name="Normal 2 87 2" xfId="1843" xr:uid="{00000000-0005-0000-0000-000034070000}"/>
    <cellStyle name="Normal 2 88" xfId="1844" xr:uid="{00000000-0005-0000-0000-000035070000}"/>
    <cellStyle name="Normal 2 88 2" xfId="1845" xr:uid="{00000000-0005-0000-0000-000036070000}"/>
    <cellStyle name="Normal 2 89" xfId="1846" xr:uid="{00000000-0005-0000-0000-000037070000}"/>
    <cellStyle name="Normal 2 89 2" xfId="1847" xr:uid="{00000000-0005-0000-0000-000038070000}"/>
    <cellStyle name="Normal 2 9" xfId="1848" xr:uid="{00000000-0005-0000-0000-000039070000}"/>
    <cellStyle name="Normal 2 9 2" xfId="3255" xr:uid="{8A69BF62-6B54-4D79-B82F-D047755DAD6A}"/>
    <cellStyle name="Normal 2 90" xfId="1849" xr:uid="{00000000-0005-0000-0000-00003A070000}"/>
    <cellStyle name="Normal 2 90 2" xfId="1850" xr:uid="{00000000-0005-0000-0000-00003B070000}"/>
    <cellStyle name="Normal 2 91" xfId="1851" xr:uid="{00000000-0005-0000-0000-00003C070000}"/>
    <cellStyle name="Normal 2 91 2" xfId="1852" xr:uid="{00000000-0005-0000-0000-00003D070000}"/>
    <cellStyle name="Normal 2 92" xfId="1853" xr:uid="{00000000-0005-0000-0000-00003E070000}"/>
    <cellStyle name="Normal 2 92 2" xfId="1854" xr:uid="{00000000-0005-0000-0000-00003F070000}"/>
    <cellStyle name="Normal 2 93" xfId="1855" xr:uid="{00000000-0005-0000-0000-000040070000}"/>
    <cellStyle name="Normal 2 93 2" xfId="1856" xr:uid="{00000000-0005-0000-0000-000041070000}"/>
    <cellStyle name="Normal 2 94" xfId="1857" xr:uid="{00000000-0005-0000-0000-000042070000}"/>
    <cellStyle name="Normal 2 94 2" xfId="1858" xr:uid="{00000000-0005-0000-0000-000043070000}"/>
    <cellStyle name="Normal 2 95" xfId="1859" xr:uid="{00000000-0005-0000-0000-000044070000}"/>
    <cellStyle name="Normal 2 95 2" xfId="1860" xr:uid="{00000000-0005-0000-0000-000045070000}"/>
    <cellStyle name="Normal 2 96" xfId="1861" xr:uid="{00000000-0005-0000-0000-000046070000}"/>
    <cellStyle name="Normal 2 96 2" xfId="1862" xr:uid="{00000000-0005-0000-0000-000047070000}"/>
    <cellStyle name="Normal 2 97" xfId="1863" xr:uid="{00000000-0005-0000-0000-000048070000}"/>
    <cellStyle name="Normal 2 97 2" xfId="1864" xr:uid="{00000000-0005-0000-0000-000049070000}"/>
    <cellStyle name="Normal 2 98" xfId="1865" xr:uid="{00000000-0005-0000-0000-00004A070000}"/>
    <cellStyle name="Normal 2 98 2" xfId="1866" xr:uid="{00000000-0005-0000-0000-00004B070000}"/>
    <cellStyle name="Normal 2 99" xfId="1867" xr:uid="{00000000-0005-0000-0000-00004C070000}"/>
    <cellStyle name="Normal 2 99 2" xfId="1868" xr:uid="{00000000-0005-0000-0000-00004D070000}"/>
    <cellStyle name="Normal 2_(PRK 111601-111604) 20130401 Joint AAU - GJN 4 - BNL 5 - KTN 7" xfId="1869" xr:uid="{00000000-0005-0000-0000-00004E070000}"/>
    <cellStyle name="Normal 20" xfId="1870" xr:uid="{00000000-0005-0000-0000-00004F070000}"/>
    <cellStyle name="Normal 20 2" xfId="1871" xr:uid="{00000000-0005-0000-0000-000050070000}"/>
    <cellStyle name="Normal 20 2 2" xfId="1872" xr:uid="{00000000-0005-0000-0000-000051070000}"/>
    <cellStyle name="Normal 20 2 3" xfId="1873" xr:uid="{00000000-0005-0000-0000-000052070000}"/>
    <cellStyle name="Normal 20 2 4" xfId="1874" xr:uid="{00000000-0005-0000-0000-000053070000}"/>
    <cellStyle name="Normal 20 3" xfId="1875" xr:uid="{00000000-0005-0000-0000-000054070000}"/>
    <cellStyle name="Normal 20 3 2" xfId="1876" xr:uid="{00000000-0005-0000-0000-000055070000}"/>
    <cellStyle name="Normal 20 4" xfId="1877" xr:uid="{00000000-0005-0000-0000-000056070000}"/>
    <cellStyle name="Normal 20 5" xfId="1878" xr:uid="{00000000-0005-0000-0000-000057070000}"/>
    <cellStyle name="Normal 20 6" xfId="1879" xr:uid="{00000000-0005-0000-0000-000058070000}"/>
    <cellStyle name="Normal 20 7" xfId="3256" xr:uid="{9DCF3126-65FD-431F-97FF-31FD047276AE}"/>
    <cellStyle name="Normal 20_RAB_LOK_SPK_Tw_II_2010-2" xfId="1880" xr:uid="{00000000-0005-0000-0000-000059070000}"/>
    <cellStyle name="Normal 21" xfId="1881" xr:uid="{00000000-0005-0000-0000-00005A070000}"/>
    <cellStyle name="Normal 21 2" xfId="1882" xr:uid="{00000000-0005-0000-0000-00005B070000}"/>
    <cellStyle name="Normal 21 2 2" xfId="1883" xr:uid="{00000000-0005-0000-0000-00005C070000}"/>
    <cellStyle name="Normal 21 3" xfId="3257" xr:uid="{7B527FBC-D906-4207-93EB-01313229CC0E}"/>
    <cellStyle name="Normal 21_DATA DINGO &amp; IMG _OK" xfId="1884" xr:uid="{00000000-0005-0000-0000-00005D070000}"/>
    <cellStyle name="Normal 22" xfId="1885" xr:uid="{00000000-0005-0000-0000-00005E070000}"/>
    <cellStyle name="Normal 22 2" xfId="3258" xr:uid="{DA1100D7-310A-4637-A096-379E4A3F86A8}"/>
    <cellStyle name="Normal 23" xfId="1886" xr:uid="{00000000-0005-0000-0000-00005F070000}"/>
    <cellStyle name="Normal 23 2" xfId="3259" xr:uid="{67E4670F-3F33-4688-AFA5-BCC4B6AA72C5}"/>
    <cellStyle name="Normal 24" xfId="1887" xr:uid="{00000000-0005-0000-0000-000060070000}"/>
    <cellStyle name="Normal 24 2" xfId="1888" xr:uid="{00000000-0005-0000-0000-000061070000}"/>
    <cellStyle name="Normal 24 2 2" xfId="1889" xr:uid="{00000000-0005-0000-0000-000062070000}"/>
    <cellStyle name="Normal 25" xfId="1890" xr:uid="{00000000-0005-0000-0000-000063070000}"/>
    <cellStyle name="Normal 25 2" xfId="1891" xr:uid="{00000000-0005-0000-0000-000064070000}"/>
    <cellStyle name="Normal 26" xfId="1892" xr:uid="{00000000-0005-0000-0000-000065070000}"/>
    <cellStyle name="Normal 27" xfId="1893" xr:uid="{00000000-0005-0000-0000-000066070000}"/>
    <cellStyle name="Normal 27 2" xfId="1894" xr:uid="{00000000-0005-0000-0000-000067070000}"/>
    <cellStyle name="Normal 27 2 2" xfId="1895" xr:uid="{00000000-0005-0000-0000-000068070000}"/>
    <cellStyle name="Normal 27 3" xfId="1896" xr:uid="{00000000-0005-0000-0000-000069070000}"/>
    <cellStyle name="Normal 28" xfId="1897" xr:uid="{00000000-0005-0000-0000-00006A070000}"/>
    <cellStyle name="Normal 28 2" xfId="1898" xr:uid="{00000000-0005-0000-0000-00006B070000}"/>
    <cellStyle name="Normal 28 2 2" xfId="1899" xr:uid="{00000000-0005-0000-0000-00006C070000}"/>
    <cellStyle name="Normal 28_Book2" xfId="1900" xr:uid="{00000000-0005-0000-0000-00006D070000}"/>
    <cellStyle name="Normal 29" xfId="1901" xr:uid="{00000000-0005-0000-0000-00006E070000}"/>
    <cellStyle name="Normal 3" xfId="1902" xr:uid="{00000000-0005-0000-0000-00006F070000}"/>
    <cellStyle name="Normal 3 2" xfId="1903" xr:uid="{00000000-0005-0000-0000-000070070000}"/>
    <cellStyle name="Normal 3 2 2" xfId="1904" xr:uid="{00000000-0005-0000-0000-000071070000}"/>
    <cellStyle name="Normal 3 2 2 2" xfId="1905" xr:uid="{00000000-0005-0000-0000-000072070000}"/>
    <cellStyle name="Normal 3 2_4_Pembangunan JTM Baru Penyulang CPU 5" xfId="1906" xr:uid="{00000000-0005-0000-0000-000073070000}"/>
    <cellStyle name="Normal 3 3" xfId="1907" xr:uid="{00000000-0005-0000-0000-000074070000}"/>
    <cellStyle name="Normal 3 3 2" xfId="1908" xr:uid="{00000000-0005-0000-0000-000075070000}"/>
    <cellStyle name="Normal 3 4" xfId="1909" xr:uid="{00000000-0005-0000-0000-000076070000}"/>
    <cellStyle name="Normal 3 4 2" xfId="1910" xr:uid="{00000000-0005-0000-0000-000077070000}"/>
    <cellStyle name="Normal 3 4 3" xfId="1911" xr:uid="{00000000-0005-0000-0000-000078070000}"/>
    <cellStyle name="Normal 3 48" xfId="1912" xr:uid="{00000000-0005-0000-0000-000079070000}"/>
    <cellStyle name="Normal 3 5" xfId="1913" xr:uid="{00000000-0005-0000-0000-00007A070000}"/>
    <cellStyle name="Normal 3 5 2" xfId="1914" xr:uid="{00000000-0005-0000-0000-00007B070000}"/>
    <cellStyle name="Normal 3 6" xfId="1915" xr:uid="{00000000-0005-0000-0000-00007C070000}"/>
    <cellStyle name="Normal 3 7" xfId="1916" xr:uid="{00000000-0005-0000-0000-00007D070000}"/>
    <cellStyle name="Normal 3 8" xfId="1917" xr:uid="{00000000-0005-0000-0000-00007E070000}"/>
    <cellStyle name="Normal 3_1.2.1 SLM Pembangunan FEEDER BARU MDI 9 dan 10 2052011" xfId="1918" xr:uid="{00000000-0005-0000-0000-00007F070000}"/>
    <cellStyle name="Normal 30" xfId="1919" xr:uid="{00000000-0005-0000-0000-000080070000}"/>
    <cellStyle name="Normal 30 2" xfId="1920" xr:uid="{00000000-0005-0000-0000-000081070000}"/>
    <cellStyle name="Normal 31" xfId="1921" xr:uid="{00000000-0005-0000-0000-000082070000}"/>
    <cellStyle name="Normal 31 2" xfId="1922" xr:uid="{00000000-0005-0000-0000-000083070000}"/>
    <cellStyle name="Normal 32" xfId="1923" xr:uid="{00000000-0005-0000-0000-000084070000}"/>
    <cellStyle name="Normal 32 2" xfId="1924" xr:uid="{00000000-0005-0000-0000-000085070000}"/>
    <cellStyle name="Normal 33" xfId="1925" xr:uid="{00000000-0005-0000-0000-000086070000}"/>
    <cellStyle name="Normal 34" xfId="1926" xr:uid="{00000000-0005-0000-0000-000087070000}"/>
    <cellStyle name="Normal 35" xfId="1927" xr:uid="{00000000-0005-0000-0000-000088070000}"/>
    <cellStyle name="Normal 35 2" xfId="1928" xr:uid="{00000000-0005-0000-0000-000089070000}"/>
    <cellStyle name="Normal 36" xfId="1929" xr:uid="{00000000-0005-0000-0000-00008A070000}"/>
    <cellStyle name="Normal 36 2" xfId="1930" xr:uid="{00000000-0005-0000-0000-00008B070000}"/>
    <cellStyle name="Normal 37" xfId="1931" xr:uid="{00000000-0005-0000-0000-00008C070000}"/>
    <cellStyle name="Normal 37 2" xfId="1932" xr:uid="{00000000-0005-0000-0000-00008D070000}"/>
    <cellStyle name="Normal 38" xfId="1933" xr:uid="{00000000-0005-0000-0000-00008E070000}"/>
    <cellStyle name="Normal 38 2" xfId="1934" xr:uid="{00000000-0005-0000-0000-00008F070000}"/>
    <cellStyle name="Normal 39" xfId="1935" xr:uid="{00000000-0005-0000-0000-000090070000}"/>
    <cellStyle name="Normal 39 2" xfId="1936" xr:uid="{00000000-0005-0000-0000-000091070000}"/>
    <cellStyle name="Normal 4" xfId="1937" xr:uid="{00000000-0005-0000-0000-000092070000}"/>
    <cellStyle name="Normal 4 2" xfId="1938" xr:uid="{00000000-0005-0000-0000-000093070000}"/>
    <cellStyle name="Normal 4 2 2" xfId="1939" xr:uid="{00000000-0005-0000-0000-000094070000}"/>
    <cellStyle name="Normal 4 3" xfId="1940" xr:uid="{00000000-0005-0000-0000-000095070000}"/>
    <cellStyle name="Normal 4 4" xfId="1941" xr:uid="{00000000-0005-0000-0000-000096070000}"/>
    <cellStyle name="Normal 4 4 2" xfId="4196" xr:uid="{AF78E5B6-4C95-4B1A-95DA-EEF10A6D79CD}"/>
    <cellStyle name="Normal 4 4 3" xfId="4812" xr:uid="{D9340B5F-6CC1-47EE-99CA-6680CCD17E16}"/>
    <cellStyle name="Normal 4 5" xfId="2692" xr:uid="{44F62430-6188-47B9-AE7F-EB79CCC4D478}"/>
    <cellStyle name="Normal 4 6" xfId="3405" xr:uid="{E0DDBDEB-79E2-47FA-8FDD-D0033FDC05C4}"/>
    <cellStyle name="Normal 4 7" xfId="4195" xr:uid="{A6000FDF-C8D3-4E15-AF9E-8FEBFAC6A9BE}"/>
    <cellStyle name="Normal 4 8" xfId="4410" xr:uid="{DBBE2C80-850D-4FF3-AE01-27088D4AB59A}"/>
    <cellStyle name="Normal 4_4_Pembangunan JTM Baru Penyulang CPU 5" xfId="1942" xr:uid="{00000000-0005-0000-0000-000097070000}"/>
    <cellStyle name="Normal 40" xfId="1943" xr:uid="{00000000-0005-0000-0000-000098070000}"/>
    <cellStyle name="Normal 40 2" xfId="1944" xr:uid="{00000000-0005-0000-0000-000099070000}"/>
    <cellStyle name="Normal 41" xfId="1945" xr:uid="{00000000-0005-0000-0000-00009A070000}"/>
    <cellStyle name="Normal 41 2" xfId="1946" xr:uid="{00000000-0005-0000-0000-00009B070000}"/>
    <cellStyle name="Normal 42" xfId="1947" xr:uid="{00000000-0005-0000-0000-00009C070000}"/>
    <cellStyle name="Normal 42 2" xfId="1948" xr:uid="{00000000-0005-0000-0000-00009D070000}"/>
    <cellStyle name="Normal 43" xfId="1949" xr:uid="{00000000-0005-0000-0000-00009E070000}"/>
    <cellStyle name="Normal 44" xfId="1950" xr:uid="{00000000-0005-0000-0000-00009F070000}"/>
    <cellStyle name="Normal 44 2" xfId="1951" xr:uid="{00000000-0005-0000-0000-0000A0070000}"/>
    <cellStyle name="Normal 45" xfId="1952" xr:uid="{00000000-0005-0000-0000-0000A1070000}"/>
    <cellStyle name="Normal 45 2" xfId="1953" xr:uid="{00000000-0005-0000-0000-0000A2070000}"/>
    <cellStyle name="Normal 46" xfId="1954" xr:uid="{00000000-0005-0000-0000-0000A3070000}"/>
    <cellStyle name="Normal 46 2" xfId="1955" xr:uid="{00000000-0005-0000-0000-0000A4070000}"/>
    <cellStyle name="Normal 47" xfId="1956" xr:uid="{00000000-0005-0000-0000-0000A5070000}"/>
    <cellStyle name="Normal 47 2" xfId="1957" xr:uid="{00000000-0005-0000-0000-0000A6070000}"/>
    <cellStyle name="Normal 48" xfId="1958" xr:uid="{00000000-0005-0000-0000-0000A7070000}"/>
    <cellStyle name="Normal 48 2" xfId="1959" xr:uid="{00000000-0005-0000-0000-0000A8070000}"/>
    <cellStyle name="Normal 49" xfId="1960" xr:uid="{00000000-0005-0000-0000-0000A9070000}"/>
    <cellStyle name="Normal 49 2" xfId="1961" xr:uid="{00000000-0005-0000-0000-0000AA070000}"/>
    <cellStyle name="Normal 5" xfId="1962" xr:uid="{00000000-0005-0000-0000-0000AB070000}"/>
    <cellStyle name="Normal 5 2" xfId="1963" xr:uid="{00000000-0005-0000-0000-0000AC070000}"/>
    <cellStyle name="Normal 5 2 2" xfId="1964" xr:uid="{00000000-0005-0000-0000-0000AD070000}"/>
    <cellStyle name="Normal 5 3" xfId="1965" xr:uid="{00000000-0005-0000-0000-0000AE070000}"/>
    <cellStyle name="Normal 5 4" xfId="1966" xr:uid="{00000000-0005-0000-0000-0000AF070000}"/>
    <cellStyle name="Normal 5 5" xfId="1967" xr:uid="{00000000-0005-0000-0000-0000B0070000}"/>
    <cellStyle name="Normal 5 6" xfId="1968" xr:uid="{00000000-0005-0000-0000-0000B1070000}"/>
    <cellStyle name="Normal 5 7" xfId="1969" xr:uid="{00000000-0005-0000-0000-0000B2070000}"/>
    <cellStyle name="Normal 5 8" xfId="1970" xr:uid="{00000000-0005-0000-0000-0000B3070000}"/>
    <cellStyle name="Normal 5 9" xfId="1971" xr:uid="{00000000-0005-0000-0000-0000B4070000}"/>
    <cellStyle name="Normal 5_1.2.2.1 SLM Pembangunan FEEDER BARU MDI 9 dan 10 2052011" xfId="1972" xr:uid="{00000000-0005-0000-0000-0000B5070000}"/>
    <cellStyle name="Normal 50" xfId="1973" xr:uid="{00000000-0005-0000-0000-0000B6070000}"/>
    <cellStyle name="Normal 50 2" xfId="1974" xr:uid="{00000000-0005-0000-0000-0000B7070000}"/>
    <cellStyle name="Normal 51" xfId="1975" xr:uid="{00000000-0005-0000-0000-0000B8070000}"/>
    <cellStyle name="Normal 52" xfId="1976" xr:uid="{00000000-0005-0000-0000-0000B9070000}"/>
    <cellStyle name="Normal 52 2" xfId="1977" xr:uid="{00000000-0005-0000-0000-0000BA070000}"/>
    <cellStyle name="Normal 53" xfId="1978" xr:uid="{00000000-0005-0000-0000-0000BB070000}"/>
    <cellStyle name="Normal 53 2" xfId="1979" xr:uid="{00000000-0005-0000-0000-0000BC070000}"/>
    <cellStyle name="Normal 54" xfId="1980" xr:uid="{00000000-0005-0000-0000-0000BD070000}"/>
    <cellStyle name="Normal 54 2" xfId="1981" xr:uid="{00000000-0005-0000-0000-0000BE070000}"/>
    <cellStyle name="Normal 55" xfId="1982" xr:uid="{00000000-0005-0000-0000-0000BF070000}"/>
    <cellStyle name="Normal 56" xfId="1983" xr:uid="{00000000-0005-0000-0000-0000C0070000}"/>
    <cellStyle name="Normal 56 2" xfId="1984" xr:uid="{00000000-0005-0000-0000-0000C1070000}"/>
    <cellStyle name="Normal 57" xfId="1985" xr:uid="{00000000-0005-0000-0000-0000C2070000}"/>
    <cellStyle name="Normal 58" xfId="1986" xr:uid="{00000000-0005-0000-0000-0000C3070000}"/>
    <cellStyle name="Normal 59" xfId="1987" xr:uid="{00000000-0005-0000-0000-0000C4070000}"/>
    <cellStyle name="Normal 6" xfId="1988" xr:uid="{00000000-0005-0000-0000-0000C5070000}"/>
    <cellStyle name="Normal 6 2" xfId="1989" xr:uid="{00000000-0005-0000-0000-0000C6070000}"/>
    <cellStyle name="Normal 6 2 2" xfId="1990" xr:uid="{00000000-0005-0000-0000-0000C7070000}"/>
    <cellStyle name="Normal 6 3" xfId="1991" xr:uid="{00000000-0005-0000-0000-0000C8070000}"/>
    <cellStyle name="Normal 6 3 2" xfId="1992" xr:uid="{00000000-0005-0000-0000-0000C9070000}"/>
    <cellStyle name="Normal 6 4" xfId="1993" xr:uid="{00000000-0005-0000-0000-0000CA070000}"/>
    <cellStyle name="Normal 6_1.2.2.1 SLM Pembangunan FEEDER BARU MDI 9 dan 10 2052011" xfId="1994" xr:uid="{00000000-0005-0000-0000-0000CB070000}"/>
    <cellStyle name="Normal 60" xfId="1995" xr:uid="{00000000-0005-0000-0000-0000CC070000}"/>
    <cellStyle name="Normal 61" xfId="1996" xr:uid="{00000000-0005-0000-0000-0000CD070000}"/>
    <cellStyle name="Normal 62" xfId="1997" xr:uid="{00000000-0005-0000-0000-0000CE070000}"/>
    <cellStyle name="Normal 63" xfId="1998" xr:uid="{00000000-0005-0000-0000-0000CF070000}"/>
    <cellStyle name="Normal 64" xfId="1999" xr:uid="{00000000-0005-0000-0000-0000D0070000}"/>
    <cellStyle name="Normal 65" xfId="2000" xr:uid="{00000000-0005-0000-0000-0000D1070000}"/>
    <cellStyle name="Normal 66" xfId="2001" xr:uid="{00000000-0005-0000-0000-0000D2070000}"/>
    <cellStyle name="Normal 67" xfId="2002" xr:uid="{00000000-0005-0000-0000-0000D3070000}"/>
    <cellStyle name="Normal 68" xfId="2003" xr:uid="{00000000-0005-0000-0000-0000D4070000}"/>
    <cellStyle name="Normal 69" xfId="2004" xr:uid="{00000000-0005-0000-0000-0000D5070000}"/>
    <cellStyle name="Normal 7" xfId="2005" xr:uid="{00000000-0005-0000-0000-0000D6070000}"/>
    <cellStyle name="Normal 7 2" xfId="2006" xr:uid="{00000000-0005-0000-0000-0000D7070000}"/>
    <cellStyle name="Normal 7 2 2" xfId="2007" xr:uid="{00000000-0005-0000-0000-0000D8070000}"/>
    <cellStyle name="Normal 7 3" xfId="2008" xr:uid="{00000000-0005-0000-0000-0000D9070000}"/>
    <cellStyle name="Normal 7 4" xfId="2009" xr:uid="{00000000-0005-0000-0000-0000DA070000}"/>
    <cellStyle name="Normal 7 5" xfId="2010" xr:uid="{00000000-0005-0000-0000-0000DB070000}"/>
    <cellStyle name="Normal 7_1.2.2.1 SLM Pembangunan FEEDER BARU MDI 9 dan 10 2052011" xfId="2011" xr:uid="{00000000-0005-0000-0000-0000DC070000}"/>
    <cellStyle name="Normal 70" xfId="2012" xr:uid="{00000000-0005-0000-0000-0000DD070000}"/>
    <cellStyle name="Normal 71" xfId="2013" xr:uid="{00000000-0005-0000-0000-0000DE070000}"/>
    <cellStyle name="Normal 72" xfId="2014" xr:uid="{00000000-0005-0000-0000-0000DF070000}"/>
    <cellStyle name="Normal 73" xfId="2015" xr:uid="{00000000-0005-0000-0000-0000E0070000}"/>
    <cellStyle name="Normal 74" xfId="2016" xr:uid="{00000000-0005-0000-0000-0000E1070000}"/>
    <cellStyle name="Normal 75" xfId="2017" xr:uid="{00000000-0005-0000-0000-0000E2070000}"/>
    <cellStyle name="Normal 76" xfId="2018" xr:uid="{00000000-0005-0000-0000-0000E3070000}"/>
    <cellStyle name="Normal 77" xfId="2019" xr:uid="{00000000-0005-0000-0000-0000E4070000}"/>
    <cellStyle name="Normal 78" xfId="2020" xr:uid="{00000000-0005-0000-0000-0000E5070000}"/>
    <cellStyle name="Normal 79" xfId="2021" xr:uid="{00000000-0005-0000-0000-0000E6070000}"/>
    <cellStyle name="Normal 8" xfId="2022" xr:uid="{00000000-0005-0000-0000-0000E7070000}"/>
    <cellStyle name="Normal 8 2" xfId="2023" xr:uid="{00000000-0005-0000-0000-0000E8070000}"/>
    <cellStyle name="Normal 8 2 2" xfId="3261" xr:uid="{3E159338-D3F9-4B3D-B88D-4FE22516BED2}"/>
    <cellStyle name="Normal 8 3" xfId="2024" xr:uid="{00000000-0005-0000-0000-0000E9070000}"/>
    <cellStyle name="Normal 8 3 2" xfId="4198" xr:uid="{091D989D-0C21-4546-A41A-4A543476F8B2}"/>
    <cellStyle name="Normal 8 3 3" xfId="4872" xr:uid="{0A909F90-6745-4CDD-8123-A5BD3EFAE889}"/>
    <cellStyle name="Normal 8 4" xfId="3260" xr:uid="{E2C51F0A-73AE-43E6-AC62-98B10C0EB78F}"/>
    <cellStyle name="Normal 8 5" xfId="3683" xr:uid="{D1D65389-C0C4-4759-9BF2-6A84FCB29791}"/>
    <cellStyle name="Normal 8 6" xfId="4197" xr:uid="{499C5B68-F04B-4F2D-BF68-3535E679AD48}"/>
    <cellStyle name="Normal 8 7" xfId="4669" xr:uid="{5E6E07B9-E53F-4BC8-BDC0-2C3675ACDD17}"/>
    <cellStyle name="Normal 8_(PRK 111601-111604) 20130401 Joint AAU - GJN 4 - BNL 5 - KTN 7" xfId="2025" xr:uid="{00000000-0005-0000-0000-0000EA070000}"/>
    <cellStyle name="Normal 80" xfId="2026" xr:uid="{00000000-0005-0000-0000-0000EB070000}"/>
    <cellStyle name="Normal 81" xfId="2027" xr:uid="{00000000-0005-0000-0000-0000EC070000}"/>
    <cellStyle name="Normal 82" xfId="2028" xr:uid="{00000000-0005-0000-0000-0000ED070000}"/>
    <cellStyle name="Normal 83" xfId="2029" xr:uid="{00000000-0005-0000-0000-0000EE070000}"/>
    <cellStyle name="Normal 84" xfId="2030" xr:uid="{00000000-0005-0000-0000-0000EF070000}"/>
    <cellStyle name="Normal 85" xfId="2031" xr:uid="{00000000-0005-0000-0000-0000F0070000}"/>
    <cellStyle name="Normal 86" xfId="2032" xr:uid="{00000000-0005-0000-0000-0000F1070000}"/>
    <cellStyle name="Normal 86 2" xfId="2033" xr:uid="{00000000-0005-0000-0000-0000F2070000}"/>
    <cellStyle name="Normal 87" xfId="2034" xr:uid="{00000000-0005-0000-0000-0000F3070000}"/>
    <cellStyle name="Normal 87 2" xfId="2035" xr:uid="{00000000-0005-0000-0000-0000F4070000}"/>
    <cellStyle name="Normal 87 2 2" xfId="2036" xr:uid="{00000000-0005-0000-0000-0000F5070000}"/>
    <cellStyle name="Normal 87 3" xfId="2037" xr:uid="{00000000-0005-0000-0000-0000F6070000}"/>
    <cellStyle name="Normal 88" xfId="2038" xr:uid="{00000000-0005-0000-0000-0000F7070000}"/>
    <cellStyle name="Normal 88 2" xfId="2039" xr:uid="{00000000-0005-0000-0000-0000F8070000}"/>
    <cellStyle name="Normal 89" xfId="2040" xr:uid="{00000000-0005-0000-0000-0000F9070000}"/>
    <cellStyle name="Normal 89 2" xfId="2041" xr:uid="{00000000-0005-0000-0000-0000FA070000}"/>
    <cellStyle name="Normal 9" xfId="2042" xr:uid="{00000000-0005-0000-0000-0000FB070000}"/>
    <cellStyle name="Normal 9 10" xfId="3570" xr:uid="{F6095AEE-7AA4-44E0-95D4-961ED800A9DF}"/>
    <cellStyle name="Normal 9 11" xfId="4199" xr:uid="{79F348E4-D32E-457D-986C-E3421581784B}"/>
    <cellStyle name="Normal 9 12" xfId="4670" xr:uid="{AD5F07F6-B4A5-4D28-9FCC-C3B367FCDA0D}"/>
    <cellStyle name="Normal 9 2" xfId="2043" xr:uid="{00000000-0005-0000-0000-0000FC070000}"/>
    <cellStyle name="Normal 9 2 2" xfId="2044" xr:uid="{00000000-0005-0000-0000-0000FD070000}"/>
    <cellStyle name="Normal 9 2 2 2" xfId="2045" xr:uid="{00000000-0005-0000-0000-0000FE070000}"/>
    <cellStyle name="Normal 9 2 2 2 2" xfId="3265" xr:uid="{8F350100-C739-4180-A068-5F2FB842C2D3}"/>
    <cellStyle name="Normal 9 2 2 3" xfId="2046" xr:uid="{00000000-0005-0000-0000-0000FF070000}"/>
    <cellStyle name="Normal 9 2 2 3 2" xfId="3266" xr:uid="{F98B19BD-1C5E-4CDF-831C-74A602721705}"/>
    <cellStyle name="Normal 9 2 2 4" xfId="2047" xr:uid="{00000000-0005-0000-0000-000000080000}"/>
    <cellStyle name="Normal 9 2 2 4 2" xfId="3267" xr:uid="{D45E1165-7AA8-4D8C-B870-EADC19DF329D}"/>
    <cellStyle name="Normal 9 2 2 5" xfId="3264" xr:uid="{2AD69DF0-E355-4710-88F4-614B539DD7AA}"/>
    <cellStyle name="Normal 9 2 3" xfId="2048" xr:uid="{00000000-0005-0000-0000-000001080000}"/>
    <cellStyle name="Normal 9 2 3 2" xfId="2049" xr:uid="{00000000-0005-0000-0000-000002080000}"/>
    <cellStyle name="Normal 9 2 3 2 2" xfId="2050" xr:uid="{00000000-0005-0000-0000-000003080000}"/>
    <cellStyle name="Normal 9 2 3 2 2 2" xfId="2051" xr:uid="{00000000-0005-0000-0000-000004080000}"/>
    <cellStyle name="Normal 9 2 3 2 2 2 2" xfId="3271" xr:uid="{4EEE29F5-48CC-4E50-B2E0-BF2B437DA8CF}"/>
    <cellStyle name="Normal 9 2 3 2 2 3" xfId="2052" xr:uid="{00000000-0005-0000-0000-000005080000}"/>
    <cellStyle name="Normal 9 2 3 2 2 3 2" xfId="3272" xr:uid="{60547F14-E138-4E27-99BF-836F02F0C2B2}"/>
    <cellStyle name="Normal 9 2 3 2 2 4" xfId="2053" xr:uid="{00000000-0005-0000-0000-000006080000}"/>
    <cellStyle name="Normal 9 2 3 2 2 4 2" xfId="3273" xr:uid="{F270A88A-D725-4C3B-B446-ABDA2A909B3D}"/>
    <cellStyle name="Normal 9 2 3 2 2 5" xfId="2054" xr:uid="{00000000-0005-0000-0000-000007080000}"/>
    <cellStyle name="Normal 9 2 3 2 2 5 2" xfId="3274" xr:uid="{7EC60295-A1E6-4E17-A437-D5CF1716BBE9}"/>
    <cellStyle name="Normal 9 2 3 2 2 6" xfId="3270" xr:uid="{DDF173A5-1711-4179-8AB5-C05CB9DC0351}"/>
    <cellStyle name="Normal 9 2 3 2 3" xfId="2055" xr:uid="{00000000-0005-0000-0000-000008080000}"/>
    <cellStyle name="Normal 9 2 3 2 3 2" xfId="2056" xr:uid="{00000000-0005-0000-0000-000009080000}"/>
    <cellStyle name="Normal 9 2 3 2 3 2 2" xfId="3276" xr:uid="{50A97F65-30E7-45BA-880F-93A33ED3EA30}"/>
    <cellStyle name="Normal 9 2 3 2 3 3" xfId="2057" xr:uid="{00000000-0005-0000-0000-00000A080000}"/>
    <cellStyle name="Normal 9 2 3 2 3 3 2" xfId="3277" xr:uid="{583C6C70-B038-4025-A938-70C9A2E2D481}"/>
    <cellStyle name="Normal 9 2 3 2 3 4" xfId="2058" xr:uid="{00000000-0005-0000-0000-00000B080000}"/>
    <cellStyle name="Normal 9 2 3 2 3 4 2" xfId="3278" xr:uid="{693F7350-8994-47C1-83DC-6989E8CC626D}"/>
    <cellStyle name="Normal 9 2 3 2 3 5" xfId="3275" xr:uid="{4E86051E-815F-481F-9D76-D810D018F615}"/>
    <cellStyle name="Normal 9 2 3 2 4" xfId="2059" xr:uid="{00000000-0005-0000-0000-00000C080000}"/>
    <cellStyle name="Normal 9 2 3 2 4 2" xfId="3279" xr:uid="{161C1D75-B03F-46EB-A5DA-6F940E3D62B2}"/>
    <cellStyle name="Normal 9 2 3 2 5" xfId="2060" xr:uid="{00000000-0005-0000-0000-00000D080000}"/>
    <cellStyle name="Normal 9 2 3 2 5 2" xfId="3280" xr:uid="{7FAC3F97-4F56-4E16-B732-190C4B8F3AEA}"/>
    <cellStyle name="Normal 9 2 3 2 6" xfId="2061" xr:uid="{00000000-0005-0000-0000-00000E080000}"/>
    <cellStyle name="Normal 9 2 3 2 6 2" xfId="3281" xr:uid="{D6EE37A7-674E-413E-96F4-5EFF87607155}"/>
    <cellStyle name="Normal 9 2 3 2 7" xfId="3269" xr:uid="{4A6B2967-2281-48A2-B71B-10FD663B16B1}"/>
    <cellStyle name="Normal 9 2 3 2_PETA POHON LITA TRW I 2010" xfId="2062" xr:uid="{00000000-0005-0000-0000-00000F080000}"/>
    <cellStyle name="Normal 9 2 3 3" xfId="2063" xr:uid="{00000000-0005-0000-0000-000010080000}"/>
    <cellStyle name="Normal 9 2 3 3 2" xfId="3282" xr:uid="{1627B9F1-161D-4473-B751-CA12F922FF38}"/>
    <cellStyle name="Normal 9 2 3 4" xfId="2064" xr:uid="{00000000-0005-0000-0000-000011080000}"/>
    <cellStyle name="Normal 9 2 3 4 2" xfId="3283" xr:uid="{E015B166-91A6-4A9C-901E-7EB8C70FBEA9}"/>
    <cellStyle name="Normal 9 2 3 5" xfId="2065" xr:uid="{00000000-0005-0000-0000-000012080000}"/>
    <cellStyle name="Normal 9 2 3 5 2" xfId="3284" xr:uid="{2D83EB4F-9E32-4FA9-8388-69789D3FF168}"/>
    <cellStyle name="Normal 9 2 3 6" xfId="3268" xr:uid="{115D64E1-AEAD-420B-85B8-521898BC46FE}"/>
    <cellStyle name="Normal 9 2 3_FORMAT PETA&amp;LOKASI RABAS2 JUNI 2010" xfId="2066" xr:uid="{00000000-0005-0000-0000-000013080000}"/>
    <cellStyle name="Normal 9 2 4" xfId="2067" xr:uid="{00000000-0005-0000-0000-000014080000}"/>
    <cellStyle name="Normal 9 2 4 2" xfId="3285" xr:uid="{A74933A4-0E17-42A8-8E25-AA6002297A55}"/>
    <cellStyle name="Normal 9 2 5" xfId="2068" xr:uid="{00000000-0005-0000-0000-000015080000}"/>
    <cellStyle name="Normal 9 2 5 2" xfId="3286" xr:uid="{9D3AD664-C763-43B9-AB34-13B5F0C02F31}"/>
    <cellStyle name="Normal 9 2 6" xfId="2069" xr:uid="{00000000-0005-0000-0000-000016080000}"/>
    <cellStyle name="Normal 9 2 6 2" xfId="3287" xr:uid="{A69E97E8-177A-4257-A916-2DA0209075A4}"/>
    <cellStyle name="Normal 9 2 7" xfId="3263" xr:uid="{B7D90789-1A48-466A-A456-97AC1D65C5F8}"/>
    <cellStyle name="Normal 9 2_ENTRI RABAS-RABAS TRW IV_LT_qq" xfId="2070" xr:uid="{00000000-0005-0000-0000-000017080000}"/>
    <cellStyle name="Normal 9 3" xfId="2071" xr:uid="{00000000-0005-0000-0000-000018080000}"/>
    <cellStyle name="Normal 9 3 2" xfId="3288" xr:uid="{DCC14D17-598E-4D77-AD62-BAB16B2394FE}"/>
    <cellStyle name="Normal 9 4" xfId="2072" xr:uid="{00000000-0005-0000-0000-000019080000}"/>
    <cellStyle name="Normal 9 4 2" xfId="3289" xr:uid="{94479833-7524-47AF-A727-43F916D2AE65}"/>
    <cellStyle name="Normal 9 5" xfId="2073" xr:uid="{00000000-0005-0000-0000-00001A080000}"/>
    <cellStyle name="Normal 9 5 2" xfId="3290" xr:uid="{00DA6A47-9CD7-4250-8A98-198C482F37E4}"/>
    <cellStyle name="Normal 9 6" xfId="2074" xr:uid="{00000000-0005-0000-0000-00001B080000}"/>
    <cellStyle name="Normal 9 6 2" xfId="2075" xr:uid="{00000000-0005-0000-0000-00001C080000}"/>
    <cellStyle name="Normal 9 7" xfId="2076" xr:uid="{00000000-0005-0000-0000-00001D080000}"/>
    <cellStyle name="Normal 9 7 2" xfId="4200" xr:uid="{173CC279-6A02-4E54-9C6C-90F558129200}"/>
    <cellStyle name="Normal 9 7 3" xfId="4883" xr:uid="{47ABBCF3-53C9-4D6F-8E8B-E8907AC7FC9C}"/>
    <cellStyle name="Normal 9 8" xfId="3262" xr:uid="{7D930580-CBA0-45C0-962B-5257BAEA215B}"/>
    <cellStyle name="Normal 9 9" xfId="3684" xr:uid="{A55BE523-9AA7-44FE-B4C7-FE464EF8BAFF}"/>
    <cellStyle name="Normal 9_4_Pembangunan JTM Baru Penyulang CPU 5" xfId="2077" xr:uid="{00000000-0005-0000-0000-00001E080000}"/>
    <cellStyle name="Normal 90" xfId="2078" xr:uid="{00000000-0005-0000-0000-00001F080000}"/>
    <cellStyle name="Normal 90 2" xfId="2079" xr:uid="{00000000-0005-0000-0000-000020080000}"/>
    <cellStyle name="Normal 91" xfId="2080" xr:uid="{00000000-0005-0000-0000-000021080000}"/>
    <cellStyle name="Normal 91 2" xfId="2081" xr:uid="{00000000-0005-0000-0000-000022080000}"/>
    <cellStyle name="Normal 92" xfId="2082" xr:uid="{00000000-0005-0000-0000-000023080000}"/>
    <cellStyle name="Normal 93" xfId="2083" xr:uid="{00000000-0005-0000-0000-000024080000}"/>
    <cellStyle name="Normal 94" xfId="2084" xr:uid="{00000000-0005-0000-0000-000025080000}"/>
    <cellStyle name="Normal 94 2" xfId="2085" xr:uid="{00000000-0005-0000-0000-000026080000}"/>
    <cellStyle name="Normal 95" xfId="2086" xr:uid="{00000000-0005-0000-0000-000027080000}"/>
    <cellStyle name="Normal 96" xfId="2087" xr:uid="{00000000-0005-0000-0000-000028080000}"/>
    <cellStyle name="Normal 97" xfId="2088" xr:uid="{00000000-0005-0000-0000-000029080000}"/>
    <cellStyle name="Normal 98" xfId="2089" xr:uid="{00000000-0005-0000-0000-00002A080000}"/>
    <cellStyle name="Normal 99" xfId="2090" xr:uid="{00000000-0005-0000-0000-00002B080000}"/>
    <cellStyle name="Note" xfId="2091" builtinId="10" customBuiltin="1"/>
    <cellStyle name="Note 10" xfId="2092" xr:uid="{00000000-0005-0000-0000-00002D080000}"/>
    <cellStyle name="Note 10 2" xfId="2093" xr:uid="{00000000-0005-0000-0000-00002E080000}"/>
    <cellStyle name="Note 10 2 2" xfId="2094" xr:uid="{00000000-0005-0000-0000-00002F080000}"/>
    <cellStyle name="Note 10 2 2 2" xfId="4201" xr:uid="{6E8E923C-C2F9-4191-9F18-255BBAC016F7}"/>
    <cellStyle name="Note 10 2 2 3" xfId="4892" xr:uid="{27AEA9EA-3780-46A3-8CBB-1CB003154179}"/>
    <cellStyle name="Note 10 2 3" xfId="3568" xr:uid="{F4DC7545-2D0B-4172-A83F-68B4145E4283}"/>
    <cellStyle name="Note 10 2 4" xfId="3686" xr:uid="{883B94DA-CCD6-467F-A2F5-24CFE9B9983B}"/>
    <cellStyle name="Note 10 2 5" xfId="4891" xr:uid="{F4DAB90B-22EA-4099-ACBD-96AF2CEAAC3C}"/>
    <cellStyle name="Note 10 2 6" xfId="5259" xr:uid="{9C449144-26C2-442F-9009-D2471D550B5A}"/>
    <cellStyle name="Note 10 2 7" xfId="4456" xr:uid="{B8AD75DF-5EDA-45AF-ABD7-CEF3B14D351B}"/>
    <cellStyle name="Note 10 2 8" xfId="4677" xr:uid="{E12A7811-159C-429C-94B4-584724953CBA}"/>
    <cellStyle name="Note 10 3" xfId="2095" xr:uid="{00000000-0005-0000-0000-000030080000}"/>
    <cellStyle name="Note 10 3 2" xfId="4202" xr:uid="{BB6C598A-C5A0-4842-9849-4F18EB2CAF94}"/>
    <cellStyle name="Note 10 3 3" xfId="4893" xr:uid="{486B63A2-5A01-4E7D-894C-B47F1613DED6}"/>
    <cellStyle name="Note 10 4" xfId="3569" xr:uid="{B439B9D0-F086-4B53-91B8-11A5FC5F90FF}"/>
    <cellStyle name="Note 10 5" xfId="3685" xr:uid="{6293D730-4D22-49CC-BB57-F88E7FA179DE}"/>
    <cellStyle name="Note 10 6" xfId="4890" xr:uid="{D67A11C4-CA12-4707-88CF-B7EC7A705567}"/>
    <cellStyle name="Note 10 7" xfId="4689" xr:uid="{A6ADB7CB-B874-4235-B9DF-56988DFEA9D4}"/>
    <cellStyle name="Note 10 8" xfId="4457" xr:uid="{933EF50B-92BD-428E-9C16-6669EFB6FE94}"/>
    <cellStyle name="Note 10 9" xfId="4676" xr:uid="{8B08D26F-72CF-464F-8C99-07EB88AF65E2}"/>
    <cellStyle name="Note 10_TRAFO" xfId="2096" xr:uid="{00000000-0005-0000-0000-000031080000}"/>
    <cellStyle name="Note 11" xfId="2097" xr:uid="{00000000-0005-0000-0000-000032080000}"/>
    <cellStyle name="Note 11 2" xfId="2098" xr:uid="{00000000-0005-0000-0000-000033080000}"/>
    <cellStyle name="Note 11 2 2" xfId="2099" xr:uid="{00000000-0005-0000-0000-000034080000}"/>
    <cellStyle name="Note 11 2 2 2" xfId="4203" xr:uid="{1056630C-9D47-4185-85D0-B8E90872B3C1}"/>
    <cellStyle name="Note 11 2 2 3" xfId="4896" xr:uid="{864A97AA-F515-426C-97D5-C34C41CF9319}"/>
    <cellStyle name="Note 11 2 3" xfId="3566" xr:uid="{205537AD-27B3-484A-A046-DAA93A7CF763}"/>
    <cellStyle name="Note 11 2 4" xfId="3688" xr:uid="{4833ED3F-0E1B-4AEB-A5DF-FC4412C1EB10}"/>
    <cellStyle name="Note 11 2 5" xfId="4895" xr:uid="{1D619E33-7875-4E81-9A84-A84E579EFC13}"/>
    <cellStyle name="Note 11 2 6" xfId="4691" xr:uid="{21F866BA-AB1A-4B68-9206-79316EC35400}"/>
    <cellStyle name="Note 11 2 7" xfId="4454" xr:uid="{C355B49F-0DDA-4A41-B4E3-FF6C92178A0D}"/>
    <cellStyle name="Note 11 2 8" xfId="4678" xr:uid="{75FD2B56-43DF-41E8-936C-BEE3ADB54D0A}"/>
    <cellStyle name="Note 11 3" xfId="2100" xr:uid="{00000000-0005-0000-0000-000035080000}"/>
    <cellStyle name="Note 11 3 2" xfId="4204" xr:uid="{375D8658-2A86-4325-A911-F0F5BBE50C7B}"/>
    <cellStyle name="Note 11 3 3" xfId="4897" xr:uid="{37086466-1D2F-4468-ABCA-7E229F5CBFF1}"/>
    <cellStyle name="Note 11 4" xfId="3567" xr:uid="{6EC65E93-1522-4D17-A0BE-8C74BA668353}"/>
    <cellStyle name="Note 11 5" xfId="3687" xr:uid="{0832E0D7-7CAD-4B0F-90DF-A0D7306941D7}"/>
    <cellStyle name="Note 11 6" xfId="4894" xr:uid="{2274B04D-2D88-4EE5-AFC8-037563193304}"/>
    <cellStyle name="Note 11 7" xfId="4690" xr:uid="{F7FCD03F-2FD2-40F2-8962-541EBA2EF433}"/>
    <cellStyle name="Note 11 8" xfId="4455" xr:uid="{65478905-FFD8-4F72-A243-77C4340846B6}"/>
    <cellStyle name="Note 11 9" xfId="4768" xr:uid="{E78EBCF5-7C0E-4705-940A-035ADBE24ED7}"/>
    <cellStyle name="Note 11_TRAFO" xfId="2101" xr:uid="{00000000-0005-0000-0000-000036080000}"/>
    <cellStyle name="Note 12" xfId="2102" xr:uid="{00000000-0005-0000-0000-000037080000}"/>
    <cellStyle name="Note 12 2" xfId="2103" xr:uid="{00000000-0005-0000-0000-000038080000}"/>
    <cellStyle name="Note 12 2 2" xfId="2104" xr:uid="{00000000-0005-0000-0000-000039080000}"/>
    <cellStyle name="Note 12 2 2 2" xfId="4205" xr:uid="{208B52E8-EBF3-4671-95D4-56ADA71CFB0F}"/>
    <cellStyle name="Note 12 2 2 3" xfId="4900" xr:uid="{88786CB9-463F-43EA-83C1-0C1BD6614608}"/>
    <cellStyle name="Note 12 2 3" xfId="3564" xr:uid="{C2E4B143-D2DB-43DB-AD30-3BF1A160D0B8}"/>
    <cellStyle name="Note 12 2 4" xfId="3690" xr:uid="{7F821820-206D-4443-96F3-FDA9A59379E6}"/>
    <cellStyle name="Note 12 2 5" xfId="4899" xr:uid="{0D0D9AA5-87BD-465A-8AAA-76A0DA6D652A}"/>
    <cellStyle name="Note 12 2 6" xfId="4693" xr:uid="{6F5E2289-0F4A-4418-BB60-206219913E8C}"/>
    <cellStyle name="Note 12 2 7" xfId="4452" xr:uid="{1E3CD055-D30C-4800-B2BE-033AA9AAB9DA}"/>
    <cellStyle name="Note 12 2 8" xfId="4679" xr:uid="{5AF7B290-C3DD-4F90-8C41-A110E079A388}"/>
    <cellStyle name="Note 12 3" xfId="2105" xr:uid="{00000000-0005-0000-0000-00003A080000}"/>
    <cellStyle name="Note 12 3 2" xfId="4206" xr:uid="{4FCF11F5-C6E2-445B-AEA4-C7147B878D67}"/>
    <cellStyle name="Note 12 3 3" xfId="4901" xr:uid="{F65EE0E7-CC77-4EF1-B1B5-BC0F5C66DDB8}"/>
    <cellStyle name="Note 12 4" xfId="3565" xr:uid="{54D1241D-4B9E-43E4-B705-DED4A75B40A9}"/>
    <cellStyle name="Note 12 5" xfId="3689" xr:uid="{20710B06-7FE9-4204-B70D-C518434FACCD}"/>
    <cellStyle name="Note 12 6" xfId="4898" xr:uid="{BEDC20AD-7900-4B4E-95DC-40D3FA6F16DF}"/>
    <cellStyle name="Note 12 7" xfId="4692" xr:uid="{204554CC-C3D3-462B-9F29-1DD787467D63}"/>
    <cellStyle name="Note 12 8" xfId="4453" xr:uid="{08F8333F-46E0-4075-8F56-5B31CFF42F52}"/>
    <cellStyle name="Note 12 9" xfId="5258" xr:uid="{8ABB9973-28AB-4AEE-ADB9-29C6076990D8}"/>
    <cellStyle name="Note 12_TRAFO" xfId="2106" xr:uid="{00000000-0005-0000-0000-00003B080000}"/>
    <cellStyle name="Note 13" xfId="2107" xr:uid="{00000000-0005-0000-0000-00003C080000}"/>
    <cellStyle name="Note 13 2" xfId="2108" xr:uid="{00000000-0005-0000-0000-00003D080000}"/>
    <cellStyle name="Note 13 2 2" xfId="2109" xr:uid="{00000000-0005-0000-0000-00003E080000}"/>
    <cellStyle name="Note 13 2 2 2" xfId="4207" xr:uid="{85275A11-ED58-45B7-8CF7-36C8864B31A9}"/>
    <cellStyle name="Note 13 2 2 3" xfId="4904" xr:uid="{31114D0A-F577-4F4F-887D-38FCA121231A}"/>
    <cellStyle name="Note 13 2 3" xfId="3562" xr:uid="{6B7EC394-05B1-4CF9-BB00-1B2249B65C05}"/>
    <cellStyle name="Note 13 2 4" xfId="3718" xr:uid="{6E07A05C-E655-4DA1-B9DE-51AB15309B02}"/>
    <cellStyle name="Note 13 2 5" xfId="4903" xr:uid="{18B11FC7-DFBE-4AAC-9E21-92A1660F5842}"/>
    <cellStyle name="Note 13 2 6" xfId="4695" xr:uid="{B83B6F93-7CB4-4763-A17C-6D18CEBE690B}"/>
    <cellStyle name="Note 13 2 7" xfId="4424" xr:uid="{44B15922-124E-4BDE-91E7-D399DB60F1C8}"/>
    <cellStyle name="Note 13 2 8" xfId="5246" xr:uid="{603D7F9A-9DE8-4113-A451-7DE76B1CDFC5}"/>
    <cellStyle name="Note 13 3" xfId="2110" xr:uid="{00000000-0005-0000-0000-00003F080000}"/>
    <cellStyle name="Note 13 3 2" xfId="4208" xr:uid="{E9E8115D-AB8A-4E55-898A-10BCD331385B}"/>
    <cellStyle name="Note 13 3 3" xfId="4905" xr:uid="{72D980EF-6F41-4AAD-ABC2-DF5A86CB9036}"/>
    <cellStyle name="Note 13 4" xfId="3563" xr:uid="{DEAB9482-F2A6-4667-98AD-D865AC7A7C4A}"/>
    <cellStyle name="Note 13 5" xfId="3691" xr:uid="{79DC5C88-2516-41B6-8BAF-E481DA7D299B}"/>
    <cellStyle name="Note 13 6" xfId="4902" xr:uid="{90C46248-7FE0-40DC-B5F8-1C4F16890558}"/>
    <cellStyle name="Note 13 7" xfId="4694" xr:uid="{ED0B6414-F580-43D6-BDF1-12E068162E0A}"/>
    <cellStyle name="Note 13 8" xfId="5252" xr:uid="{BE0282BB-6B61-4968-ADB0-40D9ECA826EF}"/>
    <cellStyle name="Note 13 9" xfId="4680" xr:uid="{99C4B3EB-83BE-4F1A-8435-559F2A1B804A}"/>
    <cellStyle name="Note 13_TRAFO" xfId="2111" xr:uid="{00000000-0005-0000-0000-000040080000}"/>
    <cellStyle name="Note 14" xfId="2112" xr:uid="{00000000-0005-0000-0000-000041080000}"/>
    <cellStyle name="Note 14 2" xfId="2113" xr:uid="{00000000-0005-0000-0000-000042080000}"/>
    <cellStyle name="Note 14 2 2" xfId="2114" xr:uid="{00000000-0005-0000-0000-000043080000}"/>
    <cellStyle name="Note 14 2 2 2" xfId="4209" xr:uid="{8CA86956-B3D3-441B-A6CD-75DEA43B7476}"/>
    <cellStyle name="Note 14 2 2 3" xfId="4908" xr:uid="{E3656765-5029-4661-B401-BB4D446F12F4}"/>
    <cellStyle name="Note 14 2 3" xfId="3560" xr:uid="{E9D19252-62D7-4A88-9759-D4CB01E33F55}"/>
    <cellStyle name="Note 14 2 4" xfId="3693" xr:uid="{913FE86A-0461-403F-85F3-61759EF0D4FA}"/>
    <cellStyle name="Note 14 2 5" xfId="4907" xr:uid="{3CA8B170-09B5-42AD-933E-61BC9AB045E4}"/>
    <cellStyle name="Note 14 2 6" xfId="4697" xr:uid="{0E113C1C-B065-4DE9-8327-486496CE7B5E}"/>
    <cellStyle name="Note 14 2 7" xfId="4451" xr:uid="{286B88F7-E53C-41AA-A13C-DD046A79B0CE}"/>
    <cellStyle name="Note 14 2 8" xfId="4682" xr:uid="{EEF38724-4E74-4726-9D53-624A7ADB86C7}"/>
    <cellStyle name="Note 14 3" xfId="2115" xr:uid="{00000000-0005-0000-0000-000044080000}"/>
    <cellStyle name="Note 14 3 2" xfId="4210" xr:uid="{3E257BB3-1D59-4451-98DB-54286E3A95EC}"/>
    <cellStyle name="Note 14 3 3" xfId="4909" xr:uid="{D952D7D5-E523-4163-9219-2F161363D5E2}"/>
    <cellStyle name="Note 14 4" xfId="3561" xr:uid="{94C40CC5-C516-4102-B3F6-0B528B912C45}"/>
    <cellStyle name="Note 14 5" xfId="3692" xr:uid="{644D3D78-77FE-45D3-B1B2-EFB80893F6A0}"/>
    <cellStyle name="Note 14 6" xfId="4906" xr:uid="{E586E8DE-20D5-459F-9B8B-88C07DEDEF54}"/>
    <cellStyle name="Note 14 7" xfId="4696" xr:uid="{C54F3057-359F-4B65-BDF9-162749BF3DF6}"/>
    <cellStyle name="Note 14 8" xfId="4402" xr:uid="{38DE50C8-46FC-46E8-B538-C30ED88F9628}"/>
    <cellStyle name="Note 14 9" xfId="4681" xr:uid="{B9830783-6CFD-4D87-B07C-5E5B39464B9F}"/>
    <cellStyle name="Note 14_TRAFO" xfId="2116" xr:uid="{00000000-0005-0000-0000-000045080000}"/>
    <cellStyle name="Note 15" xfId="2117" xr:uid="{00000000-0005-0000-0000-000046080000}"/>
    <cellStyle name="Note 15 2" xfId="2118" xr:uid="{00000000-0005-0000-0000-000047080000}"/>
    <cellStyle name="Note 15 2 2" xfId="2119" xr:uid="{00000000-0005-0000-0000-000048080000}"/>
    <cellStyle name="Note 15 2 2 2" xfId="4211" xr:uid="{8FB8822F-881A-45C9-80B5-B608C0833426}"/>
    <cellStyle name="Note 15 2 2 3" xfId="4912" xr:uid="{FF3D5AA2-CFC5-4E30-A362-C80E541FB799}"/>
    <cellStyle name="Note 15 2 3" xfId="3401" xr:uid="{447E2A41-6D55-47E4-AC0F-15081734DEB9}"/>
    <cellStyle name="Note 15 2 4" xfId="3695" xr:uid="{2E1C3EAF-DB06-455B-908F-9DD84D3675CB}"/>
    <cellStyle name="Note 15 2 5" xfId="4911" xr:uid="{507921D2-6056-4CED-8939-8938B68AE908}"/>
    <cellStyle name="Note 15 2 6" xfId="4699" xr:uid="{8D75505C-09C9-4204-8397-1AAE0BB2BFED}"/>
    <cellStyle name="Note 15 2 7" xfId="4449" xr:uid="{E74B68F4-C32E-4C22-8A48-26799876A911}"/>
    <cellStyle name="Note 15 2 8" xfId="4684" xr:uid="{0B7D7AE1-2647-4EF0-9494-CD624851E9B4}"/>
    <cellStyle name="Note 15 3" xfId="2120" xr:uid="{00000000-0005-0000-0000-000049080000}"/>
    <cellStyle name="Note 15 3 2" xfId="4212" xr:uid="{5558113D-A2A5-47E7-A070-7F009B62CE88}"/>
    <cellStyle name="Note 15 3 3" xfId="4913" xr:uid="{D95883CA-955C-430A-B34A-CE15EC38E464}"/>
    <cellStyle name="Note 15 4" xfId="3559" xr:uid="{4F2BF2D7-D209-4E6A-8177-198508ED28F3}"/>
    <cellStyle name="Note 15 5" xfId="3694" xr:uid="{7A902CF9-2214-4517-BAED-BA31A4621FDA}"/>
    <cellStyle name="Note 15 6" xfId="4910" xr:uid="{995EBADB-6230-42E2-ABED-82E989FF4387}"/>
    <cellStyle name="Note 15 7" xfId="4698" xr:uid="{4507750C-5A91-4130-9317-93ECCF33B0DE}"/>
    <cellStyle name="Note 15 8" xfId="4450" xr:uid="{1529D3C0-C7E1-40B1-970D-1A4EFAA3A65C}"/>
    <cellStyle name="Note 15 9" xfId="4683" xr:uid="{45635478-1343-45A3-8AC3-3E4C5B9EEBF3}"/>
    <cellStyle name="Note 15_TRAFO" xfId="2121" xr:uid="{00000000-0005-0000-0000-00004A080000}"/>
    <cellStyle name="Note 16" xfId="2122" xr:uid="{00000000-0005-0000-0000-00004B080000}"/>
    <cellStyle name="Note 16 10" xfId="4685" xr:uid="{9D12A2F6-88F4-4CF7-8B5B-307C3A963479}"/>
    <cellStyle name="Note 16 2" xfId="2123" xr:uid="{00000000-0005-0000-0000-00004C080000}"/>
    <cellStyle name="Note 16 2 2" xfId="2124" xr:uid="{00000000-0005-0000-0000-00004D080000}"/>
    <cellStyle name="Note 16 2 2 2" xfId="4213" xr:uid="{ACDE1A2F-6CED-4407-ABD4-708BAD0C2788}"/>
    <cellStyle name="Note 16 2 2 3" xfId="4916" xr:uid="{C841CB83-27D0-46A7-BE99-69A93FAE4D5A}"/>
    <cellStyle name="Note 16 2 3" xfId="3557" xr:uid="{00555360-C7B7-4F2B-8FDB-216071916004}"/>
    <cellStyle name="Note 16 2 4" xfId="3697" xr:uid="{1089D358-C93D-4D17-8D7B-1B44BB8C5277}"/>
    <cellStyle name="Note 16 2 5" xfId="4915" xr:uid="{462C2022-BD6E-40A4-A860-B7800885BFD2}"/>
    <cellStyle name="Note 16 2 6" xfId="5260" xr:uid="{7C109CDC-4CB0-4CDF-85C9-A39A21B53DD8}"/>
    <cellStyle name="Note 16 2 7" xfId="4447" xr:uid="{840721F9-747E-4086-98CD-64BFFF55A67B}"/>
    <cellStyle name="Note 16 2 8" xfId="4686" xr:uid="{594601A6-8DB4-4F89-AADF-3B6EA8A82D17}"/>
    <cellStyle name="Note 16 3" xfId="2125" xr:uid="{00000000-0005-0000-0000-00004E080000}"/>
    <cellStyle name="Note 16 3 2" xfId="4214" xr:uid="{F2ADE3C5-F46A-4DA1-82F8-BF93C4ACAEB9}"/>
    <cellStyle name="Note 16 3 3" xfId="4917" xr:uid="{8CF9B086-4EE3-43E5-AAEC-638B87B58535}"/>
    <cellStyle name="Note 16 4" xfId="3291" xr:uid="{635301BC-F383-4E63-BF06-A50CA37FCD63}"/>
    <cellStyle name="Note 16 5" xfId="3558" xr:uid="{C5834A73-E95D-4D86-A1C1-C6ADB68018D3}"/>
    <cellStyle name="Note 16 6" xfId="3696" xr:uid="{F4D5F38B-9CB5-436C-B8D5-B54507AA0FC4}"/>
    <cellStyle name="Note 16 7" xfId="4914" xr:uid="{326CD673-D425-4715-A972-F38923ADC2B4}"/>
    <cellStyle name="Note 16 8" xfId="4769" xr:uid="{6FAFD57A-033B-4F37-8F1B-CA4FE4827E63}"/>
    <cellStyle name="Note 16 9" xfId="4448" xr:uid="{88DBBF7D-D889-4E9B-A6C6-AD5EE60C97F4}"/>
    <cellStyle name="Note 16_TRAFO" xfId="2126" xr:uid="{00000000-0005-0000-0000-00004F080000}"/>
    <cellStyle name="Note 17" xfId="2127" xr:uid="{00000000-0005-0000-0000-000050080000}"/>
    <cellStyle name="Note 17 10" xfId="4687" xr:uid="{A31725EE-1F93-44EA-8A61-A440AF923FA6}"/>
    <cellStyle name="Note 17 2" xfId="2128" xr:uid="{00000000-0005-0000-0000-000051080000}"/>
    <cellStyle name="Note 17 2 2" xfId="2129" xr:uid="{00000000-0005-0000-0000-000052080000}"/>
    <cellStyle name="Note 17 2 2 2" xfId="4215" xr:uid="{89558BD1-BDB7-4174-A2F5-73EF2F0CEECD}"/>
    <cellStyle name="Note 17 2 2 3" xfId="4920" xr:uid="{1D9B2922-ADFA-4BE0-B529-C6B7E965F95E}"/>
    <cellStyle name="Note 17 2 3" xfId="3555" xr:uid="{45B1441D-AE6D-46C5-AEC2-85594A12D1EB}"/>
    <cellStyle name="Note 17 2 4" xfId="3699" xr:uid="{26C49427-3E30-4F16-8A5E-92413AC99FBD}"/>
    <cellStyle name="Note 17 2 5" xfId="4919" xr:uid="{AB22928B-C742-46A0-98C9-54BDADBD1912}"/>
    <cellStyle name="Note 17 2 6" xfId="4701" xr:uid="{51DAEF38-6256-4964-9773-161C5E34A500}"/>
    <cellStyle name="Note 17 2 7" xfId="4445" xr:uid="{A2BE208E-AD59-4C82-9EDC-9D82C34D0495}"/>
    <cellStyle name="Note 17 2 8" xfId="4688" xr:uid="{11DC4BF8-BC78-4C60-A9EF-C9DCB4531D7D}"/>
    <cellStyle name="Note 17 3" xfId="2130" xr:uid="{00000000-0005-0000-0000-000053080000}"/>
    <cellStyle name="Note 17 3 2" xfId="4216" xr:uid="{8A9752AD-F527-462C-84EF-40B9E0AFA12D}"/>
    <cellStyle name="Note 17 3 3" xfId="4921" xr:uid="{AC27A747-8AFD-450E-853C-47A1B13D41EE}"/>
    <cellStyle name="Note 17 4" xfId="3292" xr:uid="{FC7A31D4-D0D5-4DC0-9A7C-2D437D486A01}"/>
    <cellStyle name="Note 17 5" xfId="3556" xr:uid="{BEAD261E-C2B7-4164-BCD9-98FE5A0C8B22}"/>
    <cellStyle name="Note 17 6" xfId="3698" xr:uid="{6AC9560E-8768-4D0F-8221-9AC876206E6F}"/>
    <cellStyle name="Note 17 7" xfId="4918" xr:uid="{B199CC63-99A7-4C5D-B51E-B684AD475FC0}"/>
    <cellStyle name="Note 17 8" xfId="4700" xr:uid="{4253A6DF-48E6-455F-B2C7-851EABC1698F}"/>
    <cellStyle name="Note 17 9" xfId="4446" xr:uid="{B4B21D6D-7EA3-4B63-AE3C-0A88C85313DE}"/>
    <cellStyle name="Note 17_TRAFO" xfId="2131" xr:uid="{00000000-0005-0000-0000-000054080000}"/>
    <cellStyle name="Note 18" xfId="2132" xr:uid="{00000000-0005-0000-0000-000055080000}"/>
    <cellStyle name="Note 18 10" xfId="5312" xr:uid="{E0830DDC-C6C1-4A28-996B-9920569DEBF1}"/>
    <cellStyle name="Note 18 2" xfId="2133" xr:uid="{00000000-0005-0000-0000-000056080000}"/>
    <cellStyle name="Note 18 2 2" xfId="2134" xr:uid="{00000000-0005-0000-0000-000057080000}"/>
    <cellStyle name="Note 18 2 2 2" xfId="4217" xr:uid="{3F6CB2EF-7B5D-4D7E-863B-71638D829436}"/>
    <cellStyle name="Note 18 2 2 3" xfId="4924" xr:uid="{5A3F769E-C7E9-4390-B122-FAA9329D779F}"/>
    <cellStyle name="Note 18 2 3" xfId="3553" xr:uid="{F03978FA-E04F-4277-95E6-FAD1D49926EA}"/>
    <cellStyle name="Note 18 2 4" xfId="3701" xr:uid="{3DEB7904-A9E8-4143-A7CB-224D7C13D7B7}"/>
    <cellStyle name="Note 18 2 5" xfId="4923" xr:uid="{720459B0-4FFA-4ADE-BD6B-04932FB7AC82}"/>
    <cellStyle name="Note 18 2 6" xfId="4703" xr:uid="{8C82DEF5-E01C-4702-B095-0ECA020003BA}"/>
    <cellStyle name="Note 18 2 7" xfId="4443" xr:uid="{B2053773-304E-48E1-AEF8-6119D6184389}"/>
    <cellStyle name="Note 18 2 8" xfId="4866" xr:uid="{37166E83-75CE-400E-BA1E-7F9A8F77CF16}"/>
    <cellStyle name="Note 18 3" xfId="2135" xr:uid="{00000000-0005-0000-0000-000058080000}"/>
    <cellStyle name="Note 18 3 2" xfId="4218" xr:uid="{90B64A7F-2EE5-46FD-8C3C-7824034AA583}"/>
    <cellStyle name="Note 18 3 3" xfId="4925" xr:uid="{2EB3A19A-99CA-4A66-8DB5-5EF3067C55E7}"/>
    <cellStyle name="Note 18 4" xfId="3293" xr:uid="{D50CF4AC-B985-4C69-81E1-3BDA35AF95F0}"/>
    <cellStyle name="Note 18 5" xfId="3554" xr:uid="{D9534C0E-227A-4657-B1E1-8081BC9433AF}"/>
    <cellStyle name="Note 18 6" xfId="3700" xr:uid="{08B3C1C7-05C9-4582-8C4D-4603668DC15E}"/>
    <cellStyle name="Note 18 7" xfId="4922" xr:uid="{C01FD08A-AE24-45D1-BB03-1D438BE527D3}"/>
    <cellStyle name="Note 18 8" xfId="4702" xr:uid="{072FA7D0-3D7D-4CBB-95D3-66A12772C690}"/>
    <cellStyle name="Note 18 9" xfId="4444" xr:uid="{6FEF7BD3-A160-4E84-840A-4ADBA3036DEC}"/>
    <cellStyle name="Note 18_TRAFO" xfId="2136" xr:uid="{00000000-0005-0000-0000-000059080000}"/>
    <cellStyle name="Note 19" xfId="2137" xr:uid="{00000000-0005-0000-0000-00005A080000}"/>
    <cellStyle name="Note 19 10" xfId="4867" xr:uid="{BF66708D-ADC5-4716-9A1D-8E81E237B626}"/>
    <cellStyle name="Note 19 2" xfId="2138" xr:uid="{00000000-0005-0000-0000-00005B080000}"/>
    <cellStyle name="Note 19 2 2" xfId="2139" xr:uid="{00000000-0005-0000-0000-00005C080000}"/>
    <cellStyle name="Note 19 2 2 2" xfId="4219" xr:uid="{DF03114D-6086-4599-A4D0-1A1283C1D80F}"/>
    <cellStyle name="Note 19 2 2 3" xfId="4928" xr:uid="{D61CE28D-8A61-4B99-9E6E-67795E7531A9}"/>
    <cellStyle name="Note 19 2 3" xfId="3551" xr:uid="{C96B48D4-B188-4884-96F9-E2D0CACA5517}"/>
    <cellStyle name="Note 19 2 4" xfId="3719" xr:uid="{E75B1DB0-0CA9-4661-A19A-010B48AA39CC}"/>
    <cellStyle name="Note 19 2 5" xfId="4927" xr:uid="{95F340BC-4F70-4C4F-AA5D-1A6B426B6B0A}"/>
    <cellStyle name="Note 19 2 6" xfId="4705" xr:uid="{8CE061EF-5B11-480F-9121-2987D9C83816}"/>
    <cellStyle name="Note 19 2 7" xfId="4423" xr:uid="{430001E3-982E-4984-8975-CF17B6E3872B}"/>
    <cellStyle name="Note 19 2 8" xfId="5247" xr:uid="{3634A1FF-892C-4FDD-84CF-4ED324FB280F}"/>
    <cellStyle name="Note 19 3" xfId="2140" xr:uid="{00000000-0005-0000-0000-00005D080000}"/>
    <cellStyle name="Note 19 3 2" xfId="4220" xr:uid="{54453589-ACBD-4C08-A31D-75F0330236F6}"/>
    <cellStyle name="Note 19 3 3" xfId="4929" xr:uid="{421836EF-0E32-48D2-964E-6A47EAD604FE}"/>
    <cellStyle name="Note 19 4" xfId="3294" xr:uid="{1F04B7CF-6F4D-4E5C-B9E3-2932436C5F49}"/>
    <cellStyle name="Note 19 5" xfId="3552" xr:uid="{7599710E-99C9-4DFB-AF61-153A8930D4A0}"/>
    <cellStyle name="Note 19 6" xfId="3702" xr:uid="{02794AEE-49EA-400A-9247-3B3040EE11D9}"/>
    <cellStyle name="Note 19 7" xfId="4926" xr:uid="{F7B71524-CFB0-4367-9EB6-23D015C0C90B}"/>
    <cellStyle name="Note 19 8" xfId="4704" xr:uid="{E7A303A9-D520-45FB-ADB9-17C804BBB5A4}"/>
    <cellStyle name="Note 19 9" xfId="4442" xr:uid="{E238F610-312F-40D3-8740-64D4E0657036}"/>
    <cellStyle name="Note 19_TRAFO" xfId="2141" xr:uid="{00000000-0005-0000-0000-00005E080000}"/>
    <cellStyle name="Note 2" xfId="2142" xr:uid="{00000000-0005-0000-0000-00005F080000}"/>
    <cellStyle name="Note 2 10" xfId="4868" xr:uid="{CFDFE9F3-B793-4E23-87D3-256983A337F0}"/>
    <cellStyle name="Note 2 2" xfId="2143" xr:uid="{00000000-0005-0000-0000-000060080000}"/>
    <cellStyle name="Note 2 2 2" xfId="2144" xr:uid="{00000000-0005-0000-0000-000061080000}"/>
    <cellStyle name="Note 2 2 2 2" xfId="4221" xr:uid="{B6E695B6-C2AF-4879-BDA7-CE9C580E7A80}"/>
    <cellStyle name="Note 2 2 2 3" xfId="4932" xr:uid="{2FE6470E-8980-47F8-A22C-4166B3B7BABD}"/>
    <cellStyle name="Note 2 2 3" xfId="3549" xr:uid="{4C5C129E-6515-4E3E-BA25-EE6FC155D27F}"/>
    <cellStyle name="Note 2 2 4" xfId="3704" xr:uid="{622DD6A0-44B6-43A0-AE22-841D7BB90D71}"/>
    <cellStyle name="Note 2 2 5" xfId="4931" xr:uid="{24A55E87-9C9B-47CD-B85F-76A870BD443C}"/>
    <cellStyle name="Note 2 2 6" xfId="4707" xr:uid="{FAF07753-2809-4797-9393-5D2FE6189931}"/>
    <cellStyle name="Note 2 2 7" xfId="4401" xr:uid="{23C7A393-1712-44AC-889D-91E39D5864B5}"/>
    <cellStyle name="Note 2 2 8" xfId="5273" xr:uid="{5B4E76D5-78F4-46D4-B0C0-1DED3DD53E1B}"/>
    <cellStyle name="Note 2 3" xfId="2145" xr:uid="{00000000-0005-0000-0000-000062080000}"/>
    <cellStyle name="Note 2 3 2" xfId="2146" xr:uid="{00000000-0005-0000-0000-000063080000}"/>
    <cellStyle name="Note 2 3 2 2" xfId="4222" xr:uid="{029BC99F-985A-4492-9E08-E6CE1194F0C8}"/>
    <cellStyle name="Note 2 3 2 3" xfId="4934" xr:uid="{6E9D0E46-4617-4BF6-A3F5-7B6F76B9D305}"/>
    <cellStyle name="Note 2 3 3" xfId="3548" xr:uid="{8B3106CF-C714-414A-921D-022027D197E0}"/>
    <cellStyle name="Note 2 3 4" xfId="3705" xr:uid="{E4917F34-FFD0-47DE-BFE0-7FCD8BBE59C2}"/>
    <cellStyle name="Note 2 3 5" xfId="4933" xr:uid="{A2BC3914-459E-4307-983E-D319ED9945EB}"/>
    <cellStyle name="Note 2 3 6" xfId="4708" xr:uid="{18E03CFD-B095-471B-902A-FAEE4E69FDA3}"/>
    <cellStyle name="Note 2 3 7" xfId="4440" xr:uid="{742B56AD-8518-473B-A6F9-066AC0657E48}"/>
    <cellStyle name="Note 2 3 8" xfId="4869" xr:uid="{D0C2CAAD-D035-492B-B1FE-57B8B5E28F60}"/>
    <cellStyle name="Note 2 4" xfId="2147" xr:uid="{00000000-0005-0000-0000-000064080000}"/>
    <cellStyle name="Note 2 4 2" xfId="4223" xr:uid="{CF993074-28D4-4EFA-8B29-D8B4566879E8}"/>
    <cellStyle name="Note 2 4 3" xfId="4935" xr:uid="{C7D68B25-3E73-4A82-8915-CD9DAAC8403C}"/>
    <cellStyle name="Note 2 5" xfId="3550" xr:uid="{6CB81A76-ED24-4ED7-AF59-789FF31C7B8C}"/>
    <cellStyle name="Note 2 6" xfId="3703" xr:uid="{BE8C92E8-DF4D-4D27-9C15-4DB8A578E71D}"/>
    <cellStyle name="Note 2 7" xfId="4930" xr:uid="{453C0B62-C338-4584-B39C-509A038EC5C1}"/>
    <cellStyle name="Note 2 8" xfId="4706" xr:uid="{40D47629-798E-425A-BDA5-DE3285FCE263}"/>
    <cellStyle name="Note 2 9" xfId="4441" xr:uid="{D9AA1752-314E-42A9-9A22-489A5D904206}"/>
    <cellStyle name="Note 2_TRAFO" xfId="2148" xr:uid="{00000000-0005-0000-0000-000065080000}"/>
    <cellStyle name="Note 20" xfId="2149" xr:uid="{00000000-0005-0000-0000-000066080000}"/>
    <cellStyle name="Note 20 10" xfId="4870" xr:uid="{B52EC30E-6DAA-4730-BC24-FADCB5EF31F2}"/>
    <cellStyle name="Note 20 2" xfId="2150" xr:uid="{00000000-0005-0000-0000-000067080000}"/>
    <cellStyle name="Note 20 2 2" xfId="2151" xr:uid="{00000000-0005-0000-0000-000068080000}"/>
    <cellStyle name="Note 20 2 2 2" xfId="4224" xr:uid="{CD581C1F-4BBB-4B49-9CD7-74F79B5FDFF2}"/>
    <cellStyle name="Note 20 2 2 3" xfId="4938" xr:uid="{976D9CAE-845B-4E7B-9B67-AA9CCDEAC2F4}"/>
    <cellStyle name="Note 20 2 3" xfId="3547" xr:uid="{930B3C45-3A81-41A1-B8A5-73EEBA6EC07F}"/>
    <cellStyle name="Note 20 2 4" xfId="3721" xr:uid="{70C3C946-639A-4258-9087-BA63F1E17274}"/>
    <cellStyle name="Note 20 2 5" xfId="4937" xr:uid="{3DF0DE97-7EFD-4945-B400-02BEF0CA4F42}"/>
    <cellStyle name="Note 20 2 6" xfId="4710" xr:uid="{A2FBE014-66C6-4138-A03F-CC403C1F262D}"/>
    <cellStyle name="Note 20 2 7" xfId="4438" xr:uid="{81E7AABC-727A-41E0-8E25-ABE84BBD815B}"/>
    <cellStyle name="Note 20 2 8" xfId="4871" xr:uid="{A274CADA-405E-4E9B-896B-E160194B66A3}"/>
    <cellStyle name="Note 20 3" xfId="2152" xr:uid="{00000000-0005-0000-0000-000069080000}"/>
    <cellStyle name="Note 20 3 2" xfId="4225" xr:uid="{55A64992-24DB-4154-8716-DCA37E939110}"/>
    <cellStyle name="Note 20 3 3" xfId="4939" xr:uid="{4BCE84B7-B01F-4CDE-B7AE-03FDA1CC599F}"/>
    <cellStyle name="Note 20 4" xfId="3295" xr:uid="{5C632049-1586-4B5A-9123-1A05AFD9A020}"/>
    <cellStyle name="Note 20 5" xfId="3400" xr:uid="{A7F42A36-404A-455C-85DC-750F9CE5B55A}"/>
    <cellStyle name="Note 20 6" xfId="3706" xr:uid="{70517FA5-B868-4A0C-9931-F94684B800A7}"/>
    <cellStyle name="Note 20 7" xfId="4936" xr:uid="{BF20C038-E153-49EF-B45C-6B8A044056B1}"/>
    <cellStyle name="Note 20 8" xfId="4709" xr:uid="{4FCDA1D3-F2B8-46BC-9A1A-5B6D9D939FE0}"/>
    <cellStyle name="Note 20 9" xfId="4439" xr:uid="{DB61C458-B800-41E0-A60D-4FA12CDA9767}"/>
    <cellStyle name="Note 20_TRAFO" xfId="2153" xr:uid="{00000000-0005-0000-0000-00006A080000}"/>
    <cellStyle name="Note 21" xfId="2154" xr:uid="{00000000-0005-0000-0000-00006B080000}"/>
    <cellStyle name="Note 21 10" xfId="4873" xr:uid="{B06CF7BE-0388-4C74-8334-C30930559BF5}"/>
    <cellStyle name="Note 21 2" xfId="2155" xr:uid="{00000000-0005-0000-0000-00006C080000}"/>
    <cellStyle name="Note 21 2 2" xfId="2156" xr:uid="{00000000-0005-0000-0000-00006D080000}"/>
    <cellStyle name="Note 21 2 2 2" xfId="4226" xr:uid="{69422AA3-4836-4008-A984-0AC8AA73B7A7}"/>
    <cellStyle name="Note 21 2 2 3" xfId="4942" xr:uid="{178AAF11-0DE1-4303-B0B6-D44D479B10BC}"/>
    <cellStyle name="Note 21 2 3" xfId="3545" xr:uid="{8D750221-DD71-476A-8DCA-C80DBE0AB000}"/>
    <cellStyle name="Note 21 2 4" xfId="3708" xr:uid="{28794C6B-8DA4-4A24-A3B9-8784156A8684}"/>
    <cellStyle name="Note 21 2 5" xfId="4941" xr:uid="{F36C8A72-8822-4E70-8E82-AF25DA4E4C21}"/>
    <cellStyle name="Note 21 2 6" xfId="4770" xr:uid="{5EDD2D9F-DECE-4E39-8B28-644A77FE3998}"/>
    <cellStyle name="Note 21 2 7" xfId="4436" xr:uid="{1C809F52-8924-4644-9FE4-039E25940F25}"/>
    <cellStyle name="Note 21 2 8" xfId="4874" xr:uid="{3719D9D8-E858-4B44-8222-D027D58AF4EC}"/>
    <cellStyle name="Note 21 3" xfId="2157" xr:uid="{00000000-0005-0000-0000-00006E080000}"/>
    <cellStyle name="Note 21 3 2" xfId="4227" xr:uid="{1695CEED-7A67-4CBD-8172-F3416C52D9E4}"/>
    <cellStyle name="Note 21 3 3" xfId="4943" xr:uid="{46277361-8328-4B22-96FA-5F7FAC234ED8}"/>
    <cellStyle name="Note 21 4" xfId="3296" xr:uid="{E3B5CF06-C930-4B74-A8B7-984186458630}"/>
    <cellStyle name="Note 21 5" xfId="3546" xr:uid="{34C64376-2CBF-42FD-8887-D3BA6FA22AA9}"/>
    <cellStyle name="Note 21 6" xfId="3707" xr:uid="{86041CA0-5C1B-4794-B8CE-44801FF358A8}"/>
    <cellStyle name="Note 21 7" xfId="4940" xr:uid="{802EC08B-FCC3-475C-B533-809425E4ACDF}"/>
    <cellStyle name="Note 21 8" xfId="5261" xr:uid="{8D8E9272-1221-4B21-B9E5-F9C533EA7E50}"/>
    <cellStyle name="Note 21 9" xfId="4437" xr:uid="{1FC2328C-B7D5-4BFE-A9DB-A17CB98B0FD1}"/>
    <cellStyle name="Note 21_TRAFO" xfId="2158" xr:uid="{00000000-0005-0000-0000-00006F080000}"/>
    <cellStyle name="Note 22" xfId="2159" xr:uid="{00000000-0005-0000-0000-000070080000}"/>
    <cellStyle name="Note 22 10" xfId="4875" xr:uid="{8A90467C-6827-4416-A35E-AD615E5E64C8}"/>
    <cellStyle name="Note 22 2" xfId="2160" xr:uid="{00000000-0005-0000-0000-000071080000}"/>
    <cellStyle name="Note 22 2 2" xfId="2161" xr:uid="{00000000-0005-0000-0000-000072080000}"/>
    <cellStyle name="Note 22 2 2 2" xfId="4228" xr:uid="{F90CBAED-1348-4B8B-A3CC-44D6ADFC5528}"/>
    <cellStyle name="Note 22 2 2 3" xfId="4946" xr:uid="{4401939D-0E80-49F2-A0DE-844FB3308A64}"/>
    <cellStyle name="Note 22 2 3" xfId="3543" xr:uid="{F4122DED-C15E-433F-8235-0605043DA0A5}"/>
    <cellStyle name="Note 22 2 4" xfId="3710" xr:uid="{C03BD515-6290-4DE6-A29F-B927056F3845}"/>
    <cellStyle name="Note 22 2 5" xfId="4945" xr:uid="{65951295-E5A5-4E5F-AE1D-17972DDB7D01}"/>
    <cellStyle name="Note 22 2 6" xfId="4712" xr:uid="{8BF9C1CE-3E3F-4BD4-BBAD-6AB4E8A49AB0}"/>
    <cellStyle name="Note 22 2 7" xfId="4434" xr:uid="{8042F92D-891A-4FFA-A78B-E8763DFCE81E}"/>
    <cellStyle name="Note 22 2 8" xfId="4876" xr:uid="{9238D71C-8932-4703-AEE0-DDCF857DBD94}"/>
    <cellStyle name="Note 22 3" xfId="2162" xr:uid="{00000000-0005-0000-0000-000073080000}"/>
    <cellStyle name="Note 22 3 2" xfId="4229" xr:uid="{586A5625-5431-4667-A4E8-AE0306045E73}"/>
    <cellStyle name="Note 22 3 3" xfId="4947" xr:uid="{BDC14418-AD5D-4BF6-93D8-6476C1BB06C8}"/>
    <cellStyle name="Note 22 4" xfId="3297" xr:uid="{B289E0C4-5219-4328-AC08-6E5162768C21}"/>
    <cellStyle name="Note 22 5" xfId="3544" xr:uid="{4B76D9B0-3DC5-4992-83C3-677033929DA2}"/>
    <cellStyle name="Note 22 6" xfId="3709" xr:uid="{BBC69C0B-8B8B-48D3-895C-B0F79A6F866D}"/>
    <cellStyle name="Note 22 7" xfId="4944" xr:uid="{9C24627B-CE9C-4D17-B59D-B68542A25CCD}"/>
    <cellStyle name="Note 22 8" xfId="4711" xr:uid="{98EF09F9-D8E3-40AC-B4BD-6D071015D3D1}"/>
    <cellStyle name="Note 22 9" xfId="4435" xr:uid="{9B2DD884-E55A-441C-88C7-FDF9FAE6A3E5}"/>
    <cellStyle name="Note 22_TRAFO" xfId="2163" xr:uid="{00000000-0005-0000-0000-000074080000}"/>
    <cellStyle name="Note 23" xfId="2164" xr:uid="{00000000-0005-0000-0000-000075080000}"/>
    <cellStyle name="Note 23 10" xfId="4877" xr:uid="{79D190A3-BDA7-42A3-8D79-9B5A419E4E5E}"/>
    <cellStyle name="Note 23 2" xfId="2165" xr:uid="{00000000-0005-0000-0000-000076080000}"/>
    <cellStyle name="Note 23 2 2" xfId="2166" xr:uid="{00000000-0005-0000-0000-000077080000}"/>
    <cellStyle name="Note 23 2 2 2" xfId="4230" xr:uid="{02DBDC00-ECA1-45DC-B6D0-4474ED4F4EDA}"/>
    <cellStyle name="Note 23 2 2 3" xfId="4950" xr:uid="{4400F903-C00D-4384-8ABD-B4C883D8EDAD}"/>
    <cellStyle name="Note 23 2 3" xfId="3541" xr:uid="{C07071DF-20A7-4DAC-BAC2-D5F383FE4C26}"/>
    <cellStyle name="Note 23 2 4" xfId="3712" xr:uid="{0BC56C7D-0C8B-4EE5-AEA3-EBD910803355}"/>
    <cellStyle name="Note 23 2 5" xfId="4949" xr:uid="{8182CF16-BD8E-415C-8639-3C5A6E46BDFC}"/>
    <cellStyle name="Note 23 2 6" xfId="4714" xr:uid="{B46BC1B5-EA05-4197-8A8D-6930977C36A0}"/>
    <cellStyle name="Note 23 2 7" xfId="4432" xr:uid="{6A817588-077C-45DC-8CF8-49C569E07146}"/>
    <cellStyle name="Note 23 2 8" xfId="4878" xr:uid="{E37AEAAB-DC25-41BE-8840-4A39A759CA22}"/>
    <cellStyle name="Note 23 3" xfId="2167" xr:uid="{00000000-0005-0000-0000-000078080000}"/>
    <cellStyle name="Note 23 3 2" xfId="4231" xr:uid="{433AF0D3-E22D-4AF4-8457-C5F08AD45A14}"/>
    <cellStyle name="Note 23 3 3" xfId="4951" xr:uid="{82CFA80C-3D12-4EAD-98EC-AF90982E6758}"/>
    <cellStyle name="Note 23 4" xfId="3298" xr:uid="{A022EFBD-0457-43FE-93A2-9680FCED381E}"/>
    <cellStyle name="Note 23 5" xfId="3542" xr:uid="{7B6864DC-671E-4FAF-8E9E-48C89B33F29A}"/>
    <cellStyle name="Note 23 6" xfId="3711" xr:uid="{0D59DE99-E807-439A-950F-CC0326DC00E9}"/>
    <cellStyle name="Note 23 7" xfId="4948" xr:uid="{C21B69B4-423C-458A-BF74-B5F3243373D4}"/>
    <cellStyle name="Note 23 8" xfId="4713" xr:uid="{1EE2630C-93C5-4BC7-8F18-7B8492D5788E}"/>
    <cellStyle name="Note 23 9" xfId="4433" xr:uid="{4D26EE24-743D-4272-8132-99A56BA3F17C}"/>
    <cellStyle name="Note 23_TRAFO" xfId="2168" xr:uid="{00000000-0005-0000-0000-000079080000}"/>
    <cellStyle name="Note 24" xfId="2169" xr:uid="{00000000-0005-0000-0000-00007A080000}"/>
    <cellStyle name="Note 24 10" xfId="5250" xr:uid="{E4A5C5D8-464B-42E3-BDC6-AE52667BB152}"/>
    <cellStyle name="Note 24 2" xfId="2170" xr:uid="{00000000-0005-0000-0000-00007B080000}"/>
    <cellStyle name="Note 24 2 2" xfId="2171" xr:uid="{00000000-0005-0000-0000-00007C080000}"/>
    <cellStyle name="Note 24 2 2 2" xfId="4232" xr:uid="{F4C4A2FA-BD06-4240-A642-E9D7D4FD70EF}"/>
    <cellStyle name="Note 24 2 2 3" xfId="4954" xr:uid="{95C5BA12-5CA6-4312-B7A4-1A61C64E39B6}"/>
    <cellStyle name="Note 24 2 3" xfId="3539" xr:uid="{751B2724-C6F2-4E10-A967-21E90778C690}"/>
    <cellStyle name="Note 24 2 4" xfId="3713" xr:uid="{54E7B742-676B-4F32-9572-1FAD2580515C}"/>
    <cellStyle name="Note 24 2 5" xfId="4953" xr:uid="{B690D221-E0CD-4633-829B-5CCFCDC624A5}"/>
    <cellStyle name="Note 24 2 6" xfId="4716" xr:uid="{53596D4E-3C68-4BE4-95A9-3438D82BB6E1}"/>
    <cellStyle name="Note 24 2 7" xfId="4431" xr:uid="{2071CA32-2B91-4C9D-81A2-93DED2F6E9C1}"/>
    <cellStyle name="Note 24 2 8" xfId="4879" xr:uid="{D306A4D7-14C5-41EA-B017-ABE4949F4DEB}"/>
    <cellStyle name="Note 24 3" xfId="2172" xr:uid="{00000000-0005-0000-0000-00007D080000}"/>
    <cellStyle name="Note 24 3 2" xfId="4233" xr:uid="{7E15C6FA-822D-46DD-85AC-5DDC59AEC434}"/>
    <cellStyle name="Note 24 3 3" xfId="4955" xr:uid="{DD10BFC0-D500-473D-9391-9CF01BE119A8}"/>
    <cellStyle name="Note 24 4" xfId="3299" xr:uid="{20B1DF31-EE27-4BF4-9C5F-CB505333A17B}"/>
    <cellStyle name="Note 24 5" xfId="3540" xr:uid="{E7299643-5DFC-4113-9546-DE8BD05775A3}"/>
    <cellStyle name="Note 24 6" xfId="3720" xr:uid="{AAF9CC7A-2B01-495F-89E8-0E8FAEC01987}"/>
    <cellStyle name="Note 24 7" xfId="4952" xr:uid="{9DB93701-F681-4A8D-884E-D502B743E905}"/>
    <cellStyle name="Note 24 8" xfId="4715" xr:uid="{AF7E67DA-052D-44C1-996B-E6196FCFB72A}"/>
    <cellStyle name="Note 24 9" xfId="4422" xr:uid="{BB816B49-0A22-4288-86B6-92ED28DAF99A}"/>
    <cellStyle name="Note 24_TRAFO" xfId="2173" xr:uid="{00000000-0005-0000-0000-00007E080000}"/>
    <cellStyle name="Note 25" xfId="2174" xr:uid="{00000000-0005-0000-0000-00007F080000}"/>
    <cellStyle name="Note 25 10" xfId="5494" xr:uid="{D40AA5A8-49E7-43F9-B836-A74463D456DF}"/>
    <cellStyle name="Note 25 2" xfId="2175" xr:uid="{00000000-0005-0000-0000-000080080000}"/>
    <cellStyle name="Note 25 2 2" xfId="2176" xr:uid="{00000000-0005-0000-0000-000081080000}"/>
    <cellStyle name="Note 25 2 2 2" xfId="4234" xr:uid="{78A40C08-9615-46B4-9133-DCA7284103F8}"/>
    <cellStyle name="Note 25 2 2 3" xfId="4958" xr:uid="{B015FCCB-D0E2-425E-A267-562C01B49324}"/>
    <cellStyle name="Note 25 2 3" xfId="3537" xr:uid="{B82FEACA-FACC-4EA2-AEA3-71925ED3E03E}"/>
    <cellStyle name="Note 25 2 4" xfId="3742" xr:uid="{2BD86FE1-1D57-4CDA-9D49-41D8E5087A3B}"/>
    <cellStyle name="Note 25 2 5" xfId="4957" xr:uid="{7A877753-F8F4-41DD-A737-0B469958EB1B}"/>
    <cellStyle name="Note 25 2 6" xfId="4718" xr:uid="{AE55EEAC-6398-4F24-8BF1-2A06753FD498}"/>
    <cellStyle name="Note 25 2 7" xfId="5326" xr:uid="{7B3BFBCB-C13F-4C0D-B91F-60AF2D7381E1}"/>
    <cellStyle name="Note 25 2 8" xfId="5495" xr:uid="{93701AD9-D76B-4CEB-A957-9112D6F48332}"/>
    <cellStyle name="Note 25 3" xfId="2177" xr:uid="{00000000-0005-0000-0000-000082080000}"/>
    <cellStyle name="Note 25 3 2" xfId="4235" xr:uid="{71FE6C71-2557-47A0-9A52-EAECC4684D96}"/>
    <cellStyle name="Note 25 3 3" xfId="4959" xr:uid="{85233F65-DDF7-47AE-81FC-3252EFE34F4D}"/>
    <cellStyle name="Note 25 4" xfId="3300" xr:uid="{7D5523E1-E51F-43FA-9C11-61AE1ECCD06A}"/>
    <cellStyle name="Note 25 5" xfId="3538" xr:uid="{43ACAC25-B730-4778-822A-276C61917C33}"/>
    <cellStyle name="Note 25 6" xfId="3741" xr:uid="{6433827F-FECA-4D0A-A429-A95B6BE4AEEE}"/>
    <cellStyle name="Note 25 7" xfId="4956" xr:uid="{CC17D45B-A8FD-44AF-BFB5-0EE987BA85D0}"/>
    <cellStyle name="Note 25 8" xfId="4717" xr:uid="{ECA77CD4-62BD-4746-AE0F-F8DBD3FA8E98}"/>
    <cellStyle name="Note 25 9" xfId="5325" xr:uid="{3EDDC068-7460-4247-A5A1-076E2F8787F1}"/>
    <cellStyle name="Note 25_TRAFO" xfId="2178" xr:uid="{00000000-0005-0000-0000-000083080000}"/>
    <cellStyle name="Note 26" xfId="2179" xr:uid="{00000000-0005-0000-0000-000084080000}"/>
    <cellStyle name="Note 26 10" xfId="5496" xr:uid="{CB48D082-E05A-4E7F-B4A9-9328F3D4B92C}"/>
    <cellStyle name="Note 26 2" xfId="2180" xr:uid="{00000000-0005-0000-0000-000085080000}"/>
    <cellStyle name="Note 26 2 2" xfId="2181" xr:uid="{00000000-0005-0000-0000-000086080000}"/>
    <cellStyle name="Note 26 2 2 2" xfId="4236" xr:uid="{96EE5525-90EB-4007-A651-B6A84C32E1FA}"/>
    <cellStyle name="Note 26 2 2 3" xfId="4962" xr:uid="{B900AFEE-D45E-410A-93E9-5E392C04FB9F}"/>
    <cellStyle name="Note 26 2 3" xfId="3536" xr:uid="{2D1E6C0F-D5B7-420F-AD46-77217C05859B}"/>
    <cellStyle name="Note 26 2 4" xfId="3744" xr:uid="{88E6EB8A-E2C4-4593-8399-44BC4BE46C4B}"/>
    <cellStyle name="Note 26 2 5" xfId="4961" xr:uid="{D4128162-3E8D-46BB-BE95-2E6C95374B8B}"/>
    <cellStyle name="Note 26 2 6" xfId="4719" xr:uid="{3256CF50-E261-4944-87E4-68A635576AB3}"/>
    <cellStyle name="Note 26 2 7" xfId="5328" xr:uid="{39C494AF-5A36-410B-9D5F-9B7B1851FF5B}"/>
    <cellStyle name="Note 26 2 8" xfId="5497" xr:uid="{B717B031-1902-46A6-B148-5143629FB588}"/>
    <cellStyle name="Note 26 3" xfId="2182" xr:uid="{00000000-0005-0000-0000-000087080000}"/>
    <cellStyle name="Note 26 3 2" xfId="4237" xr:uid="{BBA52B4C-FDD3-4088-B3BE-17870A775A60}"/>
    <cellStyle name="Note 26 3 3" xfId="4963" xr:uid="{1267E64C-90C6-485D-858C-8B8F543E3A8D}"/>
    <cellStyle name="Note 26 4" xfId="3301" xr:uid="{DF392157-20FB-4C10-AC87-00CA2B72942E}"/>
    <cellStyle name="Note 26 5" xfId="3399" xr:uid="{100A1DB2-73A1-4091-891B-9A32788EAA99}"/>
    <cellStyle name="Note 26 6" xfId="3743" xr:uid="{9474155C-7EC9-427E-A358-9BBE75DE882E}"/>
    <cellStyle name="Note 26 7" xfId="4960" xr:uid="{21261AB5-6539-4D00-84CB-228948DE5A70}"/>
    <cellStyle name="Note 26 8" xfId="4409" xr:uid="{D11906D6-607B-47E9-A6B1-0E427A5E1BDE}"/>
    <cellStyle name="Note 26 9" xfId="5327" xr:uid="{F62538F4-8BB0-4622-BB27-75F6333C5174}"/>
    <cellStyle name="Note 26_TRAFO" xfId="2183" xr:uid="{00000000-0005-0000-0000-000088080000}"/>
    <cellStyle name="Note 27" xfId="2184" xr:uid="{00000000-0005-0000-0000-000089080000}"/>
    <cellStyle name="Note 27 10" xfId="5498" xr:uid="{36790612-1B6E-4BC6-A949-8B53EDEEA9FC}"/>
    <cellStyle name="Note 27 2" xfId="2185" xr:uid="{00000000-0005-0000-0000-00008A080000}"/>
    <cellStyle name="Note 27 2 2" xfId="2186" xr:uid="{00000000-0005-0000-0000-00008B080000}"/>
    <cellStyle name="Note 27 2 2 2" xfId="4238" xr:uid="{20FF17FD-855B-4B2B-9DF5-CB0BAA8B7BB6}"/>
    <cellStyle name="Note 27 2 2 3" xfId="4966" xr:uid="{6784A3BD-7D34-41D3-AACB-DF505D93CD44}"/>
    <cellStyle name="Note 27 2 3" xfId="3534" xr:uid="{5AC444B5-8157-4CFA-814A-AB0DC5DF1653}"/>
    <cellStyle name="Note 27 2 4" xfId="3746" xr:uid="{D6A73D59-906B-4324-960C-C7FDBA7FFB59}"/>
    <cellStyle name="Note 27 2 5" xfId="4965" xr:uid="{CA9431B1-DC10-4028-A586-70D57002D288}"/>
    <cellStyle name="Note 27 2 6" xfId="4720" xr:uid="{841E1B43-FC85-41AC-902D-176C1710B044}"/>
    <cellStyle name="Note 27 2 7" xfId="5330" xr:uid="{37996B45-4633-428F-B978-7BF603B36223}"/>
    <cellStyle name="Note 27 2 8" xfId="5499" xr:uid="{694AFB9C-0361-4C25-A446-AA7128C31BE6}"/>
    <cellStyle name="Note 27 3" xfId="2187" xr:uid="{00000000-0005-0000-0000-00008C080000}"/>
    <cellStyle name="Note 27 3 2" xfId="4239" xr:uid="{CD793FF9-0369-4705-BE07-56B8AC4A50BF}"/>
    <cellStyle name="Note 27 3 3" xfId="4967" xr:uid="{7A3272FD-241C-4ECA-868C-B091FA955921}"/>
    <cellStyle name="Note 27 4" xfId="3302" xr:uid="{2DE4B2FC-83A0-42D7-94B8-94B0547F0684}"/>
    <cellStyle name="Note 27 5" xfId="3535" xr:uid="{1A2B4CB8-9D4B-48EE-AB93-18E9490C37DC}"/>
    <cellStyle name="Note 27 6" xfId="3745" xr:uid="{C97DDC59-48F2-4083-8A8D-BC191A6FB719}"/>
    <cellStyle name="Note 27 7" xfId="4964" xr:uid="{ACDCC935-64BB-4809-B03A-260738F2055D}"/>
    <cellStyle name="Note 27 8" xfId="5262" xr:uid="{AA078A77-B4CC-4309-A53D-82C503C7A648}"/>
    <cellStyle name="Note 27 9" xfId="5329" xr:uid="{67EFDD24-82B0-4BD6-B37D-18326EE68AE6}"/>
    <cellStyle name="Note 27_TRAFO" xfId="2188" xr:uid="{00000000-0005-0000-0000-00008D080000}"/>
    <cellStyle name="Note 28" xfId="2189" xr:uid="{00000000-0005-0000-0000-00008E080000}"/>
    <cellStyle name="Note 28 10" xfId="5500" xr:uid="{6493E4CB-1DBF-4E9F-8CAD-8481EBFE76F4}"/>
    <cellStyle name="Note 28 2" xfId="2190" xr:uid="{00000000-0005-0000-0000-00008F080000}"/>
    <cellStyle name="Note 28 2 2" xfId="2191" xr:uid="{00000000-0005-0000-0000-000090080000}"/>
    <cellStyle name="Note 28 2 2 2" xfId="4240" xr:uid="{AF1A4AB1-08A8-4E6A-8567-BEF143BBC200}"/>
    <cellStyle name="Note 28 2 2 3" xfId="4970" xr:uid="{666B8276-771F-4A85-9E29-1807214D396F}"/>
    <cellStyle name="Note 28 2 3" xfId="3532" xr:uid="{2C4F44AD-B425-4181-B767-C02C4FBC57BD}"/>
    <cellStyle name="Note 28 2 4" xfId="3748" xr:uid="{EB9D02EE-F031-4000-9657-0DD3D4952E06}"/>
    <cellStyle name="Note 28 2 5" xfId="4969" xr:uid="{51467ADE-41CB-4E2D-86B6-C418D8041586}"/>
    <cellStyle name="Note 28 2 6" xfId="4722" xr:uid="{D9FF1316-5116-4C01-9DC9-F9C69D258AD8}"/>
    <cellStyle name="Note 28 2 7" xfId="5332" xr:uid="{CA6C3D32-9C3D-4B32-8DA9-E6F214672C93}"/>
    <cellStyle name="Note 28 2 8" xfId="5501" xr:uid="{2F5C953C-223B-4A92-ABF2-082CB7CBBAE6}"/>
    <cellStyle name="Note 28 3" xfId="2192" xr:uid="{00000000-0005-0000-0000-000091080000}"/>
    <cellStyle name="Note 28 3 2" xfId="4241" xr:uid="{12195C52-9C7C-4203-B1CF-B7EA9CF0A572}"/>
    <cellStyle name="Note 28 3 3" xfId="4971" xr:uid="{268A737E-4EB7-4A6F-8FAC-49649564407E}"/>
    <cellStyle name="Note 28 4" xfId="3303" xr:uid="{54DE021C-7E40-4199-BB26-9C931E4F2FEC}"/>
    <cellStyle name="Note 28 5" xfId="3533" xr:uid="{58B48796-E648-4C1B-A505-088B84024711}"/>
    <cellStyle name="Note 28 6" xfId="3747" xr:uid="{C83E596A-CD64-4B0D-8573-289127D6023F}"/>
    <cellStyle name="Note 28 7" xfId="4968" xr:uid="{7316FBA3-FB13-4F31-B0E7-E53EA386A78C}"/>
    <cellStyle name="Note 28 8" xfId="4721" xr:uid="{22188BAF-50ED-4D06-900A-70EA32B30773}"/>
    <cellStyle name="Note 28 9" xfId="5331" xr:uid="{408C5541-93EC-48BF-99F0-4877B41CAEFB}"/>
    <cellStyle name="Note 28_TRAFO" xfId="2193" xr:uid="{00000000-0005-0000-0000-000092080000}"/>
    <cellStyle name="Note 29" xfId="2194" xr:uid="{00000000-0005-0000-0000-000093080000}"/>
    <cellStyle name="Note 29 10" xfId="5502" xr:uid="{006744E1-EB9A-4DC4-AB8D-8A2014846FF9}"/>
    <cellStyle name="Note 29 2" xfId="2195" xr:uid="{00000000-0005-0000-0000-000094080000}"/>
    <cellStyle name="Note 29 2 2" xfId="2196" xr:uid="{00000000-0005-0000-0000-000095080000}"/>
    <cellStyle name="Note 29 2 2 2" xfId="4242" xr:uid="{1A0A07C5-B780-4328-AE07-2C4ECC7E0187}"/>
    <cellStyle name="Note 29 2 2 3" xfId="4974" xr:uid="{B831159E-E67D-42B9-BD92-9ADFBBF79D61}"/>
    <cellStyle name="Note 29 2 3" xfId="3530" xr:uid="{377B2BED-7111-468A-B6CA-7EE79B391CB4}"/>
    <cellStyle name="Note 29 2 4" xfId="3750" xr:uid="{46F3840F-B656-4617-BC84-A6872CE404D0}"/>
    <cellStyle name="Note 29 2 5" xfId="4973" xr:uid="{4DB49D21-0744-4690-80F8-80363FEB953F}"/>
    <cellStyle name="Note 29 2 6" xfId="4724" xr:uid="{A00200BE-817A-434B-9DA4-D0C39DB0D47E}"/>
    <cellStyle name="Note 29 2 7" xfId="5334" xr:uid="{11FD05AD-A8AC-4B16-893D-445BE35148F3}"/>
    <cellStyle name="Note 29 2 8" xfId="5503" xr:uid="{247BAFDC-EFB1-4F3A-9F19-3942B6E69DC9}"/>
    <cellStyle name="Note 29 3" xfId="2197" xr:uid="{00000000-0005-0000-0000-000096080000}"/>
    <cellStyle name="Note 29 3 2" xfId="4243" xr:uid="{5CD5AEB7-654B-4592-AF90-5E66DEBCCA6A}"/>
    <cellStyle name="Note 29 3 3" xfId="4975" xr:uid="{63F12A98-C7DE-4714-9593-1B9AD6488D81}"/>
    <cellStyle name="Note 29 4" xfId="3304" xr:uid="{89E1DADF-8075-420F-8FEA-FA29055B5505}"/>
    <cellStyle name="Note 29 5" xfId="3531" xr:uid="{30FC268C-4A8A-416A-92A3-CB11767465A8}"/>
    <cellStyle name="Note 29 6" xfId="3749" xr:uid="{5DD1095C-C6FA-49B6-B622-AEFED5B54F85}"/>
    <cellStyle name="Note 29 7" xfId="4972" xr:uid="{CCD3D779-F5B5-4531-BB37-03A8A299CA37}"/>
    <cellStyle name="Note 29 8" xfId="4723" xr:uid="{BF6E6E6D-E775-4AC9-BE15-B7E0807683D2}"/>
    <cellStyle name="Note 29 9" xfId="5333" xr:uid="{6FE3A285-00B3-474C-917C-8097348D3C2F}"/>
    <cellStyle name="Note 29_TRAFO" xfId="2198" xr:uid="{00000000-0005-0000-0000-000097080000}"/>
    <cellStyle name="Note 3" xfId="2199" xr:uid="{00000000-0005-0000-0000-000098080000}"/>
    <cellStyle name="Note 3 2" xfId="2200" xr:uid="{00000000-0005-0000-0000-000099080000}"/>
    <cellStyle name="Note 3 2 2" xfId="2201" xr:uid="{00000000-0005-0000-0000-00009A080000}"/>
    <cellStyle name="Note 3 2 2 2" xfId="4244" xr:uid="{898AE828-661B-402C-B897-CBA181D165B5}"/>
    <cellStyle name="Note 3 2 2 3" xfId="4978" xr:uid="{4362241B-1412-4276-B5AD-1B29D1F69121}"/>
    <cellStyle name="Note 3 2 3" xfId="3528" xr:uid="{F87C0EF9-6694-49CD-AFB4-7215E914DA68}"/>
    <cellStyle name="Note 3 2 4" xfId="3752" xr:uid="{3BBBAED1-DCCF-47A6-94C4-91ED39175C7A}"/>
    <cellStyle name="Note 3 2 5" xfId="4977" xr:uid="{65F72145-CD13-4873-89F4-8D6F3C5D4282}"/>
    <cellStyle name="Note 3 2 6" xfId="4726" xr:uid="{73F8275C-AC2E-49CD-A7C3-4AE959F18682}"/>
    <cellStyle name="Note 3 2 7" xfId="5336" xr:uid="{C434D6CC-103D-473A-A2D5-1E326B9B3882}"/>
    <cellStyle name="Note 3 2 8" xfId="5505" xr:uid="{56773BED-8B74-45B8-958F-162930B80FE0}"/>
    <cellStyle name="Note 3 3" xfId="2202" xr:uid="{00000000-0005-0000-0000-00009B080000}"/>
    <cellStyle name="Note 3 3 2" xfId="4245" xr:uid="{33F01C1A-0A4B-4C5F-8519-0DAF82933C24}"/>
    <cellStyle name="Note 3 3 3" xfId="4979" xr:uid="{B319DCF3-88E2-431B-A013-C81BC8BC2E7A}"/>
    <cellStyle name="Note 3 4" xfId="3529" xr:uid="{9DD402F4-2AC4-413C-A7CA-D26262E3B4C4}"/>
    <cellStyle name="Note 3 5" xfId="3751" xr:uid="{EB4E66E2-8410-4190-8F4B-D466415C7E4B}"/>
    <cellStyle name="Note 3 6" xfId="4976" xr:uid="{BEABC050-3443-42A8-8D40-BB8BC05216E6}"/>
    <cellStyle name="Note 3 7" xfId="4725" xr:uid="{541CCE06-D1A8-49E1-AD76-E61853D2EA4D}"/>
    <cellStyle name="Note 3 8" xfId="5335" xr:uid="{B9883E42-211B-4547-B6A0-143CBAF00B63}"/>
    <cellStyle name="Note 3 9" xfId="5504" xr:uid="{F47B4884-6D3B-4A39-9C3B-25C83668F02B}"/>
    <cellStyle name="Note 3_TRAFO" xfId="2203" xr:uid="{00000000-0005-0000-0000-00009C080000}"/>
    <cellStyle name="Note 30" xfId="2204" xr:uid="{00000000-0005-0000-0000-00009D080000}"/>
    <cellStyle name="Note 30 10" xfId="5506" xr:uid="{F151A873-E7C0-4841-AE91-800541E0E35E}"/>
    <cellStyle name="Note 30 2" xfId="2205" xr:uid="{00000000-0005-0000-0000-00009E080000}"/>
    <cellStyle name="Note 30 2 2" xfId="2206" xr:uid="{00000000-0005-0000-0000-00009F080000}"/>
    <cellStyle name="Note 30 2 2 2" xfId="4246" xr:uid="{E21A5823-1186-4C7F-BC92-59B3DAB33F3E}"/>
    <cellStyle name="Note 30 2 2 3" xfId="4982" xr:uid="{93CD55DB-8B85-455B-A69B-2F1CFDF6C957}"/>
    <cellStyle name="Note 30 2 3" xfId="3526" xr:uid="{718712D2-91DD-49F6-9EE3-C39EB3367EB3}"/>
    <cellStyle name="Note 30 2 4" xfId="3754" xr:uid="{98D3EBE0-74B2-491A-AE5B-9FDE3DCE7711}"/>
    <cellStyle name="Note 30 2 5" xfId="4981" xr:uid="{EE007011-19F6-4DE6-A993-2AC2F380CC41}"/>
    <cellStyle name="Note 30 2 6" xfId="4728" xr:uid="{317B9958-247E-44C2-BFC9-0801537EF8DE}"/>
    <cellStyle name="Note 30 2 7" xfId="5338" xr:uid="{B53EA8FD-8897-4D89-92D5-F3FADA737B61}"/>
    <cellStyle name="Note 30 2 8" xfId="5507" xr:uid="{861DA82A-A9C5-4F45-9755-D2D2BA194388}"/>
    <cellStyle name="Note 30 3" xfId="2207" xr:uid="{00000000-0005-0000-0000-0000A0080000}"/>
    <cellStyle name="Note 30 3 2" xfId="4247" xr:uid="{19B937F8-065E-4D59-B487-26DA9E4F1004}"/>
    <cellStyle name="Note 30 3 3" xfId="4983" xr:uid="{9BFD0A22-C790-49C9-AE8A-718A1E436E79}"/>
    <cellStyle name="Note 30 4" xfId="3305" xr:uid="{8505BD6A-B679-47FB-A836-85B46333D10C}"/>
    <cellStyle name="Note 30 5" xfId="3527" xr:uid="{E1B0FA2C-1362-4FD1-922E-80BB53EDA35C}"/>
    <cellStyle name="Note 30 6" xfId="3753" xr:uid="{AC83842D-CB40-4DE3-8C31-326B1F1D25CC}"/>
    <cellStyle name="Note 30 7" xfId="4980" xr:uid="{1CC09836-512C-4EA1-A7E5-9493B4164A47}"/>
    <cellStyle name="Note 30 8" xfId="4727" xr:uid="{222A3F50-2BEF-43A5-A088-452FCADB7EFF}"/>
    <cellStyle name="Note 30 9" xfId="5337" xr:uid="{C740B4B6-A552-44DB-B60F-C41EA8C64003}"/>
    <cellStyle name="Note 30_TRAFO" xfId="2208" xr:uid="{00000000-0005-0000-0000-0000A1080000}"/>
    <cellStyle name="Note 31" xfId="2209" xr:uid="{00000000-0005-0000-0000-0000A2080000}"/>
    <cellStyle name="Note 31 10" xfId="5508" xr:uid="{88EB2BE5-F24C-4F77-A0A4-A1F89AC9C3C8}"/>
    <cellStyle name="Note 31 2" xfId="2210" xr:uid="{00000000-0005-0000-0000-0000A3080000}"/>
    <cellStyle name="Note 31 2 2" xfId="2211" xr:uid="{00000000-0005-0000-0000-0000A4080000}"/>
    <cellStyle name="Note 31 2 2 2" xfId="4248" xr:uid="{03958EBF-E5FE-4389-A923-F69115782F9C}"/>
    <cellStyle name="Note 31 2 2 3" xfId="4986" xr:uid="{6C4D2103-B532-4479-B668-B877511AA87E}"/>
    <cellStyle name="Note 31 2 3" xfId="3525" xr:uid="{08AD6890-C3A9-40DC-B5CB-311C816D66EC}"/>
    <cellStyle name="Note 31 2 4" xfId="3756" xr:uid="{D4AD5B84-24D8-4074-88EC-3DFE55A21D76}"/>
    <cellStyle name="Note 31 2 5" xfId="4985" xr:uid="{BAED5AF7-2423-48EA-8045-02B60F94B8C0}"/>
    <cellStyle name="Note 31 2 6" xfId="4730" xr:uid="{8C69D6B2-F80C-4C11-82EF-B4A40DFB70B8}"/>
    <cellStyle name="Note 31 2 7" xfId="5340" xr:uid="{0AC115AB-17AB-4ADF-B697-69E3D0F270FC}"/>
    <cellStyle name="Note 31 2 8" xfId="5509" xr:uid="{40C71D04-76EF-4968-985D-A9C85BACF481}"/>
    <cellStyle name="Note 31 3" xfId="2212" xr:uid="{00000000-0005-0000-0000-0000A5080000}"/>
    <cellStyle name="Note 31 3 2" xfId="4249" xr:uid="{15F3E935-1C17-45D4-BDEF-831FB181ECB1}"/>
    <cellStyle name="Note 31 3 3" xfId="4987" xr:uid="{047D9C13-B1C9-417E-BED2-B8FB72C73FEA}"/>
    <cellStyle name="Note 31 4" xfId="3306" xr:uid="{F2AAE5A1-C9B7-46F7-A1D2-A6FA25CC02E5}"/>
    <cellStyle name="Note 31 5" xfId="3398" xr:uid="{6FA7B44C-F183-4592-9B65-87E53A95AF2A}"/>
    <cellStyle name="Note 31 6" xfId="3755" xr:uid="{1CF89008-2700-4534-9CAF-D835D212FCA8}"/>
    <cellStyle name="Note 31 7" xfId="4984" xr:uid="{FCC46569-89A6-49DA-8299-DA5904B97E31}"/>
    <cellStyle name="Note 31 8" xfId="4729" xr:uid="{B34A31EB-0854-4872-84A6-97B2CCBE5653}"/>
    <cellStyle name="Note 31 9" xfId="5339" xr:uid="{5BF047A1-3415-4D30-88C0-066AC91BA64C}"/>
    <cellStyle name="Note 31_TRAFO" xfId="2213" xr:uid="{00000000-0005-0000-0000-0000A6080000}"/>
    <cellStyle name="Note 32" xfId="2214" xr:uid="{00000000-0005-0000-0000-0000A7080000}"/>
    <cellStyle name="Note 32 10" xfId="5510" xr:uid="{D73EB309-8CC8-44F3-B7F8-EBD3DFE7096F}"/>
    <cellStyle name="Note 32 2" xfId="2215" xr:uid="{00000000-0005-0000-0000-0000A8080000}"/>
    <cellStyle name="Note 32 2 2" xfId="2216" xr:uid="{00000000-0005-0000-0000-0000A9080000}"/>
    <cellStyle name="Note 32 2 2 2" xfId="4250" xr:uid="{ED2E107C-4179-47E6-88C7-635B22F28172}"/>
    <cellStyle name="Note 32 2 2 3" xfId="4990" xr:uid="{DF8DBB67-F6E3-4AB5-ABC3-B967A7F0397B}"/>
    <cellStyle name="Note 32 2 3" xfId="3523" xr:uid="{72F5AAFB-3102-4217-9DAF-0E34128A8B23}"/>
    <cellStyle name="Note 32 2 4" xfId="3758" xr:uid="{9FA7BD7E-6913-4B05-AC48-AA4DBDFACDB3}"/>
    <cellStyle name="Note 32 2 5" xfId="4989" xr:uid="{FDDFEF0E-29B1-4329-A789-ED70A4094F02}"/>
    <cellStyle name="Note 32 2 6" xfId="4731" xr:uid="{5B018383-0748-4252-9614-FFB16C0005A5}"/>
    <cellStyle name="Note 32 2 7" xfId="5342" xr:uid="{3251BAD2-8081-4A98-AAA4-84C8742DD535}"/>
    <cellStyle name="Note 32 2 8" xfId="5511" xr:uid="{3B459E0B-A1D2-4943-940E-1D12E08076E6}"/>
    <cellStyle name="Note 32 3" xfId="2217" xr:uid="{00000000-0005-0000-0000-0000AA080000}"/>
    <cellStyle name="Note 32 3 2" xfId="4251" xr:uid="{DC33180E-E310-489C-8DE9-3A11C211E9D9}"/>
    <cellStyle name="Note 32 3 3" xfId="4991" xr:uid="{F1729F4F-9109-49A9-82AB-436CBEDB8FC2}"/>
    <cellStyle name="Note 32 4" xfId="3307" xr:uid="{9B262350-0361-47E3-B23D-C3EFDD4AFE3F}"/>
    <cellStyle name="Note 32 5" xfId="3524" xr:uid="{BEA39A75-6B7F-41D5-8BBF-29D1A72ED910}"/>
    <cellStyle name="Note 32 6" xfId="3757" xr:uid="{0149828D-06B8-495F-88F3-EF7C4B2CC1AB}"/>
    <cellStyle name="Note 32 7" xfId="4988" xr:uid="{09F2A6AE-6E33-44E5-A310-0CD1B250428B}"/>
    <cellStyle name="Note 32 8" xfId="5263" xr:uid="{4D07697B-B4BB-4717-9241-72D51AFE13DB}"/>
    <cellStyle name="Note 32 9" xfId="5341" xr:uid="{145ECC36-665D-4F76-BD2A-4C2D962B1A57}"/>
    <cellStyle name="Note 32_TRAFO" xfId="2218" xr:uid="{00000000-0005-0000-0000-0000AB080000}"/>
    <cellStyle name="Note 33" xfId="2219" xr:uid="{00000000-0005-0000-0000-0000AC080000}"/>
    <cellStyle name="Note 33 10" xfId="5512" xr:uid="{30E8F8E0-7BDB-4718-BFD9-8BE77549CA26}"/>
    <cellStyle name="Note 33 2" xfId="2220" xr:uid="{00000000-0005-0000-0000-0000AD080000}"/>
    <cellStyle name="Note 33 2 2" xfId="2221" xr:uid="{00000000-0005-0000-0000-0000AE080000}"/>
    <cellStyle name="Note 33 2 2 2" xfId="4252" xr:uid="{227EC679-5701-404E-BC6C-8B44AEAEDCF9}"/>
    <cellStyle name="Note 33 2 2 3" xfId="4994" xr:uid="{CD19633A-8EB0-4E2E-BB6D-0D9F74F9F637}"/>
    <cellStyle name="Note 33 2 3" xfId="3521" xr:uid="{CFB16BBE-FA6B-40C1-A198-48497A19FD0F}"/>
    <cellStyle name="Note 33 2 4" xfId="3760" xr:uid="{D73BDA2A-D5BF-480A-8C9B-ACB24E23CDA4}"/>
    <cellStyle name="Note 33 2 5" xfId="4993" xr:uid="{83A10C9D-08A9-4997-82B7-E6191B5219A9}"/>
    <cellStyle name="Note 33 2 6" xfId="4418" xr:uid="{3939C1DC-E1FE-4BD7-8553-8B548A256B84}"/>
    <cellStyle name="Note 33 2 7" xfId="5344" xr:uid="{86D2E74D-4F5B-4BFD-A7D6-6F8ABA2082D4}"/>
    <cellStyle name="Note 33 2 8" xfId="5513" xr:uid="{8D1353E9-2F5D-4020-BEF3-5C70812BCEBB}"/>
    <cellStyle name="Note 33 3" xfId="2222" xr:uid="{00000000-0005-0000-0000-0000AF080000}"/>
    <cellStyle name="Note 33 3 2" xfId="4253" xr:uid="{DDC2A0C4-388F-4284-93A1-2320EBE5817C}"/>
    <cellStyle name="Note 33 3 3" xfId="4995" xr:uid="{3B9889DF-125C-42A3-9832-32C68393946B}"/>
    <cellStyle name="Note 33 4" xfId="3308" xr:uid="{F8AA5604-C2D9-4BE0-B93D-9A34B1900D2B}"/>
    <cellStyle name="Note 33 5" xfId="3522" xr:uid="{EB5A71AC-C820-4E54-8438-A5968E78A3FD}"/>
    <cellStyle name="Note 33 6" xfId="3759" xr:uid="{28D18545-504F-40DC-908B-D02B6B0834E3}"/>
    <cellStyle name="Note 33 7" xfId="4992" xr:uid="{6B1C2D87-8AE6-46C1-92A5-85532966C52F}"/>
    <cellStyle name="Note 33 8" xfId="4771" xr:uid="{31D78B38-4287-4D71-9807-15E6530C78FB}"/>
    <cellStyle name="Note 33 9" xfId="5343" xr:uid="{5FF71DFA-E069-4DE6-B5F2-C5438CCFA6C9}"/>
    <cellStyle name="Note 33_TRAFO" xfId="2223" xr:uid="{00000000-0005-0000-0000-0000B0080000}"/>
    <cellStyle name="Note 34" xfId="2224" xr:uid="{00000000-0005-0000-0000-0000B1080000}"/>
    <cellStyle name="Note 34 10" xfId="5514" xr:uid="{52D84F65-4F36-4A22-83C4-ECCD391D6C3F}"/>
    <cellStyle name="Note 34 2" xfId="2225" xr:uid="{00000000-0005-0000-0000-0000B2080000}"/>
    <cellStyle name="Note 34 2 2" xfId="2226" xr:uid="{00000000-0005-0000-0000-0000B3080000}"/>
    <cellStyle name="Note 34 2 2 2" xfId="4254" xr:uid="{CE009714-FA96-4812-B934-151700667C2D}"/>
    <cellStyle name="Note 34 2 2 3" xfId="4998" xr:uid="{22D389E1-BDBF-4F48-A678-E71BCCF8D153}"/>
    <cellStyle name="Note 34 2 3" xfId="3519" xr:uid="{FB6E9F83-C002-4018-A05E-601C25724F0A}"/>
    <cellStyle name="Note 34 2 4" xfId="3762" xr:uid="{BA99EB05-11E5-496B-A8CF-28B89785D76A}"/>
    <cellStyle name="Note 34 2 5" xfId="4997" xr:uid="{04D074C9-3336-443D-B0BB-E6096B05B85C}"/>
    <cellStyle name="Note 34 2 6" xfId="4733" xr:uid="{441D9915-96E0-44DD-A5F5-756FEAEEBF7B}"/>
    <cellStyle name="Note 34 2 7" xfId="5346" xr:uid="{704BAEC8-AB72-4B89-B44C-0A68CFCB260F}"/>
    <cellStyle name="Note 34 2 8" xfId="5515" xr:uid="{0209EF2A-2C22-4D14-A38C-710DE9AF258C}"/>
    <cellStyle name="Note 34 3" xfId="2227" xr:uid="{00000000-0005-0000-0000-0000B4080000}"/>
    <cellStyle name="Note 34 3 2" xfId="4255" xr:uid="{7ECCCEDE-9404-4387-BB42-63924A351DA9}"/>
    <cellStyle name="Note 34 3 3" xfId="4999" xr:uid="{3871FB06-13F5-46AE-898A-D8033B6374AC}"/>
    <cellStyle name="Note 34 4" xfId="3309" xr:uid="{B5ACD420-A955-4AF6-9320-2EF6F5AD10C9}"/>
    <cellStyle name="Note 34 5" xfId="3520" xr:uid="{98BFBBFD-C8A6-4290-AD91-3E0A70888634}"/>
    <cellStyle name="Note 34 6" xfId="3761" xr:uid="{04E3675D-0180-40CF-8CC2-5965960BACA2}"/>
    <cellStyle name="Note 34 7" xfId="4996" xr:uid="{F9ED00A2-A54A-4D99-AA0B-0C40A080CF62}"/>
    <cellStyle name="Note 34 8" xfId="4732" xr:uid="{52317576-9805-49C2-AD09-EF4FC333BDA4}"/>
    <cellStyle name="Note 34 9" xfId="5345" xr:uid="{EEFFE4B2-CA0D-4E0B-955A-0E5B41F6D6BF}"/>
    <cellStyle name="Note 34_TRAFO" xfId="2228" xr:uid="{00000000-0005-0000-0000-0000B5080000}"/>
    <cellStyle name="Note 35" xfId="2229" xr:uid="{00000000-0005-0000-0000-0000B6080000}"/>
    <cellStyle name="Note 35 10" xfId="5516" xr:uid="{CBAEB53A-5467-4814-85A7-C5799B1FECD9}"/>
    <cellStyle name="Note 35 2" xfId="2230" xr:uid="{00000000-0005-0000-0000-0000B7080000}"/>
    <cellStyle name="Note 35 2 2" xfId="2231" xr:uid="{00000000-0005-0000-0000-0000B8080000}"/>
    <cellStyle name="Note 35 2 2 2" xfId="4256" xr:uid="{C58E7477-F2D0-4FAD-B442-C67A5222E490}"/>
    <cellStyle name="Note 35 2 2 3" xfId="5002" xr:uid="{D582B17E-87B4-46C3-8E4F-ACE8FBC0FA26}"/>
    <cellStyle name="Note 35 2 3" xfId="3517" xr:uid="{2E613429-9D30-4F72-97F0-E4E74B9F3B7B}"/>
    <cellStyle name="Note 35 2 4" xfId="3764" xr:uid="{68C3A4C9-0C10-40F9-AA64-615FBE1086B4}"/>
    <cellStyle name="Note 35 2 5" xfId="5001" xr:uid="{9B4AF8D2-EB13-4BEB-87EF-B9B51F95A25F}"/>
    <cellStyle name="Note 35 2 6" xfId="4735" xr:uid="{0266B10D-9135-420E-8466-8D30BC895152}"/>
    <cellStyle name="Note 35 2 7" xfId="5348" xr:uid="{6B9B3A2E-8B87-4513-8E8C-527AC009AE78}"/>
    <cellStyle name="Note 35 2 8" xfId="5517" xr:uid="{FFD48E42-3003-442B-8A9F-24C6D0C76098}"/>
    <cellStyle name="Note 35 3" xfId="2232" xr:uid="{00000000-0005-0000-0000-0000B9080000}"/>
    <cellStyle name="Note 35 3 2" xfId="4257" xr:uid="{5D59B7C8-558D-495C-A7FD-05D724A644FE}"/>
    <cellStyle name="Note 35 3 3" xfId="5003" xr:uid="{1F55D960-A986-4DAA-A22F-8807B498DF84}"/>
    <cellStyle name="Note 35 4" xfId="3310" xr:uid="{61BF7309-909A-4ECA-B0AE-E074E4D3769C}"/>
    <cellStyle name="Note 35 5" xfId="3518" xr:uid="{7B4A5492-0ACF-4791-A243-A123C7B2EA00}"/>
    <cellStyle name="Note 35 6" xfId="3763" xr:uid="{ADBAA483-770E-46F0-93B0-AF7B1B63BFB2}"/>
    <cellStyle name="Note 35 7" xfId="5000" xr:uid="{25B77219-2F95-42C2-AFB6-C1AA999DF4F2}"/>
    <cellStyle name="Note 35 8" xfId="4734" xr:uid="{8437C3C0-876E-480B-9E84-ABF563FFF668}"/>
    <cellStyle name="Note 35 9" xfId="5347" xr:uid="{E48BBE8A-3FEB-4F6A-B245-81ED57D22952}"/>
    <cellStyle name="Note 35_TRAFO" xfId="2233" xr:uid="{00000000-0005-0000-0000-0000BA080000}"/>
    <cellStyle name="Note 36" xfId="2234" xr:uid="{00000000-0005-0000-0000-0000BB080000}"/>
    <cellStyle name="Note 36 10" xfId="5518" xr:uid="{527734AD-2F2E-4348-A37E-B70ECC972CF5}"/>
    <cellStyle name="Note 36 2" xfId="2235" xr:uid="{00000000-0005-0000-0000-0000BC080000}"/>
    <cellStyle name="Note 36 2 2" xfId="2236" xr:uid="{00000000-0005-0000-0000-0000BD080000}"/>
    <cellStyle name="Note 36 2 2 2" xfId="4258" xr:uid="{B258876F-F09A-4B33-9237-74FDB24C594E}"/>
    <cellStyle name="Note 36 2 2 3" xfId="5006" xr:uid="{087522BD-A699-4DC8-994B-8AAB7E8E375E}"/>
    <cellStyle name="Note 36 2 3" xfId="3515" xr:uid="{885BC555-C792-429E-A840-B5D521D8B7BE}"/>
    <cellStyle name="Note 36 2 4" xfId="3766" xr:uid="{6EAEBF62-AD97-436C-B9C1-405D98BFED16}"/>
    <cellStyle name="Note 36 2 5" xfId="5005" xr:uid="{C4A1F0A7-C0F6-43D0-9030-5096504C27D2}"/>
    <cellStyle name="Note 36 2 6" xfId="4737" xr:uid="{2E084A41-2B81-4F19-9D2D-DCDF920CFF43}"/>
    <cellStyle name="Note 36 2 7" xfId="5350" xr:uid="{1A5883B1-9729-494C-A2D8-D474EE1E2042}"/>
    <cellStyle name="Note 36 2 8" xfId="5519" xr:uid="{1B265C43-C97C-44DE-8D10-329697A2EF79}"/>
    <cellStyle name="Note 36 3" xfId="2237" xr:uid="{00000000-0005-0000-0000-0000BE080000}"/>
    <cellStyle name="Note 36 3 2" xfId="4259" xr:uid="{AA83D08B-3118-41DD-A581-36020A543A48}"/>
    <cellStyle name="Note 36 3 3" xfId="5007" xr:uid="{BB05AD93-ABA7-4652-B24B-9EA7B72BDEEF}"/>
    <cellStyle name="Note 36 4" xfId="3311" xr:uid="{7093E9B6-ED01-45E0-BEC8-A2F2498F82EA}"/>
    <cellStyle name="Note 36 5" xfId="3516" xr:uid="{996DE23E-5365-42BA-BF11-4BB634946E1F}"/>
    <cellStyle name="Note 36 6" xfId="3765" xr:uid="{AD4DC5DF-3F9F-4FC2-BE5F-0DA07056F7FE}"/>
    <cellStyle name="Note 36 7" xfId="5004" xr:uid="{F7F59375-8069-4C99-B8A8-DB69BA578BD8}"/>
    <cellStyle name="Note 36 8" xfId="4736" xr:uid="{4788D8F7-086A-485D-8ED9-3079449E33A1}"/>
    <cellStyle name="Note 36 9" xfId="5349" xr:uid="{036265DF-28D4-40F3-9F57-5461CF5A0B3B}"/>
    <cellStyle name="Note 36_TRAFO" xfId="2238" xr:uid="{00000000-0005-0000-0000-0000BF080000}"/>
    <cellStyle name="Note 37" xfId="2239" xr:uid="{00000000-0005-0000-0000-0000C0080000}"/>
    <cellStyle name="Note 37 10" xfId="5520" xr:uid="{7D3705F9-463A-4220-9138-E0C88625415B}"/>
    <cellStyle name="Note 37 2" xfId="2240" xr:uid="{00000000-0005-0000-0000-0000C1080000}"/>
    <cellStyle name="Note 37 2 2" xfId="2241" xr:uid="{00000000-0005-0000-0000-0000C2080000}"/>
    <cellStyle name="Note 37 2 2 2" xfId="4260" xr:uid="{F5E0ACBA-75B2-49CD-9C7E-6C062A4B1196}"/>
    <cellStyle name="Note 37 2 2 3" xfId="5010" xr:uid="{23B719B9-11D7-42B5-9076-4AF3103B4C19}"/>
    <cellStyle name="Note 37 2 3" xfId="3514" xr:uid="{4C906F2A-FA0C-4CAE-9F4A-99F52A1C8590}"/>
    <cellStyle name="Note 37 2 4" xfId="3768" xr:uid="{ED70CF91-976A-41DC-AB01-FD1D7ADEA733}"/>
    <cellStyle name="Note 37 2 5" xfId="5009" xr:uid="{96BCC1D0-3D06-4950-92F2-BA8A32F32A9F}"/>
    <cellStyle name="Note 37 2 6" xfId="4739" xr:uid="{E5E528E0-3011-43FE-B2FF-EB5B4E3BD44D}"/>
    <cellStyle name="Note 37 2 7" xfId="5352" xr:uid="{FDB4BA6E-893B-4668-9E4A-8FC167EF7605}"/>
    <cellStyle name="Note 37 2 8" xfId="5521" xr:uid="{B42D9753-860F-4C13-BD8F-EA5BC3345CBF}"/>
    <cellStyle name="Note 37 3" xfId="2242" xr:uid="{00000000-0005-0000-0000-0000C3080000}"/>
    <cellStyle name="Note 37 3 2" xfId="4261" xr:uid="{1AE502C8-EC5E-400C-917C-618F4497FCA2}"/>
    <cellStyle name="Note 37 3 3" xfId="5011" xr:uid="{962C1B36-D7FD-49C3-B6C4-2357FB7D23DC}"/>
    <cellStyle name="Note 37 4" xfId="3312" xr:uid="{4A7AED1F-3FC2-4C72-B973-8AF1D1B8ACDA}"/>
    <cellStyle name="Note 37 5" xfId="3397" xr:uid="{4C97BBA9-E644-429A-8019-75C0C5050068}"/>
    <cellStyle name="Note 37 6" xfId="3767" xr:uid="{674996BE-0583-456B-9F9C-7A0E58A1E82F}"/>
    <cellStyle name="Note 37 7" xfId="5008" xr:uid="{47EF9DC2-2325-41FE-AD71-CE85416D1C55}"/>
    <cellStyle name="Note 37 8" xfId="4738" xr:uid="{F608EB89-7661-45BE-A687-F1F28DA906F8}"/>
    <cellStyle name="Note 37 9" xfId="5351" xr:uid="{F354AA06-2450-4AF1-A48C-C7D3AE4E710B}"/>
    <cellStyle name="Note 37_TRAFO" xfId="2243" xr:uid="{00000000-0005-0000-0000-0000C4080000}"/>
    <cellStyle name="Note 38" xfId="2244" xr:uid="{00000000-0005-0000-0000-0000C5080000}"/>
    <cellStyle name="Note 38 10" xfId="5522" xr:uid="{11DB3D85-2D5F-4173-8D17-9A6D946EB0DE}"/>
    <cellStyle name="Note 38 2" xfId="2245" xr:uid="{00000000-0005-0000-0000-0000C6080000}"/>
    <cellStyle name="Note 38 2 2" xfId="2246" xr:uid="{00000000-0005-0000-0000-0000C7080000}"/>
    <cellStyle name="Note 38 2 2 2" xfId="4262" xr:uid="{B14056D3-44E2-4992-9ED2-1FDC17F2ACD0}"/>
    <cellStyle name="Note 38 2 2 3" xfId="5014" xr:uid="{107A4A22-490B-4A5B-BC2D-FE9069C1502A}"/>
    <cellStyle name="Note 38 2 3" xfId="3512" xr:uid="{D16D38EA-B665-40B5-BC2E-2C6B6FE66526}"/>
    <cellStyle name="Note 38 2 4" xfId="3770" xr:uid="{33D4E884-4EA2-4C83-B185-E013031A2735}"/>
    <cellStyle name="Note 38 2 5" xfId="5013" xr:uid="{1EBBBFF8-97D3-41B6-9B85-025B5392691F}"/>
    <cellStyle name="Note 38 2 6" xfId="4740" xr:uid="{369F4B22-B3D6-4B29-88C8-561B198E84BB}"/>
    <cellStyle name="Note 38 2 7" xfId="5354" xr:uid="{FC994932-A1F1-430E-96E9-6A50D24154F0}"/>
    <cellStyle name="Note 38 2 8" xfId="5523" xr:uid="{8ECF643A-470A-46E7-83DA-559AA521EA28}"/>
    <cellStyle name="Note 38 3" xfId="2247" xr:uid="{00000000-0005-0000-0000-0000C8080000}"/>
    <cellStyle name="Note 38 3 2" xfId="4263" xr:uid="{550D9A76-9C4E-4BF0-A859-ED30C1F490C0}"/>
    <cellStyle name="Note 38 3 3" xfId="5015" xr:uid="{02E74839-B75A-4961-A223-E2A4C2ABBA1B}"/>
    <cellStyle name="Note 38 4" xfId="3313" xr:uid="{24DB31D7-9DB4-467D-B95E-F0141D29C108}"/>
    <cellStyle name="Note 38 5" xfId="3513" xr:uid="{B6F225A3-D649-4258-8224-CBA676B65B9F}"/>
    <cellStyle name="Note 38 6" xfId="3769" xr:uid="{3DC91596-EC0E-4D99-B7F0-7A4688B5FF44}"/>
    <cellStyle name="Note 38 7" xfId="5012" xr:uid="{CE903221-0DF6-4190-B337-55FB3CF52D6C}"/>
    <cellStyle name="Note 38 8" xfId="5264" xr:uid="{E963C3F3-D690-4E5C-88A3-463506820ED4}"/>
    <cellStyle name="Note 38 9" xfId="5353" xr:uid="{54319370-98F8-4138-952F-C659BEB65B40}"/>
    <cellStyle name="Note 38_TRAFO" xfId="2248" xr:uid="{00000000-0005-0000-0000-0000C9080000}"/>
    <cellStyle name="Note 39" xfId="2249" xr:uid="{00000000-0005-0000-0000-0000CA080000}"/>
    <cellStyle name="Note 39 10" xfId="5524" xr:uid="{DBBA5977-1CC4-43EC-9723-71132BE76E48}"/>
    <cellStyle name="Note 39 2" xfId="2250" xr:uid="{00000000-0005-0000-0000-0000CB080000}"/>
    <cellStyle name="Note 39 2 2" xfId="2251" xr:uid="{00000000-0005-0000-0000-0000CC080000}"/>
    <cellStyle name="Note 39 2 2 2" xfId="4264" xr:uid="{D8F733C9-C210-43C6-BEEF-CB3E05EDA867}"/>
    <cellStyle name="Note 39 2 2 3" xfId="5018" xr:uid="{E28D5941-632E-4B21-ACE1-23AE88294D07}"/>
    <cellStyle name="Note 39 2 3" xfId="3510" xr:uid="{B794D999-C943-4C52-8CCA-5BE2BE143E4B}"/>
    <cellStyle name="Note 39 2 4" xfId="3772" xr:uid="{8A9B16EE-F3BC-4E1C-AC90-E53BDB02490E}"/>
    <cellStyle name="Note 39 2 5" xfId="5017" xr:uid="{D2D2C42E-FA9B-4EB4-A40E-1DE9CD4E5878}"/>
    <cellStyle name="Note 39 2 6" xfId="4772" xr:uid="{6EDA4777-BE69-4296-B133-68F8D811DC95}"/>
    <cellStyle name="Note 39 2 7" xfId="5356" xr:uid="{3115E5A6-F3EB-41B6-8DB4-F9EB649EF37A}"/>
    <cellStyle name="Note 39 2 8" xfId="5525" xr:uid="{4BD3BA47-0FE1-447B-8D0E-87AC1104E8B6}"/>
    <cellStyle name="Note 39 3" xfId="2252" xr:uid="{00000000-0005-0000-0000-0000CD080000}"/>
    <cellStyle name="Note 39 3 2" xfId="4265" xr:uid="{EDF1E44B-1C90-47AD-AB1D-9F0A7B93E4BA}"/>
    <cellStyle name="Note 39 3 3" xfId="5019" xr:uid="{250D7701-8866-4438-BA7D-F3DC7F1D0459}"/>
    <cellStyle name="Note 39 4" xfId="3314" xr:uid="{D59BE19E-0575-4AF6-842F-E0BFB23AB60A}"/>
    <cellStyle name="Note 39 5" xfId="3511" xr:uid="{21FF78AD-2D7A-4FEB-AA1B-2997C236803A}"/>
    <cellStyle name="Note 39 6" xfId="3771" xr:uid="{47AB6FF1-CC99-4F14-AC8E-E5B2E81ECC0B}"/>
    <cellStyle name="Note 39 7" xfId="5016" xr:uid="{8ADB18A2-496C-4468-BA7E-C5F3F0AB9EF7}"/>
    <cellStyle name="Note 39 8" xfId="4741" xr:uid="{F20A677C-53E7-4FAA-9866-C722E5B6666A}"/>
    <cellStyle name="Note 39 9" xfId="5355" xr:uid="{BCAC8DFE-F34F-4B19-BE8D-A6E4821B3A96}"/>
    <cellStyle name="Note 39_TRAFO" xfId="2253" xr:uid="{00000000-0005-0000-0000-0000CE080000}"/>
    <cellStyle name="Note 4" xfId="2254" xr:uid="{00000000-0005-0000-0000-0000CF080000}"/>
    <cellStyle name="Note 4 2" xfId="2255" xr:uid="{00000000-0005-0000-0000-0000D0080000}"/>
    <cellStyle name="Note 4 2 2" xfId="2256" xr:uid="{00000000-0005-0000-0000-0000D1080000}"/>
    <cellStyle name="Note 4 2 2 2" xfId="4266" xr:uid="{6F9FF0B2-7FAF-4591-86C5-43CAA663C608}"/>
    <cellStyle name="Note 4 2 2 3" xfId="5022" xr:uid="{47CE9621-DD93-4835-B7BE-D1EC5CC07948}"/>
    <cellStyle name="Note 4 2 3" xfId="3508" xr:uid="{3D876ED0-A5C3-4C14-9E3B-2BCFB76F5D4A}"/>
    <cellStyle name="Note 4 2 4" xfId="3774" xr:uid="{7FE38EE5-769B-413C-85C5-CD7DD8474CDF}"/>
    <cellStyle name="Note 4 2 5" xfId="5021" xr:uid="{C7C7A095-11E6-4314-9272-F6A6D1F61D2B}"/>
    <cellStyle name="Note 4 2 6" xfId="4743" xr:uid="{EED50453-09B7-49A1-AE75-7A8FB8073E47}"/>
    <cellStyle name="Note 4 2 7" xfId="5358" xr:uid="{B8FEDCF0-F816-434B-A92B-E71C692ED15C}"/>
    <cellStyle name="Note 4 2 8" xfId="5527" xr:uid="{855A8E13-26A8-43B8-9A58-3829B4D3FF00}"/>
    <cellStyle name="Note 4 3" xfId="2257" xr:uid="{00000000-0005-0000-0000-0000D2080000}"/>
    <cellStyle name="Note 4 3 2" xfId="4267" xr:uid="{1F830F20-8B1B-49E9-93AA-9545BCB1F08F}"/>
    <cellStyle name="Note 4 3 3" xfId="5023" xr:uid="{F394BDEC-749E-4F34-B3F6-4E576358DE26}"/>
    <cellStyle name="Note 4 4" xfId="3509" xr:uid="{089A340B-7B90-4355-96E5-8BC71AF0B48E}"/>
    <cellStyle name="Note 4 5" xfId="3773" xr:uid="{AD92EDDE-3208-4F5A-A0E5-07C972F54460}"/>
    <cellStyle name="Note 4 6" xfId="5020" xr:uid="{33AFAB99-4468-4D05-8D84-29486647B746}"/>
    <cellStyle name="Note 4 7" xfId="4742" xr:uid="{D747EC05-5152-4D9C-AC4C-4BAD7AA8ADEF}"/>
    <cellStyle name="Note 4 8" xfId="5357" xr:uid="{ED550762-CC18-4CD0-A046-8F6284F4E441}"/>
    <cellStyle name="Note 4 9" xfId="5526" xr:uid="{C821F827-31D6-4D4C-A33A-A2694C650FD7}"/>
    <cellStyle name="Note 4_TRAFO" xfId="2258" xr:uid="{00000000-0005-0000-0000-0000D3080000}"/>
    <cellStyle name="Note 40" xfId="2259" xr:uid="{00000000-0005-0000-0000-0000D4080000}"/>
    <cellStyle name="Note 40 10" xfId="5528" xr:uid="{75F91DB1-26E4-4295-B5C3-C6B240EB5F94}"/>
    <cellStyle name="Note 40 2" xfId="2260" xr:uid="{00000000-0005-0000-0000-0000D5080000}"/>
    <cellStyle name="Note 40 2 2" xfId="2261" xr:uid="{00000000-0005-0000-0000-0000D6080000}"/>
    <cellStyle name="Note 40 2 2 2" xfId="4268" xr:uid="{58321381-9019-46CE-9F47-285494D70D3F}"/>
    <cellStyle name="Note 40 2 2 3" xfId="5026" xr:uid="{3CE329A2-D8CF-460D-8B0D-47DB1855F688}"/>
    <cellStyle name="Note 40 2 3" xfId="3506" xr:uid="{F933FB09-42B9-4507-8916-50ABABF60FD7}"/>
    <cellStyle name="Note 40 2 4" xfId="3776" xr:uid="{1972F074-87A6-405E-A1D8-A8C2498F5FCB}"/>
    <cellStyle name="Note 40 2 5" xfId="5025" xr:uid="{76A70C5E-ECE4-4D71-8396-C5D3349E1B8B}"/>
    <cellStyle name="Note 40 2 6" xfId="4745" xr:uid="{EE2D8E89-31E4-414E-A36C-155F1E2B9D7A}"/>
    <cellStyle name="Note 40 2 7" xfId="5360" xr:uid="{B2C7E100-7FE3-4E47-84AD-80CB0F4CFBA1}"/>
    <cellStyle name="Note 40 2 8" xfId="5529" xr:uid="{3BD079E2-CBDC-4230-B7C2-DA4F4E6750ED}"/>
    <cellStyle name="Note 40 3" xfId="2262" xr:uid="{00000000-0005-0000-0000-0000D7080000}"/>
    <cellStyle name="Note 40 3 2" xfId="4269" xr:uid="{5369A669-E140-44C9-8387-881CD7C47053}"/>
    <cellStyle name="Note 40 3 3" xfId="5027" xr:uid="{36653A2C-23CC-4021-8C99-827564E5EAFE}"/>
    <cellStyle name="Note 40 4" xfId="3315" xr:uid="{9EBB00CF-22C4-430E-B2A9-891E8141BA22}"/>
    <cellStyle name="Note 40 5" xfId="3507" xr:uid="{4DA4C67D-2CFD-41B5-9509-CB2584491573}"/>
    <cellStyle name="Note 40 6" xfId="3775" xr:uid="{9AA414AD-6EB5-40D9-B667-CD29CE456859}"/>
    <cellStyle name="Note 40 7" xfId="5024" xr:uid="{A49FB946-6FAC-466F-B716-E0BC3AB55ED5}"/>
    <cellStyle name="Note 40 8" xfId="4744" xr:uid="{F5985961-AF0A-45E7-B46A-1F61BDDF13BC}"/>
    <cellStyle name="Note 40 9" xfId="5359" xr:uid="{1AB33B29-9573-4A0F-8915-4C15A37462DE}"/>
    <cellStyle name="Note 40_TRAFO" xfId="2263" xr:uid="{00000000-0005-0000-0000-0000D8080000}"/>
    <cellStyle name="Note 41" xfId="2264" xr:uid="{00000000-0005-0000-0000-0000D9080000}"/>
    <cellStyle name="Note 41 10" xfId="5530" xr:uid="{4B170982-24AA-42F3-BB75-5745E7A2B387}"/>
    <cellStyle name="Note 41 2" xfId="2265" xr:uid="{00000000-0005-0000-0000-0000DA080000}"/>
    <cellStyle name="Note 41 2 2" xfId="2266" xr:uid="{00000000-0005-0000-0000-0000DB080000}"/>
    <cellStyle name="Note 41 2 2 2" xfId="4270" xr:uid="{8AFBD9AC-B202-4861-9FE6-761383A2BD98}"/>
    <cellStyle name="Note 41 2 2 3" xfId="5030" xr:uid="{28634601-746B-42F4-B06C-8F823012AD2B}"/>
    <cellStyle name="Note 41 2 3" xfId="3504" xr:uid="{1D9CC0D4-8FA2-47C7-A3A3-ABEBFF6CF84B}"/>
    <cellStyle name="Note 41 2 4" xfId="3778" xr:uid="{8448DE82-F038-4EB3-B3AA-D767D2CFA26A}"/>
    <cellStyle name="Note 41 2 5" xfId="5029" xr:uid="{EABE25AA-B480-4B04-B78F-6F180C93EAC2}"/>
    <cellStyle name="Note 41 2 6" xfId="4774" xr:uid="{E408D510-2C4F-4C6C-93F2-F3D76B70A01B}"/>
    <cellStyle name="Note 41 2 7" xfId="5362" xr:uid="{E01D1CAB-EF77-441C-83B1-06B0978014B3}"/>
    <cellStyle name="Note 41 2 8" xfId="5531" xr:uid="{9EB63BA1-6460-4E18-B6A1-8E7B375C8B63}"/>
    <cellStyle name="Note 41 3" xfId="2267" xr:uid="{00000000-0005-0000-0000-0000DC080000}"/>
    <cellStyle name="Note 41 3 2" xfId="4271" xr:uid="{8FE21F3D-34BF-4D31-BC5C-1ABFE58DE5A8}"/>
    <cellStyle name="Note 41 3 3" xfId="5031" xr:uid="{F59F6623-AA92-4D2F-94FA-27CB3A2B9685}"/>
    <cellStyle name="Note 41 4" xfId="3316" xr:uid="{5E8F4200-D52D-4291-BDA0-96B2B0949589}"/>
    <cellStyle name="Note 41 5" xfId="3505" xr:uid="{24BCA7C7-F20D-4FB3-A0C5-D124FC0CAFD0}"/>
    <cellStyle name="Note 41 6" xfId="3777" xr:uid="{AA4E0C70-8DB2-4D24-AF99-E404255C7617}"/>
    <cellStyle name="Note 41 7" xfId="5028" xr:uid="{CE7C72EA-D68F-4180-B732-D26651A1B64E}"/>
    <cellStyle name="Note 41 8" xfId="4746" xr:uid="{355EB4AD-780C-4991-8DE3-5417E0214302}"/>
    <cellStyle name="Note 41 9" xfId="5361" xr:uid="{BE0AA586-9813-49E4-BC4F-F65A0F8575A1}"/>
    <cellStyle name="Note 41_TRAFO" xfId="2268" xr:uid="{00000000-0005-0000-0000-0000DD080000}"/>
    <cellStyle name="Note 42" xfId="2269" xr:uid="{00000000-0005-0000-0000-0000DE080000}"/>
    <cellStyle name="Note 42 10" xfId="5532" xr:uid="{9C1C048C-05A2-49D9-B263-65C1C29A087C}"/>
    <cellStyle name="Note 42 2" xfId="2270" xr:uid="{00000000-0005-0000-0000-0000DF080000}"/>
    <cellStyle name="Note 42 2 2" xfId="2271" xr:uid="{00000000-0005-0000-0000-0000E0080000}"/>
    <cellStyle name="Note 42 2 2 2" xfId="4272" xr:uid="{ACC4FB01-B399-423C-B127-C3C5DB0A45FE}"/>
    <cellStyle name="Note 42 2 2 3" xfId="5034" xr:uid="{E79BD542-4148-4BB6-925E-9BB631B4CC04}"/>
    <cellStyle name="Note 42 2 3" xfId="3503" xr:uid="{153B1233-EC62-442B-89A0-41FB8C806F7F}"/>
    <cellStyle name="Note 42 2 4" xfId="3780" xr:uid="{167E6E77-9CAE-49CD-8183-F95E5913593F}"/>
    <cellStyle name="Note 42 2 5" xfId="5033" xr:uid="{FE13BA78-97B6-4639-9D0A-C4F29855A097}"/>
    <cellStyle name="Note 42 2 6" xfId="4748" xr:uid="{D79470AD-8587-44B4-B8DB-73E159A6C090}"/>
    <cellStyle name="Note 42 2 7" xfId="5364" xr:uid="{8CC6356F-ED78-4524-BBD5-7DDDDE6513E2}"/>
    <cellStyle name="Note 42 2 8" xfId="5533" xr:uid="{4F5F1166-9E13-44A3-91A7-956D4CA6C9E0}"/>
    <cellStyle name="Note 42 3" xfId="2272" xr:uid="{00000000-0005-0000-0000-0000E1080000}"/>
    <cellStyle name="Note 42 3 2" xfId="4273" xr:uid="{6480D832-2D3D-43A3-94C5-34A459B9D83F}"/>
    <cellStyle name="Note 42 3 3" xfId="5035" xr:uid="{E0FB5E28-2938-4753-8320-01E53CEC9DB3}"/>
    <cellStyle name="Note 42 4" xfId="3317" xr:uid="{44B22F36-8559-4FBC-8FC5-88C3AEB460F1}"/>
    <cellStyle name="Note 42 5" xfId="3396" xr:uid="{27068AC5-AF62-4B34-8391-DED538C4AF59}"/>
    <cellStyle name="Note 42 6" xfId="3779" xr:uid="{12100ECF-3EFD-4F6C-A13B-55D74D49DBB7}"/>
    <cellStyle name="Note 42 7" xfId="5032" xr:uid="{D5F22149-A9F9-419B-B7E7-B731ECD03BC0}"/>
    <cellStyle name="Note 42 8" xfId="4747" xr:uid="{5D14C659-B812-4C21-A882-E438C404A78F}"/>
    <cellStyle name="Note 42 9" xfId="5363" xr:uid="{C2C69384-5371-4E68-83EF-24E3B050D5D4}"/>
    <cellStyle name="Note 42_TRAFO" xfId="2273" xr:uid="{00000000-0005-0000-0000-0000E2080000}"/>
    <cellStyle name="Note 43" xfId="2274" xr:uid="{00000000-0005-0000-0000-0000E3080000}"/>
    <cellStyle name="Note 43 10" xfId="5534" xr:uid="{7CD493A1-D734-441D-A2A1-FF2B954EBCF9}"/>
    <cellStyle name="Note 43 2" xfId="2275" xr:uid="{00000000-0005-0000-0000-0000E4080000}"/>
    <cellStyle name="Note 43 2 2" xfId="2276" xr:uid="{00000000-0005-0000-0000-0000E5080000}"/>
    <cellStyle name="Note 43 2 2 2" xfId="4274" xr:uid="{94EAFB9E-862B-4EF8-BD9F-9B14814353CE}"/>
    <cellStyle name="Note 43 2 2 3" xfId="5038" xr:uid="{7DB0F8EC-882A-46F4-AC24-8707623B7E4B}"/>
    <cellStyle name="Note 43 2 3" xfId="3501" xr:uid="{4E76DD36-63D5-42EC-92B0-2D4F57F351EA}"/>
    <cellStyle name="Note 43 2 4" xfId="3782" xr:uid="{F310EF74-1721-4F8C-BA94-F44EC629855B}"/>
    <cellStyle name="Note 43 2 5" xfId="5037" xr:uid="{35B922D7-7CD4-4321-84F0-F4FBA7E83A75}"/>
    <cellStyle name="Note 43 2 6" xfId="4749" xr:uid="{60B18641-6BDB-4077-9FB4-BB23538695BE}"/>
    <cellStyle name="Note 43 2 7" xfId="5366" xr:uid="{8B9FCD5D-171F-47B5-9FA3-AC367D4404F5}"/>
    <cellStyle name="Note 43 2 8" xfId="5535" xr:uid="{93FF48B6-D311-462D-8203-C46BF7A7A6E4}"/>
    <cellStyle name="Note 43 3" xfId="2277" xr:uid="{00000000-0005-0000-0000-0000E6080000}"/>
    <cellStyle name="Note 43 3 2" xfId="4275" xr:uid="{90127FC5-1028-466F-800A-B15ABCAE5952}"/>
    <cellStyle name="Note 43 3 3" xfId="5039" xr:uid="{8FC4D74B-65D8-4262-B1B9-7EAAD8FBC83B}"/>
    <cellStyle name="Note 43 4" xfId="3318" xr:uid="{DCD141E3-E3B2-4EB9-8A62-746BE733B7B1}"/>
    <cellStyle name="Note 43 5" xfId="3502" xr:uid="{A895C57D-6510-4575-982A-F95E073B5AE8}"/>
    <cellStyle name="Note 43 6" xfId="3781" xr:uid="{9A904040-7D00-4B81-BABE-41126B4D1C3C}"/>
    <cellStyle name="Note 43 7" xfId="5036" xr:uid="{3C4ADA10-BE5F-48C9-B5BB-2E0F3EFEB56D}"/>
    <cellStyle name="Note 43 8" xfId="5265" xr:uid="{23193E5C-7DA5-47BB-ADD4-0870204C8214}"/>
    <cellStyle name="Note 43 9" xfId="5365" xr:uid="{02520F81-1D77-4B05-B58B-9EB4FF62A62F}"/>
    <cellStyle name="Note 43_TRAFO" xfId="2278" xr:uid="{00000000-0005-0000-0000-0000E7080000}"/>
    <cellStyle name="Note 44" xfId="2279" xr:uid="{00000000-0005-0000-0000-0000E8080000}"/>
    <cellStyle name="Note 44 10" xfId="5536" xr:uid="{0E39924A-46B4-4A0A-85BE-B3A2530C7976}"/>
    <cellStyle name="Note 44 2" xfId="2280" xr:uid="{00000000-0005-0000-0000-0000E9080000}"/>
    <cellStyle name="Note 44 2 2" xfId="2281" xr:uid="{00000000-0005-0000-0000-0000EA080000}"/>
    <cellStyle name="Note 44 2 2 2" xfId="4276" xr:uid="{256E2574-E623-4D61-8A3F-D3CB1EF10BB7}"/>
    <cellStyle name="Note 44 2 2 3" xfId="5042" xr:uid="{5908A2E3-D1B3-4B18-B8A0-13700E0C8097}"/>
    <cellStyle name="Note 44 2 3" xfId="3499" xr:uid="{23BAAFA5-0C22-4091-81C4-F2A5746E5773}"/>
    <cellStyle name="Note 44 2 4" xfId="3784" xr:uid="{C7575516-FCE6-4E85-84F8-93A188CE90F2}"/>
    <cellStyle name="Note 44 2 5" xfId="5041" xr:uid="{49B5C1D9-2BFE-4125-A740-176AE8250B81}"/>
    <cellStyle name="Note 44 2 6" xfId="4751" xr:uid="{A0279AC0-8840-40E7-AD97-5ADD3A35B06F}"/>
    <cellStyle name="Note 44 2 7" xfId="5368" xr:uid="{AC49CC7F-7278-493A-A18A-AC34121258E2}"/>
    <cellStyle name="Note 44 2 8" xfId="5537" xr:uid="{627E6EB4-CD40-4D61-93F9-18F5FF02D340}"/>
    <cellStyle name="Note 44 3" xfId="2282" xr:uid="{00000000-0005-0000-0000-0000EB080000}"/>
    <cellStyle name="Note 44 3 2" xfId="4277" xr:uid="{A68C1B42-7829-47B9-AB84-DF2186C9EC16}"/>
    <cellStyle name="Note 44 3 3" xfId="5043" xr:uid="{48B6043E-3D56-42F6-ACF1-4FDB17422B92}"/>
    <cellStyle name="Note 44 4" xfId="3319" xr:uid="{2AB9B911-8824-40B6-B1FF-1885532D25C7}"/>
    <cellStyle name="Note 44 5" xfId="3500" xr:uid="{025A9ABF-5C6A-48B0-B60F-1DD2B41D59B7}"/>
    <cellStyle name="Note 44 6" xfId="3783" xr:uid="{060BC2FD-53B0-465A-97B2-572818E8BA5E}"/>
    <cellStyle name="Note 44 7" xfId="5040" xr:uid="{74753BF7-B4E9-4E5D-8506-38CFCB07959C}"/>
    <cellStyle name="Note 44 8" xfId="4750" xr:uid="{1CC84036-CEEF-4BE0-96AC-B768194323CA}"/>
    <cellStyle name="Note 44 9" xfId="5367" xr:uid="{E28A5664-BAFB-40BB-BC8C-8E65F7D46344}"/>
    <cellStyle name="Note 44_TRAFO" xfId="2283" xr:uid="{00000000-0005-0000-0000-0000EC080000}"/>
    <cellStyle name="Note 45" xfId="2284" xr:uid="{00000000-0005-0000-0000-0000ED080000}"/>
    <cellStyle name="Note 45 10" xfId="5538" xr:uid="{8F393B30-7026-47A1-8F69-DA76CE718963}"/>
    <cellStyle name="Note 45 2" xfId="2285" xr:uid="{00000000-0005-0000-0000-0000EE080000}"/>
    <cellStyle name="Note 45 2 2" xfId="2286" xr:uid="{00000000-0005-0000-0000-0000EF080000}"/>
    <cellStyle name="Note 45 2 2 2" xfId="4278" xr:uid="{E4F5733B-20C7-4C26-BC1B-C68EE45D948A}"/>
    <cellStyle name="Note 45 2 2 3" xfId="5046" xr:uid="{C855B0BB-B5B9-4D34-BDD3-DC1589B583F5}"/>
    <cellStyle name="Note 45 2 3" xfId="3497" xr:uid="{6F2283C3-44BB-44DA-9A03-5E56A4E1B4C8}"/>
    <cellStyle name="Note 45 2 4" xfId="3786" xr:uid="{DD14E96D-1CA3-4A9A-9187-0033578CECCE}"/>
    <cellStyle name="Note 45 2 5" xfId="5045" xr:uid="{F5C54051-D59F-401B-B1E7-14F59BA11B49}"/>
    <cellStyle name="Note 45 2 6" xfId="4778" xr:uid="{807D2ADB-FD2C-4E8A-81FF-367A4A68A56C}"/>
    <cellStyle name="Note 45 2 7" xfId="5370" xr:uid="{FF85B055-3433-4801-A4EC-55B5D50885CB}"/>
    <cellStyle name="Note 45 2 8" xfId="5539" xr:uid="{3064BED3-B68F-47EF-B585-BE83F6AC62BD}"/>
    <cellStyle name="Note 45 3" xfId="2287" xr:uid="{00000000-0005-0000-0000-0000F0080000}"/>
    <cellStyle name="Note 45 3 2" xfId="4279" xr:uid="{4B5B1A4F-F59E-4D44-A925-105DA55BD835}"/>
    <cellStyle name="Note 45 3 3" xfId="5047" xr:uid="{EEA61993-CEBF-4605-878D-69772B2F0BAA}"/>
    <cellStyle name="Note 45 4" xfId="3320" xr:uid="{8DA3D6C4-A746-4F96-A1BC-AF4943EAEA31}"/>
    <cellStyle name="Note 45 5" xfId="3498" xr:uid="{5AD429A2-408E-4219-9A03-8632BE456BBC}"/>
    <cellStyle name="Note 45 6" xfId="3785" xr:uid="{FF298A6C-D474-4052-89D1-EF48DAFDD9D9}"/>
    <cellStyle name="Note 45 7" xfId="5044" xr:uid="{B519EFA9-4834-422E-A8ED-E5EB9D6C96C2}"/>
    <cellStyle name="Note 45 8" xfId="4752" xr:uid="{D0BF1547-40DC-4FB4-BD43-A5E8B59EE07B}"/>
    <cellStyle name="Note 45 9" xfId="5369" xr:uid="{E5181AA8-2C4D-470D-ABBB-32CA50CBF7B8}"/>
    <cellStyle name="Note 45_TRAFO" xfId="2288" xr:uid="{00000000-0005-0000-0000-0000F1080000}"/>
    <cellStyle name="Note 46" xfId="2289" xr:uid="{00000000-0005-0000-0000-0000F2080000}"/>
    <cellStyle name="Note 46 10" xfId="5540" xr:uid="{EE78C393-9CD4-4CF2-BF04-C64E5B1EFC3D}"/>
    <cellStyle name="Note 46 2" xfId="2290" xr:uid="{00000000-0005-0000-0000-0000F3080000}"/>
    <cellStyle name="Note 46 2 2" xfId="2291" xr:uid="{00000000-0005-0000-0000-0000F4080000}"/>
    <cellStyle name="Note 46 2 2 2" xfId="4280" xr:uid="{EE9383C9-44B2-4111-9303-66014971A09C}"/>
    <cellStyle name="Note 46 2 2 3" xfId="5050" xr:uid="{53135BA8-143E-48D6-9296-BD9C48129F79}"/>
    <cellStyle name="Note 46 2 3" xfId="3495" xr:uid="{B7F6E97F-9E98-4336-8F74-E517BE17BC83}"/>
    <cellStyle name="Note 46 2 4" xfId="3788" xr:uid="{9A30BB75-68FD-4E72-9C11-8F0A3D55B8FF}"/>
    <cellStyle name="Note 46 2 5" xfId="5049" xr:uid="{79D9A923-E92C-4077-9C5F-32BDCAF4075D}"/>
    <cellStyle name="Note 46 2 6" xfId="4780" xr:uid="{CED3808B-7F5B-47A6-A174-800ADD1163BB}"/>
    <cellStyle name="Note 46 2 7" xfId="5372" xr:uid="{0A7C6CF6-E087-41C3-96F2-39436045B1B7}"/>
    <cellStyle name="Note 46 2 8" xfId="5541" xr:uid="{3C555A43-D654-4FAE-8421-CDD95F8074C2}"/>
    <cellStyle name="Note 46 3" xfId="2292" xr:uid="{00000000-0005-0000-0000-0000F5080000}"/>
    <cellStyle name="Note 46 3 2" xfId="4281" xr:uid="{6642C4A8-B747-44A2-B952-B9792C265E36}"/>
    <cellStyle name="Note 46 3 3" xfId="5051" xr:uid="{105D8BC2-FAFA-408B-8E1A-B53CBD29403D}"/>
    <cellStyle name="Note 46 4" xfId="3321" xr:uid="{C898CEFB-A1A9-4083-879D-94769BB17A0F}"/>
    <cellStyle name="Note 46 5" xfId="3496" xr:uid="{A6C1E8C8-E9DF-4CB2-A804-D7CCAF0213BF}"/>
    <cellStyle name="Note 46 6" xfId="3787" xr:uid="{1F66B6A5-31B0-4454-A1EC-D3531461E859}"/>
    <cellStyle name="Note 46 7" xfId="5048" xr:uid="{8C4F7BC4-0E60-4EA0-98D6-9B56D4325968}"/>
    <cellStyle name="Note 46 8" xfId="4779" xr:uid="{2549CF7F-91E0-407A-B71C-9CF7ED2CFC11}"/>
    <cellStyle name="Note 46 9" xfId="5371" xr:uid="{F55E4A99-9A85-41AD-A3B2-43911281DD11}"/>
    <cellStyle name="Note 46_TRAFO" xfId="2293" xr:uid="{00000000-0005-0000-0000-0000F6080000}"/>
    <cellStyle name="Note 47" xfId="2294" xr:uid="{00000000-0005-0000-0000-0000F7080000}"/>
    <cellStyle name="Note 47 10" xfId="5542" xr:uid="{EA87B4D0-3473-4228-AC46-9D15F3956123}"/>
    <cellStyle name="Note 47 2" xfId="2295" xr:uid="{00000000-0005-0000-0000-0000F8080000}"/>
    <cellStyle name="Note 47 2 2" xfId="2296" xr:uid="{00000000-0005-0000-0000-0000F9080000}"/>
    <cellStyle name="Note 47 2 2 2" xfId="4282" xr:uid="{2F720E8F-E688-40D2-86DE-508D7E116F3F}"/>
    <cellStyle name="Note 47 2 2 3" xfId="5054" xr:uid="{DEAC9F2E-F734-49D9-AC95-23F6DD3BDBC6}"/>
    <cellStyle name="Note 47 2 3" xfId="3493" xr:uid="{35C366E7-8088-44EC-B0AF-2617F0606FA1}"/>
    <cellStyle name="Note 47 2 4" xfId="3790" xr:uid="{470AF73F-416E-4A36-90AA-836FDF5CA7CE}"/>
    <cellStyle name="Note 47 2 5" xfId="5053" xr:uid="{2F177086-4A41-4277-A6D2-648E16379168}"/>
    <cellStyle name="Note 47 2 6" xfId="4782" xr:uid="{1E8D1B42-7AC6-4867-B64C-0002FCF52BD6}"/>
    <cellStyle name="Note 47 2 7" xfId="5374" xr:uid="{0E3A73BF-1358-49E9-8533-41AF9E88BF50}"/>
    <cellStyle name="Note 47 2 8" xfId="5543" xr:uid="{383E7119-256F-49AB-A085-007507008AE2}"/>
    <cellStyle name="Note 47 3" xfId="2297" xr:uid="{00000000-0005-0000-0000-0000FA080000}"/>
    <cellStyle name="Note 47 3 2" xfId="4283" xr:uid="{E0662DBC-2C97-49D7-86C9-79FFDFD275D0}"/>
    <cellStyle name="Note 47 3 3" xfId="5055" xr:uid="{92AB53B9-E138-4A15-BF52-5D62DCDE6FF9}"/>
    <cellStyle name="Note 47 4" xfId="3322" xr:uid="{919DCAFD-BA45-4718-8F96-8AEF4E0E0177}"/>
    <cellStyle name="Note 47 5" xfId="3494" xr:uid="{2C88FBA2-C23F-4D9B-A8FD-C3064C9EC764}"/>
    <cellStyle name="Note 47 6" xfId="3789" xr:uid="{5E4515BB-6965-4FA2-B3E3-E22CC1861B0E}"/>
    <cellStyle name="Note 47 7" xfId="5052" xr:uid="{B01F8683-328C-4347-A237-0CFB970E0AE2}"/>
    <cellStyle name="Note 47 8" xfId="4781" xr:uid="{2AF2985C-700A-4A10-8E08-008626A2CE3E}"/>
    <cellStyle name="Note 47 9" xfId="5373" xr:uid="{F002C6F6-6563-4825-A4AF-36DFBC52D362}"/>
    <cellStyle name="Note 47_TRAFO" xfId="2298" xr:uid="{00000000-0005-0000-0000-0000FB080000}"/>
    <cellStyle name="Note 48" xfId="2299" xr:uid="{00000000-0005-0000-0000-0000FC080000}"/>
    <cellStyle name="Note 48 10" xfId="5544" xr:uid="{5A9775EE-2EA6-43C7-BE38-4A0E1762A795}"/>
    <cellStyle name="Note 48 2" xfId="2300" xr:uid="{00000000-0005-0000-0000-0000FD080000}"/>
    <cellStyle name="Note 48 2 2" xfId="2301" xr:uid="{00000000-0005-0000-0000-0000FE080000}"/>
    <cellStyle name="Note 48 2 2 2" xfId="4284" xr:uid="{186F6A52-DD93-4FCC-AEBC-39F1673991E7}"/>
    <cellStyle name="Note 48 2 2 3" xfId="5058" xr:uid="{EED284D9-6FC6-4FF0-80A9-27353D1EAD82}"/>
    <cellStyle name="Note 48 2 3" xfId="3492" xr:uid="{7CE198DC-0115-464E-A1C4-223E0AAE90AC}"/>
    <cellStyle name="Note 48 2 4" xfId="3792" xr:uid="{89D609BA-3BA0-4D96-A1E1-974508AFE610}"/>
    <cellStyle name="Note 48 2 5" xfId="5057" xr:uid="{7217DA3E-A1D1-4C7F-A21E-A0111C6599E9}"/>
    <cellStyle name="Note 48 2 6" xfId="4784" xr:uid="{46EC50F6-8D8D-4950-974D-34D8A61AE584}"/>
    <cellStyle name="Note 48 2 7" xfId="5376" xr:uid="{C5F9F739-C7F3-4C14-BB92-9A18C577CCB8}"/>
    <cellStyle name="Note 48 2 8" xfId="5545" xr:uid="{DE37F4BA-9BCA-430B-A0C8-6318BC661546}"/>
    <cellStyle name="Note 48 3" xfId="2302" xr:uid="{00000000-0005-0000-0000-0000FF080000}"/>
    <cellStyle name="Note 48 3 2" xfId="4285" xr:uid="{B5F49436-7E02-4FAE-ACAC-8495D6C49FC8}"/>
    <cellStyle name="Note 48 3 3" xfId="5059" xr:uid="{2B235D59-DD49-4134-91B7-477681131724}"/>
    <cellStyle name="Note 48 4" xfId="3323" xr:uid="{22A8AD11-F50E-42E3-867A-1EF75F3B0F6C}"/>
    <cellStyle name="Note 48 5" xfId="3395" xr:uid="{02335D83-FC15-4E0D-B148-00FDDCA55E2F}"/>
    <cellStyle name="Note 48 6" xfId="3791" xr:uid="{7D4C0CCB-6A90-46B4-A479-62FFD9FDBC3C}"/>
    <cellStyle name="Note 48 7" xfId="5056" xr:uid="{FA3B147D-F483-497C-96F7-298A4E2E1605}"/>
    <cellStyle name="Note 48 8" xfId="4783" xr:uid="{D8C8EF8A-A5D5-4358-84CA-9A601D136678}"/>
    <cellStyle name="Note 48 9" xfId="5375" xr:uid="{2F82E8C3-AEA3-461A-A0C5-13835BC2263E}"/>
    <cellStyle name="Note 48_TRAFO" xfId="2303" xr:uid="{00000000-0005-0000-0000-000000090000}"/>
    <cellStyle name="Note 49" xfId="2304" xr:uid="{00000000-0005-0000-0000-000001090000}"/>
    <cellStyle name="Note 49 10" xfId="5546" xr:uid="{8BEE7836-69C0-4F3E-8428-2985B85494A4}"/>
    <cellStyle name="Note 49 2" xfId="2305" xr:uid="{00000000-0005-0000-0000-000002090000}"/>
    <cellStyle name="Note 49 2 2" xfId="2306" xr:uid="{00000000-0005-0000-0000-000003090000}"/>
    <cellStyle name="Note 49 2 2 2" xfId="4286" xr:uid="{8B2BD496-BC63-4CB4-AD36-D23BDA66FE48}"/>
    <cellStyle name="Note 49 2 2 3" xfId="5062" xr:uid="{B0F255D0-354D-4CD5-83B7-5B0DDC99F617}"/>
    <cellStyle name="Note 49 2 3" xfId="3490" xr:uid="{1B7EAA1F-7834-456F-B2E5-EE0408F86FFA}"/>
    <cellStyle name="Note 49 2 4" xfId="3794" xr:uid="{DFCDA04A-EB78-496B-AAEF-2D24EC7007F1}"/>
    <cellStyle name="Note 49 2 5" xfId="5061" xr:uid="{50AFC7BC-473D-4848-A184-3647862DE5B7}"/>
    <cellStyle name="Note 49 2 6" xfId="4785" xr:uid="{5F1A624C-7A14-44AB-B640-19F966F864CE}"/>
    <cellStyle name="Note 49 2 7" xfId="5378" xr:uid="{911D4EB3-981C-45F0-83C3-0BFAD476D7C0}"/>
    <cellStyle name="Note 49 2 8" xfId="5547" xr:uid="{4787704B-3FA4-480A-B7DF-3B84F165EAF2}"/>
    <cellStyle name="Note 49 3" xfId="2307" xr:uid="{00000000-0005-0000-0000-000004090000}"/>
    <cellStyle name="Note 49 3 2" xfId="4287" xr:uid="{2F219C8E-4C01-4C0A-BD43-C31D60DD3768}"/>
    <cellStyle name="Note 49 3 3" xfId="5063" xr:uid="{91EA15B0-1434-42EE-A25B-A3FC9CFEBDD6}"/>
    <cellStyle name="Note 49 4" xfId="3324" xr:uid="{37ADA00E-43B3-4467-9C41-A2D09F2A8622}"/>
    <cellStyle name="Note 49 5" xfId="3491" xr:uid="{D43BEC63-2FDD-463E-BD95-AA2295D27108}"/>
    <cellStyle name="Note 49 6" xfId="3793" xr:uid="{EC973A13-462A-4DA7-B311-3039FCB5A460}"/>
    <cellStyle name="Note 49 7" xfId="5060" xr:uid="{9EA1B4DA-11A8-406E-B7AD-915BE0F9DE9A}"/>
    <cellStyle name="Note 49 8" xfId="5266" xr:uid="{4721081B-A0C5-4A2D-BF34-4102C1D278FA}"/>
    <cellStyle name="Note 49 9" xfId="5377" xr:uid="{3C1F95FC-EAD1-440A-AE9D-722FFE1158A1}"/>
    <cellStyle name="Note 49_TRAFO" xfId="2308" xr:uid="{00000000-0005-0000-0000-000005090000}"/>
    <cellStyle name="Note 5" xfId="2309" xr:uid="{00000000-0005-0000-0000-000006090000}"/>
    <cellStyle name="Note 5 2" xfId="2310" xr:uid="{00000000-0005-0000-0000-000007090000}"/>
    <cellStyle name="Note 5 2 2" xfId="2311" xr:uid="{00000000-0005-0000-0000-000008090000}"/>
    <cellStyle name="Note 5 2 2 2" xfId="4288" xr:uid="{E28F087F-2301-45C6-A1A3-DEDBF65DE552}"/>
    <cellStyle name="Note 5 2 2 3" xfId="5066" xr:uid="{10FEF2FD-B4D3-4795-9012-762527A564FA}"/>
    <cellStyle name="Note 5 2 3" xfId="3488" xr:uid="{D0A6A90D-61E6-421D-B78E-AE8B4EEA32A7}"/>
    <cellStyle name="Note 5 2 4" xfId="3796" xr:uid="{5C7B7C29-E063-4758-9FF4-3FC3B0C8E24E}"/>
    <cellStyle name="Note 5 2 5" xfId="5065" xr:uid="{DFA25873-B6B6-4639-9CB8-7A9BB417BF5A}"/>
    <cellStyle name="Note 5 2 6" xfId="4787" xr:uid="{BDC5D563-0CA2-490F-B8D2-7ED43A5289F2}"/>
    <cellStyle name="Note 5 2 7" xfId="5380" xr:uid="{2E587A95-ACD5-4CAB-872B-639665C29B68}"/>
    <cellStyle name="Note 5 2 8" xfId="5549" xr:uid="{78B7E78D-862B-4094-BF38-37350B477FB6}"/>
    <cellStyle name="Note 5 3" xfId="2312" xr:uid="{00000000-0005-0000-0000-000009090000}"/>
    <cellStyle name="Note 5 3 2" xfId="4289" xr:uid="{51389C68-ADDB-4005-BA82-6F3AE5EB93AA}"/>
    <cellStyle name="Note 5 3 3" xfId="5067" xr:uid="{1A9AA93C-3C36-4A8E-B0C2-49DA33A3D24B}"/>
    <cellStyle name="Note 5 4" xfId="3489" xr:uid="{995A962C-CC91-4EF5-A0F3-9CAC9EF2A8CA}"/>
    <cellStyle name="Note 5 5" xfId="3795" xr:uid="{795858D3-D92B-439C-9FED-D5B29D5BFF83}"/>
    <cellStyle name="Note 5 6" xfId="5064" xr:uid="{6F03CEF1-1D08-411E-98BA-9EE1EF46E316}"/>
    <cellStyle name="Note 5 7" xfId="4786" xr:uid="{F6B92FCC-B924-4FDB-8A7E-A62DE0199843}"/>
    <cellStyle name="Note 5 8" xfId="5379" xr:uid="{548CA934-F74A-429E-AD48-317E1838BB19}"/>
    <cellStyle name="Note 5 9" xfId="5548" xr:uid="{BF919F0A-53BB-48C6-89A5-D3972EF02C5B}"/>
    <cellStyle name="Note 5_TRAFO" xfId="2313" xr:uid="{00000000-0005-0000-0000-00000A090000}"/>
    <cellStyle name="Note 50" xfId="2314" xr:uid="{00000000-0005-0000-0000-00000B090000}"/>
    <cellStyle name="Note 50 10" xfId="5550" xr:uid="{0E7F9FD0-8584-47ED-9F88-8B287CDCF77C}"/>
    <cellStyle name="Note 50 2" xfId="2315" xr:uid="{00000000-0005-0000-0000-00000C090000}"/>
    <cellStyle name="Note 50 2 2" xfId="2316" xr:uid="{00000000-0005-0000-0000-00000D090000}"/>
    <cellStyle name="Note 50 2 2 2" xfId="4290" xr:uid="{FAAF9ED8-87F6-44CB-914E-776A3A8DB810}"/>
    <cellStyle name="Note 50 2 2 3" xfId="5070" xr:uid="{D6F802D3-2C5F-40B7-9911-CE4E7128ADFA}"/>
    <cellStyle name="Note 50 2 3" xfId="3486" xr:uid="{3C9DD515-0C38-4E24-B822-8F706051D6A5}"/>
    <cellStyle name="Note 50 2 4" xfId="3798" xr:uid="{CD1C446A-618F-425E-85D4-F95D0A78DD20}"/>
    <cellStyle name="Note 50 2 5" xfId="5069" xr:uid="{44EAF3E8-6DA6-427A-8BB3-D193A9D81DD5}"/>
    <cellStyle name="Note 50 2 6" xfId="4789" xr:uid="{14130340-3DD3-41EC-A351-FFF8C7C6D7E7}"/>
    <cellStyle name="Note 50 2 7" xfId="5382" xr:uid="{74843B3E-4899-4852-ACE7-F04307A4C8DC}"/>
    <cellStyle name="Note 50 2 8" xfId="5551" xr:uid="{C07A0756-AFFA-4FB2-B413-1C41E3A06E9F}"/>
    <cellStyle name="Note 50 3" xfId="2317" xr:uid="{00000000-0005-0000-0000-00000E090000}"/>
    <cellStyle name="Note 50 3 2" xfId="4291" xr:uid="{D05CEEF8-6E1A-4CCC-A0F1-7B034F7FEDC6}"/>
    <cellStyle name="Note 50 3 3" xfId="5071" xr:uid="{F0CA58E8-CA4D-4006-805D-D412DE693D05}"/>
    <cellStyle name="Note 50 4" xfId="3325" xr:uid="{7CEDF028-2CCC-4D96-B89C-27E3600BD081}"/>
    <cellStyle name="Note 50 5" xfId="3487" xr:uid="{3EDD41F9-73D1-4F77-A52B-B2EF59ECCE06}"/>
    <cellStyle name="Note 50 6" xfId="3797" xr:uid="{23952EF6-8F5E-4232-BE08-1BB326C1BE87}"/>
    <cellStyle name="Note 50 7" xfId="5068" xr:uid="{2F2C2278-9F0E-4A58-AF71-79D10B7D58BE}"/>
    <cellStyle name="Note 50 8" xfId="4788" xr:uid="{17A48C25-87A4-4AFF-AABF-470B5BC3B672}"/>
    <cellStyle name="Note 50 9" xfId="5381" xr:uid="{0C292842-0A04-442E-A01D-664FE8895030}"/>
    <cellStyle name="Note 50_TRAFO" xfId="2318" xr:uid="{00000000-0005-0000-0000-00000F090000}"/>
    <cellStyle name="Note 51" xfId="2319" xr:uid="{00000000-0005-0000-0000-000010090000}"/>
    <cellStyle name="Note 51 10" xfId="5552" xr:uid="{F79AC919-1AA0-4E58-8ACE-D634617CED12}"/>
    <cellStyle name="Note 51 2" xfId="2320" xr:uid="{00000000-0005-0000-0000-000011090000}"/>
    <cellStyle name="Note 51 2 2" xfId="2321" xr:uid="{00000000-0005-0000-0000-000012090000}"/>
    <cellStyle name="Note 51 2 2 2" xfId="4292" xr:uid="{F3B4DB9F-B68C-4B97-BB65-501612EE043F}"/>
    <cellStyle name="Note 51 2 2 3" xfId="5074" xr:uid="{243B3641-95D0-4F74-B6D8-6FF5AACDD01D}"/>
    <cellStyle name="Note 51 2 3" xfId="3484" xr:uid="{D2F38DBA-96C5-4508-8348-11CD1E2879B9}"/>
    <cellStyle name="Note 51 2 4" xfId="3800" xr:uid="{062DEFCE-F557-432B-BEEB-74BFA5FB3049}"/>
    <cellStyle name="Note 51 2 5" xfId="5073" xr:uid="{33C76B87-6C1A-4675-AF7F-F2834EF60DB3}"/>
    <cellStyle name="Note 51 2 6" xfId="4791" xr:uid="{DA094A94-08C4-450A-9599-506949A62243}"/>
    <cellStyle name="Note 51 2 7" xfId="5384" xr:uid="{097A43C3-13F9-4C82-84A4-2D4C52C3CB9F}"/>
    <cellStyle name="Note 51 2 8" xfId="5553" xr:uid="{04C0E276-5F01-4CDE-984A-55F2B8BF37BE}"/>
    <cellStyle name="Note 51 3" xfId="2322" xr:uid="{00000000-0005-0000-0000-000013090000}"/>
    <cellStyle name="Note 51 3 2" xfId="4293" xr:uid="{10C3C32C-824E-412D-80F1-1BE7EAE1DC30}"/>
    <cellStyle name="Note 51 3 3" xfId="5075" xr:uid="{217E334E-5B51-48FA-9AE6-0CE0FC8203BD}"/>
    <cellStyle name="Note 51 4" xfId="3326" xr:uid="{71D3340D-4E70-4BF5-8C08-A8151F7FB7D3}"/>
    <cellStyle name="Note 51 5" xfId="3485" xr:uid="{E9C49DFE-F272-4EDC-BDB1-BE71750FE775}"/>
    <cellStyle name="Note 51 6" xfId="3799" xr:uid="{98667972-1E9E-40C2-9FF7-4652C69DBCE3}"/>
    <cellStyle name="Note 51 7" xfId="5072" xr:uid="{7C2E405F-4E8E-42A0-AD1B-E10B0D0433BE}"/>
    <cellStyle name="Note 51 8" xfId="4790" xr:uid="{E21316D5-5E00-41E9-BAFE-E80DAE3AD4D9}"/>
    <cellStyle name="Note 51 9" xfId="5383" xr:uid="{42F6F00D-26A8-484B-B738-C41F16A8334A}"/>
    <cellStyle name="Note 51_TRAFO" xfId="2323" xr:uid="{00000000-0005-0000-0000-000014090000}"/>
    <cellStyle name="Note 52" xfId="2324" xr:uid="{00000000-0005-0000-0000-000015090000}"/>
    <cellStyle name="Note 52 10" xfId="5554" xr:uid="{110FE427-06C0-4D3B-BA64-7FC037E8EF1D}"/>
    <cellStyle name="Note 52 2" xfId="2325" xr:uid="{00000000-0005-0000-0000-000016090000}"/>
    <cellStyle name="Note 52 2 2" xfId="2326" xr:uid="{00000000-0005-0000-0000-000017090000}"/>
    <cellStyle name="Note 52 2 2 2" xfId="4294" xr:uid="{ED271CB1-57B5-4BC3-B3B9-D3BA5870608F}"/>
    <cellStyle name="Note 52 2 2 3" xfId="5078" xr:uid="{FE6FA99D-C9A6-482C-A37F-0F9C64482932}"/>
    <cellStyle name="Note 52 2 3" xfId="3482" xr:uid="{1ECF9EF7-5CDC-4842-8EED-7A7158C36454}"/>
    <cellStyle name="Note 52 2 4" xfId="3802" xr:uid="{7FB1FDD6-88C6-438D-9D1A-22DFACA65859}"/>
    <cellStyle name="Note 52 2 5" xfId="5077" xr:uid="{39E897AD-7B5B-49D0-AA22-ECF623F6A79F}"/>
    <cellStyle name="Note 52 2 6" xfId="4793" xr:uid="{32B0C980-5867-4A14-B47F-FAE29E7EC4E4}"/>
    <cellStyle name="Note 52 2 7" xfId="5386" xr:uid="{118B1C01-0091-4379-AE50-167BDE6204C8}"/>
    <cellStyle name="Note 52 2 8" xfId="5555" xr:uid="{9FA810E7-0184-4410-AD96-E0290C30F266}"/>
    <cellStyle name="Note 52 3" xfId="2327" xr:uid="{00000000-0005-0000-0000-000018090000}"/>
    <cellStyle name="Note 52 3 2" xfId="4295" xr:uid="{6233BD20-EA3B-4CA6-A00A-F33C928563BD}"/>
    <cellStyle name="Note 52 3 3" xfId="5079" xr:uid="{7E94E89E-3303-43DB-BA36-1A46EBB431BD}"/>
    <cellStyle name="Note 52 4" xfId="3327" xr:uid="{626AA525-C2FF-4DC6-9BE0-104D273D2CCA}"/>
    <cellStyle name="Note 52 5" xfId="3483" xr:uid="{60C2D556-2F8C-41F3-8C56-44C6A3F8EA16}"/>
    <cellStyle name="Note 52 6" xfId="3801" xr:uid="{398DD5E9-B5F5-4CD7-A944-F8135896D7B3}"/>
    <cellStyle name="Note 52 7" xfId="5076" xr:uid="{208F1551-CBF3-4DFF-A976-5C11D282929D}"/>
    <cellStyle name="Note 52 8" xfId="4792" xr:uid="{82A6388B-1FBF-46AA-9F8F-73822019768C}"/>
    <cellStyle name="Note 52 9" xfId="5385" xr:uid="{410E1947-458E-4113-923C-0224CD62DC41}"/>
    <cellStyle name="Note 52_TRAFO" xfId="2328" xr:uid="{00000000-0005-0000-0000-000019090000}"/>
    <cellStyle name="Note 53" xfId="2329" xr:uid="{00000000-0005-0000-0000-00001A090000}"/>
    <cellStyle name="Note 53 10" xfId="5556" xr:uid="{419A392A-6B2B-42CC-A8C8-9730D5F09DA5}"/>
    <cellStyle name="Note 53 2" xfId="2330" xr:uid="{00000000-0005-0000-0000-00001B090000}"/>
    <cellStyle name="Note 53 2 2" xfId="2331" xr:uid="{00000000-0005-0000-0000-00001C090000}"/>
    <cellStyle name="Note 53 2 2 2" xfId="4296" xr:uid="{404CC517-7F9E-4B7D-901E-C722272D8F8C}"/>
    <cellStyle name="Note 53 2 2 3" xfId="5082" xr:uid="{9B3798AF-BF32-4EC8-9D3A-19B795871118}"/>
    <cellStyle name="Note 53 2 3" xfId="3481" xr:uid="{E4FD0A0F-AEA7-40CE-B594-83368061886E}"/>
    <cellStyle name="Note 53 2 4" xfId="3804" xr:uid="{9720FAE0-5104-49B6-82D6-C7E06045B1AB}"/>
    <cellStyle name="Note 53 2 5" xfId="5081" xr:uid="{5D97C88C-EB56-4F8A-9DED-38490745023D}"/>
    <cellStyle name="Note 53 2 6" xfId="4795" xr:uid="{31CC8131-9266-48D4-A4A3-D14DB4F4A8FA}"/>
    <cellStyle name="Note 53 2 7" xfId="5388" xr:uid="{030F2558-D9F9-4E30-9859-6F53D6753072}"/>
    <cellStyle name="Note 53 2 8" xfId="5557" xr:uid="{39E4F143-BAA8-42A1-82BD-D15EFBF06162}"/>
    <cellStyle name="Note 53 3" xfId="2332" xr:uid="{00000000-0005-0000-0000-00001D090000}"/>
    <cellStyle name="Note 53 3 2" xfId="4297" xr:uid="{A2AA1E76-5504-414A-92A8-88AA1EE21618}"/>
    <cellStyle name="Note 53 3 3" xfId="5083" xr:uid="{45C606DE-10D3-4643-AEBF-3EADD5887471}"/>
    <cellStyle name="Note 53 4" xfId="3328" xr:uid="{E79AC231-CFB8-4D87-B05C-317D4419DA07}"/>
    <cellStyle name="Note 53 5" xfId="3394" xr:uid="{9FBC9FAA-E0ED-4865-A20D-54682241B6C3}"/>
    <cellStyle name="Note 53 6" xfId="3803" xr:uid="{D8D5BEDF-EFA0-44F3-BC4E-B763D538957A}"/>
    <cellStyle name="Note 53 7" xfId="5080" xr:uid="{6517A4B0-DB80-4993-8650-406D8348EED9}"/>
    <cellStyle name="Note 53 8" xfId="4794" xr:uid="{96CD1284-A736-46F5-BB65-AE386985594E}"/>
    <cellStyle name="Note 53 9" xfId="5387" xr:uid="{EEC5F0FE-A3B4-4612-8C2A-3241AD5EEF14}"/>
    <cellStyle name="Note 53_TRAFO" xfId="2333" xr:uid="{00000000-0005-0000-0000-00001E090000}"/>
    <cellStyle name="Note 54" xfId="2334" xr:uid="{00000000-0005-0000-0000-00001F090000}"/>
    <cellStyle name="Note 54 10" xfId="5558" xr:uid="{499E5C0D-CFFB-49AC-8EC4-57B8A598638B}"/>
    <cellStyle name="Note 54 2" xfId="2335" xr:uid="{00000000-0005-0000-0000-000020090000}"/>
    <cellStyle name="Note 54 2 2" xfId="2336" xr:uid="{00000000-0005-0000-0000-000021090000}"/>
    <cellStyle name="Note 54 2 2 2" xfId="4298" xr:uid="{A44A2A2E-F96E-43C8-97CF-8C15EB2F591E}"/>
    <cellStyle name="Note 54 2 2 3" xfId="5086" xr:uid="{72A3B9B6-CEAA-44F0-A0CE-15B3EE0333FD}"/>
    <cellStyle name="Note 54 2 3" xfId="3479" xr:uid="{990101D9-287F-48E8-A556-C06EE6895E55}"/>
    <cellStyle name="Note 54 2 4" xfId="3806" xr:uid="{DDFAA899-5C3A-4D12-AD4D-75ADF149E9B2}"/>
    <cellStyle name="Note 54 2 5" xfId="5085" xr:uid="{D79A2A53-B22B-497B-85C6-A98CEF691C27}"/>
    <cellStyle name="Note 54 2 6" xfId="4796" xr:uid="{2EE42900-33E1-4010-A826-742A091CE951}"/>
    <cellStyle name="Note 54 2 7" xfId="5390" xr:uid="{C723CAB4-CA98-47C7-ADED-87FDD6627472}"/>
    <cellStyle name="Note 54 2 8" xfId="5559" xr:uid="{E97744EC-ACE8-48BB-ACAC-A09F0E7188E3}"/>
    <cellStyle name="Note 54 3" xfId="2337" xr:uid="{00000000-0005-0000-0000-000022090000}"/>
    <cellStyle name="Note 54 3 2" xfId="4299" xr:uid="{64C3C11D-BC72-43CE-BD7B-C33027DB89D0}"/>
    <cellStyle name="Note 54 3 3" xfId="5087" xr:uid="{B37C6D7D-3F57-4C8A-A203-2EEB026CC00C}"/>
    <cellStyle name="Note 54 4" xfId="3329" xr:uid="{C592B71B-8874-41FC-9CE1-95C9B48FCA3E}"/>
    <cellStyle name="Note 54 5" xfId="3480" xr:uid="{8F5C4671-A803-4A60-BFC3-522EE258B1A0}"/>
    <cellStyle name="Note 54 6" xfId="3805" xr:uid="{0136DA5B-324A-47B6-81FA-92F1A04C1F5C}"/>
    <cellStyle name="Note 54 7" xfId="5084" xr:uid="{A8BB81A2-880C-4982-85B2-F0631D2ADC7C}"/>
    <cellStyle name="Note 54 8" xfId="5267" xr:uid="{EEDF63B3-AD58-4B99-AA9B-FB5BAED13B50}"/>
    <cellStyle name="Note 54 9" xfId="5389" xr:uid="{A0007854-80B2-4A4E-99FA-AE8BA79B9635}"/>
    <cellStyle name="Note 54_TRAFO" xfId="2338" xr:uid="{00000000-0005-0000-0000-000023090000}"/>
    <cellStyle name="Note 55" xfId="2339" xr:uid="{00000000-0005-0000-0000-000024090000}"/>
    <cellStyle name="Note 55 10" xfId="5560" xr:uid="{036972F4-9EE9-447C-8DAC-3F020742AFD7}"/>
    <cellStyle name="Note 55 2" xfId="2340" xr:uid="{00000000-0005-0000-0000-000025090000}"/>
    <cellStyle name="Note 55 2 2" xfId="2341" xr:uid="{00000000-0005-0000-0000-000026090000}"/>
    <cellStyle name="Note 55 2 2 2" xfId="4300" xr:uid="{F3097C64-2E79-4B72-B231-F382F482B051}"/>
    <cellStyle name="Note 55 2 2 3" xfId="5090" xr:uid="{A7C4CF01-3E71-40F1-996B-C0C0F958F46E}"/>
    <cellStyle name="Note 55 2 3" xfId="3477" xr:uid="{E90D818D-A7FA-4CC4-A9F3-6EBCFF1E604A}"/>
    <cellStyle name="Note 55 2 4" xfId="3808" xr:uid="{1E3255EC-C1C4-4C0B-BB27-614AB08AAA2F}"/>
    <cellStyle name="Note 55 2 5" xfId="5089" xr:uid="{81043439-8456-488B-9608-9D77259458FA}"/>
    <cellStyle name="Note 55 2 6" xfId="4798" xr:uid="{5EF7B68E-3012-4087-A5EE-CC1DD5A14092}"/>
    <cellStyle name="Note 55 2 7" xfId="5392" xr:uid="{B206CACE-A8F5-4562-A7FA-EE9001E2B0D6}"/>
    <cellStyle name="Note 55 2 8" xfId="5561" xr:uid="{71C7C004-FFA2-41A3-8AC4-8384423D0D4E}"/>
    <cellStyle name="Note 55 3" xfId="2342" xr:uid="{00000000-0005-0000-0000-000027090000}"/>
    <cellStyle name="Note 55 3 2" xfId="4301" xr:uid="{A31E4B4D-F777-40BB-A1D9-6C98B803EC61}"/>
    <cellStyle name="Note 55 3 3" xfId="5091" xr:uid="{E295C41A-6D78-4F19-B9DF-C4F5BCBC8B6E}"/>
    <cellStyle name="Note 55 4" xfId="3330" xr:uid="{BB0ABEC9-B454-4F77-834C-6D611339CF04}"/>
    <cellStyle name="Note 55 5" xfId="3478" xr:uid="{11D559F9-B4A9-4F37-9FC6-8D8C510E390C}"/>
    <cellStyle name="Note 55 6" xfId="3807" xr:uid="{BEF54888-FB9E-420C-ADE5-CD8B5F35C7B0}"/>
    <cellStyle name="Note 55 7" xfId="5088" xr:uid="{0AD511B6-153B-4428-A750-328DE5D404A9}"/>
    <cellStyle name="Note 55 8" xfId="4797" xr:uid="{F0732F27-EA43-4B4A-ADFF-1C2DB4F7198E}"/>
    <cellStyle name="Note 55 9" xfId="5391" xr:uid="{762676CE-3081-4BD5-ABD2-B80FBDA09F34}"/>
    <cellStyle name="Note 55_TRAFO" xfId="2343" xr:uid="{00000000-0005-0000-0000-000028090000}"/>
    <cellStyle name="Note 56" xfId="2344" xr:uid="{00000000-0005-0000-0000-000029090000}"/>
    <cellStyle name="Note 56 10" xfId="5562" xr:uid="{DA2D1AEE-0769-4FEA-A608-A6B6E09420DB}"/>
    <cellStyle name="Note 56 2" xfId="2345" xr:uid="{00000000-0005-0000-0000-00002A090000}"/>
    <cellStyle name="Note 56 2 2" xfId="2346" xr:uid="{00000000-0005-0000-0000-00002B090000}"/>
    <cellStyle name="Note 56 2 2 2" xfId="4302" xr:uid="{E86582BB-50AA-4ADC-9E0F-994577600D47}"/>
    <cellStyle name="Note 56 2 2 3" xfId="5094" xr:uid="{EA5190C9-FE7A-4D1A-A408-C42C56B8F45E}"/>
    <cellStyle name="Note 56 2 3" xfId="3475" xr:uid="{AAF47213-36DC-46F2-B03F-A50480979786}"/>
    <cellStyle name="Note 56 2 4" xfId="3810" xr:uid="{329BAC08-0649-4D00-9FDF-DF6523AA9E5B}"/>
    <cellStyle name="Note 56 2 5" xfId="5093" xr:uid="{C09B3C9E-3D6A-4867-849F-CD5CB5734B8F}"/>
    <cellStyle name="Note 56 2 6" xfId="4800" xr:uid="{C789C57D-D6DD-451B-9AA1-137367DC283B}"/>
    <cellStyle name="Note 56 2 7" xfId="5394" xr:uid="{DB8FC27F-D773-47E1-9A0C-E75741C86C4C}"/>
    <cellStyle name="Note 56 2 8" xfId="5563" xr:uid="{4182D369-FB45-47B1-A111-40C14B74896A}"/>
    <cellStyle name="Note 56 3" xfId="2347" xr:uid="{00000000-0005-0000-0000-00002C090000}"/>
    <cellStyle name="Note 56 3 2" xfId="4303" xr:uid="{EB9704C6-1EF3-4C0D-A64E-949189FEF90C}"/>
    <cellStyle name="Note 56 3 3" xfId="5095" xr:uid="{9AFA2FF9-0722-4962-BF80-0883759F9C03}"/>
    <cellStyle name="Note 56 4" xfId="3331" xr:uid="{71C853B7-736D-4801-B9FD-393232A7E1E2}"/>
    <cellStyle name="Note 56 5" xfId="3476" xr:uid="{1D07EA67-EA6A-408D-8BAF-46D092EDA221}"/>
    <cellStyle name="Note 56 6" xfId="3809" xr:uid="{023A374C-FB74-401B-B8B5-580DD95BC493}"/>
    <cellStyle name="Note 56 7" xfId="5092" xr:uid="{1270979D-4D2F-4084-8B4E-70FA6406E9F0}"/>
    <cellStyle name="Note 56 8" xfId="4799" xr:uid="{EB65DC1C-BC7B-4346-B80E-79B72F6F7967}"/>
    <cellStyle name="Note 56 9" xfId="5393" xr:uid="{68228FA0-72D4-4A5C-B211-78DE09225345}"/>
    <cellStyle name="Note 56_TRAFO" xfId="2348" xr:uid="{00000000-0005-0000-0000-00002D090000}"/>
    <cellStyle name="Note 57" xfId="2349" xr:uid="{00000000-0005-0000-0000-00002E090000}"/>
    <cellStyle name="Note 57 10" xfId="5564" xr:uid="{DD6A1510-F504-4460-8C90-62C69ACF9C05}"/>
    <cellStyle name="Note 57 2" xfId="2350" xr:uid="{00000000-0005-0000-0000-00002F090000}"/>
    <cellStyle name="Note 57 2 2" xfId="2351" xr:uid="{00000000-0005-0000-0000-000030090000}"/>
    <cellStyle name="Note 57 2 2 2" xfId="4304" xr:uid="{42293EF9-6558-4EEA-8968-16EE51D6964A}"/>
    <cellStyle name="Note 57 2 2 3" xfId="5098" xr:uid="{B189D442-E742-45FA-AB86-8B57AA02D37E}"/>
    <cellStyle name="Note 57 2 3" xfId="3473" xr:uid="{89D3CF2D-DC43-4D24-9CD4-B7275832E265}"/>
    <cellStyle name="Note 57 2 4" xfId="3812" xr:uid="{EAD1D9D9-99AD-40FB-93F3-4A3B33853E08}"/>
    <cellStyle name="Note 57 2 5" xfId="5097" xr:uid="{2F2D5AFF-2345-47FC-8C70-CC2E8BE21E30}"/>
    <cellStyle name="Note 57 2 6" xfId="4802" xr:uid="{9CAA7B95-F159-4035-91AC-C3EFE8A8FFF7}"/>
    <cellStyle name="Note 57 2 7" xfId="5396" xr:uid="{4426CEBD-F479-44AF-9CA3-A64DB68BB21B}"/>
    <cellStyle name="Note 57 2 8" xfId="5565" xr:uid="{F21F2197-FEAF-4AB0-BE52-4A26E48AD98E}"/>
    <cellStyle name="Note 57 3" xfId="2352" xr:uid="{00000000-0005-0000-0000-000031090000}"/>
    <cellStyle name="Note 57 3 2" xfId="4305" xr:uid="{4C6F131D-69AD-4362-B698-96565E7AC33A}"/>
    <cellStyle name="Note 57 3 3" xfId="5099" xr:uid="{23EB91E4-9B9D-46F0-87C7-B75972E9B080}"/>
    <cellStyle name="Note 57 4" xfId="3332" xr:uid="{4A540369-4FAD-42A7-9CF0-8DE0EB3AB369}"/>
    <cellStyle name="Note 57 5" xfId="3474" xr:uid="{82306FC1-0703-4ADF-B83C-7DAE4EE56BB4}"/>
    <cellStyle name="Note 57 6" xfId="3811" xr:uid="{B1388A4F-9075-4772-86A0-0F9D534D1181}"/>
    <cellStyle name="Note 57 7" xfId="5096" xr:uid="{2DA41384-5D41-42A5-A876-26ED423049FD}"/>
    <cellStyle name="Note 57 8" xfId="4801" xr:uid="{2AD2D23F-87B2-4913-A99B-17E7D37F6202}"/>
    <cellStyle name="Note 57 9" xfId="5395" xr:uid="{455875E6-EBEC-4ABA-A302-6FA2410F3E99}"/>
    <cellStyle name="Note 57_TRAFO" xfId="2353" xr:uid="{00000000-0005-0000-0000-000032090000}"/>
    <cellStyle name="Note 58" xfId="2354" xr:uid="{00000000-0005-0000-0000-000033090000}"/>
    <cellStyle name="Note 58 10" xfId="5566" xr:uid="{F2DE5494-2792-4F26-8F9A-373A0B535A94}"/>
    <cellStyle name="Note 58 2" xfId="2355" xr:uid="{00000000-0005-0000-0000-000034090000}"/>
    <cellStyle name="Note 58 2 2" xfId="2356" xr:uid="{00000000-0005-0000-0000-000035090000}"/>
    <cellStyle name="Note 58 2 2 2" xfId="4306" xr:uid="{8D818AAB-2307-44FD-8C65-A36660BA3AAA}"/>
    <cellStyle name="Note 58 2 2 3" xfId="5102" xr:uid="{C63FD32E-D66E-483B-A465-BB1AFF9750B6}"/>
    <cellStyle name="Note 58 2 3" xfId="3471" xr:uid="{3C78692E-5082-40E6-B7C3-C43F58BCCAC2}"/>
    <cellStyle name="Note 58 2 4" xfId="3814" xr:uid="{912DA850-2B74-4B59-BECC-BF680D65EF3A}"/>
    <cellStyle name="Note 58 2 5" xfId="5101" xr:uid="{05066FA9-6B93-4694-8642-963E7F0DA0CD}"/>
    <cellStyle name="Note 58 2 6" xfId="4804" xr:uid="{EC97DCD9-553E-4D90-B635-A645D7710844}"/>
    <cellStyle name="Note 58 2 7" xfId="5398" xr:uid="{2A45AA79-382B-4861-8401-4215555971DA}"/>
    <cellStyle name="Note 58 2 8" xfId="5567" xr:uid="{C99F36ED-1105-49B3-BCFF-FD18D8A50822}"/>
    <cellStyle name="Note 58 3" xfId="2357" xr:uid="{00000000-0005-0000-0000-000036090000}"/>
    <cellStyle name="Note 58 3 2" xfId="4307" xr:uid="{821BCF80-CC47-4476-A87F-CD8C6A9AFD72}"/>
    <cellStyle name="Note 58 3 3" xfId="5103" xr:uid="{CF7ABEC8-1D39-4510-B430-3F16DBEC0551}"/>
    <cellStyle name="Note 58 4" xfId="3333" xr:uid="{9CF2F042-3B53-40BB-9D37-89DA46C9BAAC}"/>
    <cellStyle name="Note 58 5" xfId="3472" xr:uid="{2A2A9490-1F54-4575-90DF-188408E8AEEB}"/>
    <cellStyle name="Note 58 6" xfId="3813" xr:uid="{5391D0DE-A78B-4981-9F44-C02B1CFA3550}"/>
    <cellStyle name="Note 58 7" xfId="5100" xr:uid="{FD38D353-CFD8-4ECC-AB2C-A2B3125C1E50}"/>
    <cellStyle name="Note 58 8" xfId="4803" xr:uid="{12648570-3A1B-4DF6-9ADB-2F07D8A48362}"/>
    <cellStyle name="Note 58 9" xfId="5397" xr:uid="{34FE0985-5D67-48CF-B8F1-A70DDC394A00}"/>
    <cellStyle name="Note 58_TRAFO" xfId="2358" xr:uid="{00000000-0005-0000-0000-000037090000}"/>
    <cellStyle name="Note 59" xfId="2359" xr:uid="{00000000-0005-0000-0000-000038090000}"/>
    <cellStyle name="Note 59 10" xfId="5568" xr:uid="{DC7F2242-0945-41FF-858C-DE7B36679F6A}"/>
    <cellStyle name="Note 59 2" xfId="2360" xr:uid="{00000000-0005-0000-0000-000039090000}"/>
    <cellStyle name="Note 59 2 2" xfId="2361" xr:uid="{00000000-0005-0000-0000-00003A090000}"/>
    <cellStyle name="Note 59 2 2 2" xfId="4308" xr:uid="{B69348D8-3CF0-48E4-A88B-7E3D01B49E4F}"/>
    <cellStyle name="Note 59 2 2 3" xfId="5106" xr:uid="{21C88742-639B-439D-8CCE-449C10817E5A}"/>
    <cellStyle name="Note 59 2 3" xfId="3470" xr:uid="{2B8C3AA4-8A17-4CB0-8C48-8DFBE13BD1F0}"/>
    <cellStyle name="Note 59 2 4" xfId="3816" xr:uid="{D73B4D2D-2E63-4A5C-BEAC-89108EDD6216}"/>
    <cellStyle name="Note 59 2 5" xfId="5105" xr:uid="{8B35B432-195A-4258-9ED5-69843EDC0C82}"/>
    <cellStyle name="Note 59 2 6" xfId="4806" xr:uid="{C427A700-9214-4F79-A95E-DE0EA427B863}"/>
    <cellStyle name="Note 59 2 7" xfId="5400" xr:uid="{34EBF354-B461-4BBA-9394-2D71C719F926}"/>
    <cellStyle name="Note 59 2 8" xfId="5569" xr:uid="{70E89593-D02E-4453-980A-08E867C09B26}"/>
    <cellStyle name="Note 59 3" xfId="2362" xr:uid="{00000000-0005-0000-0000-00003B090000}"/>
    <cellStyle name="Note 59 3 2" xfId="4309" xr:uid="{3FB6D7A1-F8BA-448A-A99D-ED10F832C376}"/>
    <cellStyle name="Note 59 3 3" xfId="5107" xr:uid="{7626F433-53E8-45B2-81EC-2898681F57D9}"/>
    <cellStyle name="Note 59 4" xfId="3334" xr:uid="{16808FD0-904B-4EF0-AE2E-96D0A166EB70}"/>
    <cellStyle name="Note 59 5" xfId="3393" xr:uid="{64D82AD9-A675-4B38-9E4B-CD2C5134517B}"/>
    <cellStyle name="Note 59 6" xfId="3815" xr:uid="{31D11D6C-E1FD-4009-A391-2401F09FF18C}"/>
    <cellStyle name="Note 59 7" xfId="5104" xr:uid="{9585BEE4-D83E-4568-9C91-4F34C24505B5}"/>
    <cellStyle name="Note 59 8" xfId="4805" xr:uid="{C1FF8C7A-529D-4A38-98EC-172FBDE997DF}"/>
    <cellStyle name="Note 59 9" xfId="5399" xr:uid="{3040F0C7-935C-47F7-96D5-0D1F28EF0159}"/>
    <cellStyle name="Note 59_TRAFO" xfId="2363" xr:uid="{00000000-0005-0000-0000-00003C090000}"/>
    <cellStyle name="Note 6" xfId="2364" xr:uid="{00000000-0005-0000-0000-00003D090000}"/>
    <cellStyle name="Note 6 2" xfId="2365" xr:uid="{00000000-0005-0000-0000-00003E090000}"/>
    <cellStyle name="Note 6 2 2" xfId="2366" xr:uid="{00000000-0005-0000-0000-00003F090000}"/>
    <cellStyle name="Note 6 2 2 2" xfId="4310" xr:uid="{02578A69-DEBC-475A-85C2-FD84A13E8912}"/>
    <cellStyle name="Note 6 2 2 3" xfId="5110" xr:uid="{E90952D7-9DAC-4B79-A3AA-5120B3DD0BD0}"/>
    <cellStyle name="Note 6 2 3" xfId="3468" xr:uid="{97EC34DB-90D0-40F0-8583-4477EFC3B95C}"/>
    <cellStyle name="Note 6 2 4" xfId="3818" xr:uid="{92300398-3963-49A4-8915-9C5B5AB884F5}"/>
    <cellStyle name="Note 6 2 5" xfId="5109" xr:uid="{B74339ED-F59E-4CFA-869E-B8B277C0295F}"/>
    <cellStyle name="Note 6 2 6" xfId="4807" xr:uid="{DC6D4638-46DE-4652-8132-C23F06ADA15A}"/>
    <cellStyle name="Note 6 2 7" xfId="5402" xr:uid="{DF88C15B-AF98-4FFA-B056-C7DFADA92A71}"/>
    <cellStyle name="Note 6 2 8" xfId="5571" xr:uid="{1A0A8D17-6D8B-4C6A-8D56-93E9B202203C}"/>
    <cellStyle name="Note 6 3" xfId="2367" xr:uid="{00000000-0005-0000-0000-000040090000}"/>
    <cellStyle name="Note 6 3 2" xfId="4311" xr:uid="{1B3D2CA9-244E-4774-A872-B6C94509CC24}"/>
    <cellStyle name="Note 6 3 3" xfId="5111" xr:uid="{2010B065-1604-4B58-9A4A-C33AC2DFAD3A}"/>
    <cellStyle name="Note 6 4" xfId="3469" xr:uid="{B4B897CE-54BF-4873-B498-E92023131A54}"/>
    <cellStyle name="Note 6 5" xfId="3817" xr:uid="{BC032CB4-A068-4FC7-8B5C-389A088A1642}"/>
    <cellStyle name="Note 6 6" xfId="5108" xr:uid="{68719296-5A91-45A4-8ACF-57301DDE73D1}"/>
    <cellStyle name="Note 6 7" xfId="5268" xr:uid="{AC1DD031-820A-4106-9EDA-B080DD8956A8}"/>
    <cellStyle name="Note 6 8" xfId="5401" xr:uid="{1D810BA7-387E-425A-A76F-43DB153B7336}"/>
    <cellStyle name="Note 6 9" xfId="5570" xr:uid="{25012EC2-7D31-4FC0-8106-F361A738D0B8}"/>
    <cellStyle name="Note 6_TRAFO" xfId="2368" xr:uid="{00000000-0005-0000-0000-000041090000}"/>
    <cellStyle name="Note 60" xfId="2369" xr:uid="{00000000-0005-0000-0000-000042090000}"/>
    <cellStyle name="Note 60 10" xfId="5572" xr:uid="{57C95FFA-E45C-49CB-9B00-8E5DA88AEFA7}"/>
    <cellStyle name="Note 60 2" xfId="2370" xr:uid="{00000000-0005-0000-0000-000043090000}"/>
    <cellStyle name="Note 60 2 2" xfId="2371" xr:uid="{00000000-0005-0000-0000-000044090000}"/>
    <cellStyle name="Note 60 2 2 2" xfId="4312" xr:uid="{59A23CA7-B1E6-4704-B18D-95566EBAC827}"/>
    <cellStyle name="Note 60 2 2 3" xfId="5114" xr:uid="{993AECE9-63ED-4F26-864F-D3598F6BEEFB}"/>
    <cellStyle name="Note 60 2 3" xfId="3466" xr:uid="{4AA7F023-836A-40A8-806A-A4F62DC226CA}"/>
    <cellStyle name="Note 60 2 4" xfId="3820" xr:uid="{AF4EC94C-CD3C-4971-8C78-1017E88ABA13}"/>
    <cellStyle name="Note 60 2 5" xfId="5113" xr:uid="{3B0DCAAA-F0D4-4413-B9A0-4DABA4CAE16C}"/>
    <cellStyle name="Note 60 2 6" xfId="4809" xr:uid="{CFC773C2-F7B7-42E0-815C-98FAFB1F6E57}"/>
    <cellStyle name="Note 60 2 7" xfId="5404" xr:uid="{67A3018E-9E2E-4421-969F-FB0F3258B5E4}"/>
    <cellStyle name="Note 60 2 8" xfId="5573" xr:uid="{B55227FD-2A5E-49F9-B7B9-304AD604D08F}"/>
    <cellStyle name="Note 60 3" xfId="2372" xr:uid="{00000000-0005-0000-0000-000045090000}"/>
    <cellStyle name="Note 60 3 2" xfId="4313" xr:uid="{CBA1D702-BB9E-49FA-8B6E-DD03FF78A3BC}"/>
    <cellStyle name="Note 60 3 3" xfId="5115" xr:uid="{15F766BC-9DFB-4DD4-92CE-002CCBD8B110}"/>
    <cellStyle name="Note 60 4" xfId="3335" xr:uid="{96678D52-40D5-4321-A6B8-177DED92CCE3}"/>
    <cellStyle name="Note 60 5" xfId="3467" xr:uid="{F535990F-0574-4B63-AB98-F1D88A64D7DD}"/>
    <cellStyle name="Note 60 6" xfId="3819" xr:uid="{7FDD56E9-A22A-43B5-A567-52AD1DE2661C}"/>
    <cellStyle name="Note 60 7" xfId="5112" xr:uid="{E5E845E6-4F6E-42F7-860C-2F9E09BBB59E}"/>
    <cellStyle name="Note 60 8" xfId="4808" xr:uid="{FC17322C-E0B7-4A44-971D-C8992DF30195}"/>
    <cellStyle name="Note 60 9" xfId="5403" xr:uid="{876140B7-2AEA-40D6-B1BC-319C13A6F131}"/>
    <cellStyle name="Note 60_TRAFO" xfId="2373" xr:uid="{00000000-0005-0000-0000-000046090000}"/>
    <cellStyle name="Note 61" xfId="2374" xr:uid="{00000000-0005-0000-0000-000047090000}"/>
    <cellStyle name="Note 61 10" xfId="5574" xr:uid="{C92F5BAA-D3B3-4C93-B1D2-B0E47F71BFF6}"/>
    <cellStyle name="Note 61 2" xfId="2375" xr:uid="{00000000-0005-0000-0000-000048090000}"/>
    <cellStyle name="Note 61 2 2" xfId="2376" xr:uid="{00000000-0005-0000-0000-000049090000}"/>
    <cellStyle name="Note 61 2 2 2" xfId="4314" xr:uid="{DFADA30F-305D-4DCA-8437-B897E11A341B}"/>
    <cellStyle name="Note 61 2 2 3" xfId="5118" xr:uid="{8BF3E91A-9DEE-4D5E-9DEA-D2EAE2356B53}"/>
    <cellStyle name="Note 61 2 3" xfId="3464" xr:uid="{DDDE5100-46D0-486E-80CF-D7BD87181EE7}"/>
    <cellStyle name="Note 61 2 4" xfId="3822" xr:uid="{66EBCC7F-DAB8-45A0-B165-E680D51691D2}"/>
    <cellStyle name="Note 61 2 5" xfId="5117" xr:uid="{811B7A3E-FE18-4693-A2D8-4F7E1DF3127F}"/>
    <cellStyle name="Note 61 2 6" xfId="4811" xr:uid="{5C098112-6EE6-4DC4-8D07-1D74386A613F}"/>
    <cellStyle name="Note 61 2 7" xfId="5406" xr:uid="{572CDE10-EA00-473D-A750-3C85D9BCF910}"/>
    <cellStyle name="Note 61 2 8" xfId="5575" xr:uid="{6739C184-F2EF-4F62-9FDC-5C1488C2B2A2}"/>
    <cellStyle name="Note 61 3" xfId="2377" xr:uid="{00000000-0005-0000-0000-00004A090000}"/>
    <cellStyle name="Note 61 3 2" xfId="4315" xr:uid="{1E2A9E4C-C662-4001-9452-B22D6C80C5AD}"/>
    <cellStyle name="Note 61 3 3" xfId="5119" xr:uid="{923D1F90-9A87-4CD5-8757-9BEABB4EE9F4}"/>
    <cellStyle name="Note 61 4" xfId="3336" xr:uid="{7B758A73-490D-4951-94FD-64039D089986}"/>
    <cellStyle name="Note 61 5" xfId="3465" xr:uid="{690A406E-BFBB-4745-9DD1-4C56ED1DD053}"/>
    <cellStyle name="Note 61 6" xfId="3821" xr:uid="{88FFC393-030F-4216-9128-D2AA9536DD4F}"/>
    <cellStyle name="Note 61 7" xfId="5116" xr:uid="{8C794B51-33D5-439F-9010-FD14E3E75527}"/>
    <cellStyle name="Note 61 8" xfId="4810" xr:uid="{3CC01F37-BC39-4706-9DEF-18A6A77E4F88}"/>
    <cellStyle name="Note 61 9" xfId="5405" xr:uid="{0C996D14-4186-400C-8EBD-0A7AAC3C7E28}"/>
    <cellStyle name="Note 61_TRAFO" xfId="2378" xr:uid="{00000000-0005-0000-0000-00004B090000}"/>
    <cellStyle name="Note 62" xfId="2379" xr:uid="{00000000-0005-0000-0000-00004C090000}"/>
    <cellStyle name="Note 62 10" xfId="5576" xr:uid="{FC808CB3-C3EC-496A-84EE-8485BE156EF1}"/>
    <cellStyle name="Note 62 2" xfId="2380" xr:uid="{00000000-0005-0000-0000-00004D090000}"/>
    <cellStyle name="Note 62 2 2" xfId="2381" xr:uid="{00000000-0005-0000-0000-00004E090000}"/>
    <cellStyle name="Note 62 2 2 2" xfId="4316" xr:uid="{B7BD9875-E06B-485D-BF1A-CD7ABE3FD3A6}"/>
    <cellStyle name="Note 62 2 2 3" xfId="5122" xr:uid="{EC388025-6FDE-40D8-97E3-CA1DAF847198}"/>
    <cellStyle name="Note 62 2 3" xfId="3462" xr:uid="{1258BD25-7A58-4C7F-986D-5AAAE1D66947}"/>
    <cellStyle name="Note 62 2 4" xfId="3824" xr:uid="{C0394381-856B-4E2A-856C-2B85FD9E3C78}"/>
    <cellStyle name="Note 62 2 5" xfId="5121" xr:uid="{8926B0A6-180B-4152-9450-161F849A9A47}"/>
    <cellStyle name="Note 62 2 6" xfId="4814" xr:uid="{CA8C729D-05E6-43A7-A5A6-E767FD0332C2}"/>
    <cellStyle name="Note 62 2 7" xfId="5408" xr:uid="{08B45EA3-8B0E-4DD8-ABE5-D8981800261D}"/>
    <cellStyle name="Note 62 2 8" xfId="5577" xr:uid="{11FAE379-818B-4756-BA03-8530A2A85F41}"/>
    <cellStyle name="Note 62 3" xfId="2382" xr:uid="{00000000-0005-0000-0000-00004F090000}"/>
    <cellStyle name="Note 62 3 2" xfId="4317" xr:uid="{9BF7B899-E718-49BD-AEA5-7A9FA040C3D6}"/>
    <cellStyle name="Note 62 3 3" xfId="5123" xr:uid="{1F72FF60-8897-4F9A-A04F-45FF2D9C632A}"/>
    <cellStyle name="Note 62 4" xfId="3337" xr:uid="{B6470EC2-4A3D-4F01-AF60-F61B55ACB861}"/>
    <cellStyle name="Note 62 5" xfId="3463" xr:uid="{2F11BF05-595C-4706-BB1D-3893FB93A963}"/>
    <cellStyle name="Note 62 6" xfId="3823" xr:uid="{D5E3EBE7-8A56-44E2-A7FB-DDA33B8482FB}"/>
    <cellStyle name="Note 62 7" xfId="5120" xr:uid="{E250FE5D-B0EE-4906-B0C7-084718083BF6}"/>
    <cellStyle name="Note 62 8" xfId="4813" xr:uid="{2F0A9607-974E-455B-9FED-362BC4667548}"/>
    <cellStyle name="Note 62 9" xfId="5407" xr:uid="{0BF407A6-7210-431A-9490-21362E386A41}"/>
    <cellStyle name="Note 62_TRAFO" xfId="2383" xr:uid="{00000000-0005-0000-0000-000050090000}"/>
    <cellStyle name="Note 63" xfId="2384" xr:uid="{00000000-0005-0000-0000-000051090000}"/>
    <cellStyle name="Note 63 10" xfId="5578" xr:uid="{DEA5EE90-E7CE-4E75-9D78-20F9A28371C4}"/>
    <cellStyle name="Note 63 2" xfId="2385" xr:uid="{00000000-0005-0000-0000-000052090000}"/>
    <cellStyle name="Note 63 2 2" xfId="2386" xr:uid="{00000000-0005-0000-0000-000053090000}"/>
    <cellStyle name="Note 63 2 2 2" xfId="4318" xr:uid="{E69F88D2-13E7-43DD-8A08-80B5D2087763}"/>
    <cellStyle name="Note 63 2 2 3" xfId="5126" xr:uid="{C989474D-72FC-4AAD-B560-53221AB8CCAE}"/>
    <cellStyle name="Note 63 2 3" xfId="3460" xr:uid="{F029531F-8344-4B58-810E-3D5203E21624}"/>
    <cellStyle name="Note 63 2 4" xfId="3826" xr:uid="{1FB6AD51-60BF-47B0-BA1C-83CDA1B030DD}"/>
    <cellStyle name="Note 63 2 5" xfId="5125" xr:uid="{AD0AE8FE-377A-4FE1-97BF-EBEC46BED610}"/>
    <cellStyle name="Note 63 2 6" xfId="4816" xr:uid="{BD363870-28EC-466F-835B-852B51404437}"/>
    <cellStyle name="Note 63 2 7" xfId="5410" xr:uid="{E2D68833-189C-4957-A353-961D12B2AC01}"/>
    <cellStyle name="Note 63 2 8" xfId="5579" xr:uid="{4E0A7F7B-C781-42F7-BC38-90FD4E7A7C93}"/>
    <cellStyle name="Note 63 3" xfId="2387" xr:uid="{00000000-0005-0000-0000-000054090000}"/>
    <cellStyle name="Note 63 3 2" xfId="4319" xr:uid="{9C388A64-83D9-40B3-95CE-E1F790973C2D}"/>
    <cellStyle name="Note 63 3 3" xfId="5127" xr:uid="{13BC29CC-C756-44FB-8989-67EC45CB989F}"/>
    <cellStyle name="Note 63 4" xfId="3338" xr:uid="{171EA315-9363-46C1-B053-286CD271FCA4}"/>
    <cellStyle name="Note 63 5" xfId="3461" xr:uid="{1B84C320-DF0A-40EE-982D-AE54E741206B}"/>
    <cellStyle name="Note 63 6" xfId="3825" xr:uid="{E075383F-90DA-4637-920C-EF63C2205059}"/>
    <cellStyle name="Note 63 7" xfId="5124" xr:uid="{FC7F43B3-8031-467C-8B93-7510336ADD77}"/>
    <cellStyle name="Note 63 8" xfId="4815" xr:uid="{1F5D6A9B-98BD-4C7C-8F19-EE8B2DEAB129}"/>
    <cellStyle name="Note 63 9" xfId="5409" xr:uid="{4BB5B11A-BF18-492A-BBD1-93559C00154C}"/>
    <cellStyle name="Note 63_TRAFO" xfId="2388" xr:uid="{00000000-0005-0000-0000-000055090000}"/>
    <cellStyle name="Note 64" xfId="2389" xr:uid="{00000000-0005-0000-0000-000056090000}"/>
    <cellStyle name="Note 64 10" xfId="5580" xr:uid="{46BDED33-CC71-4B26-8E34-DAC02AD702B3}"/>
    <cellStyle name="Note 64 2" xfId="2390" xr:uid="{00000000-0005-0000-0000-000057090000}"/>
    <cellStyle name="Note 64 2 2" xfId="2391" xr:uid="{00000000-0005-0000-0000-000058090000}"/>
    <cellStyle name="Note 64 2 2 2" xfId="4320" xr:uid="{759BE380-A347-4893-B9DC-9CBFDA1B4169}"/>
    <cellStyle name="Note 64 2 2 3" xfId="5130" xr:uid="{A2DC9431-EEE8-4D9E-9068-7CB9CDC84251}"/>
    <cellStyle name="Note 64 2 3" xfId="3459" xr:uid="{40E0B932-C626-4C4F-9C61-75395C08E8DF}"/>
    <cellStyle name="Note 64 2 4" xfId="3828" xr:uid="{43D7102F-D88C-46F6-89C7-B939854C8691}"/>
    <cellStyle name="Note 64 2 5" xfId="5129" xr:uid="{85E3C9D3-E1B0-4D49-B56E-63DDE8CDBB6F}"/>
    <cellStyle name="Note 64 2 6" xfId="4818" xr:uid="{93132F9F-8109-440C-89B7-6295E0765889}"/>
    <cellStyle name="Note 64 2 7" xfId="5412" xr:uid="{24A4C81C-C7F6-4EA9-8C02-C37C7501CD90}"/>
    <cellStyle name="Note 64 2 8" xfId="5581" xr:uid="{9D7B45C3-DC3D-458D-8A85-0C2BAAB4A446}"/>
    <cellStyle name="Note 64 3" xfId="2392" xr:uid="{00000000-0005-0000-0000-000059090000}"/>
    <cellStyle name="Note 64 3 2" xfId="4321" xr:uid="{6067FB56-D178-467B-B7AE-2AD726F7B3AC}"/>
    <cellStyle name="Note 64 3 3" xfId="5131" xr:uid="{CED3A514-AE8F-4371-ABBD-B64EFED3A728}"/>
    <cellStyle name="Note 64 4" xfId="3339" xr:uid="{FC1FFDCA-E227-471E-AC42-2CC6A6D58D84}"/>
    <cellStyle name="Note 64 5" xfId="3392" xr:uid="{A7E9546A-6862-4523-8EA2-72FE9A2B781E}"/>
    <cellStyle name="Note 64 6" xfId="3827" xr:uid="{03C8FEF6-1928-4026-B06C-6BAB5022AFA1}"/>
    <cellStyle name="Note 64 7" xfId="5128" xr:uid="{D4B5B044-64A5-4792-BCD6-277D7181FA32}"/>
    <cellStyle name="Note 64 8" xfId="4817" xr:uid="{31C7AB80-E177-45FE-B612-30A3A731A676}"/>
    <cellStyle name="Note 64 9" xfId="5411" xr:uid="{8B9F405D-B40B-4040-B26E-2119F890C2CD}"/>
    <cellStyle name="Note 64_TRAFO" xfId="2393" xr:uid="{00000000-0005-0000-0000-00005A090000}"/>
    <cellStyle name="Note 65" xfId="2394" xr:uid="{00000000-0005-0000-0000-00005B090000}"/>
    <cellStyle name="Note 65 10" xfId="5582" xr:uid="{82DFD70E-D38C-47C8-9131-15500E2FE662}"/>
    <cellStyle name="Note 65 2" xfId="2395" xr:uid="{00000000-0005-0000-0000-00005C090000}"/>
    <cellStyle name="Note 65 2 2" xfId="2396" xr:uid="{00000000-0005-0000-0000-00005D090000}"/>
    <cellStyle name="Note 65 2 2 2" xfId="4322" xr:uid="{E2216EB8-5500-417A-8BBB-E0D41575A25F}"/>
    <cellStyle name="Note 65 2 2 3" xfId="5134" xr:uid="{3DD316B9-4449-4736-8E4F-2EFB19CB9713}"/>
    <cellStyle name="Note 65 2 3" xfId="3457" xr:uid="{CA92A2EF-0D7A-49C5-8FC6-ACFD0EAED52D}"/>
    <cellStyle name="Note 65 2 4" xfId="3830" xr:uid="{11BF8F55-4D06-414D-8391-1246CBE5827F}"/>
    <cellStyle name="Note 65 2 5" xfId="5133" xr:uid="{AAB7DC50-A7DC-472D-AC55-C420BFBC1F88}"/>
    <cellStyle name="Note 65 2 6" xfId="4819" xr:uid="{258A3C09-253F-4C2D-B5E2-54792E4A5484}"/>
    <cellStyle name="Note 65 2 7" xfId="5414" xr:uid="{8C83D314-3B02-404E-93C4-B0BEB0AF421F}"/>
    <cellStyle name="Note 65 2 8" xfId="5583" xr:uid="{C0CC62E8-EE12-4AA9-8B4D-BE35410F4876}"/>
    <cellStyle name="Note 65 3" xfId="2397" xr:uid="{00000000-0005-0000-0000-00005E090000}"/>
    <cellStyle name="Note 65 3 2" xfId="4323" xr:uid="{582672B0-0B36-45C8-865E-85B5315411ED}"/>
    <cellStyle name="Note 65 3 3" xfId="5135" xr:uid="{9EEC93F4-B843-48C2-8838-61B9A56149E0}"/>
    <cellStyle name="Note 65 4" xfId="3340" xr:uid="{BA2B0224-85F1-4C99-8702-2F088FFF9A85}"/>
    <cellStyle name="Note 65 5" xfId="3458" xr:uid="{DDDCB3BA-1FDF-4CB5-A10A-8D5AB44E68B9}"/>
    <cellStyle name="Note 65 6" xfId="3829" xr:uid="{42BD5F55-D6B4-4A39-A658-2064F49D69D1}"/>
    <cellStyle name="Note 65 7" xfId="5132" xr:uid="{FDE00D85-39FD-49BA-A0A6-5BD346EBCA73}"/>
    <cellStyle name="Note 65 8" xfId="5269" xr:uid="{E0B7D07E-5FB1-4C34-BA5F-B5C4200517EF}"/>
    <cellStyle name="Note 65 9" xfId="5413" xr:uid="{D6CBE003-E995-4E91-89AB-BD37A54EA85B}"/>
    <cellStyle name="Note 65_TRAFO" xfId="2398" xr:uid="{00000000-0005-0000-0000-00005F090000}"/>
    <cellStyle name="Note 66" xfId="2399" xr:uid="{00000000-0005-0000-0000-000060090000}"/>
    <cellStyle name="Note 66 10" xfId="5584" xr:uid="{3E123A64-E0E6-4B14-BEBC-BD21099D06BE}"/>
    <cellStyle name="Note 66 2" xfId="2400" xr:uid="{00000000-0005-0000-0000-000061090000}"/>
    <cellStyle name="Note 66 2 2" xfId="2401" xr:uid="{00000000-0005-0000-0000-000062090000}"/>
    <cellStyle name="Note 66 2 2 2" xfId="4324" xr:uid="{ED576143-56F7-42D4-A025-8F390ED789C3}"/>
    <cellStyle name="Note 66 2 2 3" xfId="5138" xr:uid="{C86EC6DD-8F6C-47E2-BCF7-3824039A74BD}"/>
    <cellStyle name="Note 66 2 3" xfId="3455" xr:uid="{081B59F1-515D-435D-A288-DE6361961218}"/>
    <cellStyle name="Note 66 2 4" xfId="3832" xr:uid="{037AF8C6-EC11-48A2-AC8D-059B870460BB}"/>
    <cellStyle name="Note 66 2 5" xfId="5137" xr:uid="{F0199CEC-B699-4DE9-9284-65B6EFA805A8}"/>
    <cellStyle name="Note 66 2 6" xfId="4821" xr:uid="{4AB90C37-8713-46C2-AB5C-22AB5BF937FB}"/>
    <cellStyle name="Note 66 2 7" xfId="5416" xr:uid="{E9BE6EE5-082D-4609-AD20-123AFA8B7985}"/>
    <cellStyle name="Note 66 2 8" xfId="5585" xr:uid="{5357A30A-BE3A-48C2-A621-00717369C791}"/>
    <cellStyle name="Note 66 3" xfId="2402" xr:uid="{00000000-0005-0000-0000-000063090000}"/>
    <cellStyle name="Note 66 3 2" xfId="4325" xr:uid="{6EE4DFCF-3625-4927-86FE-B55FD9039EA7}"/>
    <cellStyle name="Note 66 3 3" xfId="5139" xr:uid="{1B866BFE-73F8-401B-A0F1-3041669D47DC}"/>
    <cellStyle name="Note 66 4" xfId="3341" xr:uid="{01A20DE4-A345-447B-9688-84BD6B61BB48}"/>
    <cellStyle name="Note 66 5" xfId="3456" xr:uid="{F1989541-4178-4677-BEFA-564EEF1BD133}"/>
    <cellStyle name="Note 66 6" xfId="3831" xr:uid="{DB04C6FE-82F2-44BF-A6BD-A21ACD011A1B}"/>
    <cellStyle name="Note 66 7" xfId="5136" xr:uid="{12D16D83-FBF9-4461-BB17-AD9E077BBB1A}"/>
    <cellStyle name="Note 66 8" xfId="4820" xr:uid="{C54013B6-937D-42E2-BD7F-4C50E727CC71}"/>
    <cellStyle name="Note 66 9" xfId="5415" xr:uid="{1FFFC340-BEEC-4060-9A1C-852B9FB99613}"/>
    <cellStyle name="Note 66_TRAFO" xfId="2403" xr:uid="{00000000-0005-0000-0000-000064090000}"/>
    <cellStyle name="Note 67" xfId="2404" xr:uid="{00000000-0005-0000-0000-000065090000}"/>
    <cellStyle name="Note 67 10" xfId="5586" xr:uid="{3C3016EE-27CA-4FA6-9C96-D648B58D4C3A}"/>
    <cellStyle name="Note 67 2" xfId="2405" xr:uid="{00000000-0005-0000-0000-000066090000}"/>
    <cellStyle name="Note 67 2 2" xfId="2406" xr:uid="{00000000-0005-0000-0000-000067090000}"/>
    <cellStyle name="Note 67 2 2 2" xfId="4326" xr:uid="{74D65EDA-0094-4A28-B396-D4C20830CFE7}"/>
    <cellStyle name="Note 67 2 2 3" xfId="5142" xr:uid="{D81B575B-5AA8-40D3-BC4A-1CCB2958F113}"/>
    <cellStyle name="Note 67 2 3" xfId="3453" xr:uid="{C48223B8-8F65-4898-AE82-DE72A4859E49}"/>
    <cellStyle name="Note 67 2 4" xfId="3834" xr:uid="{84B26C43-B468-43D1-81DA-FD855E5E15A6}"/>
    <cellStyle name="Note 67 2 5" xfId="5141" xr:uid="{2BF39862-A7FF-4E07-8BE3-04B3D2494E11}"/>
    <cellStyle name="Note 67 2 6" xfId="4823" xr:uid="{514D9215-89C0-4C6C-9E9E-9F07CBDA5B4D}"/>
    <cellStyle name="Note 67 2 7" xfId="5418" xr:uid="{615AB0E4-6243-4EE6-9D88-BB579094CD18}"/>
    <cellStyle name="Note 67 2 8" xfId="5587" xr:uid="{8DED6EEB-228B-4165-909B-19FD98CCEE81}"/>
    <cellStyle name="Note 67 3" xfId="2407" xr:uid="{00000000-0005-0000-0000-000068090000}"/>
    <cellStyle name="Note 67 3 2" xfId="4327" xr:uid="{4800A7B6-8E43-485D-9E3C-8A78BCA87D95}"/>
    <cellStyle name="Note 67 3 3" xfId="5143" xr:uid="{D942AF79-AD83-4727-83A2-F6793628C7CC}"/>
    <cellStyle name="Note 67 4" xfId="3342" xr:uid="{0F6AAF5E-DBDE-4B3B-BE82-533A4842E6B1}"/>
    <cellStyle name="Note 67 5" xfId="3454" xr:uid="{696851F2-4068-4699-AD0A-31CFA49A6016}"/>
    <cellStyle name="Note 67 6" xfId="3833" xr:uid="{1712DF40-1AED-4427-AA4D-4034E4F26D78}"/>
    <cellStyle name="Note 67 7" xfId="5140" xr:uid="{56CE49E7-8215-4C79-B0D6-20AF9C6B6E25}"/>
    <cellStyle name="Note 67 8" xfId="4822" xr:uid="{720D63E1-91DC-4F71-AC68-F2CE70CCABB0}"/>
    <cellStyle name="Note 67 9" xfId="5417" xr:uid="{501A91FE-4E15-4A3A-A84C-778853DBEB62}"/>
    <cellStyle name="Note 67_TRAFO" xfId="2408" xr:uid="{00000000-0005-0000-0000-000069090000}"/>
    <cellStyle name="Note 68" xfId="2409" xr:uid="{00000000-0005-0000-0000-00006A090000}"/>
    <cellStyle name="Note 68 10" xfId="5588" xr:uid="{06414320-ECEC-421D-A968-A0FCE299BEB9}"/>
    <cellStyle name="Note 68 2" xfId="2410" xr:uid="{00000000-0005-0000-0000-00006B090000}"/>
    <cellStyle name="Note 68 2 2" xfId="2411" xr:uid="{00000000-0005-0000-0000-00006C090000}"/>
    <cellStyle name="Note 68 2 2 2" xfId="4328" xr:uid="{B2A393D6-F06F-4B1E-9EE5-16C47FBFF737}"/>
    <cellStyle name="Note 68 2 2 3" xfId="5146" xr:uid="{B7CB1A0D-3D43-4478-9709-800D4B86E17F}"/>
    <cellStyle name="Note 68 2 3" xfId="3451" xr:uid="{7608682C-D614-4A73-B7D8-6B9C9E2980FB}"/>
    <cellStyle name="Note 68 2 4" xfId="3836" xr:uid="{162450D7-F95E-4FAD-B544-3E51D8F7D45A}"/>
    <cellStyle name="Note 68 2 5" xfId="5145" xr:uid="{7A15E82B-BE33-454B-B2A3-AB55785B6E9C}"/>
    <cellStyle name="Note 68 2 6" xfId="4825" xr:uid="{5E8C0EFB-EDDE-49E7-A662-A6C86A81EA6F}"/>
    <cellStyle name="Note 68 2 7" xfId="5419" xr:uid="{AE32D168-B24F-4781-BE05-1345D6436782}"/>
    <cellStyle name="Note 68 2 8" xfId="5589" xr:uid="{28A679DC-FA0C-45EE-AEDD-58A346D21DD7}"/>
    <cellStyle name="Note 68 3" xfId="2412" xr:uid="{00000000-0005-0000-0000-00006D090000}"/>
    <cellStyle name="Note 68 3 2" xfId="4329" xr:uid="{E13F8607-15AB-4201-9FF7-B0ADB4DB5F4F}"/>
    <cellStyle name="Note 68 3 3" xfId="5147" xr:uid="{2F0BD7E0-56A6-4980-80C1-8187C6D220E4}"/>
    <cellStyle name="Note 68 4" xfId="3343" xr:uid="{BFE5131E-F159-4CF4-AC7E-5B687C0D0158}"/>
    <cellStyle name="Note 68 5" xfId="3452" xr:uid="{16FAA67A-F6A7-40A3-9ED8-E7AB801D4CC5}"/>
    <cellStyle name="Note 68 6" xfId="3835" xr:uid="{450B9826-D0C2-4FB1-B9C2-82C21F0F33B4}"/>
    <cellStyle name="Note 68 7" xfId="5144" xr:uid="{5454D49C-3B15-436B-B159-BB4E2EA7281C}"/>
    <cellStyle name="Note 68 8" xfId="4824" xr:uid="{CEEABAC5-DB63-45A6-A493-131C7B1BD39D}"/>
    <cellStyle name="Note 68 9" xfId="5481" xr:uid="{063BB7E5-46B7-426E-BD14-F78CA3D5BBE3}"/>
    <cellStyle name="Note 68_TRAFO" xfId="2413" xr:uid="{00000000-0005-0000-0000-00006E090000}"/>
    <cellStyle name="Note 69" xfId="2414" xr:uid="{00000000-0005-0000-0000-00006F090000}"/>
    <cellStyle name="Note 69 10" xfId="5590" xr:uid="{4FD24C0F-E340-44D6-A418-88374F321FDE}"/>
    <cellStyle name="Note 69 2" xfId="2415" xr:uid="{00000000-0005-0000-0000-000070090000}"/>
    <cellStyle name="Note 69 2 2" xfId="2416" xr:uid="{00000000-0005-0000-0000-000071090000}"/>
    <cellStyle name="Note 69 2 2 2" xfId="4330" xr:uid="{CDB868D6-2E62-4265-B860-9C08BC9901A1}"/>
    <cellStyle name="Note 69 2 2 3" xfId="5150" xr:uid="{8C0F3B3E-FF79-4730-9329-C65FE8366530}"/>
    <cellStyle name="Note 69 2 3" xfId="3449" xr:uid="{FFCCD98F-4E39-4BBE-9F3A-7C01D55065D7}"/>
    <cellStyle name="Note 69 2 4" xfId="3838" xr:uid="{E89EACE2-33B6-47DE-935C-4A527E5C934F}"/>
    <cellStyle name="Note 69 2 5" xfId="5149" xr:uid="{1C4A84C1-BAF8-4066-9992-540AD2DEEAC2}"/>
    <cellStyle name="Note 69 2 6" xfId="4827" xr:uid="{E47E0716-B66E-4D12-9A76-A78EFB75C7F0}"/>
    <cellStyle name="Note 69 2 7" xfId="5421" xr:uid="{7DBE8FF3-50C8-424A-B4BF-C5138ADDD53F}"/>
    <cellStyle name="Note 69 2 8" xfId="5591" xr:uid="{7C3D456F-6E13-4B58-A68E-C043E77B8460}"/>
    <cellStyle name="Note 69 3" xfId="2417" xr:uid="{00000000-0005-0000-0000-000072090000}"/>
    <cellStyle name="Note 69 3 2" xfId="4331" xr:uid="{D709B28B-EA5C-41E4-BF03-82ED3FFD0FBD}"/>
    <cellStyle name="Note 69 3 3" xfId="5151" xr:uid="{1D745548-8818-4C00-9E76-C0A156860CAE}"/>
    <cellStyle name="Note 69 4" xfId="3344" xr:uid="{0939E711-E70E-44FC-8AF8-6EF4F68302DA}"/>
    <cellStyle name="Note 69 5" xfId="3450" xr:uid="{DC7103C6-F5AF-4441-BD29-2865952DEFFA}"/>
    <cellStyle name="Note 69 6" xfId="3837" xr:uid="{59D078DD-2752-40F8-A961-E0DE6A3C0D04}"/>
    <cellStyle name="Note 69 7" xfId="5148" xr:uid="{BA93BA65-D5CD-4861-9B51-583FAC1F67C4}"/>
    <cellStyle name="Note 69 8" xfId="4826" xr:uid="{AB5F42D2-ABD7-4F23-A192-A5F975CAD94D}"/>
    <cellStyle name="Note 69 9" xfId="5420" xr:uid="{4B886E0C-B5DC-4474-9AF2-E216C184881F}"/>
    <cellStyle name="Note 69_TRAFO" xfId="2418" xr:uid="{00000000-0005-0000-0000-000073090000}"/>
    <cellStyle name="Note 7" xfId="2419" xr:uid="{00000000-0005-0000-0000-000074090000}"/>
    <cellStyle name="Note 7 2" xfId="2420" xr:uid="{00000000-0005-0000-0000-000075090000}"/>
    <cellStyle name="Note 7 2 2" xfId="2421" xr:uid="{00000000-0005-0000-0000-000076090000}"/>
    <cellStyle name="Note 7 2 2 2" xfId="4332" xr:uid="{2C267398-017B-447F-A58D-20156D215543}"/>
    <cellStyle name="Note 7 2 2 3" xfId="5154" xr:uid="{3B289B3B-23DA-45E7-9F7A-A6EA9600328E}"/>
    <cellStyle name="Note 7 2 3" xfId="3448" xr:uid="{923C6867-DA69-4362-9B42-E45F8A03D181}"/>
    <cellStyle name="Note 7 2 4" xfId="3840" xr:uid="{A0D7EE96-6F9A-48DC-AB8C-6831A57B87A7}"/>
    <cellStyle name="Note 7 2 5" xfId="5153" xr:uid="{3E25F2ED-C851-4AD8-9906-CBD83B09F40B}"/>
    <cellStyle name="Note 7 2 6" xfId="4829" xr:uid="{F891E467-7F97-4A2E-A6F1-71E9745510F6}"/>
    <cellStyle name="Note 7 2 7" xfId="5422" xr:uid="{045B3541-642F-4152-996B-3EC1822573F5}"/>
    <cellStyle name="Note 7 2 8" xfId="5593" xr:uid="{9F5F3533-4E9B-41D7-B3D0-0719F24FEEA8}"/>
    <cellStyle name="Note 7 3" xfId="2422" xr:uid="{00000000-0005-0000-0000-000077090000}"/>
    <cellStyle name="Note 7 3 2" xfId="4333" xr:uid="{C440E3D5-2D49-4664-BD0D-BF2B4AD127EA}"/>
    <cellStyle name="Note 7 3 3" xfId="5155" xr:uid="{E56BFA18-8B03-4E71-A5A2-512F780544F8}"/>
    <cellStyle name="Note 7 4" xfId="3391" xr:uid="{ADAC95AB-0335-44D0-A3AE-7575F66058E7}"/>
    <cellStyle name="Note 7 5" xfId="3839" xr:uid="{0074306A-67FF-4F11-B876-3679BDFF4C5F}"/>
    <cellStyle name="Note 7 6" xfId="5152" xr:uid="{25A791F1-3AB6-4FC4-9359-F7EA3D065F43}"/>
    <cellStyle name="Note 7 7" xfId="4828" xr:uid="{CA7771A7-B02F-4FB4-83ED-CED7071A2734}"/>
    <cellStyle name="Note 7 8" xfId="5483" xr:uid="{31CFF84B-1D5B-4883-9B4A-B74936A74DE8}"/>
    <cellStyle name="Note 7 9" xfId="5592" xr:uid="{78670623-0381-488D-A724-B748194604B2}"/>
    <cellStyle name="Note 7_TRAFO" xfId="2423" xr:uid="{00000000-0005-0000-0000-000078090000}"/>
    <cellStyle name="Note 70" xfId="2424" xr:uid="{00000000-0005-0000-0000-000079090000}"/>
    <cellStyle name="Note 70 10" xfId="5594" xr:uid="{A58CF2F8-8815-4390-8751-31E1DD500B5D}"/>
    <cellStyle name="Note 70 2" xfId="2425" xr:uid="{00000000-0005-0000-0000-00007A090000}"/>
    <cellStyle name="Note 70 2 2" xfId="2426" xr:uid="{00000000-0005-0000-0000-00007B090000}"/>
    <cellStyle name="Note 70 2 2 2" xfId="4334" xr:uid="{763F77B6-6AFD-42B4-8438-DC63E4312762}"/>
    <cellStyle name="Note 70 2 2 3" xfId="5158" xr:uid="{1BF32AD3-6A14-4CC5-BE6F-2245ADE48C69}"/>
    <cellStyle name="Note 70 2 3" xfId="3446" xr:uid="{417A6E39-FE34-4312-9F58-6F02602995FE}"/>
    <cellStyle name="Note 70 2 4" xfId="3842" xr:uid="{FA4A274E-6C9A-47C9-9947-4587FBC73319}"/>
    <cellStyle name="Note 70 2 5" xfId="5157" xr:uid="{817F4D57-C932-4947-9899-E2AF7A0C58E9}"/>
    <cellStyle name="Note 70 2 6" xfId="4830" xr:uid="{56722268-F310-4870-B828-122EA821C8AC}"/>
    <cellStyle name="Note 70 2 7" xfId="5424" xr:uid="{BDE0C20C-63E9-446D-8A2E-C73042309223}"/>
    <cellStyle name="Note 70 2 8" xfId="5595" xr:uid="{61146AB9-70D9-420C-AF94-76DC5659D5A1}"/>
    <cellStyle name="Note 70 3" xfId="2427" xr:uid="{00000000-0005-0000-0000-00007C090000}"/>
    <cellStyle name="Note 70 3 2" xfId="4335" xr:uid="{7FF1A8AB-50C4-4AC5-8720-75844785699A}"/>
    <cellStyle name="Note 70 3 3" xfId="5159" xr:uid="{F5EC9300-C36D-4217-B24C-2BCC76D5CA7F}"/>
    <cellStyle name="Note 70 4" xfId="3345" xr:uid="{CA6ECB73-DBF2-4037-9B0E-9DC3B2279B9C}"/>
    <cellStyle name="Note 70 5" xfId="3447" xr:uid="{D25D08D6-B570-4CE4-BD29-C84278E16BF4}"/>
    <cellStyle name="Note 70 6" xfId="3841" xr:uid="{D9E47EDB-BC9F-46F8-9AA5-E91F47075C36}"/>
    <cellStyle name="Note 70 7" xfId="5156" xr:uid="{3118000E-4482-41BE-B91A-99CD2CBE1DDB}"/>
    <cellStyle name="Note 70 8" xfId="5270" xr:uid="{B3BA8792-E0B5-4127-9A9C-42FEF125EF9C}"/>
    <cellStyle name="Note 70 9" xfId="5423" xr:uid="{F52E1373-9645-4FDC-B628-010F09240E0A}"/>
    <cellStyle name="Note 70_TRAFO" xfId="2428" xr:uid="{00000000-0005-0000-0000-00007D090000}"/>
    <cellStyle name="Note 71" xfId="2429" xr:uid="{00000000-0005-0000-0000-00007E090000}"/>
    <cellStyle name="Note 71 10" xfId="5596" xr:uid="{CC1ED226-D39F-4822-B637-F92F37F77CD8}"/>
    <cellStyle name="Note 71 2" xfId="2430" xr:uid="{00000000-0005-0000-0000-00007F090000}"/>
    <cellStyle name="Note 71 2 2" xfId="2431" xr:uid="{00000000-0005-0000-0000-000080090000}"/>
    <cellStyle name="Note 71 2 2 2" xfId="4336" xr:uid="{731E5F3F-96D6-4C98-AD09-9699E404A38B}"/>
    <cellStyle name="Note 71 2 2 3" xfId="5162" xr:uid="{67565DE3-283B-407F-881B-A2829019ADCD}"/>
    <cellStyle name="Note 71 2 3" xfId="3444" xr:uid="{7DD1238F-C7D2-417B-8478-7DA968FE23FF}"/>
    <cellStyle name="Note 71 2 4" xfId="3844" xr:uid="{EAD1318D-E4A7-4ACA-9E7E-FCB1EBC627CB}"/>
    <cellStyle name="Note 71 2 5" xfId="5161" xr:uid="{E8A482BE-456A-4EAD-A6FF-7DBFB6F6AF63}"/>
    <cellStyle name="Note 71 2 6" xfId="4832" xr:uid="{2D5AA23C-691C-45E9-A8B1-F19B7348D70D}"/>
    <cellStyle name="Note 71 2 7" xfId="5426" xr:uid="{C0BFC611-D2D0-4486-99D2-296F91AFF46A}"/>
    <cellStyle name="Note 71 2 8" xfId="5597" xr:uid="{1C87F785-2744-422F-A470-531A0BC59A5C}"/>
    <cellStyle name="Note 71 3" xfId="2432" xr:uid="{00000000-0005-0000-0000-000081090000}"/>
    <cellStyle name="Note 71 3 2" xfId="4337" xr:uid="{D1F9FB63-33B9-4A8C-9C67-46383462AE67}"/>
    <cellStyle name="Note 71 3 3" xfId="5163" xr:uid="{A58EA095-B8FA-4E6A-B111-45729002AE69}"/>
    <cellStyle name="Note 71 4" xfId="3346" xr:uid="{9117C561-A2A7-463B-8EB7-96CB7B3F2EB0}"/>
    <cellStyle name="Note 71 5" xfId="3445" xr:uid="{8BB86E47-BD84-451B-B990-8EFDC5F03045}"/>
    <cellStyle name="Note 71 6" xfId="3843" xr:uid="{216B4D68-1757-4DCE-BFEE-D91DC09B9588}"/>
    <cellStyle name="Note 71 7" xfId="5160" xr:uid="{257C4CDF-2C6C-4870-97E9-BE13880C0274}"/>
    <cellStyle name="Note 71 8" xfId="4831" xr:uid="{36C40954-A0A9-4E0D-9AF7-67359B027F24}"/>
    <cellStyle name="Note 71 9" xfId="5425" xr:uid="{1EB0DA9E-83E4-4D38-9529-50478D358F46}"/>
    <cellStyle name="Note 71_TRAFO" xfId="2433" xr:uid="{00000000-0005-0000-0000-000082090000}"/>
    <cellStyle name="Note 72" xfId="2434" xr:uid="{00000000-0005-0000-0000-000083090000}"/>
    <cellStyle name="Note 72 10" xfId="5598" xr:uid="{BF92096D-3769-4EE2-BC01-4F026CF975E5}"/>
    <cellStyle name="Note 72 2" xfId="2435" xr:uid="{00000000-0005-0000-0000-000084090000}"/>
    <cellStyle name="Note 72 2 2" xfId="2436" xr:uid="{00000000-0005-0000-0000-000085090000}"/>
    <cellStyle name="Note 72 2 2 2" xfId="4338" xr:uid="{2F46750F-388C-4558-A69F-96E8D3FC51FE}"/>
    <cellStyle name="Note 72 2 2 3" xfId="5166" xr:uid="{DB9D0AB0-904F-4464-8740-6B525A774FE2}"/>
    <cellStyle name="Note 72 2 3" xfId="3442" xr:uid="{AA1E0486-FDEF-46DE-99BE-362FF04E9F90}"/>
    <cellStyle name="Note 72 2 4" xfId="3846" xr:uid="{AA31320A-46C1-40AD-BB49-16F9AEC066F5}"/>
    <cellStyle name="Note 72 2 5" xfId="5165" xr:uid="{1ACD464A-44FF-4FBA-98F0-BB655A0A848C}"/>
    <cellStyle name="Note 72 2 6" xfId="4834" xr:uid="{E50C98EA-37E5-4912-95B4-9B89355FAA93}"/>
    <cellStyle name="Note 72 2 7" xfId="5428" xr:uid="{CF41C86E-04F7-4636-B848-244B53F52AFF}"/>
    <cellStyle name="Note 72 2 8" xfId="5599" xr:uid="{74D9C6A9-7589-40F2-8493-AA4AF1E89B64}"/>
    <cellStyle name="Note 72 3" xfId="2437" xr:uid="{00000000-0005-0000-0000-000086090000}"/>
    <cellStyle name="Note 72 3 2" xfId="4339" xr:uid="{A6F6DAC5-284B-4343-B305-1807A6267590}"/>
    <cellStyle name="Note 72 3 3" xfId="5167" xr:uid="{43DDA3BA-460A-4D12-AE20-B7B8ED336F0D}"/>
    <cellStyle name="Note 72 4" xfId="3347" xr:uid="{18B86224-717E-4BE5-AEF4-219EE9E90F24}"/>
    <cellStyle name="Note 72 5" xfId="3443" xr:uid="{7C6FB10D-A3C4-40A8-98EF-029EB96A7CFE}"/>
    <cellStyle name="Note 72 6" xfId="3845" xr:uid="{8491DCAF-4DF1-40E9-A322-5339CF8381BD}"/>
    <cellStyle name="Note 72 7" xfId="5164" xr:uid="{7B8831B1-71B6-4561-8B80-689CF80BDE01}"/>
    <cellStyle name="Note 72 8" xfId="4833" xr:uid="{E1834BA9-5529-42B5-A3CB-3EA0004D1437}"/>
    <cellStyle name="Note 72 9" xfId="5427" xr:uid="{7763742A-2120-4148-96AA-53F8A54472DC}"/>
    <cellStyle name="Note 72_TRAFO" xfId="2438" xr:uid="{00000000-0005-0000-0000-000087090000}"/>
    <cellStyle name="Note 73" xfId="2439" xr:uid="{00000000-0005-0000-0000-000088090000}"/>
    <cellStyle name="Note 73 10" xfId="5600" xr:uid="{CA0639E9-DAA1-4DDF-996F-9D2A922418C4}"/>
    <cellStyle name="Note 73 2" xfId="2440" xr:uid="{00000000-0005-0000-0000-000089090000}"/>
    <cellStyle name="Note 73 2 2" xfId="2441" xr:uid="{00000000-0005-0000-0000-00008A090000}"/>
    <cellStyle name="Note 73 2 2 2" xfId="4340" xr:uid="{8BAA4FEA-9743-4170-AAE1-B50031FEC2AE}"/>
    <cellStyle name="Note 73 2 2 3" xfId="5170" xr:uid="{9D96DCC0-AE18-4B08-990D-FF0964647163}"/>
    <cellStyle name="Note 73 2 3" xfId="3440" xr:uid="{24B1816B-CE50-40B1-B466-4A7CD878D5AF}"/>
    <cellStyle name="Note 73 2 4" xfId="3848" xr:uid="{1075EE02-CD5E-4D84-9C53-318421321385}"/>
    <cellStyle name="Note 73 2 5" xfId="5169" xr:uid="{7BF97DB0-F5CD-4F18-B87F-6D3872CE1BD5}"/>
    <cellStyle name="Note 73 2 6" xfId="4836" xr:uid="{58100760-ADDA-44B1-96ED-626438054132}"/>
    <cellStyle name="Note 73 2 7" xfId="5430" xr:uid="{7C25A7F5-8768-4120-93C6-F125A3967912}"/>
    <cellStyle name="Note 73 2 8" xfId="5601" xr:uid="{A718DF41-9D0B-4E0E-A5DC-DFE221D930AB}"/>
    <cellStyle name="Note 73 3" xfId="2442" xr:uid="{00000000-0005-0000-0000-00008B090000}"/>
    <cellStyle name="Note 73 3 2" xfId="4341" xr:uid="{8A849F18-9A0E-4B7B-A696-2F4E0D23DCA9}"/>
    <cellStyle name="Note 73 3 3" xfId="5171" xr:uid="{2524DE48-3E88-4771-9AB1-BD8143B2ECB6}"/>
    <cellStyle name="Note 73 4" xfId="3348" xr:uid="{FAA7F6CE-FB6F-4C49-82DB-30E61BFFB3D5}"/>
    <cellStyle name="Note 73 5" xfId="3441" xr:uid="{6BC9D87B-B63C-40B3-9BB3-5F30D06EE3D3}"/>
    <cellStyle name="Note 73 6" xfId="3847" xr:uid="{C9ADFF03-C6DC-486F-90AB-4CCBD5D44FAD}"/>
    <cellStyle name="Note 73 7" xfId="5168" xr:uid="{0D7EA46E-8CEA-424B-8402-690EF7AA59BC}"/>
    <cellStyle name="Note 73 8" xfId="4835" xr:uid="{6109DF87-FDD3-4015-A377-1A9BF5921D62}"/>
    <cellStyle name="Note 73 9" xfId="5429" xr:uid="{C8421913-26E8-4333-94E4-5426661A5CC0}"/>
    <cellStyle name="Note 73_TRAFO" xfId="2443" xr:uid="{00000000-0005-0000-0000-00008C090000}"/>
    <cellStyle name="Note 74" xfId="2444" xr:uid="{00000000-0005-0000-0000-00008D090000}"/>
    <cellStyle name="Note 74 10" xfId="5602" xr:uid="{DEB55988-C57D-41F5-A07C-5DD33FEE426A}"/>
    <cellStyle name="Note 74 2" xfId="2445" xr:uid="{00000000-0005-0000-0000-00008E090000}"/>
    <cellStyle name="Note 74 2 2" xfId="2446" xr:uid="{00000000-0005-0000-0000-00008F090000}"/>
    <cellStyle name="Note 74 2 2 2" xfId="4342" xr:uid="{F7583FCB-D684-4655-B5D8-F411704B36CC}"/>
    <cellStyle name="Note 74 2 2 3" xfId="5174" xr:uid="{2539B80B-84A3-44BD-BBDC-F3536D125F85}"/>
    <cellStyle name="Note 74 2 3" xfId="3438" xr:uid="{2C949DF1-50AA-4345-9438-D65C5564374F}"/>
    <cellStyle name="Note 74 2 4" xfId="3850" xr:uid="{2D90E540-5BCE-4728-8C71-6949D0940C7A}"/>
    <cellStyle name="Note 74 2 5" xfId="5173" xr:uid="{49548BF8-C206-4D91-A947-BCD768262E98}"/>
    <cellStyle name="Note 74 2 6" xfId="4838" xr:uid="{7884A68E-8E43-4826-AC20-7013BA845ACB}"/>
    <cellStyle name="Note 74 2 7" xfId="5432" xr:uid="{B4C9FD44-50DF-4C95-A70A-1BB6E0578BEE}"/>
    <cellStyle name="Note 74 2 8" xfId="5603" xr:uid="{F62B7DBD-67C8-4F14-ACA4-E7293F35CC83}"/>
    <cellStyle name="Note 74 3" xfId="2447" xr:uid="{00000000-0005-0000-0000-000090090000}"/>
    <cellStyle name="Note 74 3 2" xfId="4343" xr:uid="{FF881A97-22AD-47BE-85DE-E477D1F0C133}"/>
    <cellStyle name="Note 74 3 3" xfId="5175" xr:uid="{D3413B2A-E908-4438-9C11-927936E81A29}"/>
    <cellStyle name="Note 74 4" xfId="3349" xr:uid="{CE352438-E17A-43B1-B0DA-37B3E816F236}"/>
    <cellStyle name="Note 74 5" xfId="3439" xr:uid="{3D2857EE-4014-495D-8C83-304F275D079E}"/>
    <cellStyle name="Note 74 6" xfId="3849" xr:uid="{6E6DC408-100D-4F4E-A53F-E86D02A9D073}"/>
    <cellStyle name="Note 74 7" xfId="5172" xr:uid="{0638BC79-9346-4058-BEB5-9F360CFCD6FD}"/>
    <cellStyle name="Note 74 8" xfId="4837" xr:uid="{A7DB9D52-7680-42BB-A87D-E5EFAECC8AF4}"/>
    <cellStyle name="Note 74 9" xfId="5431" xr:uid="{E42F9D57-3303-4B4B-8AEE-0D8A7930905D}"/>
    <cellStyle name="Note 74_TRAFO" xfId="2448" xr:uid="{00000000-0005-0000-0000-000091090000}"/>
    <cellStyle name="Note 75" xfId="2449" xr:uid="{00000000-0005-0000-0000-000092090000}"/>
    <cellStyle name="Note 75 10" xfId="5604" xr:uid="{31A2B8DE-B3AE-4A50-ADCC-74B134E351E2}"/>
    <cellStyle name="Note 75 2" xfId="2450" xr:uid="{00000000-0005-0000-0000-000093090000}"/>
    <cellStyle name="Note 75 2 2" xfId="2451" xr:uid="{00000000-0005-0000-0000-000094090000}"/>
    <cellStyle name="Note 75 2 2 2" xfId="4344" xr:uid="{A899F221-265E-472E-816A-EB67CE41DF8E}"/>
    <cellStyle name="Note 75 2 2 3" xfId="5178" xr:uid="{BC3C1D6C-CE6C-455F-8217-309750CCDD7C}"/>
    <cellStyle name="Note 75 2 3" xfId="3437" xr:uid="{14B96D1B-7F2E-4588-A3C6-DD8DE823F93F}"/>
    <cellStyle name="Note 75 2 4" xfId="3852" xr:uid="{4BFF4153-CFB2-4FCB-A428-BDAA4852C4B0}"/>
    <cellStyle name="Note 75 2 5" xfId="5177" xr:uid="{2B6EB11C-312C-4618-AC3B-59F4A51C9388}"/>
    <cellStyle name="Note 75 2 6" xfId="4840" xr:uid="{973A5F63-B42D-4218-A1DD-95678E98927D}"/>
    <cellStyle name="Note 75 2 7" xfId="5434" xr:uid="{88356EBF-B035-4576-8094-3BD9755197B0}"/>
    <cellStyle name="Note 75 2 8" xfId="5605" xr:uid="{BE0861F2-5D34-4FAF-A899-B4F666E341AE}"/>
    <cellStyle name="Note 75 3" xfId="2452" xr:uid="{00000000-0005-0000-0000-000095090000}"/>
    <cellStyle name="Note 75 3 2" xfId="4345" xr:uid="{0D5D9FC0-ADE7-4221-A385-212A05DFDCC7}"/>
    <cellStyle name="Note 75 3 3" xfId="5179" xr:uid="{D9934737-4C9D-4508-8219-7015EACF67DD}"/>
    <cellStyle name="Note 75 4" xfId="3350" xr:uid="{62463FE0-83C0-4B86-8705-E4B5A1ED376C}"/>
    <cellStyle name="Note 75 5" xfId="3390" xr:uid="{840329A8-833D-43E3-9617-09EB61AB8D8C}"/>
    <cellStyle name="Note 75 6" xfId="3851" xr:uid="{D14C6F25-7088-4FB8-98BA-0F0852D0483D}"/>
    <cellStyle name="Note 75 7" xfId="5176" xr:uid="{7FBFEEF2-6008-44E9-8525-8000D709C072}"/>
    <cellStyle name="Note 75 8" xfId="4839" xr:uid="{3BCEFCAE-77E2-4B14-A4D3-B83E42DBFE6D}"/>
    <cellStyle name="Note 75 9" xfId="5433" xr:uid="{25D1A58F-C5FC-4D51-AED2-E0D08C644CB6}"/>
    <cellStyle name="Note 75_TRAFO" xfId="2453" xr:uid="{00000000-0005-0000-0000-000096090000}"/>
    <cellStyle name="Note 76" xfId="2454" xr:uid="{00000000-0005-0000-0000-000097090000}"/>
    <cellStyle name="Note 76 10" xfId="5606" xr:uid="{FFC8BDC0-8CD7-4B25-9A47-8EAAFA163CAC}"/>
    <cellStyle name="Note 76 2" xfId="2455" xr:uid="{00000000-0005-0000-0000-000098090000}"/>
    <cellStyle name="Note 76 2 2" xfId="2456" xr:uid="{00000000-0005-0000-0000-000099090000}"/>
    <cellStyle name="Note 76 2 2 2" xfId="4346" xr:uid="{2735C335-48FA-473A-9652-D90037038F41}"/>
    <cellStyle name="Note 76 2 2 3" xfId="5182" xr:uid="{E2C82158-C016-4956-ACD6-869715653E13}"/>
    <cellStyle name="Note 76 2 3" xfId="3435" xr:uid="{8E43AD71-6F7D-4403-9C05-05DC9E0C9B47}"/>
    <cellStyle name="Note 76 2 4" xfId="3854" xr:uid="{47BFCD3F-AC23-4157-B93C-E5BB2D0E38CF}"/>
    <cellStyle name="Note 76 2 5" xfId="5181" xr:uid="{B54CFEA0-5A9D-4D2D-90C5-1697337BC2ED}"/>
    <cellStyle name="Note 76 2 6" xfId="4841" xr:uid="{9B749A61-95B7-43F8-ADCF-84CD829AC0DC}"/>
    <cellStyle name="Note 76 2 7" xfId="5436" xr:uid="{EC0C6D5A-D13D-4AC1-8ECA-95A6F4399B9B}"/>
    <cellStyle name="Note 76 2 8" xfId="5607" xr:uid="{6955A03A-B7A2-4DAF-A2BC-CB0B9E10B965}"/>
    <cellStyle name="Note 76 3" xfId="2457" xr:uid="{00000000-0005-0000-0000-00009A090000}"/>
    <cellStyle name="Note 76 3 2" xfId="4347" xr:uid="{7DC4257C-805D-4915-8007-89CBEC2C7677}"/>
    <cellStyle name="Note 76 3 3" xfId="5183" xr:uid="{F12AEE24-74E8-4482-9F75-C0A597594C54}"/>
    <cellStyle name="Note 76 4" xfId="3351" xr:uid="{5326EB08-B7DB-4850-86AA-689A98FA75AE}"/>
    <cellStyle name="Note 76 5" xfId="3436" xr:uid="{592B2660-0C3C-46D0-A493-D10C05FE6637}"/>
    <cellStyle name="Note 76 6" xfId="3853" xr:uid="{04A7BB50-D294-4FD1-A332-021B5F18645E}"/>
    <cellStyle name="Note 76 7" xfId="5180" xr:uid="{E274841A-1E6C-45FC-973C-ED6CC68A80C1}"/>
    <cellStyle name="Note 76 8" xfId="5271" xr:uid="{6B34D57F-1FE6-49E5-97D3-E4BDEBDED6A1}"/>
    <cellStyle name="Note 76 9" xfId="5435" xr:uid="{B030B687-07B6-4954-8EDF-285FC0735019}"/>
    <cellStyle name="Note 76_TRAFO" xfId="2458" xr:uid="{00000000-0005-0000-0000-00009B090000}"/>
    <cellStyle name="Note 77" xfId="2459" xr:uid="{00000000-0005-0000-0000-00009C090000}"/>
    <cellStyle name="Note 77 10" xfId="5608" xr:uid="{A47B278E-5D28-4B06-BDF2-8C4E06F11F73}"/>
    <cellStyle name="Note 77 2" xfId="2460" xr:uid="{00000000-0005-0000-0000-00009D090000}"/>
    <cellStyle name="Note 77 2 2" xfId="2461" xr:uid="{00000000-0005-0000-0000-00009E090000}"/>
    <cellStyle name="Note 77 2 2 2" xfId="4348" xr:uid="{FE81392D-23E2-4436-AA9A-B446CBCCD1A5}"/>
    <cellStyle name="Note 77 2 2 3" xfId="5186" xr:uid="{8AF434F2-D92A-4C25-96D3-E507DDC67A65}"/>
    <cellStyle name="Note 77 2 3" xfId="3433" xr:uid="{0940FEDE-0766-4A11-A202-D085A79BDE95}"/>
    <cellStyle name="Note 77 2 4" xfId="3856" xr:uid="{C26E0A07-6029-44DF-8DFF-4195E532FFE4}"/>
    <cellStyle name="Note 77 2 5" xfId="5185" xr:uid="{3CB8876F-267A-4411-B67A-F03AE21C48E5}"/>
    <cellStyle name="Note 77 2 6" xfId="4843" xr:uid="{911447E5-0AAA-434B-905B-7E7C25C8A7CC}"/>
    <cellStyle name="Note 77 2 7" xfId="5438" xr:uid="{4B23F089-568D-4E60-BC8F-ECA01D1C671A}"/>
    <cellStyle name="Note 77 2 8" xfId="5609" xr:uid="{109C8FE1-B1FF-4175-9EDB-832A7E0D911C}"/>
    <cellStyle name="Note 77 3" xfId="2462" xr:uid="{00000000-0005-0000-0000-00009F090000}"/>
    <cellStyle name="Note 77 3 2" xfId="4349" xr:uid="{899CE4EC-FC74-4A43-B638-0E53695CE3B4}"/>
    <cellStyle name="Note 77 3 3" xfId="5187" xr:uid="{F1F7A07C-4100-4498-8C0C-0D73F47E25CB}"/>
    <cellStyle name="Note 77 4" xfId="3352" xr:uid="{D9FA8E9A-0515-48DB-97FE-65AEB04846EB}"/>
    <cellStyle name="Note 77 5" xfId="3434" xr:uid="{54602F2D-F6B2-4587-BFF2-4382E3D661A0}"/>
    <cellStyle name="Note 77 6" xfId="3855" xr:uid="{A3B20F7B-4669-4691-A37B-034587F56D84}"/>
    <cellStyle name="Note 77 7" xfId="5184" xr:uid="{64A30B2B-7830-4F23-B91C-652E4A11E2ED}"/>
    <cellStyle name="Note 77 8" xfId="4842" xr:uid="{FE2F911C-A12E-46A1-BA64-A34894D6DF2E}"/>
    <cellStyle name="Note 77 9" xfId="5437" xr:uid="{6165879F-0D07-435A-916C-38A234B5271D}"/>
    <cellStyle name="Note 77_TRAFO" xfId="2463" xr:uid="{00000000-0005-0000-0000-0000A0090000}"/>
    <cellStyle name="Note 78" xfId="2464" xr:uid="{00000000-0005-0000-0000-0000A1090000}"/>
    <cellStyle name="Note 78 10" xfId="5610" xr:uid="{D4AC3DA1-F3A7-47BA-8477-DD542069BBBE}"/>
    <cellStyle name="Note 78 2" xfId="2465" xr:uid="{00000000-0005-0000-0000-0000A2090000}"/>
    <cellStyle name="Note 78 2 2" xfId="2466" xr:uid="{00000000-0005-0000-0000-0000A3090000}"/>
    <cellStyle name="Note 78 2 2 2" xfId="4350" xr:uid="{36F512AD-C3C0-423F-A7D2-DE835E33DE3F}"/>
    <cellStyle name="Note 78 2 2 3" xfId="5190" xr:uid="{745BA08B-525B-4E8D-9DD8-BF3D145CABCC}"/>
    <cellStyle name="Note 78 2 3" xfId="3431" xr:uid="{83FB903F-87B4-407A-AAD7-B191B3C7BEEE}"/>
    <cellStyle name="Note 78 2 4" xfId="3858" xr:uid="{599DEC17-F1CE-44A6-A138-67D2C384B154}"/>
    <cellStyle name="Note 78 2 5" xfId="5189" xr:uid="{9A316E01-F62C-4AF3-B473-603BADC129D6}"/>
    <cellStyle name="Note 78 2 6" xfId="4845" xr:uid="{2FC903B1-7FDB-485A-8135-10DBD0EB13FE}"/>
    <cellStyle name="Note 78 2 7" xfId="5440" xr:uid="{70C3416D-E3FB-4B28-8F5C-7DC0303F922C}"/>
    <cellStyle name="Note 78 2 8" xfId="5611" xr:uid="{2F3257E5-817A-476F-B6AC-80EA6CC0107C}"/>
    <cellStyle name="Note 78 3" xfId="2467" xr:uid="{00000000-0005-0000-0000-0000A4090000}"/>
    <cellStyle name="Note 78 3 2" xfId="4351" xr:uid="{0BC94406-FE77-4B9C-8F4F-13C8F0975A34}"/>
    <cellStyle name="Note 78 3 3" xfId="5191" xr:uid="{4C3718F6-1065-4DC3-8B1E-2F7B70CACF16}"/>
    <cellStyle name="Note 78 4" xfId="3353" xr:uid="{262FA922-FC5B-49C6-85F9-FDB3DFD4364C}"/>
    <cellStyle name="Note 78 5" xfId="3432" xr:uid="{3601523A-0A6A-428B-9742-0206B9331CF0}"/>
    <cellStyle name="Note 78 6" xfId="3857" xr:uid="{86237C0D-B08C-4F92-B51B-AC0690CEF2D1}"/>
    <cellStyle name="Note 78 7" xfId="5188" xr:uid="{8C7710ED-47A0-4BAA-BC7B-189BFD741EDA}"/>
    <cellStyle name="Note 78 8" xfId="4844" xr:uid="{73E9C495-E7A9-4032-BE8F-F64805093B43}"/>
    <cellStyle name="Note 78 9" xfId="5439" xr:uid="{14363E47-85A3-4A3E-B011-72FF431884ED}"/>
    <cellStyle name="Note 78_TRAFO" xfId="2468" xr:uid="{00000000-0005-0000-0000-0000A5090000}"/>
    <cellStyle name="Note 79" xfId="3715" xr:uid="{F51C566C-6202-44DC-A061-9B180D33E092}"/>
    <cellStyle name="Note 8" xfId="2469" xr:uid="{00000000-0005-0000-0000-0000A6090000}"/>
    <cellStyle name="Note 8 2" xfId="2470" xr:uid="{00000000-0005-0000-0000-0000A7090000}"/>
    <cellStyle name="Note 8 2 2" xfId="2471" xr:uid="{00000000-0005-0000-0000-0000A8090000}"/>
    <cellStyle name="Note 8 2 2 2" xfId="4353" xr:uid="{4E5ED55E-406F-4C4F-B07E-4CB62F4C8E39}"/>
    <cellStyle name="Note 8 2 2 3" xfId="5194" xr:uid="{7BF0B95E-423F-4E4C-8AE2-34A79FE0B662}"/>
    <cellStyle name="Note 8 2 3" xfId="3429" xr:uid="{F0A438FA-079E-4EF0-8A2C-8E256FCE634C}"/>
    <cellStyle name="Note 8 2 4" xfId="3860" xr:uid="{2BA832EF-8763-4C69-A9D1-1F3C8ADFC82C}"/>
    <cellStyle name="Note 8 2 5" xfId="5193" xr:uid="{EF088A78-4F32-4D1B-85B5-640D881BA14E}"/>
    <cellStyle name="Note 8 2 6" xfId="4847" xr:uid="{D7EC0DD3-498C-40FE-A9AE-5C8BB335077B}"/>
    <cellStyle name="Note 8 2 7" xfId="5442" xr:uid="{285C2653-2000-456D-9A20-8CF676E7F659}"/>
    <cellStyle name="Note 8 2 8" xfId="5613" xr:uid="{6CFDF079-6B36-4CB7-9CC7-253CF889AF96}"/>
    <cellStyle name="Note 8 3" xfId="2472" xr:uid="{00000000-0005-0000-0000-0000A9090000}"/>
    <cellStyle name="Note 8 3 2" xfId="4354" xr:uid="{189A8479-6083-44FA-AA1C-6A050CF664FB}"/>
    <cellStyle name="Note 8 3 3" xfId="5195" xr:uid="{CBB76FEE-A8EA-4260-9BD8-5A059903E72A}"/>
    <cellStyle name="Note 8 4" xfId="3430" xr:uid="{442B1ED4-E270-45F6-B5BE-1D37D8BF2CAF}"/>
    <cellStyle name="Note 8 5" xfId="3859" xr:uid="{9E67279A-3CCB-4525-ACD7-9AD7E6C144BA}"/>
    <cellStyle name="Note 8 6" xfId="5192" xr:uid="{54C6BC12-FDF1-4B2D-8532-AC40BE30AAB8}"/>
    <cellStyle name="Note 8 7" xfId="4846" xr:uid="{F731CF4E-F392-4948-9C95-7F20F0E359B1}"/>
    <cellStyle name="Note 8 8" xfId="5441" xr:uid="{48679D91-41AF-4CA4-9564-229EFEB5A0B8}"/>
    <cellStyle name="Note 8 9" xfId="5612" xr:uid="{703E4385-26EE-4BC6-92F8-66A16AEE4F39}"/>
    <cellStyle name="Note 8_TRAFO" xfId="2473" xr:uid="{00000000-0005-0000-0000-0000AA090000}"/>
    <cellStyle name="Note 80" xfId="3408" xr:uid="{4C3C4D5C-8407-419D-B626-BCFFB7297398}"/>
    <cellStyle name="Note 81" xfId="4889" xr:uid="{18D71F6B-96DC-4FD8-867A-E898A5F1FAF6}"/>
    <cellStyle name="Note 82" xfId="4428" xr:uid="{0C2E3FC0-8EEC-4662-9774-DDEA6EB77B16}"/>
    <cellStyle name="Note 83" xfId="4881" xr:uid="{203AE80F-701D-48E2-9DCC-53B8C3B6E6BA}"/>
    <cellStyle name="Note 84" xfId="5464" xr:uid="{50AFB750-2A47-4EC5-97EC-4A65BE6A3CCF}"/>
    <cellStyle name="Note 9" xfId="2474" xr:uid="{00000000-0005-0000-0000-0000AB090000}"/>
    <cellStyle name="Note 9 2" xfId="2475" xr:uid="{00000000-0005-0000-0000-0000AC090000}"/>
    <cellStyle name="Note 9 2 2" xfId="2476" xr:uid="{00000000-0005-0000-0000-0000AD090000}"/>
    <cellStyle name="Note 9 2 2 2" xfId="4355" xr:uid="{2E671647-22E1-485A-B1C4-93B9598B1D1D}"/>
    <cellStyle name="Note 9 2 2 3" xfId="5198" xr:uid="{894524D8-E10B-4334-9F57-ACE213874854}"/>
    <cellStyle name="Note 9 2 3" xfId="3427" xr:uid="{9B3E35A4-5265-4515-AB2E-2DD548422D3D}"/>
    <cellStyle name="Note 9 2 4" xfId="3862" xr:uid="{EB9FB1A4-8DD5-4DC2-8456-04652E426818}"/>
    <cellStyle name="Note 9 2 5" xfId="5197" xr:uid="{C4430CF4-EC0E-4336-B703-525BB25F21E5}"/>
    <cellStyle name="Note 9 2 6" xfId="4849" xr:uid="{3594AE3B-D048-4D9C-A8BF-53DDED04F84D}"/>
    <cellStyle name="Note 9 2 7" xfId="5444" xr:uid="{538F3EA7-5BD8-43A9-81B9-1EBD3B73A4C6}"/>
    <cellStyle name="Note 9 2 8" xfId="5615" xr:uid="{1A34E6EC-A888-4BDA-9607-0ED95B2FA555}"/>
    <cellStyle name="Note 9 3" xfId="2477" xr:uid="{00000000-0005-0000-0000-0000AE090000}"/>
    <cellStyle name="Note 9 3 2" xfId="4356" xr:uid="{F6012477-C903-4383-86DF-63F91D33BD08}"/>
    <cellStyle name="Note 9 3 3" xfId="5199" xr:uid="{C552FC44-BC80-4D2F-B7A9-BF502C03E3CB}"/>
    <cellStyle name="Note 9 4" xfId="3428" xr:uid="{8373F495-11D6-4841-8C75-7D85A5C0603C}"/>
    <cellStyle name="Note 9 5" xfId="3861" xr:uid="{9B20A953-5E2F-4CBE-8833-98B1E3BAF2A9}"/>
    <cellStyle name="Note 9 6" xfId="5196" xr:uid="{8F5CEF16-C5EB-43EB-82CE-6F42971C0FFE}"/>
    <cellStyle name="Note 9 7" xfId="4848" xr:uid="{114A0AFF-D091-4464-85F1-C7E700DACC88}"/>
    <cellStyle name="Note 9 8" xfId="5443" xr:uid="{D0E630C3-7BEB-496C-99CE-0E99E513C111}"/>
    <cellStyle name="Note 9 9" xfId="5614" xr:uid="{A817817E-E5F1-43F7-95B5-FA562363C87D}"/>
    <cellStyle name="Note 9_TRAFO" xfId="2478" xr:uid="{00000000-0005-0000-0000-0000AF090000}"/>
    <cellStyle name="Output" xfId="2479" builtinId="21" customBuiltin="1"/>
    <cellStyle name="Output 10" xfId="2480" xr:uid="{00000000-0005-0000-0000-0000B1090000}"/>
    <cellStyle name="Output 10 2" xfId="2481" xr:uid="{00000000-0005-0000-0000-0000B2090000}"/>
    <cellStyle name="Output 10 2 2" xfId="4357" xr:uid="{DFF07C61-88A1-4385-BE35-A14903CB1799}"/>
    <cellStyle name="Output 10 2 3" xfId="5202" xr:uid="{236363FA-A917-4CE6-AC00-270454D8AA5E}"/>
    <cellStyle name="Output 10 3" xfId="3389" xr:uid="{23C879BC-38B1-427B-8072-6D980818F706}"/>
    <cellStyle name="Output 10 4" xfId="3863" xr:uid="{949CC612-1249-44B6-8FC4-805AF5A5F829}"/>
    <cellStyle name="Output 10 5" xfId="5201" xr:uid="{D8E50C1C-A93B-40F7-A6C2-3BEDD191CCC3}"/>
    <cellStyle name="Output 10 6" xfId="4850" xr:uid="{DF6FAEF8-9C8D-4DA4-8B41-262E4C7CB6F5}"/>
    <cellStyle name="Output 10 7" xfId="5445" xr:uid="{1333E90F-BF90-44A4-B1C0-C81CC6EF9815}"/>
    <cellStyle name="Output 10 8" xfId="5616" xr:uid="{F5E22AE2-0AE3-4C8E-AB46-5049534E7D2F}"/>
    <cellStyle name="Output 11" xfId="2482" xr:uid="{00000000-0005-0000-0000-0000B3090000}"/>
    <cellStyle name="Output 11 2" xfId="2483" xr:uid="{00000000-0005-0000-0000-0000B4090000}"/>
    <cellStyle name="Output 11 2 2" xfId="4358" xr:uid="{F0C7D9DD-B462-4F33-86CB-44D59FF28718}"/>
    <cellStyle name="Output 11 2 3" xfId="5204" xr:uid="{B032D6DF-A3ED-4E3B-957A-9DF3024ED03F}"/>
    <cellStyle name="Output 11 3" xfId="3426" xr:uid="{A020EEDD-4438-433A-8CB1-9F0735CDBA2A}"/>
    <cellStyle name="Output 11 4" xfId="3864" xr:uid="{5452D4DE-0056-4A80-9628-747F8C290C30}"/>
    <cellStyle name="Output 11 5" xfId="5203" xr:uid="{ED7291D3-03CB-404C-8E63-7A857B81303C}"/>
    <cellStyle name="Output 11 6" xfId="4851" xr:uid="{1D20092A-9665-4ACB-A4C5-143848B99A52}"/>
    <cellStyle name="Output 11 7" xfId="5446" xr:uid="{BF0CE32A-34EE-4140-8E92-49BA63725252}"/>
    <cellStyle name="Output 11 8" xfId="5617" xr:uid="{C628F69B-1B29-42CD-9D08-B3CDF635A8F8}"/>
    <cellStyle name="Output 12" xfId="2484" xr:uid="{00000000-0005-0000-0000-0000B5090000}"/>
    <cellStyle name="Output 12 2" xfId="2485" xr:uid="{00000000-0005-0000-0000-0000B6090000}"/>
    <cellStyle name="Output 12 2 2" xfId="4359" xr:uid="{8927581E-82CA-4157-A4F2-7ADC48B25560}"/>
    <cellStyle name="Output 12 2 3" xfId="5206" xr:uid="{87B02C63-6DB9-4922-B633-D27F27FBAB18}"/>
    <cellStyle name="Output 12 3" xfId="3425" xr:uid="{FA4F44FE-79C9-4B05-9A78-EB3E9019C4E3}"/>
    <cellStyle name="Output 12 4" xfId="3865" xr:uid="{C7F14499-D015-464F-B86B-CE81A39BEE9E}"/>
    <cellStyle name="Output 12 5" xfId="5205" xr:uid="{7E93CD1A-06EE-46BB-A2A3-B57D2415868B}"/>
    <cellStyle name="Output 12 6" xfId="4852" xr:uid="{E61E6D30-4B96-4B42-8881-0632334326E4}"/>
    <cellStyle name="Output 12 7" xfId="5447" xr:uid="{B21F9C1A-A906-4416-B8B0-BA8EA993ECC4}"/>
    <cellStyle name="Output 12 8" xfId="5618" xr:uid="{AC68344A-B785-4F5A-908D-E8DAFD9A6EC6}"/>
    <cellStyle name="Output 13" xfId="2486" xr:uid="{00000000-0005-0000-0000-0000B7090000}"/>
    <cellStyle name="Output 13 2" xfId="2487" xr:uid="{00000000-0005-0000-0000-0000B8090000}"/>
    <cellStyle name="Output 13 2 2" xfId="4360" xr:uid="{0A694B95-CCA6-4EF5-997A-B1A01C8BA3B8}"/>
    <cellStyle name="Output 13 2 3" xfId="5208" xr:uid="{0B95DA1D-572F-42A8-A8A9-29853FDBEC58}"/>
    <cellStyle name="Output 13 3" xfId="3424" xr:uid="{B868EE45-DE53-40D3-81B5-A7DADA0F053C}"/>
    <cellStyle name="Output 13 4" xfId="3866" xr:uid="{C351880F-000F-4E09-8986-90201E6E41A2}"/>
    <cellStyle name="Output 13 5" xfId="5207" xr:uid="{07206C85-99AD-4FA2-9309-2C0B43B84D7A}"/>
    <cellStyle name="Output 13 6" xfId="5272" xr:uid="{723DBFAC-8C44-4EF3-946E-6A1E8D250C7D}"/>
    <cellStyle name="Output 13 7" xfId="5448" xr:uid="{89EAA5E4-850A-4E3E-A1F4-F5A49C047496}"/>
    <cellStyle name="Output 13 8" xfId="5619" xr:uid="{D465239D-B5A3-4814-954F-C753BADB2C7D}"/>
    <cellStyle name="Output 14" xfId="2488" xr:uid="{00000000-0005-0000-0000-0000B9090000}"/>
    <cellStyle name="Output 14 2" xfId="2489" xr:uid="{00000000-0005-0000-0000-0000BA090000}"/>
    <cellStyle name="Output 14 2 2" xfId="4361" xr:uid="{9A8FC6D8-C4D7-4C06-8C63-11CF198ECAF2}"/>
    <cellStyle name="Output 14 2 3" xfId="5210" xr:uid="{7BB8F298-A509-41DA-8D93-FEB1839E7857}"/>
    <cellStyle name="Output 14 3" xfId="3423" xr:uid="{AE375810-D614-4DBD-9518-D9FC1010BE67}"/>
    <cellStyle name="Output 14 4" xfId="3867" xr:uid="{74263D2C-30DA-4A7A-99DB-E10AC6C3DEFD}"/>
    <cellStyle name="Output 14 5" xfId="5209" xr:uid="{10CF1683-82E1-4AE4-BD32-C2CF12D2147D}"/>
    <cellStyle name="Output 14 6" xfId="4853" xr:uid="{2450993F-AA57-4E53-80D7-02FED3DA2952}"/>
    <cellStyle name="Output 14 7" xfId="5449" xr:uid="{AA6CB0D2-D9F3-4701-9CD3-284486F44821}"/>
    <cellStyle name="Output 14 8" xfId="5620" xr:uid="{AEB1C558-5C88-4E60-8442-84ABE0A8748C}"/>
    <cellStyle name="Output 15" xfId="2490" xr:uid="{00000000-0005-0000-0000-0000BB090000}"/>
    <cellStyle name="Output 15 2" xfId="2491" xr:uid="{00000000-0005-0000-0000-0000BC090000}"/>
    <cellStyle name="Output 15 2 2" xfId="4362" xr:uid="{5D9A34F3-83F3-4315-A53E-510723649B6C}"/>
    <cellStyle name="Output 15 2 3" xfId="5212" xr:uid="{72A58BEB-898C-422B-9DF1-532A931BB47E}"/>
    <cellStyle name="Output 15 3" xfId="3422" xr:uid="{84F4FEC9-15A0-4724-8695-723B8FB7C74C}"/>
    <cellStyle name="Output 15 4" xfId="3868" xr:uid="{74BFF7CF-DB80-4826-8558-9A0BD75E32CE}"/>
    <cellStyle name="Output 15 5" xfId="5211" xr:uid="{93496E42-66C5-4D0C-A7C9-3FD824BE611D}"/>
    <cellStyle name="Output 15 6" xfId="4854" xr:uid="{5CF14B2C-6B58-48D8-BFC3-BEBC59893244}"/>
    <cellStyle name="Output 15 7" xfId="5450" xr:uid="{ADE56770-2DF7-481B-9B2F-CAD106F6FBE2}"/>
    <cellStyle name="Output 15 8" xfId="5621" xr:uid="{A11F368D-7767-49A8-9CB4-FA1C15758BF9}"/>
    <cellStyle name="Output 16" xfId="2492" xr:uid="{00000000-0005-0000-0000-0000BD090000}"/>
    <cellStyle name="Output 16 2" xfId="2493" xr:uid="{00000000-0005-0000-0000-0000BE090000}"/>
    <cellStyle name="Output 16 2 2" xfId="4363" xr:uid="{1D9878E4-1B1A-4F4A-97D6-453D19EB4860}"/>
    <cellStyle name="Output 16 2 3" xfId="5214" xr:uid="{A61C03BB-B676-484B-B29C-FA31DFAEE26D}"/>
    <cellStyle name="Output 16 3" xfId="3421" xr:uid="{A7D3010F-7882-40AE-A427-EB800A28CF7F}"/>
    <cellStyle name="Output 16 4" xfId="3869" xr:uid="{BAF3036D-E1DD-4A51-8BC9-3C0C19898099}"/>
    <cellStyle name="Output 16 5" xfId="5213" xr:uid="{FBAA4F39-C5E6-4A25-B76A-8E0298E28FE6}"/>
    <cellStyle name="Output 16 6" xfId="4855" xr:uid="{43FE2009-FB46-4D92-B272-919AEC57329B}"/>
    <cellStyle name="Output 16 7" xfId="5451" xr:uid="{9C13FBF7-7670-483E-9E10-A5F00380CF0A}"/>
    <cellStyle name="Output 16 8" xfId="5622" xr:uid="{C117C104-AF94-4E29-A40F-808AFE69A1AD}"/>
    <cellStyle name="Output 17" xfId="3714" xr:uid="{404C3867-F973-4051-BDB4-B19AED654F7A}"/>
    <cellStyle name="Output 18" xfId="3409" xr:uid="{8CBAB434-9761-4EC3-93AB-7411350CCBB5}"/>
    <cellStyle name="Output 19" xfId="5200" xr:uid="{D20B0636-8E98-4CFC-BFD0-34A2F9ABF5AD}"/>
    <cellStyle name="Output 2" xfId="2494" xr:uid="{00000000-0005-0000-0000-0000BF090000}"/>
    <cellStyle name="Output 2 10" xfId="5623" xr:uid="{5A266D9C-14D2-40E9-AB1D-A13F70E0CC7D}"/>
    <cellStyle name="Output 2 2" xfId="2495" xr:uid="{00000000-0005-0000-0000-0000C0090000}"/>
    <cellStyle name="Output 2 2 2" xfId="2496" xr:uid="{00000000-0005-0000-0000-0000C1090000}"/>
    <cellStyle name="Output 2 2 2 2" xfId="4364" xr:uid="{FD854782-95BB-45BB-AD45-43098D2CC71A}"/>
    <cellStyle name="Output 2 2 2 3" xfId="5217" xr:uid="{9A5DB621-ADBF-4EEA-9EDF-2CBDE744ABDE}"/>
    <cellStyle name="Output 2 2 3" xfId="3419" xr:uid="{33193668-AFFE-4918-AA05-18B28EF238A9}"/>
    <cellStyle name="Output 2 2 4" xfId="3871" xr:uid="{D38A73A0-B24C-4CF1-B146-363C66C012C5}"/>
    <cellStyle name="Output 2 2 5" xfId="5216" xr:uid="{682D54F4-E12B-4247-A41B-E4281D194B7E}"/>
    <cellStyle name="Output 2 2 6" xfId="4857" xr:uid="{F094DF12-DAE6-4BAA-9BF2-A1E49B64ED9C}"/>
    <cellStyle name="Output 2 2 7" xfId="5453" xr:uid="{091E5AD7-3219-48BF-976A-5F1C56B95625}"/>
    <cellStyle name="Output 2 2 8" xfId="5624" xr:uid="{167570AC-D1C5-4067-86C1-CE6257DF1E4F}"/>
    <cellStyle name="Output 2 3" xfId="2497" xr:uid="{00000000-0005-0000-0000-0000C2090000}"/>
    <cellStyle name="Output 2 3 2" xfId="2498" xr:uid="{00000000-0005-0000-0000-0000C3090000}"/>
    <cellStyle name="Output 2 3 2 2" xfId="4365" xr:uid="{8736497D-DD73-4F46-896F-DF2171B972B8}"/>
    <cellStyle name="Output 2 3 2 3" xfId="5219" xr:uid="{2B097142-99A0-46BD-829E-5D7AC873E627}"/>
    <cellStyle name="Output 2 3 3" xfId="3418" xr:uid="{8858D5E1-9166-4003-B730-34FAEF09A2E2}"/>
    <cellStyle name="Output 2 3 4" xfId="3872" xr:uid="{8B54AC59-3240-4F56-B920-BF68BC9F1E19}"/>
    <cellStyle name="Output 2 3 5" xfId="5218" xr:uid="{2E542168-AA32-4F32-A30C-0821EC092086}"/>
    <cellStyle name="Output 2 3 6" xfId="4858" xr:uid="{11ED42A8-7A2F-4418-8A68-CE73F12EB6BD}"/>
    <cellStyle name="Output 2 3 7" xfId="5454" xr:uid="{33722153-FEE1-466A-B8AE-B9AE94549665}"/>
    <cellStyle name="Output 2 3 8" xfId="5625" xr:uid="{104A8D71-F6D1-4196-8D8C-0F5E9C4B28CB}"/>
    <cellStyle name="Output 2 4" xfId="2499" xr:uid="{00000000-0005-0000-0000-0000C4090000}"/>
    <cellStyle name="Output 2 4 2" xfId="4366" xr:uid="{30494121-3747-44E5-B18D-F7C3753A8EB6}"/>
    <cellStyle name="Output 2 4 3" xfId="5220" xr:uid="{0E3C1E46-3693-4997-B902-069759ADF67F}"/>
    <cellStyle name="Output 2 5" xfId="3420" xr:uid="{2F42F3E0-371E-4E70-886A-882B28D3BE76}"/>
    <cellStyle name="Output 2 6" xfId="3870" xr:uid="{9378770E-67D6-44FC-BC4A-47CD2D9DDDBF}"/>
    <cellStyle name="Output 2 7" xfId="5215" xr:uid="{2A6F97FE-0B75-40E6-A3CF-05C7189B9F1E}"/>
    <cellStyle name="Output 2 8" xfId="4856" xr:uid="{1F79C14D-80E4-46F4-B600-FB834F30BF78}"/>
    <cellStyle name="Output 2 9" xfId="5452" xr:uid="{CB262F79-EA16-473E-8628-C3C4C19E69AF}"/>
    <cellStyle name="Output 20" xfId="4429" xr:uid="{43D3345C-C21C-4057-BBB8-33EB0742E14F}"/>
    <cellStyle name="Output 21" xfId="4880" xr:uid="{CB803FE2-1538-4EB9-BAF6-902379C14DD0}"/>
    <cellStyle name="Output 22" xfId="5463" xr:uid="{D3EEB351-1EF4-4A90-9C80-3AE3ECAD3A48}"/>
    <cellStyle name="Output 3" xfId="2500" xr:uid="{00000000-0005-0000-0000-0000C5090000}"/>
    <cellStyle name="Output 3 2" xfId="2501" xr:uid="{00000000-0005-0000-0000-0000C6090000}"/>
    <cellStyle name="Output 3 2 2" xfId="4367" xr:uid="{452FF1A4-5332-4416-B394-5C4E1798597A}"/>
    <cellStyle name="Output 3 2 3" xfId="5222" xr:uid="{093D9EBE-BC35-4C91-A760-056A99BACDEA}"/>
    <cellStyle name="Output 3 3" xfId="3417" xr:uid="{1A6B0C71-374D-4F4D-B326-2162AC375306}"/>
    <cellStyle name="Output 3 4" xfId="3873" xr:uid="{F4617A6D-2393-497B-8C6B-DD8A005DF71D}"/>
    <cellStyle name="Output 3 5" xfId="5221" xr:uid="{039B9436-9EEF-44CE-81C2-27009603A243}"/>
    <cellStyle name="Output 3 6" xfId="4859" xr:uid="{CA4A46FB-6FE6-4E85-9AA3-477AF9DFB30D}"/>
    <cellStyle name="Output 3 7" xfId="5455" xr:uid="{3CDA7279-AB2D-4657-9174-F6BE88A1DA01}"/>
    <cellStyle name="Output 3 8" xfId="5626" xr:uid="{C7792F2E-18DC-4C01-AAD0-F3C2860DC4A1}"/>
    <cellStyle name="Output 4" xfId="2502" xr:uid="{00000000-0005-0000-0000-0000C7090000}"/>
    <cellStyle name="Output 4 2" xfId="2503" xr:uid="{00000000-0005-0000-0000-0000C8090000}"/>
    <cellStyle name="Output 4 2 2" xfId="4368" xr:uid="{88FAA597-4925-4C6F-A3B4-9015EE521DFA}"/>
    <cellStyle name="Output 4 2 3" xfId="5224" xr:uid="{D7C87AF5-8196-43DF-8989-ECEF35C13BC4}"/>
    <cellStyle name="Output 4 3" xfId="3416" xr:uid="{CE34D8EC-40C0-432D-8B08-AB0B13CE84A2}"/>
    <cellStyle name="Output 4 4" xfId="3874" xr:uid="{7472B21D-2279-42C8-893D-EE22032A765D}"/>
    <cellStyle name="Output 4 5" xfId="5223" xr:uid="{1BC272B5-8DFD-470D-B59A-3BFE5BACEFF5}"/>
    <cellStyle name="Output 4 6" xfId="4860" xr:uid="{E05CDEA8-96F3-4DB2-AC09-6367DBB7AFAB}"/>
    <cellStyle name="Output 4 7" xfId="5456" xr:uid="{8E166209-F1FE-461F-8EC3-FD54F4228457}"/>
    <cellStyle name="Output 4 8" xfId="5627" xr:uid="{03614D59-264D-468C-8018-B7644AB6DA6B}"/>
    <cellStyle name="Output 5" xfId="2504" xr:uid="{00000000-0005-0000-0000-0000C9090000}"/>
    <cellStyle name="Output 5 2" xfId="2505" xr:uid="{00000000-0005-0000-0000-0000CA090000}"/>
    <cellStyle name="Output 5 2 2" xfId="4369" xr:uid="{85ECC3B0-BA96-40EF-A149-B68DA511DD33}"/>
    <cellStyle name="Output 5 2 3" xfId="5226" xr:uid="{0A25784F-F736-43DD-8844-03056CABA638}"/>
    <cellStyle name="Output 5 3" xfId="3415" xr:uid="{367A79ED-81E1-4820-AFE9-BD9D2F9779FA}"/>
    <cellStyle name="Output 5 4" xfId="3875" xr:uid="{FA247623-8A70-4589-A77C-EF0B4FB7D0F6}"/>
    <cellStyle name="Output 5 5" xfId="5225" xr:uid="{3F6C549A-E29E-4818-9055-6007428523A2}"/>
    <cellStyle name="Output 5 6" xfId="4861" xr:uid="{6B3FD742-A4C6-4151-932F-6FB7F509AEC3}"/>
    <cellStyle name="Output 5 7" xfId="5457" xr:uid="{F14D5639-A372-473A-B8A0-AEB961F24216}"/>
    <cellStyle name="Output 5 8" xfId="5628" xr:uid="{96CC4E67-9B80-491E-B8BE-B17E7E142F40}"/>
    <cellStyle name="Output 6" xfId="2506" xr:uid="{00000000-0005-0000-0000-0000CB090000}"/>
    <cellStyle name="Output 6 2" xfId="2507" xr:uid="{00000000-0005-0000-0000-0000CC090000}"/>
    <cellStyle name="Output 6 2 2" xfId="4370" xr:uid="{EF19EEF1-FA3C-472C-A054-C63DFF957E71}"/>
    <cellStyle name="Output 6 2 3" xfId="5228" xr:uid="{482191A9-F6B0-4295-B282-5745350CD296}"/>
    <cellStyle name="Output 6 3" xfId="3414" xr:uid="{5592B122-96F2-41B4-9F83-873BEAD05476}"/>
    <cellStyle name="Output 6 4" xfId="3876" xr:uid="{613CAC58-BEB1-4191-9793-7610CEE44845}"/>
    <cellStyle name="Output 6 5" xfId="5227" xr:uid="{E04953AF-EC67-4746-A08A-057677DE06B8}"/>
    <cellStyle name="Output 6 6" xfId="4862" xr:uid="{C005B1FB-7659-46EA-B12F-91A13562C45C}"/>
    <cellStyle name="Output 6 7" xfId="5458" xr:uid="{AC35B14C-D33A-4B17-9DC3-001E7CF46F85}"/>
    <cellStyle name="Output 6 8" xfId="5629" xr:uid="{6E3FC869-BD0D-499B-B56C-C86A7E413963}"/>
    <cellStyle name="Output 7" xfId="2508" xr:uid="{00000000-0005-0000-0000-0000CD090000}"/>
    <cellStyle name="Output 7 2" xfId="2509" xr:uid="{00000000-0005-0000-0000-0000CE090000}"/>
    <cellStyle name="Output 7 2 2" xfId="4371" xr:uid="{538ABA7C-BD0E-4989-B582-D29FE444F519}"/>
    <cellStyle name="Output 7 2 3" xfId="5230" xr:uid="{998C60FA-3351-4473-A3E5-B34642D9E702}"/>
    <cellStyle name="Output 7 3" xfId="3413" xr:uid="{AE3389DF-2464-4099-8BB8-158966213727}"/>
    <cellStyle name="Output 7 4" xfId="3877" xr:uid="{10391603-483F-4F78-8174-C0DE624A62FF}"/>
    <cellStyle name="Output 7 5" xfId="5229" xr:uid="{FCDA30C8-F2C9-406A-869F-3068376C7AC4}"/>
    <cellStyle name="Output 7 6" xfId="4863" xr:uid="{2CCF9817-7AC3-4A3A-A1D3-BB6A60CAE10F}"/>
    <cellStyle name="Output 7 7" xfId="5459" xr:uid="{ADE2A526-2226-44EA-AD3C-A87BCC5B0496}"/>
    <cellStyle name="Output 7 8" xfId="5630" xr:uid="{9464D710-1117-403B-BEBC-29071772FDAD}"/>
    <cellStyle name="Output 8" xfId="2510" xr:uid="{00000000-0005-0000-0000-0000CF090000}"/>
    <cellStyle name="Output 8 2" xfId="2511" xr:uid="{00000000-0005-0000-0000-0000D0090000}"/>
    <cellStyle name="Output 8 2 2" xfId="4372" xr:uid="{AEA546F9-342C-4222-9B10-8DF0CA3F0333}"/>
    <cellStyle name="Output 8 2 3" xfId="5232" xr:uid="{D00B95BB-B414-4240-B551-A7F4ABBFCEC2}"/>
    <cellStyle name="Output 8 3" xfId="3412" xr:uid="{F99A4484-96DF-4229-9991-F87C65C67450}"/>
    <cellStyle name="Output 8 4" xfId="3878" xr:uid="{526C98A9-F1E0-4442-BC65-7DD604074A72}"/>
    <cellStyle name="Output 8 5" xfId="5231" xr:uid="{6B9406B6-871E-4956-924C-1187324DDD6A}"/>
    <cellStyle name="Output 8 6" xfId="4864" xr:uid="{A4B07670-16C3-4758-87E6-E19FC62DE3F0}"/>
    <cellStyle name="Output 8 7" xfId="5460" xr:uid="{8C0BA759-82E4-4803-8430-75EEC734E341}"/>
    <cellStyle name="Output 8 8" xfId="5631" xr:uid="{F97FC4D0-42ED-43F0-B652-7DE40D299023}"/>
    <cellStyle name="Output 9" xfId="2512" xr:uid="{00000000-0005-0000-0000-0000D1090000}"/>
    <cellStyle name="Output 9 2" xfId="2513" xr:uid="{00000000-0005-0000-0000-0000D2090000}"/>
    <cellStyle name="Output 9 2 2" xfId="4373" xr:uid="{21BE75B3-6BC5-4F82-89F7-577D97D9602A}"/>
    <cellStyle name="Output 9 2 3" xfId="5234" xr:uid="{1195DDA7-6ADD-4988-8350-F83BAB2C07D3}"/>
    <cellStyle name="Output 9 3" xfId="3411" xr:uid="{23C653BE-F4A1-4F1B-9333-25D34FA1192E}"/>
    <cellStyle name="Output 9 4" xfId="3879" xr:uid="{C4F4F3AA-ACF9-40CF-86BA-D553AFCC6248}"/>
    <cellStyle name="Output 9 5" xfId="5233" xr:uid="{BCDA643C-64FC-4E0A-B720-0B09B08DDEFB}"/>
    <cellStyle name="Output 9 6" xfId="4865" xr:uid="{3FDE62D5-238D-432A-A9C4-7FEC81BB5174}"/>
    <cellStyle name="Output 9 7" xfId="5461" xr:uid="{BC52BE2F-C73E-4D09-8E6A-530AFA3B42E6}"/>
    <cellStyle name="Output 9 8" xfId="5632" xr:uid="{17CEF5E8-410C-4BC2-B584-D2E3EAF61AB5}"/>
    <cellStyle name="Percent" xfId="2675" builtinId="5"/>
    <cellStyle name="Percent [0]" xfId="2514" xr:uid="{00000000-0005-0000-0000-0000D4090000}"/>
    <cellStyle name="Percent [0] 2" xfId="2515" xr:uid="{00000000-0005-0000-0000-0000D5090000}"/>
    <cellStyle name="Percent [00]" xfId="2516" xr:uid="{00000000-0005-0000-0000-0000D6090000}"/>
    <cellStyle name="Percent [00] 2" xfId="2517" xr:uid="{00000000-0005-0000-0000-0000D7090000}"/>
    <cellStyle name="Percent [2]" xfId="2518" xr:uid="{00000000-0005-0000-0000-0000D8090000}"/>
    <cellStyle name="Percent [2] 2" xfId="2519" xr:uid="{00000000-0005-0000-0000-0000D9090000}"/>
    <cellStyle name="Percent 10" xfId="2520" xr:uid="{00000000-0005-0000-0000-0000DA090000}"/>
    <cellStyle name="Percent 11" xfId="2521" xr:uid="{00000000-0005-0000-0000-0000DB090000}"/>
    <cellStyle name="Percent 11 2" xfId="2671" xr:uid="{980A7276-0BE0-4DFA-8C62-A1C171653F21}"/>
    <cellStyle name="Percent 12" xfId="4374" xr:uid="{0116E0E1-9F1E-4FFE-8A3B-8DFC88B8EF2B}"/>
    <cellStyle name="Percent 13" xfId="4399" xr:uid="{2B3645F0-9B33-4F84-BE90-843D20DB9842}"/>
    <cellStyle name="Percent 14" xfId="4352" xr:uid="{E145616E-EE9B-4ADB-8A94-D8C2754412CF}"/>
    <cellStyle name="Percent 15" xfId="5321" xr:uid="{81D7FA00-32CC-446F-803F-B9447D1A8921}"/>
    <cellStyle name="Percent 16" xfId="5484" xr:uid="{38C3E3A9-F178-4DEC-BD39-D03D93884BEF}"/>
    <cellStyle name="Percent 17" xfId="5485" xr:uid="{EB2D6627-5257-4720-A234-1C43958A70E3}"/>
    <cellStyle name="Percent 18" xfId="5486" xr:uid="{973A49ED-D525-4D68-9D69-E8384FF4FFAF}"/>
    <cellStyle name="Percent 19" xfId="5487" xr:uid="{36B86916-D1FF-4FB4-87D5-C52E0EC72DD0}"/>
    <cellStyle name="Percent 2" xfId="2522" xr:uid="{00000000-0005-0000-0000-0000DC090000}"/>
    <cellStyle name="Percent 2 2" xfId="2523" xr:uid="{00000000-0005-0000-0000-0000DD090000}"/>
    <cellStyle name="Percent 2 2 2" xfId="2524" xr:uid="{00000000-0005-0000-0000-0000DE090000}"/>
    <cellStyle name="Percent 2 2 2 2" xfId="2525" xr:uid="{00000000-0005-0000-0000-0000DF090000}"/>
    <cellStyle name="Percent 2 2 2 2 2" xfId="2526" xr:uid="{00000000-0005-0000-0000-0000E0090000}"/>
    <cellStyle name="Percent 2 2 2 2 2 2" xfId="2527" xr:uid="{00000000-0005-0000-0000-0000E1090000}"/>
    <cellStyle name="Percent 2 2 2 2 2 2 2" xfId="3357" xr:uid="{DD7486DE-E2C2-4A39-B9B8-D6378B0F9E3A}"/>
    <cellStyle name="Percent 2 2 2 2 2 3" xfId="2528" xr:uid="{00000000-0005-0000-0000-0000E2090000}"/>
    <cellStyle name="Percent 2 2 2 2 2 3 2" xfId="3358" xr:uid="{00259B44-6ADD-4D0E-BD9D-EE1B25027B7C}"/>
    <cellStyle name="Percent 2 2 2 2 2 4" xfId="2529" xr:uid="{00000000-0005-0000-0000-0000E3090000}"/>
    <cellStyle name="Percent 2 2 2 2 2 4 2" xfId="3359" xr:uid="{1DAAB991-791B-451E-8AF9-2A7072F9A302}"/>
    <cellStyle name="Percent 2 2 2 2 2 5" xfId="2530" xr:uid="{00000000-0005-0000-0000-0000E4090000}"/>
    <cellStyle name="Percent 2 2 2 2 2 5 2" xfId="3360" xr:uid="{13B07252-A48C-4E8E-9BC5-9F43CB367FC7}"/>
    <cellStyle name="Percent 2 2 2 2 2 6" xfId="3356" xr:uid="{57F717F2-70A9-48EA-996C-1FDE7F63B093}"/>
    <cellStyle name="Percent 2 2 2 2 3" xfId="2531" xr:uid="{00000000-0005-0000-0000-0000E5090000}"/>
    <cellStyle name="Percent 2 2 2 2 3 2" xfId="3361" xr:uid="{4F23627D-E730-40B2-9256-C1893F84E964}"/>
    <cellStyle name="Percent 2 2 2 2 4" xfId="2532" xr:uid="{00000000-0005-0000-0000-0000E6090000}"/>
    <cellStyle name="Percent 2 2 2 2 4 2" xfId="3362" xr:uid="{7D4F670E-A5F3-40C1-A089-2D965529FDB6}"/>
    <cellStyle name="Percent 2 2 2 2 5" xfId="2533" xr:uid="{00000000-0005-0000-0000-0000E7090000}"/>
    <cellStyle name="Percent 2 2 2 2 5 2" xfId="3363" xr:uid="{CF3D46E1-1664-4669-8DBA-944C713820E0}"/>
    <cellStyle name="Percent 2 2 2 2 6" xfId="3355" xr:uid="{33234A2F-8380-4FBE-A1B0-E0DA3FD196B7}"/>
    <cellStyle name="Percent 2 2 2 3" xfId="2534" xr:uid="{00000000-0005-0000-0000-0000E8090000}"/>
    <cellStyle name="Percent 2 2 2 3 2" xfId="3364" xr:uid="{F6ED7FAE-5254-4767-B1AF-29F0982267BA}"/>
    <cellStyle name="Percent 2 2 2 4" xfId="2535" xr:uid="{00000000-0005-0000-0000-0000E9090000}"/>
    <cellStyle name="Percent 2 2 2 4 2" xfId="3365" xr:uid="{025FB050-A47C-471B-9057-194CAF7204F0}"/>
    <cellStyle name="Percent 2 2 2 5" xfId="2536" xr:uid="{00000000-0005-0000-0000-0000EA090000}"/>
    <cellStyle name="Percent 2 2 2 5 2" xfId="3366" xr:uid="{BCD720D7-B99B-496E-B492-CC76A9AEEE70}"/>
    <cellStyle name="Percent 2 2 2 6" xfId="2537" xr:uid="{00000000-0005-0000-0000-0000EB090000}"/>
    <cellStyle name="Percent 2 2 2 6 2" xfId="3367" xr:uid="{160F3877-FFC2-47BE-AD19-CD46F5B20C80}"/>
    <cellStyle name="Percent 2 2 2 7" xfId="2538" xr:uid="{00000000-0005-0000-0000-0000EC090000}"/>
    <cellStyle name="Percent 2 2 2 7 2" xfId="3368" xr:uid="{5604B4FD-D7D6-4785-8B30-303A5568E711}"/>
    <cellStyle name="Percent 2 2 2 8" xfId="3354" xr:uid="{BDC82254-05A1-45B8-889D-EFF86F44891B}"/>
    <cellStyle name="Percent 2 2 3" xfId="2539" xr:uid="{00000000-0005-0000-0000-0000ED090000}"/>
    <cellStyle name="Percent 2 2 3 2" xfId="3369" xr:uid="{D6C2D333-DE03-4AD8-936F-8EBAF2D95470}"/>
    <cellStyle name="Percent 2 2 4" xfId="2540" xr:uid="{00000000-0005-0000-0000-0000EE090000}"/>
    <cellStyle name="Percent 2 2 4 2" xfId="3370" xr:uid="{439D4188-3BAE-4367-BEEB-446B8E57D6B7}"/>
    <cellStyle name="Percent 2 2 5" xfId="2541" xr:uid="{00000000-0005-0000-0000-0000EF090000}"/>
    <cellStyle name="Percent 2 2 5 2" xfId="3371" xr:uid="{D48371FA-8F4E-4A46-81CF-6839B3BFFB9B}"/>
    <cellStyle name="Percent 2 2 6" xfId="2542" xr:uid="{00000000-0005-0000-0000-0000F0090000}"/>
    <cellStyle name="Percent 2 3" xfId="2543" xr:uid="{00000000-0005-0000-0000-0000F1090000}"/>
    <cellStyle name="Percent 2 3 2" xfId="2544" xr:uid="{00000000-0005-0000-0000-0000F2090000}"/>
    <cellStyle name="Percent 2 3 2 2" xfId="2545" xr:uid="{00000000-0005-0000-0000-0000F3090000}"/>
    <cellStyle name="Percent 2 3 3" xfId="3372" xr:uid="{64E8287F-D1AE-4D25-972A-2F26578A16A3}"/>
    <cellStyle name="Percent 2 4" xfId="2546" xr:uid="{00000000-0005-0000-0000-0000F4090000}"/>
    <cellStyle name="Percent 2 4 2" xfId="3373" xr:uid="{EE9CC049-22CB-4AF6-AB8D-99C159BF05FE}"/>
    <cellStyle name="Percent 2 5" xfId="2547" xr:uid="{00000000-0005-0000-0000-0000F5090000}"/>
    <cellStyle name="Percent 2 5 2" xfId="3374" xr:uid="{6201348D-87C3-46E1-A64E-686A4208D4D0}"/>
    <cellStyle name="Percent 2 6" xfId="2548" xr:uid="{00000000-0005-0000-0000-0000F6090000}"/>
    <cellStyle name="Percent 2 6 2" xfId="3375" xr:uid="{C617A310-C6F5-4C9C-B18E-A49F46A8D29B}"/>
    <cellStyle name="Percent 2 7" xfId="2549" xr:uid="{00000000-0005-0000-0000-0000F7090000}"/>
    <cellStyle name="Percent 3" xfId="2550" xr:uid="{00000000-0005-0000-0000-0000F8090000}"/>
    <cellStyle name="Percent 3 2" xfId="2551" xr:uid="{00000000-0005-0000-0000-0000F9090000}"/>
    <cellStyle name="Percent 4" xfId="2552" xr:uid="{00000000-0005-0000-0000-0000FA090000}"/>
    <cellStyle name="Percent 4 2" xfId="2553" xr:uid="{00000000-0005-0000-0000-0000FB090000}"/>
    <cellStyle name="Percent 4 2 2" xfId="2554" xr:uid="{00000000-0005-0000-0000-0000FC090000}"/>
    <cellStyle name="Percent 5" xfId="2555" xr:uid="{00000000-0005-0000-0000-0000FD090000}"/>
    <cellStyle name="Percent 5 2" xfId="2556" xr:uid="{00000000-0005-0000-0000-0000FE090000}"/>
    <cellStyle name="Percent 5 2 2" xfId="2557" xr:uid="{00000000-0005-0000-0000-0000FF090000}"/>
    <cellStyle name="Percent 5 2 2 2" xfId="3378" xr:uid="{34A78789-1DEA-4AE6-B7BB-609ECE0F7C42}"/>
    <cellStyle name="Percent 5 2 3" xfId="2558" xr:uid="{00000000-0005-0000-0000-0000000A0000}"/>
    <cellStyle name="Percent 5 2 3 2" xfId="3379" xr:uid="{6B864B3D-F607-451F-BF07-960043CB4780}"/>
    <cellStyle name="Percent 5 2 4" xfId="2559" xr:uid="{00000000-0005-0000-0000-0000010A0000}"/>
    <cellStyle name="Percent 5 2 4 2" xfId="3380" xr:uid="{5BCD40C2-0186-48A1-A1DE-F6FB7C14C149}"/>
    <cellStyle name="Percent 5 2 5" xfId="2560" xr:uid="{00000000-0005-0000-0000-0000020A0000}"/>
    <cellStyle name="Percent 5 2 5 2" xfId="3381" xr:uid="{6629C552-C4FC-4AC1-A279-BB68B969038A}"/>
    <cellStyle name="Percent 5 2 6" xfId="2561" xr:uid="{00000000-0005-0000-0000-0000030A0000}"/>
    <cellStyle name="Percent 5 2 6 2" xfId="2562" xr:uid="{00000000-0005-0000-0000-0000040A0000}"/>
    <cellStyle name="Percent 5 2 7" xfId="3377" xr:uid="{7899507C-8EFE-4460-974F-3275793A3418}"/>
    <cellStyle name="Percent 5 3" xfId="2563" xr:uid="{00000000-0005-0000-0000-0000050A0000}"/>
    <cellStyle name="Percent 5 3 2" xfId="3382" xr:uid="{27B9418B-7B11-498C-BE81-BD848022CBB3}"/>
    <cellStyle name="Percent 5 4" xfId="2564" xr:uid="{00000000-0005-0000-0000-0000060A0000}"/>
    <cellStyle name="Percent 5 4 2" xfId="3383" xr:uid="{4172EAB5-259F-4B02-85CF-59DC3E2A750C}"/>
    <cellStyle name="Percent 5 5" xfId="2565" xr:uid="{00000000-0005-0000-0000-0000070A0000}"/>
    <cellStyle name="Percent 5 5 2" xfId="3384" xr:uid="{4BABFE33-1A53-4961-86CF-DB46740E1C4B}"/>
    <cellStyle name="Percent 5 6" xfId="3376" xr:uid="{F044D5E5-F63A-432E-904A-52D0C5953DFE}"/>
    <cellStyle name="Percent 6" xfId="2566" xr:uid="{00000000-0005-0000-0000-0000080A0000}"/>
    <cellStyle name="Percent 6 2" xfId="2567" xr:uid="{00000000-0005-0000-0000-0000090A0000}"/>
    <cellStyle name="Percent 7" xfId="2568" xr:uid="{00000000-0005-0000-0000-00000A0A0000}"/>
    <cellStyle name="Percent 7 2" xfId="2569" xr:uid="{00000000-0005-0000-0000-00000B0A0000}"/>
    <cellStyle name="Percent 7 2 2" xfId="2570" xr:uid="{00000000-0005-0000-0000-00000C0A0000}"/>
    <cellStyle name="Percent 7 3" xfId="2571" xr:uid="{00000000-0005-0000-0000-00000D0A0000}"/>
    <cellStyle name="Percent 8" xfId="2572" xr:uid="{00000000-0005-0000-0000-00000E0A0000}"/>
    <cellStyle name="Percent 8 2" xfId="3385" xr:uid="{90CDB688-06A2-4304-9803-D9734EDDDABE}"/>
    <cellStyle name="Percent 8 3" xfId="4375" xr:uid="{74EAE7C2-1266-4F59-B8B4-E739C2EA5A4E}"/>
    <cellStyle name="Percent 9" xfId="2573" xr:uid="{00000000-0005-0000-0000-00000F0A0000}"/>
    <cellStyle name="Percent 9 2" xfId="2574" xr:uid="{00000000-0005-0000-0000-0000100A0000}"/>
    <cellStyle name="PrePop Currency (0)" xfId="2575" xr:uid="{00000000-0005-0000-0000-0000110A0000}"/>
    <cellStyle name="PrePop Currency (0) 2" xfId="2576" xr:uid="{00000000-0005-0000-0000-0000120A0000}"/>
    <cellStyle name="PrePop Currency (2)" xfId="2577" xr:uid="{00000000-0005-0000-0000-0000130A0000}"/>
    <cellStyle name="PrePop Currency (2) 2" xfId="2578" xr:uid="{00000000-0005-0000-0000-0000140A0000}"/>
    <cellStyle name="PrePop Units (0)" xfId="2579" xr:uid="{00000000-0005-0000-0000-0000150A0000}"/>
    <cellStyle name="PrePop Units (0) 2" xfId="2580" xr:uid="{00000000-0005-0000-0000-0000160A0000}"/>
    <cellStyle name="PrePop Units (1)" xfId="2581" xr:uid="{00000000-0005-0000-0000-0000170A0000}"/>
    <cellStyle name="PrePop Units (1) 2" xfId="2582" xr:uid="{00000000-0005-0000-0000-0000180A0000}"/>
    <cellStyle name="PrePop Units (2)" xfId="2583" xr:uid="{00000000-0005-0000-0000-0000190A0000}"/>
    <cellStyle name="PrePop Units (2) 2" xfId="2584" xr:uid="{00000000-0005-0000-0000-00001A0A0000}"/>
    <cellStyle name="Reset range style to defaults" xfId="2585" xr:uid="{00000000-0005-0000-0000-00001B0A0000}"/>
    <cellStyle name="RevList" xfId="2586" xr:uid="{00000000-0005-0000-0000-00001C0A0000}"/>
    <cellStyle name="sbt2" xfId="2587" xr:uid="{00000000-0005-0000-0000-00001D0A0000}"/>
    <cellStyle name="sbt2 10" xfId="4882" xr:uid="{BC0464D0-3756-46A4-BF7F-05334047F97A}"/>
    <cellStyle name="sbt2 11" xfId="5465" xr:uid="{DFA297E5-ED8C-4252-86FB-2421F3F2733B}"/>
    <cellStyle name="sbt2 12" xfId="5633" xr:uid="{5164159D-3771-485D-B34D-CDF912558FA8}"/>
    <cellStyle name="sbt2 2" xfId="2588" xr:uid="{00000000-0005-0000-0000-00001E0A0000}"/>
    <cellStyle name="sbt2 2 2" xfId="4377" xr:uid="{A8CDBA88-9486-4BA7-9EA9-9283205D6774}"/>
    <cellStyle name="sbt2 2 3" xfId="5257" xr:uid="{65BF62E7-96BE-46DE-9672-34117CF370D3}"/>
    <cellStyle name="sbt2 2 4" xfId="5249" xr:uid="{1E811B39-49CC-4C7E-B987-86E30558FB78}"/>
    <cellStyle name="sbt2 3" xfId="3386" xr:uid="{C388C377-9D31-4001-8867-7FA674D891F0}"/>
    <cellStyle name="sbt2 4" xfId="3407" xr:uid="{1BC5D7CB-E782-4D96-87B6-08CB7451E43B}"/>
    <cellStyle name="sbt2 5" xfId="3880" xr:uid="{7DEDF8B1-0A08-4CBB-BFBA-62CA0B2C6FAC}"/>
    <cellStyle name="sbt2 6" xfId="4376" xr:uid="{D346A65D-8E75-49BD-85F6-159CACE1457E}"/>
    <cellStyle name="sbt2 7" xfId="4758" xr:uid="{1E750C41-D06B-4F8D-B251-5BC413CDF421}"/>
    <cellStyle name="sbt2 8" xfId="5248" xr:uid="{69CC585C-7A8C-42BC-ABC4-505A58C1B971}"/>
    <cellStyle name="sbt2 9" xfId="4430" xr:uid="{435E681B-F665-40BF-9CCD-72BEE437B9C2}"/>
    <cellStyle name="subt1" xfId="2589" xr:uid="{00000000-0005-0000-0000-00001F0A0000}"/>
    <cellStyle name="subt1 2" xfId="2590" xr:uid="{00000000-0005-0000-0000-0000200A0000}"/>
    <cellStyle name="subt1 2 2" xfId="4379" xr:uid="{1A01BBEC-BBDE-466E-B500-0EDD5061D5AB}"/>
    <cellStyle name="subt1 3" xfId="3387" xr:uid="{465694C6-D059-4306-8695-F4759D8BF803}"/>
    <cellStyle name="subt1 4" xfId="4378" xr:uid="{15D5D86A-483C-4B72-91A2-5CF6B23B59E5}"/>
    <cellStyle name="subt1 5" xfId="4759" xr:uid="{5E6A2CE7-9895-4289-8482-296E0EDF709F}"/>
    <cellStyle name="Subtotal" xfId="2591" xr:uid="{00000000-0005-0000-0000-0000210A0000}"/>
    <cellStyle name="Text Indent A" xfId="2592" xr:uid="{00000000-0005-0000-0000-0000220A0000}"/>
    <cellStyle name="Text Indent B" xfId="2593" xr:uid="{00000000-0005-0000-0000-0000230A0000}"/>
    <cellStyle name="Text Indent B 2" xfId="2594" xr:uid="{00000000-0005-0000-0000-0000240A0000}"/>
    <cellStyle name="Text Indent C" xfId="2595" xr:uid="{00000000-0005-0000-0000-0000250A0000}"/>
    <cellStyle name="Text Indent C 2" xfId="2596" xr:uid="{00000000-0005-0000-0000-0000260A0000}"/>
    <cellStyle name="TIGA" xfId="2597" xr:uid="{00000000-0005-0000-0000-0000270A0000}"/>
    <cellStyle name="Title" xfId="2598" builtinId="15" customBuiltin="1"/>
    <cellStyle name="Title 10" xfId="2599" xr:uid="{00000000-0005-0000-0000-0000290A0000}"/>
    <cellStyle name="Title 11" xfId="2600" xr:uid="{00000000-0005-0000-0000-00002A0A0000}"/>
    <cellStyle name="Title 12" xfId="2601" xr:uid="{00000000-0005-0000-0000-00002B0A0000}"/>
    <cellStyle name="Title 13" xfId="2602" xr:uid="{00000000-0005-0000-0000-00002C0A0000}"/>
    <cellStyle name="Title 14" xfId="2603" xr:uid="{00000000-0005-0000-0000-00002D0A0000}"/>
    <cellStyle name="Title 15" xfId="2604" xr:uid="{00000000-0005-0000-0000-00002E0A0000}"/>
    <cellStyle name="Title 16" xfId="2605" xr:uid="{00000000-0005-0000-0000-00002F0A0000}"/>
    <cellStyle name="Title 2" xfId="2606" xr:uid="{00000000-0005-0000-0000-0000300A0000}"/>
    <cellStyle name="Title 2 2" xfId="2607" xr:uid="{00000000-0005-0000-0000-0000310A0000}"/>
    <cellStyle name="Title 2 3" xfId="2608" xr:uid="{00000000-0005-0000-0000-0000320A0000}"/>
    <cellStyle name="Title 3" xfId="2609" xr:uid="{00000000-0005-0000-0000-0000330A0000}"/>
    <cellStyle name="Title 4" xfId="2610" xr:uid="{00000000-0005-0000-0000-0000340A0000}"/>
    <cellStyle name="Title 5" xfId="2611" xr:uid="{00000000-0005-0000-0000-0000350A0000}"/>
    <cellStyle name="Title 6" xfId="2612" xr:uid="{00000000-0005-0000-0000-0000360A0000}"/>
    <cellStyle name="Title 7" xfId="2613" xr:uid="{00000000-0005-0000-0000-0000370A0000}"/>
    <cellStyle name="Title 8" xfId="2614" xr:uid="{00000000-0005-0000-0000-0000380A0000}"/>
    <cellStyle name="Title 9" xfId="2615" xr:uid="{00000000-0005-0000-0000-0000390A0000}"/>
    <cellStyle name="Total" xfId="2616" builtinId="25" customBuiltin="1"/>
    <cellStyle name="Total 10" xfId="2617" xr:uid="{00000000-0005-0000-0000-00003B0A0000}"/>
    <cellStyle name="Total 10 2" xfId="2618" xr:uid="{00000000-0005-0000-0000-00003C0A0000}"/>
    <cellStyle name="Total 10 2 2" xfId="4380" xr:uid="{55FA844B-7425-4A47-B3DB-1B1A652E961E}"/>
    <cellStyle name="Total 10 2 3" xfId="5276" xr:uid="{F33C8CA6-8C4C-473F-B53B-E57D62241D48}"/>
    <cellStyle name="Total 10 3" xfId="3724" xr:uid="{86E145AE-4552-483F-9E81-C255B03648C9}"/>
    <cellStyle name="Total 10 4" xfId="3882" xr:uid="{47D89516-8FC2-466D-BA5A-5C86D29C9526}"/>
    <cellStyle name="Total 10 5" xfId="5275" xr:uid="{61E6743A-8329-48C3-8111-090A8A7CB54B}"/>
    <cellStyle name="Total 10 6" xfId="5311" xr:uid="{15E0A4F1-C20D-4A87-99ED-955A986421D3}"/>
    <cellStyle name="Total 10 7" xfId="5468" xr:uid="{13F629BC-31A5-4C44-95CD-B0CA90343122}"/>
    <cellStyle name="Total 10 8" xfId="5635" xr:uid="{E849FEAC-FC25-40B1-9E85-D923388C1672}"/>
    <cellStyle name="Total 11" xfId="2619" xr:uid="{00000000-0005-0000-0000-00003D0A0000}"/>
    <cellStyle name="Total 11 2" xfId="2620" xr:uid="{00000000-0005-0000-0000-00003E0A0000}"/>
    <cellStyle name="Total 11 2 2" xfId="4381" xr:uid="{88298BE0-78B8-4263-9AF1-6D05E68F9E5F}"/>
    <cellStyle name="Total 11 2 3" xfId="5278" xr:uid="{2E9A44CC-9715-4CDE-96A5-46CDA481B833}"/>
    <cellStyle name="Total 11 3" xfId="3725" xr:uid="{13848CE4-A845-48E4-9104-64104333B927}"/>
    <cellStyle name="Total 11 4" xfId="3883" xr:uid="{1C26165E-8C75-4309-ADB3-A0440765934C}"/>
    <cellStyle name="Total 11 5" xfId="5277" xr:uid="{4B79A8B5-8782-42C0-AA8D-B372D161C16C}"/>
    <cellStyle name="Total 11 6" xfId="4885" xr:uid="{38B51DD8-E883-4851-8246-7330E08D05AB}"/>
    <cellStyle name="Total 11 7" xfId="5469" xr:uid="{DB70F858-E9EF-4C19-9254-4BB2F0899EFB}"/>
    <cellStyle name="Total 11 8" xfId="5636" xr:uid="{E66728C0-6D63-4627-9C89-A60398A9AE07}"/>
    <cellStyle name="Total 12" xfId="2621" xr:uid="{00000000-0005-0000-0000-00003F0A0000}"/>
    <cellStyle name="Total 12 2" xfId="2622" xr:uid="{00000000-0005-0000-0000-0000400A0000}"/>
    <cellStyle name="Total 12 2 2" xfId="4382" xr:uid="{8E4E4493-174C-4A94-8E4E-6963FC42419B}"/>
    <cellStyle name="Total 12 2 3" xfId="5280" xr:uid="{0CF181B1-063A-46E2-9676-060915F8EF32}"/>
    <cellStyle name="Total 12 3" xfId="3726" xr:uid="{CBD45986-39E9-44A1-B75F-FB781600BF4D}"/>
    <cellStyle name="Total 12 4" xfId="3884" xr:uid="{E6D2A310-C98B-4C22-9965-F07450C3CACD}"/>
    <cellStyle name="Total 12 5" xfId="5279" xr:uid="{A385D98C-3BE2-4C3D-9BF4-DD70EACC6DD4}"/>
    <cellStyle name="Total 12 6" xfId="4886" xr:uid="{4FACA4CD-FAC7-492C-B5D5-BE62AD59BEA8}"/>
    <cellStyle name="Total 12 7" xfId="5470" xr:uid="{1A281568-83CF-47B4-BDFC-C195CE862A04}"/>
    <cellStyle name="Total 12 8" xfId="5637" xr:uid="{74BFA28D-D708-401E-A34D-4FDBBE9AA033}"/>
    <cellStyle name="Total 13" xfId="2623" xr:uid="{00000000-0005-0000-0000-0000410A0000}"/>
    <cellStyle name="Total 13 2" xfId="2624" xr:uid="{00000000-0005-0000-0000-0000420A0000}"/>
    <cellStyle name="Total 13 2 2" xfId="4383" xr:uid="{3E2CFF47-4D99-499B-8ED0-0617AD340755}"/>
    <cellStyle name="Total 13 2 3" xfId="5282" xr:uid="{E0DFA294-9611-4274-A738-AC26A6717B1B}"/>
    <cellStyle name="Total 13 3" xfId="3727" xr:uid="{D4A0B537-429B-4AA2-AAB4-9096E2FBFE18}"/>
    <cellStyle name="Total 13 4" xfId="3885" xr:uid="{54465F3A-9643-49F2-B909-C356D31B87CC}"/>
    <cellStyle name="Total 13 5" xfId="5281" xr:uid="{1311C4C3-9972-4740-828F-ED00854428A8}"/>
    <cellStyle name="Total 13 6" xfId="4887" xr:uid="{6EA6A16F-61C0-487D-9146-423B9E96723C}"/>
    <cellStyle name="Total 13 7" xfId="5471" xr:uid="{C070CC26-D4C7-4D65-9DFC-466ACF39A344}"/>
    <cellStyle name="Total 13 8" xfId="5638" xr:uid="{80476DD1-4266-4F16-8A38-47C66EB44F95}"/>
    <cellStyle name="Total 14" xfId="2625" xr:uid="{00000000-0005-0000-0000-0000430A0000}"/>
    <cellStyle name="Total 14 2" xfId="2626" xr:uid="{00000000-0005-0000-0000-0000440A0000}"/>
    <cellStyle name="Total 14 2 2" xfId="4384" xr:uid="{D9ABF7EE-4C72-4A5A-9731-6722720829AB}"/>
    <cellStyle name="Total 14 2 3" xfId="5284" xr:uid="{D82380F6-8D79-41AE-8C51-F8A70E0C04AB}"/>
    <cellStyle name="Total 14 3" xfId="3728" xr:uid="{F172138A-309D-45C5-8619-65549C71FD94}"/>
    <cellStyle name="Total 14 4" xfId="3886" xr:uid="{F6C4AE91-A886-4693-ACDB-D7D2EABD659E}"/>
    <cellStyle name="Total 14 5" xfId="5283" xr:uid="{0DAC5425-5D6A-4FCB-A541-0B171E8D9969}"/>
    <cellStyle name="Total 14 6" xfId="4888" xr:uid="{59C292B5-3012-46D5-8F27-289BEAEF2507}"/>
    <cellStyle name="Total 14 7" xfId="5472" xr:uid="{E2DD78A0-7EA2-41A1-AFDD-DB7A8AFD8A25}"/>
    <cellStyle name="Total 14 8" xfId="5639" xr:uid="{EB837B37-B2D2-4C92-8319-A78683F8F69C}"/>
    <cellStyle name="Total 15" xfId="2627" xr:uid="{00000000-0005-0000-0000-0000450A0000}"/>
    <cellStyle name="Total 15 2" xfId="2628" xr:uid="{00000000-0005-0000-0000-0000460A0000}"/>
    <cellStyle name="Total 15 2 2" xfId="4385" xr:uid="{A7892031-595E-4825-A268-92F69A6094DB}"/>
    <cellStyle name="Total 15 2 3" xfId="5286" xr:uid="{5CBF8E42-FBCB-40E4-A4C5-21B7C00351C8}"/>
    <cellStyle name="Total 15 3" xfId="3729" xr:uid="{8F513A61-49F1-42B1-9005-E596941EBDCD}"/>
    <cellStyle name="Total 15 4" xfId="3887" xr:uid="{841FA0FC-A8FB-4A81-A9A2-6D1E9547489B}"/>
    <cellStyle name="Total 15 5" xfId="5285" xr:uid="{99363EC8-9F26-47E4-8228-D1DBF6DE63B9}"/>
    <cellStyle name="Total 15 6" xfId="5235" xr:uid="{50A1B1B5-72EB-44C3-B6FD-356E327FF4CC}"/>
    <cellStyle name="Total 15 7" xfId="5473" xr:uid="{2ACEF9E8-0D15-4492-A417-1E1D72E1B851}"/>
    <cellStyle name="Total 15 8" xfId="5640" xr:uid="{96228AB5-6820-4BE2-854E-E96D94AF3BF9}"/>
    <cellStyle name="Total 16" xfId="2629" xr:uid="{00000000-0005-0000-0000-0000470A0000}"/>
    <cellStyle name="Total 16 2" xfId="2630" xr:uid="{00000000-0005-0000-0000-0000480A0000}"/>
    <cellStyle name="Total 16 2 2" xfId="4386" xr:uid="{E3AEAE1E-935A-40BC-A652-CBBCE5604315}"/>
    <cellStyle name="Total 16 2 3" xfId="5288" xr:uid="{7AAD03C1-6ACD-4B3E-9A5F-A1423D6060F1}"/>
    <cellStyle name="Total 16 3" xfId="3730" xr:uid="{BAD29367-B061-41D9-B868-4B176FD2C766}"/>
    <cellStyle name="Total 16 4" xfId="3888" xr:uid="{0BBE37B0-847D-43BE-ACB2-D576B2B11AC1}"/>
    <cellStyle name="Total 16 5" xfId="5287" xr:uid="{0E1FF2C6-BF78-4EDD-A8C7-FC31A04775D1}"/>
    <cellStyle name="Total 16 6" xfId="5236" xr:uid="{0CC0E015-21D3-48AA-A442-8DD657E0D73D}"/>
    <cellStyle name="Total 16 7" xfId="5474" xr:uid="{6D9D3E13-DA22-4EC1-888F-F7079EDD1DF2}"/>
    <cellStyle name="Total 16 8" xfId="5641" xr:uid="{9896263C-027E-4833-B424-01BF40F8C35E}"/>
    <cellStyle name="Total 17" xfId="3404" xr:uid="{DFF4C364-18BE-4071-BB53-D1CDA624EC41}"/>
    <cellStyle name="Total 18" xfId="3410" xr:uid="{B9AC091C-9B6F-4475-B592-F1A1B28B63DB}"/>
    <cellStyle name="Total 19" xfId="5274" xr:uid="{2B3303B8-AF49-43A7-90F2-16808BBA75F0}"/>
    <cellStyle name="Total 2" xfId="2631" xr:uid="{00000000-0005-0000-0000-0000490A0000}"/>
    <cellStyle name="Total 2 10" xfId="5642" xr:uid="{2B1DBCE7-1DE5-4226-8CF4-7DCFB7E9F8DE}"/>
    <cellStyle name="Total 2 2" xfId="2632" xr:uid="{00000000-0005-0000-0000-00004A0A0000}"/>
    <cellStyle name="Total 2 2 2" xfId="2633" xr:uid="{00000000-0005-0000-0000-00004B0A0000}"/>
    <cellStyle name="Total 2 2 2 2" xfId="4387" xr:uid="{A29ABC3C-AC27-42BB-A73C-9C25908D01AF}"/>
    <cellStyle name="Total 2 2 2 3" xfId="5291" xr:uid="{51D098B3-FEE3-4FE7-BA8A-856DA1F2E096}"/>
    <cellStyle name="Total 2 2 3" xfId="3732" xr:uid="{87B8E481-9F0D-49CC-9011-3BA0104C3285}"/>
    <cellStyle name="Total 2 2 4" xfId="3890" xr:uid="{4D9D757D-0ECD-465B-AAC0-70CE798DCD55}"/>
    <cellStyle name="Total 2 2 5" xfId="5290" xr:uid="{552E4EE9-CF2D-49E8-9CDB-8F0139C2F4A7}"/>
    <cellStyle name="Total 2 2 6" xfId="5238" xr:uid="{761CF1DB-2252-4D9F-BFC4-D37CB07C456D}"/>
    <cellStyle name="Total 2 2 7" xfId="5476" xr:uid="{1F32FFCD-0BD0-4AD5-B124-A6F0C940BF49}"/>
    <cellStyle name="Total 2 2 8" xfId="5643" xr:uid="{20291058-1F3B-4DBB-8215-4AF117697CD9}"/>
    <cellStyle name="Total 2 3" xfId="2634" xr:uid="{00000000-0005-0000-0000-00004C0A0000}"/>
    <cellStyle name="Total 2 3 2" xfId="2635" xr:uid="{00000000-0005-0000-0000-00004D0A0000}"/>
    <cellStyle name="Total 2 3 2 2" xfId="4388" xr:uid="{B5E76BDD-C3E3-4D72-9670-1CB037B1CCA8}"/>
    <cellStyle name="Total 2 3 2 3" xfId="5293" xr:uid="{5C806260-FEA3-4844-BD3D-03480B5B5BF8}"/>
    <cellStyle name="Total 2 3 3" xfId="3733" xr:uid="{8D5F63D0-937F-4AF0-921D-855A2464779B}"/>
    <cellStyle name="Total 2 3 4" xfId="3891" xr:uid="{D2870CC4-1BFE-42E5-85D9-456A83543970}"/>
    <cellStyle name="Total 2 3 5" xfId="5292" xr:uid="{9D12D3F4-029F-4241-8B53-7BB0E956E014}"/>
    <cellStyle name="Total 2 3 6" xfId="5239" xr:uid="{8525202E-493E-4D90-9B87-D25A4A07FC42}"/>
    <cellStyle name="Total 2 3 7" xfId="5477" xr:uid="{CE367315-C536-4F14-AA5A-2F037A30E718}"/>
    <cellStyle name="Total 2 3 8" xfId="5644" xr:uid="{E423E661-6D4E-46D8-80EA-C1F270098691}"/>
    <cellStyle name="Total 2 4" xfId="2636" xr:uid="{00000000-0005-0000-0000-00004E0A0000}"/>
    <cellStyle name="Total 2 4 2" xfId="4389" xr:uid="{846496AC-DB50-4AC7-B661-A83A011FF9E8}"/>
    <cellStyle name="Total 2 4 3" xfId="5294" xr:uid="{CAD5EF24-81D6-4690-A37A-F0C19236D3B0}"/>
    <cellStyle name="Total 2 5" xfId="3731" xr:uid="{1C2B8D53-325D-4991-9936-4BCEF4AD4213}"/>
    <cellStyle name="Total 2 6" xfId="3889" xr:uid="{07E61543-3F01-446D-A797-705F4854D11C}"/>
    <cellStyle name="Total 2 7" xfId="5289" xr:uid="{115460C8-29E6-4291-8CE0-1CD1575E618D}"/>
    <cellStyle name="Total 2 8" xfId="5237" xr:uid="{9B12C030-77AD-4217-8298-C9F9806EA55F}"/>
    <cellStyle name="Total 2 9" xfId="5475" xr:uid="{370504FC-A560-43E8-97D8-8B076A503818}"/>
    <cellStyle name="Total 20" xfId="5254" xr:uid="{DD224D39-6786-4737-8BA3-270BDA205A9F}"/>
    <cellStyle name="Total 21" xfId="5309" xr:uid="{80779052-F9EC-4FA5-A0C4-7492131916ED}"/>
    <cellStyle name="Total 22" xfId="5462" xr:uid="{8DA1E8AA-2E3E-470A-ABAA-51357E692F38}"/>
    <cellStyle name="Total 3" xfId="2637" xr:uid="{00000000-0005-0000-0000-00004F0A0000}"/>
    <cellStyle name="Total 3 2" xfId="2638" xr:uid="{00000000-0005-0000-0000-0000500A0000}"/>
    <cellStyle name="Total 3 2 2" xfId="4390" xr:uid="{3C524FE1-4FC1-4920-925E-F6B2048DB3D8}"/>
    <cellStyle name="Total 3 2 3" xfId="5296" xr:uid="{EEC6F65D-5E74-4DD9-834F-D3C4200F61CE}"/>
    <cellStyle name="Total 3 3" xfId="3734" xr:uid="{8CA0F4EE-DB20-45AA-84B7-DBBB1EA56B3C}"/>
    <cellStyle name="Total 3 4" xfId="3892" xr:uid="{14BAE761-CB6F-47AC-AAC8-D819EC5893E7}"/>
    <cellStyle name="Total 3 5" xfId="5295" xr:uid="{65064DD9-C78D-4CA7-ACCC-1D1B9471A589}"/>
    <cellStyle name="Total 3 6" xfId="5240" xr:uid="{CD17C297-64B4-46FF-8E03-15FC5DAC9CAC}"/>
    <cellStyle name="Total 3 7" xfId="5478" xr:uid="{7C69024F-4A48-4959-8A65-7D21EB6DE690}"/>
    <cellStyle name="Total 3 8" xfId="5645" xr:uid="{B172C42B-88AD-4A64-8075-6D087841AD56}"/>
    <cellStyle name="Total 4" xfId="2639" xr:uid="{00000000-0005-0000-0000-0000510A0000}"/>
    <cellStyle name="Total 4 2" xfId="2640" xr:uid="{00000000-0005-0000-0000-0000520A0000}"/>
    <cellStyle name="Total 4 2 2" xfId="4391" xr:uid="{D2B3F027-8C24-4627-9DFE-00E137666F88}"/>
    <cellStyle name="Total 4 2 3" xfId="5298" xr:uid="{EB333B2D-CE2D-4E05-98AE-06193C8381EC}"/>
    <cellStyle name="Total 4 3" xfId="3735" xr:uid="{50748572-3DE8-41E8-8F72-7DA26F91126C}"/>
    <cellStyle name="Total 4 4" xfId="3893" xr:uid="{0003443C-CABE-404B-8D62-01AC10135B4F}"/>
    <cellStyle name="Total 4 5" xfId="5297" xr:uid="{CE222774-31F4-464D-BFAE-6BE9B39D5D70}"/>
    <cellStyle name="Total 4 6" xfId="5241" xr:uid="{120FCC72-1AD9-4A41-86C3-B1675C577A04}"/>
    <cellStyle name="Total 4 7" xfId="5479" xr:uid="{824ACDE8-D2C8-4864-B286-C6A2175F6D5E}"/>
    <cellStyle name="Total 4 8" xfId="5646" xr:uid="{E2CD5222-55D8-460C-999B-7ACCA431CC81}"/>
    <cellStyle name="Total 5" xfId="2641" xr:uid="{00000000-0005-0000-0000-0000530A0000}"/>
    <cellStyle name="Total 5 2" xfId="2642" xr:uid="{00000000-0005-0000-0000-0000540A0000}"/>
    <cellStyle name="Total 5 2 2" xfId="4392" xr:uid="{F3A1A266-E9FF-4BB4-94AE-46253094A6A9}"/>
    <cellStyle name="Total 5 2 3" xfId="5300" xr:uid="{E289A65A-1C59-412E-A806-4015084219F1}"/>
    <cellStyle name="Total 5 3" xfId="3736" xr:uid="{E925D102-EA0B-4B4E-A617-4B1090109F0F}"/>
    <cellStyle name="Total 5 4" xfId="3894" xr:uid="{05C4FE2C-8570-4A4D-B084-A5F2B6C86664}"/>
    <cellStyle name="Total 5 5" xfId="5299" xr:uid="{BC41EFA3-6564-4FD7-9AFC-AB07198C8BBD}"/>
    <cellStyle name="Total 5 6" xfId="5242" xr:uid="{BB09BD39-2DF2-46CD-883B-06893757192E}"/>
    <cellStyle name="Total 5 7" xfId="5488" xr:uid="{0028E88B-28F5-413A-B6F5-A70C64CE87BB}"/>
    <cellStyle name="Total 5 8" xfId="5647" xr:uid="{332DB5A3-DCDD-4F7B-A56D-B4701A04E3A2}"/>
    <cellStyle name="Total 6" xfId="2643" xr:uid="{00000000-0005-0000-0000-0000550A0000}"/>
    <cellStyle name="Total 6 2" xfId="2644" xr:uid="{00000000-0005-0000-0000-0000560A0000}"/>
    <cellStyle name="Total 6 2 2" xfId="4393" xr:uid="{8315A9EC-60DA-4824-8BD6-C83171DFDB70}"/>
    <cellStyle name="Total 6 2 3" xfId="5302" xr:uid="{9C3E7BF4-8CE9-480F-859E-E67F83B9C5F4}"/>
    <cellStyle name="Total 6 3" xfId="3737" xr:uid="{796C814F-B916-4EB5-8115-19365CAB7E9C}"/>
    <cellStyle name="Total 6 4" xfId="3895" xr:uid="{2B213A10-8D50-4457-AA2C-CE5D122BEB4D}"/>
    <cellStyle name="Total 6 5" xfId="5301" xr:uid="{76249A29-BC3B-4A9B-9118-EC31CC84C37F}"/>
    <cellStyle name="Total 6 6" xfId="5317" xr:uid="{4408693C-046D-4B37-970E-73AAAA08CC8A}"/>
    <cellStyle name="Total 6 7" xfId="5489" xr:uid="{A5930DAE-7959-4994-961B-1F53EF9B1CE4}"/>
    <cellStyle name="Total 6 8" xfId="5648" xr:uid="{EEEF2E3C-D0CA-429C-A83C-6C63A42F6932}"/>
    <cellStyle name="Total 7" xfId="2645" xr:uid="{00000000-0005-0000-0000-0000570A0000}"/>
    <cellStyle name="Total 7 2" xfId="2646" xr:uid="{00000000-0005-0000-0000-0000580A0000}"/>
    <cellStyle name="Total 7 2 2" xfId="4394" xr:uid="{8ACAA4F8-7FF8-4C20-A1C0-4997C3139962}"/>
    <cellStyle name="Total 7 2 3" xfId="5304" xr:uid="{27330D87-C4F6-4725-8245-57CD45810836}"/>
    <cellStyle name="Total 7 3" xfId="3738" xr:uid="{B62579A2-E5C3-4BB9-A18E-94E3ABBB0EA8}"/>
    <cellStyle name="Total 7 4" xfId="3896" xr:uid="{628A1F94-96DC-4085-B6E7-22E7E8E7A51F}"/>
    <cellStyle name="Total 7 5" xfId="5303" xr:uid="{F5F5AA9A-A492-44E0-B26E-021FDA3F1FA4}"/>
    <cellStyle name="Total 7 6" xfId="5243" xr:uid="{A9B110B6-50DD-4010-A33B-84FC32CB3AF9}"/>
    <cellStyle name="Total 7 7" xfId="5490" xr:uid="{D462B185-2A37-451E-981D-0C169550C46F}"/>
    <cellStyle name="Total 7 8" xfId="5649" xr:uid="{C7A31E0D-F6FE-4B03-AA89-5F98138445D5}"/>
    <cellStyle name="Total 8" xfId="2647" xr:uid="{00000000-0005-0000-0000-0000590A0000}"/>
    <cellStyle name="Total 8 2" xfId="2648" xr:uid="{00000000-0005-0000-0000-00005A0A0000}"/>
    <cellStyle name="Total 8 2 2" xfId="4395" xr:uid="{CE7A498F-BBDF-42D2-A7EE-C83A0A78159B}"/>
    <cellStyle name="Total 8 2 3" xfId="5306" xr:uid="{DBB4C3C6-7BF6-4A6F-A2D5-5AC58FCCE2C3}"/>
    <cellStyle name="Total 8 3" xfId="3739" xr:uid="{ED68500C-8A82-4E70-AE8E-686FB3784AFE}"/>
    <cellStyle name="Total 8 4" xfId="3897" xr:uid="{99FFA9EE-BE8C-4CF1-BF11-6A6E5D172AD7}"/>
    <cellStyle name="Total 8 5" xfId="5305" xr:uid="{78BC2FEC-F87A-4148-B2A1-8DD9982943E0}"/>
    <cellStyle name="Total 8 6" xfId="5244" xr:uid="{8657200E-2B4A-4C99-BD52-AC7A4CEBB210}"/>
    <cellStyle name="Total 8 7" xfId="5491" xr:uid="{C9DEFB91-F464-4A1E-B9D6-50DD866C237B}"/>
    <cellStyle name="Total 8 8" xfId="5650" xr:uid="{6676F8D6-E16F-4ACC-B01E-70322AC4E7C6}"/>
    <cellStyle name="Total 9" xfId="2649" xr:uid="{00000000-0005-0000-0000-00005B0A0000}"/>
    <cellStyle name="Total 9 2" xfId="2650" xr:uid="{00000000-0005-0000-0000-00005C0A0000}"/>
    <cellStyle name="Total 9 2 2" xfId="4396" xr:uid="{2BD2C64A-316E-4152-A294-709C195CB3DB}"/>
    <cellStyle name="Total 9 2 3" xfId="5308" xr:uid="{CF81BDF4-3950-418A-BF39-A746D96650EC}"/>
    <cellStyle name="Total 9 3" xfId="3740" xr:uid="{01213A58-782F-4F90-8277-00B067E72030}"/>
    <cellStyle name="Total 9 4" xfId="3898" xr:uid="{7D06D3A8-4D09-48E9-AB05-EDD12017DCA7}"/>
    <cellStyle name="Total 9 5" xfId="5307" xr:uid="{FFBAD32F-248E-466A-B135-0AE513ED1F9A}"/>
    <cellStyle name="Total 9 6" xfId="5245" xr:uid="{1512EF6F-EB08-428C-9E43-602194D9E4B4}"/>
    <cellStyle name="Total 9 7" xfId="5492" xr:uid="{A3C10F6A-F9CE-4538-8C21-3B2D6499584F}"/>
    <cellStyle name="Total 9 8" xfId="5651" xr:uid="{57C4280D-08D7-4DF7-9066-54938C92A4D5}"/>
    <cellStyle name="Warning Text" xfId="2651" builtinId="11" customBuiltin="1"/>
    <cellStyle name="Warning Text 10" xfId="2652" xr:uid="{00000000-0005-0000-0000-00005E0A0000}"/>
    <cellStyle name="Warning Text 11" xfId="2653" xr:uid="{00000000-0005-0000-0000-00005F0A0000}"/>
    <cellStyle name="Warning Text 12" xfId="2654" xr:uid="{00000000-0005-0000-0000-0000600A0000}"/>
    <cellStyle name="Warning Text 13" xfId="2655" xr:uid="{00000000-0005-0000-0000-0000610A0000}"/>
    <cellStyle name="Warning Text 14" xfId="2656" xr:uid="{00000000-0005-0000-0000-0000620A0000}"/>
    <cellStyle name="Warning Text 15" xfId="2657" xr:uid="{00000000-0005-0000-0000-0000630A0000}"/>
    <cellStyle name="Warning Text 16" xfId="2658" xr:uid="{00000000-0005-0000-0000-0000640A0000}"/>
    <cellStyle name="Warning Text 2" xfId="2659" xr:uid="{00000000-0005-0000-0000-0000650A0000}"/>
    <cellStyle name="Warning Text 2 2" xfId="2660" xr:uid="{00000000-0005-0000-0000-0000660A0000}"/>
    <cellStyle name="Warning Text 2 3" xfId="2661" xr:uid="{00000000-0005-0000-0000-0000670A0000}"/>
    <cellStyle name="Warning Text 3" xfId="2662" xr:uid="{00000000-0005-0000-0000-0000680A0000}"/>
    <cellStyle name="Warning Text 4" xfId="2663" xr:uid="{00000000-0005-0000-0000-0000690A0000}"/>
    <cellStyle name="Warning Text 5" xfId="2664" xr:uid="{00000000-0005-0000-0000-00006A0A0000}"/>
    <cellStyle name="Warning Text 6" xfId="2665" xr:uid="{00000000-0005-0000-0000-00006B0A0000}"/>
    <cellStyle name="Warning Text 7" xfId="2666" xr:uid="{00000000-0005-0000-0000-00006C0A0000}"/>
    <cellStyle name="Warning Text 8" xfId="2667" xr:uid="{00000000-0005-0000-0000-00006D0A0000}"/>
    <cellStyle name="Warning Text 9" xfId="2668" xr:uid="{00000000-0005-0000-0000-00006E0A0000}"/>
  </cellStyles>
  <dxfs count="5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fgColor theme="5" tint="0.59996337778862885"/>
        </patternFill>
      </fill>
    </dxf>
    <dxf>
      <font>
        <strike val="0"/>
        <color rgb="FFFF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6699"/>
      <color rgb="FFFF0066"/>
      <color rgb="FFCCFF66"/>
      <color rgb="FFFFFF99"/>
      <color rgb="FF33CCFF"/>
      <color rgb="FFFFCC99"/>
      <color rgb="FFFFFFCC"/>
      <color rgb="FFCCFF99"/>
      <color rgb="FFCC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1.xml"/><Relationship Id="rId89" Type="http://schemas.openxmlformats.org/officeDocument/2006/relationships/externalLink" Target="externalLinks/externalLink76.xml"/><Relationship Id="rId16" Type="http://schemas.openxmlformats.org/officeDocument/2006/relationships/externalLink" Target="externalLinks/externalLink3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1.xml"/><Relationship Id="rId79" Type="http://schemas.openxmlformats.org/officeDocument/2006/relationships/externalLink" Target="externalLinks/externalLink66.xml"/><Relationship Id="rId102" Type="http://schemas.openxmlformats.org/officeDocument/2006/relationships/externalLink" Target="externalLinks/externalLink8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7.xml"/><Relationship Id="rId95" Type="http://schemas.openxmlformats.org/officeDocument/2006/relationships/externalLink" Target="externalLinks/externalLink82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7.xml"/><Relationship Id="rId85" Type="http://schemas.openxmlformats.org/officeDocument/2006/relationships/externalLink" Target="externalLinks/externalLink72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46.xml"/><Relationship Id="rId103" Type="http://schemas.openxmlformats.org/officeDocument/2006/relationships/externalLink" Target="externalLinks/externalLink90.xml"/><Relationship Id="rId108" Type="http://schemas.openxmlformats.org/officeDocument/2006/relationships/styles" Target="styles.xml"/><Relationship Id="rId54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78.xml"/><Relationship Id="rId96" Type="http://schemas.openxmlformats.org/officeDocument/2006/relationships/externalLink" Target="externalLinks/externalLink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6" Type="http://schemas.openxmlformats.org/officeDocument/2006/relationships/externalLink" Target="externalLinks/externalLink9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externalLink" Target="externalLinks/externalLink65.xml"/><Relationship Id="rId81" Type="http://schemas.openxmlformats.org/officeDocument/2006/relationships/externalLink" Target="externalLinks/externalLink68.xml"/><Relationship Id="rId86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1.xml"/><Relationship Id="rId99" Type="http://schemas.openxmlformats.org/officeDocument/2006/relationships/externalLink" Target="externalLinks/externalLink86.xml"/><Relationship Id="rId101" Type="http://schemas.openxmlformats.org/officeDocument/2006/relationships/externalLink" Target="externalLinks/externalLink8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109" Type="http://schemas.openxmlformats.org/officeDocument/2006/relationships/sharedStrings" Target="sharedStrings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97" Type="http://schemas.openxmlformats.org/officeDocument/2006/relationships/externalLink" Target="externalLinks/externalLink84.xml"/><Relationship Id="rId104" Type="http://schemas.openxmlformats.org/officeDocument/2006/relationships/externalLink" Target="externalLinks/externalLink9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92" Type="http://schemas.openxmlformats.org/officeDocument/2006/relationships/externalLink" Target="externalLinks/externalLink7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53.xml"/><Relationship Id="rId87" Type="http://schemas.openxmlformats.org/officeDocument/2006/relationships/externalLink" Target="externalLinks/externalLink74.xml"/><Relationship Id="rId110" Type="http://schemas.openxmlformats.org/officeDocument/2006/relationships/calcChain" Target="calcChain.xml"/><Relationship Id="rId61" Type="http://schemas.openxmlformats.org/officeDocument/2006/relationships/externalLink" Target="externalLinks/externalLink48.xml"/><Relationship Id="rId82" Type="http://schemas.openxmlformats.org/officeDocument/2006/relationships/externalLink" Target="externalLinks/externalLink69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43.xml"/><Relationship Id="rId77" Type="http://schemas.openxmlformats.org/officeDocument/2006/relationships/externalLink" Target="externalLinks/externalLink64.xml"/><Relationship Id="rId100" Type="http://schemas.openxmlformats.org/officeDocument/2006/relationships/externalLink" Target="externalLinks/externalLink87.xml"/><Relationship Id="rId105" Type="http://schemas.openxmlformats.org/officeDocument/2006/relationships/externalLink" Target="externalLinks/externalLink9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93" Type="http://schemas.openxmlformats.org/officeDocument/2006/relationships/externalLink" Target="externalLinks/externalLink80.xml"/><Relationship Id="rId98" Type="http://schemas.openxmlformats.org/officeDocument/2006/relationships/externalLink" Target="externalLinks/externalLink8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49.xml"/><Relationship Id="rId83" Type="http://schemas.openxmlformats.org/officeDocument/2006/relationships/externalLink" Target="externalLinks/externalLink70.xml"/><Relationship Id="rId88" Type="http://schemas.openxmlformats.org/officeDocument/2006/relationships/externalLink" Target="externalLinks/externalLink7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6699"/>
            </a:solidFill>
            <a:ln>
              <a:noFill/>
            </a:ln>
            <a:effectLst/>
          </c:spPr>
          <c:invertIfNegative val="0"/>
          <c:val>
            <c:numRef>
              <c:f>KKO!$K$20:$L$20</c:f>
              <c:numCache>
                <c:formatCode>0%</c:formatCode>
                <c:ptCount val="2"/>
                <c:pt idx="0">
                  <c:v>0.26399999999999996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7-492E-897C-D6FD8D0FEB67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KKO!$K$21:$L$21</c:f>
              <c:numCache>
                <c:formatCode>0%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7-492E-897C-D6FD8D0FE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3904927"/>
        <c:axId val="1521250015"/>
      </c:barChart>
      <c:catAx>
        <c:axId val="1673904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1250015"/>
        <c:crosses val="autoZero"/>
        <c:auto val="1"/>
        <c:lblAlgn val="ctr"/>
        <c:lblOffset val="100"/>
        <c:noMultiLvlLbl val="0"/>
      </c:catAx>
      <c:valAx>
        <c:axId val="152125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739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6699"/>
            </a:solidFill>
            <a:ln>
              <a:noFill/>
            </a:ln>
            <a:effectLst/>
          </c:spPr>
          <c:invertIfNegative val="0"/>
          <c:val>
            <c:numRef>
              <c:f>KKO!$D$20</c:f>
              <c:numCache>
                <c:formatCode>0%</c:formatCode>
                <c:ptCount val="1"/>
                <c:pt idx="0">
                  <c:v>0.46072551481332125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F-4190-AAEE-97D1256B2E61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KKO!$D$21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F-4190-AAEE-97D1256B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3904927"/>
        <c:axId val="1521250015"/>
      </c:barChart>
      <c:catAx>
        <c:axId val="1673904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1250015"/>
        <c:crosses val="autoZero"/>
        <c:auto val="1"/>
        <c:lblAlgn val="ctr"/>
        <c:lblOffset val="100"/>
        <c:noMultiLvlLbl val="0"/>
      </c:catAx>
      <c:valAx>
        <c:axId val="152125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739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13" Type="http://schemas.openxmlformats.org/officeDocument/2006/relationships/image" Target="../media/image26.emf"/><Relationship Id="rId3" Type="http://schemas.openxmlformats.org/officeDocument/2006/relationships/image" Target="../media/image16.emf"/><Relationship Id="rId7" Type="http://schemas.openxmlformats.org/officeDocument/2006/relationships/image" Target="../media/image20.emf"/><Relationship Id="rId12" Type="http://schemas.openxmlformats.org/officeDocument/2006/relationships/image" Target="../media/image25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6" Type="http://schemas.openxmlformats.org/officeDocument/2006/relationships/image" Target="../media/image19.emf"/><Relationship Id="rId11" Type="http://schemas.openxmlformats.org/officeDocument/2006/relationships/image" Target="../media/image24.emf"/><Relationship Id="rId5" Type="http://schemas.openxmlformats.org/officeDocument/2006/relationships/image" Target="../media/image18.emf"/><Relationship Id="rId10" Type="http://schemas.openxmlformats.org/officeDocument/2006/relationships/image" Target="../media/image23.emf"/><Relationship Id="rId4" Type="http://schemas.openxmlformats.org/officeDocument/2006/relationships/image" Target="../media/image17.emf"/><Relationship Id="rId9" Type="http://schemas.openxmlformats.org/officeDocument/2006/relationships/image" Target="../media/image22.emf"/><Relationship Id="rId14" Type="http://schemas.openxmlformats.org/officeDocument/2006/relationships/image" Target="../media/image2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2</xdr:col>
      <xdr:colOff>9525</xdr:colOff>
      <xdr:row>2</xdr:row>
      <xdr:rowOff>85725</xdr:rowOff>
    </xdr:to>
    <xdr:pic>
      <xdr:nvPicPr>
        <xdr:cNvPr id="22651" name="Picture 2">
          <a:extLst>
            <a:ext uri="{FF2B5EF4-FFF2-40B4-BE49-F238E27FC236}">
              <a16:creationId xmlns:a16="http://schemas.microsoft.com/office/drawing/2014/main" id="{AC23AF94-D3E0-4A97-BBFC-98DFC206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323850" y="0"/>
          <a:ext cx="381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2</xdr:col>
      <xdr:colOff>28575</xdr:colOff>
      <xdr:row>3</xdr:row>
      <xdr:rowOff>19050</xdr:rowOff>
    </xdr:to>
    <xdr:pic>
      <xdr:nvPicPr>
        <xdr:cNvPr id="16517" name="Picture 2">
          <a:extLst>
            <a:ext uri="{FF2B5EF4-FFF2-40B4-BE49-F238E27FC236}">
              <a16:creationId xmlns:a16="http://schemas.microsoft.com/office/drawing/2014/main" id="{8B265F74-71C0-4BE3-B0B5-92CBF1F4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238125" y="0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9525</xdr:rowOff>
    </xdr:from>
    <xdr:to>
      <xdr:col>2</xdr:col>
      <xdr:colOff>38100</xdr:colOff>
      <xdr:row>3</xdr:row>
      <xdr:rowOff>28575</xdr:rowOff>
    </xdr:to>
    <xdr:pic>
      <xdr:nvPicPr>
        <xdr:cNvPr id="11397" name="Picture 2">
          <a:extLst>
            <a:ext uri="{FF2B5EF4-FFF2-40B4-BE49-F238E27FC236}">
              <a16:creationId xmlns:a16="http://schemas.microsoft.com/office/drawing/2014/main" id="{CAC044CB-5FBE-4F85-A096-C273D010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247650" y="9525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85536</xdr:colOff>
      <xdr:row>4</xdr:row>
      <xdr:rowOff>21981</xdr:rowOff>
    </xdr:from>
    <xdr:to>
      <xdr:col>4</xdr:col>
      <xdr:colOff>760537</xdr:colOff>
      <xdr:row>4</xdr:row>
      <xdr:rowOff>698989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20843F-593A-445D-889D-59D07F76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074" y="2681654"/>
          <a:ext cx="675001" cy="67700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43962</xdr:colOff>
      <xdr:row>3</xdr:row>
      <xdr:rowOff>0</xdr:rowOff>
    </xdr:from>
    <xdr:to>
      <xdr:col>4</xdr:col>
      <xdr:colOff>805962</xdr:colOff>
      <xdr:row>3</xdr:row>
      <xdr:rowOff>674078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D9774C-E943-4B47-B03F-34364C71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934308"/>
          <a:ext cx="762000" cy="6740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1526723</xdr:colOff>
      <xdr:row>23</xdr:row>
      <xdr:rowOff>969818</xdr:rowOff>
    </xdr:from>
    <xdr:to>
      <xdr:col>10</xdr:col>
      <xdr:colOff>176893</xdr:colOff>
      <xdr:row>23</xdr:row>
      <xdr:rowOff>2411186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AF14740-FD32-41D9-AF33-D7FCF9EEEFA5}"/>
            </a:ext>
          </a:extLst>
        </xdr:cNvPr>
        <xdr:cNvSpPr/>
      </xdr:nvSpPr>
      <xdr:spPr>
        <a:xfrm>
          <a:off x="6826087" y="9230591"/>
          <a:ext cx="1161306" cy="144136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1319890</xdr:colOff>
      <xdr:row>20</xdr:row>
      <xdr:rowOff>258536</xdr:rowOff>
    </xdr:from>
    <xdr:to>
      <xdr:col>12</xdr:col>
      <xdr:colOff>190500</xdr:colOff>
      <xdr:row>23</xdr:row>
      <xdr:rowOff>2478727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C2B922-F5C8-4DBB-B5AB-29222B4EA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1374321</xdr:colOff>
      <xdr:row>23</xdr:row>
      <xdr:rowOff>870857</xdr:rowOff>
    </xdr:from>
    <xdr:to>
      <xdr:col>3</xdr:col>
      <xdr:colOff>95250</xdr:colOff>
      <xdr:row>23</xdr:row>
      <xdr:rowOff>2313214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E57281-597F-4431-BBDD-2443F1AF88D0}"/>
            </a:ext>
          </a:extLst>
        </xdr:cNvPr>
        <xdr:cNvSpPr/>
      </xdr:nvSpPr>
      <xdr:spPr>
        <a:xfrm>
          <a:off x="1660071" y="9130393"/>
          <a:ext cx="1183822" cy="144235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1182588</xdr:colOff>
      <xdr:row>20</xdr:row>
      <xdr:rowOff>256063</xdr:rowOff>
    </xdr:from>
    <xdr:to>
      <xdr:col>3</xdr:col>
      <xdr:colOff>403269</xdr:colOff>
      <xdr:row>23</xdr:row>
      <xdr:rowOff>2476254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6CB67-4AB5-4C42-AC8C-AABFAE8B4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217714</xdr:colOff>
      <xdr:row>23</xdr:row>
      <xdr:rowOff>40821</xdr:rowOff>
    </xdr:from>
    <xdr:to>
      <xdr:col>4</xdr:col>
      <xdr:colOff>435429</xdr:colOff>
      <xdr:row>23</xdr:row>
      <xdr:rowOff>1034143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6A4A4C8-A7A5-4487-BB39-F57DB3DD5C38}"/>
            </a:ext>
          </a:extLst>
        </xdr:cNvPr>
        <xdr:cNvSpPr/>
      </xdr:nvSpPr>
      <xdr:spPr>
        <a:xfrm>
          <a:off x="503464" y="8300357"/>
          <a:ext cx="3687536" cy="9933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653143</xdr:colOff>
          <xdr:row>22</xdr:row>
          <xdr:rowOff>108857</xdr:rowOff>
        </xdr:from>
        <xdr:to>
          <xdr:col>3</xdr:col>
          <xdr:colOff>884464</xdr:colOff>
          <xdr:row>25</xdr:row>
          <xdr:rowOff>2476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508975ED-7129-4C91-BFE5-0BDA4C0E54B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Kutools_PDL9_1" spid="_x0000_s121103"/>
                </a:ext>
              </a:extLst>
            </xdr:cNvPicPr>
          </xdr:nvPicPr>
          <xdr:blipFill>
            <a:blip xmlns:r="http://schemas.openxmlformats.org/officeDocument/2006/relationships" r:embed="rId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938893" y="8164286"/>
              <a:ext cx="2694214" cy="2832762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>
    <xdr:from>
      <xdr:col>8</xdr:col>
      <xdr:colOff>288471</xdr:colOff>
      <xdr:row>23</xdr:row>
      <xdr:rowOff>43542</xdr:rowOff>
    </xdr:from>
    <xdr:to>
      <xdr:col>11</xdr:col>
      <xdr:colOff>615043</xdr:colOff>
      <xdr:row>23</xdr:row>
      <xdr:rowOff>1050471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809D3A4-B9E1-485E-916D-7236EF1BC016}"/>
            </a:ext>
          </a:extLst>
        </xdr:cNvPr>
        <xdr:cNvSpPr/>
      </xdr:nvSpPr>
      <xdr:spPr>
        <a:xfrm>
          <a:off x="5581650" y="8303078"/>
          <a:ext cx="3687536" cy="10069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810243</xdr:colOff>
          <xdr:row>22</xdr:row>
          <xdr:rowOff>111331</xdr:rowOff>
        </xdr:from>
        <xdr:to>
          <xdr:col>11</xdr:col>
          <xdr:colOff>30925</xdr:colOff>
          <xdr:row>24</xdr:row>
          <xdr:rowOff>176893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44232040-B445-4D23-BED0-E2A30E2CA8DF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Kutools_PDL10_1" spid="_x0000_s121104"/>
                </a:ext>
              </a:extLst>
            </xdr:cNvPicPr>
          </xdr:nvPicPr>
          <xdr:blipFill>
            <a:blip xmlns:r="http://schemas.openxmlformats.org/officeDocument/2006/relationships" r:embed="rId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6103422" y="8166760"/>
              <a:ext cx="2581646" cy="2814205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451005</xdr:colOff>
      <xdr:row>34</xdr:row>
      <xdr:rowOff>162252</xdr:rowOff>
    </xdr:from>
    <xdr:to>
      <xdr:col>22</xdr:col>
      <xdr:colOff>86591</xdr:colOff>
      <xdr:row>94</xdr:row>
      <xdr:rowOff>82680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C7999A28-87FC-4B4C-95A4-0CBE546D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005" y="7782252"/>
          <a:ext cx="6493586" cy="1135042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52203</xdr:colOff>
      <xdr:row>33</xdr:row>
      <xdr:rowOff>69273</xdr:rowOff>
    </xdr:from>
    <xdr:to>
      <xdr:col>36</xdr:col>
      <xdr:colOff>295646</xdr:colOff>
      <xdr:row>66</xdr:row>
      <xdr:rowOff>14844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49352F-E317-4E24-9416-DFC7D921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64" b="20958"/>
        <a:stretch>
          <a:fillRect/>
        </a:stretch>
      </xdr:blipFill>
      <xdr:spPr bwMode="auto">
        <a:xfrm>
          <a:off x="14149203" y="7498773"/>
          <a:ext cx="7101443" cy="62320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73025</xdr:colOff>
      <xdr:row>27</xdr:row>
      <xdr:rowOff>26642</xdr:rowOff>
    </xdr:from>
    <xdr:to>
      <xdr:col>11</xdr:col>
      <xdr:colOff>438205</xdr:colOff>
      <xdr:row>79</xdr:row>
      <xdr:rowOff>179042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4FF3F5-6CCC-4591-BA4F-36D46A7B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" y="5532092"/>
          <a:ext cx="6384980" cy="100584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23</xdr:col>
      <xdr:colOff>201721</xdr:colOff>
      <xdr:row>75</xdr:row>
      <xdr:rowOff>28140</xdr:rowOff>
    </xdr:from>
    <xdr:to>
      <xdr:col>34</xdr:col>
      <xdr:colOff>177894</xdr:colOff>
      <xdr:row>99</xdr:row>
      <xdr:rowOff>176213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97092E3-D8E5-40B1-A164-C05DD6900001}"/>
            </a:ext>
          </a:extLst>
        </xdr:cNvPr>
        <xdr:cNvGrpSpPr/>
      </xdr:nvGrpSpPr>
      <xdr:grpSpPr>
        <a:xfrm>
          <a:off x="13536721" y="14677590"/>
          <a:ext cx="6681773" cy="4720073"/>
          <a:chOff x="12235692" y="1684192"/>
          <a:chExt cx="8982112" cy="619527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DDDFAD9-7DFC-C864-6CF0-26954C7F22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897" b="22003"/>
          <a:stretch/>
        </xdr:blipFill>
        <xdr:spPr>
          <a:xfrm>
            <a:off x="16782443" y="1690997"/>
            <a:ext cx="4435361" cy="6188469"/>
          </a:xfrm>
          <a:prstGeom prst="rect">
            <a:avLst/>
          </a:prstGeom>
          <a:ln w="19050">
            <a:noFill/>
          </a:ln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FC9904B-6BEF-5053-4B3C-DBA39945FE5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633" b="21415"/>
          <a:stretch/>
        </xdr:blipFill>
        <xdr:spPr>
          <a:xfrm>
            <a:off x="12235692" y="1684192"/>
            <a:ext cx="4470861" cy="6182592"/>
          </a:xfrm>
          <a:prstGeom prst="rect">
            <a:avLst/>
          </a:prstGeom>
          <a:ln w="19050">
            <a:noFill/>
          </a:ln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581296</xdr:colOff>
      <xdr:row>36</xdr:row>
      <xdr:rowOff>108927</xdr:rowOff>
    </xdr:from>
    <xdr:to>
      <xdr:col>19</xdr:col>
      <xdr:colOff>600565</xdr:colOff>
      <xdr:row>38</xdr:row>
      <xdr:rowOff>219778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A26FD-1A1F-43FD-8851-B607D1B8D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867447">
          <a:off x="13656523" y="8542882"/>
          <a:ext cx="885178" cy="5957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757997</xdr:colOff>
      <xdr:row>10</xdr:row>
      <xdr:rowOff>11206</xdr:rowOff>
    </xdr:from>
    <xdr:to>
      <xdr:col>19</xdr:col>
      <xdr:colOff>360189</xdr:colOff>
      <xdr:row>15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89B8C8-0DB3-49CF-B6AC-8599D1BA5AB5}"/>
            </a:ext>
          </a:extLst>
        </xdr:cNvPr>
        <xdr:cNvSpPr/>
      </xdr:nvSpPr>
      <xdr:spPr>
        <a:xfrm>
          <a:off x="13307185" y="1916206"/>
          <a:ext cx="3817004" cy="2155731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Note !!</a:t>
          </a:r>
          <a:br>
            <a:rPr lang="en-US" sz="1400"/>
          </a:br>
          <a:r>
            <a:rPr lang="en-US" sz="1400"/>
            <a:t>1. Saat Pengisian Uraian di mohon memasukan  nama material sesuai dengan nama material  di harga</a:t>
          </a:r>
          <a:r>
            <a:rPr lang="en-US" sz="1400" baseline="0"/>
            <a:t> satuan</a:t>
          </a:r>
        </a:p>
        <a:p>
          <a:pPr algn="l"/>
          <a:r>
            <a:rPr lang="en-US" sz="1400" baseline="0"/>
            <a:t>2. Mohon di cek kembali saat pengisian  volume  material</a:t>
          </a:r>
        </a:p>
        <a:p>
          <a:pPr algn="l"/>
          <a:r>
            <a:rPr lang="en-US" sz="1400" baseline="0"/>
            <a:t>3. Untuk program Sarana Penunjang Fungsi  tidak perlu SLO. </a:t>
          </a:r>
          <a:endParaRPr lang="en-US" sz="1400"/>
        </a:p>
      </xdr:txBody>
    </xdr:sp>
    <xdr:clientData/>
  </xdr:twoCellAnchor>
  <xdr:twoCellAnchor editAs="oneCell">
    <xdr:from>
      <xdr:col>0</xdr:col>
      <xdr:colOff>419100</xdr:colOff>
      <xdr:row>0</xdr:row>
      <xdr:rowOff>0</xdr:rowOff>
    </xdr:from>
    <xdr:to>
      <xdr:col>2</xdr:col>
      <xdr:colOff>9525</xdr:colOff>
      <xdr:row>3</xdr:row>
      <xdr:rowOff>19050</xdr:rowOff>
    </xdr:to>
    <xdr:pic>
      <xdr:nvPicPr>
        <xdr:cNvPr id="27905" name="Picture 3">
          <a:extLst>
            <a:ext uri="{FF2B5EF4-FFF2-40B4-BE49-F238E27FC236}">
              <a16:creationId xmlns:a16="http://schemas.microsoft.com/office/drawing/2014/main" id="{CB633F83-882B-43D6-A63D-3335BABBD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419100" y="0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394608</xdr:colOff>
      <xdr:row>96</xdr:row>
      <xdr:rowOff>81642</xdr:rowOff>
    </xdr:from>
    <xdr:to>
      <xdr:col>12</xdr:col>
      <xdr:colOff>41108</xdr:colOff>
      <xdr:row>99</xdr:row>
      <xdr:rowOff>185508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0D4E3E-6DDD-4D88-8962-7FA1CEEF9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867447">
          <a:off x="10899322" y="27295928"/>
          <a:ext cx="1007214" cy="67536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358588</xdr:colOff>
      <xdr:row>11</xdr:row>
      <xdr:rowOff>123265</xdr:rowOff>
    </xdr:from>
    <xdr:to>
      <xdr:col>12</xdr:col>
      <xdr:colOff>100853</xdr:colOff>
      <xdr:row>43</xdr:row>
      <xdr:rowOff>112060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D1021B19-BD5F-4742-B800-75070B937622}"/>
            </a:ext>
          </a:extLst>
        </xdr:cNvPr>
        <xdr:cNvCxnSpPr/>
      </xdr:nvCxnSpPr>
      <xdr:spPr>
        <a:xfrm flipH="1">
          <a:off x="4101353" y="1848971"/>
          <a:ext cx="123265" cy="4997824"/>
        </a:xfrm>
        <a:prstGeom prst="line">
          <a:avLst/>
        </a:prstGeom>
        <a:ln w="1905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162381</xdr:colOff>
      <xdr:row>2</xdr:row>
      <xdr:rowOff>9474</xdr:rowOff>
    </xdr:from>
    <xdr:to>
      <xdr:col>21</xdr:col>
      <xdr:colOff>247902</xdr:colOff>
      <xdr:row>6</xdr:row>
      <xdr:rowOff>106801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54C3B014-83CD-40FE-B8A9-0BC7667C9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90" t="7529" r="22666" b="8470"/>
        <a:stretch>
          <a:fillRect/>
        </a:stretch>
      </xdr:blipFill>
      <xdr:spPr>
        <a:xfrm rot="21441372">
          <a:off x="6944181" y="333324"/>
          <a:ext cx="847521" cy="706927"/>
        </a:xfrm>
        <a:prstGeom prst="rect">
          <a:avLst/>
        </a:prstGeom>
      </xdr:spPr>
    </xdr:pic>
    <xdr:clientData/>
  </xdr:twoCellAnchor>
  <xdr:twoCellAnchor>
    <xdr:from>
      <xdr:col>26</xdr:col>
      <xdr:colOff>87024</xdr:colOff>
      <xdr:row>5</xdr:row>
      <xdr:rowOff>41124</xdr:rowOff>
    </xdr:from>
    <xdr:to>
      <xdr:col>29</xdr:col>
      <xdr:colOff>259693</xdr:colOff>
      <xdr:row>16</xdr:row>
      <xdr:rowOff>136532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D73720E7-A420-4542-B169-8235A252EC25}"/>
            </a:ext>
          </a:extLst>
        </xdr:cNvPr>
        <xdr:cNvGrpSpPr/>
      </xdr:nvGrpSpPr>
      <xdr:grpSpPr>
        <a:xfrm>
          <a:off x="9587176" y="819689"/>
          <a:ext cx="1373647" cy="1751930"/>
          <a:chOff x="9713886" y="808452"/>
          <a:chExt cx="1342558" cy="1766630"/>
        </a:xfrm>
      </xdr:grpSpPr>
      <xdr:grpSp>
        <xdr:nvGrpSpPr>
          <xdr:cNvPr id="131" name="Group 13">
            <a:extLst>
              <a:ext uri="{FF2B5EF4-FFF2-40B4-BE49-F238E27FC236}">
                <a16:creationId xmlns:a16="http://schemas.microsoft.com/office/drawing/2014/main" id="{060D6BD9-5867-48B6-A58F-14F6B7242CA5}"/>
              </a:ext>
            </a:extLst>
          </xdr:cNvPr>
          <xdr:cNvGrpSpPr/>
        </xdr:nvGrpSpPr>
        <xdr:grpSpPr>
          <a:xfrm>
            <a:off x="9956795" y="808452"/>
            <a:ext cx="83991" cy="75955"/>
            <a:chOff x="9937028" y="802652"/>
            <a:chExt cx="83991" cy="77961"/>
          </a:xfrm>
        </xdr:grpSpPr>
        <xdr:sp macro="" textlink="">
          <xdr:nvSpPr>
            <xdr:cNvPr id="190" name="Oval 1">
              <a:extLst>
                <a:ext uri="{FF2B5EF4-FFF2-40B4-BE49-F238E27FC236}">
                  <a16:creationId xmlns:a16="http://schemas.microsoft.com/office/drawing/2014/main" id="{42E06FCA-F10D-4B75-8F4D-C30574A5C024}"/>
                </a:ext>
              </a:extLst>
            </xdr:cNvPr>
            <xdr:cNvSpPr/>
          </xdr:nvSpPr>
          <xdr:spPr>
            <a:xfrm>
              <a:off x="9937028" y="802652"/>
              <a:ext cx="83991" cy="77961"/>
            </a:xfrm>
            <a:prstGeom prst="ellipse">
              <a:avLst/>
            </a:prstGeom>
            <a:noFill/>
            <a:ln w="127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100"/>
            </a:p>
          </xdr:txBody>
        </xdr:sp>
        <xdr:cxnSp macro="">
          <xdr:nvCxnSpPr>
            <xdr:cNvPr id="191" name="Straight Connector 3">
              <a:extLst>
                <a:ext uri="{FF2B5EF4-FFF2-40B4-BE49-F238E27FC236}">
                  <a16:creationId xmlns:a16="http://schemas.microsoft.com/office/drawing/2014/main" id="{74666ABA-1610-4B8A-B267-2928592C5081}"/>
                </a:ext>
              </a:extLst>
            </xdr:cNvPr>
            <xdr:cNvCxnSpPr>
              <a:stCxn id="147" idx="1"/>
              <a:endCxn id="147" idx="5"/>
            </xdr:cNvCxnSpPr>
          </xdr:nvCxnSpPr>
          <xdr:spPr>
            <a:xfrm rot="16200000" flipH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Straight Connector 191">
              <a:extLst>
                <a:ext uri="{FF2B5EF4-FFF2-40B4-BE49-F238E27FC236}">
                  <a16:creationId xmlns:a16="http://schemas.microsoft.com/office/drawing/2014/main" id="{40B04D93-B0CD-4C8A-ACCE-583AA61D45C5}"/>
                </a:ext>
              </a:extLst>
            </xdr:cNvPr>
            <xdr:cNvCxnSpPr>
              <a:stCxn id="147" idx="3"/>
              <a:endCxn id="147" idx="7"/>
            </xdr:cNvCxnSpPr>
          </xdr:nvCxnSpPr>
          <xdr:spPr>
            <a:xfrm rot="5400000" flipH="1" flipV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32" name="Oval 131">
            <a:extLst>
              <a:ext uri="{FF2B5EF4-FFF2-40B4-BE49-F238E27FC236}">
                <a16:creationId xmlns:a16="http://schemas.microsoft.com/office/drawing/2014/main" id="{AB13FFD3-55F1-44AB-B64B-810D0F3763FF}"/>
              </a:ext>
            </a:extLst>
          </xdr:cNvPr>
          <xdr:cNvSpPr/>
        </xdr:nvSpPr>
        <xdr:spPr>
          <a:xfrm>
            <a:off x="9961829" y="958486"/>
            <a:ext cx="83991" cy="75955"/>
          </a:xfrm>
          <a:prstGeom prst="ellipse">
            <a:avLst/>
          </a:prstGeom>
          <a:solidFill>
            <a:srgbClr val="FF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grpSp>
        <xdr:nvGrpSpPr>
          <xdr:cNvPr id="133" name="Group 14">
            <a:extLst>
              <a:ext uri="{FF2B5EF4-FFF2-40B4-BE49-F238E27FC236}">
                <a16:creationId xmlns:a16="http://schemas.microsoft.com/office/drawing/2014/main" id="{9DFBB569-95A6-4E03-8661-F903AD9F0FB6}"/>
              </a:ext>
            </a:extLst>
          </xdr:cNvPr>
          <xdr:cNvGrpSpPr/>
        </xdr:nvGrpSpPr>
        <xdr:grpSpPr>
          <a:xfrm>
            <a:off x="10700106" y="811255"/>
            <a:ext cx="83991" cy="75955"/>
            <a:chOff x="9937028" y="802652"/>
            <a:chExt cx="83991" cy="77961"/>
          </a:xfrm>
        </xdr:grpSpPr>
        <xdr:sp macro="" textlink="">
          <xdr:nvSpPr>
            <xdr:cNvPr id="187" name="Oval 186">
              <a:extLst>
                <a:ext uri="{FF2B5EF4-FFF2-40B4-BE49-F238E27FC236}">
                  <a16:creationId xmlns:a16="http://schemas.microsoft.com/office/drawing/2014/main" id="{EBB5BC96-D2C8-40AB-A288-998E50E3E9EE}"/>
                </a:ext>
              </a:extLst>
            </xdr:cNvPr>
            <xdr:cNvSpPr/>
          </xdr:nvSpPr>
          <xdr:spPr>
            <a:xfrm>
              <a:off x="9937028" y="802652"/>
              <a:ext cx="83991" cy="77961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100"/>
            </a:p>
          </xdr:txBody>
        </xdr:sp>
        <xdr:cxnSp macro="">
          <xdr:nvCxnSpPr>
            <xdr:cNvPr id="188" name="Straight Connector 187">
              <a:extLst>
                <a:ext uri="{FF2B5EF4-FFF2-40B4-BE49-F238E27FC236}">
                  <a16:creationId xmlns:a16="http://schemas.microsoft.com/office/drawing/2014/main" id="{10699C66-1696-454E-AE13-14EC74788CCD}"/>
                </a:ext>
              </a:extLst>
            </xdr:cNvPr>
            <xdr:cNvCxnSpPr>
              <a:stCxn id="187" idx="1"/>
              <a:endCxn id="187" idx="5"/>
            </xdr:cNvCxnSpPr>
          </xdr:nvCxnSpPr>
          <xdr:spPr>
            <a:xfrm rot="16200000" flipH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Straight Connector 188">
              <a:extLst>
                <a:ext uri="{FF2B5EF4-FFF2-40B4-BE49-F238E27FC236}">
                  <a16:creationId xmlns:a16="http://schemas.microsoft.com/office/drawing/2014/main" id="{1516C53E-FE28-4CE5-A4D4-B072165A2448}"/>
                </a:ext>
              </a:extLst>
            </xdr:cNvPr>
            <xdr:cNvCxnSpPr>
              <a:stCxn id="187" idx="3"/>
              <a:endCxn id="187" idx="7"/>
            </xdr:cNvCxnSpPr>
          </xdr:nvCxnSpPr>
          <xdr:spPr>
            <a:xfrm rot="5400000" flipH="1" flipV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34" name="Oval 133">
            <a:extLst>
              <a:ext uri="{FF2B5EF4-FFF2-40B4-BE49-F238E27FC236}">
                <a16:creationId xmlns:a16="http://schemas.microsoft.com/office/drawing/2014/main" id="{F076118B-6F21-4E64-9C92-DE4D9316EF49}"/>
              </a:ext>
            </a:extLst>
          </xdr:cNvPr>
          <xdr:cNvSpPr/>
        </xdr:nvSpPr>
        <xdr:spPr>
          <a:xfrm>
            <a:off x="10700107" y="958754"/>
            <a:ext cx="79355" cy="80589"/>
          </a:xfrm>
          <a:prstGeom prst="ellipse">
            <a:avLst/>
          </a:prstGeom>
          <a:solidFill>
            <a:schemeClr val="tx1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cxnSp macro="">
        <xdr:nvCxnSpPr>
          <xdr:cNvPr id="135" name="Straight Connector 134">
            <a:extLst>
              <a:ext uri="{FF2B5EF4-FFF2-40B4-BE49-F238E27FC236}">
                <a16:creationId xmlns:a16="http://schemas.microsoft.com/office/drawing/2014/main" id="{5B91A31F-77CD-47E5-87F7-18DE94BC8097}"/>
              </a:ext>
            </a:extLst>
          </xdr:cNvPr>
          <xdr:cNvCxnSpPr/>
        </xdr:nvCxnSpPr>
        <xdr:spPr>
          <a:xfrm>
            <a:off x="9713886" y="1155620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Straight Connector 135">
            <a:extLst>
              <a:ext uri="{FF2B5EF4-FFF2-40B4-BE49-F238E27FC236}">
                <a16:creationId xmlns:a16="http://schemas.microsoft.com/office/drawing/2014/main" id="{16DED4B0-A7C7-4DFF-8113-9C2EFAD2077D}"/>
              </a:ext>
            </a:extLst>
          </xdr:cNvPr>
          <xdr:cNvCxnSpPr/>
        </xdr:nvCxnSpPr>
        <xdr:spPr>
          <a:xfrm>
            <a:off x="10476532" y="1159394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076289E5-8205-4203-BECE-51010B9FEA1E}"/>
              </a:ext>
            </a:extLst>
          </xdr:cNvPr>
          <xdr:cNvCxnSpPr/>
        </xdr:nvCxnSpPr>
        <xdr:spPr>
          <a:xfrm>
            <a:off x="9714532" y="1302091"/>
            <a:ext cx="568271" cy="1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Straight Connector 137">
            <a:extLst>
              <a:ext uri="{FF2B5EF4-FFF2-40B4-BE49-F238E27FC236}">
                <a16:creationId xmlns:a16="http://schemas.microsoft.com/office/drawing/2014/main" id="{B8142599-3DDE-45A6-8925-862C6B3BF3F7}"/>
              </a:ext>
            </a:extLst>
          </xdr:cNvPr>
          <xdr:cNvCxnSpPr/>
        </xdr:nvCxnSpPr>
        <xdr:spPr>
          <a:xfrm>
            <a:off x="10477178" y="1305866"/>
            <a:ext cx="568271" cy="1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Straight Connector 138">
            <a:extLst>
              <a:ext uri="{FF2B5EF4-FFF2-40B4-BE49-F238E27FC236}">
                <a16:creationId xmlns:a16="http://schemas.microsoft.com/office/drawing/2014/main" id="{963D48E4-10BE-40A8-8A2E-3258EE9F73E9}"/>
              </a:ext>
            </a:extLst>
          </xdr:cNvPr>
          <xdr:cNvCxnSpPr/>
        </xdr:nvCxnSpPr>
        <xdr:spPr>
          <a:xfrm>
            <a:off x="9717115" y="1459890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" name="Straight Connector 139">
            <a:extLst>
              <a:ext uri="{FF2B5EF4-FFF2-40B4-BE49-F238E27FC236}">
                <a16:creationId xmlns:a16="http://schemas.microsoft.com/office/drawing/2014/main" id="{02FBE62B-8402-440A-B6FA-D911E36F4BA7}"/>
              </a:ext>
            </a:extLst>
          </xdr:cNvPr>
          <xdr:cNvCxnSpPr/>
        </xdr:nvCxnSpPr>
        <xdr:spPr>
          <a:xfrm>
            <a:off x="10479761" y="1463664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1" name="Straight Connector 140">
            <a:extLst>
              <a:ext uri="{FF2B5EF4-FFF2-40B4-BE49-F238E27FC236}">
                <a16:creationId xmlns:a16="http://schemas.microsoft.com/office/drawing/2014/main" id="{6B13B81D-9F57-4E80-86CD-5CFCDB6F3607}"/>
              </a:ext>
            </a:extLst>
          </xdr:cNvPr>
          <xdr:cNvCxnSpPr/>
        </xdr:nvCxnSpPr>
        <xdr:spPr>
          <a:xfrm>
            <a:off x="9713886" y="1605734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F1FC6061-B7D8-446B-87EF-A335A61E0A3A}"/>
              </a:ext>
            </a:extLst>
          </xdr:cNvPr>
          <xdr:cNvCxnSpPr/>
        </xdr:nvCxnSpPr>
        <xdr:spPr>
          <a:xfrm>
            <a:off x="10476532" y="1609509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EEB5C5B7-133E-45E8-8BD2-36F808F29497}"/>
              </a:ext>
            </a:extLst>
          </xdr:cNvPr>
          <xdr:cNvCxnSpPr/>
        </xdr:nvCxnSpPr>
        <xdr:spPr>
          <a:xfrm rot="5400000" flipH="1" flipV="1">
            <a:off x="9939307" y="143449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8BA487D9-57A9-44F1-95CA-4632A1397930}"/>
              </a:ext>
            </a:extLst>
          </xdr:cNvPr>
          <xdr:cNvCxnSpPr/>
        </xdr:nvCxnSpPr>
        <xdr:spPr>
          <a:xfrm rot="5400000" flipH="1" flipV="1">
            <a:off x="9969005" y="143511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Straight Connector 144">
            <a:extLst>
              <a:ext uri="{FF2B5EF4-FFF2-40B4-BE49-F238E27FC236}">
                <a16:creationId xmlns:a16="http://schemas.microsoft.com/office/drawing/2014/main" id="{007209C2-33B5-43A0-97EE-64F51174C4D9}"/>
              </a:ext>
            </a:extLst>
          </xdr:cNvPr>
          <xdr:cNvCxnSpPr/>
        </xdr:nvCxnSpPr>
        <xdr:spPr>
          <a:xfrm rot="5400000" flipH="1" flipV="1">
            <a:off x="9998710" y="1435739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Straight Connector 145">
            <a:extLst>
              <a:ext uri="{FF2B5EF4-FFF2-40B4-BE49-F238E27FC236}">
                <a16:creationId xmlns:a16="http://schemas.microsoft.com/office/drawing/2014/main" id="{6DFF1CF2-D55B-4A6B-9378-747A93166DBE}"/>
              </a:ext>
            </a:extLst>
          </xdr:cNvPr>
          <xdr:cNvCxnSpPr/>
        </xdr:nvCxnSpPr>
        <xdr:spPr>
          <a:xfrm rot="5400000" flipH="1" flipV="1">
            <a:off x="10689037" y="144141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Straight Connector 50">
            <a:extLst>
              <a:ext uri="{FF2B5EF4-FFF2-40B4-BE49-F238E27FC236}">
                <a16:creationId xmlns:a16="http://schemas.microsoft.com/office/drawing/2014/main" id="{7FBF3ED9-7102-40DA-99CF-07C5F2CE4563}"/>
              </a:ext>
            </a:extLst>
          </xdr:cNvPr>
          <xdr:cNvCxnSpPr/>
        </xdr:nvCxnSpPr>
        <xdr:spPr>
          <a:xfrm rot="5400000" flipH="1" flipV="1">
            <a:off x="10718735" y="1442031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Straight Connector 147">
            <a:extLst>
              <a:ext uri="{FF2B5EF4-FFF2-40B4-BE49-F238E27FC236}">
                <a16:creationId xmlns:a16="http://schemas.microsoft.com/office/drawing/2014/main" id="{B2996898-91A6-4687-872C-44CCF54C9276}"/>
              </a:ext>
            </a:extLst>
          </xdr:cNvPr>
          <xdr:cNvCxnSpPr/>
        </xdr:nvCxnSpPr>
        <xdr:spPr>
          <a:xfrm rot="5400000" flipH="1" flipV="1">
            <a:off x="10748440" y="144266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9" name="Straight Connector 52">
            <a:extLst>
              <a:ext uri="{FF2B5EF4-FFF2-40B4-BE49-F238E27FC236}">
                <a16:creationId xmlns:a16="http://schemas.microsoft.com/office/drawing/2014/main" id="{46997BEE-8ED5-4F0F-84DC-C0EEB70A5C4C}"/>
              </a:ext>
            </a:extLst>
          </xdr:cNvPr>
          <xdr:cNvCxnSpPr/>
        </xdr:nvCxnSpPr>
        <xdr:spPr>
          <a:xfrm rot="5400000" flipH="1" flipV="1">
            <a:off x="9910541" y="158112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" name="Straight Connector 149">
            <a:extLst>
              <a:ext uri="{FF2B5EF4-FFF2-40B4-BE49-F238E27FC236}">
                <a16:creationId xmlns:a16="http://schemas.microsoft.com/office/drawing/2014/main" id="{A64C4F3F-0B38-4085-9379-83CCEBB85C8E}"/>
              </a:ext>
            </a:extLst>
          </xdr:cNvPr>
          <xdr:cNvCxnSpPr/>
        </xdr:nvCxnSpPr>
        <xdr:spPr>
          <a:xfrm rot="5400000" flipH="1" flipV="1">
            <a:off x="9940239" y="1581741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0A9386DA-8BC6-4561-8C99-5E8150D598F9}"/>
              </a:ext>
            </a:extLst>
          </xdr:cNvPr>
          <xdr:cNvCxnSpPr/>
        </xdr:nvCxnSpPr>
        <xdr:spPr>
          <a:xfrm rot="5400000" flipH="1" flipV="1">
            <a:off x="9969944" y="158237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B2284A60-DB47-4B3B-812F-3F276FE9839C}"/>
              </a:ext>
            </a:extLst>
          </xdr:cNvPr>
          <xdr:cNvCxnSpPr/>
        </xdr:nvCxnSpPr>
        <xdr:spPr>
          <a:xfrm rot="5400000" flipH="1" flipV="1">
            <a:off x="10000473" y="1583926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Straight Connector 152">
            <a:extLst>
              <a:ext uri="{FF2B5EF4-FFF2-40B4-BE49-F238E27FC236}">
                <a16:creationId xmlns:a16="http://schemas.microsoft.com/office/drawing/2014/main" id="{5D484FEF-846A-4886-A2A9-C34A3595516B}"/>
              </a:ext>
            </a:extLst>
          </xdr:cNvPr>
          <xdr:cNvCxnSpPr/>
        </xdr:nvCxnSpPr>
        <xdr:spPr>
          <a:xfrm rot="5400000" flipH="1" flipV="1">
            <a:off x="10647357" y="1584895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Straight Connector 153">
            <a:extLst>
              <a:ext uri="{FF2B5EF4-FFF2-40B4-BE49-F238E27FC236}">
                <a16:creationId xmlns:a16="http://schemas.microsoft.com/office/drawing/2014/main" id="{50B8706F-1611-465A-9017-B05D6F0F5659}"/>
              </a:ext>
            </a:extLst>
          </xdr:cNvPr>
          <xdr:cNvCxnSpPr/>
        </xdr:nvCxnSpPr>
        <xdr:spPr>
          <a:xfrm rot="5400000" flipH="1" flipV="1">
            <a:off x="10677055" y="1585516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Straight Connector 154">
            <a:extLst>
              <a:ext uri="{FF2B5EF4-FFF2-40B4-BE49-F238E27FC236}">
                <a16:creationId xmlns:a16="http://schemas.microsoft.com/office/drawing/2014/main" id="{FF809A73-3871-4A54-B568-5DF3376B0A1F}"/>
              </a:ext>
            </a:extLst>
          </xdr:cNvPr>
          <xdr:cNvCxnSpPr/>
        </xdr:nvCxnSpPr>
        <xdr:spPr>
          <a:xfrm rot="5400000" flipH="1" flipV="1">
            <a:off x="10706760" y="1586145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Straight Connector 155">
            <a:extLst>
              <a:ext uri="{FF2B5EF4-FFF2-40B4-BE49-F238E27FC236}">
                <a16:creationId xmlns:a16="http://schemas.microsoft.com/office/drawing/2014/main" id="{AF68E3A1-82EF-44EB-BDB7-9F71B3E1566B}"/>
              </a:ext>
            </a:extLst>
          </xdr:cNvPr>
          <xdr:cNvCxnSpPr/>
        </xdr:nvCxnSpPr>
        <xdr:spPr>
          <a:xfrm rot="5400000" flipH="1" flipV="1">
            <a:off x="10737289" y="158770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7" name="Isosceles Triangle 156">
            <a:extLst>
              <a:ext uri="{FF2B5EF4-FFF2-40B4-BE49-F238E27FC236}">
                <a16:creationId xmlns:a16="http://schemas.microsoft.com/office/drawing/2014/main" id="{FA29D1AC-6C7D-44BB-8AE8-B81263A5A28C}"/>
              </a:ext>
            </a:extLst>
          </xdr:cNvPr>
          <xdr:cNvSpPr/>
        </xdr:nvSpPr>
        <xdr:spPr>
          <a:xfrm>
            <a:off x="9957962" y="1726626"/>
            <a:ext cx="77932" cy="61416"/>
          </a:xfrm>
          <a:prstGeom prst="triangle">
            <a:avLst/>
          </a:prstGeom>
          <a:solidFill>
            <a:srgbClr val="FF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sp macro="" textlink="">
        <xdr:nvSpPr>
          <xdr:cNvPr id="158" name="Isosceles Triangle 157">
            <a:extLst>
              <a:ext uri="{FF2B5EF4-FFF2-40B4-BE49-F238E27FC236}">
                <a16:creationId xmlns:a16="http://schemas.microsoft.com/office/drawing/2014/main" id="{986E1F61-5B4A-4779-BBD9-716503E9BCBC}"/>
              </a:ext>
            </a:extLst>
          </xdr:cNvPr>
          <xdr:cNvSpPr/>
        </xdr:nvSpPr>
        <xdr:spPr>
          <a:xfrm>
            <a:off x="10716498" y="1735906"/>
            <a:ext cx="77932" cy="61416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grpSp>
        <xdr:nvGrpSpPr>
          <xdr:cNvPr id="159" name="Group 73">
            <a:extLst>
              <a:ext uri="{FF2B5EF4-FFF2-40B4-BE49-F238E27FC236}">
                <a16:creationId xmlns:a16="http://schemas.microsoft.com/office/drawing/2014/main" id="{D2C01037-6692-4A0B-8889-4DC4AE5878C5}"/>
              </a:ext>
            </a:extLst>
          </xdr:cNvPr>
          <xdr:cNvGrpSpPr/>
        </xdr:nvGrpSpPr>
        <xdr:grpSpPr>
          <a:xfrm>
            <a:off x="9882187" y="2015393"/>
            <a:ext cx="197304" cy="119317"/>
            <a:chOff x="9837964" y="2071683"/>
            <a:chExt cx="197304" cy="122468"/>
          </a:xfrm>
        </xdr:grpSpPr>
        <xdr:sp macro="" textlink="">
          <xdr:nvSpPr>
            <xdr:cNvPr id="185" name="TextBox 57">
              <a:extLst>
                <a:ext uri="{FF2B5EF4-FFF2-40B4-BE49-F238E27FC236}">
                  <a16:creationId xmlns:a16="http://schemas.microsoft.com/office/drawing/2014/main" id="{45C15052-E9A5-4A29-ABBB-7BC66A5305C7}"/>
                </a:ext>
              </a:extLst>
            </xdr:cNvPr>
            <xdr:cNvSpPr txBox="1"/>
          </xdr:nvSpPr>
          <xdr:spPr>
            <a:xfrm>
              <a:off x="9837964" y="2081892"/>
              <a:ext cx="197304" cy="112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>
                  <a:solidFill>
                    <a:srgbClr val="FF0000"/>
                  </a:solidFill>
                </a:rPr>
                <a:t>s</a:t>
              </a:r>
            </a:p>
          </xdr:txBody>
        </xdr:sp>
        <xdr:cxnSp macro="">
          <xdr:nvCxnSpPr>
            <xdr:cNvPr id="186" name="Straight Connector 185">
              <a:extLst>
                <a:ext uri="{FF2B5EF4-FFF2-40B4-BE49-F238E27FC236}">
                  <a16:creationId xmlns:a16="http://schemas.microsoft.com/office/drawing/2014/main" id="{D5799933-5BE9-427B-BC78-4A207E9D9EAE}"/>
                </a:ext>
              </a:extLst>
            </xdr:cNvPr>
            <xdr:cNvCxnSpPr/>
          </xdr:nvCxnSpPr>
          <xdr:spPr>
            <a:xfrm rot="5400000" flipH="1" flipV="1">
              <a:off x="9880176" y="2110803"/>
              <a:ext cx="122463" cy="44223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0" name="Group 74">
            <a:extLst>
              <a:ext uri="{FF2B5EF4-FFF2-40B4-BE49-F238E27FC236}">
                <a16:creationId xmlns:a16="http://schemas.microsoft.com/office/drawing/2014/main" id="{E7269166-BD74-45A5-AC39-4D58AFF55146}"/>
              </a:ext>
            </a:extLst>
          </xdr:cNvPr>
          <xdr:cNvGrpSpPr/>
        </xdr:nvGrpSpPr>
        <xdr:grpSpPr>
          <a:xfrm>
            <a:off x="10657114" y="2015970"/>
            <a:ext cx="197304" cy="119316"/>
            <a:chOff x="9837964" y="2071684"/>
            <a:chExt cx="197304" cy="122467"/>
          </a:xfrm>
        </xdr:grpSpPr>
        <xdr:sp macro="" textlink="">
          <xdr:nvSpPr>
            <xdr:cNvPr id="183" name="TextBox 55">
              <a:extLst>
                <a:ext uri="{FF2B5EF4-FFF2-40B4-BE49-F238E27FC236}">
                  <a16:creationId xmlns:a16="http://schemas.microsoft.com/office/drawing/2014/main" id="{58CC291B-E0FE-48F8-85AD-9FE92164E286}"/>
                </a:ext>
              </a:extLst>
            </xdr:cNvPr>
            <xdr:cNvSpPr txBox="1"/>
          </xdr:nvSpPr>
          <xdr:spPr>
            <a:xfrm>
              <a:off x="9837964" y="2081892"/>
              <a:ext cx="197304" cy="112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/>
                <a:t>s</a:t>
              </a:r>
            </a:p>
          </xdr:txBody>
        </xdr:sp>
        <xdr:cxnSp macro="">
          <xdr:nvCxnSpPr>
            <xdr:cNvPr id="184" name="Straight Connector 183">
              <a:extLst>
                <a:ext uri="{FF2B5EF4-FFF2-40B4-BE49-F238E27FC236}">
                  <a16:creationId xmlns:a16="http://schemas.microsoft.com/office/drawing/2014/main" id="{77C1087C-B131-4FA0-BFBF-966BF37EE59E}"/>
                </a:ext>
              </a:extLst>
            </xdr:cNvPr>
            <xdr:cNvCxnSpPr/>
          </xdr:nvCxnSpPr>
          <xdr:spPr>
            <a:xfrm rot="5400000" flipH="1" flipV="1">
              <a:off x="9884506" y="2110804"/>
              <a:ext cx="122463" cy="4422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1" name="Group 89">
            <a:extLst>
              <a:ext uri="{FF2B5EF4-FFF2-40B4-BE49-F238E27FC236}">
                <a16:creationId xmlns:a16="http://schemas.microsoft.com/office/drawing/2014/main" id="{8AB3204E-6196-4E3A-B5CC-9C1D17E65A8A}"/>
              </a:ext>
            </a:extLst>
          </xdr:cNvPr>
          <xdr:cNvGrpSpPr/>
        </xdr:nvGrpSpPr>
        <xdr:grpSpPr>
          <a:xfrm>
            <a:off x="9820014" y="2182086"/>
            <a:ext cx="316053" cy="83056"/>
            <a:chOff x="9821479" y="2199918"/>
            <a:chExt cx="316053" cy="85250"/>
          </a:xfrm>
        </xdr:grpSpPr>
        <xdr:cxnSp macro="">
          <xdr:nvCxnSpPr>
            <xdr:cNvPr id="179" name="Straight Connector 178">
              <a:extLst>
                <a:ext uri="{FF2B5EF4-FFF2-40B4-BE49-F238E27FC236}">
                  <a16:creationId xmlns:a16="http://schemas.microsoft.com/office/drawing/2014/main" id="{79375664-6CF1-4749-AFB2-250D081640C8}"/>
                </a:ext>
              </a:extLst>
            </xdr:cNvPr>
            <xdr:cNvCxnSpPr/>
          </xdr:nvCxnSpPr>
          <xdr:spPr>
            <a:xfrm rot="16200000" flipH="1">
              <a:off x="9916213" y="2242208"/>
              <a:ext cx="85249" cy="670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0" name="Straight Connector 79">
              <a:extLst>
                <a:ext uri="{FF2B5EF4-FFF2-40B4-BE49-F238E27FC236}">
                  <a16:creationId xmlns:a16="http://schemas.microsoft.com/office/drawing/2014/main" id="{27801470-D547-4D43-B1A9-E1EC6395B261}"/>
                </a:ext>
              </a:extLst>
            </xdr:cNvPr>
            <xdr:cNvCxnSpPr/>
          </xdr:nvCxnSpPr>
          <xdr:spPr>
            <a:xfrm rot="16200000" flipH="1">
              <a:off x="9958123" y="2242209"/>
              <a:ext cx="85249" cy="670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Straight Connector 80">
              <a:extLst>
                <a:ext uri="{FF2B5EF4-FFF2-40B4-BE49-F238E27FC236}">
                  <a16:creationId xmlns:a16="http://schemas.microsoft.com/office/drawing/2014/main" id="{85103410-B2CE-4917-AF98-0AAAB2C2587A}"/>
                </a:ext>
              </a:extLst>
            </xdr:cNvPr>
            <xdr:cNvCxnSpPr/>
          </xdr:nvCxnSpPr>
          <xdr:spPr>
            <a:xfrm flipV="1">
              <a:off x="9821479" y="2244969"/>
              <a:ext cx="134345" cy="5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Straight Connector 88">
              <a:extLst>
                <a:ext uri="{FF2B5EF4-FFF2-40B4-BE49-F238E27FC236}">
                  <a16:creationId xmlns:a16="http://schemas.microsoft.com/office/drawing/2014/main" id="{3D35312B-EDC3-4582-A38D-8C538B6AC2A7}"/>
                </a:ext>
              </a:extLst>
            </xdr:cNvPr>
            <xdr:cNvCxnSpPr/>
          </xdr:nvCxnSpPr>
          <xdr:spPr>
            <a:xfrm flipV="1">
              <a:off x="10003187" y="2247900"/>
              <a:ext cx="134345" cy="5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2" name="Group 90">
            <a:extLst>
              <a:ext uri="{FF2B5EF4-FFF2-40B4-BE49-F238E27FC236}">
                <a16:creationId xmlns:a16="http://schemas.microsoft.com/office/drawing/2014/main" id="{1230CD84-7776-4949-900C-0F3B09CC83B4}"/>
              </a:ext>
            </a:extLst>
          </xdr:cNvPr>
          <xdr:cNvGrpSpPr/>
        </xdr:nvGrpSpPr>
        <xdr:grpSpPr>
          <a:xfrm>
            <a:off x="10590806" y="2182086"/>
            <a:ext cx="316053" cy="83056"/>
            <a:chOff x="9821479" y="2199918"/>
            <a:chExt cx="316053" cy="85250"/>
          </a:xfrm>
        </xdr:grpSpPr>
        <xdr:cxnSp macro="">
          <xdr:nvCxnSpPr>
            <xdr:cNvPr id="175" name="Straight Connector 174">
              <a:extLst>
                <a:ext uri="{FF2B5EF4-FFF2-40B4-BE49-F238E27FC236}">
                  <a16:creationId xmlns:a16="http://schemas.microsoft.com/office/drawing/2014/main" id="{08A678EA-F12A-4470-A2ED-71BD3651D412}"/>
                </a:ext>
              </a:extLst>
            </xdr:cNvPr>
            <xdr:cNvCxnSpPr/>
          </xdr:nvCxnSpPr>
          <xdr:spPr>
            <a:xfrm rot="16200000" flipH="1">
              <a:off x="9916213" y="2242208"/>
              <a:ext cx="85249" cy="67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Straight Connector 175">
              <a:extLst>
                <a:ext uri="{FF2B5EF4-FFF2-40B4-BE49-F238E27FC236}">
                  <a16:creationId xmlns:a16="http://schemas.microsoft.com/office/drawing/2014/main" id="{EF179D51-64FC-436F-B3D7-BBC104062679}"/>
                </a:ext>
              </a:extLst>
            </xdr:cNvPr>
            <xdr:cNvCxnSpPr/>
          </xdr:nvCxnSpPr>
          <xdr:spPr>
            <a:xfrm rot="16200000" flipH="1">
              <a:off x="9958123" y="2242209"/>
              <a:ext cx="85249" cy="67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Straight Connector 176">
              <a:extLst>
                <a:ext uri="{FF2B5EF4-FFF2-40B4-BE49-F238E27FC236}">
                  <a16:creationId xmlns:a16="http://schemas.microsoft.com/office/drawing/2014/main" id="{1ABB7655-D247-41CD-B740-E24F6993B8F9}"/>
                </a:ext>
              </a:extLst>
            </xdr:cNvPr>
            <xdr:cNvCxnSpPr/>
          </xdr:nvCxnSpPr>
          <xdr:spPr>
            <a:xfrm flipV="1">
              <a:off x="9821479" y="2244969"/>
              <a:ext cx="134345" cy="5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Straight Connector 177">
              <a:extLst>
                <a:ext uri="{FF2B5EF4-FFF2-40B4-BE49-F238E27FC236}">
                  <a16:creationId xmlns:a16="http://schemas.microsoft.com/office/drawing/2014/main" id="{B1D40DF5-1138-41B9-83E5-E026FC119CFD}"/>
                </a:ext>
              </a:extLst>
            </xdr:cNvPr>
            <xdr:cNvCxnSpPr/>
          </xdr:nvCxnSpPr>
          <xdr:spPr>
            <a:xfrm flipV="1">
              <a:off x="10003187" y="2247900"/>
              <a:ext cx="134345" cy="5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63" name="Straight Connector 162">
            <a:extLst>
              <a:ext uri="{FF2B5EF4-FFF2-40B4-BE49-F238E27FC236}">
                <a16:creationId xmlns:a16="http://schemas.microsoft.com/office/drawing/2014/main" id="{8C57DF26-95DC-43FC-8994-E523B9FC7604}"/>
              </a:ext>
            </a:extLst>
          </xdr:cNvPr>
          <xdr:cNvCxnSpPr/>
        </xdr:nvCxnSpPr>
        <xdr:spPr>
          <a:xfrm>
            <a:off x="9725527" y="2374276"/>
            <a:ext cx="568271" cy="1"/>
          </a:xfrm>
          <a:prstGeom prst="line">
            <a:avLst/>
          </a:prstGeom>
          <a:ln w="127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4" name="Straight Connector 163">
            <a:extLst>
              <a:ext uri="{FF2B5EF4-FFF2-40B4-BE49-F238E27FC236}">
                <a16:creationId xmlns:a16="http://schemas.microsoft.com/office/drawing/2014/main" id="{1EAC5480-2A20-4098-B430-00A9E2568F82}"/>
              </a:ext>
            </a:extLst>
          </xdr:cNvPr>
          <xdr:cNvCxnSpPr/>
        </xdr:nvCxnSpPr>
        <xdr:spPr>
          <a:xfrm>
            <a:off x="10488173" y="2378050"/>
            <a:ext cx="568271" cy="1"/>
          </a:xfrm>
          <a:prstGeom prst="line">
            <a:avLst/>
          </a:prstGeom>
          <a:ln w="127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5" name="Straight Arrow Connector 164">
            <a:extLst>
              <a:ext uri="{FF2B5EF4-FFF2-40B4-BE49-F238E27FC236}">
                <a16:creationId xmlns:a16="http://schemas.microsoft.com/office/drawing/2014/main" id="{D6914BCE-597C-4E0E-9DFE-6027837CDC24}"/>
              </a:ext>
            </a:extLst>
          </xdr:cNvPr>
          <xdr:cNvCxnSpPr/>
        </xdr:nvCxnSpPr>
        <xdr:spPr>
          <a:xfrm flipV="1">
            <a:off x="9898674" y="2488869"/>
            <a:ext cx="190499" cy="86213"/>
          </a:xfrm>
          <a:prstGeom prst="straightConnector1">
            <a:avLst/>
          </a:prstGeom>
          <a:ln w="127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6" name="Straight Arrow Connector 165">
            <a:extLst>
              <a:ext uri="{FF2B5EF4-FFF2-40B4-BE49-F238E27FC236}">
                <a16:creationId xmlns:a16="http://schemas.microsoft.com/office/drawing/2014/main" id="{3D1F9EB9-8128-4037-BC32-01C860EDA103}"/>
              </a:ext>
            </a:extLst>
          </xdr:cNvPr>
          <xdr:cNvCxnSpPr/>
        </xdr:nvCxnSpPr>
        <xdr:spPr>
          <a:xfrm flipV="1">
            <a:off x="10622574" y="2487432"/>
            <a:ext cx="190499" cy="8621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7" name="Group 155">
            <a:extLst>
              <a:ext uri="{FF2B5EF4-FFF2-40B4-BE49-F238E27FC236}">
                <a16:creationId xmlns:a16="http://schemas.microsoft.com/office/drawing/2014/main" id="{58946337-4900-43CD-BDEF-C8C69ACA1456}"/>
              </a:ext>
            </a:extLst>
          </xdr:cNvPr>
          <xdr:cNvGrpSpPr/>
        </xdr:nvGrpSpPr>
        <xdr:grpSpPr>
          <a:xfrm>
            <a:off x="9933528" y="1881395"/>
            <a:ext cx="120950" cy="61416"/>
            <a:chOff x="9933528" y="1884700"/>
            <a:chExt cx="120950" cy="61119"/>
          </a:xfrm>
        </xdr:grpSpPr>
        <xdr:sp macro="" textlink="">
          <xdr:nvSpPr>
            <xdr:cNvPr id="172" name="Isosceles Triangle 171">
              <a:extLst>
                <a:ext uri="{FF2B5EF4-FFF2-40B4-BE49-F238E27FC236}">
                  <a16:creationId xmlns:a16="http://schemas.microsoft.com/office/drawing/2014/main" id="{35F2B468-B7D8-431F-A0C1-74EF8F857501}"/>
                </a:ext>
              </a:extLst>
            </xdr:cNvPr>
            <xdr:cNvSpPr/>
          </xdr:nvSpPr>
          <xdr:spPr>
            <a:xfrm>
              <a:off x="9982835" y="1887210"/>
              <a:ext cx="71643" cy="457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100"/>
            </a:p>
          </xdr:txBody>
        </xdr:sp>
        <xdr:sp macro="" textlink="">
          <xdr:nvSpPr>
            <xdr:cNvPr id="173" name="Isosceles Triangle 172">
              <a:extLst>
                <a:ext uri="{FF2B5EF4-FFF2-40B4-BE49-F238E27FC236}">
                  <a16:creationId xmlns:a16="http://schemas.microsoft.com/office/drawing/2014/main" id="{CD702929-88EF-41D0-B0F3-78C0A4304FDA}"/>
                </a:ext>
              </a:extLst>
            </xdr:cNvPr>
            <xdr:cNvSpPr/>
          </xdr:nvSpPr>
          <xdr:spPr>
            <a:xfrm>
              <a:off x="9933528" y="1891130"/>
              <a:ext cx="71643" cy="45718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100"/>
            </a:p>
          </xdr:txBody>
        </xdr:sp>
        <xdr:sp macro="" textlink="">
          <xdr:nvSpPr>
            <xdr:cNvPr id="174" name="Isosceles Triangle 173">
              <a:extLst>
                <a:ext uri="{FF2B5EF4-FFF2-40B4-BE49-F238E27FC236}">
                  <a16:creationId xmlns:a16="http://schemas.microsoft.com/office/drawing/2014/main" id="{7CAED516-EE76-4E9A-97F7-700914DB67C9}"/>
                </a:ext>
              </a:extLst>
            </xdr:cNvPr>
            <xdr:cNvSpPr/>
          </xdr:nvSpPr>
          <xdr:spPr>
            <a:xfrm>
              <a:off x="9953704" y="1884700"/>
              <a:ext cx="77933" cy="611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100"/>
            </a:p>
          </xdr:txBody>
        </xdr:sp>
      </xdr:grpSp>
      <xdr:grpSp>
        <xdr:nvGrpSpPr>
          <xdr:cNvPr id="168" name="Group 134">
            <a:extLst>
              <a:ext uri="{FF2B5EF4-FFF2-40B4-BE49-F238E27FC236}">
                <a16:creationId xmlns:a16="http://schemas.microsoft.com/office/drawing/2014/main" id="{59CB8EE0-22C9-4393-94F5-01C632D35EC8}"/>
              </a:ext>
            </a:extLst>
          </xdr:cNvPr>
          <xdr:cNvGrpSpPr/>
        </xdr:nvGrpSpPr>
        <xdr:grpSpPr>
          <a:xfrm>
            <a:off x="10690412" y="1882091"/>
            <a:ext cx="120949" cy="61416"/>
            <a:chOff x="10690412" y="1882091"/>
            <a:chExt cx="120949" cy="61416"/>
          </a:xfrm>
        </xdr:grpSpPr>
        <xdr:sp macro="" textlink="">
          <xdr:nvSpPr>
            <xdr:cNvPr id="169" name="Isosceles Triangle 168">
              <a:extLst>
                <a:ext uri="{FF2B5EF4-FFF2-40B4-BE49-F238E27FC236}">
                  <a16:creationId xmlns:a16="http://schemas.microsoft.com/office/drawing/2014/main" id="{DF49387A-E4CE-484C-86F7-B97CDFA65DD8}"/>
                </a:ext>
              </a:extLst>
            </xdr:cNvPr>
            <xdr:cNvSpPr/>
          </xdr:nvSpPr>
          <xdr:spPr>
            <a:xfrm>
              <a:off x="10739718" y="1884616"/>
              <a:ext cx="71643" cy="45941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100"/>
            </a:p>
          </xdr:txBody>
        </xdr:sp>
        <xdr:sp macro="" textlink="">
          <xdr:nvSpPr>
            <xdr:cNvPr id="170" name="Isosceles Triangle 169">
              <a:extLst>
                <a:ext uri="{FF2B5EF4-FFF2-40B4-BE49-F238E27FC236}">
                  <a16:creationId xmlns:a16="http://schemas.microsoft.com/office/drawing/2014/main" id="{775F4FD0-F247-4B3F-AD0A-E24594F75FA9}"/>
                </a:ext>
              </a:extLst>
            </xdr:cNvPr>
            <xdr:cNvSpPr/>
          </xdr:nvSpPr>
          <xdr:spPr>
            <a:xfrm>
              <a:off x="10690412" y="1888558"/>
              <a:ext cx="71643" cy="45941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100"/>
            </a:p>
          </xdr:txBody>
        </xdr:sp>
        <xdr:sp macro="" textlink="">
          <xdr:nvSpPr>
            <xdr:cNvPr id="171" name="Isosceles Triangle 170">
              <a:extLst>
                <a:ext uri="{FF2B5EF4-FFF2-40B4-BE49-F238E27FC236}">
                  <a16:creationId xmlns:a16="http://schemas.microsoft.com/office/drawing/2014/main" id="{AC1EC8CD-94D7-4457-A0FD-8C87DCE62761}"/>
                </a:ext>
              </a:extLst>
            </xdr:cNvPr>
            <xdr:cNvSpPr/>
          </xdr:nvSpPr>
          <xdr:spPr>
            <a:xfrm>
              <a:off x="10710582" y="1882091"/>
              <a:ext cx="77932" cy="61416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1100"/>
            </a:p>
          </xdr:txBody>
        </xdr:sp>
      </xdr:grpSp>
    </xdr:grpSp>
    <xdr:clientData/>
  </xdr:twoCellAnchor>
  <xdr:twoCellAnchor>
    <xdr:from>
      <xdr:col>7</xdr:col>
      <xdr:colOff>189756</xdr:colOff>
      <xdr:row>43</xdr:row>
      <xdr:rowOff>131502</xdr:rowOff>
    </xdr:from>
    <xdr:to>
      <xdr:col>15</xdr:col>
      <xdr:colOff>212912</xdr:colOff>
      <xdr:row>43</xdr:row>
      <xdr:rowOff>145678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EFA55AD3-8035-4C6E-8648-104995536C85}"/>
            </a:ext>
          </a:extLst>
        </xdr:cNvPr>
        <xdr:cNvCxnSpPr/>
      </xdr:nvCxnSpPr>
      <xdr:spPr>
        <a:xfrm>
          <a:off x="2408521" y="6866237"/>
          <a:ext cx="3071156" cy="14176"/>
        </a:xfrm>
        <a:prstGeom prst="line">
          <a:avLst/>
        </a:prstGeom>
        <a:ln w="1905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139734</xdr:colOff>
      <xdr:row>16</xdr:row>
      <xdr:rowOff>120620</xdr:rowOff>
    </xdr:from>
    <xdr:to>
      <xdr:col>11</xdr:col>
      <xdr:colOff>257844</xdr:colOff>
      <xdr:row>17</xdr:row>
      <xdr:rowOff>89574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0EE93A17-7801-41DE-9878-31721F8180D7}"/>
            </a:ext>
          </a:extLst>
        </xdr:cNvPr>
        <xdr:cNvGrpSpPr/>
      </xdr:nvGrpSpPr>
      <xdr:grpSpPr>
        <a:xfrm>
          <a:off x="3883473" y="2555707"/>
          <a:ext cx="118110" cy="118041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08" name="Oval 207">
            <a:extLst>
              <a:ext uri="{FF2B5EF4-FFF2-40B4-BE49-F238E27FC236}">
                <a16:creationId xmlns:a16="http://schemas.microsoft.com/office/drawing/2014/main" id="{EA4EBB81-988C-48E3-B71A-F63D6BCD97F5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cxnSp macro="">
        <xdr:nvCxnSpPr>
          <xdr:cNvPr id="209" name="Straight Connector 208">
            <a:extLst>
              <a:ext uri="{FF2B5EF4-FFF2-40B4-BE49-F238E27FC236}">
                <a16:creationId xmlns:a16="http://schemas.microsoft.com/office/drawing/2014/main" id="{A35B95A5-543D-4A7B-9FB6-16FECE710917}"/>
              </a:ext>
            </a:extLst>
          </xdr:cNvPr>
          <xdr:cNvCxnSpPr>
            <a:stCxn id="208" idx="1"/>
            <a:endCxn id="208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" name="Straight Connector 209">
            <a:extLst>
              <a:ext uri="{FF2B5EF4-FFF2-40B4-BE49-F238E27FC236}">
                <a16:creationId xmlns:a16="http://schemas.microsoft.com/office/drawing/2014/main" id="{0CEAAAFA-BDBD-4A8F-9EC9-D6957B65C6E1}"/>
              </a:ext>
            </a:extLst>
          </xdr:cNvPr>
          <xdr:cNvCxnSpPr>
            <a:stCxn id="208" idx="3"/>
            <a:endCxn id="208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60172</xdr:colOff>
      <xdr:row>15</xdr:row>
      <xdr:rowOff>22412</xdr:rowOff>
    </xdr:from>
    <xdr:to>
      <xdr:col>11</xdr:col>
      <xdr:colOff>145676</xdr:colOff>
      <xdr:row>22</xdr:row>
      <xdr:rowOff>84689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C848D15C-AA31-427F-B2C2-13B22170EA72}"/>
            </a:ext>
          </a:extLst>
        </xdr:cNvPr>
        <xdr:cNvCxnSpPr>
          <a:endCxn id="314" idx="1"/>
        </xdr:cNvCxnSpPr>
      </xdr:nvCxnSpPr>
      <xdr:spPr>
        <a:xfrm flipH="1">
          <a:off x="3802937" y="2375647"/>
          <a:ext cx="85504" cy="1160454"/>
        </a:xfrm>
        <a:prstGeom prst="line">
          <a:avLst/>
        </a:prstGeom>
        <a:ln w="1270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179294</xdr:colOff>
      <xdr:row>45</xdr:row>
      <xdr:rowOff>100854</xdr:rowOff>
    </xdr:from>
    <xdr:to>
      <xdr:col>15</xdr:col>
      <xdr:colOff>224117</xdr:colOff>
      <xdr:row>45</xdr:row>
      <xdr:rowOff>100854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BD09257E-6218-4320-9131-11385E207451}"/>
            </a:ext>
          </a:extLst>
        </xdr:cNvPr>
        <xdr:cNvCxnSpPr/>
      </xdr:nvCxnSpPr>
      <xdr:spPr>
        <a:xfrm>
          <a:off x="2398059" y="7149354"/>
          <a:ext cx="3092823" cy="0"/>
        </a:xfrm>
        <a:prstGeom prst="line">
          <a:avLst/>
        </a:prstGeom>
        <a:ln w="1905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371256</xdr:colOff>
      <xdr:row>41</xdr:row>
      <xdr:rowOff>15104</xdr:rowOff>
    </xdr:from>
    <xdr:to>
      <xdr:col>11</xdr:col>
      <xdr:colOff>108366</xdr:colOff>
      <xdr:row>41</xdr:row>
      <xdr:rowOff>140940</xdr:rowOff>
    </xdr:to>
    <xdr:grpSp>
      <xdr:nvGrpSpPr>
        <xdr:cNvPr id="291" name="Group 290">
          <a:extLst>
            <a:ext uri="{FF2B5EF4-FFF2-40B4-BE49-F238E27FC236}">
              <a16:creationId xmlns:a16="http://schemas.microsoft.com/office/drawing/2014/main" id="{B06567F5-464B-40C1-8AFE-FEA11496A088}"/>
            </a:ext>
          </a:extLst>
        </xdr:cNvPr>
        <xdr:cNvGrpSpPr/>
      </xdr:nvGrpSpPr>
      <xdr:grpSpPr>
        <a:xfrm>
          <a:off x="3733995" y="6202213"/>
          <a:ext cx="118110" cy="125836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92" name="Oval 291">
            <a:extLst>
              <a:ext uri="{FF2B5EF4-FFF2-40B4-BE49-F238E27FC236}">
                <a16:creationId xmlns:a16="http://schemas.microsoft.com/office/drawing/2014/main" id="{E58BFA57-9075-4322-86EC-C60C8E7DD60D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cxnSp macro="">
        <xdr:nvCxnSpPr>
          <xdr:cNvPr id="293" name="Straight Connector 292">
            <a:extLst>
              <a:ext uri="{FF2B5EF4-FFF2-40B4-BE49-F238E27FC236}">
                <a16:creationId xmlns:a16="http://schemas.microsoft.com/office/drawing/2014/main" id="{F689EC62-71EA-4993-B531-6F97DDF608A0}"/>
              </a:ext>
            </a:extLst>
          </xdr:cNvPr>
          <xdr:cNvCxnSpPr>
            <a:stCxn id="292" idx="1"/>
            <a:endCxn id="292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4" name="Straight Connector 293">
            <a:extLst>
              <a:ext uri="{FF2B5EF4-FFF2-40B4-BE49-F238E27FC236}">
                <a16:creationId xmlns:a16="http://schemas.microsoft.com/office/drawing/2014/main" id="{744F7306-DC79-4465-98EE-7520224BC5F4}"/>
              </a:ext>
            </a:extLst>
          </xdr:cNvPr>
          <xdr:cNvCxnSpPr>
            <a:stCxn id="292" idx="3"/>
            <a:endCxn id="292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6723</xdr:colOff>
      <xdr:row>29</xdr:row>
      <xdr:rowOff>52037</xdr:rowOff>
    </xdr:from>
    <xdr:to>
      <xdr:col>11</xdr:col>
      <xdr:colOff>124833</xdr:colOff>
      <xdr:row>30</xdr:row>
      <xdr:rowOff>32196</xdr:rowOff>
    </xdr:to>
    <xdr:grpSp>
      <xdr:nvGrpSpPr>
        <xdr:cNvPr id="299" name="Group 298">
          <a:extLst>
            <a:ext uri="{FF2B5EF4-FFF2-40B4-BE49-F238E27FC236}">
              <a16:creationId xmlns:a16="http://schemas.microsoft.com/office/drawing/2014/main" id="{FDCEB0A4-0E36-4AA8-9E1A-8776C6C4B3B4}"/>
            </a:ext>
          </a:extLst>
        </xdr:cNvPr>
        <xdr:cNvGrpSpPr/>
      </xdr:nvGrpSpPr>
      <xdr:grpSpPr>
        <a:xfrm>
          <a:off x="3750462" y="4425254"/>
          <a:ext cx="118110" cy="120964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300" name="Oval 299">
            <a:extLst>
              <a:ext uri="{FF2B5EF4-FFF2-40B4-BE49-F238E27FC236}">
                <a16:creationId xmlns:a16="http://schemas.microsoft.com/office/drawing/2014/main" id="{9FDB6E78-2283-4F6F-9849-B1C5C26A8096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cxnSp macro="">
        <xdr:nvCxnSpPr>
          <xdr:cNvPr id="301" name="Straight Connector 300">
            <a:extLst>
              <a:ext uri="{FF2B5EF4-FFF2-40B4-BE49-F238E27FC236}">
                <a16:creationId xmlns:a16="http://schemas.microsoft.com/office/drawing/2014/main" id="{08885618-0D6F-4B34-A00C-F547978E7E53}"/>
              </a:ext>
            </a:extLst>
          </xdr:cNvPr>
          <xdr:cNvCxnSpPr>
            <a:stCxn id="300" idx="1"/>
            <a:endCxn id="300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Straight Connector 301">
            <a:extLst>
              <a:ext uri="{FF2B5EF4-FFF2-40B4-BE49-F238E27FC236}">
                <a16:creationId xmlns:a16="http://schemas.microsoft.com/office/drawing/2014/main" id="{72579254-061E-4DF9-8150-FA6BDCDBD543}"/>
              </a:ext>
            </a:extLst>
          </xdr:cNvPr>
          <xdr:cNvCxnSpPr>
            <a:stCxn id="300" idx="3"/>
            <a:endCxn id="300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6723</xdr:colOff>
      <xdr:row>23</xdr:row>
      <xdr:rowOff>16787</xdr:rowOff>
    </xdr:from>
    <xdr:to>
      <xdr:col>11</xdr:col>
      <xdr:colOff>60172</xdr:colOff>
      <xdr:row>29</xdr:row>
      <xdr:rowOff>114955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87158709-FDFB-438C-9E09-061CEB7B40D3}"/>
            </a:ext>
          </a:extLst>
        </xdr:cNvPr>
        <xdr:cNvCxnSpPr>
          <a:stCxn id="300" idx="2"/>
          <a:endCxn id="314" idx="3"/>
        </xdr:cNvCxnSpPr>
      </xdr:nvCxnSpPr>
      <xdr:spPr>
        <a:xfrm flipV="1">
          <a:off x="3749488" y="3625081"/>
          <a:ext cx="53449" cy="1039462"/>
        </a:xfrm>
        <a:prstGeom prst="line">
          <a:avLst/>
        </a:prstGeom>
        <a:ln w="1270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42875</xdr:colOff>
      <xdr:row>22</xdr:row>
      <xdr:rowOff>66261</xdr:rowOff>
    </xdr:from>
    <xdr:to>
      <xdr:col>11</xdr:col>
      <xdr:colOff>160985</xdr:colOff>
      <xdr:row>23</xdr:row>
      <xdr:rowOff>35215</xdr:rowOff>
    </xdr:to>
    <xdr:grpSp>
      <xdr:nvGrpSpPr>
        <xdr:cNvPr id="313" name="Group 312">
          <a:extLst>
            <a:ext uri="{FF2B5EF4-FFF2-40B4-BE49-F238E27FC236}">
              <a16:creationId xmlns:a16="http://schemas.microsoft.com/office/drawing/2014/main" id="{962E606C-6ECE-4E9D-97E4-2077F741395C}"/>
            </a:ext>
          </a:extLst>
        </xdr:cNvPr>
        <xdr:cNvGrpSpPr/>
      </xdr:nvGrpSpPr>
      <xdr:grpSpPr>
        <a:xfrm>
          <a:off x="3786614" y="3395870"/>
          <a:ext cx="118110" cy="118041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314" name="Oval 313">
            <a:extLst>
              <a:ext uri="{FF2B5EF4-FFF2-40B4-BE49-F238E27FC236}">
                <a16:creationId xmlns:a16="http://schemas.microsoft.com/office/drawing/2014/main" id="{EAE85A9D-D5F2-47E1-B2ED-12E60D939E94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cxnSp macro="">
        <xdr:nvCxnSpPr>
          <xdr:cNvPr id="315" name="Straight Connector 314">
            <a:extLst>
              <a:ext uri="{FF2B5EF4-FFF2-40B4-BE49-F238E27FC236}">
                <a16:creationId xmlns:a16="http://schemas.microsoft.com/office/drawing/2014/main" id="{6A97E949-5C6F-4C5B-9A51-F54E7475E219}"/>
              </a:ext>
            </a:extLst>
          </xdr:cNvPr>
          <xdr:cNvCxnSpPr>
            <a:stCxn id="314" idx="1"/>
            <a:endCxn id="314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6" name="Straight Connector 315">
            <a:extLst>
              <a:ext uri="{FF2B5EF4-FFF2-40B4-BE49-F238E27FC236}">
                <a16:creationId xmlns:a16="http://schemas.microsoft.com/office/drawing/2014/main" id="{0D27A221-0116-4E47-A4A6-ECC27915F1AF}"/>
              </a:ext>
            </a:extLst>
          </xdr:cNvPr>
          <xdr:cNvCxnSpPr>
            <a:stCxn id="314" idx="3"/>
            <a:endCxn id="314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355080</xdr:colOff>
      <xdr:row>37</xdr:row>
      <xdr:rowOff>5750</xdr:rowOff>
    </xdr:from>
    <xdr:to>
      <xdr:col>11</xdr:col>
      <xdr:colOff>92190</xdr:colOff>
      <xdr:row>37</xdr:row>
      <xdr:rowOff>123791</xdr:rowOff>
    </xdr:to>
    <xdr:grpSp>
      <xdr:nvGrpSpPr>
        <xdr:cNvPr id="317" name="Group 316">
          <a:extLst>
            <a:ext uri="{FF2B5EF4-FFF2-40B4-BE49-F238E27FC236}">
              <a16:creationId xmlns:a16="http://schemas.microsoft.com/office/drawing/2014/main" id="{E9012E18-B51D-426E-AD91-50D1B4BEA3F2}"/>
            </a:ext>
          </a:extLst>
        </xdr:cNvPr>
        <xdr:cNvGrpSpPr/>
      </xdr:nvGrpSpPr>
      <xdr:grpSpPr>
        <a:xfrm>
          <a:off x="3717819" y="5579946"/>
          <a:ext cx="118110" cy="118041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318" name="Oval 317">
            <a:extLst>
              <a:ext uri="{FF2B5EF4-FFF2-40B4-BE49-F238E27FC236}">
                <a16:creationId xmlns:a16="http://schemas.microsoft.com/office/drawing/2014/main" id="{8DBF670F-F318-4831-B74F-72130B0E4F9B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1F378457-252F-46CC-A7CA-2ADFEBC3C01E}"/>
              </a:ext>
            </a:extLst>
          </xdr:cNvPr>
          <xdr:cNvCxnSpPr>
            <a:stCxn id="318" idx="1"/>
            <a:endCxn id="318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0" name="Straight Connector 319">
            <a:extLst>
              <a:ext uri="{FF2B5EF4-FFF2-40B4-BE49-F238E27FC236}">
                <a16:creationId xmlns:a16="http://schemas.microsoft.com/office/drawing/2014/main" id="{A096178F-DE58-4E26-A838-5722E9DDE465}"/>
              </a:ext>
            </a:extLst>
          </xdr:cNvPr>
          <xdr:cNvCxnSpPr>
            <a:stCxn id="318" idx="3"/>
            <a:endCxn id="318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336166</xdr:colOff>
      <xdr:row>30</xdr:row>
      <xdr:rowOff>143700</xdr:rowOff>
    </xdr:from>
    <xdr:to>
      <xdr:col>15</xdr:col>
      <xdr:colOff>300079</xdr:colOff>
      <xdr:row>35</xdr:row>
      <xdr:rowOff>127924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8783817-8CF4-43DD-9061-79D2AA9A3BFB}"/>
            </a:ext>
          </a:extLst>
        </xdr:cNvPr>
        <xdr:cNvSpPr/>
      </xdr:nvSpPr>
      <xdr:spPr>
        <a:xfrm rot="19965274">
          <a:off x="4459931" y="4838965"/>
          <a:ext cx="1106913" cy="768635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900" b="1">
              <a:solidFill>
                <a:srgbClr val="FF0000"/>
              </a:solidFill>
            </a:rPr>
            <a:t>RACHMAD SARWONO</a:t>
          </a:r>
          <a:endParaRPr lang="ar-SA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124833</xdr:colOff>
      <xdr:row>22</xdr:row>
      <xdr:rowOff>129179</xdr:rowOff>
    </xdr:from>
    <xdr:to>
      <xdr:col>11</xdr:col>
      <xdr:colOff>160985</xdr:colOff>
      <xdr:row>29</xdr:row>
      <xdr:rowOff>114955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C1C8685D-1DB2-4B8E-9416-0994D53EF332}"/>
            </a:ext>
          </a:extLst>
        </xdr:cNvPr>
        <xdr:cNvCxnSpPr>
          <a:stCxn id="300" idx="6"/>
          <a:endCxn id="314" idx="6"/>
        </xdr:cNvCxnSpPr>
      </xdr:nvCxnSpPr>
      <xdr:spPr>
        <a:xfrm flipV="1">
          <a:off x="3867598" y="3580591"/>
          <a:ext cx="36152" cy="1083952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33862</xdr:colOff>
      <xdr:row>24</xdr:row>
      <xdr:rowOff>92815</xdr:rowOff>
    </xdr:from>
    <xdr:to>
      <xdr:col>11</xdr:col>
      <xdr:colOff>281365</xdr:colOff>
      <xdr:row>27</xdr:row>
      <xdr:rowOff>77711</xdr:rowOff>
    </xdr:to>
    <xdr:sp macro="" textlink="">
      <xdr:nvSpPr>
        <xdr:cNvPr id="323" name="Rectangle 322">
          <a:extLst>
            <a:ext uri="{FF2B5EF4-FFF2-40B4-BE49-F238E27FC236}">
              <a16:creationId xmlns:a16="http://schemas.microsoft.com/office/drawing/2014/main" id="{D662D361-D75D-41A8-BDC4-B90ADC4C7542}"/>
            </a:ext>
          </a:extLst>
        </xdr:cNvPr>
        <xdr:cNvSpPr/>
      </xdr:nvSpPr>
      <xdr:spPr>
        <a:xfrm rot="5754157">
          <a:off x="3672607" y="3962011"/>
          <a:ext cx="455544" cy="247503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100" b="0">
              <a:solidFill>
                <a:srgbClr val="FF0000"/>
              </a:solidFill>
            </a:rPr>
            <a:t>////</a:t>
          </a:r>
          <a:endParaRPr lang="ar-SA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95739</xdr:colOff>
      <xdr:row>18</xdr:row>
      <xdr:rowOff>81610</xdr:rowOff>
    </xdr:from>
    <xdr:to>
      <xdr:col>11</xdr:col>
      <xdr:colOff>343243</xdr:colOff>
      <xdr:row>21</xdr:row>
      <xdr:rowOff>66507</xdr:rowOff>
    </xdr:to>
    <xdr:sp macro="" textlink="">
      <xdr:nvSpPr>
        <xdr:cNvPr id="325" name="Rectangle 324">
          <a:extLst>
            <a:ext uri="{FF2B5EF4-FFF2-40B4-BE49-F238E27FC236}">
              <a16:creationId xmlns:a16="http://schemas.microsoft.com/office/drawing/2014/main" id="{46232081-D885-459B-96B8-828DFAC73599}"/>
            </a:ext>
          </a:extLst>
        </xdr:cNvPr>
        <xdr:cNvSpPr/>
      </xdr:nvSpPr>
      <xdr:spPr>
        <a:xfrm rot="5400000">
          <a:off x="3734484" y="3009512"/>
          <a:ext cx="455544" cy="247504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100" b="0">
              <a:solidFill>
                <a:srgbClr val="FF0000"/>
              </a:solidFill>
            </a:rPr>
            <a:t>////</a:t>
          </a:r>
          <a:endParaRPr lang="ar-SA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233131</xdr:colOff>
      <xdr:row>36</xdr:row>
      <xdr:rowOff>115227</xdr:rowOff>
    </xdr:from>
    <xdr:to>
      <xdr:col>14</xdr:col>
      <xdr:colOff>33860</xdr:colOff>
      <xdr:row>37</xdr:row>
      <xdr:rowOff>57737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3A0EE8F-43D1-4A7A-8B14-6F5F934E4860}"/>
            </a:ext>
          </a:extLst>
        </xdr:cNvPr>
        <xdr:cNvSpPr/>
      </xdr:nvSpPr>
      <xdr:spPr>
        <a:xfrm rot="3961007">
          <a:off x="4779065" y="5710617"/>
          <a:ext cx="99392" cy="181729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10</xdr:col>
      <xdr:colOff>269916</xdr:colOff>
      <xdr:row>16</xdr:row>
      <xdr:rowOff>43851</xdr:rowOff>
    </xdr:from>
    <xdr:to>
      <xdr:col>11</xdr:col>
      <xdr:colOff>46286</xdr:colOff>
      <xdr:row>17</xdr:row>
      <xdr:rowOff>43850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49EC0CF0-7F42-4BA9-BD7C-F6E6C9050890}"/>
            </a:ext>
          </a:extLst>
        </xdr:cNvPr>
        <xdr:cNvSpPr/>
      </xdr:nvSpPr>
      <xdr:spPr>
        <a:xfrm>
          <a:off x="3631681" y="2553969"/>
          <a:ext cx="157370" cy="156881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8</xdr:col>
      <xdr:colOff>79905</xdr:colOff>
      <xdr:row>15</xdr:row>
      <xdr:rowOff>22414</xdr:rowOff>
    </xdr:from>
    <xdr:to>
      <xdr:col>10</xdr:col>
      <xdr:colOff>121317</xdr:colOff>
      <xdr:row>24</xdr:row>
      <xdr:rowOff>78442</xdr:rowOff>
    </xdr:to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8B0CF8E7-91B6-461E-9C15-DBA45F1F7034}"/>
            </a:ext>
          </a:extLst>
        </xdr:cNvPr>
        <xdr:cNvSpPr/>
      </xdr:nvSpPr>
      <xdr:spPr>
        <a:xfrm>
          <a:off x="2679670" y="2375649"/>
          <a:ext cx="803412" cy="146796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/>
          <a:r>
            <a:rPr lang="en-US" sz="800" b="0">
              <a:solidFill>
                <a:schemeClr val="tx1"/>
              </a:solidFill>
            </a:rPr>
            <a:t>SYG 07 -.....</a:t>
          </a:r>
        </a:p>
        <a:p>
          <a:pPr algn="ctr"/>
          <a:endParaRPr lang="en-US" sz="800" b="0">
            <a:solidFill>
              <a:schemeClr val="tx1"/>
            </a:solidFill>
          </a:endParaRPr>
        </a:p>
        <a:p>
          <a:pPr algn="l"/>
          <a:r>
            <a:rPr lang="en-US" sz="800" b="0" baseline="0">
              <a:solidFill>
                <a:schemeClr val="tx1"/>
              </a:solidFill>
            </a:rPr>
            <a:t>1 C12-350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CC7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CG313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TRF 160 KVA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2 CM2-11M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M8-01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CM2-11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CJ6-T</a:t>
          </a:r>
        </a:p>
        <a:p>
          <a:pPr algn="l"/>
          <a:r>
            <a:rPr lang="en-US" sz="800" b="0" baseline="0">
              <a:solidFill>
                <a:srgbClr val="FF0000"/>
              </a:solidFill>
            </a:rPr>
            <a:t>1 CJ6-T</a:t>
          </a:r>
          <a:endParaRPr lang="ar-SA" sz="800" b="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135932</xdr:colOff>
      <xdr:row>25</xdr:row>
      <xdr:rowOff>147626</xdr:rowOff>
    </xdr:from>
    <xdr:to>
      <xdr:col>10</xdr:col>
      <xdr:colOff>177344</xdr:colOff>
      <xdr:row>31</xdr:row>
      <xdr:rowOff>139344</xdr:rowOff>
    </xdr:to>
    <xdr:sp macro="" textlink="">
      <xdr:nvSpPr>
        <xdr:cNvPr id="335" name="Rectangle 334">
          <a:extLst>
            <a:ext uri="{FF2B5EF4-FFF2-40B4-BE49-F238E27FC236}">
              <a16:creationId xmlns:a16="http://schemas.microsoft.com/office/drawing/2014/main" id="{92DD2CAF-B12D-4FD5-AB29-49514FB41E3D}"/>
            </a:ext>
          </a:extLst>
        </xdr:cNvPr>
        <xdr:cNvSpPr/>
      </xdr:nvSpPr>
      <xdr:spPr>
        <a:xfrm>
          <a:off x="2735697" y="4069685"/>
          <a:ext cx="803412" cy="92180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/>
          <a:r>
            <a:rPr lang="en-US" sz="800" b="0">
              <a:solidFill>
                <a:schemeClr val="tx1"/>
              </a:solidFill>
            </a:rPr>
            <a:t>SYG</a:t>
          </a:r>
          <a:r>
            <a:rPr lang="en-US" sz="800" b="0" baseline="0">
              <a:solidFill>
                <a:schemeClr val="tx1"/>
              </a:solidFill>
            </a:rPr>
            <a:t> 07 -</a:t>
          </a:r>
          <a:r>
            <a:rPr lang="en-US" sz="800" b="0">
              <a:solidFill>
                <a:schemeClr val="tx1"/>
              </a:solidFill>
            </a:rPr>
            <a:t>.....</a:t>
          </a:r>
        </a:p>
        <a:p>
          <a:pPr algn="ctr"/>
          <a:endParaRPr lang="en-US" sz="800" b="0">
            <a:solidFill>
              <a:schemeClr val="tx1"/>
            </a:solidFill>
          </a:endParaRPr>
        </a:p>
        <a:p>
          <a:pPr algn="l"/>
          <a:r>
            <a:rPr lang="en-US" sz="800" b="0">
              <a:solidFill>
                <a:schemeClr val="tx1"/>
              </a:solidFill>
            </a:rPr>
            <a:t>2</a:t>
          </a:r>
          <a:r>
            <a:rPr lang="en-US" sz="800" b="0" baseline="0">
              <a:solidFill>
                <a:schemeClr val="tx1"/>
              </a:solidFill>
            </a:rPr>
            <a:t> C12-200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CC1-A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CM2-12</a:t>
          </a:r>
          <a:endParaRPr lang="en-US" sz="800" b="0" baseline="0">
            <a:solidFill>
              <a:srgbClr val="FF0000"/>
            </a:solidFill>
          </a:endParaRPr>
        </a:p>
        <a:p>
          <a:pPr algn="l"/>
          <a:r>
            <a:rPr lang="en-US" sz="800" b="0" baseline="0">
              <a:solidFill>
                <a:srgbClr val="FF0000"/>
              </a:solidFill>
            </a:rPr>
            <a:t>1 CJ5-T</a:t>
          </a:r>
          <a:endParaRPr lang="ar-SA" sz="800" b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21437</xdr:colOff>
      <xdr:row>20</xdr:row>
      <xdr:rowOff>144702</xdr:rowOff>
    </xdr:from>
    <xdr:to>
      <xdr:col>14</xdr:col>
      <xdr:colOff>62849</xdr:colOff>
      <xdr:row>26</xdr:row>
      <xdr:rowOff>125214</xdr:rowOff>
    </xdr:to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9A0A0343-602C-4E62-A6ED-F59799F5251C}"/>
            </a:ext>
          </a:extLst>
        </xdr:cNvPr>
        <xdr:cNvSpPr/>
      </xdr:nvSpPr>
      <xdr:spPr>
        <a:xfrm>
          <a:off x="4145202" y="3282349"/>
          <a:ext cx="803412" cy="92180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/>
          <a:r>
            <a:rPr lang="en-US" sz="800" b="0">
              <a:solidFill>
                <a:schemeClr val="tx1"/>
              </a:solidFill>
            </a:rPr>
            <a:t>SYG 07 -.....</a:t>
          </a:r>
        </a:p>
        <a:p>
          <a:pPr algn="ctr"/>
          <a:endParaRPr lang="en-US" sz="800" b="0">
            <a:solidFill>
              <a:schemeClr val="tx1"/>
            </a:solidFill>
          </a:endParaRPr>
        </a:p>
        <a:p>
          <a:pPr algn="l"/>
          <a:r>
            <a:rPr lang="en-US" sz="800" b="0">
              <a:solidFill>
                <a:schemeClr val="tx1"/>
              </a:solidFill>
            </a:rPr>
            <a:t>2</a:t>
          </a:r>
          <a:r>
            <a:rPr lang="en-US" sz="800" b="0" baseline="0">
              <a:solidFill>
                <a:schemeClr val="tx1"/>
              </a:solidFill>
            </a:rPr>
            <a:t> C12-200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CC2-A</a:t>
          </a:r>
        </a:p>
        <a:p>
          <a:pPr algn="l"/>
          <a:r>
            <a:rPr lang="en-US" sz="800" b="0" baseline="0">
              <a:solidFill>
                <a:schemeClr val="tx1"/>
              </a:solidFill>
            </a:rPr>
            <a:t>1 CM2-12</a:t>
          </a:r>
          <a:endParaRPr lang="en-US" sz="800" b="0" baseline="0">
            <a:solidFill>
              <a:srgbClr val="FF0000"/>
            </a:solidFill>
          </a:endParaRPr>
        </a:p>
        <a:p>
          <a:pPr algn="l"/>
          <a:r>
            <a:rPr lang="en-US" sz="800" b="0" baseline="0">
              <a:solidFill>
                <a:srgbClr val="FF0000"/>
              </a:solidFill>
            </a:rPr>
            <a:t>1 CJ5-T</a:t>
          </a:r>
          <a:endParaRPr lang="ar-SA" sz="800" b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372377</xdr:colOff>
      <xdr:row>29</xdr:row>
      <xdr:rowOff>114955</xdr:rowOff>
    </xdr:from>
    <xdr:to>
      <xdr:col>11</xdr:col>
      <xdr:colOff>6723</xdr:colOff>
      <xdr:row>37</xdr:row>
      <xdr:rowOff>23037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FE00E5F-D443-4209-AF3B-399C7D862091}"/>
            </a:ext>
          </a:extLst>
        </xdr:cNvPr>
        <xdr:cNvCxnSpPr>
          <a:stCxn id="318" idx="1"/>
          <a:endCxn id="300" idx="2"/>
        </xdr:cNvCxnSpPr>
      </xdr:nvCxnSpPr>
      <xdr:spPr>
        <a:xfrm flipV="1">
          <a:off x="3734142" y="4664543"/>
          <a:ext cx="15346" cy="1151935"/>
        </a:xfrm>
        <a:prstGeom prst="line">
          <a:avLst/>
        </a:prstGeom>
        <a:ln w="1270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371256</xdr:colOff>
      <xdr:row>37</xdr:row>
      <xdr:rowOff>106504</xdr:rowOff>
    </xdr:from>
    <xdr:to>
      <xdr:col>10</xdr:col>
      <xdr:colOff>372377</xdr:colOff>
      <xdr:row>41</xdr:row>
      <xdr:rowOff>78022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EDEF73B-4AD9-4C00-AA6A-CDD1A9427EF6}"/>
            </a:ext>
          </a:extLst>
        </xdr:cNvPr>
        <xdr:cNvCxnSpPr>
          <a:stCxn id="292" idx="2"/>
          <a:endCxn id="318" idx="3"/>
        </xdr:cNvCxnSpPr>
      </xdr:nvCxnSpPr>
      <xdr:spPr>
        <a:xfrm flipV="1">
          <a:off x="3733021" y="5899945"/>
          <a:ext cx="1121" cy="599048"/>
        </a:xfrm>
        <a:prstGeom prst="line">
          <a:avLst/>
        </a:prstGeom>
        <a:ln w="1270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143688</xdr:colOff>
      <xdr:row>17</xdr:row>
      <xdr:rowOff>26656</xdr:rowOff>
    </xdr:from>
    <xdr:to>
      <xdr:col>11</xdr:col>
      <xdr:colOff>257844</xdr:colOff>
      <xdr:row>22</xdr:row>
      <xdr:rowOff>84689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FE82083-1903-4096-807F-14FC7FE1CE42}"/>
            </a:ext>
          </a:extLst>
        </xdr:cNvPr>
        <xdr:cNvCxnSpPr>
          <a:stCxn id="314" idx="7"/>
          <a:endCxn id="208" idx="6"/>
        </xdr:cNvCxnSpPr>
      </xdr:nvCxnSpPr>
      <xdr:spPr>
        <a:xfrm flipV="1">
          <a:off x="3886453" y="2693656"/>
          <a:ext cx="114156" cy="842445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65778</xdr:colOff>
      <xdr:row>30</xdr:row>
      <xdr:rowOff>32196</xdr:rowOff>
    </xdr:from>
    <xdr:to>
      <xdr:col>13</xdr:col>
      <xdr:colOff>240976</xdr:colOff>
      <xdr:row>37</xdr:row>
      <xdr:rowOff>40590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8B82614-264D-4F79-A0BC-B216C3FAD0E2}"/>
            </a:ext>
          </a:extLst>
        </xdr:cNvPr>
        <xdr:cNvCxnSpPr>
          <a:stCxn id="300" idx="4"/>
          <a:endCxn id="26" idx="2"/>
        </xdr:cNvCxnSpPr>
      </xdr:nvCxnSpPr>
      <xdr:spPr>
        <a:xfrm>
          <a:off x="3809517" y="4546218"/>
          <a:ext cx="937198" cy="1068568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159126</xdr:colOff>
      <xdr:row>31</xdr:row>
      <xdr:rowOff>105044</xdr:rowOff>
    </xdr:from>
    <xdr:to>
      <xdr:col>12</xdr:col>
      <xdr:colOff>233670</xdr:colOff>
      <xdr:row>33</xdr:row>
      <xdr:rowOff>46578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9A00433-F6B8-41E0-9376-592B7E6BEA21}"/>
            </a:ext>
          </a:extLst>
        </xdr:cNvPr>
        <xdr:cNvSpPr/>
      </xdr:nvSpPr>
      <xdr:spPr>
        <a:xfrm rot="1444046">
          <a:off x="3902865" y="4768153"/>
          <a:ext cx="455544" cy="239708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100" b="0">
              <a:solidFill>
                <a:srgbClr val="FF0000"/>
              </a:solidFill>
            </a:rPr>
            <a:t>////</a:t>
          </a:r>
          <a:endParaRPr lang="ar-SA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179294</xdr:colOff>
      <xdr:row>37</xdr:row>
      <xdr:rowOff>67236</xdr:rowOff>
    </xdr:from>
    <xdr:to>
      <xdr:col>14</xdr:col>
      <xdr:colOff>78441</xdr:colOff>
      <xdr:row>42</xdr:row>
      <xdr:rowOff>78441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623F70B-25F4-4FF6-886A-4E2CE1289D95}"/>
            </a:ext>
          </a:extLst>
        </xdr:cNvPr>
        <xdr:cNvSpPr/>
      </xdr:nvSpPr>
      <xdr:spPr>
        <a:xfrm>
          <a:off x="4303059" y="5860677"/>
          <a:ext cx="661147" cy="795617"/>
        </a:xfrm>
        <a:prstGeom prst="rect">
          <a:avLst/>
        </a:prstGeom>
        <a:solidFill>
          <a:schemeClr val="bg1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/>
          <a:r>
            <a:rPr lang="en-US" sz="800" b="0">
              <a:solidFill>
                <a:srgbClr val="FF0000"/>
              </a:solidFill>
            </a:rPr>
            <a:t>SYG 07-.....</a:t>
          </a:r>
        </a:p>
        <a:p>
          <a:pPr algn="ctr"/>
          <a:endParaRPr lang="en-US" sz="800" b="0">
            <a:solidFill>
              <a:srgbClr val="FF0000"/>
            </a:solidFill>
          </a:endParaRPr>
        </a:p>
        <a:p>
          <a:pPr algn="l"/>
          <a:r>
            <a:rPr lang="en-US" sz="800" b="0" baseline="0">
              <a:solidFill>
                <a:srgbClr val="FF0000"/>
              </a:solidFill>
            </a:rPr>
            <a:t>1 C9-200</a:t>
          </a:r>
        </a:p>
        <a:p>
          <a:pPr algn="l"/>
          <a:r>
            <a:rPr lang="en-US" sz="800" b="0" baseline="0">
              <a:solidFill>
                <a:srgbClr val="FF0000"/>
              </a:solidFill>
            </a:rPr>
            <a:t>1 CJ6-T</a:t>
          </a:r>
        </a:p>
        <a:p>
          <a:pPr algn="l"/>
          <a:r>
            <a:rPr lang="en-US" sz="800" b="0" baseline="0">
              <a:solidFill>
                <a:srgbClr val="FF0000"/>
              </a:solidFill>
            </a:rPr>
            <a:t>1 MJ6-T</a:t>
          </a:r>
          <a:endParaRPr lang="ar-SA" sz="800" b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132522</xdr:colOff>
      <xdr:row>33</xdr:row>
      <xdr:rowOff>115956</xdr:rowOff>
    </xdr:from>
    <xdr:to>
      <xdr:col>12</xdr:col>
      <xdr:colOff>250632</xdr:colOff>
      <xdr:row>34</xdr:row>
      <xdr:rowOff>84910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F7AF5469-5F8C-42AF-BFA5-4E1B51A3E2F7}"/>
            </a:ext>
          </a:extLst>
        </xdr:cNvPr>
        <xdr:cNvGrpSpPr/>
      </xdr:nvGrpSpPr>
      <xdr:grpSpPr>
        <a:xfrm>
          <a:off x="4257261" y="5077239"/>
          <a:ext cx="118110" cy="118041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514DBB23-CCB3-5FD6-F51C-8F162690CE91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100"/>
          </a:p>
        </xdr:txBody>
      </xdr: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C8668486-9F3A-05EC-3817-647C849FB026}"/>
              </a:ext>
            </a:extLst>
          </xdr:cNvPr>
          <xdr:cNvCxnSpPr>
            <a:stCxn id="44" idx="1"/>
            <a:endCxn id="44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71FD45D2-C22C-A85F-82D3-C673F4F330AD}"/>
              </a:ext>
            </a:extLst>
          </xdr:cNvPr>
          <xdr:cNvCxnSpPr>
            <a:stCxn id="44" idx="3"/>
            <a:endCxn id="44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270796</xdr:colOff>
      <xdr:row>59</xdr:row>
      <xdr:rowOff>67544</xdr:rowOff>
    </xdr:from>
    <xdr:to>
      <xdr:col>31</xdr:col>
      <xdr:colOff>44090</xdr:colOff>
      <xdr:row>65</xdr:row>
      <xdr:rowOff>141583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A4EEDD-1A9C-4CFA-8B1C-7A0119D9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04477">
          <a:off x="14679523" y="9228862"/>
          <a:ext cx="1505112" cy="10092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190501</xdr:colOff>
      <xdr:row>9</xdr:row>
      <xdr:rowOff>0</xdr:rowOff>
    </xdr:from>
    <xdr:to>
      <xdr:col>17</xdr:col>
      <xdr:colOff>556980</xdr:colOff>
      <xdr:row>50</xdr:row>
      <xdr:rowOff>1758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3A573-4D67-9D66-30CF-24EAE760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228" y="1558636"/>
          <a:ext cx="7640116" cy="63921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33338</xdr:colOff>
      <xdr:row>1</xdr:row>
      <xdr:rowOff>119063</xdr:rowOff>
    </xdr:from>
    <xdr:to>
      <xdr:col>1</xdr:col>
      <xdr:colOff>576263</xdr:colOff>
      <xdr:row>1</xdr:row>
      <xdr:rowOff>490538</xdr:rowOff>
    </xdr:to>
    <xdr:pic>
      <xdr:nvPicPr>
        <xdr:cNvPr id="119809" name="Picture 1">
          <a:extLst>
            <a:ext uri="{FF2B5EF4-FFF2-40B4-BE49-F238E27FC236}">
              <a16:creationId xmlns:a16="http://schemas.microsoft.com/office/drawing/2014/main" id="{8BB86571-7ED8-4CAA-B7C3-76079F09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72866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33338</xdr:colOff>
      <xdr:row>4</xdr:row>
      <xdr:rowOff>119063</xdr:rowOff>
    </xdr:from>
    <xdr:to>
      <xdr:col>3</xdr:col>
      <xdr:colOff>576263</xdr:colOff>
      <xdr:row>4</xdr:row>
      <xdr:rowOff>490538</xdr:rowOff>
    </xdr:to>
    <xdr:pic>
      <xdr:nvPicPr>
        <xdr:cNvPr id="119810" name="Picture 2">
          <a:extLst>
            <a:ext uri="{FF2B5EF4-FFF2-40B4-BE49-F238E27FC236}">
              <a16:creationId xmlns:a16="http://schemas.microsoft.com/office/drawing/2014/main" id="{B4C06481-C185-4107-A325-6E2E66265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138" y="210978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</xdr:row>
      <xdr:rowOff>119063</xdr:rowOff>
    </xdr:from>
    <xdr:to>
      <xdr:col>5</xdr:col>
      <xdr:colOff>685800</xdr:colOff>
      <xdr:row>7</xdr:row>
      <xdr:rowOff>490538</xdr:rowOff>
    </xdr:to>
    <xdr:pic>
      <xdr:nvPicPr>
        <xdr:cNvPr id="119811" name="Picture 3">
          <a:extLst>
            <a:ext uri="{FF2B5EF4-FFF2-40B4-BE49-F238E27FC236}">
              <a16:creationId xmlns:a16="http://schemas.microsoft.com/office/drawing/2014/main" id="{91D912B8-DC8A-437A-A514-75577E74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349091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9</xdr:row>
      <xdr:rowOff>119063</xdr:rowOff>
    </xdr:from>
    <xdr:to>
      <xdr:col>7</xdr:col>
      <xdr:colOff>685800</xdr:colOff>
      <xdr:row>9</xdr:row>
      <xdr:rowOff>490538</xdr:rowOff>
    </xdr:to>
    <xdr:pic>
      <xdr:nvPicPr>
        <xdr:cNvPr id="119812" name="Picture 4">
          <a:extLst>
            <a:ext uri="{FF2B5EF4-FFF2-40B4-BE49-F238E27FC236}">
              <a16:creationId xmlns:a16="http://schemas.microsoft.com/office/drawing/2014/main" id="{AE9B2921-66EB-400E-8752-688AECD6A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26243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12</xdr:row>
      <xdr:rowOff>119063</xdr:rowOff>
    </xdr:from>
    <xdr:to>
      <xdr:col>9</xdr:col>
      <xdr:colOff>685800</xdr:colOff>
      <xdr:row>12</xdr:row>
      <xdr:rowOff>490538</xdr:rowOff>
    </xdr:to>
    <xdr:pic>
      <xdr:nvPicPr>
        <xdr:cNvPr id="119813" name="Picture 5">
          <a:extLst>
            <a:ext uri="{FF2B5EF4-FFF2-40B4-BE49-F238E27FC236}">
              <a16:creationId xmlns:a16="http://schemas.microsoft.com/office/drawing/2014/main" id="{E1DCE2C7-84EA-4972-AFFC-2996D83EF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64356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128588</xdr:colOff>
      <xdr:row>13</xdr:row>
      <xdr:rowOff>85725</xdr:rowOff>
    </xdr:from>
    <xdr:to>
      <xdr:col>9</xdr:col>
      <xdr:colOff>700088</xdr:colOff>
      <xdr:row>13</xdr:row>
      <xdr:rowOff>523875</xdr:rowOff>
    </xdr:to>
    <xdr:pic>
      <xdr:nvPicPr>
        <xdr:cNvPr id="119814" name="Picture 6">
          <a:extLst>
            <a:ext uri="{FF2B5EF4-FFF2-40B4-BE49-F238E27FC236}">
              <a16:creationId xmlns:a16="http://schemas.microsoft.com/office/drawing/2014/main" id="{9545A6E6-04C4-46FC-B860-28AD8B7A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3138" y="6219825"/>
          <a:ext cx="571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142875</xdr:colOff>
      <xdr:row>15</xdr:row>
      <xdr:rowOff>119063</xdr:rowOff>
    </xdr:from>
    <xdr:to>
      <xdr:col>11</xdr:col>
      <xdr:colOff>685800</xdr:colOff>
      <xdr:row>15</xdr:row>
      <xdr:rowOff>490538</xdr:rowOff>
    </xdr:to>
    <xdr:pic>
      <xdr:nvPicPr>
        <xdr:cNvPr id="119815" name="Picture 7">
          <a:extLst>
            <a:ext uri="{FF2B5EF4-FFF2-40B4-BE49-F238E27FC236}">
              <a16:creationId xmlns:a16="http://schemas.microsoft.com/office/drawing/2014/main" id="{53E671AF-3B70-4B80-ACB5-1D38B09E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702468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147638</xdr:colOff>
      <xdr:row>18</xdr:row>
      <xdr:rowOff>57150</xdr:rowOff>
    </xdr:from>
    <xdr:to>
      <xdr:col>13</xdr:col>
      <xdr:colOff>681038</xdr:colOff>
      <xdr:row>18</xdr:row>
      <xdr:rowOff>552450</xdr:rowOff>
    </xdr:to>
    <xdr:pic>
      <xdr:nvPicPr>
        <xdr:cNvPr id="117761" name="Picture 1">
          <a:extLst>
            <a:ext uri="{FF2B5EF4-FFF2-40B4-BE49-F238E27FC236}">
              <a16:creationId xmlns:a16="http://schemas.microsoft.com/office/drawing/2014/main" id="{21AC4EED-4A99-407B-9282-2962FCC9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8738" y="8343900"/>
          <a:ext cx="5334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209550</xdr:colOff>
      <xdr:row>19</xdr:row>
      <xdr:rowOff>133350</xdr:rowOff>
    </xdr:from>
    <xdr:to>
      <xdr:col>13</xdr:col>
      <xdr:colOff>619125</xdr:colOff>
      <xdr:row>19</xdr:row>
      <xdr:rowOff>476250</xdr:rowOff>
    </xdr:to>
    <xdr:pic>
      <xdr:nvPicPr>
        <xdr:cNvPr id="117762" name="Picture 2">
          <a:extLst>
            <a:ext uri="{FF2B5EF4-FFF2-40B4-BE49-F238E27FC236}">
              <a16:creationId xmlns:a16="http://schemas.microsoft.com/office/drawing/2014/main" id="{BCC987DF-9CCD-4E98-8503-D17AE74B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9029700"/>
          <a:ext cx="4095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9525</xdr:colOff>
      <xdr:row>22</xdr:row>
      <xdr:rowOff>14288</xdr:rowOff>
    </xdr:from>
    <xdr:to>
      <xdr:col>15</xdr:col>
      <xdr:colOff>819150</xdr:colOff>
      <xdr:row>22</xdr:row>
      <xdr:rowOff>595313</xdr:rowOff>
    </xdr:to>
    <xdr:pic>
      <xdr:nvPicPr>
        <xdr:cNvPr id="117763" name="Picture 3">
          <a:extLst>
            <a:ext uri="{FF2B5EF4-FFF2-40B4-BE49-F238E27FC236}">
              <a16:creationId xmlns:a16="http://schemas.microsoft.com/office/drawing/2014/main" id="{0F174FF5-CBD8-4FD5-8CFB-96138017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0291763"/>
          <a:ext cx="8096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33338</xdr:colOff>
      <xdr:row>24</xdr:row>
      <xdr:rowOff>23813</xdr:rowOff>
    </xdr:from>
    <xdr:to>
      <xdr:col>17</xdr:col>
      <xdr:colOff>795338</xdr:colOff>
      <xdr:row>24</xdr:row>
      <xdr:rowOff>700088</xdr:rowOff>
    </xdr:to>
    <xdr:pic>
      <xdr:nvPicPr>
        <xdr:cNvPr id="117764" name="Picture 4">
          <a:extLst>
            <a:ext uri="{FF2B5EF4-FFF2-40B4-BE49-F238E27FC236}">
              <a16:creationId xmlns:a16="http://schemas.microsoft.com/office/drawing/2014/main" id="{DC64D6B7-FF6C-4AC9-8325-88260BC6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0988" y="11072813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76200</xdr:colOff>
      <xdr:row>25</xdr:row>
      <xdr:rowOff>23813</xdr:rowOff>
    </xdr:from>
    <xdr:to>
      <xdr:col>17</xdr:col>
      <xdr:colOff>752475</xdr:colOff>
      <xdr:row>25</xdr:row>
      <xdr:rowOff>700088</xdr:rowOff>
    </xdr:to>
    <xdr:pic>
      <xdr:nvPicPr>
        <xdr:cNvPr id="117765" name="Picture 5">
          <a:extLst>
            <a:ext uri="{FF2B5EF4-FFF2-40B4-BE49-F238E27FC236}">
              <a16:creationId xmlns:a16="http://schemas.microsoft.com/office/drawing/2014/main" id="{3D85BA42-8621-49E9-808D-2114C082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11796713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33338</xdr:colOff>
      <xdr:row>27</xdr:row>
      <xdr:rowOff>23813</xdr:rowOff>
    </xdr:from>
    <xdr:to>
      <xdr:col>19</xdr:col>
      <xdr:colOff>795338</xdr:colOff>
      <xdr:row>27</xdr:row>
      <xdr:rowOff>700088</xdr:rowOff>
    </xdr:to>
    <xdr:pic>
      <xdr:nvPicPr>
        <xdr:cNvPr id="117766" name="Picture 6">
          <a:extLst>
            <a:ext uri="{FF2B5EF4-FFF2-40B4-BE49-F238E27FC236}">
              <a16:creationId xmlns:a16="http://schemas.microsoft.com/office/drawing/2014/main" id="{513D0DAF-D056-489B-B2D1-D002376E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9263" y="12682538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76200</xdr:colOff>
      <xdr:row>28</xdr:row>
      <xdr:rowOff>23813</xdr:rowOff>
    </xdr:from>
    <xdr:to>
      <xdr:col>19</xdr:col>
      <xdr:colOff>752475</xdr:colOff>
      <xdr:row>28</xdr:row>
      <xdr:rowOff>700088</xdr:rowOff>
    </xdr:to>
    <xdr:pic>
      <xdr:nvPicPr>
        <xdr:cNvPr id="117767" name="Picture 7">
          <a:extLst>
            <a:ext uri="{FF2B5EF4-FFF2-40B4-BE49-F238E27FC236}">
              <a16:creationId xmlns:a16="http://schemas.microsoft.com/office/drawing/2014/main" id="{00E7FECA-8F72-4D31-A4C0-2DDD425B1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2125" y="13406438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33338</xdr:colOff>
      <xdr:row>30</xdr:row>
      <xdr:rowOff>23813</xdr:rowOff>
    </xdr:from>
    <xdr:to>
      <xdr:col>21</xdr:col>
      <xdr:colOff>795338</xdr:colOff>
      <xdr:row>30</xdr:row>
      <xdr:rowOff>700088</xdr:rowOff>
    </xdr:to>
    <xdr:pic>
      <xdr:nvPicPr>
        <xdr:cNvPr id="117768" name="Picture 8">
          <a:extLst>
            <a:ext uri="{FF2B5EF4-FFF2-40B4-BE49-F238E27FC236}">
              <a16:creationId xmlns:a16="http://schemas.microsoft.com/office/drawing/2014/main" id="{58FD68A2-4E18-48D7-9CCA-E83049E1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7538" y="14292263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31</xdr:row>
      <xdr:rowOff>23813</xdr:rowOff>
    </xdr:from>
    <xdr:to>
      <xdr:col>21</xdr:col>
      <xdr:colOff>752475</xdr:colOff>
      <xdr:row>31</xdr:row>
      <xdr:rowOff>700088</xdr:rowOff>
    </xdr:to>
    <xdr:pic>
      <xdr:nvPicPr>
        <xdr:cNvPr id="117769" name="Picture 9">
          <a:extLst>
            <a:ext uri="{FF2B5EF4-FFF2-40B4-BE49-F238E27FC236}">
              <a16:creationId xmlns:a16="http://schemas.microsoft.com/office/drawing/2014/main" id="{49E19254-0682-49BC-83F2-78B6E884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5016163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encanaan\2006\My%20Documents\1Djt\My%20Documents\RUPTL10TH\My%20Documents\RAKORCAB2001\Nur\daftarisian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ntrak%20Yantek%202015-2019\Users\Har\AppData\Local\Temp\Temp2_RAB%20YANTEK%20SALATIGA.zip\F\Documents%20and%20Settings\Wartana\Local%20Settings\Temporary%20Internet%20Files\OLK2\LM-TRIW.III\LM-TRIW3\losses\LOSGABbali20031%20d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AFIK%20GANGGUAN%20PENYULANG%20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PAT%20POKJA%20AO\SEMARANG%2017-18%20FEBRUARI%202009\BK-DHU-04\BEBAN-88-8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lambar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lications\Microsoft%20Office%202011\Office\Startup\Excel\lambar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priska.jr\Downloads\LKAI%202011-2012\2012\AI%202012%20Rapat%20Pusat%20260911\My%20Document%20Rusdi\SUBSIDI%20LISTRIK\SUBSIDI%202007\ESTIMASI%20SUBSIDI%202007%20DEPKEU%2017%20MEI%2006-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kohadiwidayat\Documents\POPSD\REKAP%20DATA%20PRK%202014\Lk200312-02-03-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jokohadiwidayat\Documents\POPSD\REKAP%20DATA%20PRK%202014\Lk200312-02-03-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jokohadiwidayat\Documents\POPSD\REKAP%20DATA%20PRK%202014\RAPAT%20POKJA%20AO\SEMARANG%2017-18%20FEBRUARI%202009\BK-DHU-04\BEBAN-88-8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ANTOR/Kantor%202021/PBPD/C/Users/jokohadiwidayat/Documents/POPSD/REKAP%20DATA%20PRK%202014/RAPAT%20POKJA%20AO/SEMARANG%2017-18%20FEBRUARI%202009/BK-DHU-04/BEBAN-88-8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WORKING%20AREA/laporan%20FGTM/oktober%202016/Users/asus/Documents/Documents%20and%20Settings/lilik/Local%20Settings/Temporary%20Internet%20Files/OLK4E/Documents%20and%20Settings/tania%20savana.OPDIST-CAD3CA88/My%20Documents/OPDIST%20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E236F8E\OPDIST%20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/Data%20KANTOR/Kantor%202021/PBPD/1.%20WORKING%20AREA/laporan%20FGTM/oktober%202016/Users/asus/Documents/Documents%20and%20Settings/lilik/Local%20Settings/Temporary%20Internet%20Files/OLK4E/Documents%20and%20Settings/tania%20savana.OPDIST-CAD3CA88/My%20Documents/OPDIST%20?4E236F8E" TargetMode="External"/><Relationship Id="rId1" Type="http://schemas.openxmlformats.org/officeDocument/2006/relationships/externalLinkPath" Target="file:///\\4E236F8E\OPDIST%20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igep\My%20Documents\Irwan\Documents%20and%20Settings\User\My%20Documents\Copy%20of%20PRK%20AI%202008\Data%20Feeder\Trip%2020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apa\Data%20Laporan\Survey%20PB\Usulan%20SKK\Master%20SKK\Mat-Upah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LITA\Gudang\coba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%20Dasar%20PMT%20TripJan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BD13C28\RAB%20standarisasi%20strutur%20data%20aset%20jardis%20PLN%20DJBB%202013.04.10%20Fin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ip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USER\Documents\SINUNG\ACCENTURE\DELIVERABLE\DELIVERABLE%20BEST%20PRACTICE%20OM%20BY%20ACCENTURE\SERVICE%20MODEL\HP_Service%20Cost%20Model-v1.0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\Data%20G\BA\BA%202003\My%20Documents\hard%20disk%20dudi\My%20Documents\khehui\My%20Documents\Dat-excl\MasterSPPK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Data%20Dwi\Monitoring%20SKK%202011\Rapat%20tgl%2020%20sept\Users\Raya\AppData\Local\Microsoft\Windows\Temporary%20Internet%20Files\Content.Outlook\UBD185SH\RKAP%202004\RKAP%20AI%202004\INVESTASI\Sat\RKAP%202002\6%20Sept%202001\APB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kohadiwidayat\Documents\POPSD\REKAP%20DATA%20PRK%202014\Documents%20and%20Settings\Budyanto\My%20Documents\Form%20Distribusi%202006\LKAI2006W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ntrak%20Yantek%202015-2019\Users\Har\Downloads\Documents%20and%20Settings\uno.harsoyo\Local%20Settings\Temporary%20Internet%20Files\Content.Outlook\9GR4E4IT\F\TM1-HASIL\TM1\PLN%20Budget%20Reports%20V1.2\Reports\RKAP%20Laba_%20Rug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\Downloads\Documents%20and%20Settings\uno.harsoyo\Local%20Settings\Temporary%20Internet%20Files\Content.Outlook\9GR4E4IT\F\TM1-HASIL\TM1\PLN%20Budget%20Reports%20V1.2\Reports\RKAP%20Laba_%20Rug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KAP%202007%20Bandung%20(23-26%20Jan%2007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_Kinerja_Penyu4_dian200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469288\recon_SUT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-JO~1\AppData\Local\Temp\Rar$DI00.429\Kontrak%20Yantek%202015-2019\Users\Har\AppData\Local\Temp\Temp2_RAB%20YANTEK%20SALATIGA.zip\Arifien-bay\KPUBnov2003\WINDOWS\TEMP\RESK165UB2001-rev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3.%20DATA%20AREA%20DEMAK\4.%20SPK\2.%20LELANG%202017%20-%20133\1.%20RAB%20JUN%20-%20JUL%202017\1.%20TEGOWANU\2.%20SUDAH%20DIPERIKSA\8\NEW%20BERKAS%20PB%20PD%20rev%201.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otman\DisJaya\CC\FIN%20ANALISIS-DISJAYA-CALL%20CENTR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KAP%20Investas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Clients\PLN\Backups\Backup%20PLN%20Budget%2015th%20July%2004\Reports\RKAP%20Laba_%20Rugi1V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A\RENKOR\NOVA\RKAP%202005%20WLPG%20VERSI%20WILAYAH\Wil%20Lampung%20adjstd\PLN%20Budget%20Reports%20V1.2\Reports\RKAP%20Laba_%20Rug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KAP\Copy%20of%20PRK%20AI%202008\Data%20Feeder\Trip%20200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KAP\Copy%20of%20PRK%20AI%202008\Data%20Feeder\Trip%2020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\AppData\Local\Temp\Temp2_RAB%20YANTEK%20SALATIGA.zip\F\Documents%20and%20Settings\Wartana\Local%20Settings\Temporary%20Internet%20Files\OLK2\LM-TRIW.III\LM-TRIW3\buku%202002\Data%20Dari%20Luar\LH%20APRIL%20200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kon4\D\ReCLOSE\Susut\Susut%202005\Devias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3C40E\Agustus%20%20200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sidoarjo%20endtoend\PLTD%20Halmahera%20Power%20(US$)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gep\My%20Documents\Irwan\Documents%20and%20Settings\User\My%20Documents\Copy%20of%20PRK%20AI%202008\Data%20Feeder\Trip%20200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2.30\shared\Documents%20and%20Settings\Armand_Widjaja\Local%20Settings\Temporary%20Internet%20Files\OLK6F\PLN%20staffing%20v18-v3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MT%20TRIP%20%20MARET%202008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Kantor%202023/PB-PD/3.%20KKP%20PB-PD%20TR%20Kolektif/05.%20Perum%20BALEWARNA-27022023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PLN-JO~1\AppData\Local\Temp\Rar$DI00.429\Kontrak%20Yantek%202015-2019\Users\Har\AppData\Local\Temp\Temp2_RAB%20YANTEK%20SALATIGA.zip\usulan%20ALAT%20KERJA%20dan%20APD%20MELENGKAPI%202014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LOGSHEET%20PERPIKETAN/LOGSHEET%202019/4.%20APRIL%202019/09.%20Laporan%20Beban%20Keypoint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KANTOR\Kantor%202021\PBPD\LOGSHEET%20PERPIKETAN\LOGSHEET%202019\4.%20APRIL%202019\09.%20Laporan%20Beban%20Keypoint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ANTOR/Kantor%202021/PBPD/LOGSHEET%20PERPIKETAN/LOGSHEET%202019/4.%20APRIL%202019/09.%20Laporan%20Beban%20Keypoint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harga%20matr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NGGUAN%20PMT%20TRIP%20update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raca%20Energ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KAI%2005%20CMOD%20(PAGU-3)%20KINERJ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ntrak%20Yantek%202015-2019\Documents%20and%20Settings\nugroho.dh\Local%20Settings\Temporary%20Internet%20Files\Content.Outlook\NU8SB6AU\RAB%20Salatiga%20PLOPDTL\RAB%20YANTEK%20SALATIGA%202015%20Penawaran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PLN-JO~1\AppData\Local\Temp\Rar$DI00.429\Kontrak%20Yantek%202015-2019\RAB%20RKAP\JBB\NEGO%20BANDUNG\NEGO%20PEMELIHARAAN%20BANDUNG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KF%20Utr%20III%20200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nani.nurfaqsanah\AppData\Roaming\Microsoft\Excel\Monitoring%20PPFA%20Operasi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sidoarjo%20endtoend\Jatim%20LKAI2008%20RKAP2009%2018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stio\ranyza\My%20Documents\Hastiyo\Floppy\Keuangan_PLTU%20TJK_Draftfinal_2609_Revisi_6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poran%20Teknik%20201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A\Sat\RKAP%202002\6%20Sept%202001\APB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ah\C\penetapan%20rkap%202005\rkap%202005%20sah\rkap%202005%20sah\0Master%20TM1%201.31%20OK\RKAP%20Aplikasi\Data%20Diterima\Data%20TM1%20RKAP%202005\Jabar\RKAP%20Laba_%20Rugi-DJBB-200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RB09_SE217_KDS_201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sidoarjo%20endtoend\Copy%20of%20eMap%20Budget%20Plan%20-%20Aceh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\Downloads\Users\PLN-JO~1\AppData\Local\Temp\Rar$DI00.429\Kontrak%20Yantek%202015-2019\Users\Har\AppData\Local\Temp\Temp2_RAB%20YANTEK%20SALATIGA.zip\Arifien-bay\KPUBnov2003\WINDOWS\TEMP\2001\PROG-RKAP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kohadiwidayat\Documents\POPSD\REKAP%20DATA%20PRK%202014\PROG-RKA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\Desktop\KENDAL\Copy%20of%20Form%20RAB%20Perkuatan%20HSS%202016%20untuk%20PRK%202017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tim%20LKAI2007%20%2016062006%200.32%20(Prioritas%201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harini%20a%20bah\My%20Documents\Karyadi\Feasibility%20Study\spotec\Final%20FS%20%20PT%20Spotec\Proyeksi%20Keuangan%20Spotec%20aj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Aero\Downloads\11%20GGN%20PENYULANG%20APD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Gudang\Maret%2020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ggaran%20Investasi\AI%202010\P1\Documents%20and%20Settings\sigep\My%20Documents\Irwan\Documents%20and%20Settings\User\My%20Documents\Copy%20of%20PRK%20AI%202008\Data%20Feeder\Trip%2020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Hendika\AppData\Roaming\Microsoft\Excel\Anggaran%20Investasi\AI%202010\P1\Documents%20and%20Settings\sigep\My%20Documents\Irwan\Documents%20and%20Settings\User\My%20Documents\Copy%20of%20PRK%20AI%202008\Data%20Feeder\Trip%202007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-JO~1\AppData\Local\Temp\Rar$DI00.429\Kontrak%20Yantek%202015-2019\Users\user\AppData\Local\Temp\wz2f40\DKI%20JAYA%20kntr\PENAWRN%20%20HP%20YANTEK%20%20MENTENGKIRM%20210414\Analisa%20Sewa%20Mobil%20FormulaBPK270214%20Menteng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P-RAB\tawar%20Oke%20Kertasari\Penawaran%20Kertasari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pa\Data%20Laporan\Survey%20PB\Usulan%20SKK\Master%20SKK\Mat-Upah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tb\Application%20Data\Microsoft\Excel\!!!!backup\PANITIA%20PD%20PB%202011\!BAYAR%202012\RAB%20DARI%20USER\RAB%20NODIN%20182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-JO~1\AppData\Local\Temp\Rar$DI00.429\Kontrak%20Yantek%202015-2019\Users\Har\AppData\Local\Temp\Temp2_RAB%20YANTEK%20SALATIGA.zip\Arifien-bay\KPUBnov2003\RKAP%20FINAL%202003\Duponk%20Final%20sucofin%20April%20200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telkom.net/WINDOWS/TEMP/123%20Nazar/Proyek%20Final/GlobalFon/Kirim%20Softcopy/Project%20MAM@%20(65-35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data\LITA\BORONG%20BORONG\Juni\4%20juni%20200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INDRA%202009\UPAH%20JARINGAN\60%20%20upah%2019%20DES%20%20widodo%20KANT%20%202009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AHYU%20H\proyek%202012\GOLO\tagihan\RAB%20DARI%20USER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%20Feeder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el%20Wilayah-cabang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LOGSHEET%20PERPIKETAN/LOGSHEET%202019/4.%20APRIL%202019/09.%20Logsheet%20Gangguan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KANTOR\Kantor%202021\PBPD\LOGSHEET%20PERPIKETAN\LOGSHEET%202019\4.%20APRIL%202019\09.%20Logsheet%20Gangguan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ANTOR/Kantor%202021/PBPD/LOGSHEET%20PERPIKETAN/LOGSHEET%202019/4.%20APRIL%202019/09.%20Logsheet%20Gangguan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URUH\MONITORING\HAR\PFK\BP-RAB\tawar%20Oke%20Kertasari\Penawaran%20Kertasari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\My%20Documents\Data%20G\BA\BA%202003\My%20Documents\hard%20disk%20dudi\My%20Documents\khehui\My%20Documents\Dat-excl\MasterSPPK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wkongsamut\Temporary%20Internet%20Files\Content.IE5\CDERGTUV\Danfoss%20Submission%20form%202004%20(1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Library" Target="terbilang.xla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BLANKO%20PRK%20UPDATE%202024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KERJA%20KUY\1.%20SAR%20&amp;%20PP%20UP3%20DEMAK\PERMOHONAN%20PELANGGAN\PERMOHONAN%20TM\23.%20PT%20GLORY\KKF%20PT%20GL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JENIS PENYEBAB GGN (2012-2013)"/>
      <sheetName val="M"/>
      <sheetName val="HARGA SATUAN"/>
      <sheetName val="PkRp"/>
      <sheetName val="prod03"/>
      <sheetName val="C"/>
      <sheetName val="TARGET-RKAP"/>
      <sheetName val="lb-lkao"/>
      <sheetName val="SAP"/>
      <sheetName val="Kamus"/>
      <sheetName val="BiLuOp(14)"/>
      <sheetName val="BiPinjamin(15)"/>
      <sheetName val="BPeg-F(12D1)"/>
      <sheetName val="IkhtisarBiop(12.0)"/>
      <sheetName val="JualGTarif(11A)"/>
      <sheetName val="LabaRugi Fungsi2004(21B)"/>
      <sheetName val="LabaRugi Lainnya 2005(20)"/>
      <sheetName val="LabaRugi Unsur2004(21A)"/>
      <sheetName val="PendaLuOp(13)"/>
      <sheetName val="PendOpLain(11B)"/>
      <sheetName val="ProduksiTL(12B2)"/>
      <sheetName val="SewaPemb(12A2)"/>
      <sheetName val="NRCPTK01"/>
      <sheetName val="NO. PRK"/>
      <sheetName val="JENIS_PENYEBAB_GGN_(2012-2013)"/>
      <sheetName val="JENIS_PENYEBAB_GGN_(2012-2013)1"/>
      <sheetName val="JENIS_PENYEBAB_GGN_(2012-2013)2"/>
      <sheetName val="ACUAN"/>
      <sheetName val="CEMPAKA"/>
      <sheetName val="Summary"/>
      <sheetName val="DATA"/>
      <sheetName val="Produksi"/>
      <sheetName val="Asumsi"/>
      <sheetName val="BBMJenis(12B1)"/>
      <sheetName val="Bipeg-U(12D2)"/>
      <sheetName val="BiPinjaman(15)"/>
      <sheetName val="KMS-DIS5"/>
      <sheetName val="E7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HarJabor(12C2)"/>
      <sheetName val="R-SM-KIN"/>
      <sheetName val="CAL"/>
      <sheetName val="LabaRugi"/>
      <sheetName val="LabaRugi Fungsi th (t-1)(21B)"/>
      <sheetName val="LabaRugi Lainnya(20)"/>
      <sheetName val="LabaRugi Unsur th(t-1)(21A)"/>
      <sheetName val="LOGRESUME"/>
      <sheetName val="PembelianTL(12A1)"/>
      <sheetName val="LIST"/>
      <sheetName val="L_23"/>
      <sheetName val="grafi kesiapan versi p3b dan pe"/>
      <sheetName val="W1"/>
      <sheetName val="Book1"/>
      <sheetName val="SISTEM SUMBAGSEL"/>
      <sheetName val="self_ases_tw3 2012"/>
      <sheetName val="Rekap-Proses"/>
      <sheetName val="Entry KPI"/>
      <sheetName val="UP"/>
      <sheetName val="eval-jual"/>
      <sheetName val="2008_rev1"/>
      <sheetName val="SK62"/>
      <sheetName val="JULI"/>
      <sheetName val="APO"/>
      <sheetName val="GD"/>
      <sheetName val="R_SM_KIN"/>
      <sheetName val="RKA 2010"/>
      <sheetName val="MPP"/>
      <sheetName val="PERIODIK"/>
      <sheetName val="Bidang Niaga"/>
      <sheetName val="Bidang Niaga Eproc"/>
      <sheetName val="ttings\Administrator\Desktop\DA"/>
      <sheetName val=""/>
      <sheetName val="Genset Mobil 200 KVA"/>
      <sheetName val="JS KENDARAAN"/>
      <sheetName val="SUPPORT UTM FIREWALL"/>
      <sheetName val="CELL 20 KV OUT GOING"/>
      <sheetName val="CUBICLE TRAFO"/>
      <sheetName val="CUBICLE PT-LA"/>
      <sheetName val="CT 400-800"/>
      <sheetName val="KAABEL XLPE"/>
      <sheetName val="PRICE RUNGKUT"/>
      <sheetName val="MODEM GPRS"/>
      <sheetName val="APAR"/>
      <sheetName val="BATTERY &amp; RECTIFER 110 VDC"/>
      <sheetName val="DETECTOR INTRUDER"/>
      <sheetName val="RELAY OCR,DGR,UFR"/>
      <sheetName val="CELL 20 KV COUPLER"/>
      <sheetName val="CUBICLE PT-LA 24 KV"/>
      <sheetName val="PMT 20 KV"/>
      <sheetName val="UPS 10 KVA"/>
      <sheetName val="BANYUWANGI"/>
      <sheetName val="RPBL"/>
      <sheetName val="A"/>
      <sheetName val="B"/>
      <sheetName val="L20Keu"/>
      <sheetName val="2008-rev1"/>
      <sheetName val="Uraian"/>
      <sheetName val="W-NAD"/>
      <sheetName val="LK2004"/>
      <sheetName val="rkap2008"/>
      <sheetName val="Rekap rutin psb"/>
      <sheetName val="Resume"/>
      <sheetName val="Harga BBM Indonesia"/>
      <sheetName val="UshDeb00"/>
      <sheetName val="NerSubsis"/>
      <sheetName val="Layout-UNIT1"/>
      <sheetName val="Rekap Kinerja"/>
      <sheetName val="Usia"/>
      <sheetName val="pddk"/>
      <sheetName val="GABUNGAN"/>
      <sheetName val="tabel JHT"/>
      <sheetName val="Book1.xls"/>
      <sheetName val="Database"/>
      <sheetName val="SBS-ok"/>
      <sheetName val="THN-6"/>
      <sheetName val="GAB"/>
      <sheetName val="WIL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By Non BPP-06"/>
      <sheetName val="LRAnak"/>
      <sheetName val="KWHJUAL"/>
      <sheetName val="Indk"/>
      <sheetName val="Debcap"/>
      <sheetName val="asumsi-org"/>
      <sheetName val="ttings_Administrator_Desktop_DA"/>
      <sheetName val="SUSUt 9%"/>
      <sheetName val="chitimc"/>
      <sheetName val="dongia (2)"/>
      <sheetName val="giathanh1"/>
      <sheetName val="LKVL-CK-HT-GD1"/>
      <sheetName val="Cover1"/>
      <sheetName val="mu"/>
      <sheetName val="DAF-1"/>
      <sheetName val="Pt"/>
      <sheetName val="RAB"/>
      <sheetName val="CashFlow"/>
      <sheetName val="FAK"/>
      <sheetName val="8LT 12"/>
      <sheetName val="ca"/>
      <sheetName val="Assumptions"/>
      <sheetName val="dataKIT"/>
      <sheetName val="dataPHT"/>
      <sheetName val="dataIBT"/>
      <sheetName val="dataTRF"/>
      <sheetName val="dataPDH_Pasok"/>
      <sheetName val="INLAND FACTOR DISTANCE"/>
      <sheetName val="LABA RUGI"/>
      <sheetName val="Inv_MALUKU"/>
      <sheetName val="REFERENSI"/>
      <sheetName val="TRNS-C1"/>
      <sheetName val="sept"/>
      <sheetName val="Harga"/>
      <sheetName val="GGN SUTM-SKTM"/>
      <sheetName val="GGN PER UNIT"/>
      <sheetName val="INPUT"/>
      <sheetName val="SAIFI"/>
      <sheetName val="JTM"/>
      <sheetName val="Construction Period Costs"/>
      <sheetName val="Plant Characteristics"/>
      <sheetName val="SAIDI"/>
      <sheetName val="JSiar"/>
      <sheetName val="LEMPATETI"/>
      <sheetName val="KARANG"/>
      <sheetName val="WAYHALIM"/>
      <sheetName val="TEBET"/>
      <sheetName val="KALIANDA"/>
      <sheetName val="NATAR"/>
      <sheetName val="SIDOMULYO"/>
      <sheetName val="SUTAMI"/>
      <sheetName val="cab"/>
      <sheetName val="Rekap Gab"/>
      <sheetName val="Catatan"/>
      <sheetName val="Currency Rate"/>
      <sheetName val="Parameter"/>
      <sheetName val="RESUM-MON"/>
      <sheetName val="DATA VENDOR DAN DIREKSI PL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BALI"/>
      <sheetName val="LSWIL03"/>
      <sheetName val="BALI03"/>
      <sheetName val="prod03"/>
      <sheetName val="JUAL03"/>
      <sheetName val="kitluR-upj"/>
      <sheetName val="kitlu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硸硸湡敧"/>
      <sheetName val="graf2"/>
      <sheetName val="PENYEBAB GANGGUAN"/>
      <sheetName val="WIL"/>
      <sheetName val="GAB"/>
      <sheetName val="PkRp"/>
      <sheetName val="PUNCAK-89"/>
      <sheetName val="INISIATIF STRATEGIS"/>
      <sheetName val="MAT"/>
      <sheetName val="JS"/>
      <sheetName val="DExp.Lmb"/>
      <sheetName val="GRAFIK GANGGUAN PENYULANG  2001"/>
      <sheetName val="Section Gangguan"/>
      <sheetName val="LAMP"/>
      <sheetName val="GInc.Lmb"/>
      <sheetName val="Setting"/>
      <sheetName val="GJantho"/>
      <sheetName val="prod03"/>
      <sheetName val="x"/>
      <sheetName val="FORM-B"/>
      <sheetName val="aruskas"/>
      <sheetName val="bakup1"/>
      <sheetName val="PAL"/>
      <sheetName val="PPJ"/>
      <sheetName val="PPN"/>
      <sheetName val="TAGSUS"/>
      <sheetName val="MATERAI"/>
      <sheetName val="BAK"/>
      <sheetName val="SMS"/>
      <sheetName val="UMTL"/>
      <sheetName val="GABUNGAN"/>
      <sheetName val="CMK"/>
      <sheetName val="GrafikProd"/>
      <sheetName val="REFERENSI"/>
      <sheetName val="H MAT"/>
      <sheetName val="ca"/>
      <sheetName val="HARGA SATUAN"/>
      <sheetName val="NO. PRK"/>
      <sheetName val="AHS - Personel"/>
      <sheetName val="AHS - Non Personel"/>
      <sheetName val="KEBIJAKAN PB-PD"/>
      <sheetName val="WAN"/>
      <sheetName val="TRNS-C1"/>
      <sheetName val="chemcal"/>
      <sheetName val="CashFlow"/>
      <sheetName val="E7"/>
      <sheetName val="REKAP"/>
      <sheetName val="Dasar Pemadaman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Parameter"/>
      <sheetName val="DivVII"/>
      <sheetName val="DFTR GARDIST"/>
      <sheetName val="ANALISA"/>
      <sheetName val="NRCPTK01"/>
      <sheetName val="Sheet1"/>
      <sheetName val="Cover"/>
      <sheetName val="Sheet3"/>
      <sheetName val="MENU"/>
      <sheetName val="Hal-1"/>
      <sheetName val="INPBA"/>
      <sheetName val="THN-7"/>
      <sheetName val="C"/>
      <sheetName val="M"/>
      <sheetName val="Analisa Struktur Data"/>
      <sheetName val="SAA"/>
      <sheetName val="MAIN"/>
    </sheetNames>
    <sheetDataSet>
      <sheetData sheetId="0">
        <row r="8">
          <cell r="D8" t="str">
            <v>JAN99</v>
          </cell>
        </row>
      </sheetData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BAN-88"/>
      <sheetName val="PUNCAK-89"/>
      <sheetName val="NRCPTK01"/>
    </sheetNames>
    <sheetDataSet>
      <sheetData sheetId="0">
        <row r="1">
          <cell r="AB1">
            <v>2.8915000000000002</v>
          </cell>
        </row>
      </sheetData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  <sheetName val="RAB"/>
      <sheetName val="FORMULA HSS 2016"/>
      <sheetName val="MAT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OKTOBER 2017"/>
      <sheetName val="NO. PRK"/>
      <sheetName val="lambaro"/>
      <sheetName val="Rekap"/>
      <sheetName val="INISIATIF STRATEGIS"/>
      <sheetName val="GInc_Lmb"/>
      <sheetName val="DInc_Lmb"/>
      <sheetName val="GExp_Lmb"/>
      <sheetName val="DExp_Lmb"/>
      <sheetName val="FORMULA_HSS_2016"/>
      <sheetName val="APP_TM"/>
      <sheetName val="PROGRAM"/>
      <sheetName val="LOKASI"/>
      <sheetName val="DB"/>
      <sheetName val="TDL"/>
      <sheetName val="prod03"/>
      <sheetName val="C"/>
      <sheetName val="HARGA SATUAN"/>
      <sheetName val="PkRp"/>
      <sheetName val="graf2"/>
      <sheetName val="PUNCAK-89"/>
      <sheetName val="Rekap PMG."/>
      <sheetName val="JS_x0000__x0000_ꣀߗ_x000f_[lambaro.xls]BP_x0000_⿁_x0000__x0000__x000f_["/>
      <sheetName val="JS_x005f_x0000__x005f_x0000_ꣀߗ_x005f_x000f_[lamba"/>
      <sheetName val="x"/>
      <sheetName val="Bank Data"/>
      <sheetName val="NRCPTK01"/>
      <sheetName val="NORMALISASI"/>
      <sheetName val="JS_x005f_x0000__x005f_x0000_ꣀߗ_x005f_x000f__lam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  <sheetName val="FORMULA HSS 2016"/>
      <sheetName val="MAT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INISIATIF STRATEGIS"/>
      <sheetName val="RAB"/>
      <sheetName val="OKTOBER 2017"/>
      <sheetName val="NO. PRK"/>
      <sheetName val="lambaro"/>
      <sheetName val="Bank Data"/>
      <sheetName val="PROGRAM"/>
      <sheetName val="PkRp"/>
      <sheetName val="GInc_Lmb"/>
      <sheetName val="DInc_Lmb"/>
      <sheetName val="GExp_Lmb"/>
      <sheetName val="DExp_Lmb"/>
      <sheetName val="FORMULA_HSS_2016"/>
      <sheetName val="APP_TM"/>
      <sheetName val="Rekap"/>
      <sheetName val="DB"/>
      <sheetName val="NRCPTK01"/>
      <sheetName val="LOKASI"/>
      <sheetName val="TDL"/>
      <sheetName val="prod03"/>
      <sheetName val="HARGA SATUAN"/>
      <sheetName val="graf2"/>
      <sheetName val="PUNCAK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C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M"/>
      <sheetName val="By Non BPP-06"/>
      <sheetName val="LRAnak"/>
      <sheetName val="KWHJUAL"/>
      <sheetName val="Indk"/>
      <sheetName val="Debcap"/>
      <sheetName val="asumsi-org"/>
      <sheetName val="DExp.Lmb"/>
      <sheetName val="Sheet3"/>
      <sheetName val="TRNS-C1"/>
      <sheetName val="PERHITUNGAN"/>
      <sheetName val="GABUNGAN"/>
      <sheetName val="A"/>
      <sheetName val="HARGA SATUAN"/>
      <sheetName val="ca"/>
      <sheetName val="BRUT0-1"/>
      <sheetName val="GrafikProd"/>
      <sheetName val="Rtn-09"/>
      <sheetName val="Rek-1"/>
      <sheetName val="PRK-09"/>
      <sheetName val="NRCPTK01"/>
      <sheetName val="UshDeb00"/>
      <sheetName val="Asumsi"/>
      <sheetName val="grafi kesiapan versi p3b dan pe"/>
      <sheetName val="2008_rev1"/>
      <sheetName val="BBMJenis(12B1)"/>
      <sheetName val="BiLuOp(14)"/>
      <sheetName val="Bipeg-U(12D2)"/>
      <sheetName val="BiPinjaman(15)"/>
      <sheetName val="BPeg-F(12D1)"/>
      <sheetName val="KMS-DIS5"/>
      <sheetName val="Rekap rutin psb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R-SM-KIN"/>
      <sheetName val="R_SM_KIN"/>
      <sheetName val="IkhtisarBiop(12.0)"/>
      <sheetName val="RKA 2010"/>
      <sheetName val="JualGTarif(11A)"/>
      <sheetName val="LabaRugi Fungsi th (t-1)(21B)"/>
      <sheetName val="LabaRugi Lainnya(20)"/>
      <sheetName val="LabaRugi Unsur th(t-1)(21A)"/>
      <sheetName val="LOGRESUME"/>
      <sheetName val="ESTIMASI SUBSIDI 2007 DEPKEU 17"/>
      <sheetName val="Usia"/>
      <sheetName val="pddk"/>
      <sheetName val="PembelianTL(12A1)"/>
      <sheetName val="PendaLuOp(13)"/>
      <sheetName val="PendOpLain(11B)"/>
      <sheetName val="ProduksiTL(12B2)"/>
      <sheetName val="M-PEG"/>
      <sheetName val="SewaPemb(12A2)"/>
      <sheetName val="2008"/>
      <sheetName val="tabel-JHT"/>
      <sheetName val="tabel JHT"/>
      <sheetName val="01 A"/>
      <sheetName val="Submission Form"/>
      <sheetName val="Produksi"/>
      <sheetName val="Target Produksi"/>
      <sheetName val="REKAP PROD"/>
      <sheetName val="Lap"/>
      <sheetName val="KINERJA"/>
      <sheetName val="realisasi Prod"/>
      <sheetName val="PkRp"/>
      <sheetName val="Location"/>
      <sheetName val="PERIODIK"/>
      <sheetName val="W-NAD"/>
      <sheetName val="Sudah Berjalan"/>
      <sheetName val="Wil-2"/>
      <sheetName val="TRANS"/>
      <sheetName val="L-PENGUS-24.00"/>
      <sheetName val="AGENDA MEETING "/>
      <sheetName val="trenprod2001"/>
      <sheetName val="Kin1TH"/>
      <sheetName val="Res142001"/>
      <sheetName val="Kin3BLN"/>
      <sheetName val="Kin1BLN"/>
      <sheetName val="Kin2TH"/>
      <sheetName val="Kin2BLN"/>
      <sheetName val="W1"/>
      <sheetName val="CAL"/>
      <sheetName val="LabaRugi"/>
      <sheetName val="Sheet1"/>
      <sheetName val="JENIS PDP"/>
      <sheetName val="Uraian"/>
      <sheetName val="LK2004"/>
      <sheetName val="Resume"/>
      <sheetName val="Harga BBM Indonesia"/>
      <sheetName val="NerSubsis"/>
      <sheetName val="rkap2008"/>
      <sheetName val="List"/>
      <sheetName val="Catatan"/>
      <sheetName val="se006t"/>
      <sheetName val="VENDOR"/>
      <sheetName val="Form-B-R1"/>
      <sheetName val="chitimc"/>
      <sheetName val="dongia (2)"/>
      <sheetName val="giathanh1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iv2"/>
      <sheetName val="Rekapitulasi"/>
      <sheetName val="Kamus"/>
      <sheetName val="LABA RUGI"/>
      <sheetName val="Instalasi"/>
      <sheetName val="L_23"/>
      <sheetName val="R_ccode"/>
      <sheetName val="StU"/>
      <sheetName val="Master"/>
      <sheetName val="SCRAP"/>
      <sheetName val="ATTB-AKTV"/>
      <sheetName val="ACUAN"/>
      <sheetName val="Database"/>
      <sheetName val="THN-7"/>
      <sheetName val="THN-6"/>
      <sheetName val="WP RAYON MADIUN KOTA"/>
      <sheetName val="Basket 5"/>
      <sheetName val="Bahan"/>
      <sheetName val="UPAH"/>
      <sheetName val="SUSUt 9%"/>
      <sheetName val="Sheet6"/>
      <sheetName val="Asumsi_"/>
      <sheetName val="Harga_BBM"/>
      <sheetName val="Rekap_Sublis"/>
      <sheetName val="Rekap_BPP"/>
      <sheetName val="By_Non_BPP-06"/>
      <sheetName val="Rekap 2002 mod"/>
      <sheetName val="PMT"/>
      <sheetName val="FAS"/>
      <sheetName val="UPAH DAN BAHAN"/>
      <sheetName val="Galian 1"/>
      <sheetName val="Perm. Test"/>
      <sheetName val="WAN"/>
      <sheetName val="BAG-2"/>
      <sheetName val="DATA-BASE SUTT"/>
      <sheetName val="SATPAM"/>
      <sheetName val="KETERANGAN"/>
      <sheetName val="DENPASAR"/>
      <sheetName val="data-1"/>
      <sheetName val="BBM"/>
      <sheetName val="Taksonomi Risiko"/>
      <sheetName val="CATALOG"/>
      <sheetName val="GAB"/>
      <sheetName val="Dasar Pemadaman"/>
      <sheetName val="Akun"/>
      <sheetName val="TOP"/>
      <sheetName val="XREF"/>
      <sheetName val="prod03"/>
      <sheetName val="htg bank"/>
      <sheetName val="Salinan Dari Impress"/>
      <sheetName val="BBkr"/>
      <sheetName val="kCal"/>
      <sheetName val="REFERENSI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uts"/>
      <sheetName val="FORM REN RUTIN KIT"/>
      <sheetName val="aplikasi"/>
      <sheetName val="Ref"/>
      <sheetName val="summary-1"/>
      <sheetName val="Bln3_4"/>
      <sheetName val="Penjualan"/>
      <sheetName val="ProdSendiri"/>
      <sheetName val="PS&amp;Susut TL"/>
      <sheetName val="SewaBeli"/>
      <sheetName val="Transfer"/>
      <sheetName val="Listing"/>
      <sheetName val="DataReferensi"/>
      <sheetName val="AkumAT"/>
      <sheetName val="Periode"/>
      <sheetName val="Menu"/>
      <sheetName val="P-SA"/>
      <sheetName val="Twr (15)"/>
      <sheetName val="sept"/>
      <sheetName val="CMK"/>
      <sheetName val="FJ per BLN"/>
      <sheetName val="TID1_Old"/>
      <sheetName val="FORM A1_A2  Tangerang"/>
      <sheetName val="ESTIMASI_SUBSIDI_2007_DEPKEU_17"/>
      <sheetName val="Calc_Ins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V3">
            <v>0</v>
          </cell>
          <cell r="W3">
            <v>0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</row>
        <row r="5">
          <cell r="F5">
            <v>1621.373253</v>
          </cell>
          <cell r="G5">
            <v>1749.61048669</v>
          </cell>
          <cell r="H5">
            <v>2163.9659999999999</v>
          </cell>
          <cell r="I5">
            <v>2689.9989999999998</v>
          </cell>
          <cell r="J5">
            <v>4470.1688299999996</v>
          </cell>
          <cell r="K5">
            <v>9081.7746199999983</v>
          </cell>
          <cell r="L5">
            <v>14841.591936119999</v>
          </cell>
          <cell r="M5">
            <v>13829.510993346001</v>
          </cell>
          <cell r="N5">
            <v>27862.944825465998</v>
          </cell>
          <cell r="V5" t="e">
            <v>#REF!</v>
          </cell>
          <cell r="W5" t="e">
            <v>#REF!</v>
          </cell>
          <cell r="X5" t="e">
            <v>#REF!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F6">
            <v>623.81799599999999</v>
          </cell>
          <cell r="G6">
            <v>796.31061119999993</v>
          </cell>
          <cell r="H6">
            <v>1770.49</v>
          </cell>
          <cell r="I6">
            <v>2020.136</v>
          </cell>
          <cell r="J6">
            <v>2798.1249870000001</v>
          </cell>
          <cell r="K6">
            <v>3088.502</v>
          </cell>
          <cell r="L6">
            <v>3499.984888</v>
          </cell>
          <cell r="M6">
            <v>3583.683</v>
          </cell>
          <cell r="N6">
            <v>4337.67066978</v>
          </cell>
          <cell r="V6" t="e">
            <v>#REF!</v>
          </cell>
          <cell r="W6" t="e">
            <v>#REF!</v>
          </cell>
          <cell r="X6" t="e">
            <v>#REF!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F7">
            <v>1851.6610048238483</v>
          </cell>
          <cell r="G7">
            <v>5865.5384139999996</v>
          </cell>
          <cell r="H7">
            <v>5026.7420000000002</v>
          </cell>
          <cell r="I7">
            <v>4985.8379999999997</v>
          </cell>
          <cell r="J7">
            <v>5801.6897900000004</v>
          </cell>
          <cell r="K7">
            <v>4533.183</v>
          </cell>
          <cell r="L7">
            <v>3911.4524900000001</v>
          </cell>
          <cell r="M7">
            <v>3557.3870000000002</v>
          </cell>
          <cell r="N7">
            <v>3779.9339483160002</v>
          </cell>
          <cell r="V7" t="e">
            <v>#REF!</v>
          </cell>
          <cell r="W7" t="e">
            <v>#REF!</v>
          </cell>
          <cell r="X7" t="e">
            <v>#REF!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F8">
            <v>241.98332500000001</v>
          </cell>
          <cell r="G8">
            <v>965.277939363271</v>
          </cell>
          <cell r="H8">
            <v>698.39</v>
          </cell>
          <cell r="I8">
            <v>648.62900000000002</v>
          </cell>
          <cell r="J8">
            <v>884.31144200000006</v>
          </cell>
          <cell r="K8">
            <v>959.08100000000002</v>
          </cell>
          <cell r="L8">
            <v>1061.6760320000001</v>
          </cell>
          <cell r="M8">
            <v>1035.557</v>
          </cell>
          <cell r="N8">
            <v>1302.235525824</v>
          </cell>
          <cell r="V8" t="e">
            <v>#REF!</v>
          </cell>
          <cell r="W8" t="e">
            <v>#REF!</v>
          </cell>
          <cell r="X8" t="e">
            <v>#REF!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11">
          <cell r="F11">
            <v>2250.7089358696021</v>
          </cell>
          <cell r="G11">
            <v>3074.1489999999999</v>
          </cell>
          <cell r="H11">
            <v>3224.331494</v>
          </cell>
          <cell r="I11">
            <v>3229.5920000000001</v>
          </cell>
          <cell r="J11">
            <v>3404</v>
          </cell>
          <cell r="K11">
            <v>15626.763000000001</v>
          </cell>
          <cell r="L11">
            <v>12745.047489459001</v>
          </cell>
          <cell r="M11">
            <v>9547.5546579999991</v>
          </cell>
          <cell r="N11">
            <v>9722.3153036889998</v>
          </cell>
          <cell r="V11">
            <v>0</v>
          </cell>
          <cell r="W11">
            <v>2006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</row>
        <row r="12">
          <cell r="F12">
            <v>2535.0300950000001</v>
          </cell>
          <cell r="G12">
            <v>2439.6970000000001</v>
          </cell>
          <cell r="H12">
            <v>3503.8323729999997</v>
          </cell>
          <cell r="I12">
            <v>4215.029759</v>
          </cell>
          <cell r="J12">
            <v>5810.8356029999995</v>
          </cell>
          <cell r="K12">
            <v>7592.7240000000002</v>
          </cell>
          <cell r="L12">
            <v>13525.783679401</v>
          </cell>
          <cell r="M12">
            <v>13701.349160999998</v>
          </cell>
          <cell r="N12">
            <v>15347.668895265</v>
          </cell>
          <cell r="V12">
            <v>0</v>
          </cell>
          <cell r="W12">
            <v>4007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</row>
        <row r="13">
          <cell r="F13">
            <v>4338.8355788238487</v>
          </cell>
          <cell r="G13">
            <v>9408.9660000000003</v>
          </cell>
          <cell r="H13">
            <v>9691.8130000000001</v>
          </cell>
          <cell r="I13">
            <v>10375.826999999999</v>
          </cell>
          <cell r="J13">
            <v>14007.295049</v>
          </cell>
          <cell r="K13">
            <v>17957.261999999999</v>
          </cell>
          <cell r="L13">
            <v>21477.867201000001</v>
          </cell>
          <cell r="M13">
            <v>24491.052475</v>
          </cell>
          <cell r="N13">
            <v>37355.450093312</v>
          </cell>
          <cell r="V13">
            <v>0</v>
          </cell>
          <cell r="W13">
            <v>0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</row>
        <row r="14">
          <cell r="F14">
            <v>325.16199999999998</v>
          </cell>
          <cell r="G14">
            <v>1885.9630000000002</v>
          </cell>
          <cell r="H14">
            <v>5082.7030000000004</v>
          </cell>
          <cell r="I14">
            <v>9395.3649999999998</v>
          </cell>
          <cell r="J14">
            <v>8717.1405369999993</v>
          </cell>
          <cell r="K14">
            <v>11168.841317</v>
          </cell>
          <cell r="L14">
            <v>10837.795807893999</v>
          </cell>
          <cell r="M14">
            <v>11970.810670000001</v>
          </cell>
          <cell r="N14">
            <v>13598.16650118</v>
          </cell>
          <cell r="V14">
            <v>0</v>
          </cell>
          <cell r="W14" t="str">
            <v>Bunga pajak revaluasi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V17">
            <v>0</v>
          </cell>
          <cell r="W17">
            <v>0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</row>
        <row r="18">
          <cell r="F18">
            <v>1665.5129999999999</v>
          </cell>
          <cell r="G18">
            <v>2855.1119680000002</v>
          </cell>
          <cell r="H18">
            <v>1965.2539999999999</v>
          </cell>
          <cell r="I18">
            <v>1731.982</v>
          </cell>
          <cell r="J18">
            <v>1080.097</v>
          </cell>
          <cell r="K18">
            <v>1347.008</v>
          </cell>
          <cell r="L18">
            <v>970.48199999999997</v>
          </cell>
          <cell r="M18">
            <v>2017.3400000000001</v>
          </cell>
          <cell r="N18">
            <v>1425</v>
          </cell>
          <cell r="V18">
            <v>0</v>
          </cell>
          <cell r="W18">
            <v>0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</row>
        <row r="19">
          <cell r="F19">
            <v>4743.9478183075298</v>
          </cell>
          <cell r="G19">
            <v>7496.09</v>
          </cell>
          <cell r="H19">
            <v>2905.0049903704912</v>
          </cell>
          <cell r="I19">
            <v>1669.0057679999979</v>
          </cell>
          <cell r="J19">
            <v>357.38</v>
          </cell>
          <cell r="K19">
            <v>298.89800000000002</v>
          </cell>
          <cell r="L19">
            <v>701.49675300000001</v>
          </cell>
          <cell r="M19">
            <v>4187.4505666750156</v>
          </cell>
          <cell r="N19">
            <v>4991.5213593369863</v>
          </cell>
          <cell r="V19">
            <v>0</v>
          </cell>
          <cell r="W19">
            <v>0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</row>
        <row r="20">
          <cell r="F20">
            <v>4295.1447816924701</v>
          </cell>
          <cell r="G20">
            <v>1863.7849952257334</v>
          </cell>
          <cell r="H20">
            <v>1647.4319404086091</v>
          </cell>
          <cell r="I20">
            <v>1232.2012320000022</v>
          </cell>
          <cell r="J20">
            <v>2159.5861580000042</v>
          </cell>
          <cell r="K20">
            <v>2469.5963084543973</v>
          </cell>
          <cell r="L20">
            <v>5685.0557054393366</v>
          </cell>
          <cell r="M20">
            <v>10754.693853324985</v>
          </cell>
          <cell r="N20">
            <v>8771.2956406630146</v>
          </cell>
          <cell r="V20">
            <v>0</v>
          </cell>
          <cell r="W20">
            <v>0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</row>
        <row r="23">
          <cell r="F23">
            <v>11126.104431800635</v>
          </cell>
          <cell r="G23">
            <v>14035.984774480003</v>
          </cell>
          <cell r="H23">
            <v>15997.499572128003</v>
          </cell>
          <cell r="I23">
            <v>22556.778999999999</v>
          </cell>
          <cell r="J23">
            <v>35359.957516000002</v>
          </cell>
          <cell r="K23">
            <v>44183.353999999999</v>
          </cell>
          <cell r="L23">
            <v>54430.777801407996</v>
          </cell>
          <cell r="M23">
            <v>62273.061744999999</v>
          </cell>
          <cell r="N23">
            <v>76543.32426870201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F24">
            <v>9449.7366096934511</v>
          </cell>
          <cell r="G24">
            <v>16808.775000000001</v>
          </cell>
          <cell r="H24">
            <v>21502.679866999999</v>
          </cell>
          <cell r="I24">
            <v>27215.813758999997</v>
          </cell>
          <cell r="J24">
            <v>31939.271189000003</v>
          </cell>
          <cell r="K24">
            <v>52345.590317000002</v>
          </cell>
          <cell r="L24">
            <v>58586.494177754001</v>
          </cell>
          <cell r="M24">
            <v>59710.766964000002</v>
          </cell>
          <cell r="N24">
            <v>76023.600793446007</v>
          </cell>
          <cell r="V24">
            <v>0</v>
          </cell>
          <cell r="W24" t="str">
            <v>Jumlah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</row>
        <row r="27">
          <cell r="F27" t="e">
            <v>#REF!</v>
          </cell>
          <cell r="G27" t="e">
            <v>#REF!</v>
          </cell>
          <cell r="H27">
            <v>-9.2683068618401414</v>
          </cell>
          <cell r="I27">
            <v>-0.91549556327960491</v>
          </cell>
          <cell r="J27">
            <v>3.7973081637382595</v>
          </cell>
          <cell r="K27">
            <v>-5.8121362029247186</v>
          </cell>
          <cell r="L27">
            <v>-3.0753395239041117</v>
          </cell>
          <cell r="M27">
            <v>-0.34677500928398225</v>
          </cell>
          <cell r="N27">
            <v>-1.2466221229384471</v>
          </cell>
          <cell r="V27">
            <v>0</v>
          </cell>
          <cell r="W27">
            <v>0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</row>
        <row r="28">
          <cell r="F28">
            <v>40.288181842214591</v>
          </cell>
          <cell r="G28">
            <v>18.99440492357186</v>
          </cell>
          <cell r="H28">
            <v>20.600420381522607</v>
          </cell>
          <cell r="I28">
            <v>25.0661330418666</v>
          </cell>
          <cell r="J28">
            <v>52.479930652587555</v>
          </cell>
          <cell r="K28">
            <v>49.164286606973683</v>
          </cell>
          <cell r="L28">
            <v>59.985784530167955</v>
          </cell>
          <cell r="M28">
            <v>81.6722612015094</v>
          </cell>
          <cell r="N28">
            <v>81.854108306640711</v>
          </cell>
          <cell r="V28">
            <v>0</v>
          </cell>
          <cell r="W28">
            <v>0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</row>
        <row r="29">
          <cell r="F29">
            <v>45.265555560409886</v>
          </cell>
          <cell r="G29">
            <v>64.589765815063316</v>
          </cell>
          <cell r="H29">
            <v>78.464231406741163</v>
          </cell>
          <cell r="I29">
            <v>71.976214402918075</v>
          </cell>
          <cell r="J29">
            <v>71.591222205668913</v>
          </cell>
          <cell r="K29">
            <v>26.856252154953076</v>
          </cell>
          <cell r="L29">
            <v>29.598984635550096</v>
          </cell>
          <cell r="M29">
            <v>30.359957236154411</v>
          </cell>
          <cell r="N29">
            <v>34.065524958079443</v>
          </cell>
          <cell r="V29">
            <v>0</v>
          </cell>
          <cell r="W29">
            <v>0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HARGA SATUAN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REKAP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Da AN BRAT TWR"/>
      <sheetName val="THN-7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Twr (15)"/>
      <sheetName val="Instalasi"/>
      <sheetName val="ACUAN"/>
      <sheetName val="GABLUARJAWA1 (2)"/>
      <sheetName val="Form-B-R1"/>
      <sheetName val="THN-6"/>
      <sheetName val="WAN"/>
      <sheetName val="tabel-JHT"/>
      <sheetName val="INLAND FACTOR DISTANCE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antitas &amp; Harga"/>
      <sheetName val="D-2"/>
      <sheetName val="Sheet3"/>
      <sheetName val="Sheet6"/>
      <sheetName val="Jenis Pelatihan"/>
      <sheetName val="prod03"/>
      <sheetName val="Sheet5"/>
      <sheetName val="scada 2001"/>
      <sheetName val="A"/>
      <sheetName val="KUMULATIP"/>
      <sheetName val="F-1"/>
      <sheetName val="MENU"/>
      <sheetName val="PARAMETER"/>
      <sheetName val="analis"/>
      <sheetName val="DGGKIT+ Derating"/>
      <sheetName val="WORKPLAN GROWS R KARANGNUNGGAL"/>
      <sheetName val="KMS-DIS5"/>
      <sheetName val="TRANS"/>
      <sheetName val="PTG"/>
      <sheetName val="Daftar"/>
      <sheetName val="MST"/>
      <sheetName val="B"/>
      <sheetName val="FLI - Sec.1"/>
      <sheetName val="Transfer"/>
      <sheetName val="SewaBeli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Sheet1"/>
      <sheetName val="REK-PEG"/>
      <sheetName val="CMK"/>
      <sheetName val="JTM"/>
      <sheetName val="TUL III-09"/>
      <sheetName val="REFERENSI"/>
      <sheetName val="Sch-5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PUNCAK-89"/>
      <sheetName val="DivVII"/>
      <sheetName val="DAFGED"/>
      <sheetName val="Beltra  (7)"/>
      <sheetName val="Peralatan"/>
      <sheetName val="Basic Price"/>
      <sheetName val="NP-7"/>
      <sheetName val="HSLAIN-LAIN"/>
      <sheetName val="Master Edit"/>
      <sheetName val="graf2"/>
      <sheetName val="AC"/>
      <sheetName val="Pareto_SKR#4"/>
      <sheetName val="Div2"/>
      <sheetName val="Div3"/>
      <sheetName val="2008"/>
      <sheetName val="Summary"/>
      <sheetName val="RAB"/>
      <sheetName val="rekmodiPtk (MAP)"/>
      <sheetName val="FUNGSI"/>
      <sheetName val="W1"/>
      <sheetName val="FDR"/>
      <sheetName val="RATE TENAGA KERJA"/>
      <sheetName val="PANDUAN"/>
      <sheetName val="HIDE"/>
      <sheetName val="DExp.Lmb"/>
      <sheetName val="HPE"/>
      <sheetName val="Peralatan (2)"/>
      <sheetName val="se006t"/>
      <sheetName val="beban"/>
      <sheetName val="FORM-B"/>
      <sheetName val="SAA"/>
      <sheetName val="A1 pri123"/>
      <sheetName val="A1 PRY"/>
      <sheetName val="ACUANBARU"/>
      <sheetName val="Assumptions (2)"/>
      <sheetName val="Prog Desc"/>
      <sheetName val="Grafik Wil"/>
      <sheetName val="Bipeg-U(12D2)"/>
      <sheetName val="Daftar Harga"/>
      <sheetName val="Kuantitas"/>
      <sheetName val="CashFlow"/>
      <sheetName val="HARDIBLD"/>
      <sheetName val="gvl"/>
      <sheetName val="bbtest2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4.2-BPP"/>
      <sheetName val="4.3-HargaJual"/>
      <sheetName val="bayar_per_02082018"/>
      <sheetName val="Calc Inst"/>
      <sheetName val="AHS-JTR"/>
      <sheetName val="Sect-1a"/>
      <sheetName val="Cover_sheet"/>
      <sheetName val="2"/>
      <sheetName val="1"/>
      <sheetName val="master rab"/>
      <sheetName val="TRIP TRAFO APR"/>
      <sheetName val="METER"/>
      <sheetName val="HAR APR"/>
      <sheetName val="GRAFIK"/>
      <sheetName val="Perm. Test"/>
      <sheetName val="sept"/>
      <sheetName val="Vendor UJH"/>
      <sheetName val="02"/>
      <sheetName val="06"/>
      <sheetName val="66"/>
      <sheetName val="Beli"/>
      <sheetName val="Sewa"/>
      <sheetName val="BBkr"/>
      <sheetName val="NerSubsis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CiMaPlbStd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matr aux"/>
      <sheetName val="matr engine"/>
      <sheetName val="jasa rehab"/>
      <sheetName val="jasa pondasi"/>
      <sheetName val="jasa rekon material"/>
      <sheetName val="DGGKIT+_Derating"/>
      <sheetName val="WORKPLAN_GROWS_R_KARANGNUNGGAL"/>
      <sheetName val="FLI_-_Sec_1"/>
      <sheetName val="TUL_III-09"/>
      <sheetName val="RAP"/>
      <sheetName val="Ref Additional Payment"/>
      <sheetName val="vendor"/>
      <sheetName val="Sheet2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JAN"/>
      <sheetName val="BOQ"/>
      <sheetName val="4-Basic Price"/>
      <sheetName val="5-ALAT(1)"/>
      <sheetName val="PENYEBAB"/>
      <sheetName val="Mobilisasi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Keterangan"/>
      <sheetName val="LAIN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FJ per BLN"/>
      <sheetName val="DC REAL PER TW"/>
      <sheetName val="Cover1"/>
      <sheetName val="mu"/>
      <sheetName val="DAF-1"/>
      <sheetName val="Pt"/>
      <sheetName val="F1771-2"/>
      <sheetName val="LABA RUGI"/>
      <sheetName val="Assumptions"/>
      <sheetName val="Construction Period Costs"/>
      <sheetName val="Plant Characteristics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ATTB-AKTV"/>
      <sheetName val="hal 14b"/>
      <sheetName val="REKAP KINERJA"/>
      <sheetName val="summary-1"/>
      <sheetName val="Dasar Pemadaman"/>
      <sheetName val="COP"/>
      <sheetName val="HPP"/>
      <sheetName val="kumpulan"/>
      <sheetName val="Basic"/>
      <sheetName val="Alat"/>
      <sheetName val="STRUKTUR"/>
      <sheetName val="SCH2"/>
      <sheetName val="laporan pemakaian blangko"/>
      <sheetName val="terbilang"/>
      <sheetName val="H.BAHAN"/>
      <sheetName val="DATA ACUAN"/>
      <sheetName val="Agregat Halus &amp; Kasar"/>
      <sheetName val=""/>
      <sheetName val="H MAT"/>
      <sheetName val="Analisa 600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APP CAWANG"/>
      <sheetName val="Pk"/>
      <sheetName val="FAS"/>
      <sheetName val="BA_Rapen"/>
      <sheetName val="GI"/>
      <sheetName val="LOAD2010"/>
      <sheetName val="Preventif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LOGRESUME"/>
      <sheetName val="List of Inventory"/>
      <sheetName val="JAN09"/>
      <sheetName val="BHN"/>
      <sheetName val="DFTR GARDIST"/>
      <sheetName val="HARGA"/>
      <sheetName val="SATUAN"/>
      <sheetName val="61005"/>
      <sheetName val="61007"/>
      <sheetName val="MAP"/>
      <sheetName val="H.Dasar"/>
      <sheetName val="Currency Rate"/>
      <sheetName val="SEX"/>
      <sheetName val="LISDES"/>
      <sheetName val="PRK"/>
      <sheetName val="Hg.Sat"/>
      <sheetName val="ATRIBUT"/>
      <sheetName val="JSO"/>
      <sheetName val="APBN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WO"/>
      <sheetName val="DKM Jasa"/>
      <sheetName val="RAB Jasa"/>
      <sheetName val="DKM Konsumabel"/>
      <sheetName val="RAB Mat Konsumabel"/>
      <sheetName val="RAB Mat Utama"/>
      <sheetName val="DKM Mat. Utama"/>
      <sheetName val="Analisa Material Utama"/>
      <sheetName val="HPE Jasa"/>
      <sheetName val="Tentative "/>
      <sheetName val="SPEK TEKNIS (2)"/>
      <sheetName val="KWH"/>
      <sheetName val="Material"/>
      <sheetName val="Section 2 MastlisteRev02"/>
      <sheetName val="TAP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HARGA SATUAN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REKAP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Da AN BRAT TWR"/>
      <sheetName val="THN-7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Twr (15)"/>
      <sheetName val="Instalasi"/>
      <sheetName val="ACUAN"/>
      <sheetName val="GABLUARJAWA1 (2)"/>
      <sheetName val="Form-B-R1"/>
      <sheetName val="THN-6"/>
      <sheetName val="WAN"/>
      <sheetName val="tabel-JHT"/>
      <sheetName val="INLAND FACTOR DISTANCE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MULATIP"/>
      <sheetName val="Kuantitas &amp; Harga"/>
      <sheetName val="D-2"/>
      <sheetName val="Sheet3"/>
      <sheetName val="Sheet6"/>
      <sheetName val="scada 2001"/>
      <sheetName val="Jenis Pelatihan"/>
      <sheetName val="prod03"/>
      <sheetName val="Sheet5"/>
      <sheetName val="A"/>
      <sheetName val="WORKPLAN GROWS R KARANGNUNGGAL"/>
      <sheetName val="MENU"/>
      <sheetName val="PARAMETER"/>
      <sheetName val="analis"/>
      <sheetName val="DGGKIT+ Derating"/>
      <sheetName val="TRANS"/>
      <sheetName val="KMS-DIS5"/>
      <sheetName val="F-1"/>
      <sheetName val="PTG"/>
      <sheetName val="Daftar"/>
      <sheetName val="MST"/>
      <sheetName val="FLI - Sec.1"/>
      <sheetName val="B"/>
      <sheetName val="Transfer"/>
      <sheetName val="SewaBeli"/>
      <sheetName val="Sheet1"/>
      <sheetName val="REK-PEG"/>
      <sheetName val="REFERENSI"/>
      <sheetName val="Sch-5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CMK"/>
      <sheetName val="JTM"/>
      <sheetName val="TUL III-09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PUNCAK-89"/>
      <sheetName val="DivVII"/>
      <sheetName val="DAFGED"/>
      <sheetName val="Beltra  (7)"/>
      <sheetName val="Peralatan"/>
      <sheetName val="Basic Price"/>
      <sheetName val="NP-7"/>
      <sheetName val="HSLAIN-LAIN"/>
      <sheetName val="Master Edit"/>
      <sheetName val="graf2"/>
      <sheetName val="AC"/>
      <sheetName val="Pareto_SKR#4"/>
      <sheetName val="Div2"/>
      <sheetName val="Div3"/>
      <sheetName val="2008"/>
      <sheetName val="Summary"/>
      <sheetName val="RAB"/>
      <sheetName val="rekmodiPtk (MAP)"/>
      <sheetName val="FUNGSI"/>
      <sheetName val="W1"/>
      <sheetName val="FDR"/>
      <sheetName val="RATE TENAGA KERJA"/>
      <sheetName val="PANDUAN"/>
      <sheetName val="HIDE"/>
      <sheetName val="DExp.Lmb"/>
      <sheetName val="HPE"/>
      <sheetName val="Peralatan (2)"/>
      <sheetName val="se006t"/>
      <sheetName val="beban"/>
      <sheetName val="FORM-B"/>
      <sheetName val="SAA"/>
      <sheetName val="A1 pri123"/>
      <sheetName val="A1 PRY"/>
      <sheetName val="ACUANBARU"/>
      <sheetName val="Assumptions (2)"/>
      <sheetName val="Prog Desc"/>
      <sheetName val="Grafik Wil"/>
      <sheetName val="Bipeg-U(12D2)"/>
      <sheetName val="Daftar Harga"/>
      <sheetName val="Kuantitas"/>
      <sheetName val="CashFlow"/>
      <sheetName val="HARDIBLD"/>
      <sheetName val="gvl"/>
      <sheetName val="bbtest2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4.2-BPP"/>
      <sheetName val="4.3-HargaJual"/>
      <sheetName val="bayar_per_02082018"/>
      <sheetName val="Calc Inst"/>
      <sheetName val="AHS-JTR"/>
      <sheetName val="Sect-1a"/>
      <sheetName val="Cover_sheet"/>
      <sheetName val="2"/>
      <sheetName val="1"/>
      <sheetName val="master rab"/>
      <sheetName val="TRIP TRAFO APR"/>
      <sheetName val="METER"/>
      <sheetName val="HAR APR"/>
      <sheetName val="GRAFIK"/>
      <sheetName val="Perm. Test"/>
      <sheetName val="sept"/>
      <sheetName val="Vendor UJH"/>
      <sheetName val="02"/>
      <sheetName val="06"/>
      <sheetName val="66"/>
      <sheetName val="Beli"/>
      <sheetName val="Sewa"/>
      <sheetName val="BBkr"/>
      <sheetName val="NerSubsis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CiMaPlbStd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matr aux"/>
      <sheetName val="matr engine"/>
      <sheetName val="jasa rehab"/>
      <sheetName val="jasa pondasi"/>
      <sheetName val="jasa rekon material"/>
      <sheetName val="DGGKIT+_Derating"/>
      <sheetName val="WORKPLAN_GROWS_R_KARANGNUNGGAL"/>
      <sheetName val="FLI_-_Sec_1"/>
      <sheetName val="TUL_III-09"/>
      <sheetName val="RAP"/>
      <sheetName val="Ref Additional Payment"/>
      <sheetName val="vendor"/>
      <sheetName val="Sheet2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JAN"/>
      <sheetName val="BOQ"/>
      <sheetName val="4-Basic Price"/>
      <sheetName val="5-ALAT(1)"/>
      <sheetName val="PENYEBAB"/>
      <sheetName val="Mobilisasi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Keterangan"/>
      <sheetName val="LAIN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FJ per BLN"/>
      <sheetName val="DC REAL PER TW"/>
      <sheetName val="Cover1"/>
      <sheetName val="mu"/>
      <sheetName val="DAF-1"/>
      <sheetName val="Pt"/>
      <sheetName val="F1771-2"/>
      <sheetName val="LABA RUGI"/>
      <sheetName val="Assumptions"/>
      <sheetName val="Construction Period Costs"/>
      <sheetName val="Plant Characteristics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ATTB-AKTV"/>
      <sheetName val="hal 14b"/>
      <sheetName val="REKAP KINERJA"/>
      <sheetName val="summary-1"/>
      <sheetName val="Dasar Pemadaman"/>
      <sheetName val="COP"/>
      <sheetName val="HPP"/>
      <sheetName val="kumpulan"/>
      <sheetName val="Basic"/>
      <sheetName val="Alat"/>
      <sheetName val="STRUKTUR"/>
      <sheetName val="SCH2"/>
      <sheetName val="laporan pemakaian blangko"/>
      <sheetName val="terbilang"/>
      <sheetName val="H.BAHAN"/>
      <sheetName val="DATA ACUAN"/>
      <sheetName val="Agregat Halus &amp; Kasar"/>
      <sheetName val=""/>
      <sheetName val="H MAT"/>
      <sheetName val="Analisa 600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APP CAWANG"/>
      <sheetName val="Pk"/>
      <sheetName val="FAS"/>
      <sheetName val="BA_Rapen"/>
      <sheetName val="GI"/>
      <sheetName val="LOAD2010"/>
      <sheetName val="Preventif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LOGRESUME"/>
      <sheetName val="List of Inventory"/>
      <sheetName val="JAN09"/>
      <sheetName val="BHN"/>
      <sheetName val="DFTR GARDIST"/>
      <sheetName val="HARGA"/>
      <sheetName val="SATUAN"/>
      <sheetName val="61005"/>
      <sheetName val="61007"/>
      <sheetName val="MAP"/>
      <sheetName val="H.Dasar"/>
      <sheetName val="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BAN-88"/>
      <sheetName val="PUNCAK-89"/>
      <sheetName val="L_23"/>
      <sheetName val="PkRp"/>
      <sheetName val="PROGRAM"/>
      <sheetName val="DExp.Lmb"/>
      <sheetName val="Kamus"/>
      <sheetName val="JAN09"/>
      <sheetName val="Uraian"/>
      <sheetName val="ca"/>
      <sheetName val="HARGA SATUAN"/>
    </sheetNames>
    <sheetDataSet>
      <sheetData sheetId="0">
        <row r="1">
          <cell r="AB1">
            <v>2.8915000000000002</v>
          </cell>
        </row>
      </sheetData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BAN-88"/>
      <sheetName val="PUNCAK-89"/>
      <sheetName val="L_23"/>
      <sheetName val="PkRp"/>
      <sheetName val="PROGRAM"/>
    </sheetNames>
    <sheetDataSet>
      <sheetData sheetId="0"/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硸硸湡敧"/>
      <sheetName val="graf2"/>
      <sheetName val="PUNCAK-89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硸硸湡敧"/>
      <sheetName val="graf2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硸硸湡敧"/>
      <sheetName val="graf2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PUNCAK-89"/>
      <sheetName val="MENU"/>
      <sheetName val="PARAMETER"/>
      <sheetName val="DeVIASI"/>
      <sheetName val="KoMposisi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"/>
      <sheetName val="Pro"/>
      <sheetName val="Uph"/>
      <sheetName val="Kons"/>
      <sheetName val="Tamb"/>
      <sheetName val="SR-APP"/>
      <sheetName val="Sort"/>
      <sheetName val="x"/>
      <sheetName val="Sheet1"/>
      <sheetName val="FORMULA HSS 2016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graf2"/>
      <sheetName val="JAN07"/>
      <sheetName val="UshDeb00"/>
      <sheetName val="JAN09"/>
      <sheetName val="Assumptions (2)"/>
      <sheetName val="PMT"/>
      <sheetName val="REKAP TRAFO"/>
      <sheetName val="NRCPTK01"/>
      <sheetName val="Smg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  <sheetName val="L_23"/>
      <sheetName val="Rekap PMG."/>
      <sheetName val="L-R"/>
      <sheetName val="PkRp"/>
      <sheetName val="Mat-Upah"/>
      <sheetName val="Asumsi"/>
      <sheetName val="L20Keu"/>
      <sheetName val="W-NAD"/>
      <sheetName val="UPDATE 25 JANUARI 2007"/>
      <sheetName val="DeVIASI"/>
      <sheetName val="KoMposisi"/>
    </sheetNames>
    <sheetDataSet>
      <sheetData sheetId="0" refreshError="1"/>
      <sheetData sheetId="1">
        <row r="9">
          <cell r="A9">
            <v>1</v>
          </cell>
        </row>
      </sheetData>
      <sheetData sheetId="2">
        <row r="9">
          <cell r="A9">
            <v>1</v>
          </cell>
        </row>
      </sheetData>
      <sheetData sheetId="3">
        <row r="9">
          <cell r="A9">
            <v>1</v>
          </cell>
        </row>
      </sheetData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 refreshError="1"/>
      <sheetData sheetId="7" refreshError="1">
        <row r="9">
          <cell r="A9">
            <v>1</v>
          </cell>
          <cell r="B9" t="str">
            <v>S-1/220VA</v>
          </cell>
          <cell r="G9">
            <v>81.730373873580078</v>
          </cell>
          <cell r="H9">
            <v>60000</v>
          </cell>
        </row>
        <row r="10">
          <cell r="A10">
            <v>2</v>
          </cell>
          <cell r="B10" t="str">
            <v>S-2/450VA</v>
          </cell>
          <cell r="G10">
            <v>-5420.1364206727958</v>
          </cell>
          <cell r="H10">
            <v>300</v>
          </cell>
        </row>
        <row r="11">
          <cell r="A11">
            <v>3</v>
          </cell>
          <cell r="B11" t="str">
            <v>S-2/900VA</v>
          </cell>
          <cell r="G11">
            <v>-3617.3765487410437</v>
          </cell>
          <cell r="H11">
            <v>300</v>
          </cell>
        </row>
        <row r="12">
          <cell r="A12">
            <v>4</v>
          </cell>
          <cell r="B12" t="str">
            <v>S-2/1300VA</v>
          </cell>
          <cell r="G12">
            <v>-2706.3479306388044</v>
          </cell>
          <cell r="H12">
            <v>300</v>
          </cell>
        </row>
        <row r="13">
          <cell r="A13">
            <v>5</v>
          </cell>
          <cell r="B13" t="str">
            <v>S-2/2200VA</v>
          </cell>
          <cell r="G13">
            <v>-2222.1623238111342</v>
          </cell>
          <cell r="H13">
            <v>300</v>
          </cell>
        </row>
        <row r="14">
          <cell r="A14">
            <v>6</v>
          </cell>
          <cell r="B14" t="str">
            <v>S-2/&gt; 2200VA s/d 200kVA</v>
          </cell>
          <cell r="G14">
            <v>-972.59438216826709</v>
          </cell>
          <cell r="H14">
            <v>350</v>
          </cell>
        </row>
        <row r="15">
          <cell r="A15">
            <v>7</v>
          </cell>
          <cell r="B15" t="str">
            <v>S-3/&gt; 200kVA</v>
          </cell>
          <cell r="G15">
            <v>-193.65713786370239</v>
          </cell>
          <cell r="H15">
            <v>250</v>
          </cell>
        </row>
        <row r="16">
          <cell r="A16">
            <v>8</v>
          </cell>
          <cell r="B16" t="str">
            <v>S-3/&gt; 200kVA (kom)</v>
          </cell>
          <cell r="G16">
            <v>-1351.779904073735</v>
          </cell>
          <cell r="H16">
            <v>250</v>
          </cell>
        </row>
        <row r="17">
          <cell r="A17">
            <v>9</v>
          </cell>
          <cell r="B17" t="str">
            <v>R-1/450VA</v>
          </cell>
          <cell r="G17">
            <v>-4579.4020658207464</v>
          </cell>
          <cell r="H17">
            <v>300</v>
          </cell>
        </row>
        <row r="18">
          <cell r="A18">
            <v>10</v>
          </cell>
          <cell r="B18" t="str">
            <v>R-1/900VA</v>
          </cell>
          <cell r="G18">
            <v>-2339.220423404121</v>
          </cell>
          <cell r="H18">
            <v>300</v>
          </cell>
        </row>
        <row r="19">
          <cell r="A19">
            <v>11</v>
          </cell>
          <cell r="B19" t="str">
            <v>R-1/1300VA</v>
          </cell>
          <cell r="G19">
            <v>-1595.6356419282504</v>
          </cell>
          <cell r="H19">
            <v>300</v>
          </cell>
        </row>
        <row r="20">
          <cell r="A20">
            <v>12</v>
          </cell>
          <cell r="B20" t="str">
            <v>R-1/2200VA</v>
          </cell>
          <cell r="G20">
            <v>-1444.3991304666774</v>
          </cell>
          <cell r="H20">
            <v>300</v>
          </cell>
        </row>
        <row r="21">
          <cell r="A21">
            <v>13</v>
          </cell>
          <cell r="B21" t="str">
            <v>R-2/&gt; 2200VA s/d 6600VA</v>
          </cell>
          <cell r="G21">
            <v>-267.78637825252872</v>
          </cell>
          <cell r="H21">
            <v>350</v>
          </cell>
        </row>
        <row r="22">
          <cell r="A22">
            <v>14</v>
          </cell>
          <cell r="B22" t="str">
            <v>R-3/&gt; 6600VA</v>
          </cell>
          <cell r="G22">
            <v>682.98142097424011</v>
          </cell>
          <cell r="H22">
            <v>350</v>
          </cell>
        </row>
        <row r="23">
          <cell r="A23">
            <v>15</v>
          </cell>
          <cell r="B23" t="str">
            <v>B-1/450VA</v>
          </cell>
          <cell r="G23">
            <v>-2010.1517775510806</v>
          </cell>
          <cell r="H23">
            <v>300</v>
          </cell>
        </row>
        <row r="24">
          <cell r="A24">
            <v>16</v>
          </cell>
          <cell r="B24" t="str">
            <v>B-1/900VA</v>
          </cell>
          <cell r="G24">
            <v>-1229.5098062388315</v>
          </cell>
          <cell r="H24">
            <v>300</v>
          </cell>
        </row>
        <row r="25">
          <cell r="A25">
            <v>17</v>
          </cell>
          <cell r="B25" t="str">
            <v>B-1/1300VA</v>
          </cell>
          <cell r="G25">
            <v>-868.55457340691714</v>
          </cell>
          <cell r="H25">
            <v>300</v>
          </cell>
        </row>
        <row r="26">
          <cell r="A26">
            <v>18</v>
          </cell>
          <cell r="B26" t="str">
            <v>B-1/2200VA</v>
          </cell>
          <cell r="G26">
            <v>-561.783120077126</v>
          </cell>
          <cell r="H26">
            <v>300</v>
          </cell>
        </row>
        <row r="27">
          <cell r="A27">
            <v>19</v>
          </cell>
          <cell r="B27" t="str">
            <v>B-2/&gt; 2200VA s/d 200kVA</v>
          </cell>
          <cell r="G27">
            <v>24.036750835009393</v>
          </cell>
          <cell r="H27">
            <v>350</v>
          </cell>
        </row>
        <row r="28">
          <cell r="A28">
            <v>20</v>
          </cell>
          <cell r="B28" t="str">
            <v>B-3/&gt; 200kVA</v>
          </cell>
          <cell r="G28">
            <v>-610.15539769090265</v>
          </cell>
          <cell r="H28">
            <v>250</v>
          </cell>
        </row>
        <row r="29">
          <cell r="A29">
            <v>21</v>
          </cell>
          <cell r="B29" t="str">
            <v>I-1/450VA</v>
          </cell>
          <cell r="G29">
            <v>-4305.7141218117176</v>
          </cell>
          <cell r="H29">
            <v>300</v>
          </cell>
        </row>
        <row r="30">
          <cell r="A30">
            <v>22</v>
          </cell>
          <cell r="B30" t="str">
            <v>I-1/900VA</v>
          </cell>
          <cell r="G30">
            <v>-2309.0080171066352</v>
          </cell>
          <cell r="H30">
            <v>300</v>
          </cell>
        </row>
        <row r="31">
          <cell r="A31">
            <v>23</v>
          </cell>
          <cell r="B31" t="str">
            <v>I-1/1300VA</v>
          </cell>
          <cell r="G31">
            <v>-794.2910953202138</v>
          </cell>
          <cell r="H31">
            <v>300</v>
          </cell>
        </row>
        <row r="32">
          <cell r="A32">
            <v>24</v>
          </cell>
          <cell r="B32" t="str">
            <v>I-1/2200VA</v>
          </cell>
          <cell r="G32">
            <v>-216.26844105300202</v>
          </cell>
          <cell r="H32">
            <v>300</v>
          </cell>
        </row>
        <row r="33">
          <cell r="A33">
            <v>25</v>
          </cell>
          <cell r="B33" t="str">
            <v>I-1/&gt; 2200VA s/d 13.9kVA</v>
          </cell>
          <cell r="G33">
            <v>290.64046153228054</v>
          </cell>
          <cell r="H33">
            <v>350</v>
          </cell>
        </row>
        <row r="34">
          <cell r="A34">
            <v>26</v>
          </cell>
          <cell r="B34" t="str">
            <v>I-2/&gt; 14kVA s/d 200kVA</v>
          </cell>
          <cell r="G34">
            <v>-1242.05624034059</v>
          </cell>
          <cell r="H34">
            <v>350</v>
          </cell>
        </row>
        <row r="35">
          <cell r="A35">
            <v>27</v>
          </cell>
          <cell r="B35" t="str">
            <v>I-3/&gt; 200kVA</v>
          </cell>
          <cell r="G35">
            <v>-1181.3997280212291</v>
          </cell>
          <cell r="H35">
            <v>250</v>
          </cell>
        </row>
        <row r="36">
          <cell r="A36">
            <v>28</v>
          </cell>
          <cell r="B36" t="str">
            <v>I-4/&gt; 30MVA</v>
          </cell>
          <cell r="G36">
            <v>-2581.858425006139</v>
          </cell>
          <cell r="H36">
            <v>200</v>
          </cell>
        </row>
        <row r="37">
          <cell r="A37">
            <v>29</v>
          </cell>
          <cell r="B37" t="str">
            <v>P-1/450VA</v>
          </cell>
          <cell r="G37">
            <v>-1120.6835212810754</v>
          </cell>
          <cell r="H37">
            <v>300</v>
          </cell>
        </row>
        <row r="38">
          <cell r="A38">
            <v>30</v>
          </cell>
          <cell r="B38" t="str">
            <v>P-1/900VA</v>
          </cell>
          <cell r="G38">
            <v>-284.81830953807429</v>
          </cell>
          <cell r="H38">
            <v>300</v>
          </cell>
        </row>
        <row r="39">
          <cell r="A39">
            <v>31</v>
          </cell>
          <cell r="B39" t="str">
            <v>P-1/1300VA</v>
          </cell>
          <cell r="G39">
            <v>-341.17041088464845</v>
          </cell>
          <cell r="H39">
            <v>300</v>
          </cell>
        </row>
        <row r="40">
          <cell r="A40">
            <v>32</v>
          </cell>
          <cell r="B40" t="str">
            <v>P-1/2200VA</v>
          </cell>
          <cell r="G40">
            <v>-256.67453817879266</v>
          </cell>
          <cell r="H40">
            <v>300</v>
          </cell>
        </row>
        <row r="41">
          <cell r="A41">
            <v>33</v>
          </cell>
          <cell r="B41" t="str">
            <v>P-1/&gt; 2200VA s/d 200kVA</v>
          </cell>
          <cell r="G41">
            <v>-74.236495671888662</v>
          </cell>
          <cell r="H41">
            <v>350</v>
          </cell>
        </row>
        <row r="42">
          <cell r="A42">
            <v>34</v>
          </cell>
          <cell r="B42" t="str">
            <v>P-2/&gt; 200kVA</v>
          </cell>
          <cell r="G42">
            <v>-701.67106380462474</v>
          </cell>
          <cell r="H42">
            <v>250</v>
          </cell>
        </row>
        <row r="43">
          <cell r="A43">
            <v>35</v>
          </cell>
          <cell r="B43" t="str">
            <v>P-3</v>
          </cell>
          <cell r="G43">
            <v>-1140.724346149934</v>
          </cell>
          <cell r="H43">
            <v>250</v>
          </cell>
        </row>
        <row r="44">
          <cell r="A44">
            <v>36</v>
          </cell>
          <cell r="B44" t="str">
            <v>M/PS;M/TS</v>
          </cell>
          <cell r="G44" t="str">
            <v/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100">
          <cell r="A100">
            <v>1</v>
          </cell>
          <cell r="B100" t="str">
            <v>Pelanggan Tunggal</v>
          </cell>
        </row>
        <row r="101">
          <cell r="A101">
            <v>2</v>
          </cell>
          <cell r="B101" t="str">
            <v>Pelanggan Kolektif</v>
          </cell>
        </row>
      </sheetData>
      <sheetData sheetId="8" refreshError="1"/>
      <sheetData sheetId="9">
        <row r="9">
          <cell r="B9" t="str">
            <v>Perkiraan HSS 2016 = harga pasar 2015 * (100% + sasaran inflasi 2016)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A9">
            <v>1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BB PUSAT"/>
      <sheetName val="JURNAL"/>
      <sheetName val="DTstok"/>
      <sheetName val="JML STOK"/>
      <sheetName val="MEMO"/>
      <sheetName val="x"/>
      <sheetName val="UshDeb00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1</v>
          </cell>
          <cell r="B1" t="str">
            <v>A</v>
          </cell>
        </row>
        <row r="2">
          <cell r="A2" t="str">
            <v>2</v>
          </cell>
          <cell r="B2" t="str">
            <v>B</v>
          </cell>
        </row>
        <row r="3">
          <cell r="A3" t="str">
            <v>3</v>
          </cell>
          <cell r="B3" t="str">
            <v>C</v>
          </cell>
        </row>
        <row r="4">
          <cell r="A4" t="str">
            <v>4</v>
          </cell>
          <cell r="B4" t="str">
            <v>D</v>
          </cell>
        </row>
        <row r="5">
          <cell r="A5" t="str">
            <v>5</v>
          </cell>
          <cell r="B5" t="str">
            <v>E</v>
          </cell>
        </row>
        <row r="6">
          <cell r="A6" t="str">
            <v>6</v>
          </cell>
          <cell r="B6" t="str">
            <v>F</v>
          </cell>
        </row>
        <row r="7">
          <cell r="A7" t="str">
            <v>7</v>
          </cell>
          <cell r="B7" t="str">
            <v>G</v>
          </cell>
        </row>
        <row r="8">
          <cell r="A8" t="str">
            <v>8</v>
          </cell>
          <cell r="B8" t="str">
            <v>H</v>
          </cell>
        </row>
        <row r="9">
          <cell r="A9" t="str">
            <v>9</v>
          </cell>
          <cell r="B9" t="str">
            <v>I</v>
          </cell>
        </row>
        <row r="10">
          <cell r="A10" t="str">
            <v>0</v>
          </cell>
          <cell r="B10" t="str">
            <v>J</v>
          </cell>
        </row>
        <row r="11">
          <cell r="A11">
            <v>1</v>
          </cell>
          <cell r="B11" t="str">
            <v>K</v>
          </cell>
        </row>
        <row r="12">
          <cell r="A12">
            <v>2</v>
          </cell>
          <cell r="B12" t="str">
            <v>L</v>
          </cell>
        </row>
        <row r="13">
          <cell r="A13">
            <v>3</v>
          </cell>
          <cell r="B13" t="str">
            <v>M</v>
          </cell>
        </row>
        <row r="14">
          <cell r="A14">
            <v>4</v>
          </cell>
          <cell r="B14" t="str">
            <v>N</v>
          </cell>
        </row>
        <row r="15">
          <cell r="A15">
            <v>5</v>
          </cell>
          <cell r="B15" t="str">
            <v>O</v>
          </cell>
        </row>
        <row r="16">
          <cell r="A16">
            <v>6</v>
          </cell>
          <cell r="B16" t="str">
            <v>P</v>
          </cell>
        </row>
        <row r="17">
          <cell r="A17">
            <v>7</v>
          </cell>
          <cell r="B17" t="str">
            <v>Q</v>
          </cell>
        </row>
        <row r="18">
          <cell r="A18">
            <v>8</v>
          </cell>
          <cell r="B18" t="str">
            <v>R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JAN09"/>
      <sheetName val="SMG"/>
      <sheetName val="Penyulang"/>
      <sheetName val="REKAP"/>
      <sheetName val="RAB AMANDEMEN "/>
      <sheetName val="Lampiran Pekerjaan JTM"/>
      <sheetName val="MENU UTAMA"/>
      <sheetName val="BEBAN SISTEM"/>
      <sheetName val="JLH GG"/>
      <sheetName val="LAPORAN PENYULANG"/>
      <sheetName val="EXECUTIVE SUMMARY"/>
      <sheetName val="RATIO RTU"/>
      <sheetName val="NERACA DAYA"/>
      <sheetName val="BEBAN SIANG"/>
      <sheetName val="BEBAN MALAM "/>
      <sheetName val="PARAMETER"/>
      <sheetName val="LAPORAN KODE"/>
      <sheetName val="MENU"/>
      <sheetName val="GRAFIK BEBAN MAKSIMUM"/>
      <sheetName val="GRAFIK NERACA DAYA"/>
      <sheetName val="REKAP BEBAN"/>
      <sheetName val="DAYA SIANG"/>
      <sheetName val="DAYA MALAM"/>
      <sheetName val="Mat"/>
      <sheetName val="Pro"/>
      <sheetName val="Uph"/>
      <sheetName val="Kons"/>
      <sheetName val="Tamb"/>
      <sheetName val="SR-APP"/>
      <sheetName val="Sort"/>
      <sheetName val="x"/>
      <sheetName val="JAN07"/>
      <sheetName val="graf2"/>
      <sheetName val="PL-2"/>
      <sheetName val="PUNCAK-89"/>
      <sheetName val="SortSheet"/>
      <sheetName val="ASUMSI"/>
      <sheetName val="Breakdown Target"/>
      <sheetName val="MEMO"/>
      <sheetName val="2013"/>
      <sheetName val="DTU"/>
      <sheetName val="DeVIASI"/>
      <sheetName val="KoMposisi"/>
      <sheetName val="W-NAD"/>
      <sheetName val="Kamus"/>
      <sheetName val="REAL-LR"/>
      <sheetName val="Data Dasar PMT TripJan 09"/>
    </sheetNames>
    <sheetDataSet>
      <sheetData sheetId="0">
        <row r="17">
          <cell r="T17">
            <v>0</v>
          </cell>
        </row>
      </sheetData>
      <sheetData sheetId="1">
        <row r="17">
          <cell r="T17">
            <v>0</v>
          </cell>
        </row>
      </sheetData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MP"/>
      <sheetName val="Survey per Area"/>
      <sheetName val="Survey"/>
      <sheetName val="Analisa Struktur Data"/>
      <sheetName val="Migrasi"/>
      <sheetName val="Helpdesk"/>
      <sheetName val="AHS - Personel"/>
      <sheetName val="AHS - Non Personel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8">
          <cell r="F8">
            <v>27500000</v>
          </cell>
        </row>
        <row r="9">
          <cell r="F9">
            <v>10000000</v>
          </cell>
        </row>
        <row r="10">
          <cell r="G10">
            <v>1062500.0000000002</v>
          </cell>
        </row>
        <row r="11">
          <cell r="F11">
            <v>20000000</v>
          </cell>
          <cell r="G11">
            <v>1000000</v>
          </cell>
        </row>
        <row r="14">
          <cell r="G14">
            <v>500000</v>
          </cell>
        </row>
        <row r="15">
          <cell r="F15">
            <v>11250000</v>
          </cell>
          <cell r="G15">
            <v>562500</v>
          </cell>
        </row>
        <row r="17">
          <cell r="G17">
            <v>169070.00000000006</v>
          </cell>
        </row>
        <row r="18">
          <cell r="G18">
            <v>275000</v>
          </cell>
        </row>
        <row r="19">
          <cell r="G19">
            <v>169070.00000000006</v>
          </cell>
        </row>
        <row r="21">
          <cell r="G21">
            <v>169070.00000000006</v>
          </cell>
        </row>
      </sheetData>
      <sheetData sheetId="8">
        <row r="7">
          <cell r="D7">
            <v>1000000</v>
          </cell>
        </row>
        <row r="8">
          <cell r="D8">
            <v>8000000</v>
          </cell>
        </row>
        <row r="10">
          <cell r="D10">
            <v>1100000</v>
          </cell>
        </row>
        <row r="11">
          <cell r="D11">
            <v>55000.000000000007</v>
          </cell>
        </row>
        <row r="12">
          <cell r="D12">
            <v>800000</v>
          </cell>
        </row>
        <row r="15">
          <cell r="D15">
            <v>75000</v>
          </cell>
        </row>
        <row r="20">
          <cell r="D20">
            <v>2500000</v>
          </cell>
        </row>
        <row r="21">
          <cell r="D21">
            <v>75000</v>
          </cell>
        </row>
        <row r="22">
          <cell r="D22">
            <v>500000</v>
          </cell>
        </row>
      </sheetData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9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UNCAK-89"/>
      <sheetName val="PkRp"/>
      <sheetName val="Kontrak vs Realisasi Gas"/>
      <sheetName val="x"/>
      <sheetName val="MEMO"/>
      <sheetName val="UshDeb00"/>
      <sheetName val="Catatan"/>
      <sheetName val="Kamus"/>
      <sheetName val="Beli"/>
      <sheetName val="Sewa"/>
      <sheetName val="Uraian"/>
      <sheetName val="BBkr"/>
      <sheetName val="NerSubsis"/>
      <sheetName val="Jual"/>
      <sheetName val="List"/>
      <sheetName val="Prod2"/>
      <sheetName val="RKAP"/>
      <sheetName val="kCal"/>
      <sheetName val="AHS - Personel"/>
      <sheetName val="AHS - Non Personel"/>
      <sheetName val="Analisa Struktur Data"/>
      <sheetName val="Neraca seAPJ"/>
      <sheetName val="graf2"/>
      <sheetName val="Smg"/>
      <sheetName val="Jasa"/>
      <sheetName val="Mat"/>
      <sheetName val="Breakdown Target"/>
      <sheetName val="Resume"/>
      <sheetName val="JANUARI"/>
      <sheetName val="FGTM FEBRUARI"/>
      <sheetName val="MARET"/>
      <sheetName val="Bipeg-U(12D2)"/>
      <sheetName val="Trip 2009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Inspection LV - RoW Lines"/>
      <sheetName val="Inspection MV - Construction"/>
      <sheetName val="Survey and updating data asset"/>
      <sheetName val="Survey"/>
      <sheetName val="Maintenance LV - OH Lines"/>
      <sheetName val="Maintenance MV - Construction"/>
      <sheetName val="Switch Gear 20kV Maintenance"/>
      <sheetName val="Meter Reading"/>
      <sheetName val="Emergency Services - LV"/>
      <sheetName val="Area_Data"/>
      <sheetName val="Service Mapping"/>
      <sheetName val="Central Overhead Allocation"/>
      <sheetName val="Regional Overhead Allocation_WJ"/>
      <sheetName val="Regional Overhead Allocation_EJ"/>
      <sheetName val="Regional Overhead Allocation_JK"/>
      <sheetName val="Regional Overhead Allocation_WS"/>
      <sheetName val="Regional Overhead Allocation_Ac"/>
      <sheetName val="Regional Overhead Allocation_CJ"/>
      <sheetName val="General Data"/>
      <sheetName val="Salary"/>
      <sheetName val="Rental Calculations"/>
      <sheetName val="Direct Equipment"/>
      <sheetName val="Reliability Services"/>
      <sheetName val="Working Page"/>
      <sheetName val="Dashboard"/>
      <sheetName val="Navigation Page"/>
      <sheetName val="MEMO"/>
      <sheetName val="AHS - Personel"/>
      <sheetName val="AHS - Non Personel"/>
      <sheetName val="Analisa Struktur Data"/>
    </sheetNames>
    <sheetDataSet>
      <sheetData sheetId="0"/>
      <sheetData sheetId="1"/>
      <sheetData sheetId="2"/>
      <sheetData sheetId="3"/>
      <sheetData sheetId="4">
        <row r="2">
          <cell r="J2">
            <v>420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C7" t="str">
            <v>Inspection LV - RoW Lines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 t="str">
            <v>Inspection LV - Measuring Peak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C9" t="str">
            <v>Inspection LV - Construction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C10" t="str">
            <v>Inspection LV - Household Connection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 t="str">
            <v>Inspection MV - Substation/Transformers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C12" t="str">
            <v>Inspection MV - RoW/Lines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 t="str">
            <v>Inspection MV - Measuring Peak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C14" t="str">
            <v>Inspection MV - Construction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 t="str">
            <v>Survey and updating data asset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</row>
        <row r="16">
          <cell r="C16" t="str">
            <v>Maintenance LV - OH Lines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C17" t="str">
            <v>Maintenance LV - Construction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C18" t="str">
            <v>Maintenance LV - RoW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Maintenance MV - Indoor Substation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>Maintenance MV - Outdoor Pole Mounted Substation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>Maintenance MV - OH Lines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>Maintenance MV - Construction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>Maintenance MV - RoW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>Cubicle Maintenance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</row>
        <row r="25">
          <cell r="C25" t="str">
            <v>MV Transformer Maintenance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C26" t="str">
            <v>Relay 20kV Maintenance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</v>
          </cell>
          <cell r="Y26">
            <v>0</v>
          </cell>
        </row>
        <row r="27">
          <cell r="C27" t="str">
            <v>Switch Gear 20kV Maintenance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</row>
        <row r="28">
          <cell r="C28" t="str">
            <v>Battery 20kV Maintenance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</row>
        <row r="29">
          <cell r="C29" t="str">
            <v>New Connection Single Phase - Direct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</sheetData>
      <sheetData sheetId="11">
        <row r="6">
          <cell r="C6">
            <v>0</v>
          </cell>
          <cell r="D6" t="str">
            <v>North_Surabaya</v>
          </cell>
          <cell r="E6" t="str">
            <v>South_Surabaya</v>
          </cell>
          <cell r="F6" t="str">
            <v>West_Surabaya</v>
          </cell>
          <cell r="G6" t="str">
            <v>Gresik</v>
          </cell>
          <cell r="H6" t="str">
            <v>APD_East_Java</v>
          </cell>
          <cell r="I6" t="str">
            <v>Salatiga</v>
          </cell>
          <cell r="J6" t="str">
            <v>Menteng</v>
          </cell>
          <cell r="K6" t="str">
            <v>APD_Disjaya</v>
          </cell>
          <cell r="L6" t="str">
            <v>Padang</v>
          </cell>
          <cell r="M6" t="str">
            <v>Bandung</v>
          </cell>
          <cell r="N6" t="str">
            <v>Majalaya</v>
          </cell>
          <cell r="O6" t="str">
            <v>Garut</v>
          </cell>
          <cell r="P6" t="str">
            <v>Bogor</v>
          </cell>
          <cell r="Q6" t="str">
            <v>Purwakarta</v>
          </cell>
          <cell r="R6" t="str">
            <v>Sukabumi</v>
          </cell>
          <cell r="S6" t="str">
            <v>Karawang</v>
          </cell>
          <cell r="T6" t="str">
            <v>North_Banten</v>
          </cell>
          <cell r="U6" t="str">
            <v>Depok</v>
          </cell>
          <cell r="V6" t="str">
            <v>Cimahi</v>
          </cell>
          <cell r="W6" t="str">
            <v>Cianjur</v>
          </cell>
          <cell r="X6" t="str">
            <v>APD_West_Java</v>
          </cell>
          <cell r="Y6" t="str">
            <v>Aceh</v>
          </cell>
        </row>
        <row r="7">
          <cell r="C7" t="str">
            <v>Inspection LV - RoW Lines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 t="str">
            <v>Inspection LV - Measuring Peak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C9" t="str">
            <v>Inspection LV - Construction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C10" t="str">
            <v>Inspection LV - Household Connection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 t="str">
            <v>Inspection MV - Substation/Transformers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C12" t="str">
            <v>Inspection MV - RoW/Lines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 t="str">
            <v>Inspection MV - Measuring Peak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C14" t="str">
            <v>Inspection MV - Construction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 t="str">
            <v>Survey and updating data asset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</row>
        <row r="16">
          <cell r="C16" t="str">
            <v>Maintenance LV - OH Lines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C17" t="str">
            <v>Maintenance LV - Construction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C18" t="str">
            <v>Maintenance LV - RoW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Maintenance MV - Indoor Substation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>Maintenance MV - Outdoor Pole Mounted Substation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>Maintenance MV - OH Lines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>Maintenance MV - Construction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>Maintenance MV - RoW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>Cubicle Maintenance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</row>
        <row r="25">
          <cell r="C25" t="str">
            <v>MV Transformer Maintenance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C26" t="str">
            <v>Relay 20kV Maintenance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</v>
          </cell>
          <cell r="Y26">
            <v>0</v>
          </cell>
        </row>
        <row r="27">
          <cell r="C27" t="str">
            <v>Switch Gear 20kV Maintenance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</row>
        <row r="28">
          <cell r="C28" t="str">
            <v>Battery 20kV Maintenance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</row>
        <row r="29">
          <cell r="C29" t="str">
            <v>New Connection Single Phase - Direct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>New Connection Single Phase - Indirect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>New Connection Three Phase - Direct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>New Connection Three Phase - Indirect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>Meter Reading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1</v>
          </cell>
          <cell r="S33">
            <v>0</v>
          </cell>
          <cell r="T33">
            <v>1</v>
          </cell>
          <cell r="U33">
            <v>0</v>
          </cell>
          <cell r="V33">
            <v>1</v>
          </cell>
          <cell r="W33">
            <v>1</v>
          </cell>
          <cell r="X33">
            <v>0</v>
          </cell>
          <cell r="Y33">
            <v>0</v>
          </cell>
        </row>
        <row r="34">
          <cell r="C34" t="str">
            <v>Disconnection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  <cell r="O34">
            <v>0</v>
          </cell>
          <cell r="P34">
            <v>0</v>
          </cell>
          <cell r="Q34">
            <v>1</v>
          </cell>
          <cell r="R34">
            <v>1</v>
          </cell>
          <cell r="S34">
            <v>0</v>
          </cell>
          <cell r="T34">
            <v>1</v>
          </cell>
          <cell r="U34">
            <v>0</v>
          </cell>
          <cell r="V34">
            <v>1</v>
          </cell>
          <cell r="W34">
            <v>1</v>
          </cell>
          <cell r="X34">
            <v>0</v>
          </cell>
          <cell r="Y34">
            <v>0</v>
          </cell>
        </row>
        <row r="35">
          <cell r="C35" t="str">
            <v>Updating Customer Data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1</v>
          </cell>
          <cell r="R35">
            <v>1</v>
          </cell>
          <cell r="S35">
            <v>0</v>
          </cell>
          <cell r="T35">
            <v>1</v>
          </cell>
          <cell r="U35">
            <v>0</v>
          </cell>
          <cell r="V35">
            <v>1</v>
          </cell>
          <cell r="W35">
            <v>1</v>
          </cell>
          <cell r="X35">
            <v>0</v>
          </cell>
          <cell r="Y35">
            <v>0</v>
          </cell>
        </row>
        <row r="36">
          <cell r="C36" t="str">
            <v>Main Substation Operations (MV Side)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</v>
          </cell>
          <cell r="Y36">
            <v>0</v>
          </cell>
        </row>
        <row r="37">
          <cell r="C37" t="str">
            <v>Emergency Services - MV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0</v>
          </cell>
          <cell r="I37">
            <v>1</v>
          </cell>
          <cell r="J37">
            <v>1</v>
          </cell>
          <cell r="K37">
            <v>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>Emergency Services - LV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0</v>
          </cell>
          <cell r="I38">
            <v>1</v>
          </cell>
          <cell r="J38">
            <v>1</v>
          </cell>
          <cell r="K38">
            <v>0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>Front Liner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6">
          <cell r="C46">
            <v>0</v>
          </cell>
          <cell r="D46" t="str">
            <v>North_Surabaya</v>
          </cell>
          <cell r="E46" t="str">
            <v>South_Surabaya</v>
          </cell>
          <cell r="F46" t="str">
            <v>West_Surabaya</v>
          </cell>
          <cell r="G46" t="str">
            <v>Gresik</v>
          </cell>
          <cell r="H46" t="str">
            <v>APD_East_Java</v>
          </cell>
          <cell r="I46" t="str">
            <v>Salatiga</v>
          </cell>
          <cell r="J46" t="str">
            <v>Menteng</v>
          </cell>
          <cell r="K46" t="str">
            <v>APD_Disjaya</v>
          </cell>
          <cell r="L46" t="str">
            <v>Padang</v>
          </cell>
          <cell r="M46" t="str">
            <v>Bandung</v>
          </cell>
          <cell r="N46" t="str">
            <v>Majalaya</v>
          </cell>
          <cell r="O46" t="str">
            <v>Garut</v>
          </cell>
          <cell r="P46" t="str">
            <v>Bogor</v>
          </cell>
          <cell r="Q46" t="str">
            <v>Purwakarta</v>
          </cell>
          <cell r="R46" t="str">
            <v>Sukabumi</v>
          </cell>
          <cell r="S46" t="str">
            <v>Karawang</v>
          </cell>
          <cell r="T46" t="str">
            <v>North_Banten</v>
          </cell>
          <cell r="U46" t="str">
            <v>Depok</v>
          </cell>
          <cell r="V46" t="str">
            <v>Cimahi</v>
          </cell>
          <cell r="W46" t="str">
            <v>Cianjur</v>
          </cell>
          <cell r="X46" t="str">
            <v>APD_West_Java</v>
          </cell>
          <cell r="Y46" t="str">
            <v>Aceh</v>
          </cell>
        </row>
        <row r="47">
          <cell r="C47" t="str">
            <v>Inspection LV - RoW Lines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6956345.9581504241</v>
          </cell>
          <cell r="J47">
            <v>0</v>
          </cell>
          <cell r="K47">
            <v>0</v>
          </cell>
          <cell r="L47">
            <v>8140702.7016882766</v>
          </cell>
          <cell r="M47">
            <v>50116.681587821397</v>
          </cell>
          <cell r="N47">
            <v>14431557.166676087</v>
          </cell>
          <cell r="O47">
            <v>8462928.9535550345</v>
          </cell>
          <cell r="P47">
            <v>61200316.92028822</v>
          </cell>
          <cell r="Q47">
            <v>6415787.6054562069</v>
          </cell>
          <cell r="R47">
            <v>18698042.836841457</v>
          </cell>
          <cell r="S47">
            <v>23726333.099031404</v>
          </cell>
          <cell r="T47">
            <v>25687198.42376852</v>
          </cell>
          <cell r="U47">
            <v>35420291.791834943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Inspection LV - Measuring Peak Load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78407290.71419549</v>
          </cell>
          <cell r="J48">
            <v>22841217.899332456</v>
          </cell>
          <cell r="K48">
            <v>0</v>
          </cell>
          <cell r="L48">
            <v>38667250.198165491</v>
          </cell>
          <cell r="M48">
            <v>69325.991160164151</v>
          </cell>
          <cell r="N48">
            <v>8323433.4277961515</v>
          </cell>
          <cell r="O48">
            <v>14270631.471928317</v>
          </cell>
          <cell r="P48">
            <v>48857478.219599396</v>
          </cell>
          <cell r="Q48">
            <v>5176033.0950563625</v>
          </cell>
          <cell r="R48">
            <v>29089979.544952031</v>
          </cell>
          <cell r="S48">
            <v>29586987.386499852</v>
          </cell>
          <cell r="T48">
            <v>43613893.130386464</v>
          </cell>
          <cell r="U48">
            <v>24861511.895503227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C49" t="str">
            <v>Inspection LV - Construction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6956345.9581504241</v>
          </cell>
          <cell r="J49">
            <v>14667235.619340703</v>
          </cell>
          <cell r="K49">
            <v>0</v>
          </cell>
          <cell r="L49">
            <v>8140702.7016882766</v>
          </cell>
          <cell r="M49">
            <v>50116.681587821397</v>
          </cell>
          <cell r="N49">
            <v>14431557.166676087</v>
          </cell>
          <cell r="O49">
            <v>8462928.9535550345</v>
          </cell>
          <cell r="P49">
            <v>61200316.92028822</v>
          </cell>
          <cell r="Q49">
            <v>6415787.6054562069</v>
          </cell>
          <cell r="R49">
            <v>18698042.836841457</v>
          </cell>
          <cell r="S49">
            <v>23726333.099031404</v>
          </cell>
          <cell r="T49">
            <v>25687198.42376852</v>
          </cell>
          <cell r="U49">
            <v>35420291.791834943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C50" t="str">
            <v>Inspection LV - Household Connection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10291059.706933726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Inspection MV - Substation/Transformers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68217792.745679691</v>
          </cell>
          <cell r="J51">
            <v>15084241.81262544</v>
          </cell>
          <cell r="K51">
            <v>0</v>
          </cell>
          <cell r="L51">
            <v>23933595.178441521</v>
          </cell>
          <cell r="M51">
            <v>249561.58755948799</v>
          </cell>
          <cell r="N51">
            <v>10407059.423020579</v>
          </cell>
          <cell r="O51">
            <v>17813180.719899479</v>
          </cell>
          <cell r="P51">
            <v>58633788.189072013</v>
          </cell>
          <cell r="Q51">
            <v>11984047.319793055</v>
          </cell>
          <cell r="R51">
            <v>34406353.168429367</v>
          </cell>
          <cell r="S51">
            <v>37025699.277615108</v>
          </cell>
          <cell r="T51">
            <v>49257060.438014597</v>
          </cell>
          <cell r="U51">
            <v>30416752.033001319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C52" t="str">
            <v>Inspection MV - RoW/Lines</v>
          </cell>
          <cell r="D52">
            <v>139877409.34106195</v>
          </cell>
          <cell r="E52">
            <v>116564507.78421828</v>
          </cell>
          <cell r="F52">
            <v>69938704.670530975</v>
          </cell>
          <cell r="G52">
            <v>81472673.088952795</v>
          </cell>
          <cell r="H52">
            <v>0</v>
          </cell>
          <cell r="I52">
            <v>8803385.4584451206</v>
          </cell>
          <cell r="J52">
            <v>0</v>
          </cell>
          <cell r="K52">
            <v>0</v>
          </cell>
          <cell r="L52">
            <v>10935495.441857966</v>
          </cell>
          <cell r="M52">
            <v>51282.185810793992</v>
          </cell>
          <cell r="N52">
            <v>10899423.5593933</v>
          </cell>
          <cell r="O52">
            <v>9077603.1768421531</v>
          </cell>
          <cell r="P52">
            <v>16023597.301715482</v>
          </cell>
          <cell r="Q52">
            <v>5879457.6264926698</v>
          </cell>
          <cell r="R52">
            <v>17940363.029332615</v>
          </cell>
          <cell r="S52">
            <v>17627508.22957468</v>
          </cell>
          <cell r="T52">
            <v>18627973.515389029</v>
          </cell>
          <cell r="U52">
            <v>3303696.1449256684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C53" t="str">
            <v>Business Volume in region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79008.651092824075</v>
          </cell>
          <cell r="N53">
            <v>7154622.2376169311</v>
          </cell>
          <cell r="O53">
            <v>3788230.1477560597</v>
          </cell>
          <cell r="P53">
            <v>8391983.2264824044</v>
          </cell>
          <cell r="Q53">
            <v>2943738.5616714759</v>
          </cell>
          <cell r="R53">
            <v>5130809.6574563319</v>
          </cell>
          <cell r="S53">
            <v>6438967.2260285988</v>
          </cell>
          <cell r="T53">
            <v>14419509.776195373</v>
          </cell>
          <cell r="U53">
            <v>6775304.7246709876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Business Volume</v>
          </cell>
          <cell r="D54">
            <v>69830704.670530975</v>
          </cell>
          <cell r="E54">
            <v>58192253.892109141</v>
          </cell>
          <cell r="F54">
            <v>34915352.335265487</v>
          </cell>
          <cell r="G54">
            <v>46483813.193687312</v>
          </cell>
          <cell r="H54">
            <v>0</v>
          </cell>
          <cell r="I54">
            <v>8803385.4584451206</v>
          </cell>
          <cell r="J54">
            <v>0</v>
          </cell>
          <cell r="K54">
            <v>0</v>
          </cell>
          <cell r="L54">
            <v>10935495.441857966</v>
          </cell>
          <cell r="M54">
            <v>51282.185810793992</v>
          </cell>
          <cell r="N54">
            <v>10899423.5593933</v>
          </cell>
          <cell r="O54">
            <v>9077603.1768421531</v>
          </cell>
          <cell r="P54">
            <v>16023597.301715482</v>
          </cell>
          <cell r="Q54">
            <v>5879457.6264926698</v>
          </cell>
          <cell r="R54">
            <v>17940363.029332615</v>
          </cell>
          <cell r="S54">
            <v>17627508.22957468</v>
          </cell>
          <cell r="T54">
            <v>18627973.515389029</v>
          </cell>
          <cell r="U54">
            <v>3303696.1449256684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C55" t="str">
            <v># Customers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59035891</v>
          </cell>
        </row>
        <row r="56">
          <cell r="C56" t="str">
            <v>Number of Customers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28776350.687725738</v>
          </cell>
          <cell r="J56">
            <v>0</v>
          </cell>
          <cell r="K56">
            <v>0</v>
          </cell>
          <cell r="L56">
            <v>3422477.9102442414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C57" t="str">
            <v># Open Contracts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28776350.687725738</v>
          </cell>
          <cell r="J57">
            <v>0</v>
          </cell>
          <cell r="K57">
            <v>0</v>
          </cell>
          <cell r="L57">
            <v>3422477.9102442414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Number of Open Contracts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23218441.427364856</v>
          </cell>
          <cell r="J58">
            <v>0</v>
          </cell>
          <cell r="K58">
            <v>0</v>
          </cell>
          <cell r="L58">
            <v>5775162.0064676423</v>
          </cell>
          <cell r="M58">
            <v>7036271.1567286123</v>
          </cell>
          <cell r="N58">
            <v>7410094.0974354856</v>
          </cell>
          <cell r="O58">
            <v>3478085.5830693645</v>
          </cell>
          <cell r="P58">
            <v>25273744.679282859</v>
          </cell>
          <cell r="Q58">
            <v>2772286.7570554097</v>
          </cell>
          <cell r="R58">
            <v>5740050.9150878778</v>
          </cell>
          <cell r="S58">
            <v>14420280.02032648</v>
          </cell>
          <cell r="T58">
            <v>10278912.254818559</v>
          </cell>
          <cell r="U58">
            <v>21306223.517527994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# Flat Absorption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41963127.687368751</v>
          </cell>
          <cell r="J59">
            <v>140122000</v>
          </cell>
          <cell r="K59">
            <v>0</v>
          </cell>
          <cell r="L59">
            <v>19735067.981265049</v>
          </cell>
          <cell r="M59">
            <v>525382914.07399082</v>
          </cell>
          <cell r="N59">
            <v>41217845.311988994</v>
          </cell>
          <cell r="O59">
            <v>40791533.076999813</v>
          </cell>
          <cell r="P59">
            <v>123634129.10132462</v>
          </cell>
          <cell r="Q59">
            <v>25690593.749722105</v>
          </cell>
          <cell r="R59">
            <v>77730149.067525983</v>
          </cell>
          <cell r="S59">
            <v>74728491.262227803</v>
          </cell>
          <cell r="T59">
            <v>329481266.97280562</v>
          </cell>
          <cell r="U59">
            <v>61455079.342833832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C60" t="str">
            <v>Flat Absorption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110903861.61031935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# Employees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24732709.634627469</v>
          </cell>
          <cell r="M61">
            <v>26498000</v>
          </cell>
          <cell r="N61">
            <v>1878375</v>
          </cell>
          <cell r="O61">
            <v>1538458.3333333333</v>
          </cell>
          <cell r="P61">
            <v>2287500</v>
          </cell>
          <cell r="Q61">
            <v>2120583.3333333335</v>
          </cell>
          <cell r="R61">
            <v>1770416.6666666667</v>
          </cell>
          <cell r="S61">
            <v>2480083.3333333335</v>
          </cell>
          <cell r="T61">
            <v>2260500</v>
          </cell>
          <cell r="U61">
            <v>2309208.3333333335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C62" t="str">
            <v>Number of employees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24732709.634627469</v>
          </cell>
          <cell r="M62">
            <v>26498000</v>
          </cell>
          <cell r="N62">
            <v>1878375</v>
          </cell>
          <cell r="O62">
            <v>1538458.3333333333</v>
          </cell>
          <cell r="P62">
            <v>2287500</v>
          </cell>
          <cell r="Q62">
            <v>2120583.3333333335</v>
          </cell>
          <cell r="R62">
            <v>1770416.6666666667</v>
          </cell>
          <cell r="S62">
            <v>2480083.3333333335</v>
          </cell>
          <cell r="T62">
            <v>2260500</v>
          </cell>
          <cell r="U62">
            <v>2309208.3333333335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C63" t="str">
            <v>Time Spent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116959327.77710739</v>
          </cell>
          <cell r="J63">
            <v>0</v>
          </cell>
          <cell r="K63">
            <v>0</v>
          </cell>
          <cell r="L63">
            <v>95536494.121943161</v>
          </cell>
          <cell r="M63">
            <v>13200853.876988053</v>
          </cell>
          <cell r="N63">
            <v>45989225.75952699</v>
          </cell>
          <cell r="O63">
            <v>42155808.476280704</v>
          </cell>
          <cell r="P63">
            <v>69296952.075793952</v>
          </cell>
          <cell r="Q63">
            <v>25224127.378374148</v>
          </cell>
          <cell r="R63">
            <v>80850293.349546671</v>
          </cell>
          <cell r="S63">
            <v>77230726.230312496</v>
          </cell>
          <cell r="T63">
            <v>74370284.327752531</v>
          </cell>
          <cell r="U63">
            <v>27788059.622415643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Time Spent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1</v>
          </cell>
          <cell r="Y64">
            <v>0</v>
          </cell>
        </row>
        <row r="65">
          <cell r="C65" t="str">
            <v>Manual override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1</v>
          </cell>
          <cell r="Y65">
            <v>0</v>
          </cell>
        </row>
        <row r="66">
          <cell r="C66" t="str">
            <v>Manual override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1</v>
          </cell>
          <cell r="Y66">
            <v>0</v>
          </cell>
        </row>
        <row r="67">
          <cell r="C67" t="str">
            <v>Switch Gear 20kV Maintenance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1</v>
          </cell>
          <cell r="Y67">
            <v>0</v>
          </cell>
        </row>
        <row r="68">
          <cell r="C68" t="str">
            <v>Battery 20kV Maintenance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</v>
          </cell>
          <cell r="Y68">
            <v>0</v>
          </cell>
        </row>
        <row r="69">
          <cell r="C69" t="str">
            <v>New Connection Single Phase - Direct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48030303.036239661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C70" t="str">
            <v>New Connection Single Phase - Indirect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48030303.036239661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C71" t="str">
            <v>New Connection Three Phase - Direct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48030303.036239661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C72" t="str">
            <v>New Connection Three Phase - Indirect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C73" t="str">
            <v>Meter Reading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241978448.41248</v>
          </cell>
          <cell r="N73">
            <v>0</v>
          </cell>
          <cell r="O73">
            <v>0</v>
          </cell>
          <cell r="P73">
            <v>0</v>
          </cell>
          <cell r="Q73">
            <v>421473860.18666667</v>
          </cell>
          <cell r="R73">
            <v>355122910.60069335</v>
          </cell>
          <cell r="S73">
            <v>0</v>
          </cell>
          <cell r="T73">
            <v>461786348.85946661</v>
          </cell>
          <cell r="U73">
            <v>0</v>
          </cell>
          <cell r="V73">
            <v>375046887.37983996</v>
          </cell>
          <cell r="W73">
            <v>293890444.66666669</v>
          </cell>
          <cell r="X73">
            <v>0</v>
          </cell>
          <cell r="Y73">
            <v>0</v>
          </cell>
        </row>
        <row r="74">
          <cell r="C74" t="str">
            <v>Disconnection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725790187.19999993</v>
          </cell>
          <cell r="N74">
            <v>0</v>
          </cell>
          <cell r="O74">
            <v>0</v>
          </cell>
          <cell r="P74">
            <v>0</v>
          </cell>
          <cell r="Q74">
            <v>421473860.18666667</v>
          </cell>
          <cell r="R74">
            <v>355122910.60069335</v>
          </cell>
          <cell r="S74">
            <v>0</v>
          </cell>
          <cell r="T74">
            <v>461786348.85946661</v>
          </cell>
          <cell r="U74">
            <v>0</v>
          </cell>
          <cell r="V74">
            <v>375046887.37983996</v>
          </cell>
          <cell r="W74">
            <v>293890444.66666669</v>
          </cell>
          <cell r="X74">
            <v>0</v>
          </cell>
          <cell r="Y74">
            <v>0</v>
          </cell>
        </row>
        <row r="75">
          <cell r="C75" t="str">
            <v>Updating Customer Data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483811738.78751993</v>
          </cell>
          <cell r="N75">
            <v>0</v>
          </cell>
          <cell r="O75">
            <v>0</v>
          </cell>
          <cell r="P75">
            <v>0</v>
          </cell>
          <cell r="Q75">
            <v>421473860.18666667</v>
          </cell>
          <cell r="R75">
            <v>355122910.60069335</v>
          </cell>
          <cell r="S75">
            <v>0</v>
          </cell>
          <cell r="T75">
            <v>461786348.85946661</v>
          </cell>
          <cell r="U75">
            <v>0</v>
          </cell>
          <cell r="V75">
            <v>375046887.37983996</v>
          </cell>
          <cell r="W75">
            <v>293890444.66666669</v>
          </cell>
          <cell r="X75">
            <v>0</v>
          </cell>
          <cell r="Y75">
            <v>0</v>
          </cell>
        </row>
        <row r="76">
          <cell r="C76" t="str">
            <v>Main Substation Operations (MV Side)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1152385563.3299999</v>
          </cell>
          <cell r="I76">
            <v>0</v>
          </cell>
          <cell r="J76">
            <v>0</v>
          </cell>
          <cell r="K76">
            <v>1650718501.2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1</v>
          </cell>
          <cell r="Y76">
            <v>0</v>
          </cell>
        </row>
        <row r="77">
          <cell r="C77" t="str">
            <v>Emergency Services - MV</v>
          </cell>
          <cell r="D77">
            <v>748455690.68311501</v>
          </cell>
          <cell r="E77">
            <v>634376996.94423497</v>
          </cell>
          <cell r="F77">
            <v>365564086.54200751</v>
          </cell>
          <cell r="G77">
            <v>429941289.08425248</v>
          </cell>
          <cell r="H77">
            <v>0</v>
          </cell>
          <cell r="I77">
            <v>265946444.268769</v>
          </cell>
          <cell r="J77">
            <v>88510144</v>
          </cell>
          <cell r="K77">
            <v>0</v>
          </cell>
          <cell r="L77">
            <v>212054500</v>
          </cell>
          <cell r="M77">
            <v>223588008.25900033</v>
          </cell>
          <cell r="N77">
            <v>251510347.26760212</v>
          </cell>
          <cell r="O77">
            <v>454310493.66400802</v>
          </cell>
          <cell r="P77">
            <v>836467890.22256505</v>
          </cell>
          <cell r="Q77">
            <v>191417362.70850849</v>
          </cell>
          <cell r="R77">
            <v>831623395.01117003</v>
          </cell>
          <cell r="S77">
            <v>727270568.09033501</v>
          </cell>
          <cell r="T77">
            <v>791931219.85725999</v>
          </cell>
          <cell r="U77">
            <v>549686832.189255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C78" t="str">
            <v>Emergency Services - LV</v>
          </cell>
          <cell r="D78">
            <v>748455690.68311501</v>
          </cell>
          <cell r="E78">
            <v>634376996.94423497</v>
          </cell>
          <cell r="F78">
            <v>365564086.54200751</v>
          </cell>
          <cell r="G78">
            <v>429941289.08425248</v>
          </cell>
          <cell r="H78">
            <v>0</v>
          </cell>
          <cell r="I78">
            <v>265946444.268769</v>
          </cell>
          <cell r="J78">
            <v>343952700.57878584</v>
          </cell>
          <cell r="K78">
            <v>0</v>
          </cell>
          <cell r="L78">
            <v>212054500</v>
          </cell>
          <cell r="M78">
            <v>894352033.03600132</v>
          </cell>
          <cell r="N78">
            <v>1006041389.0704085</v>
          </cell>
          <cell r="O78">
            <v>454310493.66400802</v>
          </cell>
          <cell r="P78">
            <v>836467890.22256505</v>
          </cell>
          <cell r="Q78">
            <v>191417362.70850849</v>
          </cell>
          <cell r="R78">
            <v>831623395.01117003</v>
          </cell>
          <cell r="S78">
            <v>727270568.09033501</v>
          </cell>
          <cell r="T78">
            <v>791931219.85725999</v>
          </cell>
          <cell r="U78">
            <v>549686832.189255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C79" t="str">
            <v>Front Liner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C80">
            <v>0</v>
          </cell>
          <cell r="D80">
            <v>1706619495.3778229</v>
          </cell>
          <cell r="E80">
            <v>1443510755.5647974</v>
          </cell>
          <cell r="F80">
            <v>835982230.08981156</v>
          </cell>
          <cell r="G80">
            <v>987839064.45114505</v>
          </cell>
          <cell r="H80">
            <v>1152385563.3299999</v>
          </cell>
          <cell r="I80">
            <v>1104113001.9135494</v>
          </cell>
          <cell r="J80">
            <v>625177539.91008449</v>
          </cell>
          <cell r="K80">
            <v>1650718501.2</v>
          </cell>
          <cell r="L80">
            <v>813123202.47343814</v>
          </cell>
          <cell r="M80">
            <v>3168737148.7673187</v>
          </cell>
          <cell r="N80">
            <v>1432472728.0475345</v>
          </cell>
          <cell r="O80">
            <v>1069076437.7314109</v>
          </cell>
          <cell r="P80">
            <v>2166046684.380693</v>
          </cell>
          <cell r="Q80">
            <v>1749878789.969254</v>
          </cell>
          <cell r="R80">
            <v>3038380802.5930996</v>
          </cell>
          <cell r="S80">
            <v>1781640136.9075594</v>
          </cell>
          <cell r="T80">
            <v>3583793757.071208</v>
          </cell>
          <cell r="U80">
            <v>1354042988.0546508</v>
          </cell>
          <cell r="V80">
            <v>1125140662.1395199</v>
          </cell>
          <cell r="W80">
            <v>881671334</v>
          </cell>
          <cell r="X80">
            <v>6</v>
          </cell>
          <cell r="Y80">
            <v>59035891</v>
          </cell>
        </row>
        <row r="85">
          <cell r="C85">
            <v>0</v>
          </cell>
          <cell r="D85" t="str">
            <v>North_Surabaya</v>
          </cell>
          <cell r="E85" t="str">
            <v>South_Surabaya</v>
          </cell>
          <cell r="F85" t="str">
            <v>West_Surabaya</v>
          </cell>
          <cell r="G85" t="str">
            <v>Gresik</v>
          </cell>
          <cell r="H85" t="str">
            <v>APD_East_Java</v>
          </cell>
          <cell r="I85" t="str">
            <v>Salatiga</v>
          </cell>
          <cell r="J85" t="str">
            <v>Menteng</v>
          </cell>
          <cell r="K85" t="str">
            <v>APD_Disjaya</v>
          </cell>
          <cell r="L85" t="str">
            <v>Padang</v>
          </cell>
          <cell r="M85" t="str">
            <v>Bandung</v>
          </cell>
          <cell r="N85" t="str">
            <v>Majalaya</v>
          </cell>
          <cell r="O85" t="str">
            <v>Garut</v>
          </cell>
          <cell r="P85" t="str">
            <v>Bogor</v>
          </cell>
          <cell r="Q85" t="str">
            <v>Purwakarta</v>
          </cell>
          <cell r="R85" t="str">
            <v>Sukabumi</v>
          </cell>
          <cell r="S85" t="str">
            <v>Karawang</v>
          </cell>
          <cell r="T85" t="str">
            <v>North_Banten</v>
          </cell>
          <cell r="U85" t="str">
            <v>Depok</v>
          </cell>
          <cell r="V85" t="str">
            <v>Cimahi</v>
          </cell>
          <cell r="W85" t="str">
            <v>Cianjur</v>
          </cell>
          <cell r="X85" t="str">
            <v>APD_West_Java</v>
          </cell>
          <cell r="Y85" t="str">
            <v>Aceh</v>
          </cell>
        </row>
        <row r="86">
          <cell r="C86" t="str">
            <v>Inspection LV - RoW Lines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C87" t="str">
            <v>Inspection LV - Measuring Peak Load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C88" t="str">
            <v>Inspection LV - Construction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C89" t="str">
            <v>Inspection LV - Household Connection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C90" t="str">
            <v>Inspection MV - Substation/Transformers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C91" t="str">
            <v>Inspection MV - RoW/Lines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C92" t="str">
            <v>Inspection MV - Measuring Peak Load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C93" t="str">
            <v>Inspection MV - Construction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C94" t="str">
            <v>Survey and updating data asset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C95" t="str">
            <v>Maintenance LV - OH Lines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C96" t="str">
            <v>Maintenance LV - Construction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C97" t="str">
            <v>Maintenance LV - RoW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C98" t="str">
            <v>Maintenance MV - Indoor Substation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C99" t="str">
            <v>Maintenance MV - Outdoor Pole Mounted Substation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C100" t="str">
            <v>Maintenance MV - OH Lines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C101" t="str">
            <v>Maintenance MV - Construction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C102" t="str">
            <v>Maintenance MV - RoW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C103" t="str">
            <v>Cubicle Maintenance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C104" t="str">
            <v>MV Transformer Maintenance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C105" t="str">
            <v>Relay 20kV Maintenance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C106" t="str">
            <v>Switch Gear 20kV Maintenance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C107" t="str">
            <v>Battery 20kV Maintenance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C108" t="str">
            <v>New Connection Single Phase - Direct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C109" t="str">
            <v>New Connection Single Phase - Indirect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C110" t="str">
            <v>New Connection Three Phase - Direct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C111" t="str">
            <v>New Connection Three Phase - Indirect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C112" t="str">
            <v>Meter Reading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C113" t="str">
            <v>Disconnection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C114" t="str">
            <v>Updating Customer Data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C115" t="str">
            <v>Main Substation Operations (MV Side)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C116" t="str">
            <v>Emergency Services - MV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C117" t="str">
            <v>Emergency Services - LV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C118" t="str">
            <v>Front Liner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C119">
            <v>0</v>
          </cell>
          <cell r="D119">
            <v>309543</v>
          </cell>
          <cell r="E119">
            <v>486288</v>
          </cell>
          <cell r="F119">
            <v>205749</v>
          </cell>
          <cell r="G119">
            <v>253949</v>
          </cell>
          <cell r="H119">
            <v>0</v>
          </cell>
          <cell r="I119">
            <v>317964</v>
          </cell>
          <cell r="J119">
            <v>0</v>
          </cell>
          <cell r="K119">
            <v>0</v>
          </cell>
          <cell r="L119">
            <v>0</v>
          </cell>
          <cell r="M119">
            <v>664207</v>
          </cell>
          <cell r="N119">
            <v>551273</v>
          </cell>
          <cell r="O119">
            <v>473822</v>
          </cell>
          <cell r="P119">
            <v>917240</v>
          </cell>
          <cell r="Q119">
            <v>631478</v>
          </cell>
          <cell r="R119">
            <v>652073</v>
          </cell>
          <cell r="S119">
            <v>601591</v>
          </cell>
          <cell r="T119">
            <v>566656</v>
          </cell>
          <cell r="U119">
            <v>658115</v>
          </cell>
          <cell r="V119">
            <v>343797</v>
          </cell>
          <cell r="W119">
            <v>316652</v>
          </cell>
          <cell r="X119">
            <v>0</v>
          </cell>
          <cell r="Y119">
            <v>0</v>
          </cell>
        </row>
        <row r="125">
          <cell r="C125">
            <v>0</v>
          </cell>
          <cell r="D125" t="str">
            <v>North_Surabaya</v>
          </cell>
          <cell r="E125" t="str">
            <v>South_Surabaya</v>
          </cell>
          <cell r="F125" t="str">
            <v>West_Surabaya</v>
          </cell>
          <cell r="G125" t="str">
            <v>Gresik</v>
          </cell>
          <cell r="H125" t="str">
            <v>APD_East_Java</v>
          </cell>
          <cell r="I125" t="str">
            <v>Salatiga</v>
          </cell>
          <cell r="J125" t="str">
            <v>Menteng</v>
          </cell>
          <cell r="K125" t="str">
            <v>APD_Disjaya</v>
          </cell>
          <cell r="L125" t="str">
            <v>Padang</v>
          </cell>
          <cell r="M125" t="str">
            <v>Bandung</v>
          </cell>
          <cell r="N125" t="str">
            <v>Majalaya</v>
          </cell>
          <cell r="O125" t="str">
            <v>Garut</v>
          </cell>
          <cell r="P125" t="str">
            <v>Bogor</v>
          </cell>
          <cell r="Q125" t="str">
            <v>Purwakarta</v>
          </cell>
          <cell r="R125" t="str">
            <v>Sukabumi</v>
          </cell>
          <cell r="S125" t="str">
            <v>Karawang</v>
          </cell>
          <cell r="T125" t="str">
            <v>North_Banten</v>
          </cell>
          <cell r="U125" t="str">
            <v>Depok</v>
          </cell>
          <cell r="V125" t="str">
            <v>Cimahi</v>
          </cell>
          <cell r="W125" t="str">
            <v>Cianjur</v>
          </cell>
          <cell r="X125" t="str">
            <v>APD_West_Java</v>
          </cell>
          <cell r="Y125" t="str">
            <v>Aceh</v>
          </cell>
        </row>
        <row r="126">
          <cell r="C126" t="str">
            <v>Inspection LV - RoW Lines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C127" t="str">
            <v>Inspection LV - Measuring Peak Load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C128" t="str">
            <v>Inspection LV - Construction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C129" t="str">
            <v>Inspection LV - Household Connection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C130" t="str">
            <v>Inspection MV - Substation/Transformers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C131" t="str">
            <v>Inspection MV - RoW/Lines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C132" t="str">
            <v>Inspection MV - Measuring Peak Load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C133" t="str">
            <v>Inspection MV - Construction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C134" t="str">
            <v>Business Volume in region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C135" t="str">
            <v>Business Volume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C136" t="str">
            <v># Customers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C137" t="str">
            <v>Number of Customers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C138" t="str">
            <v># Open Contracts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C139" t="str">
            <v>Number of Open Contracts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C140" t="str">
            <v># Flat Absorption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C141" t="str">
            <v>Flat Absorption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C142" t="str">
            <v># Employees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C143" t="str">
            <v>Number of employees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C144" t="str">
            <v>Time Spent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C145" t="str">
            <v>Time Spent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C146" t="str">
            <v>Manual Override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C147" t="str">
            <v>Manual Override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C148" t="str">
            <v>New Connection Single Phase - Direct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C149" t="str">
            <v>New Connection Single Phase - Indirect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C150" t="str">
            <v>New Connection Three Phase - Direct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C151" t="str">
            <v>New Connection Three Phase - Indirect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C152" t="str">
            <v>Meter Reading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C153" t="str">
            <v>Disconnection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C154" t="str">
            <v>Updating Customer Data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C155" t="str">
            <v>Main Substation Operations (MV Side)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C156" t="str">
            <v>Emergency Services - MV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C157" t="str">
            <v>Emergency Services - LV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C158" t="str">
            <v>Front Liner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C159">
            <v>0</v>
          </cell>
          <cell r="D159">
            <v>286</v>
          </cell>
          <cell r="E159">
            <v>248</v>
          </cell>
          <cell r="F159">
            <v>162</v>
          </cell>
          <cell r="G159">
            <v>198</v>
          </cell>
          <cell r="H159">
            <v>264</v>
          </cell>
          <cell r="I159">
            <v>84</v>
          </cell>
          <cell r="J159">
            <v>39</v>
          </cell>
          <cell r="K159">
            <v>296</v>
          </cell>
          <cell r="L159">
            <v>109</v>
          </cell>
          <cell r="M159">
            <v>135</v>
          </cell>
          <cell r="N159">
            <v>184</v>
          </cell>
          <cell r="O159">
            <v>186</v>
          </cell>
          <cell r="P159">
            <v>219</v>
          </cell>
          <cell r="Q159">
            <v>65</v>
          </cell>
          <cell r="R159">
            <v>265</v>
          </cell>
          <cell r="S159">
            <v>205</v>
          </cell>
          <cell r="T159">
            <v>236</v>
          </cell>
          <cell r="U159">
            <v>141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</sheetData>
      <sheetData sheetId="12">
        <row r="53">
          <cell r="C53" t="str">
            <v>Business Volume in region</v>
          </cell>
        </row>
        <row r="54">
          <cell r="C54" t="str">
            <v>Business Volume</v>
          </cell>
        </row>
        <row r="55">
          <cell r="C55" t="str">
            <v># Customers</v>
          </cell>
        </row>
        <row r="56">
          <cell r="C56" t="str">
            <v>Number of Customers</v>
          </cell>
        </row>
        <row r="57">
          <cell r="C57" t="str">
            <v># Open Contracts</v>
          </cell>
        </row>
        <row r="58">
          <cell r="C58" t="str">
            <v>Number of Open Contracts</v>
          </cell>
        </row>
        <row r="59">
          <cell r="C59" t="str">
            <v># Flat Absorption</v>
          </cell>
        </row>
        <row r="60">
          <cell r="C60" t="str">
            <v>Flat Absorption</v>
          </cell>
        </row>
        <row r="61">
          <cell r="C61" t="str">
            <v># Employees</v>
          </cell>
        </row>
        <row r="62">
          <cell r="C62" t="str">
            <v>Number of employees</v>
          </cell>
        </row>
        <row r="63">
          <cell r="C63" t="str">
            <v>Time Spent</v>
          </cell>
        </row>
        <row r="64">
          <cell r="C64" t="str">
            <v>Time Spent</v>
          </cell>
        </row>
        <row r="65">
          <cell r="C65" t="str">
            <v>Manual override</v>
          </cell>
        </row>
        <row r="66">
          <cell r="C66" t="str">
            <v>Manual override</v>
          </cell>
        </row>
        <row r="134">
          <cell r="C134" t="str">
            <v>Business Volume in region</v>
          </cell>
        </row>
        <row r="135">
          <cell r="C135" t="str">
            <v>Business Volume</v>
          </cell>
        </row>
        <row r="136">
          <cell r="C136" t="str">
            <v># Customers</v>
          </cell>
        </row>
        <row r="137">
          <cell r="C137" t="str">
            <v>Number of Customers</v>
          </cell>
        </row>
        <row r="138">
          <cell r="C138" t="str">
            <v># Open Contracts</v>
          </cell>
        </row>
        <row r="139">
          <cell r="C139" t="str">
            <v>Number of Open Contracts</v>
          </cell>
        </row>
        <row r="140">
          <cell r="C140" t="str">
            <v># Flat Absorption</v>
          </cell>
        </row>
        <row r="141">
          <cell r="C141" t="str">
            <v>Flat Absorption</v>
          </cell>
        </row>
        <row r="142">
          <cell r="C142" t="str">
            <v># Employees</v>
          </cell>
        </row>
        <row r="143">
          <cell r="C143" t="str">
            <v>Number of employees</v>
          </cell>
        </row>
        <row r="144">
          <cell r="C144" t="str">
            <v>Time Spent</v>
          </cell>
        </row>
        <row r="145">
          <cell r="C145" t="str">
            <v>Time Spent</v>
          </cell>
        </row>
        <row r="146">
          <cell r="C146" t="str">
            <v>Manual Override</v>
          </cell>
        </row>
        <row r="147">
          <cell r="C147" t="str">
            <v>Manual Override</v>
          </cell>
        </row>
        <row r="183">
          <cell r="C183" t="str">
            <v>Business Volume in region</v>
          </cell>
        </row>
        <row r="184">
          <cell r="C184" t="str">
            <v>Business Volume</v>
          </cell>
        </row>
        <row r="185">
          <cell r="C185" t="str">
            <v># Customers</v>
          </cell>
        </row>
        <row r="186">
          <cell r="C186" t="str">
            <v>Number of Customers</v>
          </cell>
        </row>
        <row r="187">
          <cell r="C187" t="str">
            <v># Open Contracts</v>
          </cell>
        </row>
        <row r="188">
          <cell r="C188" t="str">
            <v>Number of Open Contracts</v>
          </cell>
        </row>
        <row r="189">
          <cell r="C189" t="str">
            <v># Flat Absorption</v>
          </cell>
        </row>
        <row r="190">
          <cell r="C190" t="str">
            <v>Flat Absorption</v>
          </cell>
        </row>
        <row r="191">
          <cell r="C191" t="str">
            <v># Employees</v>
          </cell>
        </row>
        <row r="192">
          <cell r="C192" t="str">
            <v>Number of employees</v>
          </cell>
        </row>
        <row r="193">
          <cell r="C193" t="str">
            <v>Time Spent</v>
          </cell>
        </row>
        <row r="194">
          <cell r="C194" t="str">
            <v>Time Spent</v>
          </cell>
        </row>
        <row r="195">
          <cell r="C195" t="str">
            <v>Manual Override</v>
          </cell>
        </row>
        <row r="196">
          <cell r="C196" t="str">
            <v>Manual Override</v>
          </cell>
        </row>
        <row r="232">
          <cell r="C232" t="str">
            <v>Business Volume in region</v>
          </cell>
        </row>
        <row r="233">
          <cell r="C233" t="str">
            <v>Business Volume</v>
          </cell>
        </row>
        <row r="234">
          <cell r="C234" t="str">
            <v># Customers</v>
          </cell>
        </row>
        <row r="235">
          <cell r="C235" t="str">
            <v>Number of Customers</v>
          </cell>
        </row>
        <row r="236">
          <cell r="C236" t="str">
            <v># Open Contracts</v>
          </cell>
        </row>
        <row r="237">
          <cell r="C237" t="str">
            <v>Number of Open Contracts</v>
          </cell>
        </row>
        <row r="238">
          <cell r="C238" t="str">
            <v># Flat Absorption</v>
          </cell>
        </row>
        <row r="239">
          <cell r="C239" t="str">
            <v>Flat Absorption</v>
          </cell>
        </row>
        <row r="240">
          <cell r="C240" t="str">
            <v># Employees</v>
          </cell>
        </row>
        <row r="241">
          <cell r="C241" t="str">
            <v>Number of employees</v>
          </cell>
        </row>
        <row r="242">
          <cell r="C242" t="str">
            <v>Time Spent</v>
          </cell>
        </row>
        <row r="243">
          <cell r="C243" t="str">
            <v>Time Spent</v>
          </cell>
        </row>
        <row r="244">
          <cell r="C244" t="str">
            <v>Manual Override</v>
          </cell>
        </row>
        <row r="245">
          <cell r="C245" t="str">
            <v>Manual Override</v>
          </cell>
        </row>
        <row r="281">
          <cell r="C281" t="str">
            <v>Business Volume in region</v>
          </cell>
        </row>
        <row r="282">
          <cell r="C282" t="str">
            <v>Business Volume</v>
          </cell>
        </row>
        <row r="283">
          <cell r="C283" t="str">
            <v># Customers</v>
          </cell>
        </row>
        <row r="284">
          <cell r="C284" t="str">
            <v>Number of Customers</v>
          </cell>
        </row>
        <row r="285">
          <cell r="C285" t="str">
            <v># Open Contracts</v>
          </cell>
        </row>
        <row r="286">
          <cell r="C286" t="str">
            <v>Number of Open Contracts</v>
          </cell>
        </row>
        <row r="287">
          <cell r="C287" t="str">
            <v># Flat Absorption</v>
          </cell>
        </row>
        <row r="288">
          <cell r="C288" t="str">
            <v>Flat Absorption</v>
          </cell>
        </row>
        <row r="289">
          <cell r="C289" t="str">
            <v># Employees</v>
          </cell>
        </row>
        <row r="290">
          <cell r="C290" t="str">
            <v>Number of employees</v>
          </cell>
        </row>
        <row r="291">
          <cell r="C291" t="str">
            <v>Time Spent</v>
          </cell>
        </row>
        <row r="292">
          <cell r="C292" t="str">
            <v>Time Spent</v>
          </cell>
        </row>
        <row r="293">
          <cell r="C293" t="str">
            <v>Manual Override</v>
          </cell>
        </row>
        <row r="294">
          <cell r="C294" t="str">
            <v>Manual Override</v>
          </cell>
        </row>
        <row r="330">
          <cell r="C330" t="str">
            <v>Business Volume in region</v>
          </cell>
        </row>
        <row r="331">
          <cell r="C331" t="str">
            <v>Business Volume</v>
          </cell>
        </row>
        <row r="332">
          <cell r="C332" t="str">
            <v># Customers</v>
          </cell>
        </row>
        <row r="333">
          <cell r="C333" t="str">
            <v>Number of Customers</v>
          </cell>
        </row>
        <row r="334">
          <cell r="C334" t="str">
            <v># Open Contracts</v>
          </cell>
        </row>
        <row r="335">
          <cell r="C335" t="str">
            <v>Number of Open Contracts</v>
          </cell>
        </row>
        <row r="336">
          <cell r="C336" t="str">
            <v># Flat Absorption</v>
          </cell>
        </row>
        <row r="337">
          <cell r="C337" t="str">
            <v>Flat Absorption</v>
          </cell>
        </row>
        <row r="338">
          <cell r="C338" t="str">
            <v># Employees</v>
          </cell>
        </row>
        <row r="339">
          <cell r="C339" t="str">
            <v>Number of employees</v>
          </cell>
        </row>
        <row r="340">
          <cell r="C340" t="str">
            <v>Time Spent</v>
          </cell>
        </row>
        <row r="341">
          <cell r="C341" t="str">
            <v>Time Spent</v>
          </cell>
        </row>
        <row r="342">
          <cell r="C342" t="str">
            <v>Manual Override</v>
          </cell>
        </row>
        <row r="343">
          <cell r="C343" t="str">
            <v>Manual Override</v>
          </cell>
        </row>
        <row r="432">
          <cell r="C432">
            <v>0</v>
          </cell>
          <cell r="D432">
            <v>0</v>
          </cell>
          <cell r="E432" t="str">
            <v>Inspection LV - RoW Lines</v>
          </cell>
          <cell r="F432" t="str">
            <v>Inspection LV - Measuring Peak Load</v>
          </cell>
          <cell r="G432" t="str">
            <v>Inspection LV - Construction</v>
          </cell>
          <cell r="H432" t="str">
            <v>Inspection LV - Household Connection</v>
          </cell>
          <cell r="I432" t="str">
            <v>Inspection MV - Substation/Transformers</v>
          </cell>
          <cell r="J432" t="str">
            <v>Inspection MV - RoW/Lines</v>
          </cell>
          <cell r="K432" t="str">
            <v>Inspection MV - Measuring Peak Load</v>
          </cell>
          <cell r="L432" t="str">
            <v>Inspection MV - Construction</v>
          </cell>
          <cell r="M432" t="str">
            <v>Survey and updating data asset</v>
          </cell>
          <cell r="N432" t="str">
            <v>Maintenance LV - OH Lines</v>
          </cell>
          <cell r="O432" t="str">
            <v>Maintenance LV - Construction</v>
          </cell>
          <cell r="P432" t="str">
            <v>Maintenance LV - RoW</v>
          </cell>
          <cell r="Q432" t="str">
            <v>Maintenance MV - Indoor Substation</v>
          </cell>
          <cell r="R432" t="str">
            <v>Maintenance MV - Outdoor Pole Mounted Substation</v>
          </cell>
          <cell r="S432" t="str">
            <v>Maintenance MV - OH Lines</v>
          </cell>
          <cell r="T432" t="str">
            <v>Maintenance MV - Construction</v>
          </cell>
          <cell r="U432" t="str">
            <v>Maintenance MV - RoW</v>
          </cell>
          <cell r="V432" t="str">
            <v>Cubicle Maintenance</v>
          </cell>
          <cell r="W432" t="str">
            <v>MV Transformer Maintenance</v>
          </cell>
          <cell r="X432" t="str">
            <v>Relay 20kV Maintenance</v>
          </cell>
          <cell r="Y432" t="str">
            <v>Switch Gear 20kV Maintenance</v>
          </cell>
          <cell r="Z432" t="str">
            <v>Battery 20kV Maintenance</v>
          </cell>
          <cell r="AA432" t="str">
            <v>New Connection Single Phase - Direct</v>
          </cell>
          <cell r="AB432" t="str">
            <v>New Connection Single Phase - Indirect</v>
          </cell>
          <cell r="AC432" t="str">
            <v>New Connection Three Phase - Direct</v>
          </cell>
          <cell r="AD432" t="str">
            <v>New Connection Three Phase - Indirect</v>
          </cell>
          <cell r="AE432" t="str">
            <v>Meter Reading</v>
          </cell>
          <cell r="AF432" t="str">
            <v>Disconnection</v>
          </cell>
          <cell r="AG432" t="str">
            <v>Updating Customer Data</v>
          </cell>
          <cell r="AH432" t="str">
            <v>Main Substation Operations (MV Side)</v>
          </cell>
          <cell r="AI432" t="str">
            <v>Emergency Services - MV</v>
          </cell>
          <cell r="AJ432" t="str">
            <v>Emergency Services - LV</v>
          </cell>
          <cell r="AK432" t="str">
            <v>Front Liner</v>
          </cell>
          <cell r="AL432">
            <v>0</v>
          </cell>
        </row>
        <row r="433">
          <cell r="C433" t="str">
            <v>Padang</v>
          </cell>
          <cell r="D433">
            <v>197994333.46699837</v>
          </cell>
          <cell r="E433">
            <v>12374645.841687398</v>
          </cell>
          <cell r="F433">
            <v>12374645.841687398</v>
          </cell>
          <cell r="G433">
            <v>12374645.841687398</v>
          </cell>
          <cell r="H433">
            <v>12374645.841687398</v>
          </cell>
          <cell r="I433">
            <v>12374645.841687398</v>
          </cell>
          <cell r="J433">
            <v>12374645.841687398</v>
          </cell>
          <cell r="K433" t="str">
            <v/>
          </cell>
          <cell r="L433">
            <v>12374645.841687398</v>
          </cell>
          <cell r="M433" t="str">
            <v/>
          </cell>
          <cell r="N433">
            <v>12374645.841687398</v>
          </cell>
          <cell r="O433" t="str">
            <v/>
          </cell>
          <cell r="P433">
            <v>12374645.841687398</v>
          </cell>
          <cell r="Q433">
            <v>12374645.841687398</v>
          </cell>
          <cell r="R433">
            <v>12374645.841687398</v>
          </cell>
          <cell r="S433">
            <v>12374645.841687398</v>
          </cell>
          <cell r="T433">
            <v>12374645.841687398</v>
          </cell>
          <cell r="U433">
            <v>12374645.841687398</v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>
            <v>12374645.841687398</v>
          </cell>
          <cell r="AJ433">
            <v>12374645.841687398</v>
          </cell>
          <cell r="AK433" t="str">
            <v/>
          </cell>
          <cell r="AL433">
            <v>197994333.46699843</v>
          </cell>
        </row>
        <row r="434">
          <cell r="C434" t="str">
            <v>North_Surabaya</v>
          </cell>
          <cell r="D434">
            <v>288115680.54647666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>
            <v>72028920.136619166</v>
          </cell>
          <cell r="K434" t="str">
            <v/>
          </cell>
          <cell r="L434">
            <v>72028920.136619166</v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  <cell r="AG434" t="str">
            <v/>
          </cell>
          <cell r="AH434" t="str">
            <v/>
          </cell>
          <cell r="AI434">
            <v>72028920.136619166</v>
          </cell>
          <cell r="AJ434">
            <v>72028920.136619166</v>
          </cell>
          <cell r="AK434" t="str">
            <v/>
          </cell>
          <cell r="AL434">
            <v>288115680.54647666</v>
          </cell>
        </row>
        <row r="435">
          <cell r="C435" t="str">
            <v>South_Surabaya</v>
          </cell>
          <cell r="D435">
            <v>246702881.48162118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>
            <v>61675720.370405294</v>
          </cell>
          <cell r="K435" t="str">
            <v/>
          </cell>
          <cell r="L435">
            <v>61675720.370405294</v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  <cell r="AG435" t="str">
            <v/>
          </cell>
          <cell r="AH435" t="str">
            <v/>
          </cell>
          <cell r="AI435">
            <v>61675720.370405294</v>
          </cell>
          <cell r="AJ435">
            <v>61675720.370405294</v>
          </cell>
          <cell r="AK435" t="str">
            <v/>
          </cell>
          <cell r="AL435">
            <v>246702881.48162118</v>
          </cell>
        </row>
        <row r="436">
          <cell r="C436" t="str">
            <v>West_Surabaya</v>
          </cell>
          <cell r="D436">
            <v>151079084.37954581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>
            <v>37769771.094886452</v>
          </cell>
          <cell r="K436" t="str">
            <v/>
          </cell>
          <cell r="L436">
            <v>37769771.094886452</v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  <cell r="AG436" t="str">
            <v/>
          </cell>
          <cell r="AH436" t="str">
            <v/>
          </cell>
          <cell r="AI436">
            <v>37769771.094886452</v>
          </cell>
          <cell r="AJ436">
            <v>37769771.094886452</v>
          </cell>
          <cell r="AK436" t="str">
            <v/>
          </cell>
          <cell r="AL436">
            <v>151079084.37954581</v>
          </cell>
        </row>
        <row r="437">
          <cell r="C437" t="str">
            <v>Gresik</v>
          </cell>
          <cell r="D437">
            <v>174981051.95576543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>
            <v>43745262.988941357</v>
          </cell>
          <cell r="K437" t="str">
            <v/>
          </cell>
          <cell r="L437">
            <v>43745262.988941357</v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  <cell r="AG437" t="str">
            <v/>
          </cell>
          <cell r="AH437" t="str">
            <v/>
          </cell>
          <cell r="AI437">
            <v>43745262.988941357</v>
          </cell>
          <cell r="AJ437">
            <v>43745262.988941357</v>
          </cell>
          <cell r="AK437" t="str">
            <v/>
          </cell>
          <cell r="AL437">
            <v>174981051.95576543</v>
          </cell>
        </row>
        <row r="438">
          <cell r="C438" t="str">
            <v>APD_East_Java</v>
          </cell>
          <cell r="D438">
            <v>200880347.81244418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  <cell r="AG438" t="str">
            <v/>
          </cell>
          <cell r="AH438">
            <v>200880347.81244418</v>
          </cell>
          <cell r="AI438" t="str">
            <v/>
          </cell>
          <cell r="AJ438" t="str">
            <v/>
          </cell>
          <cell r="AK438" t="str">
            <v/>
          </cell>
          <cell r="AL438">
            <v>200880347.81244418</v>
          </cell>
        </row>
        <row r="439">
          <cell r="C439" t="str">
            <v>Majalaya</v>
          </cell>
          <cell r="D439">
            <v>240152860.34458998</v>
          </cell>
          <cell r="E439">
            <v>14126638.84379941</v>
          </cell>
          <cell r="F439">
            <v>14126638.84379941</v>
          </cell>
          <cell r="G439">
            <v>14126638.84379941</v>
          </cell>
          <cell r="H439">
            <v>14126638.84379941</v>
          </cell>
          <cell r="I439">
            <v>14126638.84379941</v>
          </cell>
          <cell r="J439">
            <v>14126638.84379941</v>
          </cell>
          <cell r="K439">
            <v>14126638.84379941</v>
          </cell>
          <cell r="L439">
            <v>14126638.84379941</v>
          </cell>
          <cell r="M439" t="str">
            <v/>
          </cell>
          <cell r="N439" t="str">
            <v/>
          </cell>
          <cell r="O439" t="str">
            <v/>
          </cell>
          <cell r="P439">
            <v>14126638.84379941</v>
          </cell>
          <cell r="Q439">
            <v>14126638.84379941</v>
          </cell>
          <cell r="R439">
            <v>14126638.84379941</v>
          </cell>
          <cell r="S439">
            <v>14126638.84379941</v>
          </cell>
          <cell r="T439">
            <v>14126638.84379941</v>
          </cell>
          <cell r="U439">
            <v>14126638.84379941</v>
          </cell>
          <cell r="V439" t="str">
            <v/>
          </cell>
          <cell r="W439" t="str">
            <v/>
          </cell>
          <cell r="X439" t="str">
            <v/>
          </cell>
          <cell r="Y439">
            <v>14126638.84379941</v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>
            <v>14126638.84379941</v>
          </cell>
          <cell r="AJ439">
            <v>14126638.84379941</v>
          </cell>
          <cell r="AK439" t="str">
            <v/>
          </cell>
          <cell r="AL439">
            <v>240152860.34458998</v>
          </cell>
        </row>
        <row r="440">
          <cell r="C440" t="str">
            <v>Bandung</v>
          </cell>
          <cell r="D440">
            <v>513437471.22381556</v>
          </cell>
          <cell r="E440">
            <v>28524303.956878643</v>
          </cell>
          <cell r="F440">
            <v>28524303.956878643</v>
          </cell>
          <cell r="G440">
            <v>28524303.956878643</v>
          </cell>
          <cell r="H440">
            <v>28524303.956878643</v>
          </cell>
          <cell r="I440">
            <v>28524303.956878643</v>
          </cell>
          <cell r="J440">
            <v>28524303.956878643</v>
          </cell>
          <cell r="K440">
            <v>28524303.956878643</v>
          </cell>
          <cell r="L440">
            <v>28524303.956878643</v>
          </cell>
          <cell r="M440" t="str">
            <v/>
          </cell>
          <cell r="N440" t="str">
            <v/>
          </cell>
          <cell r="O440" t="str">
            <v/>
          </cell>
          <cell r="P440">
            <v>28524303.956878643</v>
          </cell>
          <cell r="Q440">
            <v>28524303.956878643</v>
          </cell>
          <cell r="R440">
            <v>28524303.956878643</v>
          </cell>
          <cell r="S440">
            <v>28524303.956878643</v>
          </cell>
          <cell r="T440" t="str">
            <v/>
          </cell>
          <cell r="U440">
            <v>28524303.956878643</v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>
            <v>28524303.956878643</v>
          </cell>
          <cell r="AF440">
            <v>28524303.956878643</v>
          </cell>
          <cell r="AG440">
            <v>28524303.956878643</v>
          </cell>
          <cell r="AH440" t="str">
            <v/>
          </cell>
          <cell r="AI440">
            <v>28524303.956878643</v>
          </cell>
          <cell r="AJ440">
            <v>28524303.956878643</v>
          </cell>
          <cell r="AK440" t="str">
            <v/>
          </cell>
          <cell r="AL440">
            <v>513437471.22381568</v>
          </cell>
        </row>
        <row r="441">
          <cell r="C441" t="str">
            <v>North_Banten</v>
          </cell>
          <cell r="D441">
            <v>578766566.45814443</v>
          </cell>
          <cell r="E441">
            <v>32153698.13656358</v>
          </cell>
          <cell r="F441">
            <v>32153698.13656358</v>
          </cell>
          <cell r="G441">
            <v>32153698.13656358</v>
          </cell>
          <cell r="H441">
            <v>32153698.13656358</v>
          </cell>
          <cell r="I441">
            <v>32153698.13656358</v>
          </cell>
          <cell r="J441">
            <v>32153698.13656358</v>
          </cell>
          <cell r="K441">
            <v>32153698.13656358</v>
          </cell>
          <cell r="L441">
            <v>32153698.13656358</v>
          </cell>
          <cell r="M441" t="str">
            <v/>
          </cell>
          <cell r="N441" t="str">
            <v/>
          </cell>
          <cell r="O441" t="str">
            <v/>
          </cell>
          <cell r="P441">
            <v>32153698.13656358</v>
          </cell>
          <cell r="Q441">
            <v>32153698.13656358</v>
          </cell>
          <cell r="R441">
            <v>32153698.13656358</v>
          </cell>
          <cell r="S441">
            <v>32153698.13656358</v>
          </cell>
          <cell r="T441" t="str">
            <v/>
          </cell>
          <cell r="U441">
            <v>32153698.13656358</v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>
            <v>32153698.13656358</v>
          </cell>
          <cell r="AF441">
            <v>32153698.13656358</v>
          </cell>
          <cell r="AG441">
            <v>32153698.13656358</v>
          </cell>
          <cell r="AH441" t="str">
            <v/>
          </cell>
          <cell r="AI441">
            <v>32153698.13656358</v>
          </cell>
          <cell r="AJ441">
            <v>32153698.13656358</v>
          </cell>
          <cell r="AK441" t="str">
            <v/>
          </cell>
          <cell r="AL441">
            <v>578766566.45814455</v>
          </cell>
        </row>
        <row r="442">
          <cell r="C442" t="str">
            <v>Bogor</v>
          </cell>
          <cell r="D442">
            <v>355615960.78900999</v>
          </cell>
          <cell r="E442">
            <v>23707730.719267331</v>
          </cell>
          <cell r="F442">
            <v>23707730.719267331</v>
          </cell>
          <cell r="G442">
            <v>23707730.719267331</v>
          </cell>
          <cell r="H442">
            <v>23707730.719267331</v>
          </cell>
          <cell r="I442">
            <v>23707730.719267331</v>
          </cell>
          <cell r="J442">
            <v>23707730.719267331</v>
          </cell>
          <cell r="K442">
            <v>23707730.719267331</v>
          </cell>
          <cell r="L442">
            <v>23707730.719267331</v>
          </cell>
          <cell r="M442" t="str">
            <v/>
          </cell>
          <cell r="N442" t="str">
            <v/>
          </cell>
          <cell r="O442" t="str">
            <v/>
          </cell>
          <cell r="P442">
            <v>23707730.719267331</v>
          </cell>
          <cell r="Q442">
            <v>23707730.719267331</v>
          </cell>
          <cell r="R442">
            <v>23707730.719267331</v>
          </cell>
          <cell r="S442">
            <v>23707730.719267331</v>
          </cell>
          <cell r="T442" t="str">
            <v/>
          </cell>
          <cell r="U442">
            <v>23707730.719267331</v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  <cell r="AG442" t="str">
            <v/>
          </cell>
          <cell r="AH442" t="str">
            <v/>
          </cell>
          <cell r="AI442">
            <v>23707730.719267331</v>
          </cell>
          <cell r="AJ442">
            <v>23707730.719267331</v>
          </cell>
          <cell r="AK442" t="str">
            <v/>
          </cell>
          <cell r="AL442">
            <v>355615960.78900993</v>
          </cell>
        </row>
        <row r="443">
          <cell r="C443" t="str">
            <v>Depok</v>
          </cell>
          <cell r="D443">
            <v>227808173.2568776</v>
          </cell>
          <cell r="E443">
            <v>15187211.550458508</v>
          </cell>
          <cell r="F443">
            <v>15187211.550458508</v>
          </cell>
          <cell r="G443">
            <v>15187211.550458508</v>
          </cell>
          <cell r="H443">
            <v>15187211.550458508</v>
          </cell>
          <cell r="I443">
            <v>15187211.550458508</v>
          </cell>
          <cell r="J443">
            <v>15187211.550458508</v>
          </cell>
          <cell r="K443">
            <v>15187211.550458508</v>
          </cell>
          <cell r="L443">
            <v>15187211.550458508</v>
          </cell>
          <cell r="M443" t="str">
            <v/>
          </cell>
          <cell r="N443" t="str">
            <v/>
          </cell>
          <cell r="O443" t="str">
            <v/>
          </cell>
          <cell r="P443">
            <v>15187211.550458508</v>
          </cell>
          <cell r="Q443">
            <v>15187211.550458508</v>
          </cell>
          <cell r="R443">
            <v>15187211.550458508</v>
          </cell>
          <cell r="S443">
            <v>15187211.550458508</v>
          </cell>
          <cell r="T443" t="str">
            <v/>
          </cell>
          <cell r="U443">
            <v>15187211.550458508</v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  <cell r="AG443" t="str">
            <v/>
          </cell>
          <cell r="AH443" t="str">
            <v/>
          </cell>
          <cell r="AI443">
            <v>15187211.550458508</v>
          </cell>
          <cell r="AJ443">
            <v>15187211.550458508</v>
          </cell>
          <cell r="AK443" t="str">
            <v/>
          </cell>
          <cell r="AL443">
            <v>227808173.25687769</v>
          </cell>
        </row>
        <row r="444">
          <cell r="C444" t="str">
            <v>Garut</v>
          </cell>
          <cell r="D444">
            <v>182954997.73284224</v>
          </cell>
          <cell r="E444">
            <v>12196999.848856149</v>
          </cell>
          <cell r="F444">
            <v>12196999.848856149</v>
          </cell>
          <cell r="G444">
            <v>12196999.848856149</v>
          </cell>
          <cell r="H444">
            <v>12196999.848856149</v>
          </cell>
          <cell r="I444">
            <v>12196999.848856149</v>
          </cell>
          <cell r="J444">
            <v>12196999.848856149</v>
          </cell>
          <cell r="K444">
            <v>12196999.848856149</v>
          </cell>
          <cell r="L444">
            <v>12196999.848856149</v>
          </cell>
          <cell r="M444" t="str">
            <v/>
          </cell>
          <cell r="N444" t="str">
            <v/>
          </cell>
          <cell r="O444" t="str">
            <v/>
          </cell>
          <cell r="P444">
            <v>12196999.848856149</v>
          </cell>
          <cell r="Q444">
            <v>12196999.848856149</v>
          </cell>
          <cell r="R444">
            <v>12196999.848856149</v>
          </cell>
          <cell r="S444">
            <v>12196999.848856149</v>
          </cell>
          <cell r="T444" t="str">
            <v/>
          </cell>
          <cell r="U444">
            <v>12196999.848856149</v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  <cell r="AG444" t="str">
            <v/>
          </cell>
          <cell r="AH444" t="str">
            <v/>
          </cell>
          <cell r="AI444">
            <v>12196999.848856149</v>
          </cell>
          <cell r="AJ444">
            <v>12196999.848856149</v>
          </cell>
          <cell r="AK444" t="str">
            <v/>
          </cell>
          <cell r="AL444">
            <v>182954997.73284224</v>
          </cell>
        </row>
        <row r="445">
          <cell r="C445" t="str">
            <v>Karawang</v>
          </cell>
          <cell r="D445">
            <v>295111124.95181</v>
          </cell>
          <cell r="E445">
            <v>19674074.996787332</v>
          </cell>
          <cell r="F445">
            <v>19674074.996787332</v>
          </cell>
          <cell r="G445">
            <v>19674074.996787332</v>
          </cell>
          <cell r="H445">
            <v>19674074.996787332</v>
          </cell>
          <cell r="I445">
            <v>19674074.996787332</v>
          </cell>
          <cell r="J445">
            <v>19674074.996787332</v>
          </cell>
          <cell r="K445">
            <v>19674074.996787332</v>
          </cell>
          <cell r="L445">
            <v>19674074.996787332</v>
          </cell>
          <cell r="M445" t="str">
            <v/>
          </cell>
          <cell r="N445" t="str">
            <v/>
          </cell>
          <cell r="O445" t="str">
            <v/>
          </cell>
          <cell r="P445">
            <v>19674074.996787332</v>
          </cell>
          <cell r="Q445">
            <v>19674074.996787332</v>
          </cell>
          <cell r="R445">
            <v>19674074.996787332</v>
          </cell>
          <cell r="S445">
            <v>19674074.996787332</v>
          </cell>
          <cell r="T445" t="str">
            <v/>
          </cell>
          <cell r="U445">
            <v>19674074.996787332</v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  <cell r="AG445" t="str">
            <v/>
          </cell>
          <cell r="AH445" t="str">
            <v/>
          </cell>
          <cell r="AI445">
            <v>19674074.996787332</v>
          </cell>
          <cell r="AJ445">
            <v>19674074.996787332</v>
          </cell>
          <cell r="AK445" t="str">
            <v/>
          </cell>
          <cell r="AL445">
            <v>295111124.95181</v>
          </cell>
        </row>
        <row r="446">
          <cell r="C446" t="str">
            <v>Purwakarta</v>
          </cell>
          <cell r="D446">
            <v>290111951.30322683</v>
          </cell>
          <cell r="E446">
            <v>16117330.627957046</v>
          </cell>
          <cell r="F446">
            <v>16117330.627957046</v>
          </cell>
          <cell r="G446">
            <v>16117330.627957046</v>
          </cell>
          <cell r="H446">
            <v>16117330.627957046</v>
          </cell>
          <cell r="I446">
            <v>16117330.627957046</v>
          </cell>
          <cell r="J446">
            <v>16117330.627957046</v>
          </cell>
          <cell r="K446">
            <v>16117330.627957046</v>
          </cell>
          <cell r="L446">
            <v>16117330.627957046</v>
          </cell>
          <cell r="M446" t="str">
            <v/>
          </cell>
          <cell r="N446" t="str">
            <v/>
          </cell>
          <cell r="O446" t="str">
            <v/>
          </cell>
          <cell r="P446">
            <v>16117330.627957046</v>
          </cell>
          <cell r="Q446">
            <v>16117330.627957046</v>
          </cell>
          <cell r="R446">
            <v>16117330.627957046</v>
          </cell>
          <cell r="S446">
            <v>16117330.627957046</v>
          </cell>
          <cell r="T446" t="str">
            <v/>
          </cell>
          <cell r="U446">
            <v>16117330.627957046</v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>
            <v>16117330.627957046</v>
          </cell>
          <cell r="AF446">
            <v>16117330.627957046</v>
          </cell>
          <cell r="AG446">
            <v>16117330.627957046</v>
          </cell>
          <cell r="AH446" t="str">
            <v/>
          </cell>
          <cell r="AI446">
            <v>16117330.627957046</v>
          </cell>
          <cell r="AJ446">
            <v>16117330.627957046</v>
          </cell>
          <cell r="AK446" t="str">
            <v/>
          </cell>
          <cell r="AL446">
            <v>290111951.30322683</v>
          </cell>
        </row>
        <row r="447">
          <cell r="C447" t="str">
            <v>Sukabumi</v>
          </cell>
          <cell r="D447">
            <v>492919638.27467823</v>
          </cell>
          <cell r="E447">
            <v>27384424.348593235</v>
          </cell>
          <cell r="F447">
            <v>27384424.348593235</v>
          </cell>
          <cell r="G447">
            <v>27384424.348593235</v>
          </cell>
          <cell r="H447">
            <v>27384424.348593235</v>
          </cell>
          <cell r="I447">
            <v>27384424.348593235</v>
          </cell>
          <cell r="J447">
            <v>27384424.348593235</v>
          </cell>
          <cell r="K447">
            <v>27384424.348593235</v>
          </cell>
          <cell r="L447">
            <v>27384424.348593235</v>
          </cell>
          <cell r="M447" t="str">
            <v/>
          </cell>
          <cell r="N447" t="str">
            <v/>
          </cell>
          <cell r="O447" t="str">
            <v/>
          </cell>
          <cell r="P447">
            <v>27384424.348593235</v>
          </cell>
          <cell r="Q447">
            <v>27384424.348593235</v>
          </cell>
          <cell r="R447">
            <v>27384424.348593235</v>
          </cell>
          <cell r="S447">
            <v>27384424.348593235</v>
          </cell>
          <cell r="T447" t="str">
            <v/>
          </cell>
          <cell r="U447">
            <v>27384424.348593235</v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>
            <v>27384424.348593235</v>
          </cell>
          <cell r="AF447">
            <v>27384424.348593235</v>
          </cell>
          <cell r="AG447">
            <v>27384424.348593235</v>
          </cell>
          <cell r="AH447" t="str">
            <v/>
          </cell>
          <cell r="AI447">
            <v>27384424.348593235</v>
          </cell>
          <cell r="AJ447">
            <v>27384424.348593235</v>
          </cell>
          <cell r="AK447" t="str">
            <v/>
          </cell>
          <cell r="AL447">
            <v>492919638.27467823</v>
          </cell>
        </row>
        <row r="448">
          <cell r="C448" t="str">
            <v>Cimahi</v>
          </cell>
          <cell r="D448">
            <v>191779396.57945582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>
            <v>63926465.526485272</v>
          </cell>
          <cell r="AF448">
            <v>63926465.526485272</v>
          </cell>
          <cell r="AG448">
            <v>63926465.526485272</v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  <cell r="AL448">
            <v>191779396.57945582</v>
          </cell>
        </row>
        <row r="449">
          <cell r="C449" t="str">
            <v>Cianjur</v>
          </cell>
          <cell r="D449">
            <v>153457802.35243595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>
            <v>51152600.784145318</v>
          </cell>
          <cell r="AF449">
            <v>51152600.784145318</v>
          </cell>
          <cell r="AG449">
            <v>51152600.784145318</v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  <cell r="AL449">
            <v>153457802.35243595</v>
          </cell>
        </row>
        <row r="450">
          <cell r="C450" t="str">
            <v>APD_West_Java</v>
          </cell>
          <cell r="D450">
            <v>14684466.378665792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>
            <v>2447411.0631109653</v>
          </cell>
          <cell r="W450">
            <v>2447411.0631109653</v>
          </cell>
          <cell r="X450">
            <v>2447411.0631109653</v>
          </cell>
          <cell r="Y450">
            <v>2447411.0631109653</v>
          </cell>
          <cell r="Z450">
            <v>2447411.0631109653</v>
          </cell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>
            <v>2447411.0631109653</v>
          </cell>
          <cell r="AI450" t="str">
            <v/>
          </cell>
          <cell r="AJ450" t="str">
            <v/>
          </cell>
          <cell r="AK450" t="str">
            <v/>
          </cell>
          <cell r="AL450">
            <v>14684466.378665794</v>
          </cell>
        </row>
        <row r="451">
          <cell r="C451" t="str">
            <v>Salatiga</v>
          </cell>
          <cell r="D451">
            <v>245300300.24064338</v>
          </cell>
          <cell r="E451">
            <v>13627794.457813522</v>
          </cell>
          <cell r="F451">
            <v>13627794.457813522</v>
          </cell>
          <cell r="G451">
            <v>13627794.457813522</v>
          </cell>
          <cell r="H451">
            <v>13627794.457813522</v>
          </cell>
          <cell r="I451">
            <v>13627794.457813522</v>
          </cell>
          <cell r="J451">
            <v>13627794.457813522</v>
          </cell>
          <cell r="K451" t="str">
            <v/>
          </cell>
          <cell r="L451">
            <v>13627794.457813522</v>
          </cell>
          <cell r="M451" t="str">
            <v/>
          </cell>
          <cell r="N451">
            <v>13627794.457813522</v>
          </cell>
          <cell r="O451" t="str">
            <v/>
          </cell>
          <cell r="P451">
            <v>13627794.457813522</v>
          </cell>
          <cell r="Q451">
            <v>13627794.457813522</v>
          </cell>
          <cell r="R451">
            <v>13627794.457813522</v>
          </cell>
          <cell r="S451">
            <v>13627794.457813522</v>
          </cell>
          <cell r="T451" t="str">
            <v/>
          </cell>
          <cell r="U451">
            <v>13627794.457813522</v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  <cell r="AA451">
            <v>13627794.457813522</v>
          </cell>
          <cell r="AB451">
            <v>13627794.457813522</v>
          </cell>
          <cell r="AC451">
            <v>13627794.457813522</v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>
            <v>13627794.457813522</v>
          </cell>
          <cell r="AJ451">
            <v>13627794.457813522</v>
          </cell>
          <cell r="AK451" t="str">
            <v/>
          </cell>
          <cell r="AL451">
            <v>245300300.24064344</v>
          </cell>
        </row>
        <row r="452">
          <cell r="C452" t="str">
            <v>Menteng</v>
          </cell>
          <cell r="D452">
            <v>137188974.43452606</v>
          </cell>
          <cell r="E452">
            <v>15243219.381614007</v>
          </cell>
          <cell r="F452">
            <v>15243219.381614007</v>
          </cell>
          <cell r="G452">
            <v>15243219.381614007</v>
          </cell>
          <cell r="H452" t="str">
            <v/>
          </cell>
          <cell r="I452">
            <v>15243219.381614007</v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>
            <v>15243219.381614007</v>
          </cell>
          <cell r="R452">
            <v>15243219.381614007</v>
          </cell>
          <cell r="S452">
            <v>15243219.381614007</v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>
            <v>15243219.381614007</v>
          </cell>
          <cell r="AJ452">
            <v>15243219.381614007</v>
          </cell>
          <cell r="AK452" t="str">
            <v/>
          </cell>
          <cell r="AL452">
            <v>137188974.43452603</v>
          </cell>
        </row>
        <row r="453">
          <cell r="C453" t="str">
            <v>APD_Disjaya</v>
          </cell>
          <cell r="D453">
            <v>298607108.21776354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  <cell r="AG453" t="str">
            <v/>
          </cell>
          <cell r="AH453">
            <v>298607108.21776354</v>
          </cell>
          <cell r="AI453" t="str">
            <v/>
          </cell>
          <cell r="AJ453" t="str">
            <v/>
          </cell>
          <cell r="AK453" t="str">
            <v/>
          </cell>
          <cell r="AL453">
            <v>298607108.21776354</v>
          </cell>
        </row>
        <row r="454">
          <cell r="C454" t="str">
            <v>Aceh</v>
          </cell>
          <cell r="D454">
            <v>75402993.943663716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>
            <v>75402993.943663716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  <cell r="AL454">
            <v>75402993.943663716</v>
          </cell>
        </row>
        <row r="455">
          <cell r="C455">
            <v>0</v>
          </cell>
          <cell r="D455">
            <v>5477650172.1813374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</row>
      </sheetData>
      <sheetData sheetId="13">
        <row r="381">
          <cell r="C381">
            <v>0</v>
          </cell>
          <cell r="D381">
            <v>0</v>
          </cell>
          <cell r="E381">
            <v>0</v>
          </cell>
          <cell r="F381" t="str">
            <v>Option A</v>
          </cell>
          <cell r="G381" t="str">
            <v>Option B</v>
          </cell>
          <cell r="H381" t="str">
            <v>Option C</v>
          </cell>
          <cell r="I381" t="str">
            <v>Majalaya</v>
          </cell>
          <cell r="J381" t="str">
            <v>Bandung</v>
          </cell>
          <cell r="K381" t="str">
            <v>North_Banten</v>
          </cell>
          <cell r="L381" t="str">
            <v>Bogor</v>
          </cell>
          <cell r="M381" t="str">
            <v>Depok</v>
          </cell>
          <cell r="N381" t="str">
            <v>Garut</v>
          </cell>
          <cell r="O381" t="str">
            <v>Karawang</v>
          </cell>
          <cell r="P381" t="str">
            <v>Purwakarta</v>
          </cell>
          <cell r="Q381" t="str">
            <v>Sukabumi</v>
          </cell>
          <cell r="R381" t="str">
            <v>Cimahi</v>
          </cell>
          <cell r="S381" t="str">
            <v>Cianjur</v>
          </cell>
          <cell r="T381" t="str">
            <v>APD_West_Java</v>
          </cell>
          <cell r="U381" t="str">
            <v>Total</v>
          </cell>
        </row>
        <row r="382">
          <cell r="C382" t="str">
            <v>Marketing fee</v>
          </cell>
          <cell r="D382" t="str">
            <v>Performance Guarantee fee</v>
          </cell>
          <cell r="E382">
            <v>0</v>
          </cell>
          <cell r="F382" t="str">
            <v>Flat Absorption</v>
          </cell>
          <cell r="G382" t="str">
            <v>Business Volume</v>
          </cell>
          <cell r="H382" t="str">
            <v>Number of Customers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#N/A</v>
          </cell>
          <cell r="S382" t="e">
            <v>#N/A</v>
          </cell>
          <cell r="T382" t="e">
            <v>#N/A</v>
          </cell>
          <cell r="U382">
            <v>0</v>
          </cell>
        </row>
        <row r="383">
          <cell r="C383" t="str">
            <v>Salary</v>
          </cell>
          <cell r="D383" t="str">
            <v>Salary of 1 Area Manager, 7 Coordinators</v>
          </cell>
          <cell r="E383">
            <v>0</v>
          </cell>
          <cell r="F383" t="str">
            <v>Business Volume</v>
          </cell>
          <cell r="G383" t="str">
            <v>Number of Customers</v>
          </cell>
          <cell r="H383" t="str">
            <v>Number of Customers</v>
          </cell>
          <cell r="I383">
            <v>39369830.568589672</v>
          </cell>
          <cell r="J383">
            <v>47234855.801595964</v>
          </cell>
          <cell r="K383">
            <v>33512021.941885445</v>
          </cell>
          <cell r="L383">
            <v>53891190.597764991</v>
          </cell>
          <cell r="M383">
            <v>44236184.121036999</v>
          </cell>
          <cell r="N383">
            <v>50905466.849541701</v>
          </cell>
          <cell r="O383">
            <v>58190314.064392187</v>
          </cell>
          <cell r="P383">
            <v>22456365.849312939</v>
          </cell>
          <cell r="Q383">
            <v>39585462.570040993</v>
          </cell>
          <cell r="R383" t="e">
            <v>#N/A</v>
          </cell>
          <cell r="S383" t="e">
            <v>#N/A</v>
          </cell>
          <cell r="T383" t="e">
            <v>#N/A</v>
          </cell>
          <cell r="U383">
            <v>389381692.36416095</v>
          </cell>
        </row>
        <row r="384">
          <cell r="C384" t="str">
            <v>Use of equipment</v>
          </cell>
          <cell r="D384" t="str">
            <v>Tools and equipment</v>
          </cell>
          <cell r="E384">
            <v>0</v>
          </cell>
          <cell r="F384" t="str">
            <v>Flat Absorption</v>
          </cell>
          <cell r="G384" t="str">
            <v>Business Volume</v>
          </cell>
          <cell r="H384" t="str">
            <v>Number of Customers</v>
          </cell>
          <cell r="I384">
            <v>300000</v>
          </cell>
          <cell r="J384">
            <v>300000</v>
          </cell>
          <cell r="K384">
            <v>300000</v>
          </cell>
          <cell r="L384">
            <v>300000</v>
          </cell>
          <cell r="M384">
            <v>300000</v>
          </cell>
          <cell r="N384">
            <v>300000</v>
          </cell>
          <cell r="O384">
            <v>300000</v>
          </cell>
          <cell r="P384">
            <v>300000</v>
          </cell>
          <cell r="Q384">
            <v>300000</v>
          </cell>
          <cell r="R384" t="e">
            <v>#N/A</v>
          </cell>
          <cell r="S384" t="e">
            <v>#N/A</v>
          </cell>
          <cell r="T384" t="e">
            <v>#N/A</v>
          </cell>
          <cell r="U384">
            <v>2700000</v>
          </cell>
        </row>
        <row r="385">
          <cell r="C385" t="str">
            <v>Insurance</v>
          </cell>
          <cell r="D385">
            <v>0</v>
          </cell>
          <cell r="E385">
            <v>0</v>
          </cell>
          <cell r="F385" t="str">
            <v>Business Volume</v>
          </cell>
          <cell r="G385" t="str">
            <v>Flat Absorption</v>
          </cell>
          <cell r="H385" t="str">
            <v>Number of Customers</v>
          </cell>
          <cell r="I385">
            <v>2668856.25054585</v>
          </cell>
          <cell r="J385">
            <v>2774816.1109722224</v>
          </cell>
          <cell r="K385">
            <v>2144705.6170729278</v>
          </cell>
          <cell r="L385">
            <v>3152877.708384023</v>
          </cell>
          <cell r="M385">
            <v>2803298.4541815235</v>
          </cell>
          <cell r="N385">
            <v>2933057.886579867</v>
          </cell>
          <cell r="O385">
            <v>3671645.2202115445</v>
          </cell>
          <cell r="P385">
            <v>1382559.9165325002</v>
          </cell>
          <cell r="Q385">
            <v>2330682.6548782061</v>
          </cell>
          <cell r="R385" t="e">
            <v>#N/A</v>
          </cell>
          <cell r="S385" t="e">
            <v>#N/A</v>
          </cell>
          <cell r="T385" t="e">
            <v>#N/A</v>
          </cell>
          <cell r="U385">
            <v>23862499.819358665</v>
          </cell>
        </row>
        <row r="386">
          <cell r="C386" t="str">
            <v>Non-training travel</v>
          </cell>
          <cell r="D386">
            <v>0</v>
          </cell>
          <cell r="E386">
            <v>0</v>
          </cell>
          <cell r="F386" t="str">
            <v>Flat Absorption</v>
          </cell>
          <cell r="G386" t="str">
            <v>Business Volume</v>
          </cell>
          <cell r="H386" t="str">
            <v>Number of Customers</v>
          </cell>
          <cell r="I386">
            <v>0</v>
          </cell>
          <cell r="J386">
            <v>0</v>
          </cell>
          <cell r="K386">
            <v>2700000</v>
          </cell>
          <cell r="L386">
            <v>2700000</v>
          </cell>
          <cell r="M386">
            <v>2700000</v>
          </cell>
          <cell r="N386">
            <v>2700000</v>
          </cell>
          <cell r="O386">
            <v>2700000</v>
          </cell>
          <cell r="P386">
            <v>0</v>
          </cell>
          <cell r="Q386">
            <v>2700000</v>
          </cell>
          <cell r="R386" t="e">
            <v>#N/A</v>
          </cell>
          <cell r="S386" t="e">
            <v>#N/A</v>
          </cell>
          <cell r="T386" t="e">
            <v>#N/A</v>
          </cell>
          <cell r="U386">
            <v>16200000</v>
          </cell>
        </row>
        <row r="387">
          <cell r="C387" t="str">
            <v>Training travel</v>
          </cell>
          <cell r="D387">
            <v>0</v>
          </cell>
          <cell r="E387">
            <v>0</v>
          </cell>
          <cell r="F387" t="str">
            <v>Flat Absorption</v>
          </cell>
          <cell r="G387" t="str">
            <v>Business Volume</v>
          </cell>
          <cell r="H387" t="str">
            <v>Number of Customers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#N/A</v>
          </cell>
          <cell r="S387" t="e">
            <v>#N/A</v>
          </cell>
          <cell r="T387" t="e">
            <v>#N/A</v>
          </cell>
          <cell r="U387">
            <v>0</v>
          </cell>
        </row>
        <row r="388">
          <cell r="C388" t="str">
            <v>Travel based on position</v>
          </cell>
          <cell r="D388">
            <v>0</v>
          </cell>
          <cell r="E388">
            <v>0</v>
          </cell>
          <cell r="F388" t="str">
            <v>Flat Absorption</v>
          </cell>
          <cell r="G388" t="str">
            <v>Business Volume</v>
          </cell>
          <cell r="H388" t="str">
            <v>Number of Customers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#N/A</v>
          </cell>
          <cell r="S388" t="e">
            <v>#N/A</v>
          </cell>
          <cell r="T388" t="e">
            <v>#N/A</v>
          </cell>
          <cell r="U388">
            <v>0</v>
          </cell>
        </row>
        <row r="389">
          <cell r="C389" t="str">
            <v>IT</v>
          </cell>
          <cell r="D389">
            <v>0</v>
          </cell>
          <cell r="E389">
            <v>0</v>
          </cell>
          <cell r="F389" t="str">
            <v>Business Volume</v>
          </cell>
          <cell r="G389" t="str">
            <v>Flat Absorption</v>
          </cell>
          <cell r="H389" t="str">
            <v>Number of Customers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#N/A</v>
          </cell>
          <cell r="S389" t="e">
            <v>#N/A</v>
          </cell>
          <cell r="T389" t="e">
            <v>#N/A</v>
          </cell>
          <cell r="U389">
            <v>0</v>
          </cell>
        </row>
        <row r="390">
          <cell r="C390" t="str">
            <v>Electricity, gas and water</v>
          </cell>
          <cell r="D390" t="str">
            <v>Electricity, water and phone</v>
          </cell>
          <cell r="E390">
            <v>0</v>
          </cell>
          <cell r="F390" t="str">
            <v>Business Volume</v>
          </cell>
          <cell r="G390" t="str">
            <v>Flat Absorption</v>
          </cell>
          <cell r="H390" t="str">
            <v>Number of Customers</v>
          </cell>
          <cell r="I390">
            <v>500000</v>
          </cell>
          <cell r="J390">
            <v>500000</v>
          </cell>
          <cell r="K390">
            <v>500000</v>
          </cell>
          <cell r="L390">
            <v>500000</v>
          </cell>
          <cell r="M390">
            <v>500000</v>
          </cell>
          <cell r="N390">
            <v>500000</v>
          </cell>
          <cell r="O390">
            <v>500000</v>
          </cell>
          <cell r="P390">
            <v>500000</v>
          </cell>
          <cell r="Q390">
            <v>500000</v>
          </cell>
          <cell r="R390" t="e">
            <v>#N/A</v>
          </cell>
          <cell r="S390" t="e">
            <v>#N/A</v>
          </cell>
          <cell r="T390" t="e">
            <v>#N/A</v>
          </cell>
          <cell r="U390">
            <v>4500000</v>
          </cell>
        </row>
        <row r="391">
          <cell r="C391" t="str">
            <v>Telecommunications</v>
          </cell>
          <cell r="D391">
            <v>0</v>
          </cell>
          <cell r="E391">
            <v>0</v>
          </cell>
          <cell r="F391" t="str">
            <v>Business Volume</v>
          </cell>
          <cell r="G391" t="str">
            <v>Flat Absorption</v>
          </cell>
          <cell r="H391" t="str">
            <v>Number of Customers</v>
          </cell>
          <cell r="I391">
            <v>300000</v>
          </cell>
          <cell r="J391">
            <v>300000</v>
          </cell>
          <cell r="K391">
            <v>300000</v>
          </cell>
          <cell r="L391">
            <v>300000</v>
          </cell>
          <cell r="M391">
            <v>300000</v>
          </cell>
          <cell r="N391">
            <v>300000</v>
          </cell>
          <cell r="O391">
            <v>300000</v>
          </cell>
          <cell r="P391">
            <v>300000</v>
          </cell>
          <cell r="Q391">
            <v>300000</v>
          </cell>
          <cell r="R391" t="e">
            <v>#N/A</v>
          </cell>
          <cell r="S391" t="e">
            <v>#N/A</v>
          </cell>
          <cell r="T391" t="e">
            <v>#N/A</v>
          </cell>
          <cell r="U391">
            <v>2700000</v>
          </cell>
        </row>
        <row r="392">
          <cell r="C392" t="str">
            <v>Bank fee</v>
          </cell>
          <cell r="D392">
            <v>0</v>
          </cell>
          <cell r="E392">
            <v>0</v>
          </cell>
          <cell r="F392" t="str">
            <v>Business Volume</v>
          </cell>
          <cell r="G392" t="str">
            <v>Flat Absorption</v>
          </cell>
          <cell r="H392" t="str">
            <v>Number of Customers</v>
          </cell>
          <cell r="I392">
            <v>25000</v>
          </cell>
          <cell r="J392">
            <v>25000</v>
          </cell>
          <cell r="K392">
            <v>25000</v>
          </cell>
          <cell r="L392">
            <v>25000</v>
          </cell>
          <cell r="M392">
            <v>25000</v>
          </cell>
          <cell r="N392">
            <v>25000</v>
          </cell>
          <cell r="O392">
            <v>25000</v>
          </cell>
          <cell r="P392">
            <v>25000</v>
          </cell>
          <cell r="Q392">
            <v>25000</v>
          </cell>
          <cell r="R392" t="e">
            <v>#N/A</v>
          </cell>
          <cell r="S392" t="e">
            <v>#N/A</v>
          </cell>
          <cell r="T392" t="e">
            <v>#N/A</v>
          </cell>
          <cell r="U392">
            <v>225000</v>
          </cell>
        </row>
        <row r="393">
          <cell r="C393" t="str">
            <v>Food and things to consume</v>
          </cell>
          <cell r="D393">
            <v>0</v>
          </cell>
          <cell r="E393">
            <v>0</v>
          </cell>
          <cell r="F393" t="str">
            <v>Business Volume</v>
          </cell>
          <cell r="G393" t="str">
            <v>Number of employees</v>
          </cell>
          <cell r="H393" t="str">
            <v>Flat Absorption</v>
          </cell>
          <cell r="I393">
            <v>500000</v>
          </cell>
          <cell r="J393">
            <v>500000</v>
          </cell>
          <cell r="K393">
            <v>500000</v>
          </cell>
          <cell r="L393">
            <v>500000</v>
          </cell>
          <cell r="M393">
            <v>500000</v>
          </cell>
          <cell r="N393">
            <v>500000</v>
          </cell>
          <cell r="O393">
            <v>500000</v>
          </cell>
          <cell r="P393">
            <v>500000</v>
          </cell>
          <cell r="Q393">
            <v>500000</v>
          </cell>
          <cell r="R393" t="e">
            <v>#N/A</v>
          </cell>
          <cell r="S393" t="e">
            <v>#N/A</v>
          </cell>
          <cell r="T393" t="e">
            <v>#N/A</v>
          </cell>
          <cell r="U393">
            <v>4500000</v>
          </cell>
        </row>
        <row r="394">
          <cell r="C394" t="str">
            <v>Building/ Land rent</v>
          </cell>
          <cell r="D394" t="str">
            <v>Cleanliness and maintenance of office</v>
          </cell>
          <cell r="E394">
            <v>0</v>
          </cell>
          <cell r="F394" t="str">
            <v>Business Volume</v>
          </cell>
          <cell r="G394" t="str">
            <v>Number of employees</v>
          </cell>
          <cell r="H394" t="str">
            <v>Flat Absorption</v>
          </cell>
          <cell r="I394">
            <v>2083333.3333333333</v>
          </cell>
          <cell r="J394">
            <v>2083333.3333333333</v>
          </cell>
          <cell r="K394">
            <v>2083333.3333333333</v>
          </cell>
          <cell r="L394">
            <v>2083333.3333333333</v>
          </cell>
          <cell r="M394">
            <v>2083333.3333333333</v>
          </cell>
          <cell r="N394">
            <v>2083333.3333333333</v>
          </cell>
          <cell r="O394">
            <v>2083333.3333333333</v>
          </cell>
          <cell r="P394">
            <v>2083333.3333333333</v>
          </cell>
          <cell r="Q394">
            <v>2083333.3333333333</v>
          </cell>
          <cell r="R394" t="e">
            <v>#N/A</v>
          </cell>
          <cell r="S394" t="e">
            <v>#N/A</v>
          </cell>
          <cell r="T394" t="e">
            <v>#N/A</v>
          </cell>
          <cell r="U394">
            <v>18750000</v>
          </cell>
        </row>
        <row r="395">
          <cell r="C395" t="str">
            <v>Renting Photocopy machine</v>
          </cell>
          <cell r="D395">
            <v>0</v>
          </cell>
          <cell r="E395">
            <v>0</v>
          </cell>
          <cell r="F395" t="str">
            <v>Business Volume</v>
          </cell>
          <cell r="G395" t="str">
            <v>Flat Absorption</v>
          </cell>
          <cell r="H395" t="str">
            <v>Number of employees</v>
          </cell>
          <cell r="I395">
            <v>1500000</v>
          </cell>
          <cell r="J395">
            <v>1500000</v>
          </cell>
          <cell r="K395">
            <v>1500000</v>
          </cell>
          <cell r="L395">
            <v>1500000</v>
          </cell>
          <cell r="M395">
            <v>1500000</v>
          </cell>
          <cell r="N395">
            <v>1500000</v>
          </cell>
          <cell r="O395">
            <v>1500000</v>
          </cell>
          <cell r="P395">
            <v>1500000</v>
          </cell>
          <cell r="Q395">
            <v>1500000</v>
          </cell>
          <cell r="R395" t="e">
            <v>#N/A</v>
          </cell>
          <cell r="S395" t="e">
            <v>#N/A</v>
          </cell>
          <cell r="T395" t="e">
            <v>#N/A</v>
          </cell>
          <cell r="U395">
            <v>13500000</v>
          </cell>
        </row>
        <row r="396">
          <cell r="C396" t="str">
            <v>Office equipment</v>
          </cell>
          <cell r="D396" t="str">
            <v>Office Stationaries</v>
          </cell>
          <cell r="E396">
            <v>0</v>
          </cell>
          <cell r="F396" t="str">
            <v>Business Volume</v>
          </cell>
          <cell r="G396" t="str">
            <v>Flat Absorption</v>
          </cell>
          <cell r="H396" t="str">
            <v>Number of employees</v>
          </cell>
          <cell r="I396">
            <v>150000</v>
          </cell>
          <cell r="J396">
            <v>150000</v>
          </cell>
          <cell r="K396">
            <v>150000</v>
          </cell>
          <cell r="L396">
            <v>150000</v>
          </cell>
          <cell r="M396">
            <v>150000</v>
          </cell>
          <cell r="N396">
            <v>150000</v>
          </cell>
          <cell r="O396">
            <v>150000</v>
          </cell>
          <cell r="P396">
            <v>150000</v>
          </cell>
          <cell r="Q396">
            <v>150000</v>
          </cell>
          <cell r="R396" t="e">
            <v>#N/A</v>
          </cell>
          <cell r="S396" t="e">
            <v>#N/A</v>
          </cell>
          <cell r="T396" t="e">
            <v>#N/A</v>
          </cell>
          <cell r="U396">
            <v>1350000</v>
          </cell>
        </row>
        <row r="397">
          <cell r="C397" t="str">
            <v>Printed matter</v>
          </cell>
          <cell r="D397">
            <v>0</v>
          </cell>
          <cell r="E397">
            <v>0</v>
          </cell>
          <cell r="F397" t="str">
            <v>Business Volume</v>
          </cell>
          <cell r="G397" t="str">
            <v>Number of Customers</v>
          </cell>
          <cell r="H397" t="str">
            <v>Flat Absorption</v>
          </cell>
          <cell r="I397">
            <v>200000</v>
          </cell>
          <cell r="J397">
            <v>200000</v>
          </cell>
          <cell r="K397">
            <v>200000</v>
          </cell>
          <cell r="L397">
            <v>200000</v>
          </cell>
          <cell r="M397">
            <v>200000</v>
          </cell>
          <cell r="N397">
            <v>200000</v>
          </cell>
          <cell r="O397">
            <v>200000</v>
          </cell>
          <cell r="P397">
            <v>200000</v>
          </cell>
          <cell r="Q397">
            <v>200000</v>
          </cell>
          <cell r="R397" t="e">
            <v>#N/A</v>
          </cell>
          <cell r="S397" t="e">
            <v>#N/A</v>
          </cell>
          <cell r="T397" t="e">
            <v>#N/A</v>
          </cell>
          <cell r="U397">
            <v>1800000</v>
          </cell>
        </row>
        <row r="398">
          <cell r="C398" t="str">
            <v>Tax/ Retribution</v>
          </cell>
          <cell r="D398">
            <v>0</v>
          </cell>
          <cell r="E398">
            <v>0</v>
          </cell>
          <cell r="F398" t="str">
            <v>Business Volume</v>
          </cell>
          <cell r="G398" t="str">
            <v>Number of employees</v>
          </cell>
          <cell r="H398" t="str">
            <v>Flat Absorption</v>
          </cell>
          <cell r="I398">
            <v>200000</v>
          </cell>
          <cell r="J398">
            <v>200000</v>
          </cell>
          <cell r="K398">
            <v>200000</v>
          </cell>
          <cell r="L398">
            <v>200000</v>
          </cell>
          <cell r="M398">
            <v>200000</v>
          </cell>
          <cell r="N398">
            <v>200000</v>
          </cell>
          <cell r="O398">
            <v>200000</v>
          </cell>
          <cell r="P398">
            <v>200000</v>
          </cell>
          <cell r="Q398">
            <v>200000</v>
          </cell>
          <cell r="R398" t="e">
            <v>#N/A</v>
          </cell>
          <cell r="S398" t="e">
            <v>#N/A</v>
          </cell>
          <cell r="T398" t="e">
            <v>#N/A</v>
          </cell>
          <cell r="U398">
            <v>1800000</v>
          </cell>
        </row>
        <row r="399">
          <cell r="C399" t="str">
            <v>Dues, subscription, and advertisement</v>
          </cell>
          <cell r="D399">
            <v>0</v>
          </cell>
          <cell r="E399">
            <v>0</v>
          </cell>
          <cell r="F399" t="str">
            <v>Business Volume</v>
          </cell>
          <cell r="G399" t="str">
            <v>Number of employees</v>
          </cell>
          <cell r="H399" t="str">
            <v>Flat Absorption</v>
          </cell>
          <cell r="I399">
            <v>100000</v>
          </cell>
          <cell r="J399">
            <v>100000</v>
          </cell>
          <cell r="K399">
            <v>100000</v>
          </cell>
          <cell r="L399">
            <v>100000</v>
          </cell>
          <cell r="M399">
            <v>100000</v>
          </cell>
          <cell r="N399">
            <v>100000</v>
          </cell>
          <cell r="O399">
            <v>100000</v>
          </cell>
          <cell r="P399">
            <v>100000</v>
          </cell>
          <cell r="Q399">
            <v>100000</v>
          </cell>
          <cell r="R399" t="e">
            <v>#N/A</v>
          </cell>
          <cell r="S399" t="e">
            <v>#N/A</v>
          </cell>
          <cell r="T399" t="e">
            <v>#N/A</v>
          </cell>
          <cell r="U399">
            <v>900000</v>
          </cell>
        </row>
        <row r="400">
          <cell r="C400" t="str">
            <v>Publishing</v>
          </cell>
          <cell r="D400">
            <v>0</v>
          </cell>
          <cell r="E400">
            <v>0</v>
          </cell>
          <cell r="F400" t="str">
            <v>Business Volume</v>
          </cell>
          <cell r="G400" t="str">
            <v>Flat Absorption</v>
          </cell>
          <cell r="H400" t="str">
            <v>Number of Customers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#N/A</v>
          </cell>
          <cell r="S400" t="e">
            <v>#N/A</v>
          </cell>
          <cell r="T400" t="e">
            <v>#N/A</v>
          </cell>
          <cell r="U400">
            <v>0</v>
          </cell>
        </row>
        <row r="401">
          <cell r="C401" t="str">
            <v>Safety fee</v>
          </cell>
          <cell r="D401">
            <v>0</v>
          </cell>
          <cell r="E401">
            <v>0</v>
          </cell>
          <cell r="F401" t="str">
            <v>Business Volume</v>
          </cell>
          <cell r="G401" t="str">
            <v>Number of employees</v>
          </cell>
          <cell r="H401" t="str">
            <v>Flat Absorption</v>
          </cell>
          <cell r="I401">
            <v>1800000</v>
          </cell>
          <cell r="J401">
            <v>2000000</v>
          </cell>
          <cell r="K401">
            <v>2450000</v>
          </cell>
          <cell r="L401">
            <v>2400000</v>
          </cell>
          <cell r="M401">
            <v>2400000</v>
          </cell>
          <cell r="N401">
            <v>1900000</v>
          </cell>
          <cell r="O401">
            <v>2400000</v>
          </cell>
          <cell r="P401">
            <v>2400000</v>
          </cell>
          <cell r="Q401">
            <v>1700000</v>
          </cell>
          <cell r="R401" t="e">
            <v>#N/A</v>
          </cell>
          <cell r="S401" t="e">
            <v>#N/A</v>
          </cell>
          <cell r="T401" t="e">
            <v>#N/A</v>
          </cell>
          <cell r="U401">
            <v>19450000</v>
          </cell>
        </row>
        <row r="402">
          <cell r="C402" t="str">
            <v>Amortization fee</v>
          </cell>
          <cell r="D402">
            <v>0</v>
          </cell>
          <cell r="E402">
            <v>0</v>
          </cell>
          <cell r="F402" t="str">
            <v>Business Volume</v>
          </cell>
          <cell r="G402" t="str">
            <v>Number of Customers</v>
          </cell>
          <cell r="H402" t="str">
            <v>Flat Absorption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</row>
        <row r="403">
          <cell r="C403" t="str">
            <v>Material elimination fee</v>
          </cell>
          <cell r="D403">
            <v>0</v>
          </cell>
          <cell r="E403">
            <v>0</v>
          </cell>
          <cell r="F403" t="str">
            <v>Business Volume</v>
          </cell>
          <cell r="G403" t="str">
            <v>Number of Customers</v>
          </cell>
          <cell r="H403" t="str">
            <v>Flat Absorption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</row>
        <row r="404">
          <cell r="C404" t="str">
            <v>Total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49697020.15246886</v>
          </cell>
          <cell r="J404">
            <v>57868005.245901525</v>
          </cell>
          <cell r="K404">
            <v>46665060.892291702</v>
          </cell>
          <cell r="L404">
            <v>68002401.639482349</v>
          </cell>
          <cell r="M404">
            <v>57997815.908551857</v>
          </cell>
          <cell r="N404">
            <v>64296858.069454901</v>
          </cell>
          <cell r="O404">
            <v>72820292.617937058</v>
          </cell>
          <cell r="P404">
            <v>32097259.099178772</v>
          </cell>
          <cell r="Q404">
            <v>52174478.558252536</v>
          </cell>
          <cell r="R404" t="e">
            <v>#N/A</v>
          </cell>
          <cell r="S404" t="e">
            <v>#N/A</v>
          </cell>
          <cell r="T404" t="e">
            <v>#N/A</v>
          </cell>
          <cell r="U404">
            <v>501619192.18351954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7">
          <cell r="D7" t="str">
            <v>Regional Manager</v>
          </cell>
          <cell r="E7" t="str">
            <v>Ass Man region</v>
          </cell>
          <cell r="F7" t="str">
            <v>Assistant Manager - Commercial</v>
          </cell>
          <cell r="G7" t="str">
            <v>Assistant Manager - Technical</v>
          </cell>
          <cell r="H7" t="str">
            <v>Area Manager</v>
          </cell>
          <cell r="I7" t="str">
            <v>Division head</v>
          </cell>
          <cell r="J7" t="str">
            <v>Coordinator</v>
          </cell>
          <cell r="K7" t="str">
            <v>Group leader emergency</v>
          </cell>
          <cell r="L7" t="str">
            <v>Technician disruption (special rosters)</v>
          </cell>
          <cell r="M7" t="str">
            <v>Technician disruption</v>
          </cell>
          <cell r="N7" t="str">
            <v>Operator GH</v>
          </cell>
          <cell r="O7" t="str">
            <v>Technician maintenance</v>
          </cell>
          <cell r="P7" t="str">
            <v>Technician helper Maintenance</v>
          </cell>
          <cell r="Q7" t="str">
            <v>Head of Team PLTD</v>
          </cell>
          <cell r="R7" t="str">
            <v>Technical Operator PLTD</v>
          </cell>
          <cell r="S7" t="str">
            <v>Technical administation</v>
          </cell>
          <cell r="T7" t="str">
            <v>RoW personel</v>
          </cell>
          <cell r="U7" t="str">
            <v>Meter Reading Supervisor</v>
          </cell>
          <cell r="V7" t="str">
            <v>Meter Reading Coordinator</v>
          </cell>
          <cell r="W7" t="str">
            <v>Meter Reading Biller</v>
          </cell>
          <cell r="X7" t="str">
            <v>Meter Reading Administrator</v>
          </cell>
          <cell r="Y7" t="str">
            <v>Switchgear 20kV personnel</v>
          </cell>
        </row>
        <row r="8">
          <cell r="D8">
            <v>8</v>
          </cell>
          <cell r="E8">
            <v>4</v>
          </cell>
          <cell r="F8">
            <v>0</v>
          </cell>
          <cell r="G8">
            <v>0</v>
          </cell>
          <cell r="H8">
            <v>2.5</v>
          </cell>
          <cell r="I8">
            <v>2.2000000000000002</v>
          </cell>
          <cell r="J8">
            <v>1.8</v>
          </cell>
          <cell r="K8">
            <v>1.6</v>
          </cell>
          <cell r="L8">
            <v>1.5</v>
          </cell>
          <cell r="M8">
            <v>1.5</v>
          </cell>
          <cell r="N8">
            <v>0</v>
          </cell>
          <cell r="O8">
            <v>1.4</v>
          </cell>
          <cell r="P8">
            <v>1.3</v>
          </cell>
          <cell r="Q8">
            <v>1.6</v>
          </cell>
          <cell r="R8">
            <v>1.5</v>
          </cell>
          <cell r="S8">
            <v>1.2</v>
          </cell>
          <cell r="T8">
            <v>1.1000000000000001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D10">
            <v>5800000</v>
          </cell>
          <cell r="E10">
            <v>5400000</v>
          </cell>
          <cell r="F10">
            <v>5400000</v>
          </cell>
          <cell r="G10">
            <v>5400000</v>
          </cell>
          <cell r="H10">
            <v>3375000</v>
          </cell>
          <cell r="I10">
            <v>2970000.0000000005</v>
          </cell>
          <cell r="J10">
            <v>2430000</v>
          </cell>
          <cell r="K10">
            <v>1350000</v>
          </cell>
          <cell r="L10">
            <v>1350000</v>
          </cell>
          <cell r="M10">
            <v>1350000</v>
          </cell>
          <cell r="N10">
            <v>1350000</v>
          </cell>
          <cell r="O10">
            <v>1350000</v>
          </cell>
          <cell r="P10">
            <v>1350000</v>
          </cell>
          <cell r="Q10">
            <v>1350000</v>
          </cell>
          <cell r="R10">
            <v>1350000</v>
          </cell>
          <cell r="S10">
            <v>1350000</v>
          </cell>
          <cell r="T10">
            <v>1350000</v>
          </cell>
          <cell r="U10" t="str">
            <v>umk 2013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D11">
            <v>5000000</v>
          </cell>
          <cell r="E11">
            <v>3000000</v>
          </cell>
          <cell r="F11">
            <v>3000000</v>
          </cell>
          <cell r="G11">
            <v>3000000</v>
          </cell>
          <cell r="H11">
            <v>2000000</v>
          </cell>
          <cell r="I11">
            <v>1500000</v>
          </cell>
          <cell r="J11">
            <v>750000</v>
          </cell>
          <cell r="K11">
            <v>810000.00000000012</v>
          </cell>
          <cell r="L11">
            <v>675000</v>
          </cell>
          <cell r="M11">
            <v>675000</v>
          </cell>
          <cell r="N11">
            <v>675000</v>
          </cell>
          <cell r="O11">
            <v>539999.99999999988</v>
          </cell>
          <cell r="P11">
            <v>405000.00000000006</v>
          </cell>
          <cell r="Q11">
            <v>810000.00000000012</v>
          </cell>
          <cell r="R11">
            <v>675000</v>
          </cell>
          <cell r="S11">
            <v>269999.99999999994</v>
          </cell>
          <cell r="T11">
            <v>135000.00000000012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D12">
            <v>1100000</v>
          </cell>
          <cell r="E12">
            <v>1100000</v>
          </cell>
          <cell r="F12">
            <v>1100000</v>
          </cell>
          <cell r="G12">
            <v>1100000</v>
          </cell>
          <cell r="H12">
            <v>1100000</v>
          </cell>
          <cell r="I12">
            <v>1100000</v>
          </cell>
          <cell r="J12">
            <v>330000</v>
          </cell>
          <cell r="K12">
            <v>220000</v>
          </cell>
          <cell r="L12">
            <v>220000</v>
          </cell>
          <cell r="M12">
            <v>220000</v>
          </cell>
          <cell r="N12">
            <v>220000</v>
          </cell>
          <cell r="O12">
            <v>220000</v>
          </cell>
          <cell r="P12">
            <v>220000</v>
          </cell>
          <cell r="Q12">
            <v>220000</v>
          </cell>
          <cell r="R12">
            <v>220000</v>
          </cell>
          <cell r="S12">
            <v>220000</v>
          </cell>
          <cell r="T12">
            <v>176000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389306.35838150285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>
            <v>50000</v>
          </cell>
          <cell r="E15">
            <v>50000</v>
          </cell>
          <cell r="F15">
            <v>50000</v>
          </cell>
          <cell r="G15">
            <v>50000</v>
          </cell>
          <cell r="H15">
            <v>50000</v>
          </cell>
          <cell r="I15">
            <v>50000</v>
          </cell>
          <cell r="J15">
            <v>50000</v>
          </cell>
          <cell r="K15">
            <v>50000</v>
          </cell>
          <cell r="L15">
            <v>50000</v>
          </cell>
          <cell r="M15">
            <v>50000</v>
          </cell>
          <cell r="N15">
            <v>50000</v>
          </cell>
          <cell r="O15">
            <v>50000</v>
          </cell>
          <cell r="P15">
            <v>50000</v>
          </cell>
          <cell r="Q15">
            <v>50000</v>
          </cell>
          <cell r="R15">
            <v>50000</v>
          </cell>
          <cell r="S15">
            <v>50000</v>
          </cell>
          <cell r="T15">
            <v>50000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D16">
            <v>631620.00000000012</v>
          </cell>
          <cell r="E16">
            <v>588060</v>
          </cell>
          <cell r="F16">
            <v>588060</v>
          </cell>
          <cell r="G16">
            <v>588060</v>
          </cell>
          <cell r="H16">
            <v>367537.50000000006</v>
          </cell>
          <cell r="I16">
            <v>323433.00000000006</v>
          </cell>
          <cell r="J16">
            <v>264627</v>
          </cell>
          <cell r="K16">
            <v>147015</v>
          </cell>
          <cell r="L16">
            <v>147015</v>
          </cell>
          <cell r="M16">
            <v>147015</v>
          </cell>
          <cell r="N16">
            <v>147015</v>
          </cell>
          <cell r="O16">
            <v>147015</v>
          </cell>
          <cell r="P16">
            <v>147015</v>
          </cell>
          <cell r="Q16">
            <v>147015</v>
          </cell>
          <cell r="R16">
            <v>147015</v>
          </cell>
          <cell r="S16">
            <v>147015</v>
          </cell>
          <cell r="T16">
            <v>147015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D17">
            <v>900000</v>
          </cell>
          <cell r="E17">
            <v>700000</v>
          </cell>
          <cell r="F17">
            <v>700000</v>
          </cell>
          <cell r="G17">
            <v>700000</v>
          </cell>
          <cell r="H17">
            <v>447916.66666666669</v>
          </cell>
          <cell r="I17">
            <v>372500</v>
          </cell>
          <cell r="J17">
            <v>265000</v>
          </cell>
          <cell r="K17">
            <v>180000</v>
          </cell>
          <cell r="L17">
            <v>168750</v>
          </cell>
          <cell r="M17">
            <v>168750</v>
          </cell>
          <cell r="N17">
            <v>168750</v>
          </cell>
          <cell r="O17">
            <v>157500</v>
          </cell>
          <cell r="P17">
            <v>146250</v>
          </cell>
          <cell r="Q17">
            <v>180000</v>
          </cell>
          <cell r="R17">
            <v>168750</v>
          </cell>
          <cell r="S17">
            <v>135000</v>
          </cell>
          <cell r="T17">
            <v>123750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D18">
            <v>1111666.6666666667</v>
          </cell>
          <cell r="E18">
            <v>1035000</v>
          </cell>
          <cell r="F18">
            <v>1035000</v>
          </cell>
          <cell r="G18">
            <v>1035000</v>
          </cell>
          <cell r="H18">
            <v>646875</v>
          </cell>
          <cell r="I18">
            <v>569250.00000000012</v>
          </cell>
          <cell r="J18">
            <v>465749.99999999994</v>
          </cell>
          <cell r="K18">
            <v>258750</v>
          </cell>
          <cell r="L18">
            <v>258750</v>
          </cell>
          <cell r="M18">
            <v>258750</v>
          </cell>
          <cell r="N18">
            <v>258750</v>
          </cell>
          <cell r="O18">
            <v>258750</v>
          </cell>
          <cell r="P18">
            <v>258750</v>
          </cell>
          <cell r="Q18">
            <v>258750</v>
          </cell>
          <cell r="R18">
            <v>258750</v>
          </cell>
          <cell r="S18">
            <v>258750</v>
          </cell>
          <cell r="T18">
            <v>258750</v>
          </cell>
          <cell r="U18">
            <v>0</v>
          </cell>
          <cell r="V18">
            <v>0.19166666666666665</v>
          </cell>
          <cell r="W18">
            <v>0</v>
          </cell>
          <cell r="X18">
            <v>2.2999999999999998</v>
          </cell>
          <cell r="Y18">
            <v>0</v>
          </cell>
        </row>
        <row r="19">
          <cell r="D19">
            <v>290000</v>
          </cell>
          <cell r="E19">
            <v>270000</v>
          </cell>
          <cell r="F19">
            <v>270000</v>
          </cell>
          <cell r="G19">
            <v>270000</v>
          </cell>
          <cell r="H19">
            <v>168750</v>
          </cell>
          <cell r="I19">
            <v>148500.00000000003</v>
          </cell>
          <cell r="J19">
            <v>121500</v>
          </cell>
          <cell r="K19">
            <v>67500</v>
          </cell>
          <cell r="L19">
            <v>67500</v>
          </cell>
          <cell r="M19">
            <v>67500</v>
          </cell>
          <cell r="N19">
            <v>67500</v>
          </cell>
          <cell r="O19">
            <v>67500</v>
          </cell>
          <cell r="P19">
            <v>67500</v>
          </cell>
          <cell r="Q19">
            <v>67500</v>
          </cell>
          <cell r="R19">
            <v>67500</v>
          </cell>
          <cell r="S19">
            <v>67500</v>
          </cell>
          <cell r="T19">
            <v>67500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D20">
            <v>35052</v>
          </cell>
          <cell r="E20">
            <v>35052</v>
          </cell>
          <cell r="F20">
            <v>35052</v>
          </cell>
          <cell r="G20">
            <v>35052</v>
          </cell>
          <cell r="H20">
            <v>35052</v>
          </cell>
          <cell r="I20">
            <v>35052</v>
          </cell>
          <cell r="J20">
            <v>35052</v>
          </cell>
          <cell r="K20">
            <v>35052</v>
          </cell>
          <cell r="L20">
            <v>35052</v>
          </cell>
          <cell r="M20">
            <v>35052</v>
          </cell>
          <cell r="N20">
            <v>35052</v>
          </cell>
          <cell r="O20">
            <v>35052</v>
          </cell>
          <cell r="P20">
            <v>35052</v>
          </cell>
          <cell r="Q20">
            <v>35052</v>
          </cell>
          <cell r="R20">
            <v>35052</v>
          </cell>
          <cell r="S20">
            <v>35052</v>
          </cell>
          <cell r="T20">
            <v>35052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>
            <v>1800000</v>
          </cell>
          <cell r="E21">
            <v>1200000</v>
          </cell>
          <cell r="F21">
            <v>1200000</v>
          </cell>
          <cell r="G21">
            <v>1200000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1074000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>
            <v>2237750.7999999998</v>
          </cell>
          <cell r="E22">
            <v>1826716.8</v>
          </cell>
          <cell r="F22">
            <v>1826716.8</v>
          </cell>
          <cell r="G22">
            <v>1826716.8</v>
          </cell>
          <cell r="H22">
            <v>1228669.675</v>
          </cell>
          <cell r="I22">
            <v>1060310.25</v>
          </cell>
          <cell r="J22">
            <v>706789.35</v>
          </cell>
          <cell r="K22">
            <v>467747.55</v>
          </cell>
          <cell r="L22">
            <v>445810.05</v>
          </cell>
          <cell r="M22">
            <v>445810.05</v>
          </cell>
          <cell r="N22">
            <v>445810.05</v>
          </cell>
          <cell r="O22">
            <v>423872.55</v>
          </cell>
          <cell r="P22">
            <v>401935.05</v>
          </cell>
          <cell r="Q22">
            <v>467747.55</v>
          </cell>
          <cell r="R22">
            <v>445810.05</v>
          </cell>
          <cell r="S22">
            <v>379997.55</v>
          </cell>
          <cell r="T22">
            <v>351460.05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>
            <v>18956089.466666665</v>
          </cell>
          <cell r="E24">
            <v>15204828.800000001</v>
          </cell>
          <cell r="F24">
            <v>15204828.800000001</v>
          </cell>
          <cell r="G24">
            <v>15204828.800000001</v>
          </cell>
          <cell r="H24">
            <v>9419800.8416666668</v>
          </cell>
          <cell r="I24">
            <v>8129045.25</v>
          </cell>
          <cell r="J24">
            <v>5418718.3499999996</v>
          </cell>
          <cell r="K24">
            <v>3586064.55</v>
          </cell>
          <cell r="L24">
            <v>3807183.4083815026</v>
          </cell>
          <cell r="M24">
            <v>3417877.05</v>
          </cell>
          <cell r="N24">
            <v>3417877.05</v>
          </cell>
          <cell r="O24">
            <v>3249689.55</v>
          </cell>
          <cell r="P24">
            <v>3081502.05</v>
          </cell>
          <cell r="Q24">
            <v>4660064.55</v>
          </cell>
          <cell r="R24">
            <v>3417877.05</v>
          </cell>
          <cell r="S24">
            <v>2913314.55</v>
          </cell>
          <cell r="T24">
            <v>2694527.05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>
            <v>17850000</v>
          </cell>
          <cell r="E26">
            <v>15600000</v>
          </cell>
          <cell r="F26">
            <v>15600000</v>
          </cell>
          <cell r="G26">
            <v>15600000</v>
          </cell>
          <cell r="H26">
            <v>13350000</v>
          </cell>
          <cell r="I26">
            <v>9500000</v>
          </cell>
          <cell r="J26">
            <v>9000000</v>
          </cell>
          <cell r="K26">
            <v>8000000</v>
          </cell>
          <cell r="L26">
            <v>0</v>
          </cell>
          <cell r="M26">
            <v>7200000</v>
          </cell>
          <cell r="N26">
            <v>7200000</v>
          </cell>
          <cell r="O26">
            <v>7200000</v>
          </cell>
          <cell r="P26">
            <v>7200000</v>
          </cell>
          <cell r="Q26">
            <v>8000000</v>
          </cell>
          <cell r="R26">
            <v>7200000</v>
          </cell>
          <cell r="S26">
            <v>6900000</v>
          </cell>
          <cell r="T26">
            <v>2600000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D28">
            <v>16718338.666666666</v>
          </cell>
          <cell r="E28">
            <v>13378112</v>
          </cell>
          <cell r="F28">
            <v>13378112</v>
          </cell>
          <cell r="G28">
            <v>13378112</v>
          </cell>
          <cell r="H28">
            <v>8191131.166666667</v>
          </cell>
          <cell r="I28">
            <v>7068735</v>
          </cell>
          <cell r="J28">
            <v>4711929</v>
          </cell>
          <cell r="K28">
            <v>3118317</v>
          </cell>
          <cell r="L28">
            <v>3361373.3583815028</v>
          </cell>
          <cell r="M28">
            <v>2972067</v>
          </cell>
          <cell r="N28">
            <v>2972067</v>
          </cell>
          <cell r="O28">
            <v>2825817</v>
          </cell>
          <cell r="P28">
            <v>2679567</v>
          </cell>
          <cell r="Q28">
            <v>4192317</v>
          </cell>
          <cell r="R28">
            <v>2972067</v>
          </cell>
          <cell r="S28">
            <v>2533317</v>
          </cell>
          <cell r="T28">
            <v>2343067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3327877</v>
          </cell>
        </row>
        <row r="30">
          <cell r="M30">
            <v>0</v>
          </cell>
          <cell r="N30">
            <v>0</v>
          </cell>
        </row>
        <row r="31">
          <cell r="J31">
            <v>3159000</v>
          </cell>
          <cell r="K31">
            <v>2370875.7225433527</v>
          </cell>
        </row>
      </sheetData>
      <sheetData sheetId="21"/>
      <sheetData sheetId="22"/>
      <sheetData sheetId="23"/>
      <sheetData sheetId="24">
        <row r="8">
          <cell r="B8" t="str">
            <v>West Sumatera</v>
          </cell>
          <cell r="J8" t="str">
            <v>Number of Customers</v>
          </cell>
          <cell r="K8" t="str">
            <v>Plain-Densely Populated</v>
          </cell>
        </row>
        <row r="9">
          <cell r="B9" t="str">
            <v>Jakarta</v>
          </cell>
          <cell r="J9" t="str">
            <v>Number of Open Contracts</v>
          </cell>
          <cell r="K9" t="str">
            <v>Plain-Medium Populated</v>
          </cell>
        </row>
        <row r="10">
          <cell r="B10" t="str">
            <v>West Java</v>
          </cell>
          <cell r="J10" t="str">
            <v>Business Volume</v>
          </cell>
          <cell r="K10" t="str">
            <v>Plain-Sparsely Populated</v>
          </cell>
        </row>
        <row r="11">
          <cell r="B11" t="str">
            <v>Central Java</v>
          </cell>
          <cell r="J11" t="str">
            <v>Time Spent</v>
          </cell>
          <cell r="K11" t="str">
            <v>Tableland-Densely Populated</v>
          </cell>
        </row>
        <row r="12">
          <cell r="B12" t="str">
            <v>East Java</v>
          </cell>
          <cell r="J12" t="str">
            <v>Flat Absorption</v>
          </cell>
          <cell r="K12" t="str">
            <v>Tableland-Medium Populated</v>
          </cell>
        </row>
        <row r="13">
          <cell r="B13" t="str">
            <v>Aceh</v>
          </cell>
          <cell r="J13" t="str">
            <v>Number of employees</v>
          </cell>
          <cell r="K13" t="str">
            <v>Tableland-Sparsely Populated</v>
          </cell>
        </row>
        <row r="14">
          <cell r="J14" t="str">
            <v>Manual Override</v>
          </cell>
          <cell r="K14" t="str">
            <v>Hilly-Densely Populated</v>
          </cell>
        </row>
        <row r="15">
          <cell r="K15" t="str">
            <v>Hilly-Medium Populated</v>
          </cell>
        </row>
        <row r="16">
          <cell r="K16" t="str">
            <v>Hilly-Sparsely Populated</v>
          </cell>
        </row>
        <row r="47">
          <cell r="B47">
            <v>3</v>
          </cell>
        </row>
        <row r="53">
          <cell r="F53" t="str">
            <v>Inspection LV - RoW Lines</v>
          </cell>
          <cell r="G53" t="str">
            <v>Inspection LV - RoW Lines</v>
          </cell>
        </row>
        <row r="54">
          <cell r="F54" t="str">
            <v/>
          </cell>
          <cell r="G54" t="str">
            <v>Inspection MV - Construction</v>
          </cell>
        </row>
        <row r="55">
          <cell r="F55" t="str">
            <v/>
          </cell>
          <cell r="G55" t="str">
            <v>Maintenance LV - OH Lines</v>
          </cell>
        </row>
        <row r="56">
          <cell r="F56" t="str">
            <v/>
          </cell>
          <cell r="G56" t="str">
            <v>Maintenance MV - Construction</v>
          </cell>
        </row>
        <row r="57">
          <cell r="F57" t="str">
            <v/>
          </cell>
          <cell r="G57" t="str">
            <v>Emergency Services - LV</v>
          </cell>
        </row>
        <row r="58">
          <cell r="F58" t="str">
            <v/>
          </cell>
          <cell r="G58" t="str">
            <v/>
          </cell>
        </row>
        <row r="59">
          <cell r="F59" t="str">
            <v/>
          </cell>
          <cell r="G59" t="str">
            <v/>
          </cell>
        </row>
        <row r="60">
          <cell r="F60" t="str">
            <v>Inspection MV - Construction</v>
          </cell>
          <cell r="G60" t="str">
            <v/>
          </cell>
        </row>
        <row r="61">
          <cell r="F61" t="str">
            <v/>
          </cell>
          <cell r="G61" t="str">
            <v/>
          </cell>
        </row>
        <row r="62">
          <cell r="F62" t="str">
            <v>Maintenance LV - OH Lines</v>
          </cell>
          <cell r="G62" t="str">
            <v/>
          </cell>
        </row>
        <row r="63">
          <cell r="F63" t="str">
            <v/>
          </cell>
          <cell r="G63" t="str">
            <v/>
          </cell>
        </row>
        <row r="64">
          <cell r="F64" t="str">
            <v/>
          </cell>
          <cell r="G64" t="str">
            <v/>
          </cell>
        </row>
        <row r="65">
          <cell r="F65" t="str">
            <v/>
          </cell>
          <cell r="G65" t="str">
            <v/>
          </cell>
        </row>
        <row r="66">
          <cell r="F66" t="str">
            <v/>
          </cell>
          <cell r="G66" t="str">
            <v/>
          </cell>
        </row>
        <row r="67">
          <cell r="F67" t="str">
            <v/>
          </cell>
          <cell r="G67" t="str">
            <v/>
          </cell>
        </row>
        <row r="68">
          <cell r="F68" t="str">
            <v>Maintenance MV - Construction</v>
          </cell>
          <cell r="G68" t="str">
            <v/>
          </cell>
        </row>
        <row r="69">
          <cell r="F69" t="str">
            <v/>
          </cell>
          <cell r="G69" t="str">
            <v/>
          </cell>
        </row>
        <row r="70">
          <cell r="F70" t="str">
            <v/>
          </cell>
          <cell r="G70" t="str">
            <v/>
          </cell>
        </row>
        <row r="71">
          <cell r="F71" t="str">
            <v/>
          </cell>
          <cell r="G71" t="str">
            <v/>
          </cell>
        </row>
        <row r="72">
          <cell r="F72" t="str">
            <v/>
          </cell>
          <cell r="G72" t="str">
            <v/>
          </cell>
        </row>
        <row r="73">
          <cell r="F73" t="str">
            <v/>
          </cell>
          <cell r="G73" t="str">
            <v/>
          </cell>
        </row>
        <row r="74">
          <cell r="F74" t="str">
            <v/>
          </cell>
          <cell r="G74" t="str">
            <v/>
          </cell>
        </row>
        <row r="75">
          <cell r="F75" t="str">
            <v/>
          </cell>
          <cell r="G75" t="str">
            <v/>
          </cell>
        </row>
        <row r="76">
          <cell r="F76" t="str">
            <v/>
          </cell>
          <cell r="G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>Emergency Services - LV</v>
          </cell>
        </row>
        <row r="85">
          <cell r="F85" t="str">
            <v/>
          </cell>
        </row>
        <row r="92">
          <cell r="C92">
            <v>0</v>
          </cell>
          <cell r="D92" t="str">
            <v>Inspection LV - RoW Lines</v>
          </cell>
          <cell r="E92" t="str">
            <v>Inspection LV - Measuring Peak Load</v>
          </cell>
          <cell r="F92" t="str">
            <v>Inspection LV - Construction</v>
          </cell>
          <cell r="G92" t="str">
            <v>Inspection LV - Household Connection</v>
          </cell>
          <cell r="H92" t="str">
            <v>Inspection MV - Substation/Transformers</v>
          </cell>
          <cell r="I92" t="str">
            <v>Inspection MV - RoW/Lines</v>
          </cell>
          <cell r="J92" t="str">
            <v>Inspection MV - Measuring Peak Load</v>
          </cell>
          <cell r="K92" t="str">
            <v>Inspection MV - Construction</v>
          </cell>
          <cell r="L92" t="str">
            <v>Survey and updating data asset</v>
          </cell>
          <cell r="M92" t="str">
            <v>Maintenance LV - OH Lines</v>
          </cell>
          <cell r="N92" t="str">
            <v>Maintenance LV - Construction</v>
          </cell>
          <cell r="O92" t="str">
            <v>Maintenance LV - RoW</v>
          </cell>
          <cell r="P92" t="str">
            <v>Maintenance MV - Indoor Substation</v>
          </cell>
          <cell r="Q92" t="str">
            <v>Maintenance MV - Outdoor Pole Mounted Substation</v>
          </cell>
          <cell r="R92" t="str">
            <v>Maintenance MV - OH Lines</v>
          </cell>
          <cell r="S92" t="str">
            <v>Maintenance MV - Construction</v>
          </cell>
          <cell r="T92" t="str">
            <v>Maintenance MV - RoW</v>
          </cell>
          <cell r="U92" t="str">
            <v>Cubicle Maintenance</v>
          </cell>
          <cell r="V92" t="str">
            <v>MV Transformer Maintenance</v>
          </cell>
          <cell r="W92" t="str">
            <v>Relay 20kV Maintenance</v>
          </cell>
          <cell r="X92" t="str">
            <v>Switch Gear 20kV Maintenance</v>
          </cell>
          <cell r="Y92" t="str">
            <v>Battery 20kV Maintenance</v>
          </cell>
          <cell r="Z92" t="str">
            <v>New Connection Single Phase - Direct</v>
          </cell>
          <cell r="AA92" t="str">
            <v>New Connection Single Phase - Indirect</v>
          </cell>
          <cell r="AB92" t="str">
            <v>New Connection Three Phase - Direct</v>
          </cell>
          <cell r="AC92" t="str">
            <v>New Connection Three Phase - Indirect</v>
          </cell>
          <cell r="AD92" t="str">
            <v>Meter Reading</v>
          </cell>
          <cell r="AE92" t="str">
            <v>Disconnection</v>
          </cell>
          <cell r="AF92" t="str">
            <v>Updating Customer Data</v>
          </cell>
          <cell r="AG92" t="str">
            <v>Main Substation Operations (MV Side)</v>
          </cell>
          <cell r="AH92" t="str">
            <v>Emergency Services - MV</v>
          </cell>
          <cell r="AI92" t="str">
            <v>Emergency Services - LV</v>
          </cell>
          <cell r="AJ92" t="str">
            <v>Front Liner</v>
          </cell>
          <cell r="AK92" t="str">
            <v>Total</v>
          </cell>
        </row>
        <row r="93">
          <cell r="C93" t="str">
            <v>Direct Labor</v>
          </cell>
          <cell r="D93">
            <v>944429554.95867777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363182817.33615232</v>
          </cell>
          <cell r="L93">
            <v>2451136109.1269851</v>
          </cell>
          <cell r="M93">
            <v>97605382.159090906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416539693.18181813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751075998.5454545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 t="str">
            <v/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3120471569.0173407</v>
          </cell>
          <cell r="AJ93">
            <v>0</v>
          </cell>
          <cell r="AK93">
            <v>4942229016.65308</v>
          </cell>
        </row>
        <row r="94">
          <cell r="C94" t="str">
            <v>Direct Material</v>
          </cell>
          <cell r="D94">
            <v>430039329.0863176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165372731.38360348</v>
          </cell>
          <cell r="L94">
            <v>805860456.06349134</v>
          </cell>
          <cell r="M94">
            <v>89459386.25600487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381775927.50544173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364472727.27272731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 t="str">
            <v/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1225217946.434896</v>
          </cell>
          <cell r="AJ94">
            <v>0</v>
          </cell>
          <cell r="AK94">
            <v>2291865320.6662636</v>
          </cell>
        </row>
        <row r="95">
          <cell r="C95" t="str">
            <v>Central O/H</v>
          </cell>
          <cell r="D95">
            <v>15187211.550458508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15187211.550458508</v>
          </cell>
          <cell r="L95" t="str">
            <v/>
          </cell>
          <cell r="M95">
            <v>15187211.550458508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 t="str">
            <v/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/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 t="str">
            <v/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15187211.550458509</v>
          </cell>
          <cell r="AJ95">
            <v>0</v>
          </cell>
          <cell r="AK95">
            <v>60748846.201834038</v>
          </cell>
        </row>
        <row r="96">
          <cell r="C96" t="str">
            <v>Regional O/H</v>
          </cell>
          <cell r="D96">
            <v>3941210.2778897267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3941210.2778897267</v>
          </cell>
          <cell r="L96">
            <v>0</v>
          </cell>
          <cell r="M96">
            <v>3941210.2778897267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3941210.2778897267</v>
          </cell>
          <cell r="AJ96">
            <v>0</v>
          </cell>
          <cell r="AK96">
            <v>15764841.111558907</v>
          </cell>
        </row>
        <row r="97">
          <cell r="C97" t="str">
            <v>Area O/H</v>
          </cell>
          <cell r="D97">
            <v>19664196.524749365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4010253.8013874106</v>
          </cell>
          <cell r="L97">
            <v>67500000</v>
          </cell>
          <cell r="M97">
            <v>3525530.7188758282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1125530.7188758287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270322736.31607485</v>
          </cell>
          <cell r="AJ97">
            <v>0</v>
          </cell>
          <cell r="AK97">
            <v>298648248.07996327</v>
          </cell>
        </row>
        <row r="98">
          <cell r="C98" t="str">
            <v>Service Margin</v>
          </cell>
          <cell r="D98">
            <v>70663075.119904652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82754133.65242371</v>
          </cell>
          <cell r="L98">
            <v>166224828.25952384</v>
          </cell>
          <cell r="M98">
            <v>31457808.144347981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39972057.570306793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55777436.290909097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 t="str">
            <v/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695271101.03949904</v>
          </cell>
          <cell r="AJ98">
            <v>0</v>
          </cell>
          <cell r="AK98">
            <v>920118175.52648211</v>
          </cell>
        </row>
        <row r="99">
          <cell r="C99" t="str">
            <v>Tax</v>
          </cell>
          <cell r="D99">
            <v>148392457.75179979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63444835.800191522</v>
          </cell>
          <cell r="L99">
            <v>418886567.21399999</v>
          </cell>
          <cell r="M99">
            <v>24117652.910666786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83941320.897644252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117132616.2109091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 t="str">
            <v/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533041177.46361589</v>
          </cell>
          <cell r="AJ99">
            <v>0</v>
          </cell>
          <cell r="AK99">
            <v>852937444.82391822</v>
          </cell>
        </row>
        <row r="100">
          <cell r="C100" t="str">
            <v>Total Price</v>
          </cell>
          <cell r="D100">
            <v>1632317035.2697973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697893193.80210674</v>
          </cell>
          <cell r="L100">
            <v>3909607960.6640005</v>
          </cell>
          <cell r="M100">
            <v>265294182.01733461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923354529.87408686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1288458778.3199999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5863452952.0997734</v>
          </cell>
          <cell r="AJ100">
            <v>0</v>
          </cell>
          <cell r="AK100">
            <v>9382311893.0630989</v>
          </cell>
        </row>
        <row r="101">
          <cell r="C101" t="str">
            <v>Labor Utilization</v>
          </cell>
          <cell r="D101">
            <v>1.8153446033810073E-2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>
            <v>1.7993079584775088E-2</v>
          </cell>
          <cell r="L101">
            <v>0</v>
          </cell>
          <cell r="M101">
            <v>-0.82698961937716264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>
            <v>0.14378378378378379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>
            <v>-5.7692307692307696E-2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str">
            <v/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>
            <v>0</v>
          </cell>
          <cell r="AJ101" t="e">
            <v>#REF!</v>
          </cell>
          <cell r="AK101" t="e">
            <v>#REF!</v>
          </cell>
        </row>
        <row r="114">
          <cell r="C114" t="str">
            <v>Individual Service</v>
          </cell>
          <cell r="D114" t="str">
            <v>Direct Labor</v>
          </cell>
          <cell r="E114" t="str">
            <v>Direct Material</v>
          </cell>
          <cell r="F114" t="str">
            <v>Central O/H</v>
          </cell>
          <cell r="G114" t="str">
            <v>Regional O/H</v>
          </cell>
          <cell r="H114" t="str">
            <v>Area O/H</v>
          </cell>
          <cell r="I114" t="str">
            <v>Total O/H</v>
          </cell>
          <cell r="J114" t="str">
            <v>Total Cost</v>
          </cell>
          <cell r="K114" t="str">
            <v>Service Margin</v>
          </cell>
          <cell r="L114" t="str">
            <v>Tax</v>
          </cell>
          <cell r="M114" t="str">
            <v>Total Price</v>
          </cell>
          <cell r="N114" t="str">
            <v>Labor Utilization</v>
          </cell>
        </row>
        <row r="115">
          <cell r="C115" t="str">
            <v>Inspection LV - RoW Lines</v>
          </cell>
          <cell r="D115">
            <v>944429554.95867777</v>
          </cell>
          <cell r="E115">
            <v>430039329.0863176</v>
          </cell>
          <cell r="F115">
            <v>15187211.550458508</v>
          </cell>
          <cell r="G115">
            <v>3941210.2778897267</v>
          </cell>
          <cell r="H115">
            <v>19664196.524749365</v>
          </cell>
          <cell r="I115">
            <v>38792618.353097603</v>
          </cell>
          <cell r="J115">
            <v>1413261502.398093</v>
          </cell>
          <cell r="K115">
            <v>70663075.119904652</v>
          </cell>
          <cell r="L115">
            <v>148392457.75179979</v>
          </cell>
          <cell r="M115">
            <v>1632317035.2697973</v>
          </cell>
          <cell r="N115">
            <v>1.8153446033810073E-2</v>
          </cell>
        </row>
        <row r="116">
          <cell r="C116" t="str">
            <v>Inspection MV - Construction</v>
          </cell>
          <cell r="D116">
            <v>363182817.33615232</v>
          </cell>
          <cell r="E116">
            <v>165372731.38360348</v>
          </cell>
          <cell r="F116">
            <v>15187211.550458508</v>
          </cell>
          <cell r="G116">
            <v>3941210.2778897267</v>
          </cell>
          <cell r="H116">
            <v>4010253.8013874106</v>
          </cell>
          <cell r="I116">
            <v>23138675.629735645</v>
          </cell>
          <cell r="J116">
            <v>551694224.34949148</v>
          </cell>
          <cell r="K116">
            <v>82754133.65242371</v>
          </cell>
          <cell r="L116">
            <v>63444835.800191522</v>
          </cell>
          <cell r="M116">
            <v>697893193.80210674</v>
          </cell>
          <cell r="N116">
            <v>1.7993079584775088E-2</v>
          </cell>
        </row>
        <row r="117">
          <cell r="C117" t="str">
            <v>Maintenance LV - OH Lines</v>
          </cell>
          <cell r="D117">
            <v>97605382.159090906</v>
          </cell>
          <cell r="E117">
            <v>89459386.25600487</v>
          </cell>
          <cell r="F117">
            <v>15187211.550458508</v>
          </cell>
          <cell r="G117">
            <v>3941210.2778897267</v>
          </cell>
          <cell r="H117">
            <v>3525530.7188758282</v>
          </cell>
          <cell r="I117">
            <v>22653952.547224063</v>
          </cell>
          <cell r="J117">
            <v>209718720.96231985</v>
          </cell>
          <cell r="K117">
            <v>31457808.144347981</v>
          </cell>
          <cell r="L117">
            <v>24117652.910666786</v>
          </cell>
          <cell r="M117">
            <v>265294182.01733461</v>
          </cell>
          <cell r="N117">
            <v>-0.82698961937716264</v>
          </cell>
        </row>
        <row r="118">
          <cell r="C118" t="str">
            <v>Maintenance MV - Construction</v>
          </cell>
          <cell r="D118">
            <v>416539693.18181813</v>
          </cell>
          <cell r="E118">
            <v>381775927.50544173</v>
          </cell>
          <cell r="F118" t="str">
            <v/>
          </cell>
          <cell r="G118">
            <v>0</v>
          </cell>
          <cell r="H118">
            <v>1125530.7188758287</v>
          </cell>
          <cell r="I118">
            <v>1125530.7188758287</v>
          </cell>
          <cell r="J118">
            <v>799441151.40613568</v>
          </cell>
          <cell r="K118">
            <v>39972057.570306793</v>
          </cell>
          <cell r="L118">
            <v>83941320.897644252</v>
          </cell>
          <cell r="M118">
            <v>923354529.87408686</v>
          </cell>
          <cell r="N118">
            <v>0.14378378378378379</v>
          </cell>
        </row>
        <row r="119">
          <cell r="C119" t="str">
            <v>Emergency Services - LV</v>
          </cell>
          <cell r="D119">
            <v>3120471569.0173407</v>
          </cell>
          <cell r="E119">
            <v>1225217946.434896</v>
          </cell>
          <cell r="F119">
            <v>15187211.550458509</v>
          </cell>
          <cell r="G119">
            <v>3941210.2778897267</v>
          </cell>
          <cell r="H119">
            <v>270322736.31607485</v>
          </cell>
          <cell r="I119">
            <v>289451158.14442307</v>
          </cell>
          <cell r="J119">
            <v>4635140673.5966597</v>
          </cell>
          <cell r="K119">
            <v>695271101.03949904</v>
          </cell>
          <cell r="L119">
            <v>533041177.46361589</v>
          </cell>
          <cell r="M119">
            <v>5863452952.0997734</v>
          </cell>
          <cell r="N119">
            <v>0</v>
          </cell>
        </row>
        <row r="120">
          <cell r="C120" t="e">
            <v>#N/A</v>
          </cell>
          <cell r="D120" t="e">
            <v>#N/A</v>
          </cell>
          <cell r="E120" t="e">
            <v>#N/A</v>
          </cell>
          <cell r="F120" t="e">
            <v>#N/A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#N/A</v>
          </cell>
          <cell r="K120" t="e">
            <v>#N/A</v>
          </cell>
          <cell r="L120" t="e">
            <v>#N/A</v>
          </cell>
          <cell r="M120" t="e">
            <v>#N/A</v>
          </cell>
          <cell r="N120" t="str">
            <v/>
          </cell>
        </row>
        <row r="121">
          <cell r="C121" t="e">
            <v>#N/A</v>
          </cell>
          <cell r="D121" t="e">
            <v>#N/A</v>
          </cell>
          <cell r="E121" t="e">
            <v>#N/A</v>
          </cell>
          <cell r="F121" t="e">
            <v>#N/A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#N/A</v>
          </cell>
          <cell r="K121" t="e">
            <v>#N/A</v>
          </cell>
          <cell r="L121" t="e">
            <v>#N/A</v>
          </cell>
          <cell r="M121" t="e">
            <v>#N/A</v>
          </cell>
          <cell r="N121" t="e">
            <v>#N/A</v>
          </cell>
        </row>
        <row r="122">
          <cell r="C122" t="e">
            <v>#N/A</v>
          </cell>
          <cell r="D122" t="e">
            <v>#N/A</v>
          </cell>
          <cell r="E122" t="e">
            <v>#N/A</v>
          </cell>
          <cell r="F122" t="e">
            <v>#N/A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#N/A</v>
          </cell>
          <cell r="K122" t="e">
            <v>#N/A</v>
          </cell>
          <cell r="L122" t="e">
            <v>#N/A</v>
          </cell>
          <cell r="M122" t="e">
            <v>#N/A</v>
          </cell>
          <cell r="N122" t="e">
            <v>#N/A</v>
          </cell>
        </row>
        <row r="123">
          <cell r="C123" t="e">
            <v>#N/A</v>
          </cell>
          <cell r="D123" t="e">
            <v>#N/A</v>
          </cell>
          <cell r="E123" t="e">
            <v>#N/A</v>
          </cell>
          <cell r="F123" t="e">
            <v>#N/A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  <cell r="N123" t="e">
            <v>#N/A</v>
          </cell>
        </row>
        <row r="124">
          <cell r="C124" t="e">
            <v>#N/A</v>
          </cell>
          <cell r="D124" t="e">
            <v>#N/A</v>
          </cell>
          <cell r="E124" t="e">
            <v>#N/A</v>
          </cell>
          <cell r="F124" t="e">
            <v>#N/A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#N/A</v>
          </cell>
          <cell r="K124" t="e">
            <v>#N/A</v>
          </cell>
          <cell r="L124" t="e">
            <v>#N/A</v>
          </cell>
          <cell r="M124" t="e">
            <v>#N/A</v>
          </cell>
          <cell r="N124" t="e">
            <v>#N/A</v>
          </cell>
        </row>
        <row r="125">
          <cell r="C125" t="e">
            <v>#N/A</v>
          </cell>
          <cell r="D125" t="e">
            <v>#N/A</v>
          </cell>
          <cell r="E125" t="e">
            <v>#N/A</v>
          </cell>
          <cell r="F125" t="e">
            <v>#N/A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#N/A</v>
          </cell>
          <cell r="K125" t="e">
            <v>#N/A</v>
          </cell>
          <cell r="L125" t="e">
            <v>#N/A</v>
          </cell>
          <cell r="M125" t="e">
            <v>#N/A</v>
          </cell>
          <cell r="N125" t="e">
            <v>#N/A</v>
          </cell>
        </row>
        <row r="126">
          <cell r="C126" t="e">
            <v>#N/A</v>
          </cell>
          <cell r="D126" t="e">
            <v>#N/A</v>
          </cell>
          <cell r="E126" t="e">
            <v>#N/A</v>
          </cell>
          <cell r="F126" t="e">
            <v>#N/A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#N/A</v>
          </cell>
          <cell r="K126" t="e">
            <v>#N/A</v>
          </cell>
          <cell r="L126" t="e">
            <v>#N/A</v>
          </cell>
          <cell r="M126" t="e">
            <v>#N/A</v>
          </cell>
          <cell r="N126" t="e">
            <v>#N/A</v>
          </cell>
        </row>
        <row r="127">
          <cell r="C127" t="e">
            <v>#N/A</v>
          </cell>
          <cell r="D127" t="e">
            <v>#N/A</v>
          </cell>
          <cell r="E127" t="e">
            <v>#N/A</v>
          </cell>
          <cell r="F127" t="e">
            <v>#N/A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#N/A</v>
          </cell>
          <cell r="K127" t="e">
            <v>#N/A</v>
          </cell>
          <cell r="L127" t="e">
            <v>#N/A</v>
          </cell>
          <cell r="M127" t="e">
            <v>#N/A</v>
          </cell>
          <cell r="N127" t="e">
            <v>#N/A</v>
          </cell>
        </row>
        <row r="128">
          <cell r="C128" t="e">
            <v>#N/A</v>
          </cell>
          <cell r="D128" t="e">
            <v>#N/A</v>
          </cell>
          <cell r="E128" t="e">
            <v>#N/A</v>
          </cell>
          <cell r="F128" t="e">
            <v>#N/A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#N/A</v>
          </cell>
          <cell r="K128" t="e">
            <v>#N/A</v>
          </cell>
          <cell r="L128" t="e">
            <v>#N/A</v>
          </cell>
          <cell r="M128" t="e">
            <v>#N/A</v>
          </cell>
          <cell r="N128" t="e">
            <v>#N/A</v>
          </cell>
        </row>
        <row r="129">
          <cell r="C129" t="e">
            <v>#N/A</v>
          </cell>
          <cell r="D129" t="e">
            <v>#N/A</v>
          </cell>
          <cell r="E129" t="e">
            <v>#N/A</v>
          </cell>
          <cell r="F129" t="e">
            <v>#N/A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#N/A</v>
          </cell>
          <cell r="K129" t="e">
            <v>#N/A</v>
          </cell>
          <cell r="L129" t="e">
            <v>#N/A</v>
          </cell>
          <cell r="M129" t="e">
            <v>#N/A</v>
          </cell>
          <cell r="N129" t="e">
            <v>#N/A</v>
          </cell>
        </row>
        <row r="130">
          <cell r="C130" t="e">
            <v>#N/A</v>
          </cell>
          <cell r="D130" t="e">
            <v>#N/A</v>
          </cell>
          <cell r="E130" t="e">
            <v>#N/A</v>
          </cell>
          <cell r="F130" t="e">
            <v>#N/A</v>
          </cell>
          <cell r="G130" t="e">
            <v>#N/A</v>
          </cell>
          <cell r="H130" t="e">
            <v>#N/A</v>
          </cell>
          <cell r="I130" t="e">
            <v>#N/A</v>
          </cell>
          <cell r="J130" t="e">
            <v>#N/A</v>
          </cell>
          <cell r="K130" t="e">
            <v>#N/A</v>
          </cell>
          <cell r="L130" t="e">
            <v>#N/A</v>
          </cell>
          <cell r="M130" t="e">
            <v>#N/A</v>
          </cell>
          <cell r="N130" t="e">
            <v>#N/A</v>
          </cell>
        </row>
        <row r="131">
          <cell r="C131" t="e">
            <v>#N/A</v>
          </cell>
          <cell r="D131" t="e">
            <v>#N/A</v>
          </cell>
          <cell r="E131" t="e">
            <v>#N/A</v>
          </cell>
          <cell r="F131" t="e">
            <v>#N/A</v>
          </cell>
          <cell r="G131" t="e">
            <v>#N/A</v>
          </cell>
          <cell r="H131" t="e">
            <v>#N/A</v>
          </cell>
          <cell r="I131" t="e">
            <v>#N/A</v>
          </cell>
          <cell r="J131" t="e">
            <v>#N/A</v>
          </cell>
          <cell r="K131" t="e">
            <v>#N/A</v>
          </cell>
          <cell r="L131" t="e">
            <v>#N/A</v>
          </cell>
          <cell r="M131" t="e">
            <v>#N/A</v>
          </cell>
          <cell r="N131" t="e">
            <v>#N/A</v>
          </cell>
        </row>
        <row r="132">
          <cell r="C132" t="e">
            <v>#N/A</v>
          </cell>
          <cell r="D132" t="e">
            <v>#N/A</v>
          </cell>
          <cell r="E132" t="e">
            <v>#N/A</v>
          </cell>
          <cell r="F132" t="e">
            <v>#N/A</v>
          </cell>
          <cell r="G132" t="e">
            <v>#N/A</v>
          </cell>
          <cell r="H132" t="e">
            <v>#N/A</v>
          </cell>
          <cell r="I132" t="e">
            <v>#N/A</v>
          </cell>
          <cell r="J132" t="e">
            <v>#N/A</v>
          </cell>
          <cell r="K132" t="e">
            <v>#N/A</v>
          </cell>
          <cell r="L132" t="e">
            <v>#N/A</v>
          </cell>
          <cell r="M132" t="e">
            <v>#N/A</v>
          </cell>
          <cell r="N132" t="e">
            <v>#N/A</v>
          </cell>
        </row>
        <row r="133">
          <cell r="C133" t="e">
            <v>#N/A</v>
          </cell>
          <cell r="D133" t="e">
            <v>#N/A</v>
          </cell>
          <cell r="E133" t="e">
            <v>#N/A</v>
          </cell>
          <cell r="F133" t="e">
            <v>#N/A</v>
          </cell>
          <cell r="G133" t="e">
            <v>#N/A</v>
          </cell>
          <cell r="H133" t="e">
            <v>#N/A</v>
          </cell>
          <cell r="I133" t="e">
            <v>#N/A</v>
          </cell>
          <cell r="J133" t="e">
            <v>#N/A</v>
          </cell>
          <cell r="K133" t="e">
            <v>#N/A</v>
          </cell>
          <cell r="L133" t="e">
            <v>#N/A</v>
          </cell>
          <cell r="M133" t="e">
            <v>#N/A</v>
          </cell>
          <cell r="N133" t="e">
            <v>#N/A</v>
          </cell>
        </row>
        <row r="134">
          <cell r="C134" t="e">
            <v>#N/A</v>
          </cell>
          <cell r="D134" t="e">
            <v>#N/A</v>
          </cell>
          <cell r="E134" t="e">
            <v>#N/A</v>
          </cell>
          <cell r="F134" t="e">
            <v>#N/A</v>
          </cell>
          <cell r="G134" t="e">
            <v>#N/A</v>
          </cell>
          <cell r="H134" t="e">
            <v>#N/A</v>
          </cell>
          <cell r="I134" t="e">
            <v>#N/A</v>
          </cell>
          <cell r="J134" t="e">
            <v>#N/A</v>
          </cell>
          <cell r="K134" t="e">
            <v>#N/A</v>
          </cell>
          <cell r="L134" t="e">
            <v>#N/A</v>
          </cell>
          <cell r="M134" t="e">
            <v>#N/A</v>
          </cell>
          <cell r="N134" t="e">
            <v>#N/A</v>
          </cell>
        </row>
        <row r="135">
          <cell r="C135" t="e">
            <v>#N/A</v>
          </cell>
          <cell r="D135" t="e">
            <v>#N/A</v>
          </cell>
          <cell r="E135" t="e">
            <v>#N/A</v>
          </cell>
          <cell r="F135" t="e">
            <v>#N/A</v>
          </cell>
          <cell r="G135" t="e">
            <v>#N/A</v>
          </cell>
          <cell r="H135" t="e">
            <v>#N/A</v>
          </cell>
          <cell r="I135" t="e">
            <v>#N/A</v>
          </cell>
          <cell r="J135" t="e">
            <v>#N/A</v>
          </cell>
          <cell r="K135" t="e">
            <v>#N/A</v>
          </cell>
          <cell r="L135" t="e">
            <v>#N/A</v>
          </cell>
          <cell r="M135" t="e">
            <v>#N/A</v>
          </cell>
          <cell r="N135" t="e">
            <v>#N/A</v>
          </cell>
        </row>
        <row r="136">
          <cell r="C136" t="e">
            <v>#N/A</v>
          </cell>
          <cell r="D136" t="e">
            <v>#N/A</v>
          </cell>
          <cell r="E136" t="e">
            <v>#N/A</v>
          </cell>
          <cell r="F136" t="e">
            <v>#N/A</v>
          </cell>
          <cell r="G136" t="e">
            <v>#N/A</v>
          </cell>
          <cell r="H136" t="e">
            <v>#N/A</v>
          </cell>
          <cell r="I136" t="e">
            <v>#N/A</v>
          </cell>
          <cell r="J136" t="e">
            <v>#N/A</v>
          </cell>
          <cell r="K136" t="e">
            <v>#N/A</v>
          </cell>
          <cell r="L136" t="e">
            <v>#N/A</v>
          </cell>
          <cell r="M136" t="e">
            <v>#N/A</v>
          </cell>
          <cell r="N136" t="e">
            <v>#N/A</v>
          </cell>
        </row>
        <row r="137">
          <cell r="C137" t="e">
            <v>#N/A</v>
          </cell>
          <cell r="D137" t="e">
            <v>#N/A</v>
          </cell>
          <cell r="E137" t="e">
            <v>#N/A</v>
          </cell>
          <cell r="F137" t="e">
            <v>#N/A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  <cell r="N137" t="e">
            <v>#N/A</v>
          </cell>
        </row>
        <row r="138">
          <cell r="C138" t="e">
            <v>#N/A</v>
          </cell>
          <cell r="D138" t="e">
            <v>#N/A</v>
          </cell>
          <cell r="E138" t="e">
            <v>#N/A</v>
          </cell>
          <cell r="F138" t="e">
            <v>#N/A</v>
          </cell>
          <cell r="G138" t="e">
            <v>#N/A</v>
          </cell>
          <cell r="H138" t="e">
            <v>#N/A</v>
          </cell>
          <cell r="I138" t="e">
            <v>#N/A</v>
          </cell>
          <cell r="J138" t="e">
            <v>#N/A</v>
          </cell>
          <cell r="K138" t="e">
            <v>#N/A</v>
          </cell>
          <cell r="L138" t="e">
            <v>#N/A</v>
          </cell>
          <cell r="M138" t="e">
            <v>#N/A</v>
          </cell>
          <cell r="N138" t="e">
            <v>#N/A</v>
          </cell>
        </row>
        <row r="139">
          <cell r="C139" t="e">
            <v>#N/A</v>
          </cell>
          <cell r="D139" t="e">
            <v>#N/A</v>
          </cell>
          <cell r="E139" t="e">
            <v>#N/A</v>
          </cell>
          <cell r="F139" t="e">
            <v>#N/A</v>
          </cell>
          <cell r="G139" t="e">
            <v>#N/A</v>
          </cell>
          <cell r="H139" t="e">
            <v>#N/A</v>
          </cell>
          <cell r="I139" t="e">
            <v>#N/A</v>
          </cell>
          <cell r="J139" t="e">
            <v>#N/A</v>
          </cell>
          <cell r="K139" t="e">
            <v>#N/A</v>
          </cell>
          <cell r="L139" t="e">
            <v>#N/A</v>
          </cell>
          <cell r="M139" t="e">
            <v>#N/A</v>
          </cell>
          <cell r="N139" t="e">
            <v>#N/A</v>
          </cell>
        </row>
        <row r="140">
          <cell r="C140" t="e">
            <v>#N/A</v>
          </cell>
          <cell r="D140" t="e">
            <v>#N/A</v>
          </cell>
          <cell r="E140" t="e">
            <v>#N/A</v>
          </cell>
          <cell r="F140" t="e">
            <v>#N/A</v>
          </cell>
          <cell r="G140" t="e">
            <v>#N/A</v>
          </cell>
          <cell r="H140" t="e">
            <v>#N/A</v>
          </cell>
          <cell r="I140" t="e">
            <v>#N/A</v>
          </cell>
          <cell r="J140" t="e">
            <v>#N/A</v>
          </cell>
          <cell r="K140" t="e">
            <v>#N/A</v>
          </cell>
          <cell r="L140" t="e">
            <v>#N/A</v>
          </cell>
          <cell r="M140" t="e">
            <v>#N/A</v>
          </cell>
          <cell r="N140" t="e">
            <v>#N/A</v>
          </cell>
        </row>
        <row r="141">
          <cell r="C141" t="e">
            <v>#N/A</v>
          </cell>
          <cell r="D141" t="e">
            <v>#N/A</v>
          </cell>
          <cell r="E141" t="e">
            <v>#N/A</v>
          </cell>
          <cell r="F141" t="e">
            <v>#N/A</v>
          </cell>
          <cell r="G141" t="e">
            <v>#N/A</v>
          </cell>
          <cell r="H141" t="e">
            <v>#N/A</v>
          </cell>
          <cell r="I141" t="e">
            <v>#N/A</v>
          </cell>
          <cell r="J141" t="e">
            <v>#N/A</v>
          </cell>
          <cell r="K141" t="e">
            <v>#N/A</v>
          </cell>
          <cell r="L141" t="e">
            <v>#N/A</v>
          </cell>
          <cell r="M141" t="e">
            <v>#N/A</v>
          </cell>
          <cell r="N141" t="e">
            <v>#N/A</v>
          </cell>
        </row>
        <row r="142">
          <cell r="C142" t="e">
            <v>#N/A</v>
          </cell>
          <cell r="D142" t="e">
            <v>#N/A</v>
          </cell>
          <cell r="E142" t="e">
            <v>#N/A</v>
          </cell>
          <cell r="F142" t="e">
            <v>#N/A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  <cell r="N142" t="e">
            <v>#N/A</v>
          </cell>
        </row>
        <row r="143">
          <cell r="C143" t="e">
            <v>#N/A</v>
          </cell>
          <cell r="D143" t="e">
            <v>#N/A</v>
          </cell>
          <cell r="E143" t="e">
            <v>#N/A</v>
          </cell>
          <cell r="F143" t="e">
            <v>#N/A</v>
          </cell>
          <cell r="G143" t="e">
            <v>#N/A</v>
          </cell>
          <cell r="H143" t="e">
            <v>#N/A</v>
          </cell>
          <cell r="I143" t="e">
            <v>#N/A</v>
          </cell>
          <cell r="J143" t="e">
            <v>#N/A</v>
          </cell>
          <cell r="K143" t="e">
            <v>#N/A</v>
          </cell>
          <cell r="L143" t="e">
            <v>#N/A</v>
          </cell>
          <cell r="M143" t="e">
            <v>#N/A</v>
          </cell>
          <cell r="N143" t="e">
            <v>#N/A</v>
          </cell>
        </row>
        <row r="144">
          <cell r="C144" t="e">
            <v>#N/A</v>
          </cell>
          <cell r="D144" t="e">
            <v>#N/A</v>
          </cell>
          <cell r="E144" t="e">
            <v>#N/A</v>
          </cell>
          <cell r="F144" t="e">
            <v>#N/A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  <cell r="N144" t="e">
            <v>#N/A</v>
          </cell>
        </row>
        <row r="145">
          <cell r="C145" t="e">
            <v>#N/A</v>
          </cell>
          <cell r="D145" t="e">
            <v>#N/A</v>
          </cell>
          <cell r="E145" t="e">
            <v>#N/A</v>
          </cell>
          <cell r="F145" t="e">
            <v>#N/A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  <cell r="N145" t="e">
            <v>#N/A</v>
          </cell>
        </row>
        <row r="146">
          <cell r="C146" t="e">
            <v>#N/A</v>
          </cell>
          <cell r="D146" t="e">
            <v>#N/A</v>
          </cell>
          <cell r="E146" t="e">
            <v>#N/A</v>
          </cell>
          <cell r="F146" t="e">
            <v>#N/A</v>
          </cell>
          <cell r="G146" t="e">
            <v>#N/A</v>
          </cell>
          <cell r="H146" t="e">
            <v>#N/A</v>
          </cell>
          <cell r="I146" t="e">
            <v>#N/A</v>
          </cell>
          <cell r="J146" t="e">
            <v>#N/A</v>
          </cell>
          <cell r="K146" t="e">
            <v>#N/A</v>
          </cell>
          <cell r="L146" t="e">
            <v>#N/A</v>
          </cell>
          <cell r="M146" t="e">
            <v>#N/A</v>
          </cell>
          <cell r="N146" t="e">
            <v>#N/A</v>
          </cell>
        </row>
        <row r="147">
          <cell r="C147" t="e">
            <v>#N/A</v>
          </cell>
          <cell r="D147" t="e">
            <v>#N/A</v>
          </cell>
          <cell r="E147" t="e">
            <v>#N/A</v>
          </cell>
          <cell r="F147" t="e">
            <v>#N/A</v>
          </cell>
          <cell r="G147" t="e">
            <v>#N/A</v>
          </cell>
          <cell r="H147" t="e">
            <v>#N/A</v>
          </cell>
          <cell r="I147" t="e">
            <v>#N/A</v>
          </cell>
          <cell r="J147" t="e">
            <v>#N/A</v>
          </cell>
          <cell r="K147" t="e">
            <v>#N/A</v>
          </cell>
          <cell r="L147" t="e">
            <v>#N/A</v>
          </cell>
          <cell r="M147" t="e">
            <v>#N/A</v>
          </cell>
          <cell r="N147" t="e">
            <v>#N/A</v>
          </cell>
        </row>
        <row r="151">
          <cell r="G151">
            <v>1413261502.398093</v>
          </cell>
        </row>
      </sheetData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W-NAD"/>
      <sheetName val="Indikator215"/>
      <sheetName val="FORM-B"/>
      <sheetName val="JAN09"/>
      <sheetName val="01 A"/>
      <sheetName val="MasterSPPK"/>
      <sheetName val="Sheet1"/>
      <sheetName val="Sheet3"/>
      <sheetName val="HRG BHN"/>
      <sheetName val="HPS"/>
      <sheetName val="TRANS"/>
      <sheetName val="FAS"/>
      <sheetName val="RAB"/>
      <sheetName val="Sheet2"/>
      <sheetName val="Asumsi"/>
      <sheetName val="Submission Form"/>
      <sheetName val="Area_Data"/>
      <sheetName val="Working Page"/>
      <sheetName val="Regional Overhead Allocation_WJ"/>
      <sheetName val="Service Mapping"/>
      <sheetName val="Central Overhead Allocation"/>
      <sheetName val="Salary"/>
      <sheetName val="Bln3_4"/>
      <sheetName val="rab 4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MATERIAL"/>
      <sheetName val="JTR&amp;SR'07"/>
      <sheetName val="PORTAL'07"/>
      <sheetName val="THN-6"/>
      <sheetName val="Uraian"/>
      <sheetName val="AHS - Personel"/>
      <sheetName val="AHS - Non Personel"/>
      <sheetName val="Analisa Struktur Data"/>
      <sheetName val="GRP"/>
      <sheetName val="GLVA"/>
      <sheetName val="GKWH"/>
      <sheetName val="RPBL"/>
      <sheetName val="M"/>
      <sheetName val="C"/>
      <sheetName val="RESUME"/>
      <sheetName val="BQ Gardu Induk"/>
      <sheetName val="BQ Training"/>
      <sheetName val="#REF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B"/>
      <sheetName val="REKAP"/>
      <sheetName val="FORM_B"/>
      <sheetName val="Area_Data"/>
      <sheetName val="Working Page"/>
      <sheetName val="Regional Overhead Allocation_WJ"/>
      <sheetName val="Service Mapping"/>
      <sheetName val="Central Overhead Allocation"/>
      <sheetName val="Salary"/>
      <sheetName val="Resume"/>
      <sheetName val="Asumsi"/>
      <sheetName val="PMT"/>
      <sheetName val="L_23"/>
      <sheetName val="Harga BBM Indonesia"/>
      <sheetName val="Catalog"/>
      <sheetName val="Smg"/>
      <sheetName val="W-NAD"/>
      <sheetName val="Kontrol"/>
      <sheetName val="Sheet3"/>
      <sheetName val="TRANS"/>
      <sheetName val="Lamp_1"/>
      <sheetName val="Cover"/>
      <sheetName val="JAN09"/>
      <sheetName val="PUNCAK-89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mus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FORM-B"/>
      <sheetName val="Amortization Table"/>
      <sheetName val="Table APJ"/>
      <sheetName val="01 A"/>
      <sheetName val="Petunjuk"/>
      <sheetName val="COVER BUKU"/>
      <sheetName val="REKAP"/>
      <sheetName val="FORM 1.2"/>
      <sheetName val="REKAP (150 M)"/>
      <sheetName val="FORM 1.2 GAB BABEL (150 M)"/>
      <sheetName val="Rin MDU 2012 Pagu AI 150 Milyar"/>
      <sheetName val="Rekap TJP 2011"/>
      <sheetName val="P0 P1 2011"/>
      <sheetName val="Rin MDU 2012 TJP"/>
      <sheetName val="LITBANG PENUGASAN"/>
      <sheetName val="LITBANG JASTEK"/>
      <sheetName val="JMK"/>
      <sheetName val="BASKET-1"/>
      <sheetName val="BASKET-2"/>
      <sheetName val="BASKET-3"/>
      <sheetName val="BASKET-4"/>
      <sheetName val="BASKET-5"/>
      <sheetName val="BASKET-6"/>
      <sheetName val="KONDISI DIST"/>
      <sheetName val="x"/>
      <sheetName val="scada 2001"/>
    </sheetNames>
    <sheetDataSet>
      <sheetData sheetId="0">
        <row r="1">
          <cell r="L1">
            <v>6</v>
          </cell>
        </row>
        <row r="2">
          <cell r="A2" t="str">
            <v>Nanggroe Aceh Darussalam</v>
          </cell>
          <cell r="D2" t="str">
            <v>Mutu Tegangan</v>
          </cell>
        </row>
        <row r="3">
          <cell r="A3" t="str">
            <v>Sumatera Utara</v>
          </cell>
          <cell r="D3" t="str">
            <v>SAIDI &amp; SAIFI</v>
          </cell>
        </row>
        <row r="4">
          <cell r="A4" t="str">
            <v>Riau</v>
          </cell>
          <cell r="D4" t="str">
            <v>Susut distribusi</v>
          </cell>
        </row>
        <row r="5">
          <cell r="A5" t="str">
            <v>Sumatera Barat</v>
          </cell>
          <cell r="D5" t="str">
            <v>Rehabilitasi Jaringan Distribusi</v>
          </cell>
        </row>
        <row r="6">
          <cell r="A6" t="str">
            <v>S2JB</v>
          </cell>
          <cell r="D6" t="str">
            <v>Perluasan</v>
          </cell>
        </row>
        <row r="7">
          <cell r="A7" t="str">
            <v>Lampung</v>
          </cell>
          <cell r="D7" t="str">
            <v>Peningkatan Sarana Pelayanan Distribusi</v>
          </cell>
        </row>
        <row r="8">
          <cell r="A8" t="str">
            <v>Bangka Belitung</v>
          </cell>
        </row>
        <row r="9">
          <cell r="A9" t="str">
            <v>Kalimantan Barat</v>
          </cell>
        </row>
        <row r="10">
          <cell r="A10" t="str">
            <v>Kalimantan Selatan &amp; Tengah</v>
          </cell>
        </row>
        <row r="11">
          <cell r="A11" t="str">
            <v>Kalimantan Timur</v>
          </cell>
        </row>
        <row r="12">
          <cell r="A12" t="str">
            <v>Sulawesi Utara, Tengah &amp; Gorontalo</v>
          </cell>
        </row>
        <row r="13">
          <cell r="A13" t="str">
            <v>Sulawesi Selatan &amp; Tenggara</v>
          </cell>
        </row>
        <row r="14">
          <cell r="A14" t="str">
            <v>Maluku &amp; Maluku Utara</v>
          </cell>
        </row>
        <row r="15">
          <cell r="A15" t="str">
            <v>Papua</v>
          </cell>
        </row>
        <row r="16">
          <cell r="A16" t="str">
            <v>Nusa Tenggara Timur</v>
          </cell>
        </row>
        <row r="17">
          <cell r="A17" t="str">
            <v>Nusa Tenggara Barat</v>
          </cell>
        </row>
        <row r="18">
          <cell r="A18" t="str">
            <v>Bali</v>
          </cell>
        </row>
        <row r="19">
          <cell r="A19" t="str">
            <v>Jawa Timur</v>
          </cell>
        </row>
        <row r="20">
          <cell r="A20" t="str">
            <v>Jawa Tengah &amp; Yogyakarta</v>
          </cell>
        </row>
        <row r="21">
          <cell r="A21" t="str">
            <v>Jawa Barat &amp;  Banten</v>
          </cell>
        </row>
        <row r="22">
          <cell r="A22" t="str">
            <v>Jaya &amp; Tangerang</v>
          </cell>
        </row>
        <row r="23">
          <cell r="A23" t="str">
            <v>Batam</v>
          </cell>
        </row>
        <row r="24">
          <cell r="A24" t="str">
            <v>Tarakan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-LUAR"/>
      <sheetName val="Cover L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Cover"/>
      <sheetName val="FORM-B"/>
    </sheetNames>
    <sheetDataSet>
      <sheetData sheetId="0"/>
      <sheetData sheetId="1"/>
      <sheetData sheetId="2"/>
      <sheetData sheetId="3">
        <row r="4">
          <cell r="U4" t="b">
            <v>1</v>
          </cell>
        </row>
      </sheetData>
      <sheetData sheetId="4"/>
      <sheetData sheetId="5"/>
      <sheetData sheetId="6">
        <row r="1">
          <cell r="B1" t="str">
            <v>PT. PLN (PERSERO)</v>
          </cell>
        </row>
      </sheetData>
      <sheetData sheetId="7"/>
      <sheetData sheetId="8">
        <row r="1">
          <cell r="B1" t="str">
            <v>PT. PLN (PERSERO)</v>
          </cell>
        </row>
      </sheetData>
      <sheetData sheetId="9">
        <row r="1">
          <cell r="B1" t="str">
            <v>PT. PLN (PERSERO)</v>
          </cell>
        </row>
      </sheetData>
      <sheetData sheetId="10">
        <row r="1">
          <cell r="B1" t="str">
            <v>PT. PLN (PERSERO)</v>
          </cell>
        </row>
      </sheetData>
      <sheetData sheetId="11">
        <row r="1">
          <cell r="B1" t="str">
            <v>PT. PLN (PERSERO)</v>
          </cell>
        </row>
      </sheetData>
      <sheetData sheetId="12">
        <row r="1">
          <cell r="B1" t="str">
            <v>PT. PLN (PERSERO)</v>
          </cell>
        </row>
      </sheetData>
      <sheetData sheetId="13">
        <row r="1">
          <cell r="B1" t="str">
            <v>PT. PLN (PERSERO)</v>
          </cell>
        </row>
      </sheetData>
      <sheetData sheetId="14">
        <row r="1">
          <cell r="B1" t="str">
            <v>PT. PLN (PERSERO)</v>
          </cell>
        </row>
      </sheetData>
      <sheetData sheetId="15"/>
      <sheetData sheetId="16">
        <row r="1">
          <cell r="B1" t="str">
            <v>PT. PLN (PERSERO)</v>
          </cell>
        </row>
      </sheetData>
      <sheetData sheetId="17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Q4" t="str">
            <v>Daftar</v>
          </cell>
          <cell r="R4" t="str">
            <v>12C3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Q6" t="str">
            <v>Perihal</v>
          </cell>
          <cell r="R6" t="str">
            <v>BIAYA BAHAN BAKU</v>
          </cell>
        </row>
        <row r="7">
          <cell r="B7" t="str">
            <v>(Dalam ribuan rupiah)</v>
          </cell>
        </row>
        <row r="8">
          <cell r="D8" t="str">
            <v>Jumlah Biaya Bahan Baku</v>
          </cell>
          <cell r="E8" t="str">
            <v>COMNET  Jasa</v>
          </cell>
          <cell r="F8" t="str">
            <v>JASER - Material</v>
          </cell>
          <cell r="G8" t="str">
            <v>JASER - Jasa</v>
          </cell>
          <cell r="H8" t="str">
            <v>Jaser</v>
          </cell>
          <cell r="I8" t="str">
            <v>LITBANG - Material</v>
          </cell>
          <cell r="J8" t="str">
            <v>LITBANG - Jasa</v>
          </cell>
          <cell r="K8" t="str">
            <v>Litbang</v>
          </cell>
          <cell r="L8" t="str">
            <v>J &amp; P - Material</v>
          </cell>
          <cell r="M8" t="str">
            <v>J &amp; P - Jasa</v>
          </cell>
          <cell r="N8" t="str">
            <v>J &amp; P</v>
          </cell>
          <cell r="O8" t="str">
            <v>JASENG - Material</v>
          </cell>
          <cell r="P8" t="str">
            <v>JASENG - Jasa</v>
          </cell>
          <cell r="Q8" t="str">
            <v>JASENG</v>
          </cell>
          <cell r="R8" t="str">
            <v>JASPIK - Material</v>
          </cell>
          <cell r="S8" t="str">
            <v>JASPIK - Jasa</v>
          </cell>
        </row>
        <row r="9">
          <cell r="B9" t="str">
            <v>Kode Akun</v>
          </cell>
          <cell r="C9" t="str">
            <v>U r a i a n</v>
          </cell>
          <cell r="D9" t="str">
            <v>Jumlah</v>
          </cell>
          <cell r="E9" t="str">
            <v>COMNET  Jasa</v>
          </cell>
          <cell r="F9" t="str">
            <v>JASER</v>
          </cell>
          <cell r="I9" t="str">
            <v>LITBANG</v>
          </cell>
          <cell r="M9" t="str">
            <v>J &amp; P</v>
          </cell>
          <cell r="O9" t="str">
            <v>JASENG</v>
          </cell>
          <cell r="R9" t="str">
            <v>JASDIK</v>
          </cell>
        </row>
        <row r="10">
          <cell r="F10" t="str">
            <v>Material</v>
          </cell>
          <cell r="G10" t="str">
            <v>Jasa</v>
          </cell>
          <cell r="H10" t="str">
            <v>Jumlah</v>
          </cell>
          <cell r="I10" t="str">
            <v>Material</v>
          </cell>
          <cell r="J10" t="str">
            <v>Jasa</v>
          </cell>
          <cell r="K10" t="str">
            <v>Jumlah</v>
          </cell>
          <cell r="L10" t="str">
            <v>Material</v>
          </cell>
          <cell r="M10" t="str">
            <v>Jasa</v>
          </cell>
          <cell r="N10" t="str">
            <v>Jumlah</v>
          </cell>
          <cell r="O10" t="str">
            <v>Material</v>
          </cell>
          <cell r="P10" t="str">
            <v>Jasa</v>
          </cell>
          <cell r="Q10" t="str">
            <v>Jumlah</v>
          </cell>
          <cell r="R10" t="str">
            <v>Material</v>
          </cell>
          <cell r="S10" t="str">
            <v>Jasa</v>
          </cell>
        </row>
        <row r="12">
          <cell r="B12" t="str">
            <v>(1)</v>
          </cell>
          <cell r="C12" t="str">
            <v>(2)</v>
          </cell>
          <cell r="D12" t="str">
            <v>(3)</v>
          </cell>
          <cell r="E12" t="str">
            <v>(4)</v>
          </cell>
          <cell r="F12" t="str">
            <v>(5)</v>
          </cell>
          <cell r="G12" t="str">
            <v>(6)</v>
          </cell>
          <cell r="H12" t="str">
            <v>(7)</v>
          </cell>
          <cell r="I12" t="str">
            <v>(8)</v>
          </cell>
          <cell r="J12" t="str">
            <v>(9)</v>
          </cell>
          <cell r="K12" t="str">
            <v>(10)</v>
          </cell>
          <cell r="L12" t="str">
            <v>(11)</v>
          </cell>
          <cell r="M12" t="str">
            <v>(12)</v>
          </cell>
          <cell r="N12" t="str">
            <v>(13)</v>
          </cell>
          <cell r="O12" t="str">
            <v>(14)</v>
          </cell>
          <cell r="P12" t="str">
            <v>(15)</v>
          </cell>
          <cell r="Q12" t="str">
            <v>(16)</v>
          </cell>
          <cell r="R12" t="str">
            <v>(17)</v>
          </cell>
          <cell r="S12" t="str">
            <v>(18)</v>
          </cell>
        </row>
        <row r="13">
          <cell r="B13" t="str">
            <v>6</v>
          </cell>
          <cell r="C13" t="str">
            <v>U S A H A</v>
          </cell>
        </row>
        <row r="14">
          <cell r="C14" t="str">
            <v>PEMBANGKITAN :</v>
          </cell>
        </row>
        <row r="15">
          <cell r="B15" t="str">
            <v>6 11 0 00 000</v>
          </cell>
          <cell r="C15" t="str">
            <v>P L T A</v>
          </cell>
          <cell r="D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6 12 0 00 000</v>
          </cell>
          <cell r="C16" t="str">
            <v>P L T U</v>
          </cell>
          <cell r="D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B17" t="str">
            <v>6 13 0 00 000</v>
          </cell>
          <cell r="C17" t="str">
            <v>P L T D</v>
          </cell>
          <cell r="D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6 14 0 00 000</v>
          </cell>
          <cell r="C18" t="str">
            <v>P L T G</v>
          </cell>
          <cell r="D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6 15 0 00 000</v>
          </cell>
          <cell r="C19" t="str">
            <v>P L T P</v>
          </cell>
          <cell r="D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6 16 0 00 000</v>
          </cell>
          <cell r="C20" t="str">
            <v>P L T G/U</v>
          </cell>
          <cell r="D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>Sub Jumlah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TRANSMISI :</v>
          </cell>
        </row>
        <row r="23">
          <cell r="B23" t="str">
            <v>6 20 0 00 000</v>
          </cell>
          <cell r="C23" t="str">
            <v>Transmisi</v>
          </cell>
          <cell r="D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6 30 0 00 000</v>
          </cell>
          <cell r="C24" t="str">
            <v>Tele Informasi Data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Sub Jumlah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DISTRIBUSI :</v>
          </cell>
        </row>
        <row r="27">
          <cell r="B27" t="str">
            <v>6 40 0 00 000</v>
          </cell>
          <cell r="C27" t="str">
            <v>Distribusi</v>
          </cell>
          <cell r="D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6 50 0 00 000</v>
          </cell>
          <cell r="C28" t="str">
            <v>Unit Pengatur Distribusi</v>
          </cell>
          <cell r="D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Sub Jumlah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1">
          <cell r="B31" t="str">
            <v>6 60 0 00 000</v>
          </cell>
          <cell r="C31" t="str">
            <v>TATA USAHA LANGGANAN</v>
          </cell>
          <cell r="D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 t="str">
            <v>Jumlah Biaya Usaha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671</v>
          </cell>
          <cell r="C33" t="str">
            <v>CLEARING :</v>
          </cell>
        </row>
        <row r="34">
          <cell r="B34" t="str">
            <v>6 71 0 00 000</v>
          </cell>
          <cell r="C34" t="str">
            <v>Tata Usaha</v>
          </cell>
          <cell r="D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B35" t="str">
            <v>6 72 0 00 000</v>
          </cell>
          <cell r="C35" t="str">
            <v>Gudang dan Persed. Bahan</v>
          </cell>
          <cell r="D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B36" t="str">
            <v>6 73 0 00 000</v>
          </cell>
          <cell r="C36" t="str">
            <v>B e n g k e l</v>
          </cell>
          <cell r="D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6 74 0 00 000</v>
          </cell>
          <cell r="C37" t="str">
            <v>Laboratorium</v>
          </cell>
          <cell r="D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6 75 0 00 000</v>
          </cell>
          <cell r="C38" t="str">
            <v>Jasa-Jasa Teknik</v>
          </cell>
          <cell r="D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B39" t="str">
            <v>6 76 0 00 000</v>
          </cell>
          <cell r="C39" t="str">
            <v>Wisma dan Rumah Dinas</v>
          </cell>
          <cell r="D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B40" t="str">
            <v>6 77 0 00 000</v>
          </cell>
          <cell r="C40" t="str">
            <v>Telekomunikasi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B41" t="str">
            <v>6 78 0 00 000</v>
          </cell>
          <cell r="C41" t="str">
            <v>Rupa-Rupa Jasa Umum dan Teknologi Informasi</v>
          </cell>
          <cell r="D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B42" t="str">
            <v>6 79 0 00 000</v>
          </cell>
          <cell r="C42" t="str">
            <v>Pendidikan dan Latihan</v>
          </cell>
          <cell r="D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Jumlah Biaya Clearing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JUMLAH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R44">
            <v>0</v>
          </cell>
          <cell r="S44">
            <v>0</v>
          </cell>
        </row>
        <row r="45">
          <cell r="B45" t="str">
            <v>D:\TM1-HASIL\TM1\PLN Budget Reports V1.2\Reports\[RKAP Laba_ Rugi.xls]BBaku(12C3)</v>
          </cell>
        </row>
        <row r="48">
          <cell r="B48" t="str">
            <v>PT. PLN (PERSERO)</v>
          </cell>
        </row>
        <row r="49">
          <cell r="B49" t="str">
            <v>SATUAN ADMINISTRASI</v>
          </cell>
        </row>
        <row r="50">
          <cell r="B50" t="str">
            <v>DISTRIBUSI BALI</v>
          </cell>
        </row>
        <row r="51">
          <cell r="B51" t="str">
            <v>LEMBAR KERJA</v>
          </cell>
          <cell r="Q51" t="str">
            <v>Daftar</v>
          </cell>
          <cell r="R51" t="str">
            <v>12C3</v>
          </cell>
        </row>
        <row r="52">
          <cell r="B52" t="str">
            <v>ANGGARAN LABA RUGI</v>
          </cell>
        </row>
        <row r="53">
          <cell r="B53" t="str">
            <v>TAHUN 2005 - S/D TRW II</v>
          </cell>
          <cell r="Q53" t="str">
            <v>Perihal</v>
          </cell>
          <cell r="R53" t="str">
            <v>BIAYA BAHAN BAKU</v>
          </cell>
        </row>
        <row r="54">
          <cell r="B54" t="str">
            <v>(Dalam ribuan rupiah)</v>
          </cell>
        </row>
        <row r="55">
          <cell r="D55" t="str">
            <v>Jumlah Biaya Bahan Baku</v>
          </cell>
          <cell r="E55" t="str">
            <v>COMNET  Jasa</v>
          </cell>
          <cell r="F55" t="str">
            <v>JASER - Material</v>
          </cell>
          <cell r="G55" t="str">
            <v>JASER - Jasa</v>
          </cell>
          <cell r="H55" t="str">
            <v>Jaser</v>
          </cell>
          <cell r="I55" t="str">
            <v>LITBANG - Material</v>
          </cell>
          <cell r="J55" t="str">
            <v>LITBANG - Jasa</v>
          </cell>
          <cell r="K55" t="str">
            <v>Litbang</v>
          </cell>
          <cell r="L55" t="str">
            <v>J &amp; P - Material</v>
          </cell>
          <cell r="M55" t="str">
            <v>J &amp; P - Jasa</v>
          </cell>
          <cell r="N55" t="str">
            <v>J &amp; P</v>
          </cell>
          <cell r="O55" t="str">
            <v>JASENG - Material</v>
          </cell>
          <cell r="P55" t="str">
            <v>JASENG - Jasa</v>
          </cell>
          <cell r="Q55" t="str">
            <v>JASENG</v>
          </cell>
          <cell r="R55" t="str">
            <v>JASPIK - Material</v>
          </cell>
          <cell r="S55" t="str">
            <v>JASPIK - Jasa</v>
          </cell>
        </row>
        <row r="56">
          <cell r="B56" t="str">
            <v>Kode Akun</v>
          </cell>
          <cell r="C56" t="str">
            <v>U r a i a n</v>
          </cell>
          <cell r="D56" t="str">
            <v>Jumlah</v>
          </cell>
          <cell r="E56" t="str">
            <v>COMNET  Jasa</v>
          </cell>
          <cell r="F56" t="str">
            <v>JASER</v>
          </cell>
          <cell r="I56" t="str">
            <v>LITBANG</v>
          </cell>
          <cell r="M56" t="str">
            <v>J &amp; P</v>
          </cell>
          <cell r="O56" t="str">
            <v>JASENG</v>
          </cell>
          <cell r="R56" t="str">
            <v>JASDIK</v>
          </cell>
        </row>
        <row r="57">
          <cell r="F57" t="str">
            <v>Material</v>
          </cell>
          <cell r="G57" t="str">
            <v>Jasa</v>
          </cell>
          <cell r="H57" t="str">
            <v>Jumlah</v>
          </cell>
          <cell r="I57" t="str">
            <v>Material</v>
          </cell>
          <cell r="J57" t="str">
            <v>Jasa</v>
          </cell>
          <cell r="K57" t="str">
            <v>Jumlah</v>
          </cell>
          <cell r="L57" t="str">
            <v>Material</v>
          </cell>
          <cell r="M57" t="str">
            <v>Jasa</v>
          </cell>
          <cell r="N57" t="str">
            <v>Jumlah</v>
          </cell>
          <cell r="O57" t="str">
            <v>Material</v>
          </cell>
          <cell r="P57" t="str">
            <v>Jasa</v>
          </cell>
          <cell r="Q57" t="str">
            <v>Jumlah</v>
          </cell>
          <cell r="R57" t="str">
            <v>Material</v>
          </cell>
          <cell r="S57" t="str">
            <v>Jasa</v>
          </cell>
        </row>
        <row r="59">
          <cell r="B59" t="str">
            <v>(1)</v>
          </cell>
          <cell r="C59" t="str">
            <v>(2)</v>
          </cell>
          <cell r="D59" t="str">
            <v>(3)</v>
          </cell>
          <cell r="E59" t="str">
            <v>(4)</v>
          </cell>
          <cell r="F59" t="str">
            <v>(5)</v>
          </cell>
          <cell r="G59" t="str">
            <v>(6)</v>
          </cell>
          <cell r="H59" t="str">
            <v>(7)</v>
          </cell>
          <cell r="I59" t="str">
            <v>(8)</v>
          </cell>
          <cell r="J59" t="str">
            <v>(9)</v>
          </cell>
          <cell r="K59" t="str">
            <v>(10)</v>
          </cell>
          <cell r="L59" t="str">
            <v>(11)</v>
          </cell>
          <cell r="M59" t="str">
            <v>(12)</v>
          </cell>
          <cell r="N59" t="str">
            <v>(13)</v>
          </cell>
          <cell r="O59" t="str">
            <v>(14)</v>
          </cell>
          <cell r="P59" t="str">
            <v>(15)</v>
          </cell>
          <cell r="Q59" t="str">
            <v>(16)</v>
          </cell>
          <cell r="R59" t="str">
            <v>(17)</v>
          </cell>
          <cell r="S59" t="str">
            <v>(18)</v>
          </cell>
        </row>
        <row r="60">
          <cell r="B60" t="str">
            <v>6</v>
          </cell>
          <cell r="C60" t="str">
            <v>U S A H A</v>
          </cell>
        </row>
        <row r="61">
          <cell r="C61" t="str">
            <v>PEMBANGKITAN :</v>
          </cell>
        </row>
        <row r="62">
          <cell r="B62" t="str">
            <v>6 11 0 00 000</v>
          </cell>
          <cell r="C62" t="str">
            <v>P L T A</v>
          </cell>
          <cell r="D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B63" t="str">
            <v>6 12 0 00 000</v>
          </cell>
          <cell r="C63" t="str">
            <v>P L T U</v>
          </cell>
          <cell r="D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B64" t="str">
            <v>6 13 0 00 000</v>
          </cell>
          <cell r="C64" t="str">
            <v>P L T D</v>
          </cell>
          <cell r="D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B65" t="str">
            <v>6 14 0 00 000</v>
          </cell>
          <cell r="C65" t="str">
            <v>P L T G</v>
          </cell>
          <cell r="D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B66" t="str">
            <v>6 15 0 00 000</v>
          </cell>
          <cell r="C66" t="str">
            <v>P L T P</v>
          </cell>
          <cell r="D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B67" t="str">
            <v>6 16 0 00 000</v>
          </cell>
          <cell r="C67" t="str">
            <v>P L T G/U</v>
          </cell>
          <cell r="D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C68" t="str">
            <v>Sub Jumlah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 t="str">
            <v>TRANSMISI :</v>
          </cell>
        </row>
        <row r="70">
          <cell r="B70" t="str">
            <v>6 20 0 00 000</v>
          </cell>
          <cell r="C70" t="str">
            <v>Transmisi</v>
          </cell>
          <cell r="D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B71" t="str">
            <v>6 30 0 00 000</v>
          </cell>
          <cell r="C71" t="str">
            <v>Tele Informasi Data</v>
          </cell>
          <cell r="D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>Sub Jumlah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DISTRIBUSI :</v>
          </cell>
        </row>
        <row r="74">
          <cell r="B74" t="str">
            <v>6 40 0 00 000</v>
          </cell>
          <cell r="C74" t="str">
            <v>Distribusi</v>
          </cell>
          <cell r="D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B75" t="str">
            <v>6 50 0 00 000</v>
          </cell>
          <cell r="C75" t="str">
            <v>Unit Pengatur Distribusi</v>
          </cell>
          <cell r="D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C76" t="str">
            <v>Sub Jumlah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8">
          <cell r="B78" t="str">
            <v>6 60 0 00 000</v>
          </cell>
          <cell r="C78" t="str">
            <v>TATA USAHA LANGGANAN</v>
          </cell>
          <cell r="D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Jumlah Biaya Usaha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B80" t="str">
            <v>671</v>
          </cell>
          <cell r="C80" t="str">
            <v>CLEARING :</v>
          </cell>
        </row>
        <row r="81">
          <cell r="B81" t="str">
            <v>6 71 0 00 000</v>
          </cell>
          <cell r="C81" t="str">
            <v>Tata Usaha</v>
          </cell>
          <cell r="D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B82" t="str">
            <v>6 72 0 00 000</v>
          </cell>
          <cell r="C82" t="str">
            <v>Gudang dan Persed. Bahan</v>
          </cell>
          <cell r="D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B83" t="str">
            <v>6 73 0 00 000</v>
          </cell>
          <cell r="C83" t="str">
            <v>B e n g k e l</v>
          </cell>
          <cell r="D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B84" t="str">
            <v>6 74 0 00 000</v>
          </cell>
          <cell r="C84" t="str">
            <v>Laboratorium</v>
          </cell>
          <cell r="D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B85" t="str">
            <v>6 75 0 00 000</v>
          </cell>
          <cell r="C85" t="str">
            <v>Jasa-Jasa Teknik</v>
          </cell>
          <cell r="D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B86" t="str">
            <v>6 76 0 00 000</v>
          </cell>
          <cell r="C86" t="str">
            <v>Wisma dan Rumah Dinas</v>
          </cell>
          <cell r="D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6 77 0 00 000</v>
          </cell>
          <cell r="C87" t="str">
            <v>Telekomunikasi</v>
          </cell>
          <cell r="D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B88" t="str">
            <v>6 78 0 00 000</v>
          </cell>
          <cell r="C88" t="str">
            <v>Rupa-Rupa Jasa Umum dan Teknologi Informasi</v>
          </cell>
          <cell r="D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B89" t="str">
            <v>6 79 0 00 000</v>
          </cell>
          <cell r="C89" t="str">
            <v>Pendidikan dan Latihan</v>
          </cell>
          <cell r="D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Jumlah Biaya Clearing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 t="str">
            <v>JUMLAH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R91">
            <v>0</v>
          </cell>
          <cell r="S91">
            <v>0</v>
          </cell>
        </row>
        <row r="92">
          <cell r="B92" t="str">
            <v>D:\TM1-HASIL\TM1\PLN Budget Reports V1.2\Reports\[RKAP Laba_ Rugi.xls]BBaku(12C3)</v>
          </cell>
        </row>
        <row r="95">
          <cell r="B95" t="str">
            <v>PT. PLN (PERSERO)</v>
          </cell>
        </row>
        <row r="96">
          <cell r="B96" t="str">
            <v>SATUAN ADMINISTRASI</v>
          </cell>
        </row>
        <row r="97">
          <cell r="B97" t="str">
            <v>DISTRIBUSI BALI</v>
          </cell>
        </row>
        <row r="98">
          <cell r="B98" t="str">
            <v>LEMBAR KERJA</v>
          </cell>
          <cell r="Q98" t="str">
            <v>Daftar</v>
          </cell>
          <cell r="R98" t="str">
            <v>12C3</v>
          </cell>
        </row>
        <row r="99">
          <cell r="B99" t="str">
            <v>ANGGARAN LABA RUGI</v>
          </cell>
        </row>
        <row r="100">
          <cell r="B100" t="str">
            <v>TAHUN 2005 - S/D TRW III</v>
          </cell>
          <cell r="Q100" t="str">
            <v>Perihal</v>
          </cell>
          <cell r="R100" t="str">
            <v>BIAYA BAHAN BAKU</v>
          </cell>
        </row>
        <row r="101">
          <cell r="B101" t="str">
            <v>(Dalam ribuan rupiah)</v>
          </cell>
        </row>
        <row r="102">
          <cell r="D102" t="str">
            <v>Jumlah Biaya Bahan Baku</v>
          </cell>
          <cell r="E102" t="str">
            <v>COMNET  Jasa</v>
          </cell>
          <cell r="F102" t="str">
            <v>JASER - Material</v>
          </cell>
          <cell r="G102" t="str">
            <v>JASER - Jasa</v>
          </cell>
          <cell r="H102" t="str">
            <v>Jaser</v>
          </cell>
          <cell r="I102" t="str">
            <v>LITBANG - Material</v>
          </cell>
          <cell r="J102" t="str">
            <v>LITBANG - Jasa</v>
          </cell>
          <cell r="K102" t="str">
            <v>Litbang</v>
          </cell>
          <cell r="L102" t="str">
            <v>J &amp; P - Material</v>
          </cell>
          <cell r="M102" t="str">
            <v>J &amp; P - Jasa</v>
          </cell>
          <cell r="N102" t="str">
            <v>J &amp; P</v>
          </cell>
          <cell r="O102" t="str">
            <v>JASENG - Material</v>
          </cell>
          <cell r="P102" t="str">
            <v>JASENG - Jasa</v>
          </cell>
          <cell r="Q102" t="str">
            <v>JASENG</v>
          </cell>
          <cell r="R102" t="str">
            <v>JASPIK - Material</v>
          </cell>
          <cell r="S102" t="str">
            <v>JASPIK - Jasa</v>
          </cell>
        </row>
        <row r="103">
          <cell r="B103" t="str">
            <v>Kode Akun</v>
          </cell>
          <cell r="C103" t="str">
            <v>U r a i a n</v>
          </cell>
          <cell r="D103" t="str">
            <v>Jumlah</v>
          </cell>
          <cell r="E103" t="str">
            <v>COMNET  Jasa</v>
          </cell>
          <cell r="F103" t="str">
            <v>JASER</v>
          </cell>
          <cell r="I103" t="str">
            <v>LITBANG</v>
          </cell>
          <cell r="M103" t="str">
            <v>J &amp; P</v>
          </cell>
          <cell r="O103" t="str">
            <v>JASENG</v>
          </cell>
          <cell r="R103" t="str">
            <v>JASDIK</v>
          </cell>
        </row>
        <row r="104">
          <cell r="F104" t="str">
            <v>Material</v>
          </cell>
          <cell r="G104" t="str">
            <v>Jasa</v>
          </cell>
          <cell r="H104" t="str">
            <v>Jumlah</v>
          </cell>
          <cell r="I104" t="str">
            <v>Material</v>
          </cell>
          <cell r="J104" t="str">
            <v>Jasa</v>
          </cell>
          <cell r="K104" t="str">
            <v>Jumlah</v>
          </cell>
          <cell r="L104" t="str">
            <v>Material</v>
          </cell>
          <cell r="M104" t="str">
            <v>Jasa</v>
          </cell>
          <cell r="N104" t="str">
            <v>Jumlah</v>
          </cell>
          <cell r="O104" t="str">
            <v>Material</v>
          </cell>
          <cell r="P104" t="str">
            <v>Jasa</v>
          </cell>
          <cell r="Q104" t="str">
            <v>Jumlah</v>
          </cell>
          <cell r="R104" t="str">
            <v>Material</v>
          </cell>
          <cell r="S104" t="str">
            <v>Jasa</v>
          </cell>
        </row>
        <row r="106">
          <cell r="B106" t="str">
            <v>(1)</v>
          </cell>
          <cell r="C106" t="str">
            <v>(2)</v>
          </cell>
          <cell r="D106" t="str">
            <v>(3)</v>
          </cell>
          <cell r="E106" t="str">
            <v>(4)</v>
          </cell>
          <cell r="F106" t="str">
            <v>(5)</v>
          </cell>
          <cell r="G106" t="str">
            <v>(6)</v>
          </cell>
          <cell r="H106" t="str">
            <v>(7)</v>
          </cell>
          <cell r="I106" t="str">
            <v>(8)</v>
          </cell>
          <cell r="J106" t="str">
            <v>(9)</v>
          </cell>
          <cell r="K106" t="str">
            <v>(10)</v>
          </cell>
          <cell r="L106" t="str">
            <v>(11)</v>
          </cell>
          <cell r="M106" t="str">
            <v>(12)</v>
          </cell>
          <cell r="N106" t="str">
            <v>(13)</v>
          </cell>
          <cell r="O106" t="str">
            <v>(14)</v>
          </cell>
          <cell r="P106" t="str">
            <v>(15)</v>
          </cell>
          <cell r="Q106" t="str">
            <v>(16)</v>
          </cell>
          <cell r="R106" t="str">
            <v>(17)</v>
          </cell>
          <cell r="S106" t="str">
            <v>(18)</v>
          </cell>
        </row>
        <row r="107">
          <cell r="B107" t="str">
            <v>6</v>
          </cell>
          <cell r="C107" t="str">
            <v>U S A H A</v>
          </cell>
        </row>
        <row r="108">
          <cell r="C108" t="str">
            <v>PEMBANGKITAN :</v>
          </cell>
        </row>
        <row r="109">
          <cell r="B109" t="str">
            <v>6 11 0 00 000</v>
          </cell>
          <cell r="C109" t="str">
            <v>P L T A</v>
          </cell>
          <cell r="D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B110" t="str">
            <v>6 12 0 00 000</v>
          </cell>
          <cell r="C110" t="str">
            <v>P L T U</v>
          </cell>
          <cell r="D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B111" t="str">
            <v>6 13 0 00 000</v>
          </cell>
          <cell r="C111" t="str">
            <v>P L T D</v>
          </cell>
          <cell r="D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B112" t="str">
            <v>6 14 0 00 000</v>
          </cell>
          <cell r="C112" t="str">
            <v>P L T G</v>
          </cell>
          <cell r="D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B113" t="str">
            <v>6 15 0 00 000</v>
          </cell>
          <cell r="C113" t="str">
            <v>P L T P</v>
          </cell>
          <cell r="D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B114" t="str">
            <v>6 16 0 00 000</v>
          </cell>
          <cell r="C114" t="str">
            <v>P L T G/U</v>
          </cell>
          <cell r="D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C115" t="str">
            <v>Sub Jumlah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 t="str">
            <v>TRANSMISI :</v>
          </cell>
        </row>
        <row r="117">
          <cell r="B117" t="str">
            <v>6 20 0 00 000</v>
          </cell>
          <cell r="C117" t="str">
            <v>Transmisi</v>
          </cell>
          <cell r="D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B118" t="str">
            <v>6 30 0 00 000</v>
          </cell>
          <cell r="C118" t="str">
            <v>Tele Informasi Data</v>
          </cell>
          <cell r="D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C119" t="str">
            <v>Sub Jumlah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 t="str">
            <v>DISTRIBUSI :</v>
          </cell>
        </row>
        <row r="121">
          <cell r="B121" t="str">
            <v>6 40 0 00 000</v>
          </cell>
          <cell r="C121" t="str">
            <v>Distribusi</v>
          </cell>
          <cell r="D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B122" t="str">
            <v>6 50 0 00 000</v>
          </cell>
          <cell r="C122" t="str">
            <v>Unit Pengatur Distribusi</v>
          </cell>
          <cell r="D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Sub Jumlah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5">
          <cell r="B125" t="str">
            <v>6 60 0 00 000</v>
          </cell>
          <cell r="C125" t="str">
            <v>TATA USAHA LANGGANAN</v>
          </cell>
          <cell r="D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 t="str">
            <v>Jumlah Biaya Usaha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B127" t="str">
            <v>671</v>
          </cell>
          <cell r="C127" t="str">
            <v>CLEARING :</v>
          </cell>
        </row>
        <row r="128">
          <cell r="B128" t="str">
            <v>6 71 0 00 000</v>
          </cell>
          <cell r="C128" t="str">
            <v>Tata Usaha</v>
          </cell>
          <cell r="D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B129" t="str">
            <v>6 72 0 00 000</v>
          </cell>
          <cell r="C129" t="str">
            <v>Gudang dan Persed. Bahan</v>
          </cell>
          <cell r="D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B130" t="str">
            <v>6 73 0 00 000</v>
          </cell>
          <cell r="C130" t="str">
            <v>B e n g k e l</v>
          </cell>
          <cell r="D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B131" t="str">
            <v>6 74 0 00 000</v>
          </cell>
          <cell r="C131" t="str">
            <v>Laboratorium</v>
          </cell>
          <cell r="D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B132" t="str">
            <v>6 75 0 00 000</v>
          </cell>
          <cell r="C132" t="str">
            <v>Jasa-Jasa Teknik</v>
          </cell>
          <cell r="D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B133" t="str">
            <v>6 76 0 00 000</v>
          </cell>
          <cell r="C133" t="str">
            <v>Wisma dan Rumah Dinas</v>
          </cell>
          <cell r="D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B134" t="str">
            <v>6 77 0 00 000</v>
          </cell>
          <cell r="C134" t="str">
            <v>Telekomunikasi</v>
          </cell>
          <cell r="D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B135" t="str">
            <v>6 78 0 00 000</v>
          </cell>
          <cell r="C135" t="str">
            <v>Rupa-Rupa Jasa Umum dan Teknologi Informasi</v>
          </cell>
          <cell r="D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B136" t="str">
            <v>6 79 0 00 000</v>
          </cell>
          <cell r="C136" t="str">
            <v>Pendidikan dan Latihan</v>
          </cell>
          <cell r="D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 t="str">
            <v>Jumlah Biaya Clearing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 t="str">
            <v>JUMLAH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R138">
            <v>0</v>
          </cell>
          <cell r="S138">
            <v>0</v>
          </cell>
        </row>
        <row r="139">
          <cell r="B139" t="str">
            <v>D:\TM1-HASIL\TM1\PLN Budget Reports V1.2\Reports\[RKAP Laba_ Rugi.xls]BBaku(12C3)</v>
          </cell>
        </row>
        <row r="142">
          <cell r="B142" t="str">
            <v>PT. PLN (PERSERO)</v>
          </cell>
        </row>
        <row r="143">
          <cell r="B143" t="str">
            <v>SATUAN ADMINISTRASI</v>
          </cell>
        </row>
        <row r="144">
          <cell r="B144" t="str">
            <v>DISTRIBUSI BALI</v>
          </cell>
        </row>
        <row r="145">
          <cell r="B145" t="str">
            <v>LEMBAR KERJA</v>
          </cell>
          <cell r="Q145" t="str">
            <v>Daftar</v>
          </cell>
          <cell r="R145" t="str">
            <v>12C3</v>
          </cell>
        </row>
        <row r="146">
          <cell r="B146" t="str">
            <v>ANGGARAN LABA RUGI</v>
          </cell>
        </row>
        <row r="147">
          <cell r="B147" t="str">
            <v>TAHUN 2005 - S/D TRW IV</v>
          </cell>
          <cell r="Q147" t="str">
            <v>Perihal</v>
          </cell>
          <cell r="R147" t="str">
            <v>BIAYA BAHAN BAKU</v>
          </cell>
        </row>
        <row r="148">
          <cell r="B148" t="str">
            <v>(Dalam ribuan rupiah)</v>
          </cell>
        </row>
        <row r="149">
          <cell r="D149" t="str">
            <v>Jumlah Biaya Bahan Baku</v>
          </cell>
          <cell r="E149" t="str">
            <v>COMNET  Jasa</v>
          </cell>
          <cell r="F149" t="str">
            <v>JASER - Material</v>
          </cell>
          <cell r="G149" t="str">
            <v>JASER - Jasa</v>
          </cell>
          <cell r="H149" t="str">
            <v>Jaser</v>
          </cell>
          <cell r="I149" t="str">
            <v>LITBANG - Material</v>
          </cell>
          <cell r="J149" t="str">
            <v>LITBANG - Jasa</v>
          </cell>
          <cell r="K149" t="str">
            <v>Litbang</v>
          </cell>
          <cell r="L149" t="str">
            <v>J &amp; P - Material</v>
          </cell>
          <cell r="M149" t="str">
            <v>J &amp; P - Jasa</v>
          </cell>
          <cell r="N149" t="str">
            <v>J &amp; P</v>
          </cell>
          <cell r="O149" t="str">
            <v>JASENG - Material</v>
          </cell>
          <cell r="P149" t="str">
            <v>JASENG - Jasa</v>
          </cell>
          <cell r="Q149" t="str">
            <v>JASENG</v>
          </cell>
          <cell r="R149" t="str">
            <v>JASPIK - Material</v>
          </cell>
          <cell r="S149" t="str">
            <v>JASPIK - Jasa</v>
          </cell>
        </row>
        <row r="150">
          <cell r="B150" t="str">
            <v>Kode Akun</v>
          </cell>
          <cell r="C150" t="str">
            <v>U r a i a n</v>
          </cell>
          <cell r="D150" t="str">
            <v>Jumlah</v>
          </cell>
          <cell r="E150" t="str">
            <v>COMNET  Jasa</v>
          </cell>
          <cell r="F150" t="str">
            <v>JASER</v>
          </cell>
          <cell r="I150" t="str">
            <v>LITBANG</v>
          </cell>
          <cell r="M150" t="str">
            <v>J &amp; P</v>
          </cell>
          <cell r="O150" t="str">
            <v>JASENG</v>
          </cell>
          <cell r="R150" t="str">
            <v>JASDIK</v>
          </cell>
        </row>
        <row r="151">
          <cell r="F151" t="str">
            <v>Material</v>
          </cell>
          <cell r="G151" t="str">
            <v>Jasa</v>
          </cell>
          <cell r="H151" t="str">
            <v>Jumlah</v>
          </cell>
          <cell r="I151" t="str">
            <v>Material</v>
          </cell>
          <cell r="J151" t="str">
            <v>Jasa</v>
          </cell>
          <cell r="K151" t="str">
            <v>Jumlah</v>
          </cell>
          <cell r="L151" t="str">
            <v>Material</v>
          </cell>
          <cell r="M151" t="str">
            <v>Jasa</v>
          </cell>
          <cell r="N151" t="str">
            <v>Jumlah</v>
          </cell>
          <cell r="O151" t="str">
            <v>Material</v>
          </cell>
          <cell r="P151" t="str">
            <v>Jasa</v>
          </cell>
          <cell r="Q151" t="str">
            <v>Jumlah</v>
          </cell>
          <cell r="R151" t="str">
            <v>Material</v>
          </cell>
          <cell r="S151" t="str">
            <v>Jasa</v>
          </cell>
        </row>
        <row r="153">
          <cell r="B153" t="str">
            <v>(1)</v>
          </cell>
          <cell r="C153" t="str">
            <v>(2)</v>
          </cell>
          <cell r="D153" t="str">
            <v>(3)</v>
          </cell>
          <cell r="E153" t="str">
            <v>(4)</v>
          </cell>
          <cell r="F153" t="str">
            <v>(5)</v>
          </cell>
          <cell r="G153" t="str">
            <v>(6)</v>
          </cell>
          <cell r="H153" t="str">
            <v>(7)</v>
          </cell>
          <cell r="I153" t="str">
            <v>(8)</v>
          </cell>
          <cell r="J153" t="str">
            <v>(9)</v>
          </cell>
          <cell r="K153" t="str">
            <v>(10)</v>
          </cell>
          <cell r="L153" t="str">
            <v>(11)</v>
          </cell>
          <cell r="M153" t="str">
            <v>(12)</v>
          </cell>
          <cell r="N153" t="str">
            <v>(13)</v>
          </cell>
          <cell r="O153" t="str">
            <v>(14)</v>
          </cell>
          <cell r="P153" t="str">
            <v>(15)</v>
          </cell>
          <cell r="Q153" t="str">
            <v>(16)</v>
          </cell>
          <cell r="R153" t="str">
            <v>(17)</v>
          </cell>
          <cell r="S153" t="str">
            <v>(18)</v>
          </cell>
        </row>
        <row r="154">
          <cell r="B154" t="str">
            <v>6</v>
          </cell>
          <cell r="C154" t="str">
            <v>U S A H A</v>
          </cell>
        </row>
        <row r="155">
          <cell r="C155" t="str">
            <v>PEMBANGKITAN :</v>
          </cell>
        </row>
        <row r="156">
          <cell r="B156" t="str">
            <v>6 11 0 00 000</v>
          </cell>
          <cell r="C156" t="str">
            <v>P L T A</v>
          </cell>
          <cell r="D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B157" t="str">
            <v>6 12 0 00 000</v>
          </cell>
          <cell r="C157" t="str">
            <v>P L T U</v>
          </cell>
          <cell r="D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B158" t="str">
            <v>6 13 0 00 000</v>
          </cell>
          <cell r="C158" t="str">
            <v>P L T D</v>
          </cell>
          <cell r="D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B159" t="str">
            <v>6 14 0 00 000</v>
          </cell>
          <cell r="C159" t="str">
            <v>P L T G</v>
          </cell>
          <cell r="D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B160" t="str">
            <v>6 15 0 00 000</v>
          </cell>
          <cell r="C160" t="str">
            <v>P L T P</v>
          </cell>
          <cell r="D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B161" t="str">
            <v>6 16 0 00 000</v>
          </cell>
          <cell r="C161" t="str">
            <v>P L T G/U</v>
          </cell>
          <cell r="D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 t="str">
            <v>Sub Jumlah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 t="str">
            <v>TRANSMISI :</v>
          </cell>
        </row>
        <row r="164">
          <cell r="B164" t="str">
            <v>6 20 0 00 000</v>
          </cell>
          <cell r="C164" t="str">
            <v>Transmisi</v>
          </cell>
          <cell r="D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B165" t="str">
            <v>6 30 0 00 000</v>
          </cell>
          <cell r="C165" t="str">
            <v>Tele Informasi Data</v>
          </cell>
          <cell r="D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 t="str">
            <v>Sub Jumlah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C167" t="str">
            <v>DISTRIBUSI :</v>
          </cell>
        </row>
        <row r="168">
          <cell r="B168" t="str">
            <v>6 40 0 00 000</v>
          </cell>
          <cell r="C168" t="str">
            <v>Distribusi</v>
          </cell>
          <cell r="D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B169" t="str">
            <v>6 50 0 00 000</v>
          </cell>
          <cell r="C169" t="str">
            <v>Unit Pengatur Distribusi</v>
          </cell>
          <cell r="D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C170" t="str">
            <v>Sub Jumlah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2">
          <cell r="B172" t="str">
            <v>6 60 0 00 000</v>
          </cell>
          <cell r="C172" t="str">
            <v>TATA USAHA LANGGANAN</v>
          </cell>
          <cell r="D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C173" t="str">
            <v>Jumlah Biaya Usaha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B174" t="str">
            <v>671</v>
          </cell>
          <cell r="C174" t="str">
            <v>CLEARING :</v>
          </cell>
        </row>
        <row r="175">
          <cell r="B175" t="str">
            <v>6 71 0 00 000</v>
          </cell>
          <cell r="C175" t="str">
            <v>Tata Usaha</v>
          </cell>
          <cell r="D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B176" t="str">
            <v>6 72 0 00 000</v>
          </cell>
          <cell r="C176" t="str">
            <v>Gudang dan Persed. Bahan</v>
          </cell>
          <cell r="D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B177" t="str">
            <v>6 73 0 00 000</v>
          </cell>
          <cell r="C177" t="str">
            <v>B e n g k e l</v>
          </cell>
          <cell r="D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B178" t="str">
            <v>6 74 0 00 000</v>
          </cell>
          <cell r="C178" t="str">
            <v>Laboratorium</v>
          </cell>
          <cell r="D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B179" t="str">
            <v>6 75 0 00 000</v>
          </cell>
          <cell r="C179" t="str">
            <v>Jasa-Jasa Teknik</v>
          </cell>
          <cell r="D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B180" t="str">
            <v>6 76 0 00 000</v>
          </cell>
          <cell r="C180" t="str">
            <v>Wisma dan Rumah Dinas</v>
          </cell>
          <cell r="D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B181" t="str">
            <v>6 77 0 00 000</v>
          </cell>
          <cell r="C181" t="str">
            <v>Telekomunikasi</v>
          </cell>
          <cell r="D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B182" t="str">
            <v>6 78 0 00 000</v>
          </cell>
          <cell r="C182" t="str">
            <v>Rupa-Rupa Jasa Umum dan Teknologi Informasi</v>
          </cell>
          <cell r="D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>6 79 0 00 000</v>
          </cell>
          <cell r="C183" t="str">
            <v>Pendidikan dan Latihan</v>
          </cell>
          <cell r="D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 t="str">
            <v>Jumlah Biaya Clearing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 t="str">
            <v>JUMLAH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R185">
            <v>0</v>
          </cell>
          <cell r="S185">
            <v>0</v>
          </cell>
        </row>
        <row r="186">
          <cell r="B186" t="str">
            <v>D:\TM1-HASIL\TM1\PLN Budget Reports V1.2\Reports\[RKAP Laba_ Rugi.xls]BBaku(12C3)</v>
          </cell>
        </row>
      </sheetData>
      <sheetData sheetId="1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F4" t="str">
            <v>Daftar</v>
          </cell>
          <cell r="G4" t="str">
            <v>12D1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F6" t="str">
            <v>Perihal</v>
          </cell>
          <cell r="G6" t="str">
            <v>BIAYA   KEPEGAWAIAN   PER  FUNGSI</v>
          </cell>
        </row>
        <row r="7">
          <cell r="B7" t="str">
            <v>(Dalam ribuan rupiah)</v>
          </cell>
        </row>
        <row r="8">
          <cell r="D8" t="str">
            <v>Jumlah Pegawai (orang)</v>
          </cell>
          <cell r="E8" t="str">
            <v>Kepegawaian</v>
          </cell>
          <cell r="F8" t="str">
            <v>Gaji / Tunjangan</v>
          </cell>
          <cell r="G8" t="str">
            <v>Cuti dan lainnya</v>
          </cell>
          <cell r="H8" t="str">
            <v>Diklat dan lainnya</v>
          </cell>
        </row>
        <row r="9">
          <cell r="B9" t="str">
            <v>Kode Akun</v>
          </cell>
          <cell r="C9" t="str">
            <v>Fungsi</v>
          </cell>
          <cell r="D9" t="str">
            <v>Jumlah Pegawai</v>
          </cell>
          <cell r="E9" t="str">
            <v>Jumlah</v>
          </cell>
          <cell r="F9" t="str">
            <v>Gaji / Tunjangan</v>
          </cell>
          <cell r="G9" t="str">
            <v>Cuti dan lainnya</v>
          </cell>
          <cell r="H9" t="str">
            <v>Diklat dan lainnya</v>
          </cell>
        </row>
        <row r="11">
          <cell r="D11" t="str">
            <v>No</v>
          </cell>
          <cell r="E11" t="str">
            <v>Rp</v>
          </cell>
          <cell r="F11" t="str">
            <v>Rp</v>
          </cell>
          <cell r="G11" t="str">
            <v>Rp</v>
          </cell>
          <cell r="H11" t="str">
            <v>Rp</v>
          </cell>
        </row>
        <row r="12">
          <cell r="B12" t="str">
            <v>(1)</v>
          </cell>
          <cell r="C12" t="str">
            <v>(2)</v>
          </cell>
          <cell r="D12" t="str">
            <v>(3)</v>
          </cell>
          <cell r="E12" t="str">
            <v>( 4 = 5 S/D 7 )</v>
          </cell>
          <cell r="F12" t="str">
            <v>(5)</v>
          </cell>
          <cell r="G12" t="str">
            <v>(6)</v>
          </cell>
          <cell r="H12" t="str">
            <v>(7)</v>
          </cell>
        </row>
        <row r="13">
          <cell r="B13" t="str">
            <v>6</v>
          </cell>
          <cell r="C13" t="str">
            <v>U S A H A</v>
          </cell>
        </row>
        <row r="14">
          <cell r="C14" t="str">
            <v>PEMBANGKITAN :</v>
          </cell>
        </row>
        <row r="15">
          <cell r="B15" t="str">
            <v>6 11 0 00 000</v>
          </cell>
          <cell r="C15" t="str">
            <v>P L T 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6 12 0 00 000</v>
          </cell>
          <cell r="C16" t="str">
            <v>P L T U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6 13 0 00 000</v>
          </cell>
          <cell r="C17" t="str">
            <v>P L T D</v>
          </cell>
          <cell r="D17">
            <v>5.0696053491923561</v>
          </cell>
          <cell r="E17">
            <v>122067.85435093335</v>
          </cell>
          <cell r="F17">
            <v>78170.143064616408</v>
          </cell>
          <cell r="G17">
            <v>19922.318902256</v>
          </cell>
          <cell r="H17">
            <v>23975.39238406095</v>
          </cell>
        </row>
        <row r="18">
          <cell r="B18" t="str">
            <v>6 14 0 00 000</v>
          </cell>
          <cell r="C18" t="str">
            <v>P L T G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6 15 0 00 000</v>
          </cell>
          <cell r="C19" t="str">
            <v>P L T P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6 16 0 00 000</v>
          </cell>
          <cell r="C20" t="str">
            <v>P L T G/U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C21" t="str">
            <v>Sub Jumlah</v>
          </cell>
          <cell r="D21">
            <v>5.0696053491923561</v>
          </cell>
          <cell r="E21">
            <v>122067.85435093335</v>
          </cell>
          <cell r="F21">
            <v>78170.143064616408</v>
          </cell>
          <cell r="G21">
            <v>19922.318902256</v>
          </cell>
          <cell r="H21">
            <v>23975.39238406095</v>
          </cell>
        </row>
        <row r="22">
          <cell r="C22" t="str">
            <v>TRANSMISI :</v>
          </cell>
        </row>
        <row r="23">
          <cell r="B23" t="str">
            <v>6 20 0 00 000</v>
          </cell>
          <cell r="C23" t="str">
            <v>Transmisi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6 30 0 00 000</v>
          </cell>
          <cell r="C24" t="str">
            <v>Tele Informasi Data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C25" t="str">
            <v>Sub Jumlah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DISTRIBUSI :</v>
          </cell>
        </row>
        <row r="27">
          <cell r="B27" t="str">
            <v>6 40 0 00 000</v>
          </cell>
          <cell r="C27" t="str">
            <v>Distribusi</v>
          </cell>
          <cell r="D27">
            <v>230.26071818919388</v>
          </cell>
          <cell r="E27">
            <v>5544303.7228011554</v>
          </cell>
          <cell r="F27">
            <v>3535800.9551036819</v>
          </cell>
          <cell r="G27">
            <v>919544.02315822477</v>
          </cell>
          <cell r="H27">
            <v>1088958.744539249</v>
          </cell>
        </row>
        <row r="28">
          <cell r="B28" t="str">
            <v>6 50 0 00 000</v>
          </cell>
          <cell r="C28" t="str">
            <v>Unit Pengatur Distribusi</v>
          </cell>
          <cell r="D28">
            <v>19.974132435834889</v>
          </cell>
          <cell r="E28">
            <v>480944.6339550236</v>
          </cell>
          <cell r="F28">
            <v>281956.64165896102</v>
          </cell>
          <cell r="G28">
            <v>104525.47881432949</v>
          </cell>
          <cell r="H28">
            <v>94462.513481733069</v>
          </cell>
        </row>
        <row r="29">
          <cell r="C29" t="str">
            <v>Sub Jumlah</v>
          </cell>
          <cell r="D29">
            <v>250.23485062502877</v>
          </cell>
          <cell r="E29">
            <v>6025248.3567561787</v>
          </cell>
          <cell r="F29">
            <v>3817757.5967626427</v>
          </cell>
          <cell r="G29">
            <v>1024069.5019725543</v>
          </cell>
          <cell r="H29">
            <v>1183421.2580209821</v>
          </cell>
        </row>
        <row r="31">
          <cell r="B31" t="str">
            <v>6 60 0 00 000</v>
          </cell>
          <cell r="C31" t="str">
            <v>TATA USAHA LANGGANAN</v>
          </cell>
          <cell r="D31">
            <v>140.59035055404678</v>
          </cell>
          <cell r="E31">
            <v>3385187.0614173291</v>
          </cell>
          <cell r="F31">
            <v>1969566.5166287976</v>
          </cell>
          <cell r="G31">
            <v>750422.56181440584</v>
          </cell>
          <cell r="H31">
            <v>665197.98297412554</v>
          </cell>
        </row>
        <row r="32">
          <cell r="C32" t="str">
            <v>Jumlah Biaya Usaha</v>
          </cell>
          <cell r="D32">
            <v>395.89480652826791</v>
          </cell>
          <cell r="E32">
            <v>9532503.2725244425</v>
          </cell>
          <cell r="F32">
            <v>5865494.2564560566</v>
          </cell>
          <cell r="G32">
            <v>1794414.3826892162</v>
          </cell>
          <cell r="H32">
            <v>1872594.6333791686</v>
          </cell>
        </row>
        <row r="33">
          <cell r="B33" t="str">
            <v>6</v>
          </cell>
          <cell r="C33" t="str">
            <v>CLEARING :</v>
          </cell>
        </row>
        <row r="34">
          <cell r="B34" t="str">
            <v>6 71 0 00 000</v>
          </cell>
          <cell r="C34" t="str">
            <v>Tata Usaha</v>
          </cell>
          <cell r="D34">
            <v>403.96709019687876</v>
          </cell>
          <cell r="E34">
            <v>9726870.738878876</v>
          </cell>
          <cell r="F34">
            <v>4196506.1503792685</v>
          </cell>
          <cell r="G34">
            <v>3620218.4502834859</v>
          </cell>
          <cell r="H34">
            <v>1910146.1382161218</v>
          </cell>
        </row>
        <row r="35">
          <cell r="B35" t="str">
            <v>6 72 0 00 000</v>
          </cell>
          <cell r="C35" t="str">
            <v>Gudang dan Persed. Bahan</v>
          </cell>
          <cell r="D35">
            <v>3.2405440437032262</v>
          </cell>
          <cell r="E35">
            <v>78027.031908424207</v>
          </cell>
          <cell r="F35">
            <v>62701.713968760632</v>
          </cell>
          <cell r="G35">
            <v>0</v>
          </cell>
          <cell r="H35">
            <v>15325.317939663579</v>
          </cell>
        </row>
        <row r="36">
          <cell r="B36" t="str">
            <v>6 73 0 00 000</v>
          </cell>
          <cell r="C36" t="str">
            <v>B e n g k e l</v>
          </cell>
          <cell r="D36">
            <v>12.897559231150048</v>
          </cell>
          <cell r="E36">
            <v>310552.25668825989</v>
          </cell>
          <cell r="F36">
            <v>217888.47860659054</v>
          </cell>
          <cell r="G36">
            <v>31668.094344037578</v>
          </cell>
          <cell r="H36">
            <v>60995.683737631778</v>
          </cell>
        </row>
        <row r="37">
          <cell r="B37" t="str">
            <v>6 74 0 00 000</v>
          </cell>
          <cell r="C37" t="str">
            <v>Laboratorium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6 75 0 00 000</v>
          </cell>
          <cell r="C38" t="str">
            <v>Jasa-Jasa Teknik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6 76 0 00 000</v>
          </cell>
          <cell r="C39" t="str">
            <v>Wisma dan Rumah Dinas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6 77 0 00 000</v>
          </cell>
          <cell r="C40" t="str">
            <v>Telekomunikasi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6 78 0 00 000</v>
          </cell>
          <cell r="C41" t="str">
            <v>Rupa-Rupa Jasa Umum dan Teknologi Informasi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6 79 0 00 000</v>
          </cell>
          <cell r="C42" t="str">
            <v>Pendidikan dan Latihan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C43" t="str">
            <v>Jumlah Biaya Clearing</v>
          </cell>
          <cell r="D43">
            <v>420.10519347173204</v>
          </cell>
          <cell r="E43">
            <v>10115450.02747556</v>
          </cell>
          <cell r="F43">
            <v>4477096.3429546189</v>
          </cell>
          <cell r="G43">
            <v>3651886.5446275235</v>
          </cell>
          <cell r="H43">
            <v>1986467.1398934172</v>
          </cell>
        </row>
        <row r="44">
          <cell r="C44" t="str">
            <v>JUMLAH</v>
          </cell>
          <cell r="D44">
            <v>816</v>
          </cell>
          <cell r="E44">
            <v>19647953.300000004</v>
          </cell>
          <cell r="F44">
            <v>10342590.599410675</v>
          </cell>
          <cell r="G44">
            <v>5446300.9273167402</v>
          </cell>
          <cell r="H44">
            <v>3859061.7732725861</v>
          </cell>
        </row>
        <row r="45">
          <cell r="B45" t="str">
            <v>D:\TM1-HASIL\TM1\PLN Budget Reports V1.2\Reports\[RKAP Laba_ Rugi.xls]BPeg-F(12D1)</v>
          </cell>
          <cell r="H45">
            <v>38413.629965046297</v>
          </cell>
        </row>
        <row r="47">
          <cell r="B47" t="str">
            <v>PT. PLN (PERSERO)</v>
          </cell>
        </row>
        <row r="48">
          <cell r="B48" t="str">
            <v>SATUAN ADMINISTRASI</v>
          </cell>
        </row>
        <row r="49">
          <cell r="B49" t="str">
            <v>DISTRIBUSI BALI</v>
          </cell>
        </row>
        <row r="50">
          <cell r="B50" t="str">
            <v>LEMBAR KERJA</v>
          </cell>
          <cell r="F50" t="str">
            <v>Daftar</v>
          </cell>
          <cell r="G50" t="str">
            <v>12D1</v>
          </cell>
        </row>
        <row r="51">
          <cell r="B51" t="str">
            <v>ANGGARAN LABA RUGI</v>
          </cell>
        </row>
        <row r="52">
          <cell r="B52" t="str">
            <v>TAHUN 2005 - S/D TRW II</v>
          </cell>
          <cell r="F52" t="str">
            <v>Perihal</v>
          </cell>
          <cell r="G52" t="str">
            <v>BIAYA   KEPEGAWAIAN   PER  FUNGSI</v>
          </cell>
        </row>
        <row r="53">
          <cell r="B53" t="str">
            <v>(Dalam ribuan rupiah)</v>
          </cell>
        </row>
        <row r="54">
          <cell r="D54" t="str">
            <v>Jumlah Pegawai (orang)</v>
          </cell>
          <cell r="E54" t="str">
            <v>Kepegawaian</v>
          </cell>
          <cell r="F54" t="str">
            <v>Gaji / Tunjangan</v>
          </cell>
          <cell r="G54" t="str">
            <v>Cuti dan lainnya</v>
          </cell>
          <cell r="H54" t="str">
            <v>Diklat dan lainnya</v>
          </cell>
        </row>
        <row r="55">
          <cell r="B55" t="str">
            <v>Kode Akun</v>
          </cell>
          <cell r="C55" t="str">
            <v>U r a i a n</v>
          </cell>
          <cell r="D55" t="str">
            <v>Jumlah Pegawai</v>
          </cell>
          <cell r="E55" t="str">
            <v>Jumlah</v>
          </cell>
          <cell r="F55" t="str">
            <v>Gaji / Tunjangan</v>
          </cell>
          <cell r="G55" t="str">
            <v>Cuti dan lainnya</v>
          </cell>
          <cell r="H55" t="str">
            <v>Diklat dan lainnya</v>
          </cell>
        </row>
        <row r="57">
          <cell r="D57" t="str">
            <v>No</v>
          </cell>
          <cell r="E57" t="str">
            <v>Rp</v>
          </cell>
          <cell r="F57" t="str">
            <v>Rp</v>
          </cell>
          <cell r="G57" t="str">
            <v>Rp</v>
          </cell>
          <cell r="H57" t="str">
            <v>Rp</v>
          </cell>
        </row>
        <row r="58">
          <cell r="B58" t="str">
            <v>(1)</v>
          </cell>
          <cell r="C58" t="str">
            <v>(2)</v>
          </cell>
          <cell r="D58" t="str">
            <v>(3)</v>
          </cell>
          <cell r="E58" t="str">
            <v>( 4 = 5 S/D 7 )</v>
          </cell>
          <cell r="F58" t="str">
            <v>(5)</v>
          </cell>
          <cell r="G58" t="str">
            <v>(6)</v>
          </cell>
          <cell r="H58" t="str">
            <v>(7)</v>
          </cell>
        </row>
        <row r="59">
          <cell r="B59" t="str">
            <v>6</v>
          </cell>
          <cell r="C59" t="str">
            <v>U S A H A</v>
          </cell>
        </row>
        <row r="60">
          <cell r="C60" t="str">
            <v>PEMBANGKITAN :</v>
          </cell>
        </row>
        <row r="61">
          <cell r="B61" t="str">
            <v>6 11 0 00 000</v>
          </cell>
          <cell r="C61" t="str">
            <v>P L T 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6 12 0 00 000</v>
          </cell>
          <cell r="C62" t="str">
            <v>P L T U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6 13 0 00 000</v>
          </cell>
          <cell r="C63" t="str">
            <v>P L T D</v>
          </cell>
          <cell r="D63">
            <v>5.0696053491923561</v>
          </cell>
          <cell r="E63">
            <v>215152.42141496495</v>
          </cell>
          <cell r="F63">
            <v>137779.89014499172</v>
          </cell>
          <cell r="G63">
            <v>35114.364668839866</v>
          </cell>
          <cell r="H63">
            <v>42258.166601133358</v>
          </cell>
        </row>
        <row r="64">
          <cell r="B64" t="str">
            <v>6 14 0 00 000</v>
          </cell>
          <cell r="C64" t="str">
            <v>P L T G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6 15 0 00 000</v>
          </cell>
          <cell r="C65" t="str">
            <v>P L T P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6 16 0 00 000</v>
          </cell>
          <cell r="C66" t="str">
            <v>P L T G/U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C67" t="str">
            <v>Sub Jumlah</v>
          </cell>
          <cell r="D67">
            <v>5.0696053491923561</v>
          </cell>
          <cell r="E67">
            <v>215152.42141496495</v>
          </cell>
          <cell r="F67">
            <v>137779.89014499172</v>
          </cell>
          <cell r="G67">
            <v>35114.364668839866</v>
          </cell>
          <cell r="H67">
            <v>42258.166601133358</v>
          </cell>
        </row>
        <row r="68">
          <cell r="C68" t="str">
            <v>TRANSMISI :</v>
          </cell>
        </row>
        <row r="69">
          <cell r="B69" t="str">
            <v>6 20 0 00 000</v>
          </cell>
          <cell r="C69" t="str">
            <v>Transmisi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6 30 0 00 000</v>
          </cell>
          <cell r="C70" t="str">
            <v>Tele Informasi Data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C71" t="str">
            <v>Sub Jumlah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C72" t="str">
            <v>DISTRIBUSI :</v>
          </cell>
        </row>
        <row r="73">
          <cell r="B73" t="str">
            <v>6 40 0 00 000</v>
          </cell>
          <cell r="C73" t="str">
            <v>Distribusi</v>
          </cell>
          <cell r="D73">
            <v>230.26071818919388</v>
          </cell>
          <cell r="E73">
            <v>9772190.8635445125</v>
          </cell>
          <cell r="F73">
            <v>6232075.9316769801</v>
          </cell>
          <cell r="G73">
            <v>1620755.3104961899</v>
          </cell>
          <cell r="H73">
            <v>1919359.6213713426</v>
          </cell>
        </row>
        <row r="74">
          <cell r="B74" t="str">
            <v>6 50 0 00 000</v>
          </cell>
          <cell r="C74" t="str">
            <v>Unit Pengatur Distribusi</v>
          </cell>
          <cell r="D74">
            <v>19.974132435834889</v>
          </cell>
          <cell r="E74">
            <v>847695.7599702914</v>
          </cell>
          <cell r="F74">
            <v>496966.66259533702</v>
          </cell>
          <cell r="G74">
            <v>184232.85955209922</v>
          </cell>
          <cell r="H74">
            <v>166496.23782285515</v>
          </cell>
        </row>
        <row r="75">
          <cell r="C75" t="str">
            <v>Sub Jumlah</v>
          </cell>
          <cell r="D75">
            <v>250.23485062502877</v>
          </cell>
          <cell r="E75">
            <v>10619886.623514803</v>
          </cell>
          <cell r="F75">
            <v>6729042.5942723174</v>
          </cell>
          <cell r="G75">
            <v>1804988.170048289</v>
          </cell>
          <cell r="H75">
            <v>2085855.8591941977</v>
          </cell>
        </row>
        <row r="77">
          <cell r="B77" t="str">
            <v>6 60 0 00 000</v>
          </cell>
          <cell r="C77" t="str">
            <v>TATA USAHA LANGGANAN</v>
          </cell>
          <cell r="D77">
            <v>140.59035055404678</v>
          </cell>
          <cell r="E77">
            <v>5966609.2852968946</v>
          </cell>
          <cell r="F77">
            <v>3471487.2924059345</v>
          </cell>
          <cell r="G77">
            <v>1322667.8892431611</v>
          </cell>
          <cell r="H77">
            <v>1172454.1036477997</v>
          </cell>
        </row>
        <row r="78">
          <cell r="C78" t="str">
            <v>Jumlah Biaya Usaha</v>
          </cell>
          <cell r="D78">
            <v>395.89480652826791</v>
          </cell>
          <cell r="E78">
            <v>16801648.330226664</v>
          </cell>
          <cell r="F78">
            <v>10338309.776823243</v>
          </cell>
          <cell r="G78">
            <v>3162770.4239602899</v>
          </cell>
          <cell r="H78">
            <v>3300568.1294431309</v>
          </cell>
        </row>
        <row r="79">
          <cell r="B79" t="str">
            <v>6</v>
          </cell>
          <cell r="C79" t="str">
            <v>CLEARING :</v>
          </cell>
        </row>
        <row r="80">
          <cell r="B80" t="str">
            <v>6 71 0 00 000</v>
          </cell>
          <cell r="C80" t="str">
            <v>Tata Usaha</v>
          </cell>
          <cell r="D80">
            <v>403.96709019687876</v>
          </cell>
          <cell r="E80">
            <v>17144233.454318579</v>
          </cell>
          <cell r="F80">
            <v>7396611.2088869447</v>
          </cell>
          <cell r="G80">
            <v>6380867.1805630727</v>
          </cell>
          <cell r="H80">
            <v>3366755.0648685629</v>
          </cell>
        </row>
        <row r="81">
          <cell r="B81" t="str">
            <v>6 72 0 00 000</v>
          </cell>
          <cell r="C81" t="str">
            <v>Gudang dan Persed. Bahan</v>
          </cell>
          <cell r="D81">
            <v>3.2405440437032262</v>
          </cell>
          <cell r="E81">
            <v>137527.6475545901</v>
          </cell>
          <cell r="F81">
            <v>110515.79188459972</v>
          </cell>
          <cell r="G81">
            <v>0</v>
          </cell>
          <cell r="H81">
            <v>27011.855669990389</v>
          </cell>
        </row>
        <row r="82">
          <cell r="B82" t="str">
            <v>6 73 0 00 000</v>
          </cell>
          <cell r="C82" t="str">
            <v>B e n g k e l</v>
          </cell>
          <cell r="D82">
            <v>12.897559231150048</v>
          </cell>
          <cell r="E82">
            <v>547368.26790017192</v>
          </cell>
          <cell r="F82">
            <v>384042.41657150333</v>
          </cell>
          <cell r="G82">
            <v>55817.047132893618</v>
          </cell>
          <cell r="H82">
            <v>107508.80419577501</v>
          </cell>
        </row>
        <row r="83">
          <cell r="B83" t="str">
            <v>6 74 0 00 000</v>
          </cell>
          <cell r="C83" t="str">
            <v>Laboratorium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6 75 0 00 000</v>
          </cell>
          <cell r="C84" t="str">
            <v>Jasa-Jasa Teknik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6 76 0 00 000</v>
          </cell>
          <cell r="C85" t="str">
            <v>Wisma dan Rumah Dinas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6 77 0 00 000</v>
          </cell>
          <cell r="C86" t="str">
            <v>Telekomunikasi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6 78 0 00 000</v>
          </cell>
          <cell r="C87" t="str">
            <v>Rupa-Rupa Jasa Umum dan Teknologi Informasi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6 79 0 00 000</v>
          </cell>
          <cell r="C88" t="str">
            <v>Pendidikan dan Latihan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C89" t="str">
            <v>Jumlah Biaya Clearing</v>
          </cell>
          <cell r="D89">
            <v>420.10519347173204</v>
          </cell>
          <cell r="E89">
            <v>17829129.369773343</v>
          </cell>
          <cell r="F89">
            <v>7891169.4173430484</v>
          </cell>
          <cell r="G89">
            <v>6436684.2276959661</v>
          </cell>
          <cell r="H89">
            <v>3501275.7247343282</v>
          </cell>
        </row>
        <row r="90">
          <cell r="C90" t="str">
            <v>JUMLAH</v>
          </cell>
          <cell r="D90">
            <v>816</v>
          </cell>
          <cell r="E90">
            <v>34630777.700000003</v>
          </cell>
          <cell r="F90">
            <v>18229479.194166292</v>
          </cell>
          <cell r="G90">
            <v>9599454.6516562551</v>
          </cell>
          <cell r="H90">
            <v>6801843.8541774591</v>
          </cell>
        </row>
        <row r="91">
          <cell r="B91" t="str">
            <v>D:\TM1-HASIL\TM1\PLN Budget Reports V1.2\Reports\[RKAP Laba_ Rugi.xls]BPeg-F(12D1)</v>
          </cell>
          <cell r="H91">
            <v>38413.629965046297</v>
          </cell>
        </row>
        <row r="93">
          <cell r="B93" t="str">
            <v>PT. PLN (PERSERO)</v>
          </cell>
        </row>
        <row r="94">
          <cell r="B94" t="str">
            <v>SATUAN ADMINISTRASI</v>
          </cell>
        </row>
        <row r="95">
          <cell r="B95" t="str">
            <v>DISTRIBUSI BALI</v>
          </cell>
        </row>
        <row r="96">
          <cell r="B96" t="str">
            <v>LEMBAR KERJA</v>
          </cell>
          <cell r="F96" t="str">
            <v>Daftar</v>
          </cell>
          <cell r="G96" t="str">
            <v>12D1</v>
          </cell>
        </row>
        <row r="97">
          <cell r="B97" t="str">
            <v>ANGGARAN LABA RUGI</v>
          </cell>
        </row>
        <row r="98">
          <cell r="B98" t="str">
            <v>TAHUN 2005 - S/D TRW III</v>
          </cell>
          <cell r="F98" t="str">
            <v>Perihal</v>
          </cell>
          <cell r="G98" t="str">
            <v>BIAYA   KEPEGAWAIAN   PER  FUNGSI</v>
          </cell>
        </row>
        <row r="99">
          <cell r="B99" t="str">
            <v>(Dalam ribuan rupiah)</v>
          </cell>
        </row>
        <row r="100">
          <cell r="D100" t="str">
            <v>Jumlah Pegawai (orang)</v>
          </cell>
          <cell r="E100" t="str">
            <v>Kepegawaian</v>
          </cell>
          <cell r="F100" t="str">
            <v>Gaji / Tunjangan</v>
          </cell>
          <cell r="G100" t="str">
            <v>Cuti dan lainnya</v>
          </cell>
          <cell r="H100" t="str">
            <v>Diklat dan lainnya</v>
          </cell>
        </row>
        <row r="101">
          <cell r="B101" t="str">
            <v>Kode Akun</v>
          </cell>
          <cell r="C101" t="str">
            <v>U r a i a n</v>
          </cell>
          <cell r="D101" t="str">
            <v>Jumlah Pegawai</v>
          </cell>
          <cell r="E101" t="str">
            <v>Jumlah</v>
          </cell>
          <cell r="F101" t="str">
            <v>Gaji / Tunjangan</v>
          </cell>
          <cell r="G101" t="str">
            <v>Cuti dan lainnya</v>
          </cell>
          <cell r="H101" t="str">
            <v>Diklat dan lainnya</v>
          </cell>
        </row>
        <row r="103">
          <cell r="D103" t="str">
            <v>No</v>
          </cell>
          <cell r="E103" t="str">
            <v>Rp</v>
          </cell>
          <cell r="F103" t="str">
            <v>Rp</v>
          </cell>
          <cell r="G103" t="str">
            <v>Rp</v>
          </cell>
          <cell r="H103" t="str">
            <v>Rp</v>
          </cell>
        </row>
        <row r="104">
          <cell r="B104" t="str">
            <v>(1)</v>
          </cell>
          <cell r="C104" t="str">
            <v>(2)</v>
          </cell>
          <cell r="D104" t="str">
            <v>(3)</v>
          </cell>
          <cell r="E104" t="str">
            <v>( 4 = 5 S/D 7 )</v>
          </cell>
          <cell r="F104" t="str">
            <v>(5)</v>
          </cell>
          <cell r="G104" t="str">
            <v>(6)</v>
          </cell>
          <cell r="H104" t="str">
            <v>(7)</v>
          </cell>
        </row>
        <row r="105">
          <cell r="B105" t="str">
            <v>6</v>
          </cell>
          <cell r="C105" t="str">
            <v>U S A H A</v>
          </cell>
        </row>
        <row r="106">
          <cell r="C106" t="str">
            <v>PEMBANGKITAN :</v>
          </cell>
        </row>
        <row r="107">
          <cell r="B107" t="str">
            <v>6 11 0 00 000</v>
          </cell>
          <cell r="C107" t="str">
            <v>P L T A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6 12 0 00 000</v>
          </cell>
          <cell r="C108" t="str">
            <v>P L T U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6 13 0 00 000</v>
          </cell>
          <cell r="C109" t="str">
            <v>P L T D</v>
          </cell>
          <cell r="D109">
            <v>5.0696053491923561</v>
          </cell>
          <cell r="E109">
            <v>314989.44217918883</v>
          </cell>
          <cell r="F109">
            <v>201713.79180797929</v>
          </cell>
          <cell r="G109">
            <v>51408.457626334486</v>
          </cell>
          <cell r="H109">
            <v>61867.192744875072</v>
          </cell>
        </row>
        <row r="110">
          <cell r="B110" t="str">
            <v>6 14 0 00 000</v>
          </cell>
          <cell r="C110" t="str">
            <v>P L T G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6 15 0 00 000</v>
          </cell>
          <cell r="C111" t="str">
            <v>P L T P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6 16 0 00 000</v>
          </cell>
          <cell r="C112" t="str">
            <v>P L T G/U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C113" t="str">
            <v>Sub Jumlah</v>
          </cell>
          <cell r="D113">
            <v>5.0696053491923561</v>
          </cell>
          <cell r="E113">
            <v>314989.44217918883</v>
          </cell>
          <cell r="F113">
            <v>201713.79180797929</v>
          </cell>
          <cell r="G113">
            <v>51408.457626334486</v>
          </cell>
          <cell r="H113">
            <v>61867.192744875072</v>
          </cell>
        </row>
        <row r="114">
          <cell r="C114" t="str">
            <v>TRANSMISI :</v>
          </cell>
        </row>
        <row r="115">
          <cell r="B115" t="str">
            <v>6 20 0 00 000</v>
          </cell>
          <cell r="C115" t="str">
            <v>Transmisi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6 30 0 00 000</v>
          </cell>
          <cell r="C116" t="str">
            <v>Tele Informasi Data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C117" t="str">
            <v>Sub Jumlah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C118" t="str">
            <v>DISTRIBUSI :</v>
          </cell>
        </row>
        <row r="119">
          <cell r="B119" t="str">
            <v>6 40 0 00 000</v>
          </cell>
          <cell r="C119" t="str">
            <v>Distribusi</v>
          </cell>
          <cell r="D119">
            <v>230.26071818919388</v>
          </cell>
          <cell r="E119">
            <v>14306773.443370374</v>
          </cell>
          <cell r="F119">
            <v>9123941.5686201584</v>
          </cell>
          <cell r="G119">
            <v>2372833.2119372725</v>
          </cell>
          <cell r="H119">
            <v>2809998.6628129431</v>
          </cell>
        </row>
        <row r="120">
          <cell r="B120" t="str">
            <v>6 50 0 00 000</v>
          </cell>
          <cell r="C120" t="str">
            <v>Unit Pengatur Distribusi</v>
          </cell>
          <cell r="D120">
            <v>19.974132435834889</v>
          </cell>
          <cell r="E120">
            <v>1241051.4035336503</v>
          </cell>
          <cell r="F120">
            <v>727573.73959849961</v>
          </cell>
          <cell r="G120">
            <v>269722.29863714747</v>
          </cell>
          <cell r="H120">
            <v>243755.36529800319</v>
          </cell>
        </row>
        <row r="121">
          <cell r="C121" t="str">
            <v>Sub Jumlah</v>
          </cell>
          <cell r="D121">
            <v>250.23485062502877</v>
          </cell>
          <cell r="E121">
            <v>15547824.846904024</v>
          </cell>
          <cell r="F121">
            <v>9851515.308218658</v>
          </cell>
          <cell r="G121">
            <v>2642555.51057442</v>
          </cell>
          <cell r="H121">
            <v>3053754.0281109465</v>
          </cell>
        </row>
        <row r="123">
          <cell r="B123" t="str">
            <v>6 60 0 00 000</v>
          </cell>
          <cell r="C123" t="str">
            <v>TATA USAHA LANGGANAN</v>
          </cell>
          <cell r="D123">
            <v>140.59035055404678</v>
          </cell>
          <cell r="E123">
            <v>8735290.6284610126</v>
          </cell>
          <cell r="F123">
            <v>5082359.0019379202</v>
          </cell>
          <cell r="G123">
            <v>1936424.5025970687</v>
          </cell>
          <cell r="H123">
            <v>1716507.1239260237</v>
          </cell>
        </row>
        <row r="124">
          <cell r="C124" t="str">
            <v>Jumlah Biaya Usaha</v>
          </cell>
          <cell r="D124">
            <v>395.89480652826791</v>
          </cell>
          <cell r="E124">
            <v>24598104.917544223</v>
          </cell>
          <cell r="F124">
            <v>15135588.101964558</v>
          </cell>
          <cell r="G124">
            <v>4630388.4707978228</v>
          </cell>
          <cell r="H124">
            <v>4832128.3447818449</v>
          </cell>
        </row>
        <row r="125">
          <cell r="B125" t="str">
            <v>6</v>
          </cell>
          <cell r="C125" t="str">
            <v>CLEARING :</v>
          </cell>
        </row>
        <row r="126">
          <cell r="B126" t="str">
            <v>6 71 0 00 000</v>
          </cell>
          <cell r="C126" t="str">
            <v>Tata Usaha</v>
          </cell>
          <cell r="D126">
            <v>403.96709019687876</v>
          </cell>
          <cell r="E126">
            <v>25099659.566229649</v>
          </cell>
          <cell r="F126">
            <v>10828855.298867583</v>
          </cell>
          <cell r="G126">
            <v>9341776.31191306</v>
          </cell>
          <cell r="H126">
            <v>4929027.9554490056</v>
          </cell>
        </row>
        <row r="127">
          <cell r="B127" t="str">
            <v>6 72 0 00 000</v>
          </cell>
          <cell r="C127" t="str">
            <v>Gudang dan Persed. Bahan</v>
          </cell>
          <cell r="D127">
            <v>3.2405440437032262</v>
          </cell>
          <cell r="E127">
            <v>201344.50127282328</v>
          </cell>
          <cell r="F127">
            <v>161798.35397055905</v>
          </cell>
          <cell r="G127">
            <v>0</v>
          </cell>
          <cell r="H127">
            <v>39546.147302264224</v>
          </cell>
        </row>
        <row r="128">
          <cell r="B128" t="str">
            <v>6 73 0 00 000</v>
          </cell>
          <cell r="C128" t="str">
            <v>B e n g k e l</v>
          </cell>
          <cell r="D128">
            <v>12.897559231150048</v>
          </cell>
          <cell r="E128">
            <v>801363.16495330702</v>
          </cell>
          <cell r="F128">
            <v>562249.33827582514</v>
          </cell>
          <cell r="G128">
            <v>81717.790693926872</v>
          </cell>
          <cell r="H128">
            <v>157396.03598355499</v>
          </cell>
        </row>
        <row r="129">
          <cell r="B129" t="str">
            <v>6 74 0 00 000</v>
          </cell>
          <cell r="C129" t="str">
            <v>Laboratorium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6 75 0 00 000</v>
          </cell>
          <cell r="C130" t="str">
            <v>Jasa-Jasa Teknik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6 76 0 00 000</v>
          </cell>
          <cell r="C131" t="str">
            <v>Wisma dan Rumah Dinas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6 77 0 00 000</v>
          </cell>
          <cell r="C132" t="str">
            <v>Telekomunikasi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6 78 0 00 000</v>
          </cell>
          <cell r="C133" t="str">
            <v>Rupa-Rupa Jasa Umum dan Teknologi Informasi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6 79 0 00 000</v>
          </cell>
          <cell r="C134" t="str">
            <v>Pendidikan dan Latihan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C135" t="str">
            <v>Jumlah Biaya Clearing</v>
          </cell>
          <cell r="D135">
            <v>420.10519347173204</v>
          </cell>
          <cell r="E135">
            <v>26102367.232455779</v>
          </cell>
          <cell r="F135">
            <v>11552902.991113968</v>
          </cell>
          <cell r="G135">
            <v>9423494.1026069876</v>
          </cell>
          <cell r="H135">
            <v>5125970.138734825</v>
          </cell>
        </row>
        <row r="136">
          <cell r="C136" t="str">
            <v>JUMLAH</v>
          </cell>
          <cell r="D136">
            <v>816</v>
          </cell>
          <cell r="E136">
            <v>50700472.150000006</v>
          </cell>
          <cell r="F136">
            <v>26688491.093078524</v>
          </cell>
          <cell r="G136">
            <v>14053882.573404811</v>
          </cell>
          <cell r="H136">
            <v>9958098.4835166708</v>
          </cell>
        </row>
        <row r="137">
          <cell r="B137" t="str">
            <v>D:\TM1-HASIL\TM1\PLN Budget Reports V1.2\Reports\[RKAP Laba_ Rugi.xls]BPeg-F(12D1)</v>
          </cell>
          <cell r="H137">
            <v>38413.629965046297</v>
          </cell>
        </row>
        <row r="139">
          <cell r="B139" t="str">
            <v>PT. PLN (PERSERO)</v>
          </cell>
        </row>
        <row r="140">
          <cell r="B140" t="str">
            <v>SATUAN ADMINISTRASI</v>
          </cell>
        </row>
        <row r="141">
          <cell r="B141" t="str">
            <v>DISTRIBUSI BALI</v>
          </cell>
        </row>
        <row r="142">
          <cell r="B142" t="str">
            <v>LEMBAR KERJA</v>
          </cell>
          <cell r="F142" t="str">
            <v>Daftar</v>
          </cell>
          <cell r="G142" t="str">
            <v>12D1</v>
          </cell>
        </row>
        <row r="143">
          <cell r="B143" t="str">
            <v>ANGGARAN LABA RUGI</v>
          </cell>
        </row>
        <row r="144">
          <cell r="B144" t="str">
            <v>TAHUN 2005 - S/D TRW IV</v>
          </cell>
          <cell r="F144" t="str">
            <v>Perihal</v>
          </cell>
          <cell r="G144" t="str">
            <v>BIAYA   KEPEGAWAIAN   PER  FUNGSI</v>
          </cell>
        </row>
        <row r="145">
          <cell r="B145" t="str">
            <v>(Dalam ribuan rupiah)</v>
          </cell>
        </row>
        <row r="146">
          <cell r="D146" t="str">
            <v>Jumlah Pegawai (orang)</v>
          </cell>
          <cell r="E146" t="str">
            <v>Kepegawaian</v>
          </cell>
          <cell r="F146" t="str">
            <v>Gaji / Tunjangan</v>
          </cell>
          <cell r="G146" t="str">
            <v>Cuti dan lainnya</v>
          </cell>
          <cell r="H146" t="str">
            <v>Diklat dan lainnya</v>
          </cell>
        </row>
        <row r="147">
          <cell r="B147" t="str">
            <v>Kode Akun</v>
          </cell>
          <cell r="C147" t="str">
            <v>U r a i a n</v>
          </cell>
          <cell r="D147" t="str">
            <v>Jumlah Pegawai</v>
          </cell>
          <cell r="E147" t="str">
            <v>Jumlah</v>
          </cell>
          <cell r="F147" t="str">
            <v>Gaji / Tunjangan</v>
          </cell>
          <cell r="G147" t="str">
            <v>Cuti dan lainnya</v>
          </cell>
          <cell r="H147" t="str">
            <v>Diklat dan lainnya</v>
          </cell>
        </row>
        <row r="149">
          <cell r="D149" t="str">
            <v>No</v>
          </cell>
          <cell r="E149" t="str">
            <v>Rp</v>
          </cell>
          <cell r="F149" t="str">
            <v>Rp</v>
          </cell>
          <cell r="G149" t="str">
            <v>Rp</v>
          </cell>
          <cell r="H149" t="str">
            <v>Rp</v>
          </cell>
        </row>
        <row r="150">
          <cell r="B150" t="str">
            <v>(1)</v>
          </cell>
          <cell r="C150" t="str">
            <v>(2)</v>
          </cell>
          <cell r="D150" t="str">
            <v>(3)</v>
          </cell>
          <cell r="E150" t="str">
            <v>( 4 = 5 S/D 7 )</v>
          </cell>
          <cell r="F150" t="str">
            <v>(5)</v>
          </cell>
          <cell r="G150" t="str">
            <v>(6)</v>
          </cell>
          <cell r="H150" t="str">
            <v>(7)</v>
          </cell>
        </row>
        <row r="151">
          <cell r="B151" t="str">
            <v>6</v>
          </cell>
          <cell r="C151" t="str">
            <v>U S A H A</v>
          </cell>
        </row>
        <row r="152">
          <cell r="C152" t="str">
            <v>PEMBANGKITAN :</v>
          </cell>
        </row>
        <row r="153">
          <cell r="B153" t="str">
            <v>6 11 0 00 000</v>
          </cell>
          <cell r="C153" t="str">
            <v>P L T 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6 12 0 00 000</v>
          </cell>
          <cell r="C154" t="str">
            <v>P L T U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6 13 0 00 000</v>
          </cell>
          <cell r="C155" t="str">
            <v>P L T D</v>
          </cell>
          <cell r="D155">
            <v>5.0696053491923561</v>
          </cell>
          <cell r="E155">
            <v>448728.97281936009</v>
          </cell>
          <cell r="F155">
            <v>287358.27453544107</v>
          </cell>
          <cell r="G155">
            <v>73235.674901667517</v>
          </cell>
          <cell r="H155">
            <v>88135.023382251471</v>
          </cell>
        </row>
        <row r="156">
          <cell r="B156" t="str">
            <v>6 14 0 00 000</v>
          </cell>
          <cell r="C156" t="str">
            <v>P L T G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6 15 0 00 000</v>
          </cell>
          <cell r="C157" t="str">
            <v>P L T P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B158" t="str">
            <v>6 16 0 00 000</v>
          </cell>
          <cell r="C158" t="str">
            <v>P L T G/U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C159" t="str">
            <v>Sub Jumlah</v>
          </cell>
          <cell r="D159">
            <v>5.0696053491923561</v>
          </cell>
          <cell r="E159">
            <v>448728.97281936009</v>
          </cell>
          <cell r="F159">
            <v>287358.27453544107</v>
          </cell>
          <cell r="G159">
            <v>73235.674901667517</v>
          </cell>
          <cell r="H159">
            <v>88135.023382251471</v>
          </cell>
        </row>
        <row r="160">
          <cell r="C160" t="str">
            <v>TRANSMISI :</v>
          </cell>
        </row>
        <row r="161">
          <cell r="B161" t="str">
            <v>6 20 0 00 000</v>
          </cell>
          <cell r="C161" t="str">
            <v>Transmisi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6 30 0 00 000</v>
          </cell>
          <cell r="C162" t="str">
            <v>Tele Informasi Data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C163" t="str">
            <v>Sub Jumlah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C164" t="str">
            <v>DISTRIBUSI :</v>
          </cell>
        </row>
        <row r="165">
          <cell r="B165" t="str">
            <v>6 40 0 00 000</v>
          </cell>
          <cell r="C165" t="str">
            <v>Distribusi</v>
          </cell>
          <cell r="D165">
            <v>230.26071818919388</v>
          </cell>
          <cell r="E165">
            <v>20381202.960925914</v>
          </cell>
          <cell r="F165">
            <v>12997822.72010793</v>
          </cell>
          <cell r="G165">
            <v>3380300.6300717937</v>
          </cell>
          <cell r="H165">
            <v>4003079.6107461909</v>
          </cell>
        </row>
        <row r="166">
          <cell r="B166" t="str">
            <v>6 50 0 00 000</v>
          </cell>
          <cell r="C166" t="str">
            <v>Unit Pengatur Distribusi</v>
          </cell>
          <cell r="D166">
            <v>19.974132435834889</v>
          </cell>
          <cell r="E166">
            <v>1767982.1827389291</v>
          </cell>
          <cell r="F166">
            <v>1036490.0314171413</v>
          </cell>
          <cell r="G166">
            <v>384242.11674076348</v>
          </cell>
          <cell r="H166">
            <v>347250.0345810242</v>
          </cell>
        </row>
        <row r="167">
          <cell r="C167" t="str">
            <v>Sub Jumlah</v>
          </cell>
          <cell r="D167">
            <v>250.23485062502877</v>
          </cell>
          <cell r="E167">
            <v>22149185.143664844</v>
          </cell>
          <cell r="F167">
            <v>14034312.751525071</v>
          </cell>
          <cell r="G167">
            <v>3764542.7468125573</v>
          </cell>
          <cell r="H167">
            <v>4350329.6453272151</v>
          </cell>
        </row>
        <row r="169">
          <cell r="B169" t="str">
            <v>6 60 0 00 000</v>
          </cell>
          <cell r="C169" t="str">
            <v>TATA USAHA LANGGANAN</v>
          </cell>
          <cell r="D169">
            <v>140.59035055404678</v>
          </cell>
          <cell r="E169">
            <v>12444156.743380744</v>
          </cell>
          <cell r="F169">
            <v>7240248.1767673306</v>
          </cell>
          <cell r="G169">
            <v>2758599.6914090617</v>
          </cell>
          <cell r="H169">
            <v>2445308.8752043517</v>
          </cell>
        </row>
        <row r="170">
          <cell r="C170" t="str">
            <v>Jumlah Biaya Usaha</v>
          </cell>
          <cell r="D170">
            <v>395.89480652826791</v>
          </cell>
          <cell r="E170">
            <v>35042070.85986495</v>
          </cell>
          <cell r="F170">
            <v>21561919.202827841</v>
          </cell>
          <cell r="G170">
            <v>6596378.1131232865</v>
          </cell>
          <cell r="H170">
            <v>6883773.543913818</v>
          </cell>
        </row>
        <row r="171">
          <cell r="B171" t="str">
            <v>6</v>
          </cell>
          <cell r="C171" t="str">
            <v>CLEARING :</v>
          </cell>
        </row>
        <row r="172">
          <cell r="B172" t="str">
            <v>6 71 0 00 000</v>
          </cell>
          <cell r="C172" t="str">
            <v>Tata Usaha</v>
          </cell>
          <cell r="D172">
            <v>403.96709019687876</v>
          </cell>
          <cell r="E172">
            <v>35756577.672411866</v>
          </cell>
          <cell r="F172">
            <v>15426615.830209497</v>
          </cell>
          <cell r="G172">
            <v>13308146.646922551</v>
          </cell>
          <cell r="H172">
            <v>7021815.195279819</v>
          </cell>
        </row>
        <row r="173">
          <cell r="B173" t="str">
            <v>6 72 0 00 000</v>
          </cell>
          <cell r="C173" t="str">
            <v>Gudang dan Persed. Bahan</v>
          </cell>
          <cell r="D173">
            <v>3.2405440437032262</v>
          </cell>
          <cell r="E173">
            <v>286832.18908519222</v>
          </cell>
          <cell r="F173">
            <v>230495.37368230263</v>
          </cell>
          <cell r="G173">
            <v>0</v>
          </cell>
          <cell r="H173">
            <v>56336.81540288961</v>
          </cell>
        </row>
        <row r="174">
          <cell r="B174" t="str">
            <v>6 73 0 00 000</v>
          </cell>
          <cell r="C174" t="str">
            <v>B e n g k e l</v>
          </cell>
          <cell r="D174">
            <v>12.897559231150048</v>
          </cell>
          <cell r="E174">
            <v>1141609.2786379969</v>
          </cell>
          <cell r="F174">
            <v>800971.50649687718</v>
          </cell>
          <cell r="G174">
            <v>116413.87097124732</v>
          </cell>
          <cell r="H174">
            <v>224223.90116987235</v>
          </cell>
        </row>
        <row r="175">
          <cell r="B175" t="str">
            <v>6 74 0 00 000</v>
          </cell>
          <cell r="C175" t="str">
            <v>Laboratorium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6 75 0 00 000</v>
          </cell>
          <cell r="C176" t="str">
            <v>Jasa-Jasa Teknik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6 76 0 00 000</v>
          </cell>
          <cell r="C177" t="str">
            <v>Wisma dan Rumah Dinas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6 77 0 00 000</v>
          </cell>
          <cell r="C178" t="str">
            <v>Telekomunikasi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6 78 0 00 000</v>
          </cell>
          <cell r="C179" t="str">
            <v>Rupa-Rupa Jasa Umum dan Teknologi Informasi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6 79 0 00 000</v>
          </cell>
          <cell r="C180" t="str">
            <v>Pendidikan dan Latihan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C181" t="str">
            <v>Jumlah Biaya Clearing</v>
          </cell>
          <cell r="D181">
            <v>420.10519347173204</v>
          </cell>
          <cell r="E181">
            <v>37185019.140135057</v>
          </cell>
          <cell r="F181">
            <v>16458082.710388677</v>
          </cell>
          <cell r="G181">
            <v>13424560.517893799</v>
          </cell>
          <cell r="H181">
            <v>7302375.9118525805</v>
          </cell>
        </row>
        <row r="182">
          <cell r="C182" t="str">
            <v>JUMLAH</v>
          </cell>
          <cell r="D182">
            <v>816</v>
          </cell>
          <cell r="E182">
            <v>72227090</v>
          </cell>
          <cell r="F182">
            <v>38020001.913216516</v>
          </cell>
          <cell r="G182">
            <v>20020938.631017085</v>
          </cell>
          <cell r="H182">
            <v>14186149.455766398</v>
          </cell>
        </row>
        <row r="183">
          <cell r="B183" t="str">
            <v>D:\TM1-HASIL\TM1\PLN Budget Reports V1.2\Reports\[RKAP Laba_ Rugi.xls]BPeg-F(12D1)</v>
          </cell>
          <cell r="H183">
            <v>38413.629965046297</v>
          </cell>
        </row>
      </sheetData>
      <sheetData sheetId="19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12D2</v>
          </cell>
        </row>
        <row r="5">
          <cell r="B5" t="str">
            <v>ANGGARAN LABA RUGI</v>
          </cell>
        </row>
        <row r="6">
          <cell r="B6" t="str">
            <v xml:space="preserve">TAHUN 2005  </v>
          </cell>
          <cell r="E6" t="str">
            <v>Perihal</v>
          </cell>
          <cell r="F6" t="str">
            <v>RINCIAN BIAYA KEPEGAWAIAN PER UNSUR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</v>
          </cell>
          <cell r="C9" t="str">
            <v xml:space="preserve">U r a i a n 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(1)</v>
          </cell>
          <cell r="C11" t="str">
            <v>(2)</v>
          </cell>
          <cell r="D11" t="str">
            <v>(3)</v>
          </cell>
          <cell r="E11" t="str">
            <v>(4)</v>
          </cell>
          <cell r="F11" t="str">
            <v>(5)</v>
          </cell>
          <cell r="G11" t="str">
            <v>(6)</v>
          </cell>
        </row>
        <row r="12">
          <cell r="B12">
            <v>1</v>
          </cell>
          <cell r="C12" t="str">
            <v>Gaji Dasar</v>
          </cell>
          <cell r="D12">
            <v>5513101.25</v>
          </cell>
          <cell r="E12">
            <v>11026202.5</v>
          </cell>
          <cell r="F12">
            <v>16539303.75</v>
          </cell>
          <cell r="G12">
            <v>22052405</v>
          </cell>
        </row>
        <row r="13">
          <cell r="B13">
            <v>2</v>
          </cell>
          <cell r="C13" t="str">
            <v>Indeks Gaji Dasar</v>
          </cell>
          <cell r="D13">
            <v>1065498.75</v>
          </cell>
          <cell r="E13">
            <v>2130997.5</v>
          </cell>
          <cell r="F13">
            <v>3196496.25</v>
          </cell>
          <cell r="G13">
            <v>4261995</v>
          </cell>
        </row>
        <row r="14">
          <cell r="B14">
            <v>3</v>
          </cell>
          <cell r="C14" t="str">
            <v>Tunjangan Perumahan</v>
          </cell>
          <cell r="D14">
            <v>1348452.5</v>
          </cell>
          <cell r="E14">
            <v>2696905</v>
          </cell>
          <cell r="F14">
            <v>4045357.5</v>
          </cell>
          <cell r="G14">
            <v>5393810</v>
          </cell>
        </row>
        <row r="15">
          <cell r="B15">
            <v>4</v>
          </cell>
          <cell r="C15" t="str">
            <v>Tunjangan Transpot</v>
          </cell>
          <cell r="D15">
            <v>1430305</v>
          </cell>
          <cell r="E15">
            <v>2860610</v>
          </cell>
          <cell r="F15">
            <v>4290915</v>
          </cell>
          <cell r="G15">
            <v>5721220</v>
          </cell>
        </row>
        <row r="16">
          <cell r="B16">
            <v>5</v>
          </cell>
          <cell r="C16" t="str">
            <v>Tunjangan Jabatan</v>
          </cell>
          <cell r="D16">
            <v>1180462.5</v>
          </cell>
          <cell r="E16">
            <v>2360925</v>
          </cell>
          <cell r="F16">
            <v>3541387.5</v>
          </cell>
          <cell r="G16">
            <v>4721850</v>
          </cell>
        </row>
        <row r="17">
          <cell r="C17" t="str">
            <v>Sub Jumlah Gaji / Tunjangan</v>
          </cell>
          <cell r="D17">
            <v>10537820</v>
          </cell>
          <cell r="E17">
            <v>21075640</v>
          </cell>
          <cell r="F17">
            <v>31613460</v>
          </cell>
          <cell r="G17">
            <v>42151280</v>
          </cell>
        </row>
        <row r="18">
          <cell r="B18">
            <v>6</v>
          </cell>
          <cell r="C18" t="str">
            <v>Tunjangan Cuti Tahunan dan Besar</v>
          </cell>
          <cell r="D18">
            <v>1526551.9500000002</v>
          </cell>
          <cell r="E18">
            <v>3053103.9000000004</v>
          </cell>
          <cell r="F18">
            <v>3515695.4</v>
          </cell>
          <cell r="G18">
            <v>4625915</v>
          </cell>
        </row>
        <row r="19">
          <cell r="B19">
            <v>7</v>
          </cell>
          <cell r="C19" t="str">
            <v>Tunjangan Keamanan / Khusus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>
            <v>8</v>
          </cell>
          <cell r="C20" t="str">
            <v>Penghargaan Kesetiaan Kerja / Winduan</v>
          </cell>
          <cell r="D20">
            <v>238009.2</v>
          </cell>
          <cell r="E20">
            <v>538652.4</v>
          </cell>
          <cell r="F20">
            <v>839295.60000000009</v>
          </cell>
          <cell r="G20">
            <v>1252680</v>
          </cell>
        </row>
        <row r="21">
          <cell r="B21">
            <v>9</v>
          </cell>
          <cell r="C21" t="str">
            <v>Pesangon Pensiun Normal</v>
          </cell>
          <cell r="D21">
            <v>281026.40000000002</v>
          </cell>
          <cell r="E21">
            <v>1159233.9000000001</v>
          </cell>
          <cell r="F21">
            <v>1861799.9000000001</v>
          </cell>
          <cell r="G21">
            <v>3512830</v>
          </cell>
        </row>
        <row r="22">
          <cell r="B22">
            <v>10</v>
          </cell>
          <cell r="C22" t="str">
            <v>Uang Lembur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>
            <v>11</v>
          </cell>
          <cell r="C23" t="str">
            <v>Premi Piket Shift</v>
          </cell>
          <cell r="D23">
            <v>476657.5</v>
          </cell>
          <cell r="E23">
            <v>953315</v>
          </cell>
          <cell r="F23">
            <v>1429972.5</v>
          </cell>
          <cell r="G23">
            <v>1906630</v>
          </cell>
        </row>
        <row r="24">
          <cell r="B24">
            <v>12</v>
          </cell>
          <cell r="C24" t="str">
            <v>THR</v>
          </cell>
          <cell r="D24">
            <v>2998472</v>
          </cell>
          <cell r="E24">
            <v>0</v>
          </cell>
          <cell r="F24">
            <v>0</v>
          </cell>
          <cell r="G24">
            <v>3748090</v>
          </cell>
        </row>
        <row r="25">
          <cell r="B25">
            <v>13</v>
          </cell>
          <cell r="C25" t="str">
            <v>Iuran Pemberi Kerja</v>
          </cell>
          <cell r="D25">
            <v>396365</v>
          </cell>
          <cell r="E25">
            <v>792730</v>
          </cell>
          <cell r="F25">
            <v>1189095</v>
          </cell>
          <cell r="G25">
            <v>1585460</v>
          </cell>
        </row>
        <row r="26">
          <cell r="B26">
            <v>14</v>
          </cell>
          <cell r="C26" t="str">
            <v>Asuransi  Pegawai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>
            <v>15</v>
          </cell>
          <cell r="C27" t="str">
            <v>Beban Pajak</v>
          </cell>
          <cell r="D27">
            <v>1439897.5</v>
          </cell>
          <cell r="E27">
            <v>2879795</v>
          </cell>
          <cell r="F27">
            <v>4319692.5</v>
          </cell>
          <cell r="G27">
            <v>5759590</v>
          </cell>
        </row>
        <row r="28">
          <cell r="C28" t="str">
            <v>Sub Jumlah Cuti dan lainnya</v>
          </cell>
          <cell r="D28">
            <v>7356979.5500000007</v>
          </cell>
          <cell r="E28">
            <v>9376830.1999999993</v>
          </cell>
          <cell r="F28">
            <v>13155550.9</v>
          </cell>
          <cell r="G28">
            <v>22391195</v>
          </cell>
        </row>
        <row r="29">
          <cell r="B29">
            <v>16</v>
          </cell>
          <cell r="C29" t="str">
            <v>Biaya Peserta Latihan (Tunai)</v>
          </cell>
          <cell r="D29">
            <v>161280</v>
          </cell>
          <cell r="E29">
            <v>322560</v>
          </cell>
          <cell r="F29">
            <v>483840</v>
          </cell>
          <cell r="G29">
            <v>645120</v>
          </cell>
        </row>
        <row r="30">
          <cell r="B30">
            <v>17</v>
          </cell>
          <cell r="C30" t="str">
            <v>Pakaian Dinas</v>
          </cell>
          <cell r="D30">
            <v>0</v>
          </cell>
          <cell r="E30">
            <v>672000</v>
          </cell>
          <cell r="F30">
            <v>672000</v>
          </cell>
          <cell r="G30">
            <v>672000</v>
          </cell>
        </row>
        <row r="31">
          <cell r="B31">
            <v>18</v>
          </cell>
          <cell r="C31" t="str">
            <v>Perawatan  Kesehatan</v>
          </cell>
          <cell r="D31">
            <v>700387.5</v>
          </cell>
          <cell r="E31">
            <v>1400775</v>
          </cell>
          <cell r="F31">
            <v>2101162.5</v>
          </cell>
          <cell r="G31">
            <v>2801550</v>
          </cell>
        </row>
        <row r="32">
          <cell r="B32">
            <v>19</v>
          </cell>
          <cell r="C32" t="str">
            <v>Rupa-rupa Biaya Pegawai **)</v>
          </cell>
          <cell r="D32">
            <v>237941.25</v>
          </cell>
          <cell r="E32">
            <v>475882.5</v>
          </cell>
          <cell r="F32">
            <v>713823.75</v>
          </cell>
          <cell r="G32">
            <v>951765</v>
          </cell>
        </row>
        <row r="33">
          <cell r="B33">
            <v>20</v>
          </cell>
          <cell r="C33" t="str">
            <v>Uang Makan Lembur</v>
          </cell>
          <cell r="D33">
            <v>8425</v>
          </cell>
          <cell r="E33">
            <v>16850</v>
          </cell>
          <cell r="F33">
            <v>25275</v>
          </cell>
          <cell r="G33">
            <v>33700</v>
          </cell>
        </row>
        <row r="34">
          <cell r="B34">
            <v>21</v>
          </cell>
          <cell r="C34" t="str">
            <v>Biaya Diklat (Non Tunai)</v>
          </cell>
          <cell r="D34">
            <v>645120</v>
          </cell>
          <cell r="E34">
            <v>1290240</v>
          </cell>
          <cell r="F34">
            <v>1935360</v>
          </cell>
          <cell r="G34">
            <v>2580480</v>
          </cell>
        </row>
        <row r="35">
          <cell r="C35" t="str">
            <v>Sub Jumlah Diklat dan lainnya</v>
          </cell>
          <cell r="D35">
            <v>1753153.75</v>
          </cell>
          <cell r="E35">
            <v>4178307.5</v>
          </cell>
          <cell r="F35">
            <v>5931461.25</v>
          </cell>
          <cell r="G35">
            <v>7684615</v>
          </cell>
        </row>
        <row r="36">
          <cell r="C36" t="str">
            <v>JUMLAH BIAYA</v>
          </cell>
          <cell r="D36">
            <v>19647953.300000001</v>
          </cell>
          <cell r="E36">
            <v>34630777.700000003</v>
          </cell>
          <cell r="F36">
            <v>50700472.149999999</v>
          </cell>
          <cell r="G36">
            <v>72227090</v>
          </cell>
        </row>
        <row r="37">
          <cell r="C37" t="str">
            <v>Jumlah Pegawai (orang)</v>
          </cell>
          <cell r="D37">
            <v>816</v>
          </cell>
          <cell r="E37">
            <v>816</v>
          </cell>
          <cell r="F37">
            <v>816</v>
          </cell>
          <cell r="G37">
            <v>816</v>
          </cell>
        </row>
        <row r="38">
          <cell r="C38" t="str">
            <v>Rasio Biaya Pegawai / Pegawai</v>
          </cell>
          <cell r="D38">
            <v>24078.374142156863</v>
          </cell>
          <cell r="E38">
            <v>42439.678553921571</v>
          </cell>
          <cell r="F38">
            <v>62132.931556372547</v>
          </cell>
          <cell r="G38">
            <v>88513.590686274503</v>
          </cell>
        </row>
        <row r="39">
          <cell r="B39" t="str">
            <v>*) Rincian diuraikan tersendiri</v>
          </cell>
        </row>
        <row r="41">
          <cell r="B41" t="str">
            <v>RINCIAN RUPA-RUPA BIAYA PEGAWAI  **)</v>
          </cell>
        </row>
        <row r="42">
          <cell r="B42" t="str">
            <v>No</v>
          </cell>
          <cell r="C42" t="str">
            <v xml:space="preserve">U r a i a n </v>
          </cell>
          <cell r="D42" t="str">
            <v>RKAP 2005</v>
          </cell>
        </row>
        <row r="43">
          <cell r="D43" t="str">
            <v>S/D TRW I</v>
          </cell>
          <cell r="E43" t="str">
            <v xml:space="preserve"> S/D TRW II</v>
          </cell>
          <cell r="F43" t="str">
            <v>S/D TRW  III</v>
          </cell>
          <cell r="G43" t="str">
            <v>S/D TRW IV</v>
          </cell>
        </row>
        <row r="44">
          <cell r="B44">
            <v>1</v>
          </cell>
          <cell r="C44" t="str">
            <v>Pembinaan Spiritual, Budaya &amp; Olah Raga (SBO)</v>
          </cell>
          <cell r="D44">
            <v>101733.75</v>
          </cell>
          <cell r="E44">
            <v>203467.5</v>
          </cell>
          <cell r="F44">
            <v>305201.25</v>
          </cell>
          <cell r="G44">
            <v>406935</v>
          </cell>
        </row>
        <row r="45">
          <cell r="B45">
            <v>2</v>
          </cell>
          <cell r="C45" t="str">
            <v>Tunjangan Tewas / Kecelakaan Dinas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3</v>
          </cell>
          <cell r="C46" t="str">
            <v>Bantuan Kematian / Pemakaman</v>
          </cell>
          <cell r="D46">
            <v>136207.5</v>
          </cell>
          <cell r="E46">
            <v>272415</v>
          </cell>
          <cell r="F46">
            <v>408622.5</v>
          </cell>
          <cell r="G46">
            <v>544830</v>
          </cell>
        </row>
        <row r="47">
          <cell r="B47">
            <v>4</v>
          </cell>
          <cell r="C47" t="str">
            <v>Insentif Prestasi Kerja (IPK)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B48">
            <v>5</v>
          </cell>
          <cell r="C48" t="str">
            <v>Kompensasi Prestasi Kerja (KPK)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6</v>
          </cell>
          <cell r="C49" t="str">
            <v>Jasa Produksi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7</v>
          </cell>
          <cell r="C50" t="str">
            <v>Masa Persiapan Pensiun (MPP)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8</v>
          </cell>
          <cell r="C51" t="str">
            <v>Pensiun Dini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C52" t="str">
            <v xml:space="preserve">Jumlah Rupa-Rupa Biaya Pegawai </v>
          </cell>
          <cell r="D52">
            <v>237941.25</v>
          </cell>
          <cell r="E52">
            <v>475882.5</v>
          </cell>
          <cell r="F52">
            <v>713823.75</v>
          </cell>
          <cell r="G52">
            <v>951765</v>
          </cell>
        </row>
        <row r="53">
          <cell r="B53" t="str">
            <v>D:\TM1-HASIL\TM1\PLN Budget Reports V1.2\Reports\[RKAP Laba_ Rugi.xls]Bipeg-U(12D2)</v>
          </cell>
          <cell r="G53">
            <v>38413.629965046297</v>
          </cell>
        </row>
      </sheetData>
      <sheetData sheetId="20"/>
      <sheetData sheetId="21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I4" t="str">
            <v>Daftar</v>
          </cell>
          <cell r="J4" t="str">
            <v>12E2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I6" t="str">
            <v>Perihal</v>
          </cell>
          <cell r="J6" t="str">
            <v>RINCIAN BIAYA ADMINISTRASI PER FUNGSI</v>
          </cell>
        </row>
        <row r="7">
          <cell r="B7" t="str">
            <v>(Dalam ribuan rupiah)</v>
          </cell>
        </row>
        <row r="8">
          <cell r="E8" t="str">
            <v>Honorarium / Biaya</v>
          </cell>
          <cell r="F8" t="str">
            <v>Pemakaian Perkakas / Peralatan</v>
          </cell>
          <cell r="G8" t="str">
            <v>Asuransi (12E2)</v>
          </cell>
          <cell r="H8" t="str">
            <v>Perjalanan Dinas Pendidikan (12E2)</v>
          </cell>
          <cell r="I8" t="str">
            <v>Perjalanan Dinas Lainnya (12E2)</v>
          </cell>
          <cell r="J8" t="str">
            <v>Biaya Penyisihan Piut. Ragu-ragu</v>
          </cell>
          <cell r="K8" t="str">
            <v>Biaya Penyisihan Material (12E2)</v>
          </cell>
          <cell r="L8" t="str">
            <v xml:space="preserve">Rupa-Rupa Beban Administrasi </v>
          </cell>
        </row>
        <row r="9">
          <cell r="B9" t="str">
            <v>No</v>
          </cell>
          <cell r="C9" t="str">
            <v>Fungsi</v>
          </cell>
          <cell r="D9" t="str">
            <v>JUMLAH</v>
          </cell>
          <cell r="E9" t="str">
            <v>Honorarium / Biaya</v>
          </cell>
          <cell r="F9" t="str">
            <v>Pemakaian Perkakas / Peralatan</v>
          </cell>
          <cell r="G9" t="str">
            <v>Asuransi</v>
          </cell>
          <cell r="H9" t="str">
            <v>Perjalanan Dinas Pendidikan</v>
          </cell>
          <cell r="I9" t="str">
            <v>Perjalanan Dinas Lainnya</v>
          </cell>
          <cell r="J9" t="str">
            <v>Biaya Penyisihan Piut. Ragu-ragu</v>
          </cell>
          <cell r="K9" t="str">
            <v>Biaya Penyisihan Material</v>
          </cell>
          <cell r="L9" t="str">
            <v xml:space="preserve">Rupa-Rupa Beban Administrasi </v>
          </cell>
        </row>
        <row r="10">
          <cell r="B10" t="str">
            <v>1</v>
          </cell>
          <cell r="C10" t="str">
            <v>2</v>
          </cell>
          <cell r="D10" t="str">
            <v>3=4 s/d 11</v>
          </cell>
          <cell r="E10" t="str">
            <v>4</v>
          </cell>
          <cell r="F10" t="str">
            <v>5</v>
          </cell>
          <cell r="G10" t="str">
            <v>6</v>
          </cell>
          <cell r="H10" t="str">
            <v>7</v>
          </cell>
          <cell r="I10" t="str">
            <v>8</v>
          </cell>
          <cell r="J10" t="str">
            <v>9</v>
          </cell>
          <cell r="K10" t="str">
            <v>10</v>
          </cell>
          <cell r="L10" t="str">
            <v>11</v>
          </cell>
        </row>
        <row r="11">
          <cell r="B11" t="str">
            <v>6</v>
          </cell>
          <cell r="C11" t="str">
            <v>U S A H A</v>
          </cell>
          <cell r="H11" t="str">
            <v/>
          </cell>
        </row>
        <row r="12">
          <cell r="C12" t="str">
            <v>PEMBANGKITAN :</v>
          </cell>
        </row>
        <row r="13">
          <cell r="B13" t="str">
            <v>6 11 0 00 000</v>
          </cell>
          <cell r="C13" t="str">
            <v>P L T A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 t="str">
            <v>6 12 0 00 000</v>
          </cell>
          <cell r="C14" t="str">
            <v>P L T U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6 13 0 00 000</v>
          </cell>
          <cell r="C15" t="str">
            <v>P L T D</v>
          </cell>
          <cell r="D15">
            <v>24285.147326294791</v>
          </cell>
          <cell r="E15">
            <v>187.51848687968922</v>
          </cell>
          <cell r="F15">
            <v>478.10307636040983</v>
          </cell>
          <cell r="G15">
            <v>0</v>
          </cell>
          <cell r="H15">
            <v>420.3333087415744</v>
          </cell>
          <cell r="I15">
            <v>1729.0012422634404</v>
          </cell>
          <cell r="J15">
            <v>0</v>
          </cell>
          <cell r="K15">
            <v>0</v>
          </cell>
          <cell r="L15">
            <v>21470.191212049678</v>
          </cell>
        </row>
        <row r="16">
          <cell r="B16" t="str">
            <v>6 14 0 00 000</v>
          </cell>
          <cell r="C16" t="str">
            <v>P L T 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6 15 0 00 000</v>
          </cell>
          <cell r="C17" t="str">
            <v>P L T P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6 16 0 00 000</v>
          </cell>
          <cell r="C18" t="str">
            <v>P L T G/U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Sub Jumlah</v>
          </cell>
          <cell r="D19">
            <v>24285.147326294791</v>
          </cell>
          <cell r="E19">
            <v>187.51848687968922</v>
          </cell>
          <cell r="F19">
            <v>478.10307636040983</v>
          </cell>
          <cell r="G19">
            <v>0</v>
          </cell>
          <cell r="H19">
            <v>420.3333087415744</v>
          </cell>
          <cell r="I19">
            <v>1729.0012422634404</v>
          </cell>
          <cell r="J19">
            <v>0</v>
          </cell>
          <cell r="K19">
            <v>0</v>
          </cell>
          <cell r="L19">
            <v>21470.191212049678</v>
          </cell>
        </row>
        <row r="20">
          <cell r="C20" t="str">
            <v>TRANSMISI :</v>
          </cell>
        </row>
        <row r="21">
          <cell r="B21" t="str">
            <v>6 20 0 00 000</v>
          </cell>
          <cell r="C21" t="str">
            <v>Transmisi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 t="str">
            <v>6 30 0 00 000</v>
          </cell>
          <cell r="C22" t="str">
            <v>Tele Informasi Data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Sub Jumlah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DISTRIBUSI :</v>
          </cell>
        </row>
        <row r="25">
          <cell r="B25" t="str">
            <v>6 40 0 00 000</v>
          </cell>
          <cell r="C25" t="str">
            <v>Distribusi</v>
          </cell>
          <cell r="D25">
            <v>2698558.7145536435</v>
          </cell>
          <cell r="E25">
            <v>20837.001320605286</v>
          </cell>
          <cell r="F25">
            <v>53126.678863929941</v>
          </cell>
          <cell r="G25">
            <v>0</v>
          </cell>
          <cell r="H25">
            <v>46707.318596069781</v>
          </cell>
          <cell r="I25">
            <v>192126.12989718892</v>
          </cell>
          <cell r="J25">
            <v>0</v>
          </cell>
          <cell r="K25">
            <v>0</v>
          </cell>
          <cell r="L25">
            <v>2385761.5858758497</v>
          </cell>
        </row>
        <row r="26">
          <cell r="B26" t="str">
            <v>6 50 0 00 000</v>
          </cell>
          <cell r="C26" t="str">
            <v>Unit Pengatur Distribusi</v>
          </cell>
          <cell r="D26">
            <v>57470.970860155358</v>
          </cell>
          <cell r="E26">
            <v>443.76380964073331</v>
          </cell>
          <cell r="F26">
            <v>1131.4342713461294</v>
          </cell>
          <cell r="G26">
            <v>0</v>
          </cell>
          <cell r="H26">
            <v>994.72171256229979</v>
          </cell>
          <cell r="I26">
            <v>4091.693522637368</v>
          </cell>
          <cell r="J26">
            <v>0</v>
          </cell>
          <cell r="K26">
            <v>0</v>
          </cell>
          <cell r="L26">
            <v>50809.357543968828</v>
          </cell>
        </row>
        <row r="27">
          <cell r="C27" t="str">
            <v>Sub Jumlah</v>
          </cell>
          <cell r="D27">
            <v>2756029.6854137988</v>
          </cell>
          <cell r="E27">
            <v>21280.765130246018</v>
          </cell>
          <cell r="F27">
            <v>54258.113135276071</v>
          </cell>
          <cell r="G27">
            <v>0</v>
          </cell>
          <cell r="H27">
            <v>47702.04030863208</v>
          </cell>
          <cell r="I27">
            <v>196217.82341982628</v>
          </cell>
          <cell r="J27">
            <v>0</v>
          </cell>
          <cell r="K27">
            <v>0</v>
          </cell>
          <cell r="L27">
            <v>2436570.9434198188</v>
          </cell>
        </row>
        <row r="29">
          <cell r="B29" t="str">
            <v>6 60 0 00 000</v>
          </cell>
          <cell r="C29" t="str">
            <v>TATA USAHA LANGGANAN</v>
          </cell>
          <cell r="D29">
            <v>6114525.4911904121</v>
          </cell>
          <cell r="E29">
            <v>64542.32057225547</v>
          </cell>
          <cell r="F29">
            <v>164559.14579149376</v>
          </cell>
          <cell r="G29">
            <v>0</v>
          </cell>
          <cell r="H29">
            <v>144675.26701728094</v>
          </cell>
          <cell r="I29">
            <v>595108.00404225173</v>
          </cell>
          <cell r="J29">
            <v>0</v>
          </cell>
          <cell r="K29">
            <v>0</v>
          </cell>
          <cell r="L29">
            <v>5145640.75376713</v>
          </cell>
        </row>
        <row r="30">
          <cell r="C30" t="str">
            <v>Jumlah Biaya Usaha</v>
          </cell>
          <cell r="D30">
            <v>8894840.3239305057</v>
          </cell>
          <cell r="E30">
            <v>86010.604189381178</v>
          </cell>
          <cell r="F30">
            <v>219295.36200313026</v>
          </cell>
          <cell r="G30">
            <v>0</v>
          </cell>
          <cell r="H30">
            <v>192797.64063465458</v>
          </cell>
          <cell r="I30">
            <v>793054.82870434155</v>
          </cell>
          <cell r="J30">
            <v>0</v>
          </cell>
          <cell r="K30">
            <v>0</v>
          </cell>
          <cell r="L30">
            <v>7603681.8883989984</v>
          </cell>
        </row>
        <row r="31">
          <cell r="B31" t="str">
            <v>6</v>
          </cell>
          <cell r="C31" t="str">
            <v>CLEARING :</v>
          </cell>
        </row>
        <row r="32">
          <cell r="B32" t="str">
            <v>6 71 0 00 000</v>
          </cell>
          <cell r="C32" t="str">
            <v>Tata Usaha</v>
          </cell>
          <cell r="D32">
            <v>408508.95480956021</v>
          </cell>
          <cell r="E32">
            <v>3154.3140362072277</v>
          </cell>
          <cell r="F32">
            <v>8042.3390227390037</v>
          </cell>
          <cell r="G32">
            <v>0</v>
          </cell>
          <cell r="H32">
            <v>7070.5735616331021</v>
          </cell>
          <cell r="I32">
            <v>29084.134465048443</v>
          </cell>
          <cell r="J32">
            <v>0</v>
          </cell>
          <cell r="K32">
            <v>0</v>
          </cell>
          <cell r="L32">
            <v>361157.59372393246</v>
          </cell>
        </row>
        <row r="33">
          <cell r="B33" t="str">
            <v>6 72 0 00 000</v>
          </cell>
          <cell r="C33" t="str">
            <v>Gudang dan Persed. Bahan</v>
          </cell>
          <cell r="D33">
            <v>66536.47070963234</v>
          </cell>
          <cell r="E33">
            <v>513.76333617197054</v>
          </cell>
          <cell r="F33">
            <v>1309.9072823822562</v>
          </cell>
          <cell r="G33">
            <v>0</v>
          </cell>
          <cell r="H33">
            <v>1151.6296158139737</v>
          </cell>
          <cell r="I33">
            <v>4737.1193168845957</v>
          </cell>
          <cell r="J33">
            <v>0</v>
          </cell>
          <cell r="K33">
            <v>0</v>
          </cell>
          <cell r="L33">
            <v>58824.051158379545</v>
          </cell>
        </row>
        <row r="34">
          <cell r="B34" t="str">
            <v>6 73 0 00 000</v>
          </cell>
          <cell r="C34" t="str">
            <v>B e n g k e l</v>
          </cell>
          <cell r="D34">
            <v>5988.1267192655914</v>
          </cell>
          <cell r="E34">
            <v>46.237498441062208</v>
          </cell>
          <cell r="F34">
            <v>117.88859123028634</v>
          </cell>
          <cell r="G34">
            <v>0</v>
          </cell>
          <cell r="H34">
            <v>103.64397148817947</v>
          </cell>
          <cell r="I34">
            <v>426.3296572728986</v>
          </cell>
          <cell r="J34">
            <v>0</v>
          </cell>
          <cell r="K34">
            <v>0</v>
          </cell>
          <cell r="L34">
            <v>5294.0270008331645</v>
          </cell>
        </row>
        <row r="35">
          <cell r="B35" t="str">
            <v>6 74 0 00 000</v>
          </cell>
          <cell r="C35" t="str">
            <v>Laboratorium</v>
          </cell>
          <cell r="D35">
            <v>138.48378630311973</v>
          </cell>
          <cell r="E35">
            <v>1.069306671934992</v>
          </cell>
          <cell r="F35">
            <v>2.7263381756745875</v>
          </cell>
          <cell r="G35">
            <v>0</v>
          </cell>
          <cell r="H35">
            <v>2.3969114669864555</v>
          </cell>
          <cell r="I35">
            <v>9.8594682311103874</v>
          </cell>
          <cell r="J35">
            <v>0</v>
          </cell>
          <cell r="K35">
            <v>0</v>
          </cell>
          <cell r="L35">
            <v>122.4317617574133</v>
          </cell>
        </row>
        <row r="36">
          <cell r="B36" t="str">
            <v>6 75 0 00 000</v>
          </cell>
          <cell r="C36" t="str">
            <v>Jasa-Jasa Teknik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 t="str">
            <v>6 76 0 00 000</v>
          </cell>
          <cell r="C37" t="str">
            <v>Wisma dan Rumah Dinas</v>
          </cell>
          <cell r="D37">
            <v>20810.680918355418</v>
          </cell>
          <cell r="E37">
            <v>160.69029124318766</v>
          </cell>
          <cell r="F37">
            <v>409.70105861567498</v>
          </cell>
          <cell r="G37">
            <v>0</v>
          </cell>
          <cell r="H37">
            <v>360.19638876582775</v>
          </cell>
          <cell r="I37">
            <v>1481.6337194390971</v>
          </cell>
          <cell r="J37">
            <v>0</v>
          </cell>
          <cell r="K37">
            <v>0</v>
          </cell>
          <cell r="L37">
            <v>18398.45946029163</v>
          </cell>
        </row>
        <row r="38">
          <cell r="B38" t="str">
            <v>6 77 0 00 000</v>
          </cell>
          <cell r="C38" t="str">
            <v>Telekomunikasi</v>
          </cell>
          <cell r="D38">
            <v>6581.7711922508652</v>
          </cell>
          <cell r="E38">
            <v>50.821341883434819</v>
          </cell>
          <cell r="F38">
            <v>129.57570372687408</v>
          </cell>
          <cell r="G38">
            <v>0</v>
          </cell>
          <cell r="H38">
            <v>113.9189161773505</v>
          </cell>
          <cell r="I38">
            <v>468.5946687823415</v>
          </cell>
          <cell r="J38">
            <v>0</v>
          </cell>
          <cell r="K38">
            <v>0</v>
          </cell>
          <cell r="L38">
            <v>5818.8605616808645</v>
          </cell>
        </row>
        <row r="39">
          <cell r="B39" t="str">
            <v>6 78 0 00 000</v>
          </cell>
          <cell r="C39" t="str">
            <v>Rupa-Rupa Jasa Umum dan Teknologi Informasi</v>
          </cell>
          <cell r="D39">
            <v>2244222.4379341276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2244222.4379341276</v>
          </cell>
        </row>
        <row r="40">
          <cell r="B40" t="str">
            <v>6 79 0 00 000</v>
          </cell>
          <cell r="C40" t="str">
            <v>Pendidikan dan Latihan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C41" t="str">
            <v>Jumlah Biaya Clearing</v>
          </cell>
          <cell r="D41">
            <v>2752786.9260694953</v>
          </cell>
          <cell r="E41">
            <v>3926.8958106188179</v>
          </cell>
          <cell r="F41">
            <v>10012.137996869771</v>
          </cell>
          <cell r="G41">
            <v>0</v>
          </cell>
          <cell r="H41">
            <v>8802.3593653454209</v>
          </cell>
          <cell r="I41">
            <v>36207.671295658482</v>
          </cell>
          <cell r="J41">
            <v>0</v>
          </cell>
          <cell r="K41">
            <v>0</v>
          </cell>
          <cell r="L41">
            <v>2693837.8616010025</v>
          </cell>
        </row>
        <row r="42">
          <cell r="C42" t="str">
            <v>JUMLAH</v>
          </cell>
          <cell r="D42">
            <v>11647627.25</v>
          </cell>
          <cell r="E42">
            <v>89937.5</v>
          </cell>
          <cell r="F42">
            <v>229307.50000000003</v>
          </cell>
          <cell r="G42">
            <v>0</v>
          </cell>
          <cell r="H42">
            <v>201600</v>
          </cell>
          <cell r="I42">
            <v>829262.5</v>
          </cell>
          <cell r="J42">
            <v>0</v>
          </cell>
          <cell r="K42">
            <v>0</v>
          </cell>
          <cell r="L42">
            <v>10297519.75</v>
          </cell>
        </row>
        <row r="43">
          <cell r="B43" t="str">
            <v>D:\TM1-HASIL\TM1\PLN Budget Reports V1.2\Reports\[RKAP Laba_ Rugi.xls]BOLain(12E2)</v>
          </cell>
          <cell r="L43">
            <v>38413.629965046297</v>
          </cell>
        </row>
        <row r="45">
          <cell r="B45" t="str">
            <v>PT. PLN (PERSERO)</v>
          </cell>
        </row>
        <row r="46">
          <cell r="B46" t="str">
            <v>SATUAN ADMINISTRASI</v>
          </cell>
        </row>
        <row r="47">
          <cell r="B47" t="str">
            <v>DISTRIBUSI BALI</v>
          </cell>
        </row>
        <row r="48">
          <cell r="B48" t="str">
            <v>LEMBAR KERJA</v>
          </cell>
          <cell r="I48" t="str">
            <v>Daftar</v>
          </cell>
          <cell r="J48" t="str">
            <v>12E2</v>
          </cell>
        </row>
        <row r="49">
          <cell r="B49" t="str">
            <v>ANGGARAN LABA RUGI</v>
          </cell>
        </row>
        <row r="50">
          <cell r="B50" t="str">
            <v>TAHUN 2005 - S/D TRW II</v>
          </cell>
          <cell r="I50" t="str">
            <v>Perihal</v>
          </cell>
          <cell r="J50" t="str">
            <v>RINCIAN BIAYA ADMINISTRASI PER FUNGSI</v>
          </cell>
        </row>
        <row r="51">
          <cell r="B51" t="str">
            <v>(Dalam ribuan rupiah)</v>
          </cell>
        </row>
        <row r="53">
          <cell r="B53" t="str">
            <v>No</v>
          </cell>
          <cell r="C53" t="str">
            <v>Fungsi</v>
          </cell>
          <cell r="D53" t="str">
            <v>JUMLAH</v>
          </cell>
          <cell r="E53" t="str">
            <v>Honorarium / Biaya</v>
          </cell>
          <cell r="F53" t="str">
            <v>Pemakaian Perkakas / Peralatan</v>
          </cell>
          <cell r="G53" t="str">
            <v>Asuransi</v>
          </cell>
          <cell r="H53" t="str">
            <v>Perjalanan Dinas Pendidikan</v>
          </cell>
          <cell r="I53" t="str">
            <v>Perjalanan Dinas Lainnya</v>
          </cell>
          <cell r="J53" t="str">
            <v>Biaya Penyisihan Piut. Ragu-ragu</v>
          </cell>
          <cell r="K53" t="str">
            <v>Biaya Penyisihan Material</v>
          </cell>
          <cell r="L53" t="str">
            <v xml:space="preserve">Rupa-Rupa Beban Administrasi </v>
          </cell>
        </row>
        <row r="54">
          <cell r="B54" t="str">
            <v>1</v>
          </cell>
          <cell r="C54" t="str">
            <v>2</v>
          </cell>
          <cell r="D54" t="str">
            <v>3=4 s/d 11</v>
          </cell>
          <cell r="E54" t="str">
            <v>4</v>
          </cell>
          <cell r="F54" t="str">
            <v>5</v>
          </cell>
          <cell r="G54" t="str">
            <v>6</v>
          </cell>
          <cell r="H54" t="str">
            <v>7</v>
          </cell>
          <cell r="I54" t="str">
            <v>8</v>
          </cell>
          <cell r="J54" t="str">
            <v>9</v>
          </cell>
          <cell r="K54" t="str">
            <v>10</v>
          </cell>
          <cell r="L54" t="str">
            <v>11</v>
          </cell>
        </row>
        <row r="55">
          <cell r="B55" t="str">
            <v>6</v>
          </cell>
          <cell r="C55" t="str">
            <v>U S A H A</v>
          </cell>
          <cell r="H55" t="str">
            <v/>
          </cell>
        </row>
        <row r="56">
          <cell r="C56" t="str">
            <v>PEMBANGKITAN :</v>
          </cell>
        </row>
        <row r="57">
          <cell r="B57" t="str">
            <v>6 11 0 00 000</v>
          </cell>
          <cell r="C57" t="str">
            <v>P L T A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 t="str">
            <v>6 12 0 00 000</v>
          </cell>
          <cell r="C58" t="str">
            <v>P L T 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 t="str">
            <v>6 13 0 00 000</v>
          </cell>
          <cell r="C59" t="str">
            <v>P L T D</v>
          </cell>
          <cell r="D59">
            <v>47840.549324913234</v>
          </cell>
          <cell r="E59">
            <v>375.03697375937844</v>
          </cell>
          <cell r="F59">
            <v>956.20615272081966</v>
          </cell>
          <cell r="G59">
            <v>0</v>
          </cell>
          <cell r="H59">
            <v>840.6666174831488</v>
          </cell>
          <cell r="I59">
            <v>3458.0024845268808</v>
          </cell>
          <cell r="J59">
            <v>0</v>
          </cell>
          <cell r="K59">
            <v>0</v>
          </cell>
          <cell r="L59">
            <v>42210.637096423008</v>
          </cell>
        </row>
        <row r="60">
          <cell r="B60" t="str">
            <v>6 14 0 00 000</v>
          </cell>
          <cell r="C60" t="str">
            <v>P L T G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 t="str">
            <v>6 15 0 00 000</v>
          </cell>
          <cell r="C61" t="str">
            <v>P L T P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 t="str">
            <v>6 16 0 00 000</v>
          </cell>
          <cell r="C62" t="str">
            <v>P L T G/U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Sub Jumlah</v>
          </cell>
          <cell r="D63">
            <v>47840.549324913234</v>
          </cell>
          <cell r="E63">
            <v>375.03697375937844</v>
          </cell>
          <cell r="F63">
            <v>956.20615272081966</v>
          </cell>
          <cell r="G63">
            <v>0</v>
          </cell>
          <cell r="H63">
            <v>840.6666174831488</v>
          </cell>
          <cell r="I63">
            <v>3458.0024845268808</v>
          </cell>
          <cell r="J63">
            <v>0</v>
          </cell>
          <cell r="K63">
            <v>0</v>
          </cell>
          <cell r="L63">
            <v>42210.637096423008</v>
          </cell>
        </row>
        <row r="64">
          <cell r="C64" t="str">
            <v>TRANSMISI :</v>
          </cell>
        </row>
        <row r="65">
          <cell r="B65" t="str">
            <v>6 20 0 00 000</v>
          </cell>
          <cell r="C65" t="str">
            <v>Transmisi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 t="str">
            <v>6 30 0 00 000</v>
          </cell>
          <cell r="C66" t="str">
            <v>Tele Informasi Data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Sub Jumlah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DISTRIBUSI :</v>
          </cell>
        </row>
        <row r="69">
          <cell r="B69" t="str">
            <v>6 40 0 00 000</v>
          </cell>
          <cell r="C69" t="str">
            <v>Distribusi</v>
          </cell>
          <cell r="D69">
            <v>5316028.3343224442</v>
          </cell>
          <cell r="E69">
            <v>41674.002641210573</v>
          </cell>
          <cell r="F69">
            <v>106253.35772785988</v>
          </cell>
          <cell r="G69">
            <v>0</v>
          </cell>
          <cell r="H69">
            <v>93414.637192139562</v>
          </cell>
          <cell r="I69">
            <v>384252.25979437784</v>
          </cell>
          <cell r="J69">
            <v>0</v>
          </cell>
          <cell r="K69">
            <v>0</v>
          </cell>
          <cell r="L69">
            <v>4690434.0769668566</v>
          </cell>
        </row>
        <row r="70">
          <cell r="B70" t="str">
            <v>6 50 0 00 000</v>
          </cell>
          <cell r="C70" t="str">
            <v>Unit Pengatur Distribusi</v>
          </cell>
          <cell r="D70">
            <v>113214.99430266784</v>
          </cell>
          <cell r="E70">
            <v>887.52761928146663</v>
          </cell>
          <cell r="F70">
            <v>2262.8685426922589</v>
          </cell>
          <cell r="G70">
            <v>0</v>
          </cell>
          <cell r="H70">
            <v>1989.4434251245996</v>
          </cell>
          <cell r="I70">
            <v>8183.387045274736</v>
          </cell>
          <cell r="J70">
            <v>0</v>
          </cell>
          <cell r="K70">
            <v>0</v>
          </cell>
          <cell r="L70">
            <v>99891.767670294779</v>
          </cell>
        </row>
        <row r="71">
          <cell r="C71" t="str">
            <v>Sub Jumlah</v>
          </cell>
          <cell r="D71">
            <v>5429243.3286251118</v>
          </cell>
          <cell r="E71">
            <v>42561.530260492036</v>
          </cell>
          <cell r="F71">
            <v>108516.22627055214</v>
          </cell>
          <cell r="G71">
            <v>0</v>
          </cell>
          <cell r="H71">
            <v>95404.080617264161</v>
          </cell>
          <cell r="I71">
            <v>392435.64683965256</v>
          </cell>
          <cell r="J71">
            <v>0</v>
          </cell>
          <cell r="K71">
            <v>0</v>
          </cell>
          <cell r="L71">
            <v>4790325.8446371518</v>
          </cell>
        </row>
        <row r="73">
          <cell r="B73" t="str">
            <v>6 60 0 00 000</v>
          </cell>
          <cell r="C73" t="str">
            <v>TATA USAHA LANGGANAN</v>
          </cell>
          <cell r="D73">
            <v>12054156.997465815</v>
          </cell>
          <cell r="E73">
            <v>129084.64114451094</v>
          </cell>
          <cell r="F73">
            <v>329118.29158298753</v>
          </cell>
          <cell r="G73">
            <v>0</v>
          </cell>
          <cell r="H73">
            <v>289350.53403456189</v>
          </cell>
          <cell r="I73">
            <v>1190216.0080845035</v>
          </cell>
          <cell r="J73">
            <v>0</v>
          </cell>
          <cell r="K73">
            <v>0</v>
          </cell>
          <cell r="L73">
            <v>10116387.522619251</v>
          </cell>
        </row>
        <row r="74">
          <cell r="C74" t="str">
            <v>Jumlah Biaya Usaha</v>
          </cell>
          <cell r="D74">
            <v>17531240.875415843</v>
          </cell>
          <cell r="E74">
            <v>172021.20837876236</v>
          </cell>
          <cell r="F74">
            <v>438590.72400626051</v>
          </cell>
          <cell r="G74">
            <v>0</v>
          </cell>
          <cell r="H74">
            <v>385595.28126930917</v>
          </cell>
          <cell r="I74">
            <v>1586109.6574086831</v>
          </cell>
          <cell r="J74">
            <v>0</v>
          </cell>
          <cell r="K74">
            <v>0</v>
          </cell>
          <cell r="L74">
            <v>14948924.004352827</v>
          </cell>
        </row>
        <row r="75">
          <cell r="B75" t="str">
            <v>6</v>
          </cell>
          <cell r="C75" t="str">
            <v>CLEARING :</v>
          </cell>
        </row>
        <row r="76">
          <cell r="B76" t="str">
            <v>6 71 0 00 000</v>
          </cell>
          <cell r="C76" t="str">
            <v>Tata Usaha</v>
          </cell>
          <cell r="D76">
            <v>804742.60829684068</v>
          </cell>
          <cell r="E76">
            <v>6308.6280724144553</v>
          </cell>
          <cell r="F76">
            <v>16084.678045478007</v>
          </cell>
          <cell r="G76">
            <v>0</v>
          </cell>
          <cell r="H76">
            <v>14141.147123266204</v>
          </cell>
          <cell r="I76">
            <v>58168.268930096885</v>
          </cell>
          <cell r="J76">
            <v>0</v>
          </cell>
          <cell r="K76">
            <v>0</v>
          </cell>
          <cell r="L76">
            <v>710039.88612558518</v>
          </cell>
        </row>
        <row r="77">
          <cell r="B77" t="str">
            <v>6 72 0 00 000</v>
          </cell>
          <cell r="C77" t="str">
            <v>Gudang dan Persed. Bahan</v>
          </cell>
          <cell r="D77">
            <v>131073.58444736543</v>
          </cell>
          <cell r="E77">
            <v>1027.5266723439411</v>
          </cell>
          <cell r="F77">
            <v>2619.8145647645124</v>
          </cell>
          <cell r="G77">
            <v>0</v>
          </cell>
          <cell r="H77">
            <v>2303.2592316279474</v>
          </cell>
          <cell r="I77">
            <v>9474.2386337691914</v>
          </cell>
          <cell r="J77">
            <v>0</v>
          </cell>
          <cell r="K77">
            <v>0</v>
          </cell>
          <cell r="L77">
            <v>115648.74534485982</v>
          </cell>
        </row>
        <row r="78">
          <cell r="B78" t="str">
            <v>6 73 0 00 000</v>
          </cell>
          <cell r="C78" t="str">
            <v>B e n g k e l</v>
          </cell>
          <cell r="D78">
            <v>11796.31598803087</v>
          </cell>
          <cell r="E78">
            <v>92.474996882124415</v>
          </cell>
          <cell r="F78">
            <v>235.77718246057267</v>
          </cell>
          <cell r="G78">
            <v>0</v>
          </cell>
          <cell r="H78">
            <v>207.28794297635895</v>
          </cell>
          <cell r="I78">
            <v>852.6593145457972</v>
          </cell>
          <cell r="J78">
            <v>0</v>
          </cell>
          <cell r="K78">
            <v>0</v>
          </cell>
          <cell r="L78">
            <v>10408.116551166017</v>
          </cell>
        </row>
        <row r="79">
          <cell r="B79" t="str">
            <v>6 74 0 00 000</v>
          </cell>
          <cell r="C79" t="str">
            <v>Laboratorium</v>
          </cell>
          <cell r="D79">
            <v>272.80626797605464</v>
          </cell>
          <cell r="E79">
            <v>2.1386133438699839</v>
          </cell>
          <cell r="F79">
            <v>5.4526763513491749</v>
          </cell>
          <cell r="G79">
            <v>0</v>
          </cell>
          <cell r="H79">
            <v>4.793822933972911</v>
          </cell>
          <cell r="I79">
            <v>19.718936462220775</v>
          </cell>
          <cell r="J79">
            <v>0</v>
          </cell>
          <cell r="K79">
            <v>0</v>
          </cell>
          <cell r="L79">
            <v>240.70221888464178</v>
          </cell>
        </row>
        <row r="80">
          <cell r="B80" t="str">
            <v>6 75 0 00 000</v>
          </cell>
          <cell r="C80" t="str">
            <v>Jasa-Jasa Teknik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 t="str">
            <v>6 76 0 00 000</v>
          </cell>
          <cell r="C81" t="str">
            <v>Wisma dan Rumah Dinas</v>
          </cell>
          <cell r="D81">
            <v>40996.020883992387</v>
          </cell>
          <cell r="E81">
            <v>321.38058248637532</v>
          </cell>
          <cell r="F81">
            <v>819.40211723134996</v>
          </cell>
          <cell r="G81">
            <v>0</v>
          </cell>
          <cell r="H81">
            <v>720.3927775316555</v>
          </cell>
          <cell r="I81">
            <v>2963.2674388781943</v>
          </cell>
          <cell r="J81">
            <v>0</v>
          </cell>
          <cell r="K81">
            <v>0</v>
          </cell>
          <cell r="L81">
            <v>36171.57796786481</v>
          </cell>
        </row>
        <row r="82">
          <cell r="B82" t="str">
            <v>6 77 0 00 000</v>
          </cell>
          <cell r="C82" t="str">
            <v>Telekomunikasi</v>
          </cell>
          <cell r="D82">
            <v>12965.766488360498</v>
          </cell>
          <cell r="E82">
            <v>101.64268376686964</v>
          </cell>
          <cell r="F82">
            <v>259.15140745374816</v>
          </cell>
          <cell r="G82">
            <v>0</v>
          </cell>
          <cell r="H82">
            <v>227.83783235470099</v>
          </cell>
          <cell r="I82">
            <v>937.189337564683</v>
          </cell>
          <cell r="J82">
            <v>0</v>
          </cell>
          <cell r="K82">
            <v>0</v>
          </cell>
          <cell r="L82">
            <v>11439.945227220496</v>
          </cell>
        </row>
        <row r="83">
          <cell r="B83" t="str">
            <v>6 78 0 00 000</v>
          </cell>
          <cell r="C83" t="str">
            <v>Rupa-Rupa Jasa Umum dan Teknologi Informasi</v>
          </cell>
          <cell r="D83">
            <v>4412166.5222115945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4412166.5222115945</v>
          </cell>
        </row>
        <row r="84">
          <cell r="B84" t="str">
            <v>6 79 0 00 000</v>
          </cell>
          <cell r="C84" t="str">
            <v>Pendidikan dan Latihan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Jumlah Biaya Clearing</v>
          </cell>
          <cell r="D85">
            <v>5414013.6245841607</v>
          </cell>
          <cell r="E85">
            <v>7853.7916212376358</v>
          </cell>
          <cell r="F85">
            <v>20024.275993739542</v>
          </cell>
          <cell r="G85">
            <v>0</v>
          </cell>
          <cell r="H85">
            <v>17604.718730690842</v>
          </cell>
          <cell r="I85">
            <v>72415.342591316963</v>
          </cell>
          <cell r="J85">
            <v>0</v>
          </cell>
          <cell r="K85">
            <v>0</v>
          </cell>
          <cell r="L85">
            <v>5296115.4956471752</v>
          </cell>
        </row>
        <row r="86">
          <cell r="C86" t="str">
            <v>JUMLAH</v>
          </cell>
          <cell r="D86">
            <v>22945254.500000004</v>
          </cell>
          <cell r="E86">
            <v>179875</v>
          </cell>
          <cell r="F86">
            <v>458615.00000000006</v>
          </cell>
          <cell r="G86">
            <v>0</v>
          </cell>
          <cell r="H86">
            <v>403200</v>
          </cell>
          <cell r="I86">
            <v>1658525</v>
          </cell>
          <cell r="J86">
            <v>0</v>
          </cell>
          <cell r="K86">
            <v>0</v>
          </cell>
          <cell r="L86">
            <v>20245039.5</v>
          </cell>
        </row>
        <row r="87">
          <cell r="B87" t="str">
            <v>D:\TM1-HASIL\TM1\PLN Budget Reports V1.2\Reports\[RKAP Laba_ Rugi.xls]BOLain(12E2)</v>
          </cell>
          <cell r="L87">
            <v>38413.629965046297</v>
          </cell>
        </row>
        <row r="89">
          <cell r="B89" t="str">
            <v>PT. PLN (PERSERO)</v>
          </cell>
        </row>
        <row r="90">
          <cell r="B90" t="str">
            <v>SATUAN ADMINISTRASI</v>
          </cell>
        </row>
        <row r="91">
          <cell r="B91" t="str">
            <v>DISTRIBUSI BALI</v>
          </cell>
        </row>
        <row r="92">
          <cell r="B92" t="str">
            <v>LEMBAR KERJA</v>
          </cell>
          <cell r="I92" t="str">
            <v>Daftar</v>
          </cell>
          <cell r="J92" t="str">
            <v>12E2</v>
          </cell>
        </row>
        <row r="93">
          <cell r="B93" t="str">
            <v>ANGGARAN LABA RUGI</v>
          </cell>
        </row>
        <row r="94">
          <cell r="B94" t="str">
            <v>TAHUN 2005 - S/D TRW III</v>
          </cell>
          <cell r="I94" t="str">
            <v>Perihal</v>
          </cell>
          <cell r="J94" t="str">
            <v>RINCIAN BIAYA ADMINISTRASI PER FUNGSI</v>
          </cell>
        </row>
        <row r="95">
          <cell r="B95" t="str">
            <v>(Dalam ribuan rupiah)</v>
          </cell>
        </row>
        <row r="97">
          <cell r="B97" t="str">
            <v>No</v>
          </cell>
          <cell r="C97" t="str">
            <v>Fungsi</v>
          </cell>
          <cell r="D97" t="str">
            <v>JUMLAH</v>
          </cell>
          <cell r="E97" t="str">
            <v>Honorarium / Biaya</v>
          </cell>
          <cell r="F97" t="str">
            <v>Pemakaian Perkakas / Peralatan</v>
          </cell>
          <cell r="G97" t="str">
            <v>Asuransi</v>
          </cell>
          <cell r="H97" t="str">
            <v>Perjalanan Dinas Pendidikan</v>
          </cell>
          <cell r="I97" t="str">
            <v>Perjalanan Dinas Lainnya</v>
          </cell>
          <cell r="J97" t="str">
            <v>Biaya Penyisihan Piut. Ragu-ragu</v>
          </cell>
          <cell r="K97" t="str">
            <v>Biaya Penyisihan Material</v>
          </cell>
          <cell r="L97" t="str">
            <v xml:space="preserve">Rupa-Rupa Beban Administrasi </v>
          </cell>
        </row>
        <row r="98">
          <cell r="B98" t="str">
            <v>1</v>
          </cell>
          <cell r="C98" t="str">
            <v>2</v>
          </cell>
          <cell r="D98" t="str">
            <v>3=4 s/d 11</v>
          </cell>
          <cell r="E98" t="str">
            <v>4</v>
          </cell>
          <cell r="F98" t="str">
            <v>5</v>
          </cell>
          <cell r="G98" t="str">
            <v>6</v>
          </cell>
          <cell r="H98" t="str">
            <v>7</v>
          </cell>
          <cell r="I98" t="str">
            <v>8</v>
          </cell>
          <cell r="J98" t="str">
            <v>9</v>
          </cell>
          <cell r="K98" t="str">
            <v>10</v>
          </cell>
          <cell r="L98" t="str">
            <v>11</v>
          </cell>
        </row>
        <row r="99">
          <cell r="B99" t="str">
            <v>6</v>
          </cell>
          <cell r="C99" t="str">
            <v>U S A H A</v>
          </cell>
          <cell r="H99" t="str">
            <v/>
          </cell>
        </row>
        <row r="100">
          <cell r="C100" t="str">
            <v>PEMBANGKITAN :</v>
          </cell>
        </row>
        <row r="101">
          <cell r="B101" t="str">
            <v>6 11 0 00 000</v>
          </cell>
          <cell r="C101" t="str">
            <v>P L T A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B102" t="str">
            <v>6 12 0 00 000</v>
          </cell>
          <cell r="C102" t="str">
            <v>P L T U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B103" t="str">
            <v>6 13 0 00 000</v>
          </cell>
          <cell r="C103" t="str">
            <v>P L T D</v>
          </cell>
          <cell r="D103">
            <v>71390.738856905416</v>
          </cell>
          <cell r="E103">
            <v>562.55546063906775</v>
          </cell>
          <cell r="F103">
            <v>1434.3092290812294</v>
          </cell>
          <cell r="G103">
            <v>0</v>
          </cell>
          <cell r="H103">
            <v>1260.9999262247234</v>
          </cell>
          <cell r="I103">
            <v>5187.0037267903208</v>
          </cell>
          <cell r="J103">
            <v>0</v>
          </cell>
          <cell r="K103">
            <v>0</v>
          </cell>
          <cell r="L103">
            <v>62945.870514170078</v>
          </cell>
        </row>
        <row r="104">
          <cell r="B104" t="str">
            <v>6 14 0 00 000</v>
          </cell>
          <cell r="C104" t="str">
            <v>P L T G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B105" t="str">
            <v>6 15 0 00 000</v>
          </cell>
          <cell r="C105" t="str">
            <v>P L T P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B106" t="str">
            <v>6 16 0 00 000</v>
          </cell>
          <cell r="C106" t="str">
            <v>P L T G/U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Sub Jumlah</v>
          </cell>
          <cell r="D107">
            <v>71390.738856905416</v>
          </cell>
          <cell r="E107">
            <v>562.55546063906775</v>
          </cell>
          <cell r="F107">
            <v>1434.3092290812294</v>
          </cell>
          <cell r="G107">
            <v>0</v>
          </cell>
          <cell r="H107">
            <v>1260.9999262247234</v>
          </cell>
          <cell r="I107">
            <v>5187.0037267903208</v>
          </cell>
          <cell r="J107">
            <v>0</v>
          </cell>
          <cell r="K107">
            <v>0</v>
          </cell>
          <cell r="L107">
            <v>62945.870514170078</v>
          </cell>
        </row>
        <row r="108">
          <cell r="C108" t="str">
            <v>TRANSMISI :</v>
          </cell>
        </row>
        <row r="109">
          <cell r="B109" t="str">
            <v>6 20 0 00 000</v>
          </cell>
          <cell r="C109" t="str">
            <v>Transmisi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 t="str">
            <v>6 30 0 00 000</v>
          </cell>
          <cell r="C110" t="str">
            <v>Tele Informasi Data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Sub Jumlah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DISTRIBUSI :</v>
          </cell>
        </row>
        <row r="113">
          <cell r="B113" t="str">
            <v>6 40 0 00 000</v>
          </cell>
          <cell r="C113" t="str">
            <v>Distribusi</v>
          </cell>
          <cell r="D113">
            <v>7932918.7462713532</v>
          </cell>
          <cell r="E113">
            <v>62511.003961815863</v>
          </cell>
          <cell r="F113">
            <v>159380.03659178983</v>
          </cell>
          <cell r="G113">
            <v>0</v>
          </cell>
          <cell r="H113">
            <v>140121.95578820934</v>
          </cell>
          <cell r="I113">
            <v>576378.3896915667</v>
          </cell>
          <cell r="J113">
            <v>0</v>
          </cell>
          <cell r="K113">
            <v>0</v>
          </cell>
          <cell r="L113">
            <v>6994527.3602379709</v>
          </cell>
        </row>
        <row r="114">
          <cell r="B114" t="str">
            <v>6 50 0 00 000</v>
          </cell>
          <cell r="C114" t="str">
            <v>Unit Pengatur Distribusi</v>
          </cell>
          <cell r="D114">
            <v>168946.68240648287</v>
          </cell>
          <cell r="E114">
            <v>1331.2914289221999</v>
          </cell>
          <cell r="F114">
            <v>3394.3028140383881</v>
          </cell>
          <cell r="G114">
            <v>0</v>
          </cell>
          <cell r="H114">
            <v>2984.1651376868995</v>
          </cell>
          <cell r="I114">
            <v>12275.080567912104</v>
          </cell>
          <cell r="J114">
            <v>0</v>
          </cell>
          <cell r="K114">
            <v>0</v>
          </cell>
          <cell r="L114">
            <v>148961.84245792328</v>
          </cell>
        </row>
        <row r="115">
          <cell r="C115" t="str">
            <v>Sub Jumlah</v>
          </cell>
          <cell r="D115">
            <v>8101865.4286778364</v>
          </cell>
          <cell r="E115">
            <v>63842.295390738065</v>
          </cell>
          <cell r="F115">
            <v>162774.33940582821</v>
          </cell>
          <cell r="G115">
            <v>0</v>
          </cell>
          <cell r="H115">
            <v>143106.12092589625</v>
          </cell>
          <cell r="I115">
            <v>588653.47025947878</v>
          </cell>
          <cell r="J115">
            <v>0</v>
          </cell>
          <cell r="K115">
            <v>0</v>
          </cell>
          <cell r="L115">
            <v>7143489.2026958941</v>
          </cell>
        </row>
        <row r="117">
          <cell r="B117" t="str">
            <v>6 60 0 00 000</v>
          </cell>
          <cell r="C117" t="str">
            <v>TATA USAHA LANGGANAN</v>
          </cell>
          <cell r="D117">
            <v>17992539.260991827</v>
          </cell>
          <cell r="E117">
            <v>193626.96171676641</v>
          </cell>
          <cell r="F117">
            <v>493677.43737448123</v>
          </cell>
          <cell r="G117">
            <v>0</v>
          </cell>
          <cell r="H117">
            <v>434025.80105184286</v>
          </cell>
          <cell r="I117">
            <v>1785324.0121267554</v>
          </cell>
          <cell r="J117">
            <v>0</v>
          </cell>
          <cell r="K117">
            <v>0</v>
          </cell>
          <cell r="L117">
            <v>15085885.048721982</v>
          </cell>
        </row>
        <row r="118">
          <cell r="C118" t="str">
            <v>Jumlah Biaya Usaha</v>
          </cell>
          <cell r="D118">
            <v>26165795.428526565</v>
          </cell>
          <cell r="E118">
            <v>258031.81256814353</v>
          </cell>
          <cell r="F118">
            <v>657886.08600939065</v>
          </cell>
          <cell r="G118">
            <v>0</v>
          </cell>
          <cell r="H118">
            <v>578392.92190396378</v>
          </cell>
          <cell r="I118">
            <v>2379164.4861130244</v>
          </cell>
          <cell r="J118">
            <v>0</v>
          </cell>
          <cell r="K118">
            <v>0</v>
          </cell>
          <cell r="L118">
            <v>22292320.121932045</v>
          </cell>
        </row>
        <row r="119">
          <cell r="B119" t="str">
            <v>6</v>
          </cell>
          <cell r="C119" t="str">
            <v>CLEARING :</v>
          </cell>
        </row>
        <row r="120">
          <cell r="B120" t="str">
            <v>6 71 0 00 000</v>
          </cell>
          <cell r="C120" t="str">
            <v>Tata Usaha</v>
          </cell>
          <cell r="D120">
            <v>1200888.5810603907</v>
          </cell>
          <cell r="E120">
            <v>9462.9421086216826</v>
          </cell>
          <cell r="F120">
            <v>24127.01706821701</v>
          </cell>
          <cell r="G120">
            <v>0</v>
          </cell>
          <cell r="H120">
            <v>21211.720684899305</v>
          </cell>
          <cell r="I120">
            <v>87252.403395145317</v>
          </cell>
          <cell r="J120">
            <v>0</v>
          </cell>
          <cell r="K120">
            <v>0</v>
          </cell>
          <cell r="L120">
            <v>1058834.4978035074</v>
          </cell>
        </row>
        <row r="121">
          <cell r="B121" t="str">
            <v>6 72 0 00 000</v>
          </cell>
          <cell r="C121" t="str">
            <v>Gudang dan Persed. Bahan</v>
          </cell>
          <cell r="D121">
            <v>195596.41706387064</v>
          </cell>
          <cell r="E121">
            <v>1541.2900085159115</v>
          </cell>
          <cell r="F121">
            <v>3929.7218471467691</v>
          </cell>
          <cell r="G121">
            <v>0</v>
          </cell>
          <cell r="H121">
            <v>3454.8888474419214</v>
          </cell>
          <cell r="I121">
            <v>14211.357950653788</v>
          </cell>
          <cell r="J121">
            <v>0</v>
          </cell>
          <cell r="K121">
            <v>0</v>
          </cell>
          <cell r="L121">
            <v>172459.15841011226</v>
          </cell>
        </row>
        <row r="122">
          <cell r="B122" t="str">
            <v>6 73 0 00 000</v>
          </cell>
          <cell r="C122" t="str">
            <v>B e n g k e l</v>
          </cell>
          <cell r="D122">
            <v>17603.219989292575</v>
          </cell>
          <cell r="E122">
            <v>138.71249532318663</v>
          </cell>
          <cell r="F122">
            <v>353.665773690859</v>
          </cell>
          <cell r="G122">
            <v>0</v>
          </cell>
          <cell r="H122">
            <v>310.93191446453841</v>
          </cell>
          <cell r="I122">
            <v>1278.9889718186957</v>
          </cell>
          <cell r="J122">
            <v>0</v>
          </cell>
          <cell r="K122">
            <v>0</v>
          </cell>
          <cell r="L122">
            <v>15520.920833995295</v>
          </cell>
        </row>
        <row r="123">
          <cell r="B123" t="str">
            <v>6 74 0 00 000</v>
          </cell>
          <cell r="C123" t="str">
            <v>Laboratorium</v>
          </cell>
          <cell r="D123">
            <v>407.0990260444882</v>
          </cell>
          <cell r="E123">
            <v>3.2079200158049757</v>
          </cell>
          <cell r="F123">
            <v>8.179014527023762</v>
          </cell>
          <cell r="G123">
            <v>0</v>
          </cell>
          <cell r="H123">
            <v>7.190734400959367</v>
          </cell>
          <cell r="I123">
            <v>29.578404693331162</v>
          </cell>
          <cell r="J123">
            <v>0</v>
          </cell>
          <cell r="K123">
            <v>0</v>
          </cell>
          <cell r="L123">
            <v>358.94295240736892</v>
          </cell>
        </row>
        <row r="124">
          <cell r="B124" t="str">
            <v>6 75 0 00 000</v>
          </cell>
          <cell r="C124" t="str">
            <v>Jasa-Jasa Teknik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 t="str">
            <v>6 76 0 00 000</v>
          </cell>
          <cell r="C125" t="str">
            <v>Wisma dan Rumah Dinas</v>
          </cell>
          <cell r="D125">
            <v>61176.894128538508</v>
          </cell>
          <cell r="E125">
            <v>482.070873729563</v>
          </cell>
          <cell r="F125">
            <v>1229.1031758470249</v>
          </cell>
          <cell r="G125">
            <v>0</v>
          </cell>
          <cell r="H125">
            <v>1080.5891662974832</v>
          </cell>
          <cell r="I125">
            <v>4444.9011583172914</v>
          </cell>
          <cell r="J125">
            <v>0</v>
          </cell>
          <cell r="K125">
            <v>0</v>
          </cell>
          <cell r="L125">
            <v>53940.229754347143</v>
          </cell>
        </row>
        <row r="126">
          <cell r="B126" t="str">
            <v>6 77 0 00 000</v>
          </cell>
          <cell r="C126" t="str">
            <v>Telekomunikasi</v>
          </cell>
          <cell r="D126">
            <v>19348.349099497693</v>
          </cell>
          <cell r="E126">
            <v>152.46402565030448</v>
          </cell>
          <cell r="F126">
            <v>388.72711118062222</v>
          </cell>
          <cell r="G126">
            <v>0</v>
          </cell>
          <cell r="H126">
            <v>341.75674853205146</v>
          </cell>
          <cell r="I126">
            <v>1405.7840063470244</v>
          </cell>
          <cell r="J126">
            <v>0</v>
          </cell>
          <cell r="K126">
            <v>0</v>
          </cell>
          <cell r="L126">
            <v>17059.617207787691</v>
          </cell>
        </row>
        <row r="127">
          <cell r="B127" t="str">
            <v>6 78 0 00 000</v>
          </cell>
          <cell r="C127" t="str">
            <v>Rupa-Rupa Jasa Umum dan Teknologi Informasi</v>
          </cell>
          <cell r="D127">
            <v>6579565.7611058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6579565.7611058</v>
          </cell>
        </row>
        <row r="128">
          <cell r="B128" t="str">
            <v>6 79 0 00 000</v>
          </cell>
          <cell r="C128" t="str">
            <v>Pendidikan dan Latihan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Jumlah Biaya Clearing</v>
          </cell>
          <cell r="D129">
            <v>8074586.3214734346</v>
          </cell>
          <cell r="E129">
            <v>11780.687431856451</v>
          </cell>
          <cell r="F129">
            <v>30036.413990609308</v>
          </cell>
          <cell r="G129">
            <v>0</v>
          </cell>
          <cell r="H129">
            <v>26407.078096036257</v>
          </cell>
          <cell r="I129">
            <v>108623.01388697544</v>
          </cell>
          <cell r="J129">
            <v>0</v>
          </cell>
          <cell r="K129">
            <v>0</v>
          </cell>
          <cell r="L129">
            <v>7897739.1280679572</v>
          </cell>
        </row>
        <row r="130">
          <cell r="C130" t="str">
            <v>JUMLAH</v>
          </cell>
          <cell r="D130">
            <v>34240381.75</v>
          </cell>
          <cell r="E130">
            <v>269812.5</v>
          </cell>
          <cell r="F130">
            <v>687922.5</v>
          </cell>
          <cell r="G130">
            <v>0</v>
          </cell>
          <cell r="H130">
            <v>604800</v>
          </cell>
          <cell r="I130">
            <v>2487787.5</v>
          </cell>
          <cell r="J130">
            <v>0</v>
          </cell>
          <cell r="K130">
            <v>0</v>
          </cell>
          <cell r="L130">
            <v>30190059.25</v>
          </cell>
        </row>
        <row r="131">
          <cell r="B131" t="str">
            <v>D:\TM1-HASIL\TM1\PLN Budget Reports V1.2\Reports\[RKAP Laba_ Rugi.xls]BOLain(12E2)</v>
          </cell>
          <cell r="L131">
            <v>38413.629965046297</v>
          </cell>
        </row>
        <row r="133">
          <cell r="B133" t="str">
            <v>PT. PLN (PERSERO)</v>
          </cell>
        </row>
        <row r="134">
          <cell r="B134" t="str">
            <v>SATUAN ADMINISTRASI</v>
          </cell>
        </row>
        <row r="135">
          <cell r="B135" t="str">
            <v>DISTRIBUSI BALI</v>
          </cell>
        </row>
        <row r="136">
          <cell r="B136" t="str">
            <v>LEMBAR KERJA</v>
          </cell>
          <cell r="I136" t="str">
            <v>Daftar</v>
          </cell>
          <cell r="J136" t="str">
            <v>12E2</v>
          </cell>
        </row>
        <row r="137">
          <cell r="B137" t="str">
            <v>ANGGARAN LABA RUGI</v>
          </cell>
        </row>
        <row r="138">
          <cell r="B138" t="str">
            <v>TAHUN 2005 - S/D TRW IV</v>
          </cell>
          <cell r="I138" t="str">
            <v>Perihal</v>
          </cell>
          <cell r="J138" t="str">
            <v>RINCIAN BIAYA ADMINISTRASI PER FUNGSI</v>
          </cell>
        </row>
        <row r="139">
          <cell r="B139" t="str">
            <v>(Dalam ribuan rupiah)</v>
          </cell>
        </row>
        <row r="141">
          <cell r="B141" t="str">
            <v>No</v>
          </cell>
          <cell r="C141" t="str">
            <v>Fungsi</v>
          </cell>
          <cell r="D141" t="str">
            <v>JUMLAH</v>
          </cell>
          <cell r="E141" t="str">
            <v>Honorarium / Biaya</v>
          </cell>
          <cell r="F141" t="str">
            <v>Pemakaian Perkakas / Peralatan</v>
          </cell>
          <cell r="G141" t="str">
            <v>Asuransi</v>
          </cell>
          <cell r="H141" t="str">
            <v>Perjalanan Dinas Pendidikan</v>
          </cell>
          <cell r="I141" t="str">
            <v>Perjalanan Dinas Lainnya</v>
          </cell>
          <cell r="J141" t="str">
            <v>Biaya Penyisihan Piut. Ragu-ragu</v>
          </cell>
          <cell r="K141" t="str">
            <v>Biaya Penyisihan Material</v>
          </cell>
          <cell r="L141" t="str">
            <v xml:space="preserve">Rupa-Rupa Beban Administrasi </v>
          </cell>
        </row>
        <row r="142">
          <cell r="B142" t="str">
            <v>1</v>
          </cell>
          <cell r="C142" t="str">
            <v>2</v>
          </cell>
          <cell r="D142" t="str">
            <v>3=4 s/d 11</v>
          </cell>
          <cell r="E142" t="str">
            <v>4</v>
          </cell>
          <cell r="F142" t="str">
            <v>5</v>
          </cell>
          <cell r="G142" t="str">
            <v>6</v>
          </cell>
          <cell r="H142" t="str">
            <v>7</v>
          </cell>
          <cell r="I142" t="str">
            <v>8</v>
          </cell>
          <cell r="J142" t="str">
            <v>9</v>
          </cell>
          <cell r="K142" t="str">
            <v>10</v>
          </cell>
          <cell r="L142" t="str">
            <v>11</v>
          </cell>
        </row>
        <row r="143">
          <cell r="B143" t="str">
            <v>6</v>
          </cell>
          <cell r="C143" t="str">
            <v>U S A H A</v>
          </cell>
          <cell r="H143" t="str">
            <v/>
          </cell>
        </row>
        <row r="144">
          <cell r="C144" t="str">
            <v>PEMBANGKITAN :</v>
          </cell>
        </row>
        <row r="145">
          <cell r="B145" t="str">
            <v>6 11 0 00 000</v>
          </cell>
          <cell r="C145" t="str">
            <v>P L T 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B146" t="str">
            <v>6 12 0 00 000</v>
          </cell>
          <cell r="C146" t="str">
            <v>P L T U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B147" t="str">
            <v>6 13 0 00 000</v>
          </cell>
          <cell r="C147" t="str">
            <v>P L T D</v>
          </cell>
          <cell r="D147">
            <v>94940.928388897562</v>
          </cell>
          <cell r="E147">
            <v>750.07394751875722</v>
          </cell>
          <cell r="F147">
            <v>1912.4123054416393</v>
          </cell>
          <cell r="G147">
            <v>0</v>
          </cell>
          <cell r="H147">
            <v>1681.3332349662983</v>
          </cell>
          <cell r="I147">
            <v>6916.0049690537699</v>
          </cell>
          <cell r="J147">
            <v>0</v>
          </cell>
          <cell r="K147">
            <v>0</v>
          </cell>
          <cell r="L147">
            <v>83681.103931917096</v>
          </cell>
        </row>
        <row r="148">
          <cell r="B148" t="str">
            <v>6 14 0 00 000</v>
          </cell>
          <cell r="C148" t="str">
            <v>P L T G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B149" t="str">
            <v>6 15 0 00 000</v>
          </cell>
          <cell r="C149" t="str">
            <v>P L T P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>6 16 0 00 000</v>
          </cell>
          <cell r="C150" t="str">
            <v>P L T G/U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C151" t="str">
            <v>Sub Jumlah</v>
          </cell>
          <cell r="D151">
            <v>94940.928388897562</v>
          </cell>
          <cell r="E151">
            <v>750.07394751875722</v>
          </cell>
          <cell r="F151">
            <v>1912.4123054416393</v>
          </cell>
          <cell r="G151">
            <v>0</v>
          </cell>
          <cell r="H151">
            <v>1681.3332349662983</v>
          </cell>
          <cell r="I151">
            <v>6916.0049690537699</v>
          </cell>
          <cell r="J151">
            <v>0</v>
          </cell>
          <cell r="K151">
            <v>0</v>
          </cell>
          <cell r="L151">
            <v>83681.103931917096</v>
          </cell>
        </row>
        <row r="152">
          <cell r="C152" t="str">
            <v>TRANSMISI :</v>
          </cell>
        </row>
        <row r="153">
          <cell r="B153" t="str">
            <v>6 20 0 00 000</v>
          </cell>
          <cell r="C153" t="str">
            <v>Transmisi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 t="str">
            <v>6 30 0 00 000</v>
          </cell>
          <cell r="C154" t="str">
            <v>Tele Informasi Data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C155" t="str">
            <v>Sub Jumlah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C156" t="str">
            <v>DISTRIBUSI :</v>
          </cell>
        </row>
        <row r="157">
          <cell r="B157" t="str">
            <v>6 40 0 00 000</v>
          </cell>
          <cell r="C157" t="str">
            <v>Distribusi</v>
          </cell>
          <cell r="D157">
            <v>10549809.158220258</v>
          </cell>
          <cell r="E157">
            <v>83348.005282421189</v>
          </cell>
          <cell r="F157">
            <v>212506.71545571979</v>
          </cell>
          <cell r="G157">
            <v>0</v>
          </cell>
          <cell r="H157">
            <v>186829.27438427921</v>
          </cell>
          <cell r="I157">
            <v>768504.51958875661</v>
          </cell>
          <cell r="J157">
            <v>0</v>
          </cell>
          <cell r="K157">
            <v>0</v>
          </cell>
          <cell r="L157">
            <v>9298620.6435090806</v>
          </cell>
        </row>
        <row r="158">
          <cell r="B158" t="str">
            <v>6 50 0 00 000</v>
          </cell>
          <cell r="C158" t="str">
            <v>Unit Pengatur Distribusi</v>
          </cell>
          <cell r="D158">
            <v>224678.3705102978</v>
          </cell>
          <cell r="E158">
            <v>1775.0552385629342</v>
          </cell>
          <cell r="F158">
            <v>4525.7370853845177</v>
          </cell>
          <cell r="G158">
            <v>0</v>
          </cell>
          <cell r="H158">
            <v>3978.886850249201</v>
          </cell>
          <cell r="I158">
            <v>16366.774090549494</v>
          </cell>
          <cell r="J158">
            <v>0</v>
          </cell>
          <cell r="K158">
            <v>0</v>
          </cell>
          <cell r="L158">
            <v>198031.91724555165</v>
          </cell>
        </row>
        <row r="159">
          <cell r="C159" t="str">
            <v>Sub Jumlah</v>
          </cell>
          <cell r="D159">
            <v>10774487.528730555</v>
          </cell>
          <cell r="E159">
            <v>85123.060520984116</v>
          </cell>
          <cell r="F159">
            <v>217032.45254110431</v>
          </cell>
          <cell r="G159">
            <v>0</v>
          </cell>
          <cell r="H159">
            <v>190808.16123452841</v>
          </cell>
          <cell r="I159">
            <v>784871.29367930605</v>
          </cell>
          <cell r="J159">
            <v>0</v>
          </cell>
          <cell r="K159">
            <v>0</v>
          </cell>
          <cell r="L159">
            <v>9496652.5607546326</v>
          </cell>
        </row>
        <row r="161">
          <cell r="B161" t="str">
            <v>6 60 0 00 000</v>
          </cell>
          <cell r="C161" t="str">
            <v>TATA USAHA LANGGANAN</v>
          </cell>
          <cell r="D161">
            <v>23930921.52451783</v>
          </cell>
          <cell r="E161">
            <v>258169.282289022</v>
          </cell>
          <cell r="F161">
            <v>658236.58316597505</v>
          </cell>
          <cell r="G161">
            <v>0</v>
          </cell>
          <cell r="H161">
            <v>578701.06806912401</v>
          </cell>
          <cell r="I161">
            <v>2380432.0161690102</v>
          </cell>
          <cell r="J161">
            <v>0</v>
          </cell>
          <cell r="K161">
            <v>0</v>
          </cell>
          <cell r="L161">
            <v>20055382.574824698</v>
          </cell>
        </row>
        <row r="162">
          <cell r="C162" t="str">
            <v>Jumlah Biaya Usaha</v>
          </cell>
          <cell r="D162">
            <v>34800349.981637284</v>
          </cell>
          <cell r="E162">
            <v>344042.41675752489</v>
          </cell>
          <cell r="F162">
            <v>877181.44801252102</v>
          </cell>
          <cell r="G162">
            <v>0</v>
          </cell>
          <cell r="H162">
            <v>771190.56253861869</v>
          </cell>
          <cell r="I162">
            <v>3172219.3148173699</v>
          </cell>
          <cell r="J162">
            <v>0</v>
          </cell>
          <cell r="K162">
            <v>0</v>
          </cell>
          <cell r="L162">
            <v>29635716.239511251</v>
          </cell>
        </row>
        <row r="163">
          <cell r="B163" t="str">
            <v>6</v>
          </cell>
          <cell r="C163" t="str">
            <v>CLEARING :</v>
          </cell>
        </row>
        <row r="164">
          <cell r="B164" t="str">
            <v>6 71 0 00 000</v>
          </cell>
          <cell r="C164" t="str">
            <v>Tata Usaha</v>
          </cell>
          <cell r="D164">
            <v>1597034.55382394</v>
          </cell>
          <cell r="E164">
            <v>12617.256144828916</v>
          </cell>
          <cell r="F164">
            <v>32169.356090956018</v>
          </cell>
          <cell r="G164">
            <v>0</v>
          </cell>
          <cell r="H164">
            <v>28282.294246532419</v>
          </cell>
          <cell r="I164">
            <v>116336.5378601939</v>
          </cell>
          <cell r="J164">
            <v>0</v>
          </cell>
          <cell r="K164">
            <v>0</v>
          </cell>
          <cell r="L164">
            <v>1407629.1094814287</v>
          </cell>
        </row>
        <row r="165">
          <cell r="B165" t="str">
            <v>6 72 0 00 000</v>
          </cell>
          <cell r="C165" t="str">
            <v>Gudang dan Persed. Bahan</v>
          </cell>
          <cell r="D165">
            <v>260119.24968037577</v>
          </cell>
          <cell r="E165">
            <v>2055.0533446878831</v>
          </cell>
          <cell r="F165">
            <v>5239.6291295290257</v>
          </cell>
          <cell r="G165">
            <v>0</v>
          </cell>
          <cell r="H165">
            <v>4606.5184632558967</v>
          </cell>
          <cell r="I165">
            <v>18948.477267538408</v>
          </cell>
          <cell r="J165">
            <v>0</v>
          </cell>
          <cell r="K165">
            <v>0</v>
          </cell>
          <cell r="L165">
            <v>229269.57147536456</v>
          </cell>
        </row>
        <row r="166">
          <cell r="B166" t="str">
            <v>6 73 0 00 000</v>
          </cell>
          <cell r="C166" t="str">
            <v>B e n g k e l</v>
          </cell>
          <cell r="D166">
            <v>23410.123990554272</v>
          </cell>
          <cell r="E166">
            <v>184.94999376424892</v>
          </cell>
          <cell r="F166">
            <v>471.55436492114535</v>
          </cell>
          <cell r="G166">
            <v>0</v>
          </cell>
          <cell r="H166">
            <v>414.57588595271807</v>
          </cell>
          <cell r="I166">
            <v>1705.3186290915967</v>
          </cell>
          <cell r="J166">
            <v>0</v>
          </cell>
          <cell r="K166">
            <v>0</v>
          </cell>
          <cell r="L166">
            <v>20633.725116824564</v>
          </cell>
        </row>
        <row r="167">
          <cell r="B167" t="str">
            <v>6 74 0 00 000</v>
          </cell>
          <cell r="C167" t="str">
            <v>Laboratorium</v>
          </cell>
          <cell r="D167">
            <v>541.39178411292164</v>
          </cell>
          <cell r="E167">
            <v>4.2772266877399696</v>
          </cell>
          <cell r="F167">
            <v>10.905352702698352</v>
          </cell>
          <cell r="G167">
            <v>0</v>
          </cell>
          <cell r="H167">
            <v>9.5876458679458274</v>
          </cell>
          <cell r="I167">
            <v>39.437872924441599</v>
          </cell>
          <cell r="J167">
            <v>0</v>
          </cell>
          <cell r="K167">
            <v>0</v>
          </cell>
          <cell r="L167">
            <v>477.18368593009586</v>
          </cell>
        </row>
        <row r="168">
          <cell r="B168" t="str">
            <v>6 75 0 00 000</v>
          </cell>
          <cell r="C168" t="str">
            <v>Jasa-Jasa Teknik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>6 76 0 00 000</v>
          </cell>
          <cell r="C169" t="str">
            <v>Wisma dan Rumah Dinas</v>
          </cell>
          <cell r="D169">
            <v>81357.767373084585</v>
          </cell>
          <cell r="E169">
            <v>642.76116497275098</v>
          </cell>
          <cell r="F169">
            <v>1638.8042344627002</v>
          </cell>
          <cell r="G169">
            <v>0</v>
          </cell>
          <cell r="H169">
            <v>1440.7855550633117</v>
          </cell>
          <cell r="I169">
            <v>5926.5348777563959</v>
          </cell>
          <cell r="J169">
            <v>0</v>
          </cell>
          <cell r="K169">
            <v>0</v>
          </cell>
          <cell r="L169">
            <v>71708.881540829432</v>
          </cell>
        </row>
        <row r="170">
          <cell r="B170" t="str">
            <v>6 77 0 00 000</v>
          </cell>
          <cell r="C170" t="str">
            <v>Telekomunikasi</v>
          </cell>
          <cell r="D170">
            <v>25730.931710634879</v>
          </cell>
          <cell r="E170">
            <v>203.28536753373939</v>
          </cell>
          <cell r="F170">
            <v>518.30281490749633</v>
          </cell>
          <cell r="G170">
            <v>0</v>
          </cell>
          <cell r="H170">
            <v>455.67566470940221</v>
          </cell>
          <cell r="I170">
            <v>1874.3786751293683</v>
          </cell>
          <cell r="J170">
            <v>0</v>
          </cell>
          <cell r="K170">
            <v>0</v>
          </cell>
          <cell r="L170">
            <v>22679.289188354873</v>
          </cell>
        </row>
        <row r="171">
          <cell r="B171" t="str">
            <v>6 78 0 00 000</v>
          </cell>
          <cell r="C171" t="str">
            <v>Rupa-Rupa Jasa Umum dan Teknologi Informasi</v>
          </cell>
          <cell r="D171">
            <v>8746965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8746965</v>
          </cell>
        </row>
        <row r="172">
          <cell r="B172" t="str">
            <v>6 79 0 00 000</v>
          </cell>
          <cell r="C172" t="str">
            <v>Pendidikan dan Latihan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C173" t="str">
            <v>Jumlah Biaya Clearing</v>
          </cell>
          <cell r="D173">
            <v>10735159.018362703</v>
          </cell>
          <cell r="E173">
            <v>15707.583242475279</v>
          </cell>
          <cell r="F173">
            <v>40048.551987479092</v>
          </cell>
          <cell r="G173">
            <v>0</v>
          </cell>
          <cell r="H173">
            <v>35209.437461381698</v>
          </cell>
          <cell r="I173">
            <v>144830.68518263413</v>
          </cell>
          <cell r="J173">
            <v>0</v>
          </cell>
          <cell r="K173">
            <v>0</v>
          </cell>
          <cell r="L173">
            <v>10499362.760488732</v>
          </cell>
        </row>
        <row r="174">
          <cell r="C174" t="str">
            <v>JUMLAH</v>
          </cell>
          <cell r="D174">
            <v>45535508.999999985</v>
          </cell>
          <cell r="E174">
            <v>359750.00000000017</v>
          </cell>
          <cell r="F174">
            <v>917230.00000000012</v>
          </cell>
          <cell r="G174">
            <v>0</v>
          </cell>
          <cell r="H174">
            <v>806400.00000000035</v>
          </cell>
          <cell r="I174">
            <v>3317050.0000000042</v>
          </cell>
          <cell r="J174">
            <v>0</v>
          </cell>
          <cell r="K174">
            <v>0</v>
          </cell>
          <cell r="L174">
            <v>40135078.999999985</v>
          </cell>
        </row>
        <row r="175">
          <cell r="B175" t="str">
            <v>D:\TM1-HASIL\TM1\PLN Budget Reports V1.2\Reports\[RKAP Laba_ Rugi.xls]BOLain(12E2)</v>
          </cell>
          <cell r="L175">
            <v>38413.629965046297</v>
          </cell>
        </row>
      </sheetData>
      <sheetData sheetId="22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13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PENDAPATAN DILUAR USAHA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7 00 1 00 101</v>
          </cell>
          <cell r="C12" t="str">
            <v>Hasil Penjualan Aktiva Tetap Yang Dihapus</v>
          </cell>
          <cell r="D12">
            <v>32281.200230229675</v>
          </cell>
          <cell r="E12">
            <v>64562.40046045935</v>
          </cell>
          <cell r="F12">
            <v>96843.600690689025</v>
          </cell>
          <cell r="G12">
            <v>129124.8009209187</v>
          </cell>
        </row>
        <row r="13">
          <cell r="B13" t="str">
            <v>7 00 1 00 102</v>
          </cell>
          <cell r="C13" t="str">
            <v>Hasil Penjualan Material yang Dihapus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7 00 1 00 200</v>
          </cell>
          <cell r="C14" t="str">
            <v>Pend. dari Perubahan Daya Terpasang &amp; Adm Pelanggan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7 00 1 00 300</v>
          </cell>
          <cell r="C15" t="str">
            <v>Pendapatan Jasa-jasa</v>
          </cell>
          <cell r="D15">
            <v>328.42273356160428</v>
          </cell>
          <cell r="E15">
            <v>656.84546712320855</v>
          </cell>
          <cell r="F15">
            <v>985.26820068481288</v>
          </cell>
          <cell r="G15">
            <v>1313.6909342464171</v>
          </cell>
        </row>
        <row r="16">
          <cell r="B16" t="str">
            <v>7 00 1 00 300</v>
          </cell>
          <cell r="C16" t="str">
            <v>Premi PPJU</v>
          </cell>
          <cell r="D16">
            <v>206484.78925330142</v>
          </cell>
          <cell r="E16">
            <v>412969.57850660285</v>
          </cell>
          <cell r="F16">
            <v>619454.36775990424</v>
          </cell>
          <cell r="G16">
            <v>825939.15701320569</v>
          </cell>
        </row>
        <row r="17">
          <cell r="B17" t="str">
            <v>7 00 1 00 400</v>
          </cell>
          <cell r="C17" t="str">
            <v>Pendapatan Denda Opal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7 00 1 00 600</v>
          </cell>
          <cell r="C18" t="str">
            <v>Pendapatan Jasa Giro/Bunga *)</v>
          </cell>
          <cell r="D18">
            <v>123021.62484847812</v>
          </cell>
          <cell r="E18">
            <v>246043.24969695625</v>
          </cell>
          <cell r="F18">
            <v>283322.52995407081</v>
          </cell>
          <cell r="G18">
            <v>372792.80257114582</v>
          </cell>
        </row>
        <row r="19">
          <cell r="B19" t="str">
            <v>7 00 1 00 700</v>
          </cell>
          <cell r="C19" t="str">
            <v>Pendapatan P F K</v>
          </cell>
          <cell r="D19">
            <v>56627.378544294392</v>
          </cell>
          <cell r="E19">
            <v>113254.75708858878</v>
          </cell>
          <cell r="F19">
            <v>169882.13563288318</v>
          </cell>
          <cell r="G19">
            <v>226509.51417717757</v>
          </cell>
        </row>
        <row r="20">
          <cell r="B20" t="str">
            <v>7 00 1 00 800</v>
          </cell>
          <cell r="C20" t="str">
            <v>Selisih-selisih Laba  :</v>
          </cell>
          <cell r="D20">
            <v>67.615548618946193</v>
          </cell>
          <cell r="E20">
            <v>135.23109723789239</v>
          </cell>
          <cell r="F20">
            <v>202.84664585683856</v>
          </cell>
          <cell r="G20">
            <v>270.46219447578477</v>
          </cell>
        </row>
        <row r="21">
          <cell r="B21" t="str">
            <v>7 00 1 00 801</v>
          </cell>
          <cell r="C21" t="str">
            <v>- Selisih Harga Material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7 00 1 00 802</v>
          </cell>
          <cell r="C22" t="str">
            <v>- Selisih Kas</v>
          </cell>
          <cell r="D22">
            <v>11.198917410728761</v>
          </cell>
          <cell r="E22">
            <v>22.397834821457522</v>
          </cell>
          <cell r="F22">
            <v>33.596752232186283</v>
          </cell>
          <cell r="G22">
            <v>44.795669642915044</v>
          </cell>
        </row>
        <row r="23">
          <cell r="B23" t="str">
            <v>7 00 1 00 803</v>
          </cell>
          <cell r="C23" t="str">
            <v>- Selisih Lainnya</v>
          </cell>
          <cell r="D23">
            <v>56.416631208217431</v>
          </cell>
          <cell r="E23">
            <v>112.83326241643486</v>
          </cell>
          <cell r="F23">
            <v>169.24989362465229</v>
          </cell>
          <cell r="G23">
            <v>225.66652483286973</v>
          </cell>
        </row>
        <row r="24">
          <cell r="B24" t="str">
            <v>7 00 1 00 900</v>
          </cell>
          <cell r="C24" t="str">
            <v>Lainnya (Total) **)</v>
          </cell>
          <cell r="D24">
            <v>832509.64304720762</v>
          </cell>
          <cell r="E24">
            <v>1665019.2860944152</v>
          </cell>
          <cell r="F24">
            <v>2497528.9291416225</v>
          </cell>
          <cell r="G24">
            <v>3330038.5721888305</v>
          </cell>
        </row>
        <row r="25">
          <cell r="C25" t="str">
            <v>J U M L A H</v>
          </cell>
          <cell r="D25">
            <v>1251320.6742056918</v>
          </cell>
          <cell r="E25">
            <v>2502641.3484113836</v>
          </cell>
          <cell r="F25">
            <v>3668219.6780257113</v>
          </cell>
          <cell r="G25">
            <v>4885989</v>
          </cell>
        </row>
        <row r="27">
          <cell r="B27" t="str">
            <v>Catatan :   *)  Setelah dikurangi dengan beban PPh jasa giro/bunga deposito.</v>
          </cell>
        </row>
        <row r="28">
          <cell r="B28" t="str">
            <v xml:space="preserve">                **)  Uraikan yang Dominan pada Kolom Dibawah</v>
          </cell>
        </row>
        <row r="30">
          <cell r="B30" t="str">
            <v>No. Urut</v>
          </cell>
          <cell r="C30" t="str">
            <v>URAIAN</v>
          </cell>
          <cell r="D30" t="str">
            <v>RKAP 2005</v>
          </cell>
        </row>
        <row r="31">
          <cell r="D31" t="str">
            <v>S/D TRW I</v>
          </cell>
          <cell r="E31" t="str">
            <v xml:space="preserve"> S/D TRW II</v>
          </cell>
          <cell r="F31" t="str">
            <v>S/D TRW  III</v>
          </cell>
          <cell r="G31" t="str">
            <v>S/D TRW IV</v>
          </cell>
        </row>
        <row r="32">
          <cell r="B32" t="str">
            <v>1</v>
          </cell>
          <cell r="C32" t="str">
            <v>2</v>
          </cell>
          <cell r="D32" t="str">
            <v>3</v>
          </cell>
          <cell r="E32" t="str">
            <v>4</v>
          </cell>
          <cell r="F32" t="str">
            <v>5</v>
          </cell>
          <cell r="G32" t="str">
            <v>6</v>
          </cell>
        </row>
        <row r="33">
          <cell r="B33">
            <v>1</v>
          </cell>
          <cell r="C33" t="str">
            <v>Pendapatan Sewa</v>
          </cell>
          <cell r="D33">
            <v>19161.294277056313</v>
          </cell>
          <cell r="E33">
            <v>38322.588554112626</v>
          </cell>
          <cell r="F33">
            <v>57483.882831168943</v>
          </cell>
          <cell r="G33">
            <v>76645.177108225253</v>
          </cell>
        </row>
        <row r="34">
          <cell r="B34">
            <v>2</v>
          </cell>
          <cell r="C34" t="str">
            <v>Penjualan Aktiva Tetap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>
            <v>3</v>
          </cell>
          <cell r="C35" t="str">
            <v>Hibah dari pihak ke tiga</v>
          </cell>
          <cell r="D35">
            <v>166275.70018259046</v>
          </cell>
          <cell r="E35">
            <v>332551.40036518092</v>
          </cell>
          <cell r="F35">
            <v>498827.10054777138</v>
          </cell>
          <cell r="G35">
            <v>665102.80073036184</v>
          </cell>
        </row>
        <row r="36">
          <cell r="B36">
            <v>4</v>
          </cell>
          <cell r="C36" t="str">
            <v>Pemakaian ATTB yang dihapus ex AT</v>
          </cell>
          <cell r="D36">
            <v>12365.179803542933</v>
          </cell>
          <cell r="E36">
            <v>24730.359607085866</v>
          </cell>
          <cell r="F36">
            <v>37095.5394106288</v>
          </cell>
          <cell r="G36">
            <v>49460.719214171731</v>
          </cell>
        </row>
        <row r="37">
          <cell r="B37">
            <v>5</v>
          </cell>
          <cell r="C37" t="str">
            <v>Pemakaian ATTB yang dihapus ex Material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>
            <v>6</v>
          </cell>
          <cell r="C38" t="str">
            <v>Penerimaan Kembali Piutang Yang telah Dihapus</v>
          </cell>
          <cell r="D38">
            <v>4267.0697943277692</v>
          </cell>
          <cell r="E38">
            <v>8534.1395886555383</v>
          </cell>
          <cell r="F38">
            <v>12801.209382983307</v>
          </cell>
          <cell r="G38">
            <v>17068.279177311077</v>
          </cell>
        </row>
        <row r="39">
          <cell r="B39">
            <v>7</v>
          </cell>
          <cell r="C39" t="str">
            <v>Liquidited demages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>
            <v>8</v>
          </cell>
          <cell r="C40" t="str">
            <v>Claim Asuransi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>
            <v>9</v>
          </cell>
          <cell r="C41" t="str">
            <v>Denda Tunggakan Rekening Listrik</v>
          </cell>
          <cell r="D41">
            <v>553409.64401971269</v>
          </cell>
          <cell r="E41">
            <v>1106819.2880394254</v>
          </cell>
          <cell r="F41">
            <v>1660228.9320591381</v>
          </cell>
          <cell r="G41">
            <v>2213638.5760788508</v>
          </cell>
        </row>
        <row r="42">
          <cell r="B42">
            <v>10</v>
          </cell>
          <cell r="C42" t="str">
            <v>Pembelian masa kerja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>
            <v>11</v>
          </cell>
          <cell r="C43" t="str">
            <v>Denda Keterlambatan</v>
          </cell>
          <cell r="D43">
            <v>34335.196760012826</v>
          </cell>
          <cell r="E43">
            <v>68670.393520025653</v>
          </cell>
          <cell r="F43">
            <v>103005.59028003848</v>
          </cell>
          <cell r="G43">
            <v>137340.78704005131</v>
          </cell>
        </row>
        <row r="44">
          <cell r="B44">
            <v>12</v>
          </cell>
          <cell r="C44" t="str">
            <v>Denda Penalti Pinjaman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B45">
            <v>13</v>
          </cell>
          <cell r="C45" t="str">
            <v>Penghapusan Hutang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14</v>
          </cell>
          <cell r="C46" t="str">
            <v xml:space="preserve">Ganti Rugi Asset PLN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15</v>
          </cell>
          <cell r="C47" t="str">
            <v>Penjualan Dokumen Lelang</v>
          </cell>
          <cell r="D47">
            <v>33933.045387136008</v>
          </cell>
          <cell r="E47">
            <v>67866.090774272016</v>
          </cell>
          <cell r="F47">
            <v>101799.13616140802</v>
          </cell>
          <cell r="G47">
            <v>135732.18154854403</v>
          </cell>
        </row>
        <row r="48">
          <cell r="B48">
            <v>16</v>
          </cell>
          <cell r="C48" t="str">
            <v>Premi KLP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17</v>
          </cell>
          <cell r="C49" t="str">
            <v>Pendapatan bunga Indonesia Power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18</v>
          </cell>
          <cell r="C50" t="str">
            <v>Pendapatan bunga PJB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19</v>
          </cell>
          <cell r="C51" t="str">
            <v>Pendapatan bunga Batam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20</v>
          </cell>
          <cell r="C52" t="str">
            <v>Pendapatan bunga ICON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21</v>
          </cell>
          <cell r="C53" t="str">
            <v>Jasa Giro dr Proyek Induk (khusus DKP)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B54">
            <v>19</v>
          </cell>
          <cell r="C54" t="str">
            <v>Lainnya (Rincikan lagi jika nilainya cukup material)</v>
          </cell>
          <cell r="D54">
            <v>8762.5128228286158</v>
          </cell>
          <cell r="E54">
            <v>17525.025645657232</v>
          </cell>
          <cell r="F54">
            <v>26287.538468485847</v>
          </cell>
          <cell r="G54">
            <v>35050.051291314463</v>
          </cell>
        </row>
        <row r="55">
          <cell r="C55" t="str">
            <v>J u m l a h</v>
          </cell>
          <cell r="D55">
            <v>832509.64304720762</v>
          </cell>
          <cell r="E55">
            <v>1665019.2860944152</v>
          </cell>
          <cell r="F55">
            <v>2497528.9291416225</v>
          </cell>
          <cell r="G55">
            <v>3330038.5721888305</v>
          </cell>
        </row>
        <row r="56">
          <cell r="B56" t="str">
            <v>D:\TM1-HASIL\TM1\PLN Budget Reports V1.2\Reports\[RKAP Laba_ Rugi.xls]PendaLuOp(13)</v>
          </cell>
          <cell r="G56">
            <v>38413.629965046297</v>
          </cell>
        </row>
        <row r="57">
          <cell r="B57" t="str">
            <v>Catatan : Rincikan diluar butir 1 s/d 19 yang mempunyai Nilai  &gt; Rp 100 Juta di tingkat Distribusi/Wilayah/Sat. Adm Lainnya, sisanya dikelompokkan dalam pos Lainnya.</v>
          </cell>
        </row>
        <row r="58">
          <cell r="B58" t="str">
            <v>Agar penyajian selisih-selisih agar dioffset antara selisih laba dan rugi.</v>
          </cell>
        </row>
      </sheetData>
      <sheetData sheetId="23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14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BEBAN DILUAR USAHA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7 00 2 00 101</v>
          </cell>
          <cell r="C12" t="str">
            <v>Beban Penjualan Aktiva Tetap Yang akan dihapus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7 00 2 00 102</v>
          </cell>
          <cell r="C13" t="str">
            <v>Beban Penjualan Material Yang akan dihapus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7 00 2 00 200</v>
          </cell>
          <cell r="C14" t="str">
            <v>Penelitian Dan Pengembangan</v>
          </cell>
        </row>
        <row r="15">
          <cell r="B15" t="str">
            <v>7 00 2 00 300</v>
          </cell>
          <cell r="C15" t="str">
            <v>Selisih Penerimaan BBM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7 00 2 00 700</v>
          </cell>
          <cell r="C16" t="str">
            <v>Beban P F K</v>
          </cell>
          <cell r="D16">
            <v>750.77858743756315</v>
          </cell>
          <cell r="E16">
            <v>1501.5571748751263</v>
          </cell>
          <cell r="F16">
            <v>2252.3357623126894</v>
          </cell>
          <cell r="G16">
            <v>3003.1143497502526</v>
          </cell>
        </row>
        <row r="17">
          <cell r="C17" t="str">
            <v>Beban Pensiun</v>
          </cell>
          <cell r="D17">
            <v>604065.04386241885</v>
          </cell>
          <cell r="E17">
            <v>1208130.0877248377</v>
          </cell>
          <cell r="F17">
            <v>1812195.1315872567</v>
          </cell>
          <cell r="G17">
            <v>2416260.1754496754</v>
          </cell>
        </row>
        <row r="18">
          <cell r="C18" t="str">
            <v xml:space="preserve">Beban Emisi Obligasi </v>
          </cell>
        </row>
        <row r="19">
          <cell r="B19" t="str">
            <v>7 00 2 00 800</v>
          </cell>
          <cell r="C19" t="str">
            <v>Selisih-selisih  Rugi  :</v>
          </cell>
          <cell r="D19">
            <v>159.6178268933806</v>
          </cell>
          <cell r="E19">
            <v>319.23565378676119</v>
          </cell>
          <cell r="F19">
            <v>478.85348068014179</v>
          </cell>
          <cell r="G19">
            <v>638.47130757352238</v>
          </cell>
        </row>
        <row r="20">
          <cell r="B20" t="str">
            <v>7 00 2 00 801</v>
          </cell>
          <cell r="C20" t="str">
            <v>- Selisih Harga Material</v>
          </cell>
          <cell r="D20">
            <v>52.616402770948177</v>
          </cell>
          <cell r="E20">
            <v>105.23280554189635</v>
          </cell>
          <cell r="F20">
            <v>157.84920831284452</v>
          </cell>
          <cell r="G20">
            <v>210.46561108379271</v>
          </cell>
        </row>
        <row r="21">
          <cell r="B21" t="str">
            <v>7 00 2 00 802</v>
          </cell>
          <cell r="C21" t="str">
            <v>- Selisih Kas</v>
          </cell>
          <cell r="D21">
            <v>78.261372188721239</v>
          </cell>
          <cell r="E21">
            <v>156.52274437744248</v>
          </cell>
          <cell r="F21">
            <v>234.78411656616373</v>
          </cell>
          <cell r="G21">
            <v>313.04548875488496</v>
          </cell>
        </row>
        <row r="22">
          <cell r="B22" t="str">
            <v>7 00 2 00 803</v>
          </cell>
          <cell r="C22" t="str">
            <v>- Selisih Lainnya</v>
          </cell>
          <cell r="D22">
            <v>28.740051933711189</v>
          </cell>
          <cell r="E22">
            <v>57.480103867422379</v>
          </cell>
          <cell r="F22">
            <v>86.220155801133572</v>
          </cell>
          <cell r="G22">
            <v>114.96020773484476</v>
          </cell>
        </row>
        <row r="23">
          <cell r="B23" t="str">
            <v>7 00 2 00 909</v>
          </cell>
          <cell r="C23" t="str">
            <v>Lainnya *)</v>
          </cell>
          <cell r="D23">
            <v>676355.55972325022</v>
          </cell>
          <cell r="E23">
            <v>1352711.1194465004</v>
          </cell>
          <cell r="F23">
            <v>4529066.6791697508</v>
          </cell>
          <cell r="G23">
            <v>5205422.2388930004</v>
          </cell>
        </row>
        <row r="24">
          <cell r="C24" t="str">
            <v xml:space="preserve">J U M L A H </v>
          </cell>
          <cell r="D24">
            <v>1281331</v>
          </cell>
          <cell r="E24">
            <v>2562662</v>
          </cell>
          <cell r="F24">
            <v>6343993</v>
          </cell>
          <cell r="G24">
            <v>7625324</v>
          </cell>
        </row>
        <row r="25">
          <cell r="B25" t="str">
            <v>Catatan :</v>
          </cell>
          <cell r="C25" t="str">
            <v>*)     Uraikan yang Dominan pada Kolom Dibawah</v>
          </cell>
        </row>
        <row r="28">
          <cell r="B28" t="str">
            <v>No. Urut</v>
          </cell>
          <cell r="C28" t="str">
            <v>URAIAN</v>
          </cell>
          <cell r="D28" t="str">
            <v>RKAP 2005</v>
          </cell>
        </row>
        <row r="29">
          <cell r="D29" t="str">
            <v>S/D TRW I</v>
          </cell>
          <cell r="E29" t="str">
            <v xml:space="preserve"> S/D TRW II</v>
          </cell>
          <cell r="F29" t="str">
            <v>S/D TRW  III</v>
          </cell>
          <cell r="G29" t="str">
            <v>S/D TRW IV</v>
          </cell>
        </row>
        <row r="30">
          <cell r="B30" t="str">
            <v>1</v>
          </cell>
          <cell r="C30" t="str">
            <v>2</v>
          </cell>
          <cell r="D30" t="str">
            <v>3</v>
          </cell>
          <cell r="E30" t="str">
            <v>4</v>
          </cell>
          <cell r="F30" t="str">
            <v>5</v>
          </cell>
          <cell r="G30" t="str">
            <v>6</v>
          </cell>
        </row>
        <row r="31">
          <cell r="B31" t="str">
            <v>1</v>
          </cell>
          <cell r="C31" t="str">
            <v>Rugi Akibat Percepatan AT. akan dihapus</v>
          </cell>
          <cell r="D31">
            <v>485587.56416547694</v>
          </cell>
          <cell r="E31">
            <v>971175.12833095388</v>
          </cell>
          <cell r="F31">
            <v>1456762.6924964308</v>
          </cell>
          <cell r="G31">
            <v>1942350.2566619078</v>
          </cell>
        </row>
        <row r="32">
          <cell r="B32" t="str">
            <v>2</v>
          </cell>
          <cell r="C32" t="str">
            <v>Rugi Akibat Percepatan Material yg. akan dihapus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3</v>
          </cell>
          <cell r="C33" t="str">
            <v>Macam-Macam Denda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4</v>
          </cell>
          <cell r="C34" t="str">
            <v>Selisih  Stock Opname  Bahan Bakar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5</v>
          </cell>
          <cell r="C35" t="str">
            <v>Bina Lingkungan</v>
          </cell>
          <cell r="D35">
            <v>0</v>
          </cell>
          <cell r="E35">
            <v>0</v>
          </cell>
          <cell r="F35">
            <v>2500000</v>
          </cell>
          <cell r="G35">
            <v>2500000</v>
          </cell>
        </row>
        <row r="36">
          <cell r="B36" t="str">
            <v>6</v>
          </cell>
          <cell r="C36" t="str">
            <v>Ganti Rugi Tanah &amp; Rumdin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B37" t="str">
            <v>7</v>
          </cell>
          <cell r="C37" t="str">
            <v>Biaya Kemitraan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 t="str">
            <v>8</v>
          </cell>
          <cell r="C38" t="str">
            <v>Ganti Rugi Peralatan Elektronik Pelanggan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B39" t="str">
            <v>9</v>
          </cell>
          <cell r="C39" t="str">
            <v>Biaya Transfer Ke YDP Tahun Lalu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 t="str">
            <v>10</v>
          </cell>
          <cell r="C40" t="str">
            <v>Kerugian Pencurian Material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 t="str">
            <v>11</v>
          </cell>
          <cell r="C41" t="str">
            <v>Beban Eskalasi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B42" t="str">
            <v>12</v>
          </cell>
          <cell r="C42" t="str">
            <v>Beban Perhitungan Dana Pensiun ( Hasil Rekonsiliasi)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 t="str">
            <v>13</v>
          </cell>
          <cell r="C43" t="str">
            <v>Denda Administrasi Pajak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B44" t="str">
            <v>14</v>
          </cell>
          <cell r="C44" t="str">
            <v>Lain-lain</v>
          </cell>
          <cell r="D44">
            <v>190767.99555777328</v>
          </cell>
          <cell r="E44">
            <v>381535.99111554655</v>
          </cell>
          <cell r="F44">
            <v>572303.98667331983</v>
          </cell>
          <cell r="G44">
            <v>763071.9822310931</v>
          </cell>
        </row>
        <row r="45">
          <cell r="C45" t="str">
            <v>J u m l a h</v>
          </cell>
          <cell r="D45">
            <v>676355.55972325022</v>
          </cell>
          <cell r="E45">
            <v>1352711.1194465004</v>
          </cell>
          <cell r="F45">
            <v>4529066.6791697508</v>
          </cell>
          <cell r="G45">
            <v>5205422.2388930004</v>
          </cell>
        </row>
        <row r="46">
          <cell r="B46" t="str">
            <v>D:\TM1-HASIL\TM1\PLN Budget Reports V1.2\Reports\[RKAP Laba_ Rugi.xls]BiLuOp(14)</v>
          </cell>
          <cell r="G46">
            <v>38413.629965046297</v>
          </cell>
        </row>
        <row r="47">
          <cell r="B47" t="str">
            <v xml:space="preserve">   Catatan : - Rincikan diluar butir 1 s/d 8 yang mempunyai Nilai &gt; Rp 100 Juta di tingkat Distribusi/Wilayah/Sat. AdministrasiLain,</v>
          </cell>
        </row>
        <row r="48">
          <cell r="B48" t="str">
            <v xml:space="preserve">                   sisanya dikelompokkan dalam pos Lainnya.</v>
          </cell>
        </row>
        <row r="49">
          <cell r="B49" t="str">
            <v xml:space="preserve">                -  Biaya billing untuk pemberitahuan tagihan rekening konsumen.</v>
          </cell>
        </row>
      </sheetData>
      <sheetData sheetId="24">
        <row r="1">
          <cell r="B1" t="str">
            <v>PT. PLN (PERSERO)</v>
          </cell>
        </row>
      </sheetData>
      <sheetData sheetId="25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 xml:space="preserve">LEMBAR KERJA </v>
          </cell>
          <cell r="G4" t="str">
            <v>Daftar No.</v>
          </cell>
          <cell r="H4" t="str">
            <v>18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G6" t="str">
            <v>Perihal</v>
          </cell>
          <cell r="H6" t="str">
            <v>RENCANA PRODUKSI &amp; PENJUALAN TENAGA LISTRIK</v>
          </cell>
        </row>
        <row r="7">
          <cell r="B7" t="str">
            <v>(Dalam MWh)</v>
          </cell>
        </row>
        <row r="8">
          <cell r="D8" t="str">
            <v>Pembangkitan PLTA</v>
          </cell>
          <cell r="E8" t="str">
            <v>Pembangkitan PLTU</v>
          </cell>
          <cell r="F8" t="str">
            <v>Pembangkitan PLTD</v>
          </cell>
          <cell r="G8" t="str">
            <v>Pembangkitan PLTG</v>
          </cell>
          <cell r="H8" t="str">
            <v>Pembangkitan PLTP</v>
          </cell>
          <cell r="I8" t="str">
            <v>Pembangkitan PLTGU</v>
          </cell>
          <cell r="J8" t="str">
            <v>Fungsi Pembangkitan :</v>
          </cell>
        </row>
        <row r="9">
          <cell r="C9" t="str">
            <v>PEMBANGKITAN MENURUT JENIS BAHAN BAKAR</v>
          </cell>
          <cell r="D9" t="str">
            <v>PLTA</v>
          </cell>
          <cell r="E9" t="str">
            <v>PLTU</v>
          </cell>
          <cell r="F9" t="str">
            <v>PLTD</v>
          </cell>
          <cell r="G9" t="str">
            <v>PLTG</v>
          </cell>
          <cell r="H9" t="str">
            <v>PLTP</v>
          </cell>
          <cell r="I9" t="str">
            <v>PLTGU</v>
          </cell>
          <cell r="J9" t="str">
            <v>JUMLAH</v>
          </cell>
        </row>
        <row r="11">
          <cell r="B11">
            <v>1</v>
          </cell>
          <cell r="C11" t="str">
            <v xml:space="preserve"> PRODUKSI SENDIRI</v>
          </cell>
        </row>
        <row r="12">
          <cell r="C12" t="str">
            <v xml:space="preserve"> Minyak</v>
          </cell>
        </row>
        <row r="13">
          <cell r="C13" t="str">
            <v xml:space="preserve"> - H S D</v>
          </cell>
          <cell r="F13">
            <v>1175</v>
          </cell>
          <cell r="J13">
            <v>1175</v>
          </cell>
        </row>
        <row r="14">
          <cell r="C14" t="str">
            <v xml:space="preserve"> - I D O</v>
          </cell>
          <cell r="J14">
            <v>0</v>
          </cell>
        </row>
        <row r="15">
          <cell r="C15" t="str">
            <v xml:space="preserve"> - M FO</v>
          </cell>
          <cell r="J15">
            <v>0</v>
          </cell>
        </row>
        <row r="16">
          <cell r="C16" t="str">
            <v>Jumlah</v>
          </cell>
          <cell r="D16">
            <v>0</v>
          </cell>
          <cell r="E16">
            <v>0</v>
          </cell>
          <cell r="F16">
            <v>1175</v>
          </cell>
          <cell r="G16">
            <v>0</v>
          </cell>
          <cell r="H16">
            <v>0</v>
          </cell>
          <cell r="I16">
            <v>0</v>
          </cell>
          <cell r="J16">
            <v>1175</v>
          </cell>
        </row>
        <row r="17">
          <cell r="C17" t="str">
            <v xml:space="preserve"> Non Minyak</v>
          </cell>
        </row>
        <row r="18">
          <cell r="C18" t="str">
            <v xml:space="preserve"> - E&amp;P</v>
          </cell>
          <cell r="J18">
            <v>0</v>
          </cell>
        </row>
        <row r="19">
          <cell r="C19" t="str">
            <v xml:space="preserve"> - Retribusi Penggunaan Arus Air Pemda</v>
          </cell>
          <cell r="J19">
            <v>0</v>
          </cell>
        </row>
        <row r="20">
          <cell r="C20" t="str">
            <v xml:space="preserve"> - Gas Alam</v>
          </cell>
          <cell r="J20">
            <v>0</v>
          </cell>
        </row>
        <row r="21">
          <cell r="C21" t="str">
            <v xml:space="preserve"> - Batu Bara</v>
          </cell>
          <cell r="J21">
            <v>0</v>
          </cell>
        </row>
        <row r="22">
          <cell r="C22" t="str">
            <v xml:space="preserve"> - Panas Bumi</v>
          </cell>
          <cell r="J22">
            <v>0</v>
          </cell>
        </row>
        <row r="23">
          <cell r="C23" t="str">
            <v>Jumlah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1</v>
          </cell>
          <cell r="C24" t="str">
            <v>JUMLAH</v>
          </cell>
          <cell r="D24">
            <v>0</v>
          </cell>
          <cell r="E24">
            <v>0</v>
          </cell>
          <cell r="F24">
            <v>1175</v>
          </cell>
          <cell r="G24">
            <v>0</v>
          </cell>
          <cell r="H24">
            <v>0</v>
          </cell>
          <cell r="I24">
            <v>0</v>
          </cell>
          <cell r="J24">
            <v>1175</v>
          </cell>
        </row>
        <row r="25">
          <cell r="B25">
            <v>2</v>
          </cell>
          <cell r="C25" t="str">
            <v xml:space="preserve"> Pemakaian Sendiri Pembangkit &amp; susut trafo</v>
          </cell>
        </row>
        <row r="26">
          <cell r="B26">
            <v>3</v>
          </cell>
          <cell r="C26" t="str">
            <v xml:space="preserve"> Jumlah Loko Sentral Netto ( 3 = 1-2 )</v>
          </cell>
          <cell r="J26">
            <v>1175</v>
          </cell>
        </row>
        <row r="27">
          <cell r="B27">
            <v>4</v>
          </cell>
          <cell r="C27" t="str">
            <v xml:space="preserve"> Jumlah diterima</v>
          </cell>
          <cell r="J27">
            <v>545062</v>
          </cell>
        </row>
        <row r="28">
          <cell r="C28" t="str">
            <v>- Unit lain</v>
          </cell>
        </row>
        <row r="29">
          <cell r="C29" t="str">
            <v>- Pembelian</v>
          </cell>
          <cell r="J29">
            <v>545062</v>
          </cell>
        </row>
        <row r="30">
          <cell r="C30" t="str">
            <v>- Eks. Sewa Genset</v>
          </cell>
        </row>
        <row r="31">
          <cell r="B31">
            <v>5</v>
          </cell>
          <cell r="C31" t="str">
            <v xml:space="preserve"> Produksi Total Netto ( 5 = 3 + 4 )</v>
          </cell>
          <cell r="J31">
            <v>546237</v>
          </cell>
        </row>
        <row r="32">
          <cell r="B32">
            <v>6</v>
          </cell>
          <cell r="C32" t="str">
            <v xml:space="preserve"> Pemakaian sendiri GI</v>
          </cell>
          <cell r="J32">
            <v>819.26328434595632</v>
          </cell>
        </row>
        <row r="33">
          <cell r="B33">
            <v>7</v>
          </cell>
          <cell r="C33" t="str">
            <v xml:space="preserve"> Susut Transmisi + GI</v>
          </cell>
        </row>
        <row r="34">
          <cell r="B34">
            <v>8</v>
          </cell>
          <cell r="C34" t="str">
            <v xml:space="preserve"> Dikirim ke unit lain</v>
          </cell>
        </row>
        <row r="35">
          <cell r="B35">
            <v>9</v>
          </cell>
          <cell r="C35" t="str">
            <v xml:space="preserve"> Disalurkan ke Distribusi ( 9 = 5 - 6 - 7 -8 )</v>
          </cell>
          <cell r="J35">
            <v>545417.73671565403</v>
          </cell>
        </row>
        <row r="36">
          <cell r="B36" t="str">
            <v>10</v>
          </cell>
          <cell r="C36" t="str">
            <v xml:space="preserve"> Pemakaian sendiri Sistem Distribusi</v>
          </cell>
        </row>
        <row r="37">
          <cell r="B37" t="str">
            <v>11</v>
          </cell>
          <cell r="C37" t="str">
            <v xml:space="preserve"> Susut Distribusi</v>
          </cell>
          <cell r="J37">
            <v>40307.736715654028</v>
          </cell>
        </row>
        <row r="38">
          <cell r="B38" t="str">
            <v>12</v>
          </cell>
          <cell r="C38" t="str">
            <v xml:space="preserve"> Loko Konsumen</v>
          </cell>
          <cell r="J38">
            <v>505110</v>
          </cell>
        </row>
        <row r="39">
          <cell r="B39" t="str">
            <v>D:\TM1-HASIL\TM1\PLN Budget Reports V1.2\Reports\[RKAP Laba_ Rugi.xls]PenjTL(18)</v>
          </cell>
          <cell r="J39">
            <v>38413.629965046297</v>
          </cell>
        </row>
        <row r="42">
          <cell r="B42" t="str">
            <v>PT. PLN (PERSERO)</v>
          </cell>
        </row>
        <row r="43">
          <cell r="B43" t="str">
            <v>SATUAN ADMINISTRASI</v>
          </cell>
        </row>
        <row r="44">
          <cell r="B44" t="str">
            <v>DISTRIBUSI BALI</v>
          </cell>
        </row>
        <row r="45">
          <cell r="B45" t="str">
            <v xml:space="preserve">LEMBAR KERJA </v>
          </cell>
          <cell r="G45" t="str">
            <v>Daftar No.</v>
          </cell>
          <cell r="H45" t="str">
            <v>18</v>
          </cell>
        </row>
        <row r="46">
          <cell r="B46" t="str">
            <v>ANGGARAN LABA RUGI</v>
          </cell>
        </row>
        <row r="47">
          <cell r="B47" t="str">
            <v>TAHUN 2005 - S/D TRW II</v>
          </cell>
          <cell r="G47" t="str">
            <v>Perihal</v>
          </cell>
          <cell r="H47" t="str">
            <v>RENCANA PRODUKSI &amp; PENJUALAN TENAGA LISTRIK</v>
          </cell>
        </row>
        <row r="48">
          <cell r="B48" t="str">
            <v>(Dalam MWh)</v>
          </cell>
        </row>
        <row r="49">
          <cell r="D49" t="str">
            <v>Pembangkitan PLTA</v>
          </cell>
          <cell r="E49" t="str">
            <v>Pembangkitan PLTU</v>
          </cell>
          <cell r="F49" t="str">
            <v>Pembangkitan PLTD</v>
          </cell>
          <cell r="G49" t="str">
            <v>Pembangkitan PLTG</v>
          </cell>
          <cell r="H49" t="str">
            <v>Pembangkitan PLTP</v>
          </cell>
          <cell r="I49" t="str">
            <v>Pembangkitan PLTGU</v>
          </cell>
          <cell r="J49" t="str">
            <v>Fungsi Pembangkitan :</v>
          </cell>
        </row>
        <row r="50">
          <cell r="C50" t="str">
            <v>PEMBANGKITAN MENURUT JENIS BAHAN BAKAR</v>
          </cell>
          <cell r="D50" t="str">
            <v>PLTA</v>
          </cell>
          <cell r="E50" t="str">
            <v>PLTU</v>
          </cell>
          <cell r="F50" t="str">
            <v>PLTD</v>
          </cell>
          <cell r="G50" t="str">
            <v>PLTG</v>
          </cell>
          <cell r="H50" t="str">
            <v>PLTP</v>
          </cell>
          <cell r="I50" t="str">
            <v>PLTGU</v>
          </cell>
          <cell r="J50" t="str">
            <v>JUMLAH</v>
          </cell>
        </row>
        <row r="52">
          <cell r="B52">
            <v>1</v>
          </cell>
          <cell r="C52" t="str">
            <v xml:space="preserve"> PRODUKSI SENDIRI</v>
          </cell>
        </row>
        <row r="53">
          <cell r="C53" t="str">
            <v xml:space="preserve"> Minyak</v>
          </cell>
        </row>
        <row r="54">
          <cell r="C54" t="str">
            <v xml:space="preserve"> - H S D</v>
          </cell>
          <cell r="F54">
            <v>2349</v>
          </cell>
          <cell r="J54">
            <v>2349</v>
          </cell>
        </row>
        <row r="55">
          <cell r="C55" t="str">
            <v xml:space="preserve"> - I D O</v>
          </cell>
          <cell r="J55">
            <v>0</v>
          </cell>
        </row>
        <row r="56">
          <cell r="C56" t="str">
            <v xml:space="preserve"> - M FO</v>
          </cell>
          <cell r="J56">
            <v>0</v>
          </cell>
        </row>
        <row r="57">
          <cell r="D57">
            <v>0</v>
          </cell>
          <cell r="E57">
            <v>0</v>
          </cell>
          <cell r="F57">
            <v>2349</v>
          </cell>
          <cell r="G57">
            <v>0</v>
          </cell>
          <cell r="H57">
            <v>0</v>
          </cell>
          <cell r="I57">
            <v>0</v>
          </cell>
          <cell r="J57">
            <v>2349</v>
          </cell>
        </row>
        <row r="58">
          <cell r="C58" t="str">
            <v xml:space="preserve"> Non Minyak</v>
          </cell>
          <cell r="J58">
            <v>0</v>
          </cell>
        </row>
        <row r="59">
          <cell r="C59" t="str">
            <v xml:space="preserve"> - E&amp;P</v>
          </cell>
          <cell r="J59">
            <v>0</v>
          </cell>
        </row>
        <row r="60">
          <cell r="C60" t="str">
            <v xml:space="preserve"> - Retribusi Penggunaan Arus Air Pemda</v>
          </cell>
          <cell r="J60">
            <v>0</v>
          </cell>
        </row>
        <row r="61">
          <cell r="C61" t="str">
            <v xml:space="preserve"> - Gas Alam</v>
          </cell>
          <cell r="J61">
            <v>0</v>
          </cell>
        </row>
        <row r="62">
          <cell r="C62" t="str">
            <v xml:space="preserve"> - Batu Bara</v>
          </cell>
          <cell r="J62">
            <v>0</v>
          </cell>
        </row>
        <row r="63">
          <cell r="C63" t="str">
            <v xml:space="preserve"> - Panas Bumi</v>
          </cell>
          <cell r="J63">
            <v>0</v>
          </cell>
        </row>
        <row r="64">
          <cell r="C64" t="str">
            <v>Jumlah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1</v>
          </cell>
          <cell r="C65" t="str">
            <v>JUMLAH</v>
          </cell>
          <cell r="D65">
            <v>0</v>
          </cell>
          <cell r="E65">
            <v>0</v>
          </cell>
          <cell r="F65">
            <v>2349</v>
          </cell>
          <cell r="G65">
            <v>0</v>
          </cell>
          <cell r="H65">
            <v>0</v>
          </cell>
          <cell r="I65">
            <v>0</v>
          </cell>
          <cell r="J65">
            <v>2349</v>
          </cell>
        </row>
        <row r="66">
          <cell r="B66">
            <v>2</v>
          </cell>
          <cell r="C66" t="str">
            <v xml:space="preserve"> Pemakaian Sendiri Pembangkit &amp; susut trafo</v>
          </cell>
          <cell r="J66">
            <v>0</v>
          </cell>
        </row>
        <row r="67">
          <cell r="B67">
            <v>3</v>
          </cell>
          <cell r="C67" t="str">
            <v xml:space="preserve"> Jumlah Loko Sentral Netto ( 3 = 1-2 )</v>
          </cell>
          <cell r="J67">
            <v>2349</v>
          </cell>
        </row>
        <row r="68">
          <cell r="B68">
            <v>4</v>
          </cell>
          <cell r="C68" t="str">
            <v xml:space="preserve"> Jumlah diterima</v>
          </cell>
          <cell r="J68">
            <v>1102303</v>
          </cell>
        </row>
        <row r="69">
          <cell r="C69" t="str">
            <v>- Unit lain</v>
          </cell>
          <cell r="J69">
            <v>0</v>
          </cell>
        </row>
        <row r="70">
          <cell r="C70" t="str">
            <v>- Pembelian</v>
          </cell>
          <cell r="J70">
            <v>1102303</v>
          </cell>
        </row>
        <row r="71">
          <cell r="C71" t="str">
            <v>- Eks. Sewa Genset</v>
          </cell>
          <cell r="J71">
            <v>0</v>
          </cell>
        </row>
        <row r="72">
          <cell r="B72">
            <v>5</v>
          </cell>
          <cell r="C72" t="str">
            <v xml:space="preserve"> Produksi Total Netto ( 5 = 3 + 4 )</v>
          </cell>
          <cell r="J72">
            <v>1104652</v>
          </cell>
        </row>
        <row r="73">
          <cell r="B73">
            <v>6</v>
          </cell>
          <cell r="C73" t="str">
            <v xml:space="preserve"> Pemakaian sendiri GI</v>
          </cell>
          <cell r="J73">
            <v>1656.7915128036536</v>
          </cell>
        </row>
        <row r="74">
          <cell r="B74">
            <v>7</v>
          </cell>
          <cell r="C74" t="str">
            <v xml:space="preserve"> Susut Transmisi + GI</v>
          </cell>
          <cell r="J74">
            <v>0</v>
          </cell>
        </row>
        <row r="75">
          <cell r="B75">
            <v>8</v>
          </cell>
          <cell r="C75" t="str">
            <v xml:space="preserve"> Dikirim ke unit lain</v>
          </cell>
          <cell r="J75">
            <v>0</v>
          </cell>
        </row>
        <row r="76">
          <cell r="B76">
            <v>9</v>
          </cell>
          <cell r="C76" t="str">
            <v xml:space="preserve"> Disalurkan ke Distribusi ( 9 = 5 - 6 - 7 -8 )</v>
          </cell>
          <cell r="J76">
            <v>1102995.2084871964</v>
          </cell>
        </row>
        <row r="77">
          <cell r="B77" t="str">
            <v>10</v>
          </cell>
          <cell r="C77" t="str">
            <v xml:space="preserve"> Pemakaian sendiri Sistem Distribusi</v>
          </cell>
        </row>
        <row r="78">
          <cell r="B78" t="str">
            <v>11</v>
          </cell>
          <cell r="C78" t="str">
            <v xml:space="preserve"> Susut Distribusi</v>
          </cell>
          <cell r="J78">
            <v>71730.20848719636</v>
          </cell>
        </row>
        <row r="79">
          <cell r="B79" t="str">
            <v>12</v>
          </cell>
          <cell r="C79" t="str">
            <v xml:space="preserve"> Loko Konsumen</v>
          </cell>
          <cell r="J79">
            <v>1031265</v>
          </cell>
        </row>
        <row r="83">
          <cell r="B83" t="str">
            <v>PT. PLN (PERSERO)</v>
          </cell>
        </row>
        <row r="84">
          <cell r="B84" t="str">
            <v>SATUAN ADMINISTRASI</v>
          </cell>
        </row>
        <row r="85">
          <cell r="B85" t="str">
            <v>DISTRIBUSI BALI</v>
          </cell>
        </row>
        <row r="86">
          <cell r="B86" t="str">
            <v xml:space="preserve">LEMBAR KERJA </v>
          </cell>
          <cell r="G86" t="str">
            <v>Daftar No.</v>
          </cell>
          <cell r="H86" t="str">
            <v>18</v>
          </cell>
        </row>
        <row r="87">
          <cell r="B87" t="str">
            <v>ANGGARAN LABA RUGI</v>
          </cell>
        </row>
        <row r="88">
          <cell r="B88" t="str">
            <v>TAHUN 2005 - S/D TRW III</v>
          </cell>
          <cell r="G88" t="str">
            <v>Perihal</v>
          </cell>
          <cell r="H88" t="str">
            <v>RENCANA PRODUKSI &amp; PENJUALAN TENAGA LISTRIK</v>
          </cell>
        </row>
        <row r="89">
          <cell r="B89" t="str">
            <v>(Dalam MWh)</v>
          </cell>
        </row>
        <row r="90">
          <cell r="D90" t="str">
            <v>Pembangkitan PLTA</v>
          </cell>
          <cell r="E90" t="str">
            <v>Pembangkitan PLTU</v>
          </cell>
          <cell r="F90" t="str">
            <v>Pembangkitan PLTD</v>
          </cell>
          <cell r="G90" t="str">
            <v>Pembangkitan PLTG</v>
          </cell>
          <cell r="H90" t="str">
            <v>Pembangkitan PLTP</v>
          </cell>
          <cell r="I90" t="str">
            <v>Pembangkitan PLTGU</v>
          </cell>
          <cell r="J90" t="str">
            <v>Fungsi Pembangkitan :</v>
          </cell>
        </row>
        <row r="91">
          <cell r="C91" t="str">
            <v>PEMBANGKITAN MENURUT JENIS BAHAN BAKAR</v>
          </cell>
          <cell r="D91" t="str">
            <v>PLTA</v>
          </cell>
          <cell r="E91" t="str">
            <v>PLTU</v>
          </cell>
          <cell r="F91" t="str">
            <v>PLTD</v>
          </cell>
          <cell r="G91" t="str">
            <v>PLTG</v>
          </cell>
          <cell r="H91" t="str">
            <v>PLTP</v>
          </cell>
          <cell r="I91" t="str">
            <v>PLTGU</v>
          </cell>
          <cell r="J91" t="str">
            <v>JUMLAH</v>
          </cell>
        </row>
        <row r="93">
          <cell r="B93">
            <v>1</v>
          </cell>
          <cell r="C93" t="str">
            <v xml:space="preserve"> PRODUKSI SENDIRI</v>
          </cell>
        </row>
        <row r="94">
          <cell r="C94" t="str">
            <v xml:space="preserve"> Minyak</v>
          </cell>
        </row>
        <row r="95">
          <cell r="C95" t="str">
            <v xml:space="preserve"> - H S D</v>
          </cell>
          <cell r="F95">
            <v>3524</v>
          </cell>
          <cell r="J95">
            <v>3524</v>
          </cell>
        </row>
        <row r="96">
          <cell r="C96" t="str">
            <v xml:space="preserve"> - I D O</v>
          </cell>
          <cell r="J96">
            <v>0</v>
          </cell>
        </row>
        <row r="97">
          <cell r="C97" t="str">
            <v xml:space="preserve"> - M FO</v>
          </cell>
          <cell r="J97">
            <v>0</v>
          </cell>
        </row>
        <row r="98">
          <cell r="D98">
            <v>0</v>
          </cell>
          <cell r="E98">
            <v>0</v>
          </cell>
          <cell r="F98">
            <v>3524</v>
          </cell>
          <cell r="G98">
            <v>0</v>
          </cell>
          <cell r="H98">
            <v>0</v>
          </cell>
          <cell r="I98">
            <v>0</v>
          </cell>
          <cell r="J98">
            <v>3524</v>
          </cell>
        </row>
        <row r="99">
          <cell r="C99" t="str">
            <v xml:space="preserve"> Non Minyak</v>
          </cell>
          <cell r="J99">
            <v>0</v>
          </cell>
        </row>
        <row r="100">
          <cell r="C100" t="str">
            <v xml:space="preserve"> - E&amp;P</v>
          </cell>
          <cell r="J100">
            <v>0</v>
          </cell>
        </row>
        <row r="101">
          <cell r="C101" t="str">
            <v xml:space="preserve"> - Retribusi Penggunaan Arus Air Pemda</v>
          </cell>
          <cell r="J101">
            <v>0</v>
          </cell>
        </row>
        <row r="102">
          <cell r="C102" t="str">
            <v xml:space="preserve"> - Gas Alam</v>
          </cell>
          <cell r="J102">
            <v>0</v>
          </cell>
        </row>
        <row r="103">
          <cell r="C103" t="str">
            <v xml:space="preserve"> - Batu Bara</v>
          </cell>
          <cell r="J103">
            <v>0</v>
          </cell>
        </row>
        <row r="104">
          <cell r="C104" t="str">
            <v xml:space="preserve"> - Panas Bumi</v>
          </cell>
          <cell r="J104">
            <v>0</v>
          </cell>
        </row>
        <row r="105">
          <cell r="C105" t="str">
            <v>Jumlah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B106">
            <v>1</v>
          </cell>
          <cell r="C106" t="str">
            <v>JUMLAH</v>
          </cell>
          <cell r="D106">
            <v>0</v>
          </cell>
          <cell r="E106">
            <v>0</v>
          </cell>
          <cell r="F106">
            <v>3524</v>
          </cell>
          <cell r="G106">
            <v>0</v>
          </cell>
          <cell r="H106">
            <v>0</v>
          </cell>
          <cell r="I106">
            <v>0</v>
          </cell>
          <cell r="J106">
            <v>3524</v>
          </cell>
        </row>
        <row r="107">
          <cell r="B107">
            <v>2</v>
          </cell>
          <cell r="C107" t="str">
            <v xml:space="preserve"> Pemakaian Sendiri Pembangkit &amp; susut trafo</v>
          </cell>
          <cell r="J107">
            <v>0</v>
          </cell>
        </row>
        <row r="108">
          <cell r="B108">
            <v>3</v>
          </cell>
          <cell r="C108" t="str">
            <v xml:space="preserve"> Jumlah Loko Sentral Netto ( 3 = 1-2 )</v>
          </cell>
          <cell r="J108">
            <v>3524</v>
          </cell>
        </row>
        <row r="109">
          <cell r="B109">
            <v>4</v>
          </cell>
          <cell r="C109" t="str">
            <v xml:space="preserve"> Jumlah diterima</v>
          </cell>
          <cell r="J109">
            <v>1657037</v>
          </cell>
        </row>
        <row r="110">
          <cell r="C110" t="str">
            <v>- Unit lain</v>
          </cell>
          <cell r="J110">
            <v>0</v>
          </cell>
        </row>
        <row r="111">
          <cell r="C111" t="str">
            <v>- Pembelian</v>
          </cell>
          <cell r="J111">
            <v>1657037</v>
          </cell>
        </row>
        <row r="112">
          <cell r="C112" t="str">
            <v>- Eks. Sewa Genset</v>
          </cell>
          <cell r="J112">
            <v>0</v>
          </cell>
        </row>
        <row r="113">
          <cell r="B113">
            <v>5</v>
          </cell>
          <cell r="C113" t="str">
            <v xml:space="preserve"> Produksi Total Netto ( 5 = 3 + 4 )</v>
          </cell>
          <cell r="J113">
            <v>1660561</v>
          </cell>
        </row>
        <row r="114">
          <cell r="B114">
            <v>6</v>
          </cell>
          <cell r="C114" t="str">
            <v xml:space="preserve"> Pemakaian sendiri GI</v>
          </cell>
          <cell r="J114">
            <v>2490.5611643239208</v>
          </cell>
        </row>
        <row r="115">
          <cell r="B115">
            <v>7</v>
          </cell>
          <cell r="C115" t="str">
            <v xml:space="preserve"> Susut Transmisi + GI</v>
          </cell>
          <cell r="J115">
            <v>0</v>
          </cell>
        </row>
        <row r="116">
          <cell r="B116">
            <v>8</v>
          </cell>
          <cell r="C116" t="str">
            <v xml:space="preserve"> Dikirim ke unit lain</v>
          </cell>
          <cell r="J116">
            <v>0</v>
          </cell>
        </row>
        <row r="117">
          <cell r="B117">
            <v>9</v>
          </cell>
          <cell r="C117" t="str">
            <v xml:space="preserve"> Disalurkan ke Distribusi ( 9 = 5 - 6 - 7 -8 )</v>
          </cell>
          <cell r="J117">
            <v>1658070.4388356761</v>
          </cell>
        </row>
        <row r="118">
          <cell r="B118" t="str">
            <v>10</v>
          </cell>
          <cell r="C118" t="str">
            <v xml:space="preserve"> Pemakaian sendiri Sistem Distribusi</v>
          </cell>
        </row>
        <row r="119">
          <cell r="B119" t="str">
            <v>11</v>
          </cell>
          <cell r="C119" t="str">
            <v xml:space="preserve"> Susut Distribusi</v>
          </cell>
          <cell r="J119">
            <v>100645.43883567606</v>
          </cell>
        </row>
        <row r="121">
          <cell r="B121" t="str">
            <v>D:\TM1-HASIL\TM1\PLN Budget Reports V1.2\Reports\[RKAP Laba_ Rugi.xls]PenjTL(18)</v>
          </cell>
          <cell r="J121">
            <v>38413.629965046297</v>
          </cell>
        </row>
        <row r="124">
          <cell r="B124" t="str">
            <v>PT. PLN (PERSERO)</v>
          </cell>
        </row>
        <row r="125">
          <cell r="B125" t="str">
            <v>SATUAN ADMINISTRASI</v>
          </cell>
        </row>
        <row r="126">
          <cell r="B126" t="str">
            <v>DISTRIBUSI BALI</v>
          </cell>
        </row>
        <row r="127">
          <cell r="B127" t="str">
            <v xml:space="preserve">LEMBAR KERJA </v>
          </cell>
          <cell r="G127" t="str">
            <v>Daftar No.</v>
          </cell>
          <cell r="H127" t="str">
            <v>18</v>
          </cell>
        </row>
        <row r="128">
          <cell r="B128" t="str">
            <v>ANGGARAN LABA RUGI</v>
          </cell>
        </row>
        <row r="129">
          <cell r="B129" t="str">
            <v>TAHUN 2005 - S/D TRW IV</v>
          </cell>
          <cell r="G129" t="str">
            <v>Perihal</v>
          </cell>
          <cell r="H129" t="str">
            <v>RENCANA PRODUKSI &amp; PENJUALAN TENAGA LISTRIK</v>
          </cell>
        </row>
        <row r="130">
          <cell r="B130" t="str">
            <v>(Dalam MWh)</v>
          </cell>
        </row>
        <row r="131">
          <cell r="D131" t="str">
            <v>Pembangkitan PLTA</v>
          </cell>
          <cell r="E131" t="str">
            <v>Pembangkitan PLTU</v>
          </cell>
          <cell r="F131" t="str">
            <v>Pembangkitan PLTD</v>
          </cell>
          <cell r="G131" t="str">
            <v>Pembangkitan PLTG</v>
          </cell>
          <cell r="H131" t="str">
            <v>Pembangkitan PLTP</v>
          </cell>
          <cell r="I131" t="str">
            <v>Pembangkitan PLTGU</v>
          </cell>
          <cell r="J131" t="str">
            <v>Fungsi Pembangkitan :</v>
          </cell>
        </row>
        <row r="132">
          <cell r="C132" t="str">
            <v>PEMBANGKITAN MENURUT JENIS BAHAN BAKAR</v>
          </cell>
          <cell r="D132" t="str">
            <v>PLTA</v>
          </cell>
          <cell r="E132" t="str">
            <v>PLTU</v>
          </cell>
          <cell r="F132" t="str">
            <v>PLTD</v>
          </cell>
          <cell r="G132" t="str">
            <v>PLTG</v>
          </cell>
          <cell r="H132" t="str">
            <v>PLTP</v>
          </cell>
          <cell r="I132" t="str">
            <v>PLTGU</v>
          </cell>
          <cell r="J132" t="str">
            <v>JUMLAH</v>
          </cell>
        </row>
        <row r="134">
          <cell r="B134">
            <v>1</v>
          </cell>
          <cell r="C134" t="str">
            <v xml:space="preserve"> PRODUKSI SENDIRI</v>
          </cell>
        </row>
        <row r="135">
          <cell r="C135" t="str">
            <v xml:space="preserve"> Minyak</v>
          </cell>
        </row>
        <row r="136">
          <cell r="C136" t="str">
            <v xml:space="preserve"> - H S D</v>
          </cell>
          <cell r="F136">
            <v>4698</v>
          </cell>
          <cell r="J136">
            <v>4698</v>
          </cell>
        </row>
        <row r="137">
          <cell r="C137" t="str">
            <v xml:space="preserve"> - I D O</v>
          </cell>
          <cell r="J137">
            <v>0</v>
          </cell>
        </row>
        <row r="138">
          <cell r="C138" t="str">
            <v xml:space="preserve"> - M FO</v>
          </cell>
          <cell r="J138">
            <v>0</v>
          </cell>
        </row>
        <row r="139">
          <cell r="D139">
            <v>0</v>
          </cell>
          <cell r="E139">
            <v>0</v>
          </cell>
          <cell r="F139">
            <v>4698</v>
          </cell>
          <cell r="G139">
            <v>0</v>
          </cell>
          <cell r="H139">
            <v>0</v>
          </cell>
          <cell r="I139">
            <v>0</v>
          </cell>
          <cell r="J139">
            <v>4698</v>
          </cell>
        </row>
        <row r="140">
          <cell r="C140" t="str">
            <v xml:space="preserve"> Non Minyak</v>
          </cell>
          <cell r="J140">
            <v>0</v>
          </cell>
        </row>
        <row r="141">
          <cell r="C141" t="str">
            <v xml:space="preserve"> - E&amp;P</v>
          </cell>
          <cell r="J141">
            <v>0</v>
          </cell>
        </row>
        <row r="142">
          <cell r="C142" t="str">
            <v xml:space="preserve"> - Retribusi Penggunaan Arus Air Pemda</v>
          </cell>
          <cell r="J142">
            <v>0</v>
          </cell>
        </row>
        <row r="143">
          <cell r="C143" t="str">
            <v xml:space="preserve"> - Gas Alam</v>
          </cell>
          <cell r="J143">
            <v>0</v>
          </cell>
        </row>
        <row r="144">
          <cell r="C144" t="str">
            <v xml:space="preserve"> - Batu Bara</v>
          </cell>
          <cell r="J144">
            <v>0</v>
          </cell>
        </row>
        <row r="145">
          <cell r="C145" t="str">
            <v xml:space="preserve"> - Panas Bumi</v>
          </cell>
          <cell r="J145">
            <v>0</v>
          </cell>
        </row>
        <row r="146">
          <cell r="C146" t="str">
            <v>Jumlah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B147">
            <v>1</v>
          </cell>
          <cell r="C147" t="str">
            <v>JUMLAH</v>
          </cell>
          <cell r="D147">
            <v>0</v>
          </cell>
          <cell r="E147">
            <v>0</v>
          </cell>
          <cell r="F147">
            <v>4698</v>
          </cell>
          <cell r="G147">
            <v>0</v>
          </cell>
          <cell r="H147">
            <v>0</v>
          </cell>
          <cell r="I147">
            <v>0</v>
          </cell>
          <cell r="J147">
            <v>4698</v>
          </cell>
        </row>
        <row r="148">
          <cell r="B148">
            <v>2</v>
          </cell>
          <cell r="C148" t="str">
            <v xml:space="preserve"> Pemakaian Sendiri Pembangkit &amp; susut trafo</v>
          </cell>
          <cell r="J148">
            <v>0</v>
          </cell>
        </row>
        <row r="149">
          <cell r="B149">
            <v>3</v>
          </cell>
          <cell r="C149" t="str">
            <v xml:space="preserve"> Jumlah Loko Sentral Netto ( 3 = 1-2 )</v>
          </cell>
          <cell r="J149">
            <v>4698</v>
          </cell>
        </row>
        <row r="150">
          <cell r="B150">
            <v>4</v>
          </cell>
          <cell r="C150" t="str">
            <v xml:space="preserve"> Jumlah diterima</v>
          </cell>
          <cell r="J150">
            <v>2246222</v>
          </cell>
        </row>
        <row r="151">
          <cell r="C151" t="str">
            <v>- Unit lain</v>
          </cell>
        </row>
        <row r="152">
          <cell r="C152" t="str">
            <v>- Pembelian</v>
          </cell>
          <cell r="J152">
            <v>2246222</v>
          </cell>
        </row>
        <row r="153">
          <cell r="C153" t="str">
            <v>- Eks. Sewa Genset</v>
          </cell>
          <cell r="J153">
            <v>0</v>
          </cell>
        </row>
        <row r="154">
          <cell r="B154">
            <v>5</v>
          </cell>
          <cell r="C154" t="str">
            <v xml:space="preserve"> Produksi Total Netto ( 5 = 3 + 4 )</v>
          </cell>
          <cell r="J154">
            <v>2250920</v>
          </cell>
        </row>
        <row r="155">
          <cell r="B155">
            <v>6</v>
          </cell>
          <cell r="C155" t="str">
            <v xml:space="preserve"> Pemakaian sendiri GI</v>
          </cell>
          <cell r="J155">
            <v>3376</v>
          </cell>
        </row>
        <row r="156">
          <cell r="B156">
            <v>7</v>
          </cell>
          <cell r="C156" t="str">
            <v xml:space="preserve"> Susut Transmisi + GI</v>
          </cell>
          <cell r="J156">
            <v>0</v>
          </cell>
        </row>
        <row r="157">
          <cell r="B157">
            <v>8</v>
          </cell>
          <cell r="C157" t="str">
            <v xml:space="preserve"> Dikirim ke unit lain</v>
          </cell>
          <cell r="J157">
            <v>0</v>
          </cell>
        </row>
        <row r="158">
          <cell r="B158">
            <v>9</v>
          </cell>
          <cell r="C158" t="str">
            <v xml:space="preserve"> Disalurkan ke Distribusi ( 9 = 5 - 6 - 7 -8 )</v>
          </cell>
          <cell r="J158">
            <v>2247544</v>
          </cell>
        </row>
        <row r="159">
          <cell r="B159" t="str">
            <v>10</v>
          </cell>
          <cell r="C159" t="str">
            <v xml:space="preserve"> Pemakaian sendiri Sistem Distribusi</v>
          </cell>
        </row>
      </sheetData>
      <sheetData sheetId="26">
        <row r="1">
          <cell r="B1" t="str">
            <v>PT. PLN (PERSERO)</v>
          </cell>
        </row>
      </sheetData>
      <sheetData sheetId="27">
        <row r="1">
          <cell r="D1" t="str">
            <v>PT. PLN (PERSERO)</v>
          </cell>
        </row>
      </sheetData>
      <sheetData sheetId="28">
        <row r="1">
          <cell r="B1" t="str">
            <v>PT. PLN (PERSERO)</v>
          </cell>
        </row>
      </sheetData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-LUAR"/>
      <sheetName val="Cover L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Cover"/>
      <sheetName val="Kamus"/>
    </sheetNames>
    <sheetDataSet>
      <sheetData sheetId="0"/>
      <sheetData sheetId="1"/>
      <sheetData sheetId="2"/>
      <sheetData sheetId="3">
        <row r="4">
          <cell r="U4" t="b">
            <v>1</v>
          </cell>
        </row>
      </sheetData>
      <sheetData sheetId="4"/>
      <sheetData sheetId="5"/>
      <sheetData sheetId="6">
        <row r="1">
          <cell r="B1" t="str">
            <v>PT. PLN (PERSERO)</v>
          </cell>
        </row>
        <row r="2">
          <cell r="B2" t="str">
            <v>SATUAN ADMINISTRASI</v>
          </cell>
        </row>
        <row r="4">
          <cell r="B4" t="str">
            <v>DISTRIBUSI BALI</v>
          </cell>
        </row>
        <row r="5">
          <cell r="B5" t="str">
            <v xml:space="preserve">LAPORAN LABA / RUGI  PER  FUNGSI </v>
          </cell>
        </row>
        <row r="6">
          <cell r="B6" t="str">
            <v>PERIODE 1 JANUARI S/D 31 DESEMBER 2005 DAN 2004</v>
          </cell>
        </row>
        <row r="7">
          <cell r="B7" t="str">
            <v>(Dalam ribuan rupiah)</v>
          </cell>
        </row>
        <row r="8">
          <cell r="D8" t="str">
            <v>RKAP</v>
          </cell>
          <cell r="E8" t="str">
            <v>RKAP</v>
          </cell>
          <cell r="F8" t="str">
            <v>RKAP</v>
          </cell>
          <cell r="G8" t="str">
            <v>RKAP</v>
          </cell>
          <cell r="H8" t="str">
            <v>Perubahan %</v>
          </cell>
          <cell r="I8" t="str">
            <v>ESTIMASI</v>
          </cell>
          <cell r="J8" t="str">
            <v>RKAP</v>
          </cell>
        </row>
        <row r="9">
          <cell r="D9" t="str">
            <v>S/D TRW I</v>
          </cell>
          <cell r="E9" t="str">
            <v>S/D TRW II</v>
          </cell>
          <cell r="F9" t="str">
            <v>S/D TRW III</v>
          </cell>
          <cell r="G9" t="str">
            <v>S/D TRW IV</v>
          </cell>
          <cell r="H9" t="str">
            <v>Tahunan</v>
          </cell>
          <cell r="I9" t="str">
            <v>Tahunan</v>
          </cell>
          <cell r="J9" t="str">
            <v>Tahunan</v>
          </cell>
        </row>
        <row r="10">
          <cell r="D10" t="str">
            <v>2005</v>
          </cell>
          <cell r="E10" t="str">
            <v>2005</v>
          </cell>
          <cell r="F10" t="str">
            <v>2005</v>
          </cell>
          <cell r="G10" t="str">
            <v>2005</v>
          </cell>
          <cell r="H10" t="str">
            <v>2005</v>
          </cell>
          <cell r="I10" t="str">
            <v>2004</v>
          </cell>
          <cell r="J10" t="str">
            <v>2004</v>
          </cell>
        </row>
        <row r="11">
          <cell r="B11" t="str">
            <v>K E T E R A N G A N</v>
          </cell>
          <cell r="D11" t="str">
            <v>RKAP 2005</v>
          </cell>
          <cell r="H11" t="str">
            <v>Perubahan 2005 / 2004 %</v>
          </cell>
          <cell r="I11" t="str">
            <v>ESTIMASI 2004</v>
          </cell>
          <cell r="J11" t="str">
            <v>RKAP 2004</v>
          </cell>
        </row>
        <row r="12">
          <cell r="D12" t="str">
            <v>S/D TRW I</v>
          </cell>
          <cell r="E12" t="str">
            <v xml:space="preserve"> S/D TRW II</v>
          </cell>
          <cell r="F12" t="str">
            <v>S/D TRW  III</v>
          </cell>
          <cell r="G12" t="str">
            <v>S/D TRW IV</v>
          </cell>
        </row>
        <row r="13">
          <cell r="B13" t="str">
            <v>A. PENDAPATAN USAHA</v>
          </cell>
          <cell r="D13">
            <v>393916450.197483</v>
          </cell>
          <cell r="E13">
            <v>793124619.92363036</v>
          </cell>
          <cell r="F13">
            <v>1193159010.0170069</v>
          </cell>
          <cell r="G13">
            <v>1608641070.5079026</v>
          </cell>
          <cell r="H13">
            <v>1.2456331353345009</v>
          </cell>
          <cell r="I13">
            <v>1291424437</v>
          </cell>
          <cell r="J13">
            <v>1301589016</v>
          </cell>
        </row>
        <row r="14">
          <cell r="B14" t="str">
            <v>B. BEBAN USAHA</v>
          </cell>
          <cell r="D14">
            <v>322661023.05675739</v>
          </cell>
          <cell r="E14">
            <v>658681882.17500484</v>
          </cell>
          <cell r="F14">
            <v>984352826.7234565</v>
          </cell>
          <cell r="G14">
            <v>1313138201.25</v>
          </cell>
          <cell r="H14">
            <v>1.139186152626023</v>
          </cell>
          <cell r="I14">
            <v>1152698528</v>
          </cell>
          <cell r="J14">
            <v>1201739249</v>
          </cell>
        </row>
        <row r="15">
          <cell r="B15" t="str">
            <v xml:space="preserve"> - Pembelian Tenaga Listrik</v>
          </cell>
          <cell r="D15">
            <v>246025863.72222161</v>
          </cell>
          <cell r="E15">
            <v>497548990.13065672</v>
          </cell>
          <cell r="F15">
            <v>747940526.29733658</v>
          </cell>
          <cell r="G15">
            <v>1013882288</v>
          </cell>
          <cell r="H15">
            <v>1.1406726011869539</v>
          </cell>
          <cell r="I15">
            <v>888846008</v>
          </cell>
          <cell r="J15">
            <v>923434309</v>
          </cell>
        </row>
        <row r="16">
          <cell r="B16" t="str">
            <v xml:space="preserve"> - Sewa Pembangkit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 t="str">
            <v xml:space="preserve"> Fungsi Pembangkitan :</v>
          </cell>
        </row>
        <row r="18">
          <cell r="B18" t="str">
            <v xml:space="preserve"> -  Pembangkitan  PLTA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 t="str">
            <v xml:space="preserve"> -  Pembangkitan  PLTU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 xml:space="preserve"> -  Pembangkitan  PLTD</v>
          </cell>
          <cell r="D20">
            <v>1627581.1319751272</v>
          </cell>
          <cell r="E20">
            <v>3357666.1586128217</v>
          </cell>
          <cell r="F20">
            <v>5117779.5808783369</v>
          </cell>
          <cell r="G20">
            <v>6535873.2920333594</v>
          </cell>
          <cell r="H20">
            <v>1.2805118408563607</v>
          </cell>
          <cell r="I20">
            <v>5104110</v>
          </cell>
          <cell r="J20">
            <v>6090961</v>
          </cell>
        </row>
        <row r="21">
          <cell r="B21" t="str">
            <v xml:space="preserve"> -  Pembangkitan  PLTG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 t="str">
            <v xml:space="preserve"> -  Pembangkitan  PLTP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 t="str">
            <v xml:space="preserve"> -  Pembangkitan  PLTGU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 t="str">
            <v xml:space="preserve"> -  Sewa Pembangkit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 t="str">
            <v>Sub Jumlah</v>
          </cell>
          <cell r="D25">
            <v>1627581.1319751272</v>
          </cell>
          <cell r="E25">
            <v>3357666.1586128217</v>
          </cell>
          <cell r="F25">
            <v>5117779.5808783369</v>
          </cell>
          <cell r="G25">
            <v>6535873.2920333594</v>
          </cell>
          <cell r="H25">
            <v>1.2805118408563607</v>
          </cell>
          <cell r="I25">
            <v>5104110</v>
          </cell>
          <cell r="J25">
            <v>6090961</v>
          </cell>
        </row>
        <row r="26">
          <cell r="B26" t="str">
            <v>Fungsi Transmisi :</v>
          </cell>
        </row>
        <row r="27">
          <cell r="B27" t="str">
            <v>- Sistim Transmisi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 t="str">
            <v>- Sisitim Tele Informasi Data</v>
          </cell>
          <cell r="D28">
            <v>172447.36445657868</v>
          </cell>
          <cell r="E28">
            <v>388006.57002730196</v>
          </cell>
          <cell r="F28">
            <v>505024.42447998043</v>
          </cell>
          <cell r="G28">
            <v>615902.05531401548</v>
          </cell>
          <cell r="H28">
            <v>0</v>
          </cell>
          <cell r="I28">
            <v>0</v>
          </cell>
          <cell r="J28">
            <v>0</v>
          </cell>
        </row>
        <row r="29">
          <cell r="B29" t="str">
            <v>Sub Jumlah</v>
          </cell>
          <cell r="D29">
            <v>172447.36445657868</v>
          </cell>
          <cell r="E29">
            <v>388006.57002730196</v>
          </cell>
          <cell r="F29">
            <v>505024.42447998043</v>
          </cell>
          <cell r="G29">
            <v>615902.05531401548</v>
          </cell>
          <cell r="H29">
            <v>0</v>
          </cell>
          <cell r="I29">
            <v>0</v>
          </cell>
          <cell r="J29">
            <v>0</v>
          </cell>
        </row>
        <row r="30">
          <cell r="B30" t="str">
            <v>Fungsi Distribusi :</v>
          </cell>
        </row>
        <row r="31">
          <cell r="B31" t="str">
            <v>- Sistim Distribusi</v>
          </cell>
          <cell r="D31">
            <v>45477691.058312051</v>
          </cell>
          <cell r="E31">
            <v>99987514.604386702</v>
          </cell>
          <cell r="F31">
            <v>143652663.24508452</v>
          </cell>
          <cell r="G31">
            <v>177237959.7273261</v>
          </cell>
          <cell r="H31">
            <v>1.2642728967409567</v>
          </cell>
          <cell r="I31">
            <v>140189638</v>
          </cell>
          <cell r="J31">
            <v>154960749</v>
          </cell>
        </row>
        <row r="32">
          <cell r="B32" t="str">
            <v>- Unit Pengatur Distribusi</v>
          </cell>
          <cell r="D32">
            <v>1428289.6410622168</v>
          </cell>
          <cell r="E32">
            <v>2997752.1648032079</v>
          </cell>
          <cell r="F32">
            <v>4395680.5020195087</v>
          </cell>
          <cell r="G32">
            <v>5534522.1075462122</v>
          </cell>
          <cell r="H32">
            <v>1.0271491648744064</v>
          </cell>
          <cell r="I32">
            <v>5388236</v>
          </cell>
          <cell r="J32">
            <v>6587877</v>
          </cell>
        </row>
        <row r="33">
          <cell r="B33" t="str">
            <v>Sub Jumlah</v>
          </cell>
          <cell r="D33">
            <v>46905980.699374266</v>
          </cell>
          <cell r="E33">
            <v>102985266.76918991</v>
          </cell>
          <cell r="F33">
            <v>148048343.74710402</v>
          </cell>
          <cell r="G33">
            <v>182772481.83487231</v>
          </cell>
          <cell r="H33">
            <v>1.2554962977057373</v>
          </cell>
          <cell r="I33">
            <v>145577874</v>
          </cell>
          <cell r="J33">
            <v>161548626</v>
          </cell>
        </row>
        <row r="34">
          <cell r="B34" t="str">
            <v>Fungsi Tata Usaha Langganan</v>
          </cell>
          <cell r="D34">
            <v>10661098.678120708</v>
          </cell>
          <cell r="E34">
            <v>20662386.351915766</v>
          </cell>
          <cell r="F34">
            <v>30717696.940998338</v>
          </cell>
          <cell r="G34">
            <v>41296788.703254096</v>
          </cell>
          <cell r="H34">
            <v>1.0813125060518696</v>
          </cell>
          <cell r="I34">
            <v>38191354</v>
          </cell>
          <cell r="J34">
            <v>43106694</v>
          </cell>
        </row>
        <row r="35">
          <cell r="B35" t="str">
            <v>Fungsi Pendukung :</v>
          </cell>
        </row>
        <row r="36">
          <cell r="B36" t="str">
            <v>- Tata Usaha</v>
          </cell>
          <cell r="D36">
            <v>13333686.080484357</v>
          </cell>
          <cell r="E36">
            <v>25650554.625749148</v>
          </cell>
          <cell r="F36">
            <v>39570494.861379109</v>
          </cell>
          <cell r="G36">
            <v>53012810.378453352</v>
          </cell>
          <cell r="H36">
            <v>0.79510427677660955</v>
          </cell>
          <cell r="I36">
            <v>66674035</v>
          </cell>
          <cell r="J36">
            <v>61605735</v>
          </cell>
        </row>
        <row r="37">
          <cell r="B37" t="str">
            <v>- Gudang dan Persediaan Bahan</v>
          </cell>
          <cell r="D37">
            <v>356018.45073932078</v>
          </cell>
          <cell r="E37">
            <v>755146.70559824747</v>
          </cell>
          <cell r="F37">
            <v>1141403.5826887409</v>
          </cell>
          <cell r="G37">
            <v>1440256.2979882078</v>
          </cell>
          <cell r="H37">
            <v>1.8364830187277832</v>
          </cell>
          <cell r="I37">
            <v>784247</v>
          </cell>
          <cell r="J37">
            <v>3200029</v>
          </cell>
        </row>
        <row r="38">
          <cell r="B38" t="str">
            <v>- B e n g k e l</v>
          </cell>
          <cell r="D38">
            <v>407537.49015391432</v>
          </cell>
          <cell r="E38">
            <v>766713.82618768781</v>
          </cell>
          <cell r="F38">
            <v>1116181.2194362343</v>
          </cell>
          <cell r="G38">
            <v>1522992.571886485</v>
          </cell>
          <cell r="H38">
            <v>0.30632385284606717</v>
          </cell>
          <cell r="I38">
            <v>4971838</v>
          </cell>
          <cell r="J38">
            <v>347193</v>
          </cell>
        </row>
        <row r="39">
          <cell r="B39" t="str">
            <v>- Laboratorium</v>
          </cell>
          <cell r="D39">
            <v>43312.11244347789</v>
          </cell>
          <cell r="E39">
            <v>108459.53136748484</v>
          </cell>
          <cell r="F39">
            <v>237190.42466919191</v>
          </cell>
          <cell r="G39">
            <v>267710.76225251594</v>
          </cell>
          <cell r="H39">
            <v>0.74078076939737114</v>
          </cell>
          <cell r="I39">
            <v>361390</v>
          </cell>
          <cell r="J39">
            <v>255640</v>
          </cell>
        </row>
        <row r="40">
          <cell r="B40" t="str">
            <v>- Jasa-Jasa Teknik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 t="str">
            <v>- Wisma dan Rumah Dinas</v>
          </cell>
          <cell r="D41">
            <v>158990.41323001625</v>
          </cell>
          <cell r="E41">
            <v>364372.45883129037</v>
          </cell>
          <cell r="F41">
            <v>598485.42824010341</v>
          </cell>
          <cell r="G41">
            <v>715201.04976941412</v>
          </cell>
          <cell r="H41">
            <v>1.167109254401399</v>
          </cell>
          <cell r="I41">
            <v>612797</v>
          </cell>
          <cell r="J41">
            <v>1064860</v>
          </cell>
        </row>
        <row r="42">
          <cell r="B42" t="str">
            <v>- Sistim Telekomonikasi</v>
          </cell>
          <cell r="D42">
            <v>724284.47562386189</v>
          </cell>
          <cell r="E42">
            <v>1682152.5246569221</v>
          </cell>
          <cell r="F42">
            <v>2780134.4551400049</v>
          </cell>
          <cell r="G42">
            <v>2328931.3041762263</v>
          </cell>
          <cell r="H42">
            <v>1.4788039077236137</v>
          </cell>
          <cell r="I42">
            <v>1574875</v>
          </cell>
          <cell r="J42">
            <v>1085202</v>
          </cell>
        </row>
        <row r="43">
          <cell r="B43" t="str">
            <v>- Rupa-Rupa Jasa Umum dan Teknologi Informasi</v>
          </cell>
          <cell r="D43">
            <v>2244222.4379341276</v>
          </cell>
          <cell r="E43">
            <v>4412166.5222115945</v>
          </cell>
          <cell r="F43">
            <v>6579565.7611058</v>
          </cell>
          <cell r="G43">
            <v>8746965</v>
          </cell>
          <cell r="H43">
            <v>0</v>
          </cell>
          <cell r="I43">
            <v>0</v>
          </cell>
          <cell r="J43">
            <v>0</v>
          </cell>
        </row>
        <row r="44">
          <cell r="B44" t="str">
            <v>- Pendidikan dan Latihan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 t="str">
            <v>Sub Jumlah</v>
          </cell>
          <cell r="D45">
            <v>17268051.460609075</v>
          </cell>
          <cell r="E45">
            <v>33739566.194602378</v>
          </cell>
          <cell r="F45">
            <v>52023455.732659183</v>
          </cell>
          <cell r="G45">
            <v>68034867.364526212</v>
          </cell>
          <cell r="H45">
            <v>0.90738343030371038</v>
          </cell>
          <cell r="I45">
            <v>74979182</v>
          </cell>
          <cell r="J45">
            <v>67558659</v>
          </cell>
        </row>
        <row r="46">
          <cell r="B46" t="str">
            <v>C. LABA (RUGI) USAHA</v>
          </cell>
          <cell r="D46">
            <v>71255427.140725613</v>
          </cell>
          <cell r="E46">
            <v>134442737.74862552</v>
          </cell>
          <cell r="F46">
            <v>208806183.29355037</v>
          </cell>
          <cell r="G46">
            <v>295502869.25790262</v>
          </cell>
          <cell r="H46">
            <v>2.1301202593518607</v>
          </cell>
          <cell r="I46">
            <v>138725909</v>
          </cell>
          <cell r="J46">
            <v>99849767</v>
          </cell>
        </row>
        <row r="47">
          <cell r="B47" t="str">
            <v>D. PENDAPATAN (BEBAN) LAIN-LAIN</v>
          </cell>
          <cell r="D47">
            <v>-503994.57579430821</v>
          </cell>
          <cell r="E47">
            <v>-1007989.1515886164</v>
          </cell>
          <cell r="F47">
            <v>-4097726.0719742887</v>
          </cell>
          <cell r="G47">
            <v>-4635272</v>
          </cell>
          <cell r="H47">
            <v>-5.2928806653908165</v>
          </cell>
          <cell r="I47">
            <v>875756</v>
          </cell>
          <cell r="J47">
            <v>-3415865</v>
          </cell>
        </row>
        <row r="48">
          <cell r="B48" t="str">
            <v>E. LABA (RUGI) SEBELUM POS LUAR BIASA</v>
          </cell>
          <cell r="D48">
            <v>70751432.564931303</v>
          </cell>
          <cell r="E48">
            <v>133434748.5970369</v>
          </cell>
          <cell r="F48">
            <v>204708457.22157609</v>
          </cell>
          <cell r="G48">
            <v>290867597.25790262</v>
          </cell>
          <cell r="H48">
            <v>2.0835539265087033</v>
          </cell>
          <cell r="I48">
            <v>139601665</v>
          </cell>
          <cell r="J48">
            <v>96433902</v>
          </cell>
        </row>
        <row r="49">
          <cell r="B49" t="str">
            <v>LABA (RUGI) LUAR BIASA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 t="str">
            <v>F. LABA (RUGI) SEBELUM PPh BADAN</v>
          </cell>
          <cell r="D50">
            <v>70751432.564931303</v>
          </cell>
          <cell r="E50">
            <v>133434748.5970369</v>
          </cell>
          <cell r="F50">
            <v>204708457.22157609</v>
          </cell>
          <cell r="G50">
            <v>290867597.25790262</v>
          </cell>
          <cell r="H50">
            <v>2.0835539265087033</v>
          </cell>
          <cell r="I50">
            <v>139601665</v>
          </cell>
          <cell r="J50">
            <v>96433902</v>
          </cell>
        </row>
        <row r="51">
          <cell r="B51" t="str">
            <v xml:space="preserve">BEBAN PAJAK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 t="str">
            <v>Beban Pajak Kini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 t="str">
            <v>Beban Pajak Tangguhan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B54" t="str">
            <v>G. LABA (RUGI) SEBELUM HAK MINORITAS</v>
          </cell>
          <cell r="D54">
            <v>70751432.564931303</v>
          </cell>
          <cell r="E54">
            <v>133434748.5970369</v>
          </cell>
          <cell r="F54">
            <v>204708457.22157609</v>
          </cell>
          <cell r="G54">
            <v>290867597.25790262</v>
          </cell>
          <cell r="H54">
            <v>2.0835539265087033</v>
          </cell>
          <cell r="I54">
            <v>139601665</v>
          </cell>
          <cell r="J54">
            <v>96433902</v>
          </cell>
        </row>
        <row r="55">
          <cell r="B55" t="str">
            <v>HAK MINORITAS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B56" t="str">
            <v>H. LABA ( RUGI ) BERSIH</v>
          </cell>
          <cell r="D56">
            <v>70751432.564931303</v>
          </cell>
          <cell r="E56">
            <v>133434748.5970369</v>
          </cell>
          <cell r="F56">
            <v>204708457.22157609</v>
          </cell>
          <cell r="G56">
            <v>290867597.25790262</v>
          </cell>
          <cell r="H56">
            <v>2.0835539265087033</v>
          </cell>
          <cell r="I56">
            <v>139601665</v>
          </cell>
          <cell r="J56">
            <v>96433902</v>
          </cell>
        </row>
        <row r="57">
          <cell r="B57" t="str">
            <v>D:\TM1-HASIL\TM1\PLN Budget Reports V1.2\Reports\[RKAP Laba_ Rugi.xls]LabaRugi Fungsi</v>
          </cell>
          <cell r="J57">
            <v>38413.62996539352</v>
          </cell>
        </row>
        <row r="58">
          <cell r="G58" t="str">
            <v>GENERAL MANAGER,</v>
          </cell>
        </row>
      </sheetData>
      <sheetData sheetId="7"/>
      <sheetData sheetId="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</row>
        <row r="7">
          <cell r="B7" t="str">
            <v>(Dalam ribuan rupiah)</v>
          </cell>
        </row>
        <row r="9">
          <cell r="C9" t="str">
            <v>Jumlah Awal Pelanggan</v>
          </cell>
          <cell r="D9" t="str">
            <v>Penambahan (Pengurangan) Pelanggan</v>
          </cell>
          <cell r="E9" t="str">
            <v>Jumlah Akhir Pelanggan</v>
          </cell>
          <cell r="F9" t="str">
            <v>Jumlah Awal Daya Tersambung - KVA</v>
          </cell>
          <cell r="G9" t="str">
            <v>Penambahan (Pengurangan) Daya Tersambung - KVA</v>
          </cell>
          <cell r="H9" t="str">
            <v>Jumlah Akhir Daya Tersambung - KVA</v>
          </cell>
          <cell r="I9" t="str">
            <v>Tarif BP</v>
          </cell>
        </row>
        <row r="10">
          <cell r="B10" t="str">
            <v>GOLONGAN TARIF</v>
          </cell>
          <cell r="C10" t="str">
            <v>PELANGGAN</v>
          </cell>
          <cell r="F10" t="str">
            <v>DAYA TERSAMBUNG</v>
          </cell>
        </row>
        <row r="11">
          <cell r="C11" t="str">
            <v>JUMLAH AWAL</v>
          </cell>
          <cell r="D11" t="str">
            <v>PENAMBAHAN/ (PENGURANGAN)</v>
          </cell>
          <cell r="E11" t="str">
            <v>JUMLAH AKHIR</v>
          </cell>
          <cell r="F11" t="str">
            <v>JUMLAH AWAL</v>
          </cell>
          <cell r="G11" t="str">
            <v>PENAMBAHAN/ (PENGURANGAN)</v>
          </cell>
          <cell r="H11" t="str">
            <v>JUMLAH AKHIR</v>
          </cell>
          <cell r="I11" t="str">
            <v>TARIF BP</v>
          </cell>
        </row>
        <row r="12">
          <cell r="C12" t="str">
            <v>Pelanggan</v>
          </cell>
          <cell r="D12" t="str">
            <v>Pelanggan</v>
          </cell>
          <cell r="E12" t="str">
            <v>Pelanggan</v>
          </cell>
          <cell r="F12" t="str">
            <v>kVA</v>
          </cell>
          <cell r="G12" t="str">
            <v>kVA</v>
          </cell>
          <cell r="H12" t="str">
            <v>kVA</v>
          </cell>
          <cell r="I12" t="str">
            <v>Rp/kVA</v>
          </cell>
        </row>
        <row r="13">
          <cell r="B13" t="str">
            <v>1</v>
          </cell>
          <cell r="C13" t="str">
            <v>2</v>
          </cell>
          <cell r="D13" t="str">
            <v>3</v>
          </cell>
          <cell r="E13" t="str">
            <v>4 = 2 + 3</v>
          </cell>
          <cell r="F13" t="str">
            <v>5</v>
          </cell>
          <cell r="G13" t="str">
            <v>6</v>
          </cell>
          <cell r="H13" t="str">
            <v>7 = 5 + 6</v>
          </cell>
          <cell r="I13" t="str">
            <v>8</v>
          </cell>
        </row>
        <row r="15">
          <cell r="B15" t="str">
            <v xml:space="preserve">S.1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B16" t="str">
            <v>S.2 / 450 VA</v>
          </cell>
          <cell r="C16">
            <v>10713</v>
          </cell>
          <cell r="D16">
            <v>42.002758620689654</v>
          </cell>
          <cell r="E16">
            <v>10755.002758620689</v>
          </cell>
          <cell r="F16">
            <v>4820.8500000000004</v>
          </cell>
          <cell r="G16">
            <v>10.93</v>
          </cell>
          <cell r="H16">
            <v>4831.7800000000007</v>
          </cell>
          <cell r="I16">
            <v>322657.80730897008</v>
          </cell>
        </row>
        <row r="17">
          <cell r="B17" t="str">
            <v>S.2 / 900 VA</v>
          </cell>
          <cell r="C17">
            <v>3288</v>
          </cell>
          <cell r="D17">
            <v>48.603192118226602</v>
          </cell>
          <cell r="E17">
            <v>3336.6031921182266</v>
          </cell>
          <cell r="F17">
            <v>2959.2</v>
          </cell>
          <cell r="G17">
            <v>25.34</v>
          </cell>
          <cell r="H17">
            <v>2984.54</v>
          </cell>
          <cell r="I17">
            <v>322657.80730897008</v>
          </cell>
        </row>
        <row r="18">
          <cell r="B18" t="str">
            <v>S.2 / 1.300 VA</v>
          </cell>
          <cell r="C18">
            <v>2643</v>
          </cell>
          <cell r="D18">
            <v>34.202246305418718</v>
          </cell>
          <cell r="E18">
            <v>2677.2022463054186</v>
          </cell>
          <cell r="F18">
            <v>3435.9</v>
          </cell>
          <cell r="G18">
            <v>25.84</v>
          </cell>
          <cell r="H18">
            <v>3461.7400000000002</v>
          </cell>
          <cell r="I18">
            <v>322657.80730897008</v>
          </cell>
        </row>
        <row r="19">
          <cell r="B19" t="str">
            <v>S.2 / &gt; 2.200 VA</v>
          </cell>
          <cell r="C19">
            <v>632</v>
          </cell>
          <cell r="D19">
            <v>50.403310344827588</v>
          </cell>
          <cell r="E19">
            <v>682.40331034482756</v>
          </cell>
          <cell r="F19">
            <v>1390.4</v>
          </cell>
          <cell r="G19">
            <v>64.375</v>
          </cell>
          <cell r="H19">
            <v>1454.7750000000001</v>
          </cell>
          <cell r="I19">
            <v>322657.80730897008</v>
          </cell>
        </row>
        <row r="20">
          <cell r="B20" t="str">
            <v>S.2 / &gt; 2.200 s/d 200 kVA</v>
          </cell>
          <cell r="C20">
            <v>762</v>
          </cell>
          <cell r="D20">
            <v>484.23180295566505</v>
          </cell>
          <cell r="E20">
            <v>1246.231802955665</v>
          </cell>
          <cell r="F20">
            <v>10289.299999999999</v>
          </cell>
          <cell r="G20">
            <v>293.47000000000003</v>
          </cell>
          <cell r="H20">
            <v>10582.769999999999</v>
          </cell>
          <cell r="I20">
            <v>350000</v>
          </cell>
        </row>
        <row r="21">
          <cell r="B21" t="str">
            <v>S.3 &gt; 200 kVA</v>
          </cell>
          <cell r="C21">
            <v>7</v>
          </cell>
          <cell r="D21">
            <v>0</v>
          </cell>
          <cell r="E21">
            <v>7</v>
          </cell>
          <cell r="F21">
            <v>4220</v>
          </cell>
          <cell r="G21">
            <v>0</v>
          </cell>
          <cell r="H21">
            <v>4220</v>
          </cell>
          <cell r="I21">
            <v>350000</v>
          </cell>
        </row>
        <row r="22">
          <cell r="B22" t="str">
            <v>Jumlah S</v>
          </cell>
          <cell r="C22">
            <v>18045</v>
          </cell>
          <cell r="D22">
            <v>659.44331034482764</v>
          </cell>
          <cell r="E22">
            <v>18704.443310344828</v>
          </cell>
          <cell r="F22">
            <v>27115.65</v>
          </cell>
          <cell r="G22">
            <v>419.95500000000004</v>
          </cell>
          <cell r="H22">
            <v>27535.605</v>
          </cell>
        </row>
        <row r="23">
          <cell r="B23" t="str">
            <v>R.1 / s/d 450 VA</v>
          </cell>
          <cell r="C23">
            <v>316810</v>
          </cell>
          <cell r="D23">
            <v>771.05064039408865</v>
          </cell>
          <cell r="E23">
            <v>317581.0506403941</v>
          </cell>
          <cell r="F23">
            <v>142564.5</v>
          </cell>
          <cell r="G23">
            <v>201.245</v>
          </cell>
          <cell r="H23">
            <v>142765.745</v>
          </cell>
          <cell r="I23">
            <v>300319.11112163472</v>
          </cell>
        </row>
        <row r="24">
          <cell r="B24" t="str">
            <v>R.1 / 900 VA</v>
          </cell>
          <cell r="C24">
            <v>131703</v>
          </cell>
          <cell r="D24">
            <v>3627.8382660098523</v>
          </cell>
          <cell r="E24">
            <v>135330.83826600984</v>
          </cell>
          <cell r="F24">
            <v>118532.7</v>
          </cell>
          <cell r="G24">
            <v>1894.1650000000002</v>
          </cell>
          <cell r="H24">
            <v>120426.86499999999</v>
          </cell>
          <cell r="I24">
            <v>300319.11112163472</v>
          </cell>
        </row>
        <row r="25">
          <cell r="B25" t="str">
            <v>R.1 / 1.300 VA</v>
          </cell>
          <cell r="C25">
            <v>97401</v>
          </cell>
          <cell r="D25">
            <v>4233.8780689655168</v>
          </cell>
          <cell r="E25">
            <v>101634.87806896551</v>
          </cell>
          <cell r="F25">
            <v>126621.3</v>
          </cell>
          <cell r="G25">
            <v>3193.2150000000001</v>
          </cell>
          <cell r="H25">
            <v>129814.515</v>
          </cell>
          <cell r="I25">
            <v>300319.11112163472</v>
          </cell>
        </row>
        <row r="26">
          <cell r="B26" t="str">
            <v>R.1 / 2.200 VA</v>
          </cell>
          <cell r="C26">
            <v>26331</v>
          </cell>
          <cell r="D26">
            <v>2247.1475862068964</v>
          </cell>
          <cell r="E26">
            <v>28578.147586206898</v>
          </cell>
          <cell r="F26">
            <v>57928.2</v>
          </cell>
          <cell r="G26">
            <v>2868.9650000000001</v>
          </cell>
          <cell r="H26">
            <v>60797.164999999994</v>
          </cell>
          <cell r="I26">
            <v>300319.11112163472</v>
          </cell>
        </row>
        <row r="27">
          <cell r="B27" t="str">
            <v>R.2 / &gt; 2.200 s/d 6.600 VA</v>
          </cell>
          <cell r="C27">
            <v>12772</v>
          </cell>
          <cell r="D27">
            <v>1407.6924532019705</v>
          </cell>
          <cell r="E27">
            <v>14179.692453201971</v>
          </cell>
          <cell r="F27">
            <v>54036</v>
          </cell>
          <cell r="G27">
            <v>3173.49</v>
          </cell>
          <cell r="H27">
            <v>57209.49</v>
          </cell>
          <cell r="I27">
            <v>347809.60404380795</v>
          </cell>
        </row>
        <row r="28">
          <cell r="B28" t="str">
            <v>R.3 / &gt; 6.600 VA</v>
          </cell>
          <cell r="C28">
            <v>2688</v>
          </cell>
          <cell r="D28">
            <v>84.605556650246299</v>
          </cell>
          <cell r="E28">
            <v>2772.6055566502464</v>
          </cell>
          <cell r="F28">
            <v>36628.199999999997</v>
          </cell>
          <cell r="G28">
            <v>1795.405</v>
          </cell>
          <cell r="H28">
            <v>38423.604999999996</v>
          </cell>
          <cell r="I28">
            <v>350000</v>
          </cell>
        </row>
        <row r="29">
          <cell r="B29" t="str">
            <v>Jumlah R</v>
          </cell>
          <cell r="C29">
            <v>587705</v>
          </cell>
          <cell r="D29">
            <v>12372.21257142857</v>
          </cell>
          <cell r="E29">
            <v>600077.21257142851</v>
          </cell>
          <cell r="F29">
            <v>536310.9</v>
          </cell>
          <cell r="G29">
            <v>13126.485000000001</v>
          </cell>
          <cell r="H29">
            <v>549437.38500000001</v>
          </cell>
        </row>
        <row r="30">
          <cell r="B30" t="str">
            <v>B.1 / s/d 450 VA</v>
          </cell>
          <cell r="C30">
            <v>6535</v>
          </cell>
          <cell r="D30">
            <v>24.001576354679806</v>
          </cell>
          <cell r="E30">
            <v>6559.0015763546799</v>
          </cell>
          <cell r="F30">
            <v>2940.75</v>
          </cell>
          <cell r="G30">
            <v>6.21</v>
          </cell>
          <cell r="H30">
            <v>2946.96</v>
          </cell>
          <cell r="I30">
            <v>312975.44535387581</v>
          </cell>
        </row>
        <row r="31">
          <cell r="B31" t="str">
            <v>B.1 / 900 VA</v>
          </cell>
          <cell r="C31">
            <v>5355</v>
          </cell>
          <cell r="D31">
            <v>56.403704433497538</v>
          </cell>
          <cell r="E31">
            <v>5411.4037044334973</v>
          </cell>
          <cell r="F31">
            <v>4819.5</v>
          </cell>
          <cell r="G31">
            <v>29.315000000000001</v>
          </cell>
          <cell r="H31">
            <v>4848.8149999999996</v>
          </cell>
          <cell r="I31">
            <v>312975.44535387581</v>
          </cell>
        </row>
        <row r="32">
          <cell r="B32" t="str">
            <v>B.1 / 1.300 VA</v>
          </cell>
          <cell r="C32">
            <v>11744</v>
          </cell>
          <cell r="D32">
            <v>217.2142660098522</v>
          </cell>
          <cell r="E32">
            <v>11961.214266009853</v>
          </cell>
          <cell r="F32">
            <v>15267.2</v>
          </cell>
          <cell r="G32">
            <v>163.64500000000001</v>
          </cell>
          <cell r="H32">
            <v>15430.845000000001</v>
          </cell>
          <cell r="I32">
            <v>312975.44535387581</v>
          </cell>
        </row>
        <row r="33">
          <cell r="B33" t="str">
            <v>B.1 / 2.200 VA</v>
          </cell>
          <cell r="C33">
            <v>9391</v>
          </cell>
          <cell r="D33">
            <v>591.03881773399019</v>
          </cell>
          <cell r="E33">
            <v>9982.0388177339901</v>
          </cell>
          <cell r="F33">
            <v>20660.2</v>
          </cell>
          <cell r="G33">
            <v>754.28499999999997</v>
          </cell>
          <cell r="H33">
            <v>21414.485000000001</v>
          </cell>
          <cell r="I33">
            <v>312975.44535387581</v>
          </cell>
        </row>
        <row r="34">
          <cell r="B34" t="str">
            <v>B.2 / &gt; 2.200 s/d 200 kVA</v>
          </cell>
          <cell r="C34">
            <v>16148</v>
          </cell>
          <cell r="D34">
            <v>1208.4793694581281</v>
          </cell>
          <cell r="E34">
            <v>17356.479369458128</v>
          </cell>
          <cell r="F34">
            <v>228678.1</v>
          </cell>
          <cell r="G34">
            <v>12797.715</v>
          </cell>
          <cell r="H34">
            <v>241475.815</v>
          </cell>
          <cell r="I34">
            <v>348120.83812711359</v>
          </cell>
        </row>
        <row r="35">
          <cell r="B35" t="str">
            <v>B.3 / &gt; 200 kVA</v>
          </cell>
          <cell r="C35">
            <v>164</v>
          </cell>
          <cell r="D35">
            <v>0</v>
          </cell>
          <cell r="E35">
            <v>164</v>
          </cell>
          <cell r="F35">
            <v>165408</v>
          </cell>
          <cell r="G35">
            <v>0</v>
          </cell>
          <cell r="H35">
            <v>165408</v>
          </cell>
          <cell r="I35">
            <v>250000</v>
          </cell>
        </row>
        <row r="36">
          <cell r="B36" t="str">
            <v>Jumlah B</v>
          </cell>
          <cell r="C36">
            <v>49337</v>
          </cell>
          <cell r="D36">
            <v>2097.1377339901478</v>
          </cell>
          <cell r="E36">
            <v>51434.137733990152</v>
          </cell>
          <cell r="F36">
            <v>437773.75</v>
          </cell>
          <cell r="G36">
            <v>13751.17</v>
          </cell>
          <cell r="H36">
            <v>451524.92</v>
          </cell>
        </row>
        <row r="37">
          <cell r="B37" t="str">
            <v>I.1 / 450 VA</v>
          </cell>
          <cell r="C37">
            <v>13</v>
          </cell>
          <cell r="D37">
            <v>0</v>
          </cell>
          <cell r="E37">
            <v>13</v>
          </cell>
          <cell r="F37">
            <v>5.85</v>
          </cell>
          <cell r="G37">
            <v>0</v>
          </cell>
          <cell r="H37">
            <v>5.85</v>
          </cell>
          <cell r="I37">
            <v>350000</v>
          </cell>
        </row>
        <row r="38">
          <cell r="B38" t="str">
            <v>I.1 / 900 VA</v>
          </cell>
          <cell r="C38">
            <v>5</v>
          </cell>
          <cell r="D38">
            <v>0</v>
          </cell>
          <cell r="E38">
            <v>5</v>
          </cell>
          <cell r="F38">
            <v>4.5</v>
          </cell>
          <cell r="G38">
            <v>0</v>
          </cell>
          <cell r="H38">
            <v>4.5</v>
          </cell>
          <cell r="I38">
            <v>350000</v>
          </cell>
        </row>
        <row r="39">
          <cell r="B39" t="str">
            <v>I.1 / 1.300 VA</v>
          </cell>
          <cell r="C39">
            <v>9</v>
          </cell>
          <cell r="D39">
            <v>0</v>
          </cell>
          <cell r="E39">
            <v>9</v>
          </cell>
          <cell r="F39">
            <v>11.7</v>
          </cell>
          <cell r="G39">
            <v>0</v>
          </cell>
          <cell r="H39">
            <v>11.7</v>
          </cell>
          <cell r="I39">
            <v>350000</v>
          </cell>
        </row>
        <row r="40">
          <cell r="B40" t="str">
            <v>I.1 / 2.200 VA</v>
          </cell>
          <cell r="C40">
            <v>30</v>
          </cell>
          <cell r="D40">
            <v>0</v>
          </cell>
          <cell r="E40">
            <v>30</v>
          </cell>
          <cell r="F40">
            <v>66</v>
          </cell>
          <cell r="G40">
            <v>0</v>
          </cell>
          <cell r="H40">
            <v>66</v>
          </cell>
          <cell r="I40">
            <v>350000</v>
          </cell>
        </row>
        <row r="41">
          <cell r="B41" t="str">
            <v>I.1 / 2.200 s/d 14 kVA</v>
          </cell>
          <cell r="C41">
            <v>196</v>
          </cell>
          <cell r="D41">
            <v>6.0003940886699514</v>
          </cell>
          <cell r="E41">
            <v>202.00039408866996</v>
          </cell>
          <cell r="F41">
            <v>1544.5</v>
          </cell>
          <cell r="G41">
            <v>718.84</v>
          </cell>
          <cell r="H41">
            <v>2263.34</v>
          </cell>
          <cell r="I41">
            <v>350000</v>
          </cell>
        </row>
        <row r="42">
          <cell r="B42" t="str">
            <v>I.2 / &gt; 14 kVA s/d 200 kVA</v>
          </cell>
          <cell r="C42">
            <v>325</v>
          </cell>
          <cell r="D42">
            <v>3.6002364532019704</v>
          </cell>
          <cell r="E42">
            <v>328.60023645320194</v>
          </cell>
          <cell r="F42">
            <v>20020.5</v>
          </cell>
          <cell r="G42">
            <v>672.46500000000003</v>
          </cell>
          <cell r="H42">
            <v>20692.965</v>
          </cell>
          <cell r="I42">
            <v>350000</v>
          </cell>
        </row>
        <row r="43">
          <cell r="B43" t="str">
            <v>I.3 / &gt; 200 kVA</v>
          </cell>
          <cell r="C43">
            <v>30</v>
          </cell>
          <cell r="D43">
            <v>3.6002364532019704</v>
          </cell>
          <cell r="E43">
            <v>33.600236453201973</v>
          </cell>
          <cell r="F43">
            <v>16005</v>
          </cell>
          <cell r="G43">
            <v>898.83</v>
          </cell>
          <cell r="H43">
            <v>16903.830000000002</v>
          </cell>
          <cell r="I43">
            <v>250000</v>
          </cell>
        </row>
        <row r="44">
          <cell r="B44" t="str">
            <v>I.4 / &gt; 30.000 kVA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Jumlah I</v>
          </cell>
          <cell r="C45">
            <v>608</v>
          </cell>
          <cell r="D45">
            <v>13.200866995073893</v>
          </cell>
          <cell r="E45">
            <v>621.20086699507385</v>
          </cell>
          <cell r="F45">
            <v>37658.050000000003</v>
          </cell>
          <cell r="G45">
            <v>2290.1350000000002</v>
          </cell>
          <cell r="H45">
            <v>39948.184999999998</v>
          </cell>
        </row>
        <row r="46">
          <cell r="B46" t="str">
            <v>P.1 / s/d 450 VA</v>
          </cell>
          <cell r="C46">
            <v>548</v>
          </cell>
          <cell r="D46">
            <v>0</v>
          </cell>
          <cell r="E46">
            <v>548</v>
          </cell>
          <cell r="F46">
            <v>246.6</v>
          </cell>
          <cell r="G46">
            <v>0</v>
          </cell>
          <cell r="H46">
            <v>246.6</v>
          </cell>
          <cell r="I46">
            <v>358233.61082206038</v>
          </cell>
        </row>
        <row r="47">
          <cell r="B47" t="str">
            <v>P.1 / 900 VA</v>
          </cell>
          <cell r="C47">
            <v>403</v>
          </cell>
          <cell r="D47">
            <v>0</v>
          </cell>
          <cell r="E47">
            <v>403</v>
          </cell>
          <cell r="F47">
            <v>362.7</v>
          </cell>
          <cell r="G47">
            <v>0</v>
          </cell>
          <cell r="H47">
            <v>362.7</v>
          </cell>
          <cell r="I47">
            <v>358233.61082206038</v>
          </cell>
        </row>
        <row r="48">
          <cell r="B48" t="str">
            <v>P.1 / 1.300 VA</v>
          </cell>
          <cell r="C48">
            <v>365</v>
          </cell>
          <cell r="D48">
            <v>3.0001970443349757</v>
          </cell>
          <cell r="E48">
            <v>368.00019704433498</v>
          </cell>
          <cell r="F48">
            <v>474.5</v>
          </cell>
          <cell r="G48">
            <v>2.1549999999999998</v>
          </cell>
          <cell r="H48">
            <v>476.65499999999997</v>
          </cell>
          <cell r="I48">
            <v>358233.61082206038</v>
          </cell>
        </row>
        <row r="49">
          <cell r="B49" t="str">
            <v>P.1 / 2.200 VA</v>
          </cell>
          <cell r="C49">
            <v>224</v>
          </cell>
          <cell r="D49">
            <v>3.6002364532019704</v>
          </cell>
          <cell r="E49">
            <v>227.60023645320197</v>
          </cell>
          <cell r="F49">
            <v>492.8</v>
          </cell>
          <cell r="G49">
            <v>4.8600000000000003</v>
          </cell>
          <cell r="H49">
            <v>497.66</v>
          </cell>
          <cell r="I49">
            <v>358233.61082206038</v>
          </cell>
        </row>
        <row r="50">
          <cell r="B50" t="str">
            <v>P.1 / &gt; 2.200 s/d 200 kVA</v>
          </cell>
          <cell r="C50">
            <v>751</v>
          </cell>
          <cell r="D50">
            <v>8.4005517241379319</v>
          </cell>
          <cell r="E50">
            <v>759.40055172413793</v>
          </cell>
          <cell r="F50">
            <v>14689.8</v>
          </cell>
          <cell r="G50">
            <v>93.47</v>
          </cell>
          <cell r="H50">
            <v>14783.269999999999</v>
          </cell>
          <cell r="I50">
            <v>358233.61082206038</v>
          </cell>
        </row>
        <row r="51">
          <cell r="B51" t="str">
            <v>P.2 / &gt; 200 kVA</v>
          </cell>
          <cell r="C51">
            <v>4</v>
          </cell>
          <cell r="D51">
            <v>3.0001970443349757</v>
          </cell>
          <cell r="E51">
            <v>7.0001970443349757</v>
          </cell>
          <cell r="F51">
            <v>1910</v>
          </cell>
          <cell r="G51">
            <v>22.085000000000001</v>
          </cell>
          <cell r="H51">
            <v>1932.085</v>
          </cell>
          <cell r="I51">
            <v>358233.61082206038</v>
          </cell>
        </row>
        <row r="52">
          <cell r="B52" t="str">
            <v>P.3</v>
          </cell>
          <cell r="C52">
            <v>2333</v>
          </cell>
          <cell r="D52">
            <v>66.00433497536946</v>
          </cell>
          <cell r="E52">
            <v>2399.0043349753696</v>
          </cell>
          <cell r="F52">
            <v>15096.502</v>
          </cell>
          <cell r="G52">
            <v>289.6849999999975</v>
          </cell>
          <cell r="H52">
            <v>15386.186999999998</v>
          </cell>
          <cell r="I52">
            <v>300000</v>
          </cell>
        </row>
        <row r="53">
          <cell r="B53" t="str">
            <v>Jumlah P</v>
          </cell>
          <cell r="C53">
            <v>4628</v>
          </cell>
          <cell r="D53">
            <v>84.005517241379309</v>
          </cell>
          <cell r="E53">
            <v>4712.0055172413795</v>
          </cell>
          <cell r="F53">
            <v>33272.902000000002</v>
          </cell>
          <cell r="G53">
            <v>412.25499999999749</v>
          </cell>
          <cell r="H53">
            <v>33685.156999999992</v>
          </cell>
        </row>
        <row r="54">
          <cell r="B54" t="str">
            <v>T (Traksi)</v>
          </cell>
        </row>
        <row r="55">
          <cell r="B55" t="str">
            <v>C (Curah)</v>
          </cell>
        </row>
        <row r="56">
          <cell r="B56" t="str">
            <v>M (Multiguna)</v>
          </cell>
        </row>
        <row r="57">
          <cell r="B57" t="str">
            <v xml:space="preserve">JUMLAH </v>
          </cell>
          <cell r="C57">
            <v>660323</v>
          </cell>
          <cell r="D57">
            <v>15226</v>
          </cell>
          <cell r="F57">
            <v>1072131.2519999999</v>
          </cell>
          <cell r="G57">
            <v>30000</v>
          </cell>
          <cell r="H57">
            <v>1102131.2519999999</v>
          </cell>
        </row>
        <row r="58">
          <cell r="B58" t="str">
            <v>D:\TM1-HASIL\TM1\PLN Budget Reports V1.2\Reports\[RKAP Laba_ Rugi.xls]JualGTarif(11A)</v>
          </cell>
        </row>
        <row r="61">
          <cell r="B61" t="str">
            <v>PT. PLN (PERSERO)</v>
          </cell>
        </row>
        <row r="62">
          <cell r="B62" t="str">
            <v>SATUAN ADMINISTRASI</v>
          </cell>
        </row>
        <row r="63">
          <cell r="B63" t="str">
            <v>DISTRIBUSI BALI</v>
          </cell>
        </row>
        <row r="64">
          <cell r="B64" t="str">
            <v>LEMBAR KERJA</v>
          </cell>
        </row>
        <row r="65">
          <cell r="B65" t="str">
            <v>ANGGARAN LABA RUGI</v>
          </cell>
        </row>
        <row r="66">
          <cell r="B66" t="str">
            <v>TAHUN 2005 - S/D TRW II</v>
          </cell>
        </row>
        <row r="67">
          <cell r="B67" t="str">
            <v>(Dalam ribuan rupiah)</v>
          </cell>
        </row>
        <row r="69">
          <cell r="C69" t="str">
            <v>Jumlah Awal Pelanggan</v>
          </cell>
          <cell r="D69" t="str">
            <v>Penambahan (Pengurangan) Pelanggan</v>
          </cell>
          <cell r="E69" t="str">
            <v>Jumlah Akhir Pelanggan</v>
          </cell>
          <cell r="F69" t="str">
            <v>Jumlah Awal Daya Tersambung - KVA</v>
          </cell>
          <cell r="G69" t="str">
            <v>Penambahan (Pengurangan) Daya Tersambung - KVA</v>
          </cell>
          <cell r="H69" t="str">
            <v>Jumlah Akhir Daya Tersambung - KVA</v>
          </cell>
          <cell r="I69" t="str">
            <v>Tarif BP</v>
          </cell>
        </row>
        <row r="70">
          <cell r="B70" t="str">
            <v>GOLONGAN TARIF</v>
          </cell>
          <cell r="C70" t="str">
            <v>PELANGGAN</v>
          </cell>
          <cell r="F70" t="str">
            <v>DAYA TERSAMBUNG</v>
          </cell>
        </row>
        <row r="71">
          <cell r="C71" t="str">
            <v>JUMLAH AWAL</v>
          </cell>
          <cell r="D71" t="str">
            <v>PENAMBAHAN/ (PENGURANGAN)</v>
          </cell>
          <cell r="E71" t="str">
            <v>JUMLAH AKHIR</v>
          </cell>
          <cell r="F71" t="str">
            <v>JUMLAH AWAL</v>
          </cell>
          <cell r="G71" t="str">
            <v>PENAMBAHAN/ (PENGURANGAN)</v>
          </cell>
          <cell r="H71" t="str">
            <v>JUMLAH AKHIR</v>
          </cell>
          <cell r="I71" t="str">
            <v>TARIF BP</v>
          </cell>
        </row>
        <row r="72">
          <cell r="C72" t="str">
            <v>Pelanggan</v>
          </cell>
          <cell r="D72" t="str">
            <v>Pelanggan</v>
          </cell>
          <cell r="E72" t="str">
            <v>Pelanggan</v>
          </cell>
          <cell r="F72" t="str">
            <v>kVA</v>
          </cell>
          <cell r="G72" t="str">
            <v>kVA</v>
          </cell>
          <cell r="H72" t="str">
            <v>kVA</v>
          </cell>
          <cell r="I72" t="str">
            <v>Rp/kVA</v>
          </cell>
        </row>
        <row r="73">
          <cell r="B73" t="str">
            <v>1</v>
          </cell>
          <cell r="C73" t="str">
            <v>2</v>
          </cell>
          <cell r="D73" t="str">
            <v>3</v>
          </cell>
          <cell r="E73" t="str">
            <v>4 = 2 + 3</v>
          </cell>
          <cell r="F73" t="str">
            <v>5</v>
          </cell>
          <cell r="G73" t="str">
            <v>6</v>
          </cell>
          <cell r="H73" t="str">
            <v>7 = 5 + 6</v>
          </cell>
          <cell r="I73" t="str">
            <v>8</v>
          </cell>
        </row>
        <row r="75">
          <cell r="B75" t="str">
            <v xml:space="preserve">S.1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S.2 / 450 VA</v>
          </cell>
          <cell r="C76">
            <v>10713</v>
          </cell>
          <cell r="D76">
            <v>51.793103448275858</v>
          </cell>
          <cell r="E76">
            <v>10764.793103448275</v>
          </cell>
          <cell r="F76">
            <v>4820.8500000000004</v>
          </cell>
          <cell r="G76">
            <v>14.209</v>
          </cell>
          <cell r="H76">
            <v>4835.0590000000002</v>
          </cell>
          <cell r="I76">
            <v>322657.80730897008</v>
          </cell>
        </row>
        <row r="77">
          <cell r="B77" t="str">
            <v>S.2 / 900 VA</v>
          </cell>
          <cell r="C77">
            <v>3288</v>
          </cell>
          <cell r="D77">
            <v>59.9320197044335</v>
          </cell>
          <cell r="E77">
            <v>3347.9320197044335</v>
          </cell>
          <cell r="F77">
            <v>2959.2</v>
          </cell>
          <cell r="G77">
            <v>32.942</v>
          </cell>
          <cell r="H77">
            <v>2992.1419999999998</v>
          </cell>
          <cell r="I77">
            <v>322657.80730897008</v>
          </cell>
        </row>
        <row r="78">
          <cell r="B78" t="str">
            <v>S.2 / 1.300 VA</v>
          </cell>
          <cell r="C78">
            <v>2643</v>
          </cell>
          <cell r="D78">
            <v>42.1743842364532</v>
          </cell>
          <cell r="E78">
            <v>2685.1743842364531</v>
          </cell>
          <cell r="F78">
            <v>3435.9</v>
          </cell>
          <cell r="G78">
            <v>33.591999999999999</v>
          </cell>
          <cell r="H78">
            <v>3469.4920000000002</v>
          </cell>
          <cell r="I78">
            <v>322657.80730897008</v>
          </cell>
        </row>
        <row r="79">
          <cell r="B79" t="str">
            <v>S.2 / &gt; 2.200 VA</v>
          </cell>
          <cell r="C79">
            <v>632</v>
          </cell>
          <cell r="D79">
            <v>62.151724137931033</v>
          </cell>
          <cell r="E79">
            <v>694.15172413793107</v>
          </cell>
          <cell r="F79">
            <v>1390.4</v>
          </cell>
          <cell r="G79">
            <v>83.6875</v>
          </cell>
          <cell r="H79">
            <v>1474.0875000000001</v>
          </cell>
          <cell r="I79">
            <v>322657.80730897008</v>
          </cell>
        </row>
        <row r="80">
          <cell r="B80" t="str">
            <v>S.2 / &gt; 2.200 s/d 200 kVA</v>
          </cell>
          <cell r="C80">
            <v>762</v>
          </cell>
          <cell r="D80">
            <v>597.10049261083748</v>
          </cell>
          <cell r="E80">
            <v>1359.1004926108376</v>
          </cell>
          <cell r="F80">
            <v>10289.299999999999</v>
          </cell>
          <cell r="G80">
            <v>381.51100000000002</v>
          </cell>
          <cell r="H80">
            <v>10670.811</v>
          </cell>
          <cell r="I80">
            <v>350000</v>
          </cell>
        </row>
        <row r="81">
          <cell r="B81" t="str">
            <v>S.3 &gt; 200 kVA</v>
          </cell>
          <cell r="C81">
            <v>7</v>
          </cell>
          <cell r="D81">
            <v>0</v>
          </cell>
          <cell r="E81">
            <v>7</v>
          </cell>
          <cell r="F81">
            <v>4220</v>
          </cell>
          <cell r="G81">
            <v>0</v>
          </cell>
          <cell r="H81">
            <v>4220</v>
          </cell>
          <cell r="I81">
            <v>350000</v>
          </cell>
        </row>
        <row r="82">
          <cell r="B82" t="str">
            <v>Jumlah S</v>
          </cell>
          <cell r="C82">
            <v>18045</v>
          </cell>
          <cell r="D82">
            <v>813.15172413793107</v>
          </cell>
          <cell r="E82">
            <v>18858.151724137926</v>
          </cell>
          <cell r="F82">
            <v>27115.65</v>
          </cell>
          <cell r="G82">
            <v>545.94150000000002</v>
          </cell>
          <cell r="H82">
            <v>27661.591499999999</v>
          </cell>
        </row>
        <row r="83">
          <cell r="B83" t="str">
            <v>R.1 / s/d 450 VA</v>
          </cell>
          <cell r="C83">
            <v>316810</v>
          </cell>
          <cell r="D83">
            <v>950.77339901477831</v>
          </cell>
          <cell r="E83">
            <v>317760.77339901478</v>
          </cell>
          <cell r="F83">
            <v>142564.5</v>
          </cell>
          <cell r="G83">
            <v>261.61850000000004</v>
          </cell>
          <cell r="H83">
            <v>142826.11850000001</v>
          </cell>
          <cell r="I83">
            <v>300319.11112163472</v>
          </cell>
        </row>
        <row r="84">
          <cell r="B84" t="str">
            <v>R.1 / 900 VA</v>
          </cell>
          <cell r="C84">
            <v>131703</v>
          </cell>
          <cell r="D84">
            <v>4473.4443349753692</v>
          </cell>
          <cell r="E84">
            <v>136176.44433497536</v>
          </cell>
          <cell r="F84">
            <v>118532.7</v>
          </cell>
          <cell r="G84">
            <v>2462.4145000000003</v>
          </cell>
          <cell r="H84">
            <v>120995.1145</v>
          </cell>
          <cell r="I84">
            <v>300319.11112163472</v>
          </cell>
        </row>
        <row r="85">
          <cell r="B85" t="str">
            <v>R.1 / 1.300 VA</v>
          </cell>
          <cell r="C85">
            <v>97401</v>
          </cell>
          <cell r="D85">
            <v>5220.7448275862062</v>
          </cell>
          <cell r="E85">
            <v>102621.74482758621</v>
          </cell>
          <cell r="F85">
            <v>126621.3</v>
          </cell>
          <cell r="G85">
            <v>4151.1795000000002</v>
          </cell>
          <cell r="H85">
            <v>130772.4795</v>
          </cell>
          <cell r="I85">
            <v>300319.11112163472</v>
          </cell>
        </row>
        <row r="86">
          <cell r="B86" t="str">
            <v>R.1 / 2.200 VA</v>
          </cell>
          <cell r="C86">
            <v>26331</v>
          </cell>
          <cell r="D86">
            <v>2770.9310344827586</v>
          </cell>
          <cell r="E86">
            <v>29101.931034482757</v>
          </cell>
          <cell r="F86">
            <v>57928.2</v>
          </cell>
          <cell r="G86">
            <v>3729.6545000000001</v>
          </cell>
          <cell r="H86">
            <v>61657.854499999994</v>
          </cell>
          <cell r="I86">
            <v>300319.11112163472</v>
          </cell>
        </row>
        <row r="87">
          <cell r="B87" t="str">
            <v>R.2 / &gt; 2.200 s/d 6.600 VA</v>
          </cell>
          <cell r="C87">
            <v>12772</v>
          </cell>
          <cell r="D87">
            <v>1735.8088669950739</v>
          </cell>
          <cell r="E87">
            <v>14507.808866995074</v>
          </cell>
          <cell r="F87">
            <v>54036</v>
          </cell>
          <cell r="G87">
            <v>4125.5369999999994</v>
          </cell>
          <cell r="H87">
            <v>58161.536999999997</v>
          </cell>
          <cell r="I87">
            <v>347809.60404380795</v>
          </cell>
        </row>
        <row r="88">
          <cell r="B88" t="str">
            <v>R.3 / &gt; 6.600 VA</v>
          </cell>
          <cell r="C88">
            <v>2688</v>
          </cell>
          <cell r="D88">
            <v>104.32610837438423</v>
          </cell>
          <cell r="E88">
            <v>2792.3261083743841</v>
          </cell>
          <cell r="F88">
            <v>36628.199999999997</v>
          </cell>
          <cell r="G88">
            <v>2334.0264999999999</v>
          </cell>
          <cell r="H88">
            <v>38962.226499999997</v>
          </cell>
          <cell r="I88">
            <v>350000</v>
          </cell>
        </row>
        <row r="89">
          <cell r="B89" t="str">
            <v>Jumlah R</v>
          </cell>
          <cell r="C89">
            <v>587705</v>
          </cell>
          <cell r="D89">
            <v>15256.028571428571</v>
          </cell>
          <cell r="E89">
            <v>602961.02857142861</v>
          </cell>
          <cell r="F89">
            <v>536310.9</v>
          </cell>
          <cell r="G89">
            <v>17064.430499999999</v>
          </cell>
          <cell r="H89">
            <v>553375.33050000004</v>
          </cell>
        </row>
        <row r="90">
          <cell r="B90" t="str">
            <v>B.1 / s/d 450 VA</v>
          </cell>
          <cell r="C90">
            <v>6535</v>
          </cell>
          <cell r="D90">
            <v>29.596059113300495</v>
          </cell>
          <cell r="E90">
            <v>6564.5960591133007</v>
          </cell>
          <cell r="F90">
            <v>2940.75</v>
          </cell>
          <cell r="G90">
            <v>8.0730000000000004</v>
          </cell>
          <cell r="H90">
            <v>2948.8229999999999</v>
          </cell>
          <cell r="I90">
            <v>312975.44535387581</v>
          </cell>
        </row>
        <row r="91">
          <cell r="B91" t="str">
            <v>B.1 / 900 VA</v>
          </cell>
          <cell r="C91">
            <v>5355</v>
          </cell>
          <cell r="D91">
            <v>69.550738916256151</v>
          </cell>
          <cell r="E91">
            <v>5424.5507389162558</v>
          </cell>
          <cell r="F91">
            <v>4819.5</v>
          </cell>
          <cell r="G91">
            <v>38.109500000000004</v>
          </cell>
          <cell r="H91">
            <v>4857.6094999999996</v>
          </cell>
          <cell r="I91">
            <v>312975.44535387581</v>
          </cell>
        </row>
        <row r="92">
          <cell r="B92" t="str">
            <v>B.1 / 1.300 VA</v>
          </cell>
          <cell r="C92">
            <v>11744</v>
          </cell>
          <cell r="D92">
            <v>267.84433497536946</v>
          </cell>
          <cell r="E92">
            <v>12011.844334975369</v>
          </cell>
          <cell r="F92">
            <v>15267.2</v>
          </cell>
          <cell r="G92">
            <v>212.73850000000002</v>
          </cell>
          <cell r="H92">
            <v>15479.9385</v>
          </cell>
          <cell r="I92">
            <v>312975.44535387581</v>
          </cell>
        </row>
        <row r="93">
          <cell r="B93" t="str">
            <v>B.1 / 2.200 VA</v>
          </cell>
          <cell r="C93">
            <v>9391</v>
          </cell>
          <cell r="D93">
            <v>728.80295566502468</v>
          </cell>
          <cell r="E93">
            <v>10119.802955665025</v>
          </cell>
          <cell r="F93">
            <v>20660.2</v>
          </cell>
          <cell r="G93">
            <v>980.57050000000004</v>
          </cell>
          <cell r="H93">
            <v>21640.770500000002</v>
          </cell>
          <cell r="I93">
            <v>312975.44535387581</v>
          </cell>
        </row>
        <row r="94">
          <cell r="B94" t="str">
            <v>B.2 / &gt; 2.200 s/d 200 kVA</v>
          </cell>
          <cell r="C94">
            <v>16148</v>
          </cell>
          <cell r="D94">
            <v>1490.1615763546797</v>
          </cell>
          <cell r="E94">
            <v>17638.16157635468</v>
          </cell>
          <cell r="F94">
            <v>228678.1</v>
          </cell>
          <cell r="G94">
            <v>16637.029500000001</v>
          </cell>
          <cell r="H94">
            <v>245315.12950000001</v>
          </cell>
          <cell r="I94">
            <v>348120.83812711359</v>
          </cell>
        </row>
        <row r="95">
          <cell r="B95" t="str">
            <v>B.3 / &gt; 200 kVA</v>
          </cell>
          <cell r="C95">
            <v>164</v>
          </cell>
          <cell r="D95">
            <v>0</v>
          </cell>
          <cell r="E95">
            <v>164</v>
          </cell>
          <cell r="F95">
            <v>165408</v>
          </cell>
          <cell r="G95">
            <v>0</v>
          </cell>
          <cell r="H95">
            <v>165408</v>
          </cell>
          <cell r="I95">
            <v>250000</v>
          </cell>
        </row>
        <row r="96">
          <cell r="B96" t="str">
            <v>Jumlah B</v>
          </cell>
          <cell r="C96">
            <v>49337</v>
          </cell>
          <cell r="D96">
            <v>2585.9556650246304</v>
          </cell>
          <cell r="E96">
            <v>51922.95566502463</v>
          </cell>
          <cell r="F96">
            <v>437773.75</v>
          </cell>
          <cell r="G96">
            <v>17876.521000000001</v>
          </cell>
          <cell r="H96">
            <v>455650.27100000001</v>
          </cell>
        </row>
        <row r="97">
          <cell r="B97" t="str">
            <v>I.1 / 450 VA</v>
          </cell>
          <cell r="C97">
            <v>13</v>
          </cell>
          <cell r="D97">
            <v>0</v>
          </cell>
          <cell r="E97">
            <v>13</v>
          </cell>
          <cell r="F97">
            <v>5.85</v>
          </cell>
          <cell r="G97">
            <v>0</v>
          </cell>
          <cell r="H97">
            <v>5.85</v>
          </cell>
          <cell r="I97">
            <v>350000</v>
          </cell>
        </row>
        <row r="98">
          <cell r="B98" t="str">
            <v>I.1 / 900 VA</v>
          </cell>
          <cell r="C98">
            <v>5</v>
          </cell>
          <cell r="D98">
            <v>0</v>
          </cell>
          <cell r="E98">
            <v>5</v>
          </cell>
          <cell r="F98">
            <v>4.5</v>
          </cell>
          <cell r="G98">
            <v>0</v>
          </cell>
          <cell r="H98">
            <v>4.5</v>
          </cell>
          <cell r="I98">
            <v>350000</v>
          </cell>
        </row>
        <row r="99">
          <cell r="B99" t="str">
            <v>I.1 / 1.300 VA</v>
          </cell>
          <cell r="C99">
            <v>9</v>
          </cell>
          <cell r="D99">
            <v>0</v>
          </cell>
          <cell r="E99">
            <v>9</v>
          </cell>
          <cell r="F99">
            <v>11.7</v>
          </cell>
          <cell r="G99">
            <v>0</v>
          </cell>
          <cell r="H99">
            <v>11.7</v>
          </cell>
          <cell r="I99">
            <v>350000</v>
          </cell>
        </row>
        <row r="100">
          <cell r="B100" t="str">
            <v>I.1 / 2.200 VA</v>
          </cell>
          <cell r="C100">
            <v>30</v>
          </cell>
          <cell r="D100">
            <v>0</v>
          </cell>
          <cell r="E100">
            <v>30</v>
          </cell>
          <cell r="F100">
            <v>66</v>
          </cell>
          <cell r="G100">
            <v>0</v>
          </cell>
          <cell r="H100">
            <v>66</v>
          </cell>
          <cell r="I100">
            <v>350000</v>
          </cell>
        </row>
        <row r="101">
          <cell r="B101" t="str">
            <v>I.1 / 2.200 s/d 14 kVA</v>
          </cell>
          <cell r="C101">
            <v>196</v>
          </cell>
          <cell r="D101">
            <v>7.3990147783251237</v>
          </cell>
          <cell r="E101">
            <v>203.39901477832512</v>
          </cell>
          <cell r="F101">
            <v>1544.5</v>
          </cell>
          <cell r="G101">
            <v>934.49200000000008</v>
          </cell>
          <cell r="H101">
            <v>2478.9920000000002</v>
          </cell>
          <cell r="I101">
            <v>350000</v>
          </cell>
        </row>
        <row r="102">
          <cell r="B102" t="str">
            <v>I.2 / &gt; 14 kVA s/d 200 kVA</v>
          </cell>
          <cell r="C102">
            <v>325</v>
          </cell>
          <cell r="D102">
            <v>4.4394088669950742</v>
          </cell>
          <cell r="E102">
            <v>329.43940886699505</v>
          </cell>
          <cell r="F102">
            <v>20020.5</v>
          </cell>
          <cell r="G102">
            <v>874.20450000000005</v>
          </cell>
          <cell r="H102">
            <v>20894.7045</v>
          </cell>
          <cell r="I102">
            <v>350000</v>
          </cell>
        </row>
        <row r="103">
          <cell r="B103" t="str">
            <v>I.3 / &gt; 200 kVA</v>
          </cell>
          <cell r="C103">
            <v>30</v>
          </cell>
          <cell r="D103">
            <v>4.4394088669950742</v>
          </cell>
          <cell r="E103">
            <v>34.439408866995073</v>
          </cell>
          <cell r="F103">
            <v>16005</v>
          </cell>
          <cell r="G103">
            <v>1168.479</v>
          </cell>
          <cell r="H103">
            <v>17173.478999999999</v>
          </cell>
          <cell r="I103">
            <v>250000</v>
          </cell>
        </row>
        <row r="104">
          <cell r="B104" t="str">
            <v>I.4 / &gt; 30.000 kVA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B105" t="str">
            <v>Jumlah I</v>
          </cell>
          <cell r="C105">
            <v>608</v>
          </cell>
          <cell r="D105">
            <v>16.277832512315271</v>
          </cell>
          <cell r="E105">
            <v>624.27783251231529</v>
          </cell>
          <cell r="F105">
            <v>37658.050000000003</v>
          </cell>
          <cell r="G105">
            <v>2977.1755000000003</v>
          </cell>
          <cell r="H105">
            <v>40635.2255</v>
          </cell>
        </row>
        <row r="106">
          <cell r="B106" t="str">
            <v>P.1 / s/d 450 VA</v>
          </cell>
          <cell r="C106">
            <v>548</v>
          </cell>
          <cell r="D106">
            <v>0</v>
          </cell>
          <cell r="E106">
            <v>548</v>
          </cell>
          <cell r="F106">
            <v>246.6</v>
          </cell>
          <cell r="G106">
            <v>0</v>
          </cell>
          <cell r="H106">
            <v>246.6</v>
          </cell>
          <cell r="I106">
            <v>358233.61082206038</v>
          </cell>
        </row>
        <row r="107">
          <cell r="B107" t="str">
            <v>P.1 / 900 VA</v>
          </cell>
          <cell r="C107">
            <v>403</v>
          </cell>
          <cell r="D107">
            <v>0</v>
          </cell>
          <cell r="E107">
            <v>403</v>
          </cell>
          <cell r="F107">
            <v>362.7</v>
          </cell>
          <cell r="G107">
            <v>0</v>
          </cell>
          <cell r="H107">
            <v>362.7</v>
          </cell>
          <cell r="I107">
            <v>358233.61082206038</v>
          </cell>
        </row>
        <row r="108">
          <cell r="B108" t="str">
            <v>P.1 / 1.300 VA</v>
          </cell>
          <cell r="C108">
            <v>365</v>
          </cell>
          <cell r="D108">
            <v>3.6995073891625618</v>
          </cell>
          <cell r="E108">
            <v>368.69950738916253</v>
          </cell>
          <cell r="F108">
            <v>474.5</v>
          </cell>
          <cell r="G108">
            <v>2.8014999999999994</v>
          </cell>
          <cell r="H108">
            <v>477.30149999999998</v>
          </cell>
          <cell r="I108">
            <v>358233.61082206038</v>
          </cell>
        </row>
        <row r="109">
          <cell r="B109" t="str">
            <v>P.1 / 2.200 VA</v>
          </cell>
          <cell r="C109">
            <v>224</v>
          </cell>
          <cell r="D109">
            <v>4.4394088669950742</v>
          </cell>
          <cell r="E109">
            <v>228.43940886699508</v>
          </cell>
          <cell r="F109">
            <v>492.8</v>
          </cell>
          <cell r="G109">
            <v>6.3180000000000005</v>
          </cell>
          <cell r="H109">
            <v>499.11799999999999</v>
          </cell>
          <cell r="I109">
            <v>358233.61082206038</v>
          </cell>
        </row>
        <row r="110">
          <cell r="B110" t="str">
            <v>P.1 / &gt; 2.200 s/d 200 kVA</v>
          </cell>
          <cell r="C110">
            <v>751</v>
          </cell>
          <cell r="D110">
            <v>10.358620689655172</v>
          </cell>
          <cell r="E110">
            <v>761.35862068965514</v>
          </cell>
          <cell r="F110">
            <v>14689.8</v>
          </cell>
          <cell r="G110">
            <v>121.51100000000001</v>
          </cell>
          <cell r="H110">
            <v>14811.311</v>
          </cell>
          <cell r="I110">
            <v>358233.61082206038</v>
          </cell>
        </row>
        <row r="111">
          <cell r="B111" t="str">
            <v>P.2 / &gt; 200 kVA</v>
          </cell>
          <cell r="C111">
            <v>4</v>
          </cell>
          <cell r="D111">
            <v>3.6995073891625618</v>
          </cell>
          <cell r="E111">
            <v>7.6995073891625623</v>
          </cell>
          <cell r="F111">
            <v>1910</v>
          </cell>
          <cell r="G111">
            <v>28.7105</v>
          </cell>
          <cell r="H111">
            <v>1938.7104999999999</v>
          </cell>
          <cell r="I111">
            <v>358233.61082206038</v>
          </cell>
        </row>
        <row r="112">
          <cell r="B112" t="str">
            <v>P.3</v>
          </cell>
          <cell r="C112">
            <v>2333</v>
          </cell>
          <cell r="D112">
            <v>81.389162561576342</v>
          </cell>
          <cell r="E112">
            <v>2414.3891625615765</v>
          </cell>
          <cell r="F112">
            <v>15096.502</v>
          </cell>
          <cell r="G112">
            <v>376.59049999999678</v>
          </cell>
          <cell r="H112">
            <v>15473.092499999997</v>
          </cell>
          <cell r="I112">
            <v>300000</v>
          </cell>
        </row>
        <row r="113">
          <cell r="B113" t="str">
            <v>Jumlah P</v>
          </cell>
          <cell r="C113">
            <v>4628</v>
          </cell>
          <cell r="D113">
            <v>103.58620689655172</v>
          </cell>
          <cell r="E113">
            <v>4731.5862068965525</v>
          </cell>
          <cell r="F113">
            <v>33272.902000000002</v>
          </cell>
          <cell r="G113">
            <v>535.93149999999673</v>
          </cell>
          <cell r="H113">
            <v>33808.833500000001</v>
          </cell>
        </row>
        <row r="114">
          <cell r="B114" t="str">
            <v>T (Traksi)</v>
          </cell>
        </row>
        <row r="115">
          <cell r="B115" t="str">
            <v>C (Curah)</v>
          </cell>
        </row>
        <row r="116">
          <cell r="B116" t="str">
            <v>M (Multiguna)</v>
          </cell>
        </row>
        <row r="117">
          <cell r="B117" t="str">
            <v xml:space="preserve">JUMLAH </v>
          </cell>
          <cell r="C117">
            <v>660323</v>
          </cell>
          <cell r="D117">
            <v>18774.999999999996</v>
          </cell>
          <cell r="F117">
            <v>1072131.2519999999</v>
          </cell>
          <cell r="G117">
            <v>39000</v>
          </cell>
          <cell r="H117">
            <v>1111131.2520000003</v>
          </cell>
        </row>
        <row r="118">
          <cell r="B118" t="str">
            <v>D:\TM1-HASIL\TM1\PLN Budget Reports V1.2\Reports\[RKAP Laba_ Rugi.xls]JualGTarif(11A)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</row>
        <row r="125">
          <cell r="B125" t="str">
            <v>ANGGARAN LABA RUGI</v>
          </cell>
        </row>
        <row r="126">
          <cell r="B126" t="str">
            <v>TAHUN 2005 - S/D TRW III</v>
          </cell>
        </row>
        <row r="127">
          <cell r="B127" t="str">
            <v>(Dalam ribuan rupiah)</v>
          </cell>
        </row>
        <row r="129">
          <cell r="C129" t="str">
            <v>Jumlah Awal Pelanggan</v>
          </cell>
          <cell r="D129" t="str">
            <v>Penambahan (Pengurangan) Pelanggan</v>
          </cell>
          <cell r="E129" t="str">
            <v>Jumlah Akhir Pelanggan</v>
          </cell>
          <cell r="F129" t="str">
            <v>Jumlah Awal Daya Tersambung - KVA</v>
          </cell>
          <cell r="G129" t="str">
            <v>Penambahan (Pengurangan) Daya Tersambung - KVA</v>
          </cell>
          <cell r="H129" t="str">
            <v>Jumlah Akhir Daya Tersambung - KVA</v>
          </cell>
          <cell r="I129" t="str">
            <v>Tarif BP</v>
          </cell>
        </row>
        <row r="130">
          <cell r="B130" t="str">
            <v>GOLONGAN TARIF</v>
          </cell>
          <cell r="C130" t="str">
            <v>PELANGGAN</v>
          </cell>
          <cell r="F130" t="str">
            <v>DAYA TERSAMBUNG</v>
          </cell>
        </row>
        <row r="131">
          <cell r="C131" t="str">
            <v>JUMLAH AWAL</v>
          </cell>
          <cell r="D131" t="str">
            <v>PENAMBAHAN/ (PENGURANGAN)</v>
          </cell>
          <cell r="E131" t="str">
            <v>JUMLAH AKHIR</v>
          </cell>
          <cell r="F131" t="str">
            <v>JUMLAH AWAL</v>
          </cell>
          <cell r="G131" t="str">
            <v>PENAMBAHAN/ (PENGURANGAN)</v>
          </cell>
          <cell r="H131" t="str">
            <v>JUMLAH AKHIR</v>
          </cell>
          <cell r="I131" t="str">
            <v>TARIF BP</v>
          </cell>
        </row>
        <row r="132">
          <cell r="C132" t="str">
            <v>Pelanggan</v>
          </cell>
          <cell r="D132" t="str">
            <v>Pelanggan</v>
          </cell>
          <cell r="E132" t="str">
            <v>Pelanggan</v>
          </cell>
          <cell r="F132" t="str">
            <v>kVA</v>
          </cell>
          <cell r="G132" t="str">
            <v>kVA</v>
          </cell>
          <cell r="H132" t="str">
            <v>kVA</v>
          </cell>
          <cell r="I132" t="str">
            <v>Rp/kVA</v>
          </cell>
        </row>
        <row r="133">
          <cell r="B133" t="str">
            <v>1</v>
          </cell>
          <cell r="C133" t="str">
            <v>2</v>
          </cell>
          <cell r="D133" t="str">
            <v>3</v>
          </cell>
          <cell r="E133" t="str">
            <v>4 = 2 + 3</v>
          </cell>
          <cell r="F133" t="str">
            <v>5</v>
          </cell>
          <cell r="G133" t="str">
            <v>6</v>
          </cell>
          <cell r="H133" t="str">
            <v>7 = 5 + 6</v>
          </cell>
          <cell r="I133" t="str">
            <v>8</v>
          </cell>
        </row>
        <row r="135">
          <cell r="B135" t="str">
            <v xml:space="preserve">S.1 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B136" t="str">
            <v>S.2 / 450 VA</v>
          </cell>
          <cell r="C136">
            <v>10713</v>
          </cell>
          <cell r="D136">
            <v>60.896551724137929</v>
          </cell>
          <cell r="E136">
            <v>10773.896551724138</v>
          </cell>
          <cell r="F136">
            <v>4820.8500000000004</v>
          </cell>
          <cell r="G136">
            <v>17.488</v>
          </cell>
          <cell r="H136">
            <v>4838.3380000000006</v>
          </cell>
          <cell r="I136">
            <v>322657.80730897008</v>
          </cell>
        </row>
        <row r="137">
          <cell r="B137" t="str">
            <v>S.2 / 900 VA</v>
          </cell>
          <cell r="C137">
            <v>3288</v>
          </cell>
          <cell r="D137">
            <v>70.466009852216743</v>
          </cell>
          <cell r="E137">
            <v>3358.4660098522168</v>
          </cell>
          <cell r="F137">
            <v>2959.2</v>
          </cell>
          <cell r="G137">
            <v>40.543999999999997</v>
          </cell>
          <cell r="H137">
            <v>2999.7439999999997</v>
          </cell>
          <cell r="I137">
            <v>322657.80730897008</v>
          </cell>
        </row>
        <row r="138">
          <cell r="B138" t="str">
            <v>S.2 / 1.300 VA</v>
          </cell>
          <cell r="C138">
            <v>2643</v>
          </cell>
          <cell r="D138">
            <v>49.587192118226596</v>
          </cell>
          <cell r="E138">
            <v>2692.5871921182265</v>
          </cell>
          <cell r="F138">
            <v>3435.9</v>
          </cell>
          <cell r="G138">
            <v>41.344000000000001</v>
          </cell>
          <cell r="H138">
            <v>3477.2440000000001</v>
          </cell>
          <cell r="I138">
            <v>322657.80730897008</v>
          </cell>
        </row>
        <row r="139">
          <cell r="B139" t="str">
            <v>S.2 / &gt; 2.200 VA</v>
          </cell>
          <cell r="C139">
            <v>632</v>
          </cell>
          <cell r="D139">
            <v>73.07586206896552</v>
          </cell>
          <cell r="E139">
            <v>705.07586206896553</v>
          </cell>
          <cell r="F139">
            <v>1390.4</v>
          </cell>
          <cell r="G139">
            <v>103</v>
          </cell>
          <cell r="H139">
            <v>1493.4</v>
          </cell>
          <cell r="I139">
            <v>322657.80730897008</v>
          </cell>
        </row>
        <row r="140">
          <cell r="B140" t="str">
            <v>S.2 / &gt; 2.200 s/d 200 kVA</v>
          </cell>
          <cell r="C140">
            <v>762</v>
          </cell>
          <cell r="D140">
            <v>702.0502463054188</v>
          </cell>
          <cell r="E140">
            <v>1464.0502463054188</v>
          </cell>
          <cell r="F140">
            <v>10289.299999999999</v>
          </cell>
          <cell r="G140">
            <v>469.55200000000002</v>
          </cell>
          <cell r="H140">
            <v>10758.851999999999</v>
          </cell>
          <cell r="I140">
            <v>350000</v>
          </cell>
        </row>
        <row r="141">
          <cell r="B141" t="str">
            <v>S.3 &gt; 200 kVA</v>
          </cell>
          <cell r="C141">
            <v>7</v>
          </cell>
          <cell r="D141">
            <v>0</v>
          </cell>
          <cell r="E141">
            <v>7</v>
          </cell>
          <cell r="F141">
            <v>4220</v>
          </cell>
          <cell r="G141">
            <v>0</v>
          </cell>
          <cell r="H141">
            <v>4220</v>
          </cell>
          <cell r="I141">
            <v>350000</v>
          </cell>
        </row>
        <row r="142">
          <cell r="B142" t="str">
            <v>Jumlah S</v>
          </cell>
          <cell r="C142">
            <v>18045</v>
          </cell>
          <cell r="D142">
            <v>956.07586206896553</v>
          </cell>
          <cell r="E142">
            <v>19001.075862068967</v>
          </cell>
          <cell r="F142">
            <v>27115.65</v>
          </cell>
          <cell r="G142">
            <v>671.928</v>
          </cell>
          <cell r="H142">
            <v>27787.578000000001</v>
          </cell>
        </row>
        <row r="143">
          <cell r="B143" t="str">
            <v>R.1 / s/d 450 VA</v>
          </cell>
          <cell r="C143">
            <v>316810</v>
          </cell>
          <cell r="D143">
            <v>1117.8866995073893</v>
          </cell>
          <cell r="E143">
            <v>317927.88669950736</v>
          </cell>
          <cell r="F143">
            <v>142564.5</v>
          </cell>
          <cell r="G143">
            <v>321.99200000000002</v>
          </cell>
          <cell r="H143">
            <v>142886.492</v>
          </cell>
          <cell r="I143">
            <v>300319.11112163472</v>
          </cell>
        </row>
        <row r="144">
          <cell r="B144" t="str">
            <v>R.1 / 900 VA</v>
          </cell>
          <cell r="C144">
            <v>131703</v>
          </cell>
          <cell r="D144">
            <v>5259.7221674876846</v>
          </cell>
          <cell r="E144">
            <v>136962.72216748769</v>
          </cell>
          <cell r="F144">
            <v>118532.7</v>
          </cell>
          <cell r="G144">
            <v>3030.6640000000002</v>
          </cell>
          <cell r="H144">
            <v>121563.364</v>
          </cell>
          <cell r="I144">
            <v>300319.11112163472</v>
          </cell>
        </row>
        <row r="145">
          <cell r="B145" t="str">
            <v>R.1 / 1.300 VA</v>
          </cell>
          <cell r="C145">
            <v>97401</v>
          </cell>
          <cell r="D145">
            <v>6138.3724137931031</v>
          </cell>
          <cell r="E145">
            <v>103539.3724137931</v>
          </cell>
          <cell r="F145">
            <v>126621.3</v>
          </cell>
          <cell r="G145">
            <v>5109.1440000000002</v>
          </cell>
          <cell r="H145">
            <v>131730.44400000002</v>
          </cell>
          <cell r="I145">
            <v>300319.11112163472</v>
          </cell>
        </row>
        <row r="146">
          <cell r="B146" t="str">
            <v>R.1 / 2.200 VA</v>
          </cell>
          <cell r="C146">
            <v>26331</v>
          </cell>
          <cell r="D146">
            <v>3257.9655172413791</v>
          </cell>
          <cell r="E146">
            <v>29588.96551724138</v>
          </cell>
          <cell r="F146">
            <v>57928.2</v>
          </cell>
          <cell r="G146">
            <v>4590.3440000000001</v>
          </cell>
          <cell r="H146">
            <v>62518.543999999994</v>
          </cell>
          <cell r="I146">
            <v>300319.11112163472</v>
          </cell>
        </row>
        <row r="147">
          <cell r="B147" t="str">
            <v>R.2 / &gt; 2.200 s/d 6.600 VA</v>
          </cell>
          <cell r="C147">
            <v>12772</v>
          </cell>
          <cell r="D147">
            <v>2040.904433497537</v>
          </cell>
          <cell r="E147">
            <v>14812.904433497537</v>
          </cell>
          <cell r="F147">
            <v>54036</v>
          </cell>
          <cell r="G147">
            <v>5077.5839999999998</v>
          </cell>
          <cell r="H147">
            <v>59113.584000000003</v>
          </cell>
          <cell r="I147">
            <v>347809.60404380795</v>
          </cell>
        </row>
        <row r="148">
          <cell r="B148" t="str">
            <v>R.3 / &gt; 6.600 VA</v>
          </cell>
          <cell r="C148">
            <v>2688</v>
          </cell>
          <cell r="D148">
            <v>122.66305418719212</v>
          </cell>
          <cell r="E148">
            <v>2810.6630541871923</v>
          </cell>
          <cell r="F148">
            <v>36628.199999999997</v>
          </cell>
          <cell r="G148">
            <v>2872.6480000000001</v>
          </cell>
          <cell r="H148">
            <v>39500.847999999998</v>
          </cell>
          <cell r="I148">
            <v>350000</v>
          </cell>
        </row>
        <row r="149">
          <cell r="B149" t="str">
            <v>Jumlah R</v>
          </cell>
          <cell r="C149">
            <v>587705</v>
          </cell>
          <cell r="D149">
            <v>17937.514285714286</v>
          </cell>
          <cell r="E149">
            <v>605642.51428571437</v>
          </cell>
          <cell r="F149">
            <v>536310.9</v>
          </cell>
          <cell r="G149">
            <v>21002.376</v>
          </cell>
          <cell r="H149">
            <v>557313.27600000007</v>
          </cell>
        </row>
        <row r="150">
          <cell r="B150" t="str">
            <v>B.1 / s/d 450 VA</v>
          </cell>
          <cell r="C150">
            <v>6535</v>
          </cell>
          <cell r="D150">
            <v>34.798029556650249</v>
          </cell>
          <cell r="E150">
            <v>6569.7980295566504</v>
          </cell>
          <cell r="F150">
            <v>2940.75</v>
          </cell>
          <cell r="G150">
            <v>9.9359999999999999</v>
          </cell>
          <cell r="H150">
            <v>2950.6860000000001</v>
          </cell>
          <cell r="I150">
            <v>312975.44535387581</v>
          </cell>
        </row>
        <row r="151">
          <cell r="B151" t="str">
            <v>B.1 / 900 VA</v>
          </cell>
          <cell r="C151">
            <v>5355</v>
          </cell>
          <cell r="D151">
            <v>81.775369458128083</v>
          </cell>
          <cell r="E151">
            <v>5436.7753694581279</v>
          </cell>
          <cell r="F151">
            <v>4819.5</v>
          </cell>
          <cell r="G151">
            <v>46.904000000000003</v>
          </cell>
          <cell r="H151">
            <v>4866.4040000000005</v>
          </cell>
          <cell r="I151">
            <v>312975.44535387581</v>
          </cell>
        </row>
        <row r="152">
          <cell r="B152" t="str">
            <v>B.1 / 1.300 VA</v>
          </cell>
          <cell r="C152">
            <v>11744</v>
          </cell>
          <cell r="D152">
            <v>314.9221674876847</v>
          </cell>
          <cell r="E152">
            <v>12058.922167487684</v>
          </cell>
          <cell r="F152">
            <v>15267.2</v>
          </cell>
          <cell r="G152">
            <v>261.83200000000005</v>
          </cell>
          <cell r="H152">
            <v>15529.032000000001</v>
          </cell>
          <cell r="I152">
            <v>312975.44535387581</v>
          </cell>
        </row>
        <row r="153">
          <cell r="B153" t="str">
            <v>B.1 / 2.200 VA</v>
          </cell>
          <cell r="C153">
            <v>9391</v>
          </cell>
          <cell r="D153">
            <v>856.90147783251234</v>
          </cell>
          <cell r="E153">
            <v>10247.901477832513</v>
          </cell>
          <cell r="F153">
            <v>20660.2</v>
          </cell>
          <cell r="G153">
            <v>1206.856</v>
          </cell>
          <cell r="H153">
            <v>21867.056</v>
          </cell>
          <cell r="I153">
            <v>312975.44535387581</v>
          </cell>
        </row>
        <row r="154">
          <cell r="B154" t="str">
            <v>B.2 / &gt; 2.200 s/d 200 kVA</v>
          </cell>
          <cell r="C154">
            <v>16148</v>
          </cell>
          <cell r="D154">
            <v>1752.0807881773399</v>
          </cell>
          <cell r="E154">
            <v>17900.08078817734</v>
          </cell>
          <cell r="F154">
            <v>228678.1</v>
          </cell>
          <cell r="G154">
            <v>20476.344000000001</v>
          </cell>
          <cell r="H154">
            <v>249154.44400000002</v>
          </cell>
          <cell r="I154">
            <v>348120.83812711359</v>
          </cell>
        </row>
        <row r="155">
          <cell r="B155" t="str">
            <v>B.3 / &gt; 200 kVA</v>
          </cell>
          <cell r="C155">
            <v>164</v>
          </cell>
          <cell r="D155">
            <v>0</v>
          </cell>
          <cell r="E155">
            <v>164</v>
          </cell>
          <cell r="F155">
            <v>165408</v>
          </cell>
          <cell r="G155">
            <v>0</v>
          </cell>
          <cell r="H155">
            <v>165408</v>
          </cell>
          <cell r="I155">
            <v>250000</v>
          </cell>
        </row>
        <row r="156">
          <cell r="B156" t="str">
            <v>Jumlah B</v>
          </cell>
          <cell r="C156">
            <v>49337</v>
          </cell>
          <cell r="D156">
            <v>3040.4778325123152</v>
          </cell>
          <cell r="E156">
            <v>52377.477832512319</v>
          </cell>
          <cell r="F156">
            <v>437773.75</v>
          </cell>
          <cell r="G156">
            <v>22001.871999999999</v>
          </cell>
          <cell r="H156">
            <v>459775.62200000003</v>
          </cell>
        </row>
        <row r="157">
          <cell r="B157" t="str">
            <v>I.1 / 450 VA</v>
          </cell>
          <cell r="C157">
            <v>13</v>
          </cell>
          <cell r="D157">
            <v>0</v>
          </cell>
          <cell r="E157">
            <v>13</v>
          </cell>
          <cell r="F157">
            <v>5.85</v>
          </cell>
          <cell r="G157">
            <v>0</v>
          </cell>
          <cell r="H157">
            <v>5.85</v>
          </cell>
          <cell r="I157">
            <v>350000</v>
          </cell>
        </row>
        <row r="158">
          <cell r="B158" t="str">
            <v>I.1 / 900 VA</v>
          </cell>
          <cell r="C158">
            <v>5</v>
          </cell>
          <cell r="D158">
            <v>0</v>
          </cell>
          <cell r="E158">
            <v>5</v>
          </cell>
          <cell r="F158">
            <v>4.5</v>
          </cell>
          <cell r="G158">
            <v>0</v>
          </cell>
          <cell r="H158">
            <v>4.5</v>
          </cell>
          <cell r="I158">
            <v>350000</v>
          </cell>
        </row>
        <row r="159">
          <cell r="B159" t="str">
            <v>I.1 / 1.300 VA</v>
          </cell>
          <cell r="C159">
            <v>9</v>
          </cell>
          <cell r="D159">
            <v>0</v>
          </cell>
          <cell r="E159">
            <v>9</v>
          </cell>
          <cell r="F159">
            <v>11.7</v>
          </cell>
          <cell r="G159">
            <v>0</v>
          </cell>
          <cell r="H159">
            <v>11.7</v>
          </cell>
          <cell r="I159">
            <v>350000</v>
          </cell>
        </row>
        <row r="160">
          <cell r="B160" t="str">
            <v>I.1 / 2.200 VA</v>
          </cell>
          <cell r="C160">
            <v>30</v>
          </cell>
          <cell r="D160">
            <v>0</v>
          </cell>
          <cell r="E160">
            <v>30</v>
          </cell>
          <cell r="F160">
            <v>66</v>
          </cell>
          <cell r="G160">
            <v>0</v>
          </cell>
          <cell r="H160">
            <v>66</v>
          </cell>
          <cell r="I160">
            <v>350000</v>
          </cell>
        </row>
        <row r="161">
          <cell r="B161" t="str">
            <v>I.1 / 2.200 s/d 14 kVA</v>
          </cell>
          <cell r="C161">
            <v>196</v>
          </cell>
          <cell r="D161">
            <v>8.6995073891625623</v>
          </cell>
          <cell r="E161">
            <v>204.69950738916256</v>
          </cell>
          <cell r="F161">
            <v>1544.5</v>
          </cell>
          <cell r="G161">
            <v>1150.144</v>
          </cell>
          <cell r="H161">
            <v>2694.6440000000002</v>
          </cell>
          <cell r="I161">
            <v>350000</v>
          </cell>
        </row>
        <row r="162">
          <cell r="B162" t="str">
            <v>I.2 / &gt; 14 kVA s/d 200 kVA</v>
          </cell>
          <cell r="C162">
            <v>325</v>
          </cell>
          <cell r="D162">
            <v>5.2197044334975367</v>
          </cell>
          <cell r="E162">
            <v>330.21970443349755</v>
          </cell>
          <cell r="F162">
            <v>20020.5</v>
          </cell>
          <cell r="G162">
            <v>1075.944</v>
          </cell>
          <cell r="H162">
            <v>21096.444</v>
          </cell>
          <cell r="I162">
            <v>350000</v>
          </cell>
        </row>
        <row r="163">
          <cell r="B163" t="str">
            <v>I.3 / &gt; 200 kVA</v>
          </cell>
          <cell r="C163">
            <v>30</v>
          </cell>
          <cell r="D163">
            <v>5.2197044334975367</v>
          </cell>
          <cell r="E163">
            <v>35.21970443349754</v>
          </cell>
          <cell r="F163">
            <v>16005</v>
          </cell>
          <cell r="G163">
            <v>1438.1280000000002</v>
          </cell>
          <cell r="H163">
            <v>17443.128000000001</v>
          </cell>
          <cell r="I163">
            <v>250000</v>
          </cell>
        </row>
        <row r="164">
          <cell r="B164" t="str">
            <v>I.4 / &gt; 30.000 kVA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B165" t="str">
            <v>Jumlah I</v>
          </cell>
          <cell r="C165">
            <v>608</v>
          </cell>
          <cell r="D165">
            <v>19.138916256157636</v>
          </cell>
          <cell r="E165">
            <v>627.1389162561577</v>
          </cell>
          <cell r="F165">
            <v>37658.050000000003</v>
          </cell>
          <cell r="G165">
            <v>3664.2159999999999</v>
          </cell>
          <cell r="H165">
            <v>41322.266000000003</v>
          </cell>
        </row>
        <row r="166">
          <cell r="B166" t="str">
            <v>P.1 / s/d 450 VA</v>
          </cell>
          <cell r="C166">
            <v>548</v>
          </cell>
          <cell r="D166">
            <v>0</v>
          </cell>
          <cell r="E166">
            <v>548</v>
          </cell>
          <cell r="F166">
            <v>246.6</v>
          </cell>
          <cell r="G166">
            <v>0</v>
          </cell>
          <cell r="H166">
            <v>246.6</v>
          </cell>
          <cell r="I166">
            <v>358233.61082206038</v>
          </cell>
        </row>
        <row r="167">
          <cell r="B167" t="str">
            <v>P.1 / 900 VA</v>
          </cell>
          <cell r="C167">
            <v>403</v>
          </cell>
          <cell r="D167">
            <v>0</v>
          </cell>
          <cell r="E167">
            <v>403</v>
          </cell>
          <cell r="F167">
            <v>362.7</v>
          </cell>
          <cell r="G167">
            <v>0</v>
          </cell>
          <cell r="H167">
            <v>362.7</v>
          </cell>
          <cell r="I167">
            <v>358233.61082206038</v>
          </cell>
        </row>
        <row r="168">
          <cell r="B168" t="str">
            <v>P.1 / 1.300 VA</v>
          </cell>
          <cell r="C168">
            <v>365</v>
          </cell>
          <cell r="D168">
            <v>4.3497536945812811</v>
          </cell>
          <cell r="E168">
            <v>369.3497536945813</v>
          </cell>
          <cell r="F168">
            <v>474.5</v>
          </cell>
          <cell r="G168">
            <v>3.4479999999999995</v>
          </cell>
          <cell r="H168">
            <v>477.94799999999998</v>
          </cell>
          <cell r="I168">
            <v>358233.61082206038</v>
          </cell>
        </row>
        <row r="169">
          <cell r="B169" t="str">
            <v>P.1 / 2.200 VA</v>
          </cell>
          <cell r="C169">
            <v>224</v>
          </cell>
          <cell r="D169">
            <v>5.2197044334975367</v>
          </cell>
          <cell r="E169">
            <v>229.21970443349753</v>
          </cell>
          <cell r="F169">
            <v>492.8</v>
          </cell>
          <cell r="G169">
            <v>7.7760000000000007</v>
          </cell>
          <cell r="H169">
            <v>500.57600000000002</v>
          </cell>
          <cell r="I169">
            <v>358233.61082206038</v>
          </cell>
        </row>
        <row r="170">
          <cell r="B170" t="str">
            <v>P.1 / &gt; 2.200 s/d 200 kVA</v>
          </cell>
          <cell r="C170">
            <v>751</v>
          </cell>
          <cell r="D170">
            <v>12.179310344827586</v>
          </cell>
          <cell r="E170">
            <v>763.17931034482763</v>
          </cell>
          <cell r="F170">
            <v>14689.8</v>
          </cell>
          <cell r="G170">
            <v>149.55199999999999</v>
          </cell>
          <cell r="H170">
            <v>14839.351999999999</v>
          </cell>
          <cell r="I170">
            <v>358233.61082206038</v>
          </cell>
        </row>
        <row r="171">
          <cell r="B171" t="str">
            <v>P.2 / &gt; 200 kVA</v>
          </cell>
          <cell r="C171">
            <v>4</v>
          </cell>
          <cell r="D171">
            <v>4.3497536945812811</v>
          </cell>
          <cell r="E171">
            <v>8.3497536945812811</v>
          </cell>
          <cell r="F171">
            <v>1910</v>
          </cell>
          <cell r="G171">
            <v>35.335999999999999</v>
          </cell>
          <cell r="H171">
            <v>1945.336</v>
          </cell>
          <cell r="I171">
            <v>358233.61082206038</v>
          </cell>
        </row>
        <row r="172">
          <cell r="B172" t="str">
            <v>P.3</v>
          </cell>
          <cell r="C172">
            <v>2333</v>
          </cell>
          <cell r="D172">
            <v>95.694581280788171</v>
          </cell>
          <cell r="E172">
            <v>2428.694581280788</v>
          </cell>
          <cell r="F172">
            <v>15096.502</v>
          </cell>
          <cell r="G172">
            <v>463.495999999996</v>
          </cell>
          <cell r="H172">
            <v>15559.997999999996</v>
          </cell>
          <cell r="I172">
            <v>300000</v>
          </cell>
        </row>
        <row r="173">
          <cell r="B173" t="str">
            <v>Jumlah P</v>
          </cell>
          <cell r="C173">
            <v>4628</v>
          </cell>
          <cell r="D173">
            <v>121.79310344827586</v>
          </cell>
          <cell r="E173">
            <v>4749.7931034482754</v>
          </cell>
          <cell r="F173">
            <v>33272.902000000002</v>
          </cell>
          <cell r="G173">
            <v>659.60799999999597</v>
          </cell>
          <cell r="H173">
            <v>33932.509999999995</v>
          </cell>
        </row>
        <row r="174">
          <cell r="B174" t="str">
            <v>T (Traksi)</v>
          </cell>
        </row>
        <row r="175">
          <cell r="B175" t="str">
            <v>C (Curah)</v>
          </cell>
        </row>
        <row r="176">
          <cell r="B176" t="str">
            <v>M (Multiguna)</v>
          </cell>
        </row>
        <row r="177">
          <cell r="B177" t="str">
            <v xml:space="preserve">JUMLAH </v>
          </cell>
          <cell r="C177">
            <v>660323</v>
          </cell>
          <cell r="D177">
            <v>22075</v>
          </cell>
          <cell r="F177">
            <v>1072131.2519999999</v>
          </cell>
          <cell r="G177">
            <v>48000</v>
          </cell>
          <cell r="H177">
            <v>1120131.2520000001</v>
          </cell>
        </row>
        <row r="178">
          <cell r="B178" t="str">
            <v>D:\TM1-HASIL\TM1\PLN Budget Reports V1.2\Reports\[RKAP Laba_ Rugi.xls]JualGTarif(11A)</v>
          </cell>
        </row>
        <row r="180">
          <cell r="B180" t="str">
            <v>PT. PLN (PERSERO)</v>
          </cell>
        </row>
        <row r="181">
          <cell r="B181" t="str">
            <v>SATUAN ADMINISTRASI</v>
          </cell>
        </row>
        <row r="182">
          <cell r="B182" t="str">
            <v>DISTRIBUSI BALI</v>
          </cell>
        </row>
        <row r="183">
          <cell r="B183" t="str">
            <v>LEMBAR KERJA</v>
          </cell>
        </row>
        <row r="184">
          <cell r="B184" t="str">
            <v>ANGGARAN LABA RUGI</v>
          </cell>
        </row>
        <row r="185">
          <cell r="B185" t="str">
            <v>TAHUN 2005 - S/D TRW IV</v>
          </cell>
        </row>
        <row r="186">
          <cell r="B186" t="str">
            <v>(Dalam ribuan rupiah)</v>
          </cell>
        </row>
        <row r="188">
          <cell r="C188" t="str">
            <v>Jumlah Awal Pelanggan</v>
          </cell>
          <cell r="D188" t="str">
            <v>Penambahan (Pengurangan) Pelanggan</v>
          </cell>
          <cell r="E188" t="str">
            <v>Jumlah Akhir Pelanggan</v>
          </cell>
          <cell r="F188" t="str">
            <v>Jumlah Awal Daya Tersambung - KVA</v>
          </cell>
          <cell r="G188" t="str">
            <v>Penambahan (Pengurangan) Daya Tersambung - KVA</v>
          </cell>
          <cell r="H188" t="str">
            <v>Jumlah Akhir Daya Tersambung - KVA</v>
          </cell>
          <cell r="I188" t="str">
            <v>Tarif BP</v>
          </cell>
        </row>
        <row r="189">
          <cell r="B189" t="str">
            <v>GOLONGAN TARIF</v>
          </cell>
          <cell r="C189" t="str">
            <v>PELANGGAN</v>
          </cell>
          <cell r="F189" t="str">
            <v>DAYA TERSAMBUNG</v>
          </cell>
        </row>
        <row r="190">
          <cell r="C190" t="str">
            <v>JUMLAH AWAL</v>
          </cell>
          <cell r="D190" t="str">
            <v>PENAMBAHAN/ (PENGURANGAN)</v>
          </cell>
          <cell r="E190" t="str">
            <v>JUMLAH AKHIR</v>
          </cell>
          <cell r="F190" t="str">
            <v>JUMLAH AWAL</v>
          </cell>
          <cell r="G190" t="str">
            <v>PENAMBAHAN/ (PENGURANGAN)</v>
          </cell>
          <cell r="H190" t="str">
            <v>JUMLAH AKHIR</v>
          </cell>
          <cell r="I190" t="str">
            <v>TARIF BP</v>
          </cell>
        </row>
        <row r="191">
          <cell r="C191" t="str">
            <v>Pelanggan</v>
          </cell>
          <cell r="D191" t="str">
            <v>Pelanggan</v>
          </cell>
          <cell r="E191" t="str">
            <v>Pelanggan</v>
          </cell>
          <cell r="F191" t="str">
            <v>kVA</v>
          </cell>
          <cell r="G191" t="str">
            <v>kVA</v>
          </cell>
          <cell r="H191" t="str">
            <v>kVA</v>
          </cell>
          <cell r="I191" t="str">
            <v>Rp/kVA</v>
          </cell>
        </row>
        <row r="192">
          <cell r="B192" t="str">
            <v>1</v>
          </cell>
          <cell r="C192" t="str">
            <v>2</v>
          </cell>
          <cell r="D192" t="str">
            <v>3</v>
          </cell>
          <cell r="E192" t="str">
            <v>4 = 2 + 3</v>
          </cell>
          <cell r="F192" t="str">
            <v>5</v>
          </cell>
          <cell r="G192" t="str">
            <v>6</v>
          </cell>
          <cell r="H192" t="str">
            <v>7 = 5 + 6</v>
          </cell>
          <cell r="I192" t="str">
            <v>8</v>
          </cell>
        </row>
        <row r="194">
          <cell r="B194" t="str">
            <v xml:space="preserve">S.1 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B195" t="str">
            <v>S.2 / 450 VA</v>
          </cell>
          <cell r="C195">
            <v>10713</v>
          </cell>
          <cell r="D195">
            <v>70</v>
          </cell>
          <cell r="E195">
            <v>10783</v>
          </cell>
          <cell r="F195">
            <v>4820.8500000000004</v>
          </cell>
          <cell r="G195">
            <v>21.86</v>
          </cell>
          <cell r="H195">
            <v>4842.71</v>
          </cell>
          <cell r="I195">
            <v>322657.80730897008</v>
          </cell>
        </row>
        <row r="196">
          <cell r="B196" t="str">
            <v>S.2 / 900 VA</v>
          </cell>
          <cell r="C196">
            <v>3288</v>
          </cell>
          <cell r="D196">
            <v>81</v>
          </cell>
          <cell r="E196">
            <v>3369</v>
          </cell>
          <cell r="F196">
            <v>2959.2</v>
          </cell>
          <cell r="G196">
            <v>50.68</v>
          </cell>
          <cell r="H196">
            <v>3009.8799999999997</v>
          </cell>
          <cell r="I196">
            <v>322657.80730897008</v>
          </cell>
        </row>
        <row r="197">
          <cell r="B197" t="str">
            <v>S.2 / 1.300 VA</v>
          </cell>
          <cell r="C197">
            <v>2643</v>
          </cell>
          <cell r="D197">
            <v>57</v>
          </cell>
          <cell r="E197">
            <v>2700</v>
          </cell>
          <cell r="F197">
            <v>3435.9</v>
          </cell>
          <cell r="G197">
            <v>51.68</v>
          </cell>
          <cell r="H197">
            <v>3487.58</v>
          </cell>
          <cell r="I197">
            <v>322657.80730897008</v>
          </cell>
        </row>
        <row r="198">
          <cell r="B198" t="str">
            <v>S.2 / &gt; 2.200 VA</v>
          </cell>
          <cell r="C198">
            <v>632</v>
          </cell>
          <cell r="D198">
            <v>84</v>
          </cell>
          <cell r="E198">
            <v>716</v>
          </cell>
          <cell r="F198">
            <v>1390.4</v>
          </cell>
          <cell r="G198">
            <v>128.75</v>
          </cell>
          <cell r="H198">
            <v>1519.15</v>
          </cell>
          <cell r="I198">
            <v>322657.80730897008</v>
          </cell>
        </row>
        <row r="199">
          <cell r="B199" t="str">
            <v>S.2 / &gt; 2.200 s/d 200 kVA</v>
          </cell>
          <cell r="C199">
            <v>762</v>
          </cell>
          <cell r="D199">
            <v>807</v>
          </cell>
          <cell r="E199">
            <v>1569</v>
          </cell>
          <cell r="F199">
            <v>10289.299999999999</v>
          </cell>
          <cell r="G199">
            <v>586.94000000000005</v>
          </cell>
          <cell r="H199">
            <v>10876.24</v>
          </cell>
          <cell r="I199">
            <v>350000</v>
          </cell>
        </row>
        <row r="200">
          <cell r="B200" t="str">
            <v>S.3 &gt; 200 kVA</v>
          </cell>
          <cell r="C200">
            <v>7</v>
          </cell>
          <cell r="D200">
            <v>0</v>
          </cell>
          <cell r="E200">
            <v>7</v>
          </cell>
          <cell r="F200">
            <v>4220</v>
          </cell>
          <cell r="G200">
            <v>0</v>
          </cell>
          <cell r="H200">
            <v>4220</v>
          </cell>
          <cell r="I200">
            <v>350000</v>
          </cell>
        </row>
        <row r="201">
          <cell r="B201" t="str">
            <v>Jumlah S</v>
          </cell>
          <cell r="C201">
            <v>18045</v>
          </cell>
          <cell r="D201">
            <v>1099</v>
          </cell>
          <cell r="E201">
            <v>19144</v>
          </cell>
          <cell r="F201">
            <v>27115.65</v>
          </cell>
          <cell r="G201">
            <v>839.91000000000008</v>
          </cell>
          <cell r="H201">
            <v>27955.559999999998</v>
          </cell>
        </row>
        <row r="202">
          <cell r="B202" t="str">
            <v>R.1 / s/d 450 VA</v>
          </cell>
          <cell r="C202">
            <v>316810</v>
          </cell>
          <cell r="D202">
            <v>1285</v>
          </cell>
          <cell r="E202">
            <v>318095</v>
          </cell>
          <cell r="F202">
            <v>142564.5</v>
          </cell>
          <cell r="G202">
            <v>402.49</v>
          </cell>
          <cell r="H202">
            <v>142966.99</v>
          </cell>
          <cell r="I202">
            <v>300319.11112163472</v>
          </cell>
        </row>
        <row r="203">
          <cell r="B203" t="str">
            <v>R.1 / 900 VA</v>
          </cell>
          <cell r="C203">
            <v>131703</v>
          </cell>
          <cell r="D203">
            <v>6046</v>
          </cell>
          <cell r="E203">
            <v>137749</v>
          </cell>
          <cell r="F203">
            <v>118532.7</v>
          </cell>
          <cell r="G203">
            <v>3788.33</v>
          </cell>
          <cell r="H203">
            <v>122321.03</v>
          </cell>
          <cell r="I203">
            <v>300319.11112163472</v>
          </cell>
        </row>
        <row r="204">
          <cell r="B204" t="str">
            <v>R.1 / 1.300 VA</v>
          </cell>
          <cell r="C204">
            <v>97401</v>
          </cell>
          <cell r="D204">
            <v>7056</v>
          </cell>
          <cell r="E204">
            <v>104457</v>
          </cell>
          <cell r="F204">
            <v>126621.3</v>
          </cell>
          <cell r="G204">
            <v>6386.43</v>
          </cell>
          <cell r="H204">
            <v>133007.73000000001</v>
          </cell>
          <cell r="I204">
            <v>300319.11112163472</v>
          </cell>
        </row>
        <row r="205">
          <cell r="B205" t="str">
            <v>R.1 / 2.200 VA</v>
          </cell>
          <cell r="C205">
            <v>26331</v>
          </cell>
          <cell r="D205">
            <v>3745</v>
          </cell>
          <cell r="E205">
            <v>30076</v>
          </cell>
          <cell r="F205">
            <v>57928.2</v>
          </cell>
          <cell r="G205">
            <v>5737.93</v>
          </cell>
          <cell r="H205">
            <v>63666.13</v>
          </cell>
          <cell r="I205">
            <v>300319.11112163472</v>
          </cell>
        </row>
        <row r="206">
          <cell r="B206" t="str">
            <v>R.2 / &gt; 2.200 s/d 6.600 VA</v>
          </cell>
          <cell r="C206">
            <v>12772</v>
          </cell>
          <cell r="D206">
            <v>2346</v>
          </cell>
          <cell r="E206">
            <v>15118</v>
          </cell>
          <cell r="F206">
            <v>54036</v>
          </cell>
          <cell r="G206">
            <v>6346.98</v>
          </cell>
          <cell r="H206">
            <v>60382.979999999996</v>
          </cell>
          <cell r="I206">
            <v>347809.60404380795</v>
          </cell>
        </row>
        <row r="207">
          <cell r="B207" t="str">
            <v>R.3 / &gt; 6.600 VA</v>
          </cell>
          <cell r="C207">
            <v>2688</v>
          </cell>
          <cell r="D207">
            <v>141</v>
          </cell>
          <cell r="E207">
            <v>2829</v>
          </cell>
          <cell r="F207">
            <v>36628.199999999997</v>
          </cell>
          <cell r="G207">
            <v>3590.81</v>
          </cell>
          <cell r="H207">
            <v>40219.009999999995</v>
          </cell>
          <cell r="I207">
            <v>350000</v>
          </cell>
        </row>
        <row r="208">
          <cell r="B208" t="str">
            <v>Jumlah R</v>
          </cell>
          <cell r="C208">
            <v>587705</v>
          </cell>
          <cell r="D208">
            <v>20619</v>
          </cell>
          <cell r="E208">
            <v>608324</v>
          </cell>
          <cell r="F208">
            <v>536310.9</v>
          </cell>
          <cell r="G208">
            <v>26252.97</v>
          </cell>
          <cell r="H208">
            <v>562563.87</v>
          </cell>
        </row>
        <row r="209">
          <cell r="B209" t="str">
            <v>B.1 / s/d 450 VA</v>
          </cell>
          <cell r="C209">
            <v>6535</v>
          </cell>
          <cell r="D209">
            <v>40</v>
          </cell>
          <cell r="E209">
            <v>6575</v>
          </cell>
          <cell r="F209">
            <v>2940.75</v>
          </cell>
          <cell r="G209">
            <v>12.42</v>
          </cell>
          <cell r="H209">
            <v>2953.17</v>
          </cell>
          <cell r="I209">
            <v>312975.44535387581</v>
          </cell>
        </row>
        <row r="210">
          <cell r="B210" t="str">
            <v>B.1 / 900 VA</v>
          </cell>
          <cell r="C210">
            <v>5355</v>
          </cell>
          <cell r="D210">
            <v>94</v>
          </cell>
          <cell r="E210">
            <v>5449</v>
          </cell>
          <cell r="F210">
            <v>4819.5</v>
          </cell>
          <cell r="G210">
            <v>58.63</v>
          </cell>
          <cell r="H210">
            <v>4878.13</v>
          </cell>
          <cell r="I210">
            <v>312975.44535387581</v>
          </cell>
        </row>
        <row r="211">
          <cell r="B211" t="str">
            <v>B.1 / 1.300 VA</v>
          </cell>
          <cell r="C211">
            <v>11744</v>
          </cell>
          <cell r="D211">
            <v>362</v>
          </cell>
          <cell r="E211">
            <v>12106</v>
          </cell>
          <cell r="F211">
            <v>15267.2</v>
          </cell>
          <cell r="G211">
            <v>327.29000000000002</v>
          </cell>
          <cell r="H211">
            <v>15594.490000000002</v>
          </cell>
          <cell r="I211">
            <v>312975.44535387581</v>
          </cell>
        </row>
        <row r="212">
          <cell r="B212" t="str">
            <v>B.1 / 2.200 VA</v>
          </cell>
          <cell r="C212">
            <v>9391</v>
          </cell>
          <cell r="D212">
            <v>985</v>
          </cell>
          <cell r="E212">
            <v>10376</v>
          </cell>
          <cell r="F212">
            <v>20660.2</v>
          </cell>
          <cell r="G212">
            <v>1508.57</v>
          </cell>
          <cell r="H212">
            <v>22168.77</v>
          </cell>
          <cell r="I212">
            <v>312975.44535387581</v>
          </cell>
        </row>
        <row r="213">
          <cell r="B213" t="str">
            <v>B.2 / &gt; 2.200 s/d 200 kVA</v>
          </cell>
          <cell r="C213">
            <v>16148</v>
          </cell>
          <cell r="D213">
            <v>2014</v>
          </cell>
          <cell r="E213">
            <v>18162</v>
          </cell>
          <cell r="F213">
            <v>228678.1</v>
          </cell>
          <cell r="G213">
            <v>25595.43</v>
          </cell>
          <cell r="H213">
            <v>254273.53</v>
          </cell>
          <cell r="I213">
            <v>348120.83812711359</v>
          </cell>
        </row>
        <row r="214">
          <cell r="B214" t="str">
            <v>B.3 / &gt; 200 kVA</v>
          </cell>
          <cell r="C214">
            <v>164</v>
          </cell>
          <cell r="D214">
            <v>0</v>
          </cell>
          <cell r="E214">
            <v>164</v>
          </cell>
          <cell r="F214">
            <v>165408</v>
          </cell>
          <cell r="G214">
            <v>0</v>
          </cell>
          <cell r="H214">
            <v>165408</v>
          </cell>
          <cell r="I214">
            <v>250000</v>
          </cell>
        </row>
        <row r="215">
          <cell r="B215" t="str">
            <v>Jumlah B</v>
          </cell>
          <cell r="C215">
            <v>49337</v>
          </cell>
          <cell r="D215">
            <v>3495</v>
          </cell>
          <cell r="E215">
            <v>52832</v>
          </cell>
          <cell r="F215">
            <v>437773.75</v>
          </cell>
          <cell r="G215">
            <v>27502.34</v>
          </cell>
          <cell r="H215">
            <v>465276.08999999997</v>
          </cell>
        </row>
        <row r="216">
          <cell r="B216" t="str">
            <v>I.1 / 450 VA</v>
          </cell>
          <cell r="C216">
            <v>13</v>
          </cell>
          <cell r="D216">
            <v>0</v>
          </cell>
          <cell r="E216">
            <v>13</v>
          </cell>
          <cell r="F216">
            <v>5.85</v>
          </cell>
          <cell r="G216">
            <v>0</v>
          </cell>
          <cell r="H216">
            <v>5.85</v>
          </cell>
          <cell r="I216">
            <v>350000</v>
          </cell>
        </row>
        <row r="217">
          <cell r="B217" t="str">
            <v>I.1 / 900 VA</v>
          </cell>
          <cell r="C217">
            <v>5</v>
          </cell>
          <cell r="D217">
            <v>0</v>
          </cell>
          <cell r="E217">
            <v>5</v>
          </cell>
          <cell r="F217">
            <v>4.5</v>
          </cell>
          <cell r="G217">
            <v>0</v>
          </cell>
          <cell r="H217">
            <v>4.5</v>
          </cell>
          <cell r="I217">
            <v>350000</v>
          </cell>
        </row>
        <row r="218">
          <cell r="B218" t="str">
            <v>I.1 / 1.300 VA</v>
          </cell>
          <cell r="C218">
            <v>9</v>
          </cell>
          <cell r="D218">
            <v>0</v>
          </cell>
          <cell r="E218">
            <v>9</v>
          </cell>
          <cell r="F218">
            <v>11.7</v>
          </cell>
          <cell r="G218">
            <v>0</v>
          </cell>
          <cell r="H218">
            <v>11.7</v>
          </cell>
          <cell r="I218">
            <v>350000</v>
          </cell>
        </row>
        <row r="219">
          <cell r="B219" t="str">
            <v>I.1 / 2.200 VA</v>
          </cell>
          <cell r="C219">
            <v>30</v>
          </cell>
          <cell r="D219">
            <v>0</v>
          </cell>
          <cell r="E219">
            <v>30</v>
          </cell>
          <cell r="F219">
            <v>66</v>
          </cell>
          <cell r="G219">
            <v>0</v>
          </cell>
          <cell r="H219">
            <v>66</v>
          </cell>
          <cell r="I219">
            <v>350000</v>
          </cell>
        </row>
        <row r="220">
          <cell r="B220" t="str">
            <v>I.1 / 2.200 s/d 14 kVA</v>
          </cell>
          <cell r="C220">
            <v>196</v>
          </cell>
          <cell r="D220">
            <v>10</v>
          </cell>
          <cell r="E220">
            <v>206</v>
          </cell>
          <cell r="F220">
            <v>1544.5</v>
          </cell>
          <cell r="G220">
            <v>1437.68</v>
          </cell>
          <cell r="H220">
            <v>2982.1800000000003</v>
          </cell>
          <cell r="I220">
            <v>350000</v>
          </cell>
        </row>
        <row r="221">
          <cell r="B221" t="str">
            <v>I.2 / &gt; 14 kVA s/d 200 kVA</v>
          </cell>
          <cell r="C221">
            <v>325</v>
          </cell>
          <cell r="D221">
            <v>6</v>
          </cell>
          <cell r="E221">
            <v>331</v>
          </cell>
          <cell r="F221">
            <v>20020.5</v>
          </cell>
          <cell r="G221">
            <v>1344.93</v>
          </cell>
          <cell r="H221">
            <v>21365.43</v>
          </cell>
          <cell r="I221">
            <v>350000</v>
          </cell>
        </row>
        <row r="222">
          <cell r="B222" t="str">
            <v>I.3 / &gt; 200 kVA</v>
          </cell>
          <cell r="C222">
            <v>30</v>
          </cell>
          <cell r="D222">
            <v>6</v>
          </cell>
          <cell r="E222">
            <v>36</v>
          </cell>
          <cell r="F222">
            <v>16005</v>
          </cell>
          <cell r="G222">
            <v>1797.66</v>
          </cell>
          <cell r="H222">
            <v>17802.66</v>
          </cell>
          <cell r="I222">
            <v>250000</v>
          </cell>
        </row>
        <row r="223">
          <cell r="B223" t="str">
            <v>I.4 / &gt; 30.000 kVA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B224" t="str">
            <v>Jumlah I</v>
          </cell>
          <cell r="C224">
            <v>608</v>
          </cell>
          <cell r="D224">
            <v>22</v>
          </cell>
          <cell r="E224">
            <v>630</v>
          </cell>
          <cell r="F224">
            <v>37658.050000000003</v>
          </cell>
          <cell r="G224">
            <v>4580.2700000000004</v>
          </cell>
          <cell r="H224">
            <v>42238.32</v>
          </cell>
        </row>
        <row r="225">
          <cell r="B225" t="str">
            <v>P.1 / s/d 450 VA</v>
          </cell>
          <cell r="C225">
            <v>548</v>
          </cell>
          <cell r="D225">
            <v>0</v>
          </cell>
          <cell r="E225">
            <v>548</v>
          </cell>
          <cell r="F225">
            <v>246.6</v>
          </cell>
          <cell r="G225">
            <v>0</v>
          </cell>
          <cell r="H225">
            <v>246.6</v>
          </cell>
          <cell r="I225">
            <v>358233.61082206038</v>
          </cell>
        </row>
        <row r="226">
          <cell r="B226" t="str">
            <v>P.1 / 900 VA</v>
          </cell>
          <cell r="C226">
            <v>403</v>
          </cell>
          <cell r="D226">
            <v>0</v>
          </cell>
          <cell r="E226">
            <v>403</v>
          </cell>
          <cell r="F226">
            <v>362.7</v>
          </cell>
          <cell r="G226">
            <v>0</v>
          </cell>
          <cell r="H226">
            <v>362.7</v>
          </cell>
          <cell r="I226">
            <v>358233.61082206038</v>
          </cell>
        </row>
        <row r="227">
          <cell r="B227" t="str">
            <v>P.1 / 1.300 VA</v>
          </cell>
          <cell r="C227">
            <v>365</v>
          </cell>
          <cell r="D227">
            <v>5</v>
          </cell>
          <cell r="E227">
            <v>370</v>
          </cell>
          <cell r="F227">
            <v>474.5</v>
          </cell>
          <cell r="G227">
            <v>4.3099999999999996</v>
          </cell>
          <cell r="H227">
            <v>478.81</v>
          </cell>
          <cell r="I227">
            <v>358233.61082206038</v>
          </cell>
        </row>
        <row r="228">
          <cell r="B228" t="str">
            <v>P.1 / 2.200 VA</v>
          </cell>
          <cell r="C228">
            <v>224</v>
          </cell>
          <cell r="D228">
            <v>6</v>
          </cell>
          <cell r="E228">
            <v>230</v>
          </cell>
          <cell r="F228">
            <v>492.8</v>
          </cell>
          <cell r="G228">
            <v>9.7200000000000006</v>
          </cell>
          <cell r="H228">
            <v>502.52000000000004</v>
          </cell>
          <cell r="I228">
            <v>358233.61082206038</v>
          </cell>
        </row>
        <row r="229">
          <cell r="B229" t="str">
            <v>P.1 / &gt; 2.200 s/d 200 kVA</v>
          </cell>
          <cell r="C229">
            <v>751</v>
          </cell>
          <cell r="D229">
            <v>14</v>
          </cell>
          <cell r="E229">
            <v>765</v>
          </cell>
          <cell r="F229">
            <v>14689.8</v>
          </cell>
          <cell r="G229">
            <v>186.94</v>
          </cell>
          <cell r="H229">
            <v>14876.74</v>
          </cell>
          <cell r="I229">
            <v>358233.61082206038</v>
          </cell>
        </row>
        <row r="230">
          <cell r="B230" t="str">
            <v>P.2 / &gt; 200 kVA</v>
          </cell>
          <cell r="C230">
            <v>4</v>
          </cell>
          <cell r="D230">
            <v>5</v>
          </cell>
          <cell r="E230">
            <v>9</v>
          </cell>
          <cell r="F230">
            <v>1910</v>
          </cell>
          <cell r="G230">
            <v>44.17</v>
          </cell>
          <cell r="H230">
            <v>1954.17</v>
          </cell>
          <cell r="I230">
            <v>358233.61082206038</v>
          </cell>
        </row>
        <row r="231">
          <cell r="B231" t="str">
            <v>P.3</v>
          </cell>
          <cell r="C231">
            <v>2333</v>
          </cell>
          <cell r="D231">
            <v>110</v>
          </cell>
          <cell r="E231">
            <v>2443</v>
          </cell>
          <cell r="F231">
            <v>15096.502</v>
          </cell>
          <cell r="G231">
            <v>579.369999999995</v>
          </cell>
          <cell r="H231">
            <v>15675.871999999996</v>
          </cell>
          <cell r="I231">
            <v>300000</v>
          </cell>
        </row>
        <row r="232">
          <cell r="B232" t="str">
            <v>Jumlah P</v>
          </cell>
          <cell r="C232">
            <v>4628</v>
          </cell>
          <cell r="D232">
            <v>140</v>
          </cell>
          <cell r="E232">
            <v>4768</v>
          </cell>
          <cell r="F232">
            <v>33272.902000000002</v>
          </cell>
          <cell r="G232">
            <v>824.50999999999499</v>
          </cell>
          <cell r="H232">
            <v>34097.411999999997</v>
          </cell>
        </row>
        <row r="233">
          <cell r="B233" t="str">
            <v>T (Traksi)</v>
          </cell>
        </row>
        <row r="234">
          <cell r="B234" t="str">
            <v>C (Curah)</v>
          </cell>
        </row>
        <row r="235">
          <cell r="B235" t="str">
            <v>M (Multiguna)</v>
          </cell>
        </row>
        <row r="236">
          <cell r="B236" t="str">
            <v xml:space="preserve">JUMLAH </v>
          </cell>
          <cell r="C236">
            <v>660323</v>
          </cell>
          <cell r="D236">
            <v>25375</v>
          </cell>
          <cell r="F236">
            <v>1072131.2519999999</v>
          </cell>
          <cell r="G236">
            <v>60000</v>
          </cell>
          <cell r="H236">
            <v>1132131.2519999999</v>
          </cell>
        </row>
        <row r="237">
          <cell r="B237" t="str">
            <v>D:\TM1-HASIL\TM1\PLN Budget Reports V1.2\Reports\[RKAP Laba_ Rugi.xls]JualGTarif(11A)</v>
          </cell>
        </row>
      </sheetData>
      <sheetData sheetId="9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11B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E6" t="str">
            <v>Perihal</v>
          </cell>
          <cell r="F6" t="str">
            <v xml:space="preserve">PENDAPATAN P3B, JASA DAN USAHA LAINNYA 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>S/D TRW II</v>
          </cell>
          <cell r="F8" t="str">
            <v>S/D TRW III</v>
          </cell>
          <cell r="G8" t="str">
            <v>S/D TRW IV</v>
          </cell>
        </row>
        <row r="9">
          <cell r="B9" t="str">
            <v>No. Urut</v>
          </cell>
          <cell r="C9" t="str">
            <v xml:space="preserve"> U r a i a 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1.</v>
          </cell>
          <cell r="C12" t="str">
            <v>Pendapatan P3B dan Anak Perusahaan: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C13" t="str">
            <v>Pendapatan PPA</v>
          </cell>
        </row>
        <row r="14">
          <cell r="C14" t="str">
            <v>Pendapatan PSA/HK</v>
          </cell>
        </row>
        <row r="15">
          <cell r="C15" t="str">
            <v>Pendapatan TSA/HE</v>
          </cell>
        </row>
        <row r="16">
          <cell r="C16" t="str">
            <v>Pendapatan Transfer</v>
          </cell>
        </row>
        <row r="17">
          <cell r="B17" t="str">
            <v>2</v>
          </cell>
          <cell r="C17" t="str">
            <v>Pendapatan Jasa  :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>Anak Perusahaan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C19" t="str">
            <v>Intern Holding / Induk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Luar PLN (Extern PLN).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3</v>
          </cell>
          <cell r="C21" t="str">
            <v>Pendapatan Usaha Lainnya:</v>
          </cell>
          <cell r="D21">
            <v>1484659.6000000003</v>
          </cell>
          <cell r="E21">
            <v>3340495.1000000006</v>
          </cell>
          <cell r="F21">
            <v>4347945.4000000004</v>
          </cell>
          <cell r="G21">
            <v>5302370</v>
          </cell>
        </row>
        <row r="22">
          <cell r="C22" t="str">
            <v>Sewa Trafo</v>
          </cell>
          <cell r="D22">
            <v>44114.753829214038</v>
          </cell>
          <cell r="E22">
            <v>99264.696115731567</v>
          </cell>
          <cell r="F22">
            <v>129200.06478555537</v>
          </cell>
          <cell r="G22">
            <v>157559.83510433583</v>
          </cell>
        </row>
        <row r="23">
          <cell r="C23" t="str">
            <v>Pendapatan Pemakaian Trafo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 t="str">
            <v>Pendapatan Biaya Administrasi</v>
          </cell>
          <cell r="D24">
            <v>40565.076848193305</v>
          </cell>
          <cell r="E24">
            <v>91270.422908434921</v>
          </cell>
          <cell r="F24">
            <v>118799.72505542322</v>
          </cell>
          <cell r="G24">
            <v>144875.27445783321</v>
          </cell>
        </row>
        <row r="25">
          <cell r="C25" t="str">
            <v>Ongkos Pasang Pesta (Non KwH)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C26" t="str">
            <v>Geser Tiang / Ganti Nama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C27" t="str">
            <v>Rubah Daya / Tarif (Non BPUJL)</v>
          </cell>
          <cell r="D27">
            <v>3899.6635737357828</v>
          </cell>
          <cell r="E27">
            <v>8779.7430409055105</v>
          </cell>
          <cell r="F27">
            <v>11425.300465940505</v>
          </cell>
          <cell r="G27">
            <v>13934.51276334208</v>
          </cell>
        </row>
        <row r="28">
          <cell r="C28" t="str">
            <v>Ganti Rugi MCB / kWH / Segel Rusak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 t="str">
            <v>Ongkos Pasang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C30" t="str">
            <v>OPAL (Non KwH)</v>
          </cell>
          <cell r="D30">
            <v>1396080.1057488571</v>
          </cell>
          <cell r="E30">
            <v>3141180.2379349284</v>
          </cell>
          <cell r="F30">
            <v>4088520.3096930808</v>
          </cell>
          <cell r="G30">
            <v>4986000.3776744893</v>
          </cell>
        </row>
        <row r="31">
          <cell r="C31" t="str">
            <v>Pendapatan Invoice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C32" t="str">
            <v>Lain-lain</v>
          </cell>
          <cell r="D32">
            <v>0</v>
          </cell>
          <cell r="E32">
            <v>0</v>
          </cell>
          <cell r="F32">
            <v>0</v>
          </cell>
        </row>
      </sheetData>
      <sheetData sheetId="10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K4" t="str">
            <v>Daftar</v>
          </cell>
          <cell r="L4" t="str">
            <v>12.0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K6" t="str">
            <v>Perihal</v>
          </cell>
          <cell r="L6" t="str">
            <v xml:space="preserve">IKHTISAR BEBAN USAHA  </v>
          </cell>
        </row>
        <row r="7">
          <cell r="B7" t="str">
            <v>(Dalam ribuan rupiah)</v>
          </cell>
        </row>
        <row r="8">
          <cell r="C8" t="str">
            <v>Jumlah Ikhtisar Beban Usaha L12</v>
          </cell>
          <cell r="D8" t="str">
            <v>Jumlah Ikhtisar Beban Usaha</v>
          </cell>
          <cell r="E8" t="str">
            <v>Bahan Bakar dan Minyak Pelumas L12</v>
          </cell>
          <cell r="F8" t="str">
            <v>Bahan Baku</v>
          </cell>
          <cell r="G8" t="str">
            <v>Pemakaian Material</v>
          </cell>
          <cell r="H8" t="str">
            <v>Jasa Borongan</v>
          </cell>
          <cell r="I8" t="str">
            <v>Gaji / Tunjangan</v>
          </cell>
          <cell r="J8" t="str">
            <v>Cuti dan lainnya</v>
          </cell>
          <cell r="K8" t="str">
            <v>Diklat dan lainnya</v>
          </cell>
          <cell r="L8" t="str">
            <v>Biaya Administrasi</v>
          </cell>
          <cell r="M8" t="str">
            <v>Penyusutan Aktiva Tetap</v>
          </cell>
        </row>
        <row r="9">
          <cell r="B9" t="str">
            <v>Kode Akun</v>
          </cell>
          <cell r="C9" t="str">
            <v>U r a i a n</v>
          </cell>
          <cell r="D9" t="str">
            <v>Jumlah</v>
          </cell>
          <cell r="E9" t="str">
            <v>Bahan Bakar   dan                             M. Pelumas</v>
          </cell>
          <cell r="F9" t="str">
            <v>Bahan Baku</v>
          </cell>
          <cell r="G9" t="str">
            <v>Biaya Pemeliharaan</v>
          </cell>
          <cell r="I9" t="str">
            <v>Kepegawaian</v>
          </cell>
          <cell r="L9" t="str">
            <v>Biaya Administrasi</v>
          </cell>
          <cell r="M9" t="str">
            <v>Biaya                   Penyusutan</v>
          </cell>
        </row>
        <row r="10">
          <cell r="G10" t="str">
            <v>Pemakaian Material</v>
          </cell>
          <cell r="H10" t="str">
            <v>Jasa Borongan</v>
          </cell>
          <cell r="I10" t="str">
            <v>Gaji / Tunjangan</v>
          </cell>
          <cell r="J10" t="str">
            <v>Cuti dan lainnya</v>
          </cell>
          <cell r="K10" t="str">
            <v>Diklat dan lainnya</v>
          </cell>
        </row>
        <row r="11">
          <cell r="B11" t="str">
            <v>(1)</v>
          </cell>
          <cell r="C11" t="str">
            <v>(2)</v>
          </cell>
          <cell r="D11" t="str">
            <v>( 3 = 4 S/D 11 )</v>
          </cell>
          <cell r="E11" t="str">
            <v>(4)</v>
          </cell>
          <cell r="F11" t="str">
            <v>(5)</v>
          </cell>
          <cell r="G11" t="str">
            <v>(6)</v>
          </cell>
          <cell r="H11" t="str">
            <v>(7)</v>
          </cell>
          <cell r="I11" t="str">
            <v>(8)</v>
          </cell>
          <cell r="J11" t="str">
            <v>(9)</v>
          </cell>
          <cell r="K11" t="str">
            <v>(10)</v>
          </cell>
          <cell r="L11" t="str">
            <v>(10)</v>
          </cell>
          <cell r="M11" t="str">
            <v>(11)</v>
          </cell>
        </row>
        <row r="12">
          <cell r="C12" t="str">
            <v>PEMBELIAN :</v>
          </cell>
        </row>
        <row r="13">
          <cell r="B13" t="str">
            <v>6 00 1 00 000</v>
          </cell>
          <cell r="C13" t="str">
            <v>- Pembelian T. Listrik *)</v>
          </cell>
          <cell r="D13">
            <v>246025863.72222161</v>
          </cell>
          <cell r="E13" t="str">
            <v>XX</v>
          </cell>
          <cell r="F13" t="str">
            <v>XX</v>
          </cell>
          <cell r="G13" t="str">
            <v>XX</v>
          </cell>
          <cell r="H13" t="str">
            <v>XX</v>
          </cell>
          <cell r="I13" t="str">
            <v>XX</v>
          </cell>
          <cell r="J13" t="str">
            <v>XX</v>
          </cell>
          <cell r="K13" t="str">
            <v>XX</v>
          </cell>
          <cell r="L13" t="str">
            <v>XX</v>
          </cell>
          <cell r="M13" t="str">
            <v>XX</v>
          </cell>
        </row>
        <row r="14">
          <cell r="B14" t="str">
            <v>6 00 2 00 000</v>
          </cell>
          <cell r="C14" t="str">
            <v>- Sewa Genset *)</v>
          </cell>
          <cell r="D14">
            <v>0</v>
          </cell>
          <cell r="E14" t="str">
            <v>XX</v>
          </cell>
          <cell r="F14" t="str">
            <v>XX</v>
          </cell>
          <cell r="G14" t="str">
            <v>XX</v>
          </cell>
          <cell r="H14" t="str">
            <v>XX</v>
          </cell>
          <cell r="I14" t="str">
            <v>XX</v>
          </cell>
          <cell r="J14" t="str">
            <v>XX</v>
          </cell>
          <cell r="K14" t="str">
            <v>XX</v>
          </cell>
          <cell r="L14" t="str">
            <v>XX</v>
          </cell>
          <cell r="M14" t="str">
            <v>XX</v>
          </cell>
        </row>
        <row r="15">
          <cell r="C15" t="str">
            <v>Sub Jumlah</v>
          </cell>
          <cell r="D15">
            <v>246025863.72222161</v>
          </cell>
          <cell r="E15" t="str">
            <v>XX</v>
          </cell>
          <cell r="F15" t="str">
            <v>XX</v>
          </cell>
          <cell r="G15" t="str">
            <v>XX</v>
          </cell>
          <cell r="H15" t="str">
            <v>XX</v>
          </cell>
          <cell r="I15" t="str">
            <v>XX</v>
          </cell>
          <cell r="J15" t="str">
            <v>XX</v>
          </cell>
          <cell r="K15" t="str">
            <v>XX</v>
          </cell>
          <cell r="L15" t="str">
            <v>XX</v>
          </cell>
          <cell r="M15" t="str">
            <v>XX</v>
          </cell>
        </row>
        <row r="16">
          <cell r="C16" t="str">
            <v>PEMBANGKITAN :</v>
          </cell>
        </row>
        <row r="17">
          <cell r="B17" t="str">
            <v>6 11 0 00 000</v>
          </cell>
          <cell r="C17" t="str">
            <v>P L T 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6 12 0 00 000</v>
          </cell>
          <cell r="C18" t="str">
            <v>P L T U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6 13 0 00 000</v>
          </cell>
          <cell r="C19" t="str">
            <v>P L T D</v>
          </cell>
          <cell r="D19">
            <v>1627581.1319751272</v>
          </cell>
          <cell r="E19">
            <v>1059750.0203810132</v>
          </cell>
          <cell r="F19">
            <v>0</v>
          </cell>
          <cell r="G19">
            <v>67992.292661017258</v>
          </cell>
          <cell r="H19">
            <v>125049.640731591</v>
          </cell>
          <cell r="I19">
            <v>78170.143064616408</v>
          </cell>
          <cell r="J19">
            <v>19922.318902256</v>
          </cell>
          <cell r="K19">
            <v>23975.39238406095</v>
          </cell>
          <cell r="L19">
            <v>24285.147326294791</v>
          </cell>
          <cell r="M19">
            <v>228436.17652427757</v>
          </cell>
        </row>
        <row r="20">
          <cell r="B20" t="str">
            <v>6 14 0 00 000</v>
          </cell>
          <cell r="C20" t="str">
            <v>P L T G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6 15 0 00 000</v>
          </cell>
          <cell r="C21" t="str">
            <v>P L T P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 t="str">
            <v>6 16 0 00 000</v>
          </cell>
          <cell r="C22" t="str">
            <v>P L T G/U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Sewa Pembangkit</v>
          </cell>
          <cell r="D23">
            <v>0</v>
          </cell>
          <cell r="E23">
            <v>0</v>
          </cell>
        </row>
        <row r="24">
          <cell r="C24" t="str">
            <v>Sub Jumlah</v>
          </cell>
          <cell r="D24">
            <v>1627581.1319751272</v>
          </cell>
          <cell r="E24">
            <v>1059750.0203810132</v>
          </cell>
          <cell r="F24">
            <v>0</v>
          </cell>
          <cell r="G24">
            <v>67992.292661017258</v>
          </cell>
          <cell r="H24">
            <v>125049.640731591</v>
          </cell>
          <cell r="I24">
            <v>78170.143064616408</v>
          </cell>
          <cell r="J24">
            <v>19922.318902256</v>
          </cell>
          <cell r="K24">
            <v>23975.39238406095</v>
          </cell>
          <cell r="L24">
            <v>24285.147326294791</v>
          </cell>
          <cell r="M24">
            <v>228436.17652427757</v>
          </cell>
        </row>
        <row r="25">
          <cell r="C25" t="str">
            <v>TRANSMISI :</v>
          </cell>
        </row>
        <row r="26">
          <cell r="B26" t="str">
            <v>6 20 0 00 000</v>
          </cell>
          <cell r="C26" t="str">
            <v>Transmisi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6 30 0 00 000</v>
          </cell>
          <cell r="C27" t="str">
            <v>Tele Informasi Data</v>
          </cell>
          <cell r="D27">
            <v>172447.36445657868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172447.36445657868</v>
          </cell>
        </row>
        <row r="28">
          <cell r="C28" t="str">
            <v>Sub Jumlah</v>
          </cell>
          <cell r="D28">
            <v>172447.36445657868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172447.36445657868</v>
          </cell>
        </row>
        <row r="29">
          <cell r="C29" t="str">
            <v>DISTRIBUSI :</v>
          </cell>
        </row>
        <row r="30">
          <cell r="B30" t="str">
            <v>6 40 0 00 000</v>
          </cell>
          <cell r="C30" t="str">
            <v>Distribusi</v>
          </cell>
          <cell r="D30">
            <v>45477691.058312051</v>
          </cell>
          <cell r="F30">
            <v>0</v>
          </cell>
          <cell r="G30">
            <v>2754479.0961645129</v>
          </cell>
          <cell r="H30">
            <v>3951240.606105153</v>
          </cell>
          <cell r="I30">
            <v>3535800.9551036819</v>
          </cell>
          <cell r="J30">
            <v>919544.02315822477</v>
          </cell>
          <cell r="K30">
            <v>1088958.744539249</v>
          </cell>
          <cell r="L30">
            <v>2698558.7145536435</v>
          </cell>
          <cell r="M30">
            <v>30529108.918687586</v>
          </cell>
        </row>
        <row r="31">
          <cell r="B31" t="str">
            <v>6 50 0 00 000</v>
          </cell>
          <cell r="C31" t="str">
            <v>Unit Pengatur Distribusi</v>
          </cell>
          <cell r="D31">
            <v>1428289.6410622168</v>
          </cell>
          <cell r="F31">
            <v>0</v>
          </cell>
          <cell r="G31">
            <v>85120.987577649459</v>
          </cell>
          <cell r="H31">
            <v>116800.80207458622</v>
          </cell>
          <cell r="I31">
            <v>281956.64165896102</v>
          </cell>
          <cell r="J31">
            <v>104525.47881432949</v>
          </cell>
          <cell r="K31">
            <v>94462.513481733069</v>
          </cell>
          <cell r="L31">
            <v>57470.970860155358</v>
          </cell>
          <cell r="M31">
            <v>687952.24659480213</v>
          </cell>
        </row>
        <row r="32">
          <cell r="C32" t="str">
            <v>Sub Jumlah</v>
          </cell>
          <cell r="D32">
            <v>46905980.699374266</v>
          </cell>
          <cell r="E32">
            <v>0</v>
          </cell>
          <cell r="F32">
            <v>0</v>
          </cell>
          <cell r="G32">
            <v>2839600.0837421622</v>
          </cell>
          <cell r="H32">
            <v>4068041.408179739</v>
          </cell>
          <cell r="I32">
            <v>3817757.5967626427</v>
          </cell>
          <cell r="J32">
            <v>1024069.5019725543</v>
          </cell>
          <cell r="K32">
            <v>1183421.2580209821</v>
          </cell>
          <cell r="L32">
            <v>2756029.6854137988</v>
          </cell>
          <cell r="M32">
            <v>31217061.165282387</v>
          </cell>
        </row>
        <row r="34">
          <cell r="B34" t="str">
            <v>6 60 0 00 000</v>
          </cell>
          <cell r="C34" t="str">
            <v>TATA USAHA LANGGANAN</v>
          </cell>
          <cell r="D34">
            <v>10661098.678120708</v>
          </cell>
          <cell r="F34">
            <v>0</v>
          </cell>
          <cell r="G34">
            <v>65853.852380943281</v>
          </cell>
          <cell r="H34">
            <v>695270.24638959579</v>
          </cell>
          <cell r="I34">
            <v>1969566.5166287976</v>
          </cell>
          <cell r="J34">
            <v>750422.56181440584</v>
          </cell>
          <cell r="K34">
            <v>665197.98297412554</v>
          </cell>
          <cell r="L34">
            <v>6114525.4911904121</v>
          </cell>
          <cell r="M34">
            <v>400262.02674242767</v>
          </cell>
        </row>
        <row r="35">
          <cell r="C35" t="str">
            <v>LAINNYA :</v>
          </cell>
        </row>
        <row r="36">
          <cell r="B36" t="str">
            <v>6 71 0 00 000</v>
          </cell>
          <cell r="C36" t="str">
            <v>Tata Usaha</v>
          </cell>
          <cell r="D36">
            <v>13333686.080484357</v>
          </cell>
          <cell r="F36">
            <v>0</v>
          </cell>
          <cell r="G36">
            <v>734188.49530155514</v>
          </cell>
          <cell r="H36">
            <v>1605441.7564329901</v>
          </cell>
          <cell r="I36">
            <v>4196506.1503792685</v>
          </cell>
          <cell r="J36">
            <v>3620218.4502834859</v>
          </cell>
          <cell r="K36">
            <v>1910146.1382161218</v>
          </cell>
          <cell r="L36">
            <v>408508.95480956021</v>
          </cell>
          <cell r="M36">
            <v>858676.13506137638</v>
          </cell>
        </row>
        <row r="37">
          <cell r="B37" t="str">
            <v>6 72 0 00 000</v>
          </cell>
          <cell r="C37" t="str">
            <v>Gudang dan Persed. Bahan</v>
          </cell>
          <cell r="D37">
            <v>356018.45073932078</v>
          </cell>
          <cell r="F37">
            <v>0</v>
          </cell>
          <cell r="G37">
            <v>26372.958471662972</v>
          </cell>
          <cell r="H37">
            <v>51740.258400754217</v>
          </cell>
          <cell r="I37">
            <v>62701.713968760632</v>
          </cell>
          <cell r="J37">
            <v>0</v>
          </cell>
          <cell r="K37">
            <v>15325.317939663579</v>
          </cell>
          <cell r="L37">
            <v>66536.47070963234</v>
          </cell>
          <cell r="M37">
            <v>133341.73124884703</v>
          </cell>
        </row>
        <row r="38">
          <cell r="B38" t="str">
            <v>6 73 0 00 000</v>
          </cell>
          <cell r="C38" t="str">
            <v>B e n g k e l</v>
          </cell>
          <cell r="D38">
            <v>407537.49015391432</v>
          </cell>
          <cell r="F38">
            <v>0</v>
          </cell>
          <cell r="G38">
            <v>6898.1944518515575</v>
          </cell>
          <cell r="H38">
            <v>9380.8827390495171</v>
          </cell>
          <cell r="I38">
            <v>217888.47860659054</v>
          </cell>
          <cell r="J38">
            <v>31668.094344037578</v>
          </cell>
          <cell r="K38">
            <v>60995.683737631778</v>
          </cell>
          <cell r="L38">
            <v>5988.1267192655914</v>
          </cell>
          <cell r="M38">
            <v>74718.029555487767</v>
          </cell>
        </row>
        <row r="39">
          <cell r="B39" t="str">
            <v>6 74 0 00 000</v>
          </cell>
          <cell r="C39" t="str">
            <v>Laboratorium</v>
          </cell>
          <cell r="D39">
            <v>43312.11244347789</v>
          </cell>
          <cell r="F39">
            <v>0</v>
          </cell>
          <cell r="G39">
            <v>27319.581987530921</v>
          </cell>
          <cell r="H39">
            <v>13916.681481981963</v>
          </cell>
          <cell r="I39">
            <v>0</v>
          </cell>
          <cell r="J39">
            <v>0</v>
          </cell>
          <cell r="K39">
            <v>0</v>
          </cell>
          <cell r="L39">
            <v>138.48378630311973</v>
          </cell>
          <cell r="M39">
            <v>1937.3651876618887</v>
          </cell>
        </row>
        <row r="40">
          <cell r="B40" t="str">
            <v>6 75 0 00 000</v>
          </cell>
          <cell r="C40" t="str">
            <v>Jasa-Jasa Teknik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 t="str">
            <v>6 76 0 00 000</v>
          </cell>
          <cell r="C41" t="str">
            <v>Wisma dan Rumah Dinas</v>
          </cell>
          <cell r="D41">
            <v>158990.41323001625</v>
          </cell>
          <cell r="F41">
            <v>0</v>
          </cell>
          <cell r="G41">
            <v>30723.601903177274</v>
          </cell>
          <cell r="H41">
            <v>33172.056060943993</v>
          </cell>
          <cell r="I41">
            <v>0</v>
          </cell>
          <cell r="J41">
            <v>0</v>
          </cell>
          <cell r="K41">
            <v>0</v>
          </cell>
          <cell r="L41">
            <v>20810.680918355418</v>
          </cell>
          <cell r="M41">
            <v>74284.074347539543</v>
          </cell>
        </row>
        <row r="42">
          <cell r="B42" t="str">
            <v>6 77 0 00 000</v>
          </cell>
          <cell r="C42" t="str">
            <v>Telekomunikasi</v>
          </cell>
          <cell r="D42">
            <v>724284.47562386189</v>
          </cell>
          <cell r="F42">
            <v>0</v>
          </cell>
          <cell r="G42">
            <v>132665.9391000992</v>
          </cell>
          <cell r="H42">
            <v>320012.06958335428</v>
          </cell>
          <cell r="I42">
            <v>0</v>
          </cell>
          <cell r="J42">
            <v>0</v>
          </cell>
          <cell r="K42">
            <v>0</v>
          </cell>
          <cell r="L42">
            <v>6581.7711922508652</v>
          </cell>
          <cell r="M42">
            <v>265024.69574815745</v>
          </cell>
        </row>
        <row r="43">
          <cell r="B43" t="str">
            <v>6 78 0 00 000</v>
          </cell>
          <cell r="C43" t="str">
            <v>Rupa-Rupa Jasa Umum dan Teknologi Informasi</v>
          </cell>
          <cell r="D43">
            <v>2244222.4379341276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2244222.4379341276</v>
          </cell>
          <cell r="M43">
            <v>0</v>
          </cell>
        </row>
        <row r="44">
          <cell r="B44" t="str">
            <v>6 79 0 00 000</v>
          </cell>
          <cell r="C44" t="str">
            <v>Pendidikan dan Latihan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C45" t="str">
            <v>Sub Jumlah</v>
          </cell>
          <cell r="D45">
            <v>17268051.460609075</v>
          </cell>
          <cell r="E45">
            <v>0</v>
          </cell>
          <cell r="F45">
            <v>0</v>
          </cell>
          <cell r="G45">
            <v>958168.77121587703</v>
          </cell>
          <cell r="H45">
            <v>2033663.7046990742</v>
          </cell>
          <cell r="I45">
            <v>4477096.3429546189</v>
          </cell>
          <cell r="J45">
            <v>3651886.5446275235</v>
          </cell>
          <cell r="K45">
            <v>1986467.1398934172</v>
          </cell>
          <cell r="L45">
            <v>2752786.9260694953</v>
          </cell>
          <cell r="M45">
            <v>1407982.0311490702</v>
          </cell>
        </row>
        <row r="46">
          <cell r="C46" t="str">
            <v>JUMLAH</v>
          </cell>
          <cell r="D46">
            <v>322661023.05675739</v>
          </cell>
          <cell r="E46">
            <v>1059750.0203810132</v>
          </cell>
          <cell r="F46">
            <v>0</v>
          </cell>
          <cell r="G46">
            <v>3931615</v>
          </cell>
          <cell r="H46">
            <v>6922024.9999999991</v>
          </cell>
          <cell r="I46">
            <v>10342590.599410675</v>
          </cell>
          <cell r="J46">
            <v>5446300.9273167402</v>
          </cell>
          <cell r="K46">
            <v>3859061.7732725861</v>
          </cell>
          <cell r="L46">
            <v>11647627.25</v>
          </cell>
          <cell r="M46">
            <v>33426188.764154743</v>
          </cell>
        </row>
        <row r="47">
          <cell r="B47" t="str">
            <v>D:\TM1-HASIL\TM1\PLN Budget Reports V1.2\Reports\[RKAP Laba_ Rugi.xls]IkhtisarBiop(12.0)</v>
          </cell>
          <cell r="M47">
            <v>38413.629965277774</v>
          </cell>
        </row>
        <row r="48">
          <cell r="B48" t="str">
            <v>*) Diisi Pada Kolom Jumlah</v>
          </cell>
        </row>
        <row r="49">
          <cell r="B49" t="str">
            <v>Jangan Mengubah / Menambah Baris !!!!!</v>
          </cell>
        </row>
        <row r="51">
          <cell r="B51" t="str">
            <v>PT. PLN (PERSERO)</v>
          </cell>
        </row>
        <row r="52">
          <cell r="B52" t="str">
            <v>SATUAN ADMINISTRASI</v>
          </cell>
        </row>
        <row r="53">
          <cell r="B53" t="str">
            <v>DISTRIBUSI BALI</v>
          </cell>
        </row>
        <row r="54">
          <cell r="B54" t="str">
            <v>LEMBAR KERJA</v>
          </cell>
          <cell r="K54" t="str">
            <v>Daftar</v>
          </cell>
          <cell r="L54" t="str">
            <v>12.0</v>
          </cell>
        </row>
        <row r="55">
          <cell r="B55" t="str">
            <v>ANGGARAN LABA RUGI</v>
          </cell>
        </row>
        <row r="56">
          <cell r="B56" t="str">
            <v>TAHUN 2005 - S/D TRW II</v>
          </cell>
          <cell r="K56" t="str">
            <v>Perihal</v>
          </cell>
          <cell r="L56" t="str">
            <v xml:space="preserve">IKHTISAR BEBAN USAHA  </v>
          </cell>
        </row>
        <row r="57">
          <cell r="B57" t="str">
            <v>(Dalam ribuan rupiah)</v>
          </cell>
        </row>
        <row r="58">
          <cell r="C58" t="str">
            <v>Jumlah Ikhtisar Beban Usaha L12</v>
          </cell>
          <cell r="D58" t="str">
            <v>Jumlah Ikhtisar Beban Usaha</v>
          </cell>
          <cell r="E58" t="str">
            <v>Bahan Bakar dan Minyak Pelumas L12</v>
          </cell>
          <cell r="F58" t="str">
            <v>Bahan Baku</v>
          </cell>
          <cell r="G58" t="str">
            <v>Pemakaian Material</v>
          </cell>
          <cell r="H58" t="str">
            <v>Jasa Borongan</v>
          </cell>
          <cell r="I58" t="str">
            <v>Gaji / Tunjangan</v>
          </cell>
          <cell r="J58" t="str">
            <v>Cuti dan lainnya</v>
          </cell>
          <cell r="K58" t="str">
            <v>Diklat dan lainnya</v>
          </cell>
          <cell r="L58" t="str">
            <v>Biaya Administrasi</v>
          </cell>
          <cell r="M58" t="str">
            <v>Penyusutan Aktiva Tetap</v>
          </cell>
        </row>
        <row r="59">
          <cell r="B59" t="str">
            <v>Kode Akun</v>
          </cell>
          <cell r="C59" t="str">
            <v>U r a i a n</v>
          </cell>
          <cell r="D59" t="str">
            <v>Jumlah</v>
          </cell>
          <cell r="E59" t="str">
            <v>Bahan Bakar   dan                             M. Pelumas</v>
          </cell>
          <cell r="F59" t="str">
            <v>Bahan Baku</v>
          </cell>
          <cell r="G59" t="str">
            <v>Biaya Pemeliharaan</v>
          </cell>
          <cell r="I59" t="str">
            <v>Kepegawaian</v>
          </cell>
          <cell r="L59" t="str">
            <v>Biaya Administrasi</v>
          </cell>
          <cell r="M59" t="str">
            <v>Biaya                   Penyusutan</v>
          </cell>
        </row>
        <row r="60">
          <cell r="G60" t="str">
            <v>Pemakaian Material</v>
          </cell>
          <cell r="H60" t="str">
            <v>Jasa Borongan</v>
          </cell>
          <cell r="I60" t="str">
            <v>Gaji / Tunjangan</v>
          </cell>
          <cell r="J60" t="str">
            <v>Cuti dan lainnya</v>
          </cell>
          <cell r="K60" t="str">
            <v>Diklat dan lainnya</v>
          </cell>
        </row>
        <row r="61">
          <cell r="B61" t="str">
            <v>(1)</v>
          </cell>
          <cell r="C61" t="str">
            <v>(2)</v>
          </cell>
          <cell r="D61" t="str">
            <v>( 3 = 4 S/D 11 )</v>
          </cell>
          <cell r="E61" t="str">
            <v>(4)</v>
          </cell>
          <cell r="F61" t="str">
            <v>(5)</v>
          </cell>
          <cell r="G61" t="str">
            <v>(6)</v>
          </cell>
          <cell r="H61" t="str">
            <v>(7)</v>
          </cell>
          <cell r="I61" t="str">
            <v>(8)</v>
          </cell>
          <cell r="J61" t="str">
            <v>(9)</v>
          </cell>
          <cell r="K61" t="str">
            <v>(10)</v>
          </cell>
          <cell r="L61" t="str">
            <v>(11)</v>
          </cell>
          <cell r="M61" t="str">
            <v>(12)</v>
          </cell>
        </row>
        <row r="62">
          <cell r="C62" t="str">
            <v>PEMBELIAN :</v>
          </cell>
        </row>
        <row r="63">
          <cell r="B63" t="str">
            <v>6 00 1 00 000</v>
          </cell>
          <cell r="C63" t="str">
            <v>- Pembelian T. Listrik *)</v>
          </cell>
          <cell r="D63">
            <v>497548990.13065672</v>
          </cell>
          <cell r="E63" t="str">
            <v>XX</v>
          </cell>
          <cell r="F63" t="str">
            <v>XX</v>
          </cell>
          <cell r="G63" t="str">
            <v>XX</v>
          </cell>
          <cell r="H63" t="str">
            <v>XX</v>
          </cell>
          <cell r="I63" t="str">
            <v>XX</v>
          </cell>
          <cell r="J63" t="str">
            <v>XX</v>
          </cell>
          <cell r="K63" t="str">
            <v>XX</v>
          </cell>
          <cell r="L63" t="str">
            <v>XX</v>
          </cell>
          <cell r="M63" t="str">
            <v>XX</v>
          </cell>
        </row>
        <row r="64">
          <cell r="B64" t="str">
            <v>6 00 2 00 000</v>
          </cell>
          <cell r="C64" t="str">
            <v>- Sewa Genset *)</v>
          </cell>
          <cell r="D64">
            <v>0</v>
          </cell>
          <cell r="E64" t="str">
            <v>XX</v>
          </cell>
          <cell r="F64" t="str">
            <v>XX</v>
          </cell>
          <cell r="G64" t="str">
            <v>XX</v>
          </cell>
          <cell r="H64" t="str">
            <v>XX</v>
          </cell>
          <cell r="I64" t="str">
            <v>XX</v>
          </cell>
          <cell r="J64" t="str">
            <v>XX</v>
          </cell>
          <cell r="K64" t="str">
            <v>XX</v>
          </cell>
          <cell r="L64" t="str">
            <v>XX</v>
          </cell>
          <cell r="M64" t="str">
            <v>XX</v>
          </cell>
        </row>
        <row r="65">
          <cell r="C65" t="str">
            <v>Sub Jumlah</v>
          </cell>
          <cell r="D65">
            <v>497548990.13065672</v>
          </cell>
          <cell r="E65" t="str">
            <v>XX</v>
          </cell>
          <cell r="F65" t="str">
            <v>XX</v>
          </cell>
          <cell r="G65" t="str">
            <v>XX</v>
          </cell>
          <cell r="H65" t="str">
            <v>XX</v>
          </cell>
          <cell r="I65" t="str">
            <v>XX</v>
          </cell>
          <cell r="J65" t="str">
            <v>XX</v>
          </cell>
          <cell r="K65" t="str">
            <v>XX</v>
          </cell>
          <cell r="L65" t="str">
            <v>XX</v>
          </cell>
          <cell r="M65" t="str">
            <v>XX</v>
          </cell>
        </row>
        <row r="66">
          <cell r="C66" t="str">
            <v>PEMBANGKITAN :</v>
          </cell>
        </row>
        <row r="67">
          <cell r="B67" t="str">
            <v>6 11 0 00 000</v>
          </cell>
          <cell r="C67" t="str">
            <v>P L T A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6 12 0 00 000</v>
          </cell>
          <cell r="C68" t="str">
            <v>P L T U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>6 13 0 00 000</v>
          </cell>
          <cell r="C69" t="str">
            <v>P L T D</v>
          </cell>
          <cell r="D69">
            <v>3357666.1586128217</v>
          </cell>
          <cell r="E69">
            <v>2118600.125</v>
          </cell>
          <cell r="F69">
            <v>0</v>
          </cell>
          <cell r="G69">
            <v>180375.69078598221</v>
          </cell>
          <cell r="H69">
            <v>281715.97490733629</v>
          </cell>
          <cell r="I69">
            <v>137779.89014499172</v>
          </cell>
          <cell r="J69">
            <v>35114.364668839866</v>
          </cell>
          <cell r="K69">
            <v>42258.166601133358</v>
          </cell>
          <cell r="L69">
            <v>47840.549324913234</v>
          </cell>
          <cell r="M69">
            <v>513981.39717962447</v>
          </cell>
        </row>
        <row r="70">
          <cell r="B70" t="str">
            <v>6 14 0 00 000</v>
          </cell>
          <cell r="C70" t="str">
            <v>P L T G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>6 15 0 00 000</v>
          </cell>
          <cell r="C71" t="str">
            <v>P L T P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B72" t="str">
            <v>6 16 0 00 000</v>
          </cell>
          <cell r="C72" t="str">
            <v>P L T G/U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C73" t="str">
            <v>Sewa Pembangkit</v>
          </cell>
          <cell r="D73">
            <v>0</v>
          </cell>
          <cell r="E73">
            <v>0</v>
          </cell>
        </row>
        <row r="74">
          <cell r="C74" t="str">
            <v>Sub Jumlah</v>
          </cell>
          <cell r="D74">
            <v>3357666.1586128217</v>
          </cell>
          <cell r="E74">
            <v>2118600.125</v>
          </cell>
          <cell r="F74">
            <v>0</v>
          </cell>
          <cell r="G74">
            <v>180375.69078598221</v>
          </cell>
          <cell r="H74">
            <v>281715.97490733629</v>
          </cell>
          <cell r="I74">
            <v>137779.89014499172</v>
          </cell>
          <cell r="J74">
            <v>35114.364668839866</v>
          </cell>
          <cell r="K74">
            <v>42258.166601133358</v>
          </cell>
          <cell r="L74">
            <v>47840.549324913234</v>
          </cell>
          <cell r="M74">
            <v>513981.39717962447</v>
          </cell>
        </row>
        <row r="75">
          <cell r="C75" t="str">
            <v>TRANSMISI :</v>
          </cell>
        </row>
        <row r="76">
          <cell r="B76" t="str">
            <v>6 20 0 00 000</v>
          </cell>
          <cell r="C76" t="str">
            <v>Transmisi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B77" t="str">
            <v>6 30 0 00 000</v>
          </cell>
          <cell r="C77" t="str">
            <v>Tele Informasi Data</v>
          </cell>
          <cell r="D77">
            <v>388006.57002730196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388006.57002730196</v>
          </cell>
        </row>
        <row r="78">
          <cell r="C78" t="str">
            <v>Sub Jumlah</v>
          </cell>
          <cell r="D78">
            <v>388006.57002730196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388006.57002730196</v>
          </cell>
        </row>
        <row r="79">
          <cell r="C79" t="str">
            <v>DISTRIBUSI :</v>
          </cell>
        </row>
        <row r="80">
          <cell r="B80" t="str">
            <v>6 40 0 00 000</v>
          </cell>
          <cell r="C80" t="str">
            <v>Distribusi</v>
          </cell>
          <cell r="D80">
            <v>99987514.604386702</v>
          </cell>
          <cell r="F80">
            <v>0</v>
          </cell>
          <cell r="G80">
            <v>7307314.5540668173</v>
          </cell>
          <cell r="H80">
            <v>8901485.7854058631</v>
          </cell>
          <cell r="I80">
            <v>6232075.9316769801</v>
          </cell>
          <cell r="J80">
            <v>1620755.3104961899</v>
          </cell>
          <cell r="K80">
            <v>1919359.6213713426</v>
          </cell>
          <cell r="L80">
            <v>5316028.3343224442</v>
          </cell>
          <cell r="M80">
            <v>68690495.06704706</v>
          </cell>
        </row>
        <row r="81">
          <cell r="B81" t="str">
            <v>6 50 0 00 000</v>
          </cell>
          <cell r="C81" t="str">
            <v>Unit Pengatur Distribusi</v>
          </cell>
          <cell r="D81">
            <v>2997752.1648032079</v>
          </cell>
          <cell r="F81">
            <v>0</v>
          </cell>
          <cell r="G81">
            <v>225816.13788567632</v>
          </cell>
          <cell r="H81">
            <v>263132.71780626761</v>
          </cell>
          <cell r="I81">
            <v>496966.66259533702</v>
          </cell>
          <cell r="J81">
            <v>184232.85955209922</v>
          </cell>
          <cell r="K81">
            <v>166496.23782285515</v>
          </cell>
          <cell r="L81">
            <v>113214.99430266784</v>
          </cell>
          <cell r="M81">
            <v>1547892.5548383049</v>
          </cell>
        </row>
        <row r="82">
          <cell r="C82" t="str">
            <v>Sub Jumlah</v>
          </cell>
          <cell r="D82">
            <v>102985266.76918991</v>
          </cell>
          <cell r="E82">
            <v>0</v>
          </cell>
          <cell r="F82">
            <v>0</v>
          </cell>
          <cell r="G82">
            <v>7533130.691952494</v>
          </cell>
          <cell r="H82">
            <v>9164618.5032121316</v>
          </cell>
          <cell r="I82">
            <v>6729042.5942723174</v>
          </cell>
          <cell r="J82">
            <v>1804988.170048289</v>
          </cell>
          <cell r="K82">
            <v>2085855.8591941977</v>
          </cell>
          <cell r="L82">
            <v>5429243.3286251118</v>
          </cell>
          <cell r="M82">
            <v>70238387.621885359</v>
          </cell>
        </row>
        <row r="84">
          <cell r="B84" t="str">
            <v>6 60 0 00 000</v>
          </cell>
          <cell r="C84" t="str">
            <v>TATA USAHA LANGGANAN</v>
          </cell>
          <cell r="D84">
            <v>20662386.351915766</v>
          </cell>
          <cell r="F84">
            <v>0</v>
          </cell>
          <cell r="G84">
            <v>174702.65598119964</v>
          </cell>
          <cell r="H84">
            <v>1566327.8530013962</v>
          </cell>
          <cell r="I84">
            <v>3471487.2924059345</v>
          </cell>
          <cell r="J84">
            <v>1322667.8892431611</v>
          </cell>
          <cell r="K84">
            <v>1172454.1036477997</v>
          </cell>
          <cell r="L84">
            <v>12054156.997465815</v>
          </cell>
          <cell r="M84">
            <v>900589.56017046212</v>
          </cell>
        </row>
        <row r="85">
          <cell r="C85" t="str">
            <v>LAINNYA :</v>
          </cell>
        </row>
        <row r="86">
          <cell r="B86" t="str">
            <v>6 71 0 00 000</v>
          </cell>
          <cell r="C86" t="str">
            <v>Tata Usaha</v>
          </cell>
          <cell r="D86">
            <v>25650554.625749148</v>
          </cell>
          <cell r="F86">
            <v>0</v>
          </cell>
          <cell r="G86">
            <v>1947717.1871138592</v>
          </cell>
          <cell r="H86">
            <v>3821840.0721317697</v>
          </cell>
          <cell r="I86">
            <v>7396611.2088869447</v>
          </cell>
          <cell r="J86">
            <v>6380867.1805630727</v>
          </cell>
          <cell r="K86">
            <v>3366755.0648685629</v>
          </cell>
          <cell r="L86">
            <v>804742.60829684068</v>
          </cell>
          <cell r="M86">
            <v>1932021.3038880965</v>
          </cell>
        </row>
        <row r="87">
          <cell r="B87" t="str">
            <v>6 72 0 00 000</v>
          </cell>
          <cell r="C87" t="str">
            <v>Gudang dan Persed. Bahan</v>
          </cell>
          <cell r="D87">
            <v>755146.70559824747</v>
          </cell>
          <cell r="F87">
            <v>0</v>
          </cell>
          <cell r="G87">
            <v>69964.409438477931</v>
          </cell>
          <cell r="H87">
            <v>116562.16884790821</v>
          </cell>
          <cell r="I87">
            <v>110515.79188459972</v>
          </cell>
          <cell r="J87">
            <v>0</v>
          </cell>
          <cell r="K87">
            <v>27011.855669990389</v>
          </cell>
          <cell r="L87">
            <v>131073.58444736543</v>
          </cell>
          <cell r="M87">
            <v>300018.89530990581</v>
          </cell>
        </row>
        <row r="88">
          <cell r="B88" t="str">
            <v>6 73 0 00 000</v>
          </cell>
          <cell r="C88" t="str">
            <v>B e n g k e l</v>
          </cell>
          <cell r="D88">
            <v>766713.82618768781</v>
          </cell>
          <cell r="F88">
            <v>0</v>
          </cell>
          <cell r="G88">
            <v>18300.112273492181</v>
          </cell>
          <cell r="H88">
            <v>21133.563526145401</v>
          </cell>
          <cell r="I88">
            <v>384042.41657150333</v>
          </cell>
          <cell r="J88">
            <v>55817.047132893618</v>
          </cell>
          <cell r="K88">
            <v>107508.80419577501</v>
          </cell>
          <cell r="L88">
            <v>11796.31598803087</v>
          </cell>
          <cell r="M88">
            <v>168115.56649984745</v>
          </cell>
        </row>
        <row r="89">
          <cell r="B89" t="str">
            <v>6 74 0 00 000</v>
          </cell>
          <cell r="C89" t="str">
            <v>Laboratorium</v>
          </cell>
          <cell r="D89">
            <v>108459.53136748484</v>
          </cell>
          <cell r="F89">
            <v>0</v>
          </cell>
          <cell r="G89">
            <v>72475.692172246258</v>
          </cell>
          <cell r="H89">
            <v>31351.961255023281</v>
          </cell>
          <cell r="I89">
            <v>0</v>
          </cell>
          <cell r="J89">
            <v>0</v>
          </cell>
          <cell r="K89">
            <v>0</v>
          </cell>
          <cell r="L89">
            <v>272.80626797605464</v>
          </cell>
          <cell r="M89">
            <v>4359.0716722392499</v>
          </cell>
        </row>
        <row r="90">
          <cell r="B90" t="str">
            <v>6 75 0 00 000</v>
          </cell>
          <cell r="C90" t="str">
            <v>Jasa-Jasa Teknik</v>
          </cell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6 76 0 00 000</v>
          </cell>
          <cell r="C91" t="str">
            <v>Wisma dan Rumah Dinas</v>
          </cell>
          <cell r="D91">
            <v>364372.45883129037</v>
          </cell>
          <cell r="F91">
            <v>0</v>
          </cell>
          <cell r="G91">
            <v>81506.163416908152</v>
          </cell>
          <cell r="H91">
            <v>74731.107248425862</v>
          </cell>
          <cell r="I91">
            <v>0</v>
          </cell>
          <cell r="J91">
            <v>0</v>
          </cell>
          <cell r="K91">
            <v>0</v>
          </cell>
          <cell r="L91">
            <v>40996.020883992387</v>
          </cell>
          <cell r="M91">
            <v>167139.16728196398</v>
          </cell>
        </row>
        <row r="92">
          <cell r="B92" t="str">
            <v>6 77 0 00 000</v>
          </cell>
          <cell r="C92" t="str">
            <v>Telekomunikasi</v>
          </cell>
          <cell r="D92">
            <v>1682152.5246569221</v>
          </cell>
          <cell r="F92">
            <v>0</v>
          </cell>
          <cell r="G92">
            <v>351947.39686534076</v>
          </cell>
          <cell r="H92">
            <v>720933.7958698665</v>
          </cell>
          <cell r="I92">
            <v>0</v>
          </cell>
          <cell r="J92">
            <v>0</v>
          </cell>
          <cell r="K92">
            <v>0</v>
          </cell>
          <cell r="L92">
            <v>12965.766488360498</v>
          </cell>
          <cell r="M92">
            <v>596305.56543335423</v>
          </cell>
        </row>
        <row r="93">
          <cell r="B93" t="str">
            <v>6 78 0 00 000</v>
          </cell>
          <cell r="C93" t="str">
            <v>Rupa-Rupa Jasa Umum dan Teknologi Informasi</v>
          </cell>
          <cell r="D93">
            <v>4412166.5222115945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4412166.5222115945</v>
          </cell>
          <cell r="M93">
            <v>0</v>
          </cell>
        </row>
        <row r="94">
          <cell r="B94" t="str">
            <v>6 79 0 00 000</v>
          </cell>
          <cell r="C94" t="str">
            <v>Pendidikan dan Latihan</v>
          </cell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Sub Jumlah</v>
          </cell>
          <cell r="D95">
            <v>33739566.194602378</v>
          </cell>
          <cell r="E95">
            <v>0</v>
          </cell>
          <cell r="F95">
            <v>0</v>
          </cell>
          <cell r="G95">
            <v>2541910.9612803245</v>
          </cell>
          <cell r="H95">
            <v>4786552.6688791392</v>
          </cell>
          <cell r="I95">
            <v>7891169.4173430484</v>
          </cell>
          <cell r="J95">
            <v>6436684.2276959661</v>
          </cell>
          <cell r="K95">
            <v>3501275.7247343282</v>
          </cell>
          <cell r="L95">
            <v>5414013.6245841607</v>
          </cell>
          <cell r="M95">
            <v>3167959.5700854072</v>
          </cell>
        </row>
        <row r="96">
          <cell r="C96" t="str">
            <v>JUMLAH</v>
          </cell>
          <cell r="D96">
            <v>658681882.17500484</v>
          </cell>
          <cell r="E96">
            <v>2118600.125</v>
          </cell>
          <cell r="F96">
            <v>0</v>
          </cell>
          <cell r="G96">
            <v>10430120</v>
          </cell>
          <cell r="H96">
            <v>15799215.000000004</v>
          </cell>
          <cell r="I96">
            <v>18229479.194166292</v>
          </cell>
          <cell r="J96">
            <v>9599454.6516562551</v>
          </cell>
          <cell r="K96">
            <v>6801843.8541774591</v>
          </cell>
          <cell r="L96">
            <v>22945254.5</v>
          </cell>
          <cell r="M96">
            <v>75208924.719348148</v>
          </cell>
        </row>
        <row r="97">
          <cell r="B97" t="str">
            <v>D:\TM1-HASIL\TM1\PLN Budget Reports V1.2\Reports\[RKAP Laba_ Rugi.xls]IkhtisarBiop(12.0)</v>
          </cell>
          <cell r="M97">
            <v>38413.629965277774</v>
          </cell>
        </row>
        <row r="98">
          <cell r="B98" t="str">
            <v>*) Diisi Pada Kolom Jumlah</v>
          </cell>
        </row>
        <row r="99">
          <cell r="B99" t="str">
            <v>Jangan Mengubah / Menambah Baris !!!!!</v>
          </cell>
        </row>
        <row r="101">
          <cell r="B101" t="str">
            <v>PT. PLN (PERSERO)</v>
          </cell>
        </row>
        <row r="102">
          <cell r="B102" t="str">
            <v>SATUAN ADMINISTRASI</v>
          </cell>
        </row>
        <row r="103">
          <cell r="B103" t="str">
            <v>DISTRIBUSI BALI</v>
          </cell>
        </row>
        <row r="104">
          <cell r="B104" t="str">
            <v>LEMBAR KERJA</v>
          </cell>
          <cell r="K104" t="str">
            <v>Daftar</v>
          </cell>
          <cell r="L104" t="str">
            <v>12.0</v>
          </cell>
        </row>
        <row r="105">
          <cell r="B105" t="str">
            <v>ANGGARAN LABA RUGI</v>
          </cell>
        </row>
        <row r="106">
          <cell r="B106" t="str">
            <v>TAHUN 2005 - S/D TRW III</v>
          </cell>
          <cell r="K106" t="str">
            <v>Perihal</v>
          </cell>
          <cell r="L106" t="str">
            <v xml:space="preserve">IKHTISAR BEBAN USAHA  </v>
          </cell>
        </row>
        <row r="107">
          <cell r="B107" t="str">
            <v>(Dalam ribuan rupiah)</v>
          </cell>
        </row>
        <row r="108">
          <cell r="C108" t="str">
            <v>Jumlah Ikhtisar Beban Usaha L12</v>
          </cell>
          <cell r="D108" t="str">
            <v>Jumlah Ikhtisar Beban Usaha</v>
          </cell>
          <cell r="E108" t="str">
            <v>Bahan Bakar dan Minyak Pelumas L12</v>
          </cell>
          <cell r="F108" t="str">
            <v>Bahan Baku</v>
          </cell>
          <cell r="G108" t="str">
            <v>Pemakaian Material</v>
          </cell>
          <cell r="H108" t="str">
            <v>Jasa Borongan</v>
          </cell>
          <cell r="I108" t="str">
            <v>Gaji / Tunjangan</v>
          </cell>
          <cell r="J108" t="str">
            <v>Cuti dan lainnya</v>
          </cell>
          <cell r="K108" t="str">
            <v>Diklat dan lainnya</v>
          </cell>
          <cell r="L108" t="str">
            <v>Biaya Administrasi</v>
          </cell>
          <cell r="M108" t="str">
            <v>Penyusutan Aktiva Tetap</v>
          </cell>
        </row>
        <row r="109">
          <cell r="B109" t="str">
            <v>Kode Akun</v>
          </cell>
          <cell r="C109" t="str">
            <v>U r a i a n</v>
          </cell>
          <cell r="D109" t="str">
            <v>Jumlah</v>
          </cell>
          <cell r="E109" t="str">
            <v>Bahan Bakar   dan                             M. Pelumas</v>
          </cell>
          <cell r="F109" t="str">
            <v>Bahan Baku</v>
          </cell>
          <cell r="G109" t="str">
            <v>Biaya Pemeliharaan</v>
          </cell>
          <cell r="I109" t="str">
            <v>Kepegawaian</v>
          </cell>
          <cell r="L109" t="str">
            <v>Biaya Administrasi</v>
          </cell>
          <cell r="M109" t="str">
            <v>Biaya                   Penyusutan</v>
          </cell>
        </row>
        <row r="110">
          <cell r="G110" t="str">
            <v>Pemakaian Material</v>
          </cell>
          <cell r="H110" t="str">
            <v>Jasa Borongan</v>
          </cell>
          <cell r="I110" t="str">
            <v>Gaji / Tunjangan</v>
          </cell>
          <cell r="J110" t="str">
            <v>Cuti dan lainnya</v>
          </cell>
          <cell r="K110" t="str">
            <v>Diklat dan lainnya</v>
          </cell>
        </row>
        <row r="111">
          <cell r="B111" t="str">
            <v>(1)</v>
          </cell>
          <cell r="C111" t="str">
            <v>(2)</v>
          </cell>
          <cell r="D111" t="str">
            <v>( 3 = 4 S/D 11 )</v>
          </cell>
          <cell r="E111" t="str">
            <v>(4)</v>
          </cell>
          <cell r="F111" t="str">
            <v>(5)</v>
          </cell>
          <cell r="G111" t="str">
            <v>(6)</v>
          </cell>
          <cell r="H111" t="str">
            <v>(7)</v>
          </cell>
          <cell r="I111" t="str">
            <v>(8)</v>
          </cell>
          <cell r="J111" t="str">
            <v>(9)</v>
          </cell>
          <cell r="K111" t="str">
            <v>(10)</v>
          </cell>
          <cell r="L111" t="str">
            <v>(10)</v>
          </cell>
          <cell r="M111" t="str">
            <v>(11)</v>
          </cell>
        </row>
        <row r="112">
          <cell r="C112" t="str">
            <v>PEMBELIAN :</v>
          </cell>
        </row>
        <row r="113">
          <cell r="B113" t="str">
            <v>6 00 1 00 000</v>
          </cell>
          <cell r="C113" t="str">
            <v>- Pembelian T. Listrik *)</v>
          </cell>
          <cell r="D113">
            <v>747940526.29733658</v>
          </cell>
          <cell r="E113" t="str">
            <v>XX</v>
          </cell>
          <cell r="F113" t="str">
            <v>XX</v>
          </cell>
          <cell r="G113" t="str">
            <v>XX</v>
          </cell>
          <cell r="H113" t="str">
            <v>XX</v>
          </cell>
          <cell r="I113" t="str">
            <v>XX</v>
          </cell>
          <cell r="J113" t="str">
            <v>XX</v>
          </cell>
          <cell r="K113" t="str">
            <v>XX</v>
          </cell>
          <cell r="L113" t="str">
            <v>XX</v>
          </cell>
          <cell r="M113" t="str">
            <v>XX</v>
          </cell>
        </row>
        <row r="114">
          <cell r="B114" t="str">
            <v>6 00 2 00 000</v>
          </cell>
          <cell r="C114" t="str">
            <v>- Sewa Genset *)</v>
          </cell>
          <cell r="D114">
            <v>0</v>
          </cell>
          <cell r="E114" t="str">
            <v>XX</v>
          </cell>
          <cell r="F114" t="str">
            <v>XX</v>
          </cell>
          <cell r="G114" t="str">
            <v>XX</v>
          </cell>
          <cell r="H114" t="str">
            <v>XX</v>
          </cell>
          <cell r="I114" t="str">
            <v>XX</v>
          </cell>
          <cell r="J114" t="str">
            <v>XX</v>
          </cell>
          <cell r="K114" t="str">
            <v>XX</v>
          </cell>
          <cell r="L114" t="str">
            <v>XX</v>
          </cell>
          <cell r="M114" t="str">
            <v>XX</v>
          </cell>
        </row>
        <row r="115">
          <cell r="C115" t="str">
            <v>Sub Jumlah</v>
          </cell>
          <cell r="D115">
            <v>747940526.29733658</v>
          </cell>
          <cell r="E115" t="str">
            <v>XX</v>
          </cell>
          <cell r="F115" t="str">
            <v>XX</v>
          </cell>
          <cell r="G115" t="str">
            <v>XX</v>
          </cell>
          <cell r="H115" t="str">
            <v>XX</v>
          </cell>
          <cell r="I115" t="str">
            <v>XX</v>
          </cell>
          <cell r="J115" t="str">
            <v>XX</v>
          </cell>
          <cell r="K115" t="str">
            <v>XX</v>
          </cell>
          <cell r="L115" t="str">
            <v>XX</v>
          </cell>
          <cell r="M115" t="str">
            <v>XX</v>
          </cell>
        </row>
        <row r="116">
          <cell r="C116" t="str">
            <v>PEMBANGKITAN :</v>
          </cell>
        </row>
        <row r="117">
          <cell r="B117" t="str">
            <v>6 11 0 00 000</v>
          </cell>
          <cell r="C117" t="str">
            <v>P L T 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6 12 0 00 000</v>
          </cell>
          <cell r="C118" t="str">
            <v>P L T U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6 13 0 00 000</v>
          </cell>
          <cell r="C119" t="str">
            <v>P L T D</v>
          </cell>
          <cell r="D119">
            <v>5117779.5808783369</v>
          </cell>
          <cell r="E119">
            <v>3178355.1453810134</v>
          </cell>
          <cell r="F119">
            <v>0</v>
          </cell>
          <cell r="G119">
            <v>456858.09290800855</v>
          </cell>
          <cell r="H119">
            <v>427194.50173212239</v>
          </cell>
          <cell r="I119">
            <v>201713.79180797929</v>
          </cell>
          <cell r="J119">
            <v>51408.457626334486</v>
          </cell>
          <cell r="K119">
            <v>61867.192744875072</v>
          </cell>
          <cell r="L119">
            <v>71390.738856905416</v>
          </cell>
          <cell r="M119">
            <v>668991.65982109855</v>
          </cell>
        </row>
        <row r="120">
          <cell r="B120" t="str">
            <v>6 14 0 00 000</v>
          </cell>
          <cell r="C120" t="str">
            <v>P L T G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 t="str">
            <v>6 15 0 00 000</v>
          </cell>
          <cell r="C121" t="str">
            <v>P L T P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6 16 0 00 000</v>
          </cell>
          <cell r="C122" t="str">
            <v>P L T G/U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C123" t="str">
            <v>Sewa Pembangkit</v>
          </cell>
          <cell r="D123">
            <v>0</v>
          </cell>
          <cell r="E123">
            <v>0</v>
          </cell>
        </row>
        <row r="124">
          <cell r="C124" t="str">
            <v>Sub Jumlah</v>
          </cell>
          <cell r="D124">
            <v>5117779.5808783369</v>
          </cell>
          <cell r="E124">
            <v>3178355.1453810134</v>
          </cell>
          <cell r="F124">
            <v>0</v>
          </cell>
          <cell r="G124">
            <v>456858.09290800855</v>
          </cell>
          <cell r="H124">
            <v>427194.50173212239</v>
          </cell>
          <cell r="I124">
            <v>201713.79180797929</v>
          </cell>
          <cell r="J124">
            <v>51408.457626334486</v>
          </cell>
          <cell r="K124">
            <v>61867.192744875072</v>
          </cell>
          <cell r="L124">
            <v>71390.738856905416</v>
          </cell>
          <cell r="M124">
            <v>668991.65982109855</v>
          </cell>
        </row>
        <row r="125">
          <cell r="C125" t="str">
            <v>TRANSMISI :</v>
          </cell>
        </row>
        <row r="126">
          <cell r="B126" t="str">
            <v>6 20 0 00 000</v>
          </cell>
          <cell r="C126" t="str">
            <v>Transmisi</v>
          </cell>
          <cell r="D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 t="str">
            <v>6 30 0 00 000</v>
          </cell>
          <cell r="C127" t="str">
            <v>Tele Informasi Data</v>
          </cell>
          <cell r="D127">
            <v>505024.42447998043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505024.42447998043</v>
          </cell>
        </row>
        <row r="128">
          <cell r="C128" t="str">
            <v>Sub Jumlah</v>
          </cell>
          <cell r="D128">
            <v>505024.42447998043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505024.42447998043</v>
          </cell>
        </row>
        <row r="129">
          <cell r="C129" t="str">
            <v>DISTRIBUSI :</v>
          </cell>
        </row>
        <row r="130">
          <cell r="B130" t="str">
            <v>6 40 0 00 000</v>
          </cell>
          <cell r="C130" t="str">
            <v>Distribusi</v>
          </cell>
          <cell r="D130">
            <v>143652663.24508452</v>
          </cell>
          <cell r="F130">
            <v>0</v>
          </cell>
          <cell r="G130">
            <v>18508069.335190833</v>
          </cell>
          <cell r="H130">
            <v>13498225.601238351</v>
          </cell>
          <cell r="I130">
            <v>9123941.5686201584</v>
          </cell>
          <cell r="J130">
            <v>2372833.2119372725</v>
          </cell>
          <cell r="K130">
            <v>2809998.6628129431</v>
          </cell>
          <cell r="L130">
            <v>7932918.7462713532</v>
          </cell>
          <cell r="M130">
            <v>89406676.119013622</v>
          </cell>
        </row>
        <row r="131">
          <cell r="B131" t="str">
            <v>6 50 0 00 000</v>
          </cell>
          <cell r="C131" t="str">
            <v>Unit Pengatur Distribusi</v>
          </cell>
          <cell r="D131">
            <v>4395680.5020195087</v>
          </cell>
          <cell r="F131">
            <v>0</v>
          </cell>
          <cell r="G131">
            <v>571950.29802940309</v>
          </cell>
          <cell r="H131">
            <v>399014.82445090963</v>
          </cell>
          <cell r="I131">
            <v>727573.73959849961</v>
          </cell>
          <cell r="J131">
            <v>269722.29863714747</v>
          </cell>
          <cell r="K131">
            <v>243755.36529800319</v>
          </cell>
          <cell r="L131">
            <v>168946.68240648287</v>
          </cell>
          <cell r="M131">
            <v>2014717.2935990633</v>
          </cell>
        </row>
        <row r="132">
          <cell r="C132" t="str">
            <v>Sub Jumlah</v>
          </cell>
          <cell r="D132">
            <v>148048343.74710402</v>
          </cell>
          <cell r="E132">
            <v>0</v>
          </cell>
          <cell r="F132">
            <v>0</v>
          </cell>
          <cell r="G132">
            <v>19080019.633220237</v>
          </cell>
          <cell r="H132">
            <v>13897240.425689261</v>
          </cell>
          <cell r="I132">
            <v>9851515.308218658</v>
          </cell>
          <cell r="J132">
            <v>2642555.51057442</v>
          </cell>
          <cell r="K132">
            <v>3053754.0281109465</v>
          </cell>
          <cell r="L132">
            <v>8101865.4286778364</v>
          </cell>
          <cell r="M132">
            <v>91421393.412612692</v>
          </cell>
        </row>
        <row r="134">
          <cell r="B134" t="str">
            <v>6 60 0 00 000</v>
          </cell>
          <cell r="C134" t="str">
            <v>TATA USAHA LANGGANAN</v>
          </cell>
          <cell r="D134">
            <v>30717696.940998338</v>
          </cell>
          <cell r="F134">
            <v>0</v>
          </cell>
          <cell r="G134">
            <v>442489.35036504082</v>
          </cell>
          <cell r="H134">
            <v>2375181.7657204908</v>
          </cell>
          <cell r="I134">
            <v>5082359.0019379202</v>
          </cell>
          <cell r="J134">
            <v>1936424.5025970687</v>
          </cell>
          <cell r="K134">
            <v>1716507.1239260237</v>
          </cell>
          <cell r="L134">
            <v>17992539.260991827</v>
          </cell>
          <cell r="M134">
            <v>1172195.9354599668</v>
          </cell>
        </row>
        <row r="135">
          <cell r="C135" t="str">
            <v>LAINNYA :</v>
          </cell>
        </row>
        <row r="136">
          <cell r="B136" t="str">
            <v>6 71 0 00 000</v>
          </cell>
          <cell r="C136" t="str">
            <v>Tata Usaha</v>
          </cell>
          <cell r="D136">
            <v>39570494.861379109</v>
          </cell>
          <cell r="F136">
            <v>0</v>
          </cell>
          <cell r="G136">
            <v>4933205.5542050973</v>
          </cell>
          <cell r="H136">
            <v>5822046.7643470895</v>
          </cell>
          <cell r="I136">
            <v>10828855.298867583</v>
          </cell>
          <cell r="J136">
            <v>9341776.31191306</v>
          </cell>
          <cell r="K136">
            <v>4929027.9554490056</v>
          </cell>
          <cell r="L136">
            <v>1200888.5810603907</v>
          </cell>
          <cell r="M136">
            <v>2514694.3955368875</v>
          </cell>
        </row>
        <row r="137">
          <cell r="B137" t="str">
            <v>6 72 0 00 000</v>
          </cell>
          <cell r="C137" t="str">
            <v>Gudang dan Persed. Bahan</v>
          </cell>
          <cell r="D137">
            <v>1141403.5826887409</v>
          </cell>
          <cell r="F137">
            <v>0</v>
          </cell>
          <cell r="G137">
            <v>177206.8427193081</v>
          </cell>
          <cell r="H137">
            <v>176755.03726111536</v>
          </cell>
          <cell r="I137">
            <v>161798.35397055905</v>
          </cell>
          <cell r="J137">
            <v>0</v>
          </cell>
          <cell r="K137">
            <v>39546.147302264224</v>
          </cell>
          <cell r="L137">
            <v>195596.41706387064</v>
          </cell>
          <cell r="M137">
            <v>390500.78437162348</v>
          </cell>
        </row>
        <row r="138">
          <cell r="B138" t="str">
            <v>6 73 0 00 000</v>
          </cell>
          <cell r="C138" t="str">
            <v>B e n g k e l</v>
          </cell>
          <cell r="D138">
            <v>1116181.2194362343</v>
          </cell>
          <cell r="F138">
            <v>0</v>
          </cell>
          <cell r="G138">
            <v>46350.782396669914</v>
          </cell>
          <cell r="H138">
            <v>32046.965541607751</v>
          </cell>
          <cell r="I138">
            <v>562249.33827582514</v>
          </cell>
          <cell r="J138">
            <v>81717.790693926872</v>
          </cell>
          <cell r="K138">
            <v>157396.03598355499</v>
          </cell>
          <cell r="L138">
            <v>17603.219989292575</v>
          </cell>
          <cell r="M138">
            <v>218817.086555357</v>
          </cell>
        </row>
        <row r="139">
          <cell r="B139" t="str">
            <v>6 74 0 00 000</v>
          </cell>
          <cell r="C139" t="str">
            <v>Laboratorium</v>
          </cell>
          <cell r="D139">
            <v>237190.42466919191</v>
          </cell>
          <cell r="F139">
            <v>0</v>
          </cell>
          <cell r="G139">
            <v>183567.45503631647</v>
          </cell>
          <cell r="H139">
            <v>47542.158271535402</v>
          </cell>
          <cell r="I139">
            <v>0</v>
          </cell>
          <cell r="J139">
            <v>0</v>
          </cell>
          <cell r="K139">
            <v>0</v>
          </cell>
          <cell r="L139">
            <v>407.0990260444882</v>
          </cell>
          <cell r="M139">
            <v>5673.7123352955323</v>
          </cell>
        </row>
        <row r="140">
          <cell r="B140" t="str">
            <v>6 75 0 00 000</v>
          </cell>
          <cell r="C140" t="str">
            <v>Jasa-Jasa Teknik</v>
          </cell>
          <cell r="D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 t="str">
            <v>6 76 0 00 000</v>
          </cell>
          <cell r="C141" t="str">
            <v>Wisma dan Rumah Dinas</v>
          </cell>
          <cell r="D141">
            <v>598485.42824010341</v>
          </cell>
          <cell r="F141">
            <v>0</v>
          </cell>
          <cell r="G141">
            <v>206439.95993384151</v>
          </cell>
          <cell r="H141">
            <v>113322.35644564337</v>
          </cell>
          <cell r="I141">
            <v>0</v>
          </cell>
          <cell r="J141">
            <v>0</v>
          </cell>
          <cell r="K141">
            <v>0</v>
          </cell>
          <cell r="L141">
            <v>61176.894128538508</v>
          </cell>
          <cell r="M141">
            <v>217546.21773208008</v>
          </cell>
        </row>
        <row r="142">
          <cell r="B142" t="str">
            <v>6 77 0 00 000</v>
          </cell>
          <cell r="C142" t="str">
            <v>Telekomunikasi</v>
          </cell>
          <cell r="D142">
            <v>2780134.4551400049</v>
          </cell>
          <cell r="F142">
            <v>0</v>
          </cell>
          <cell r="G142">
            <v>891417.32921548048</v>
          </cell>
          <cell r="H142">
            <v>1093225.024991137</v>
          </cell>
          <cell r="I142">
            <v>0</v>
          </cell>
          <cell r="J142">
            <v>0</v>
          </cell>
          <cell r="K142">
            <v>0</v>
          </cell>
          <cell r="L142">
            <v>19348.349099497693</v>
          </cell>
          <cell r="M142">
            <v>776143.75183388975</v>
          </cell>
        </row>
        <row r="143">
          <cell r="B143" t="str">
            <v>6 78 0 00 000</v>
          </cell>
          <cell r="C143" t="str">
            <v>Rupa-Rupa Jasa Umum dan Teknologi Informasi</v>
          </cell>
          <cell r="D143">
            <v>6579565.7611058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6579565.7611058</v>
          </cell>
          <cell r="M143">
            <v>0</v>
          </cell>
        </row>
        <row r="144">
          <cell r="B144" t="str">
            <v>6 79 0 00 000</v>
          </cell>
          <cell r="C144" t="str">
            <v>Pendidikan dan Latihan</v>
          </cell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C145" t="str">
            <v>Sub Jumlah</v>
          </cell>
          <cell r="D145">
            <v>52023455.732659183</v>
          </cell>
          <cell r="E145">
            <v>0</v>
          </cell>
          <cell r="F145">
            <v>0</v>
          </cell>
          <cell r="G145">
            <v>6438187.9235067125</v>
          </cell>
          <cell r="H145">
            <v>7284938.3068581279</v>
          </cell>
          <cell r="I145">
            <v>11552902.991113968</v>
          </cell>
          <cell r="J145">
            <v>9423494.1026069876</v>
          </cell>
          <cell r="K145">
            <v>5125970.138734825</v>
          </cell>
          <cell r="L145">
            <v>8074586.3214734346</v>
          </cell>
          <cell r="M145">
            <v>4123375.9483651333</v>
          </cell>
        </row>
        <row r="146">
          <cell r="C146" t="str">
            <v>JUMLAH</v>
          </cell>
          <cell r="D146">
            <v>984352826.7234565</v>
          </cell>
          <cell r="E146">
            <v>3178355.1453810134</v>
          </cell>
          <cell r="F146">
            <v>0</v>
          </cell>
          <cell r="G146">
            <v>26417555</v>
          </cell>
          <cell r="H146">
            <v>23984555</v>
          </cell>
          <cell r="I146">
            <v>26688491.093078524</v>
          </cell>
          <cell r="J146">
            <v>14053882.573404811</v>
          </cell>
          <cell r="K146">
            <v>9958098.4835166708</v>
          </cell>
          <cell r="L146">
            <v>34240381.75</v>
          </cell>
          <cell r="M146">
            <v>97890981.380738884</v>
          </cell>
        </row>
        <row r="147">
          <cell r="B147" t="str">
            <v>D:\TM1-HASIL\TM1\PLN Budget Reports V1.2\Reports\[RKAP Laba_ Rugi.xls]IkhtisarBiop(12.0)</v>
          </cell>
          <cell r="M147">
            <v>38413.629965277774</v>
          </cell>
        </row>
        <row r="148">
          <cell r="B148" t="str">
            <v>*) Diisi Pada Kolom Jumlah</v>
          </cell>
        </row>
        <row r="149">
          <cell r="B149" t="str">
            <v>Jangan Mengubah / Menambah Baris !!!!!</v>
          </cell>
        </row>
        <row r="151">
          <cell r="B151" t="str">
            <v>PT. PLN (PERSERO)</v>
          </cell>
        </row>
        <row r="152">
          <cell r="B152" t="str">
            <v>SATUAN ADMINISTRASI</v>
          </cell>
        </row>
        <row r="153">
          <cell r="B153" t="str">
            <v>DISTRIBUSI BALI</v>
          </cell>
        </row>
        <row r="154">
          <cell r="B154" t="str">
            <v>LEMBAR KERJA</v>
          </cell>
          <cell r="K154" t="str">
            <v>Daftar</v>
          </cell>
          <cell r="L154" t="str">
            <v>12.0</v>
          </cell>
        </row>
        <row r="155">
          <cell r="B155" t="str">
            <v>ANGGARAN LABA RUGI</v>
          </cell>
        </row>
        <row r="156">
          <cell r="B156" t="str">
            <v>TAHUN 2005 - S/D TRW IV</v>
          </cell>
          <cell r="K156" t="str">
            <v>Perihal</v>
          </cell>
          <cell r="L156" t="str">
            <v xml:space="preserve">IKHTISAR BEBAN USAHA  </v>
          </cell>
        </row>
        <row r="157">
          <cell r="B157" t="str">
            <v>(Dalam ribuan rupiah)</v>
          </cell>
        </row>
        <row r="158">
          <cell r="C158" t="str">
            <v>Jumlah Ikhtisar Beban Usaha L12</v>
          </cell>
          <cell r="D158" t="str">
            <v>Jumlah Ikhtisar Beban Usaha</v>
          </cell>
          <cell r="E158" t="str">
            <v>Bahan Bakar dan Minyak Pelumas L12</v>
          </cell>
          <cell r="F158" t="str">
            <v>Bahan Baku</v>
          </cell>
          <cell r="G158" t="str">
            <v>Pemakaian Material</v>
          </cell>
          <cell r="H158" t="str">
            <v>Jasa Borongan</v>
          </cell>
          <cell r="I158" t="str">
            <v>Gaji / Tunjangan</v>
          </cell>
          <cell r="J158" t="str">
            <v>Cuti dan lainnya</v>
          </cell>
          <cell r="K158" t="str">
            <v>Diklat dan lainnya</v>
          </cell>
          <cell r="L158" t="str">
            <v>Biaya Administrasi</v>
          </cell>
          <cell r="M158" t="str">
            <v>Penyusutan Aktiva Tetap</v>
          </cell>
        </row>
        <row r="159">
          <cell r="B159" t="str">
            <v>Kode Akun</v>
          </cell>
          <cell r="C159" t="str">
            <v>U r a i a n</v>
          </cell>
          <cell r="D159" t="str">
            <v>Jumlah</v>
          </cell>
          <cell r="E159" t="str">
            <v>Bahan Bakar   dan                             M. Pelumas</v>
          </cell>
          <cell r="F159" t="str">
            <v>Bahan Baku</v>
          </cell>
          <cell r="G159" t="str">
            <v>Biaya Pemeliharaan</v>
          </cell>
          <cell r="I159" t="str">
            <v>Kepegawaian</v>
          </cell>
          <cell r="L159" t="str">
            <v>Biaya Administrasi</v>
          </cell>
          <cell r="M159" t="str">
            <v>Biaya                   Penyusutan</v>
          </cell>
        </row>
        <row r="160">
          <cell r="G160" t="str">
            <v>Pemakaian Material</v>
          </cell>
          <cell r="H160" t="str">
            <v>Jasa Borongan</v>
          </cell>
          <cell r="I160" t="str">
            <v>Gaji / Tunjangan</v>
          </cell>
          <cell r="J160" t="str">
            <v>Cuti dan lainnya</v>
          </cell>
          <cell r="K160" t="str">
            <v>Diklat dan lainnya</v>
          </cell>
        </row>
        <row r="161">
          <cell r="B161" t="str">
            <v>(1)</v>
          </cell>
          <cell r="C161" t="str">
            <v>(2)</v>
          </cell>
          <cell r="D161" t="str">
            <v>( 3 = 4 S/D 11 )</v>
          </cell>
          <cell r="E161" t="str">
            <v>(4)</v>
          </cell>
          <cell r="F161" t="str">
            <v>(5)</v>
          </cell>
          <cell r="G161" t="str">
            <v>(6)</v>
          </cell>
          <cell r="H161" t="str">
            <v>(7)</v>
          </cell>
          <cell r="I161" t="str">
            <v>(8)</v>
          </cell>
          <cell r="J161" t="str">
            <v>(9)</v>
          </cell>
          <cell r="K161" t="str">
            <v>(10)</v>
          </cell>
          <cell r="L161" t="str">
            <v>(10)</v>
          </cell>
          <cell r="M161" t="str">
            <v>(11)</v>
          </cell>
        </row>
        <row r="162">
          <cell r="C162" t="str">
            <v>PEMBELIAN :</v>
          </cell>
        </row>
        <row r="163">
          <cell r="B163" t="str">
            <v>6 00 1 00 000</v>
          </cell>
          <cell r="C163" t="str">
            <v>- Pembelian T. Listrik *)</v>
          </cell>
          <cell r="D163">
            <v>1013882288</v>
          </cell>
          <cell r="E163" t="str">
            <v>XX</v>
          </cell>
          <cell r="F163" t="str">
            <v>XX</v>
          </cell>
          <cell r="G163" t="str">
            <v>XX</v>
          </cell>
          <cell r="H163" t="str">
            <v>XX</v>
          </cell>
          <cell r="I163" t="str">
            <v>XX</v>
          </cell>
          <cell r="J163" t="str">
            <v>XX</v>
          </cell>
          <cell r="K163" t="str">
            <v>XX</v>
          </cell>
          <cell r="L163" t="str">
            <v>XX</v>
          </cell>
          <cell r="M163" t="str">
            <v>XX</v>
          </cell>
        </row>
        <row r="164">
          <cell r="B164" t="str">
            <v>6 00 2 00 000</v>
          </cell>
          <cell r="C164" t="str">
            <v>- Sewa Genset *)</v>
          </cell>
          <cell r="D164">
            <v>0</v>
          </cell>
          <cell r="E164" t="str">
            <v>XX</v>
          </cell>
          <cell r="F164" t="str">
            <v>XX</v>
          </cell>
          <cell r="G164" t="str">
            <v>XX</v>
          </cell>
          <cell r="H164" t="str">
            <v>XX</v>
          </cell>
          <cell r="I164" t="str">
            <v>XX</v>
          </cell>
          <cell r="J164" t="str">
            <v>XX</v>
          </cell>
          <cell r="K164" t="str">
            <v>XX</v>
          </cell>
          <cell r="L164" t="str">
            <v>XX</v>
          </cell>
          <cell r="M164" t="str">
            <v>XX</v>
          </cell>
        </row>
        <row r="165">
          <cell r="C165" t="str">
            <v>Sub Jumlah</v>
          </cell>
          <cell r="D165">
            <v>1013882288</v>
          </cell>
          <cell r="E165" t="str">
            <v>XX</v>
          </cell>
          <cell r="F165" t="str">
            <v>XX</v>
          </cell>
          <cell r="G165" t="str">
            <v>XX</v>
          </cell>
          <cell r="H165" t="str">
            <v>XX</v>
          </cell>
          <cell r="I165" t="str">
            <v>XX</v>
          </cell>
          <cell r="J165" t="str">
            <v>XX</v>
          </cell>
          <cell r="K165" t="str">
            <v>XX</v>
          </cell>
          <cell r="L165" t="str">
            <v>XX</v>
          </cell>
          <cell r="M165" t="str">
            <v>XX</v>
          </cell>
        </row>
        <row r="166">
          <cell r="C166" t="str">
            <v>PEMBANGKITAN :</v>
          </cell>
        </row>
        <row r="167">
          <cell r="B167" t="str">
            <v>6 11 0 00 000</v>
          </cell>
          <cell r="C167" t="str">
            <v>P L T A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>6 12 0 00 000</v>
          </cell>
          <cell r="C168" t="str">
            <v>P L T U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 t="str">
            <v>6 13 0 00 000</v>
          </cell>
          <cell r="C169" t="str">
            <v>P L T D</v>
          </cell>
          <cell r="D169">
            <v>6535873.2920333594</v>
          </cell>
          <cell r="E169">
            <v>4237200.25</v>
          </cell>
          <cell r="F169">
            <v>0</v>
          </cell>
          <cell r="G169">
            <v>497755</v>
          </cell>
          <cell r="H169">
            <v>441379.99999999994</v>
          </cell>
          <cell r="I169">
            <v>287358.27453544107</v>
          </cell>
          <cell r="J169">
            <v>73235.674901667517</v>
          </cell>
          <cell r="K169">
            <v>88135.023382251471</v>
          </cell>
          <cell r="L169">
            <v>94940.928388897562</v>
          </cell>
          <cell r="M169">
            <v>815868.14082510315</v>
          </cell>
        </row>
        <row r="170">
          <cell r="B170" t="str">
            <v>6 14 0 00 000</v>
          </cell>
          <cell r="C170" t="str">
            <v>P L T G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 t="str">
            <v>6 15 0 00 000</v>
          </cell>
          <cell r="C171" t="str">
            <v>P L T P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 t="str">
            <v>6 16 0 00 000</v>
          </cell>
          <cell r="C172" t="str">
            <v>P L T G/U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C173" t="str">
            <v>Sewa Pembangkit</v>
          </cell>
          <cell r="D173">
            <v>0</v>
          </cell>
          <cell r="E173">
            <v>0</v>
          </cell>
        </row>
        <row r="174">
          <cell r="C174" t="str">
            <v>Sub Jumlah</v>
          </cell>
          <cell r="D174">
            <v>6535873.2920333594</v>
          </cell>
          <cell r="E174">
            <v>4237200.25</v>
          </cell>
          <cell r="F174">
            <v>0</v>
          </cell>
          <cell r="G174">
            <v>497755</v>
          </cell>
          <cell r="H174">
            <v>441379.99999999994</v>
          </cell>
          <cell r="I174">
            <v>287358.27453544107</v>
          </cell>
          <cell r="J174">
            <v>73235.674901667517</v>
          </cell>
          <cell r="K174">
            <v>88135.023382251471</v>
          </cell>
          <cell r="L174">
            <v>94940.928388897562</v>
          </cell>
          <cell r="M174">
            <v>815868.14082510315</v>
          </cell>
        </row>
        <row r="175">
          <cell r="C175" t="str">
            <v>TRANSMISI :</v>
          </cell>
        </row>
        <row r="176">
          <cell r="B176" t="str">
            <v>6 20 0 00 000</v>
          </cell>
          <cell r="C176" t="str">
            <v>Transmisi</v>
          </cell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 t="str">
            <v>6 30 0 00 000</v>
          </cell>
          <cell r="C177" t="str">
            <v>Tele Informasi Data</v>
          </cell>
          <cell r="D177">
            <v>615902.05531401548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615902.05531401548</v>
          </cell>
        </row>
        <row r="178">
          <cell r="C178" t="str">
            <v>Sub Jumlah</v>
          </cell>
          <cell r="D178">
            <v>615902.05531401548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615902.05531401548</v>
          </cell>
        </row>
        <row r="179">
          <cell r="C179" t="str">
            <v>DISTRIBUSI :</v>
          </cell>
        </row>
        <row r="180">
          <cell r="B180" t="str">
            <v>6 40 0 00 000</v>
          </cell>
          <cell r="C180" t="str">
            <v>Distribusi</v>
          </cell>
          <cell r="D180">
            <v>177237959.7273261</v>
          </cell>
          <cell r="F180">
            <v>0</v>
          </cell>
          <cell r="G180">
            <v>20164870</v>
          </cell>
          <cell r="H180">
            <v>17106251</v>
          </cell>
          <cell r="I180">
            <v>12997822.72010793</v>
          </cell>
          <cell r="J180">
            <v>3380300.6300717937</v>
          </cell>
          <cell r="K180">
            <v>4003079.6107461909</v>
          </cell>
          <cell r="L180">
            <v>10549809.158220258</v>
          </cell>
          <cell r="M180">
            <v>109035826.60817994</v>
          </cell>
        </row>
        <row r="181">
          <cell r="B181" t="str">
            <v>6 50 0 00 000</v>
          </cell>
          <cell r="C181" t="str">
            <v>Unit Pengatur Distribusi</v>
          </cell>
          <cell r="D181">
            <v>5534522.1075462122</v>
          </cell>
          <cell r="F181">
            <v>0</v>
          </cell>
          <cell r="G181">
            <v>623150</v>
          </cell>
          <cell r="H181">
            <v>461665</v>
          </cell>
          <cell r="I181">
            <v>1036490.0314171413</v>
          </cell>
          <cell r="J181">
            <v>384242.11674076348</v>
          </cell>
          <cell r="K181">
            <v>347250.0345810242</v>
          </cell>
          <cell r="L181">
            <v>224678.3705102978</v>
          </cell>
          <cell r="M181">
            <v>2457046.5542969857</v>
          </cell>
        </row>
        <row r="182">
          <cell r="C182" t="str">
            <v>Sub Jumlah</v>
          </cell>
          <cell r="D182">
            <v>182772481.83487231</v>
          </cell>
          <cell r="E182">
            <v>0</v>
          </cell>
          <cell r="F182">
            <v>0</v>
          </cell>
          <cell r="G182">
            <v>20788020</v>
          </cell>
          <cell r="H182">
            <v>17567916</v>
          </cell>
          <cell r="I182">
            <v>14034312.751525071</v>
          </cell>
          <cell r="J182">
            <v>3764542.7468125573</v>
          </cell>
          <cell r="K182">
            <v>4350329.6453272151</v>
          </cell>
          <cell r="L182">
            <v>10774487.528730555</v>
          </cell>
          <cell r="M182">
            <v>111492873.16247693</v>
          </cell>
        </row>
        <row r="184">
          <cell r="B184" t="str">
            <v>6 60 0 00 000</v>
          </cell>
          <cell r="C184" t="str">
            <v>TATA USAHA LANGGANAN</v>
          </cell>
          <cell r="D184">
            <v>41296788.703254096</v>
          </cell>
          <cell r="F184">
            <v>0</v>
          </cell>
          <cell r="G184">
            <v>482100</v>
          </cell>
          <cell r="H184">
            <v>3010060</v>
          </cell>
          <cell r="I184">
            <v>7240248.1767673306</v>
          </cell>
          <cell r="J184">
            <v>2758599.6914090617</v>
          </cell>
          <cell r="K184">
            <v>2445308.8752043517</v>
          </cell>
          <cell r="L184">
            <v>23930921.52451783</v>
          </cell>
          <cell r="M184">
            <v>1429550.4353555231</v>
          </cell>
        </row>
        <row r="185">
          <cell r="C185" t="str">
            <v>LAINNYA :</v>
          </cell>
        </row>
        <row r="186">
          <cell r="B186" t="str">
            <v>6 71 0 00 000</v>
          </cell>
          <cell r="C186" t="str">
            <v>Tata Usaha</v>
          </cell>
          <cell r="D186">
            <v>53012810.378453352</v>
          </cell>
          <cell r="F186">
            <v>0</v>
          </cell>
          <cell r="G186">
            <v>5374815</v>
          </cell>
          <cell r="H186">
            <v>7217590</v>
          </cell>
          <cell r="I186">
            <v>15426615.830209497</v>
          </cell>
          <cell r="J186">
            <v>13308146.646922551</v>
          </cell>
          <cell r="K186">
            <v>7021815.195279819</v>
          </cell>
          <cell r="L186">
            <v>1597034.55382394</v>
          </cell>
          <cell r="M186">
            <v>3066793.1522175339</v>
          </cell>
        </row>
        <row r="187">
          <cell r="B187" t="str">
            <v>6 72 0 00 000</v>
          </cell>
          <cell r="C187" t="str">
            <v>Gudang dan Persed. Bahan</v>
          </cell>
          <cell r="D187">
            <v>1440256.2979882078</v>
          </cell>
          <cell r="F187">
            <v>0</v>
          </cell>
          <cell r="G187">
            <v>193070</v>
          </cell>
          <cell r="H187">
            <v>224000</v>
          </cell>
          <cell r="I187">
            <v>230495.37368230263</v>
          </cell>
          <cell r="J187">
            <v>0</v>
          </cell>
          <cell r="K187">
            <v>56336.81540288961</v>
          </cell>
          <cell r="L187">
            <v>260119.24968037577</v>
          </cell>
          <cell r="M187">
            <v>476234.8592226397</v>
          </cell>
        </row>
        <row r="188">
          <cell r="B188" t="str">
            <v>6 73 0 00 000</v>
          </cell>
          <cell r="C188" t="str">
            <v>B e n g k e l</v>
          </cell>
          <cell r="D188">
            <v>1522992.571886485</v>
          </cell>
          <cell r="F188">
            <v>0</v>
          </cell>
          <cell r="G188">
            <v>50500</v>
          </cell>
          <cell r="H188">
            <v>40615</v>
          </cell>
          <cell r="I188">
            <v>800971.50649687718</v>
          </cell>
          <cell r="J188">
            <v>116413.87097124732</v>
          </cell>
          <cell r="K188">
            <v>224223.90116987235</v>
          </cell>
          <cell r="L188">
            <v>23410.123990554272</v>
          </cell>
          <cell r="M188">
            <v>266858.1692579338</v>
          </cell>
        </row>
        <row r="189">
          <cell r="B189" t="str">
            <v>6 74 0 00 000</v>
          </cell>
          <cell r="C189" t="str">
            <v>Laboratorium</v>
          </cell>
          <cell r="D189">
            <v>267710.76225251594</v>
          </cell>
          <cell r="F189">
            <v>0</v>
          </cell>
          <cell r="G189">
            <v>200000</v>
          </cell>
          <cell r="H189">
            <v>60250</v>
          </cell>
          <cell r="I189">
            <v>0</v>
          </cell>
          <cell r="J189">
            <v>0</v>
          </cell>
          <cell r="K189">
            <v>0</v>
          </cell>
          <cell r="L189">
            <v>541.39178411292164</v>
          </cell>
          <cell r="M189">
            <v>6919.3704684030072</v>
          </cell>
        </row>
        <row r="190">
          <cell r="B190" t="str">
            <v>6 75 0 00 000</v>
          </cell>
          <cell r="C190" t="str">
            <v>Jasa-Jasa Teknik</v>
          </cell>
          <cell r="D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B191" t="str">
            <v>6 76 0 00 000</v>
          </cell>
          <cell r="C191" t="str">
            <v>Wisma dan Rumah Dinas</v>
          </cell>
          <cell r="D191">
            <v>715201.04976941412</v>
          </cell>
          <cell r="F191">
            <v>0</v>
          </cell>
          <cell r="G191">
            <v>224920</v>
          </cell>
          <cell r="H191">
            <v>143615</v>
          </cell>
          <cell r="I191">
            <v>0</v>
          </cell>
          <cell r="J191">
            <v>0</v>
          </cell>
          <cell r="K191">
            <v>0</v>
          </cell>
          <cell r="L191">
            <v>81357.767373084585</v>
          </cell>
          <cell r="M191">
            <v>265308.28239632957</v>
          </cell>
        </row>
        <row r="192">
          <cell r="B192" t="str">
            <v>6 77 0 00 000</v>
          </cell>
          <cell r="C192" t="str">
            <v>Telekomunikasi</v>
          </cell>
          <cell r="D192">
            <v>2328931.3041762263</v>
          </cell>
          <cell r="F192">
            <v>0</v>
          </cell>
          <cell r="G192">
            <v>971215</v>
          </cell>
          <cell r="H192">
            <v>385440</v>
          </cell>
          <cell r="I192">
            <v>0</v>
          </cell>
          <cell r="J192">
            <v>0</v>
          </cell>
          <cell r="K192">
            <v>0</v>
          </cell>
          <cell r="L192">
            <v>25730.931710634879</v>
          </cell>
          <cell r="M192">
            <v>946545.37246559118</v>
          </cell>
        </row>
        <row r="193">
          <cell r="B193" t="str">
            <v>6 78 0 00 000</v>
          </cell>
          <cell r="C193" t="str">
            <v>Rupa-Rupa Jasa Umum dan Teknologi Informasi</v>
          </cell>
          <cell r="D193">
            <v>8746965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8746965</v>
          </cell>
          <cell r="M193">
            <v>0</v>
          </cell>
        </row>
        <row r="194">
          <cell r="B194" t="str">
            <v>6 79 0 00 000</v>
          </cell>
          <cell r="C194" t="str">
            <v>Pendidikan dan Latihan</v>
          </cell>
          <cell r="D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C195" t="str">
            <v>Sub Jumlah</v>
          </cell>
          <cell r="D195">
            <v>68034867.364526212</v>
          </cell>
          <cell r="E195">
            <v>0</v>
          </cell>
          <cell r="F195">
            <v>0</v>
          </cell>
          <cell r="G195">
            <v>7014520</v>
          </cell>
          <cell r="H195">
            <v>8071510</v>
          </cell>
          <cell r="I195">
            <v>16458082.710388677</v>
          </cell>
          <cell r="J195">
            <v>13424560.517893799</v>
          </cell>
          <cell r="K195">
            <v>7302375.9118525805</v>
          </cell>
          <cell r="L195">
            <v>10735159.018362703</v>
          </cell>
          <cell r="M195">
            <v>5028659.2060284317</v>
          </cell>
        </row>
        <row r="196">
          <cell r="C196" t="str">
            <v>JUMLAH</v>
          </cell>
          <cell r="D196">
            <v>1313138201.25</v>
          </cell>
          <cell r="E196">
            <v>4237200.25</v>
          </cell>
          <cell r="F196">
            <v>0</v>
          </cell>
          <cell r="G196">
            <v>28782395</v>
          </cell>
          <cell r="H196">
            <v>29090866</v>
          </cell>
          <cell r="I196">
            <v>38020001.913216516</v>
          </cell>
          <cell r="J196">
            <v>20020938.631017085</v>
          </cell>
          <cell r="K196">
            <v>14186149.455766398</v>
          </cell>
          <cell r="L196">
            <v>45535508.999999985</v>
          </cell>
          <cell r="M196">
            <v>119382853</v>
          </cell>
        </row>
        <row r="197">
          <cell r="B197" t="str">
            <v>D:\TM1-HASIL\TM1\PLN Budget Reports V1.2\Reports\[RKAP Laba_ Rugi.xls]IkhtisarBiop(12.0)</v>
          </cell>
          <cell r="M197">
            <v>38413.629965277774</v>
          </cell>
        </row>
        <row r="198">
          <cell r="B198" t="str">
            <v>*) Diisi Pada Kolom Jumlah</v>
          </cell>
        </row>
        <row r="199">
          <cell r="B199" t="str">
            <v>Jangan Mengubah / Menambah Baris !!!!!</v>
          </cell>
        </row>
      </sheetData>
      <sheetData sheetId="11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L4" t="str">
            <v>11A1</v>
          </cell>
          <cell r="Q4" t="str">
            <v>Daftar</v>
          </cell>
          <cell r="R4" t="str">
            <v>12A1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Q6" t="str">
            <v>Perihal</v>
          </cell>
          <cell r="R6" t="str">
            <v xml:space="preserve">RINCIAN PEMBELIAN TENAGA LISTRIK </v>
          </cell>
        </row>
        <row r="7">
          <cell r="B7" t="str">
            <v>(Dalam ribuan rupiah)</v>
          </cell>
        </row>
        <row r="8">
          <cell r="D8" t="str">
            <v>Nomor Perjanjian</v>
          </cell>
          <cell r="E8" t="str">
            <v>Nama Pusat Listrik</v>
          </cell>
          <cell r="F8" t="str">
            <v>Capacity Factor (CF)</v>
          </cell>
          <cell r="G8" t="str">
            <v>KWh Beli</v>
          </cell>
          <cell r="H8" t="str">
            <v>Fixed Porsi Rupiah</v>
          </cell>
          <cell r="I8" t="str">
            <v>Variable Porsi Rupiah</v>
          </cell>
          <cell r="J8" t="str">
            <v>Jumlah Porsi Rupiah</v>
          </cell>
          <cell r="K8" t="str">
            <v>Mata Uang</v>
          </cell>
          <cell r="L8" t="str">
            <v>Fixed Valas</v>
          </cell>
          <cell r="M8" t="str">
            <v>Variable Valas</v>
          </cell>
          <cell r="N8" t="str">
            <v>Jumlah Valas</v>
          </cell>
          <cell r="O8" t="str">
            <v>Fixed Equivalen Rupiah</v>
          </cell>
          <cell r="P8" t="str">
            <v>Variable Equivalen Rupiah</v>
          </cell>
          <cell r="Q8" t="str">
            <v>Jumlah Equivalen Rupiah</v>
          </cell>
          <cell r="R8" t="str">
            <v xml:space="preserve">Harga Beli </v>
          </cell>
          <cell r="S8" t="str">
            <v>Rupiah per kWh</v>
          </cell>
        </row>
        <row r="9">
          <cell r="B9" t="str">
            <v>No.</v>
          </cell>
          <cell r="C9" t="str">
            <v>Nama Perusahaan</v>
          </cell>
          <cell r="D9" t="str">
            <v>Nomor Perjanjian</v>
          </cell>
          <cell r="E9" t="str">
            <v>Nama Pusat Listrik</v>
          </cell>
          <cell r="F9" t="str">
            <v>Capacity Factor (CF)</v>
          </cell>
          <cell r="G9" t="str">
            <v>kWh Beli</v>
          </cell>
          <cell r="H9" t="str">
            <v>Porsi Rupiah</v>
          </cell>
          <cell r="K9" t="str">
            <v>Porsi Valas</v>
          </cell>
          <cell r="R9" t="str">
            <v>Harga Beli Rp</v>
          </cell>
          <cell r="S9" t="str">
            <v>Rupiah per kWh</v>
          </cell>
        </row>
        <row r="10">
          <cell r="K10" t="str">
            <v>Mata Uang</v>
          </cell>
          <cell r="L10" t="str">
            <v>Jumlah Valas</v>
          </cell>
          <cell r="O10" t="str">
            <v>Equivalen Rupiah</v>
          </cell>
        </row>
        <row r="11">
          <cell r="H11" t="str">
            <v>Fixed</v>
          </cell>
          <cell r="I11" t="str">
            <v>Variable</v>
          </cell>
          <cell r="J11" t="str">
            <v>Jumlah</v>
          </cell>
          <cell r="L11" t="str">
            <v>Fixed US$ '000</v>
          </cell>
          <cell r="M11" t="str">
            <v>Variable US$ '000</v>
          </cell>
          <cell r="N11" t="str">
            <v>Jumlah US$ '000</v>
          </cell>
          <cell r="O11" t="str">
            <v xml:space="preserve">Fixed </v>
          </cell>
          <cell r="P11" t="str">
            <v>Variable</v>
          </cell>
          <cell r="Q11" t="str">
            <v>Jumlah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</v>
          </cell>
          <cell r="I12" t="str">
            <v>8</v>
          </cell>
          <cell r="J12" t="str">
            <v>9 = 7 + 8</v>
          </cell>
          <cell r="K12" t="str">
            <v>10</v>
          </cell>
          <cell r="L12" t="str">
            <v>11</v>
          </cell>
          <cell r="M12" t="str">
            <v>12</v>
          </cell>
          <cell r="N12" t="str">
            <v>13 = 11 + 12</v>
          </cell>
          <cell r="O12" t="str">
            <v>14</v>
          </cell>
          <cell r="P12" t="str">
            <v>15</v>
          </cell>
          <cell r="Q12" t="str">
            <v>16 = 14 + 15</v>
          </cell>
          <cell r="R12" t="str">
            <v>17 = 9 + 16</v>
          </cell>
          <cell r="S12" t="str">
            <v>18 = 17 / 6</v>
          </cell>
        </row>
        <row r="13">
          <cell r="C13" t="str">
            <v>Pembelian dari Single Buyer</v>
          </cell>
          <cell r="J13">
            <v>0</v>
          </cell>
          <cell r="K13" t="str">
            <v>USD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>Pembelian dari Kitlur - Sumbagut</v>
          </cell>
          <cell r="J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 t="str">
            <v>Pembelian dari Kitlur - Sumbagsel</v>
          </cell>
          <cell r="J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>Pembelian dari PT Indonesia Power</v>
          </cell>
          <cell r="J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>Pembelian dari PT PLN PJB</v>
          </cell>
          <cell r="F17">
            <v>376604.01509735011</v>
          </cell>
          <cell r="G17">
            <v>545062000</v>
          </cell>
          <cell r="H17">
            <v>124384397.50233771</v>
          </cell>
          <cell r="I17">
            <v>121641466.21988389</v>
          </cell>
          <cell r="J17">
            <v>246025863.72222161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246025863.72222161</v>
          </cell>
          <cell r="S17">
            <v>451.37225438981551</v>
          </cell>
        </row>
        <row r="18">
          <cell r="C18" t="str">
            <v>Pambangkitan Tanjung Jati B</v>
          </cell>
          <cell r="J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>Pembelian dari PT Muara Tawar</v>
          </cell>
          <cell r="J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N20">
            <v>0</v>
          </cell>
          <cell r="S20">
            <v>0</v>
          </cell>
        </row>
        <row r="21">
          <cell r="C21" t="str">
            <v>Pembelian dari swasta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PLTU Paiton I</v>
          </cell>
          <cell r="J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C23" t="str">
            <v>PLTU Paiton II (Jawa Power)</v>
          </cell>
          <cell r="J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>PLTGU Cikarang</v>
          </cell>
          <cell r="J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PLTP Gunung Salak 456</v>
          </cell>
          <cell r="J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PLTP Drajat II</v>
          </cell>
          <cell r="J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 t="str">
            <v>PLTP Wayang Windu</v>
          </cell>
          <cell r="J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C28" t="str">
            <v>PLTP Dieng</v>
          </cell>
          <cell r="J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PLTA PJT II (Jatiluhur)</v>
          </cell>
          <cell r="J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C30" t="str">
            <v>Pembelian Listrik PSK</v>
          </cell>
          <cell r="J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Jumlah Jawa Bali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 t="str">
            <v>PLTD Suppa</v>
          </cell>
          <cell r="J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>PLTGU Sengkang</v>
          </cell>
          <cell r="J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 t="str">
            <v>PLTGU Palembang Timur</v>
          </cell>
          <cell r="J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C35" t="str">
            <v>PLTP Sibayak (Sumatera Utara)</v>
          </cell>
          <cell r="J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C36" t="str">
            <v>PT Inalum (Sumatera Utara)</v>
          </cell>
          <cell r="J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>PT RPE P (Kerinci)</v>
          </cell>
          <cell r="J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C38" t="str">
            <v>PT IKPP (Riau)</v>
          </cell>
          <cell r="J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>PT Pusri (Palembang)</v>
          </cell>
          <cell r="J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 t="str">
            <v>PT Bukit Asam (Lahat)</v>
          </cell>
          <cell r="J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>PT Cita Contract (Lampung)</v>
          </cell>
          <cell r="J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C42" t="str">
            <v>PT Seputih Daya Prima (Lampung)</v>
          </cell>
          <cell r="J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PT Central Pertiwi Bahari (Lampung)</v>
          </cell>
          <cell r="J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PT Wijaya T (Banjarmasin)</v>
          </cell>
          <cell r="J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 t="str">
            <v>PT Gunung Meranti (Banjarmasin)</v>
          </cell>
          <cell r="J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C46" t="str">
            <v>PT INCO (Soroako)</v>
          </cell>
          <cell r="J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C47" t="str">
            <v>PLTM KUD Wai Kelo Sawa (Kupang)</v>
          </cell>
          <cell r="J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PT Emdeki Utama (Captive Gresik)</v>
          </cell>
          <cell r="J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 t="str">
            <v>Pembelian Swasta Lain lain -1</v>
          </cell>
          <cell r="J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 t="str">
            <v>Pembelian Swasta Lain lain -2</v>
          </cell>
          <cell r="J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C51" t="str">
            <v>Pembelian Swasta Lain lain -3</v>
          </cell>
          <cell r="J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C52" t="str">
            <v>Pembelian Listrik PSK</v>
          </cell>
          <cell r="J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C53" t="str">
            <v xml:space="preserve"> Jumlah Luar Jawa Bali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 t="str">
            <v>J u m l a h</v>
          </cell>
          <cell r="G54">
            <v>545062000</v>
          </cell>
          <cell r="H54">
            <v>124384397.50233771</v>
          </cell>
          <cell r="I54">
            <v>121641466.21988389</v>
          </cell>
          <cell r="J54">
            <v>246025863.72222161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246025863.72222161</v>
          </cell>
          <cell r="S54">
            <v>451.37225438981551</v>
          </cell>
        </row>
        <row r="55">
          <cell r="B55" t="str">
            <v>D:\TM1-HASIL\TM1\PLN Budget Reports V1.2\Reports\[RKAP Laba_ Rugi.xls]PembelianiTL(12A1</v>
          </cell>
          <cell r="S55">
            <v>38413.629965277774</v>
          </cell>
        </row>
        <row r="57">
          <cell r="B57" t="str">
            <v>PT. PLN (PERSERO)</v>
          </cell>
        </row>
        <row r="58">
          <cell r="B58" t="str">
            <v>SATUAN ADMINISTRASI</v>
          </cell>
        </row>
        <row r="59">
          <cell r="B59" t="str">
            <v>DISTRIBUSI BALI</v>
          </cell>
        </row>
        <row r="60">
          <cell r="B60" t="str">
            <v>LEMBAR KERJA</v>
          </cell>
          <cell r="L60" t="str">
            <v>11A1</v>
          </cell>
          <cell r="Q60" t="str">
            <v>Daftar</v>
          </cell>
          <cell r="R60" t="str">
            <v>12A1</v>
          </cell>
        </row>
        <row r="61">
          <cell r="B61" t="str">
            <v>ANGGARAN LABA RUGI</v>
          </cell>
        </row>
        <row r="62">
          <cell r="B62" t="str">
            <v>TAHUN 2005 - S/D TRW II</v>
          </cell>
          <cell r="Q62" t="str">
            <v>Perihal</v>
          </cell>
          <cell r="R62" t="str">
            <v xml:space="preserve">RINCIAN PEMBELIAN TENAGA LISTRIK </v>
          </cell>
        </row>
        <row r="63">
          <cell r="B63" t="str">
            <v>(Dalam ribuan rupiah)</v>
          </cell>
        </row>
        <row r="64">
          <cell r="D64" t="str">
            <v>Nomor Perjanjian</v>
          </cell>
          <cell r="E64" t="str">
            <v>Nama Pusat Listrik</v>
          </cell>
          <cell r="F64" t="str">
            <v>Capacity Factor (CF)</v>
          </cell>
          <cell r="G64" t="str">
            <v>KWh Beli</v>
          </cell>
          <cell r="H64" t="str">
            <v>Fixed Porsi Rupiah</v>
          </cell>
          <cell r="I64" t="str">
            <v>Variable Porsi Rupiah</v>
          </cell>
          <cell r="J64" t="str">
            <v>Jumlah Porsi Rupiah</v>
          </cell>
          <cell r="K64" t="str">
            <v>Mata Uang</v>
          </cell>
          <cell r="L64" t="str">
            <v>Fixed Valas</v>
          </cell>
          <cell r="M64" t="str">
            <v>Variable Valas</v>
          </cell>
          <cell r="N64" t="str">
            <v>Jumlah Valas</v>
          </cell>
          <cell r="O64" t="str">
            <v>Fixed Equivalen Rupiah</v>
          </cell>
          <cell r="P64" t="str">
            <v>Variable Equivalen Rupiah</v>
          </cell>
          <cell r="Q64" t="str">
            <v>Jumlah Equivalen Rupiah</v>
          </cell>
          <cell r="R64" t="str">
            <v xml:space="preserve">Harga Beli </v>
          </cell>
          <cell r="S64" t="str">
            <v>Rupiah per kWh</v>
          </cell>
        </row>
        <row r="65">
          <cell r="B65" t="str">
            <v>No.</v>
          </cell>
          <cell r="C65" t="str">
            <v>Nama Perusahaan</v>
          </cell>
          <cell r="D65" t="str">
            <v>Nomor Perjanjian</v>
          </cell>
          <cell r="E65" t="str">
            <v>Nama Pusat Listrik</v>
          </cell>
          <cell r="F65" t="str">
            <v>Capacity Factor (CF)</v>
          </cell>
          <cell r="G65" t="str">
            <v>kWh Beli</v>
          </cell>
          <cell r="H65" t="str">
            <v>Porsi Rupiah</v>
          </cell>
          <cell r="K65" t="str">
            <v>Porsi Valas</v>
          </cell>
          <cell r="R65" t="str">
            <v>Harga Beli Rp</v>
          </cell>
          <cell r="S65" t="str">
            <v>Rupiah per kWh</v>
          </cell>
        </row>
        <row r="66">
          <cell r="K66" t="str">
            <v>Mata Uang</v>
          </cell>
          <cell r="L66" t="str">
            <v>Jumlah Valas</v>
          </cell>
          <cell r="O66" t="str">
            <v>Equivalen Rupiah</v>
          </cell>
        </row>
        <row r="67">
          <cell r="H67" t="str">
            <v>Fixed</v>
          </cell>
          <cell r="I67" t="str">
            <v>Variable</v>
          </cell>
          <cell r="J67" t="str">
            <v>Jumlah</v>
          </cell>
          <cell r="L67" t="str">
            <v>Fixed US$ '000</v>
          </cell>
          <cell r="M67" t="str">
            <v>Variable US$ '000</v>
          </cell>
          <cell r="N67" t="str">
            <v>Jumlah US$ '000</v>
          </cell>
          <cell r="O67" t="str">
            <v xml:space="preserve">Fixed </v>
          </cell>
          <cell r="P67" t="str">
            <v>Variable</v>
          </cell>
          <cell r="Q67" t="str">
            <v>Jumlah</v>
          </cell>
        </row>
        <row r="68">
          <cell r="B68" t="str">
            <v>1</v>
          </cell>
          <cell r="C68" t="str">
            <v>2</v>
          </cell>
          <cell r="D68" t="str">
            <v>3</v>
          </cell>
          <cell r="E68" t="str">
            <v>4</v>
          </cell>
          <cell r="F68" t="str">
            <v>5</v>
          </cell>
          <cell r="G68" t="str">
            <v>6</v>
          </cell>
          <cell r="H68" t="str">
            <v>7</v>
          </cell>
          <cell r="I68" t="str">
            <v>8</v>
          </cell>
          <cell r="J68" t="str">
            <v>9 = 7 + 8</v>
          </cell>
          <cell r="K68" t="str">
            <v>10</v>
          </cell>
          <cell r="L68" t="str">
            <v>11</v>
          </cell>
          <cell r="M68" t="str">
            <v>12</v>
          </cell>
          <cell r="N68" t="str">
            <v>13 = 11 + 12</v>
          </cell>
          <cell r="O68" t="str">
            <v>14</v>
          </cell>
          <cell r="P68" t="str">
            <v>15</v>
          </cell>
          <cell r="Q68" t="str">
            <v>16 = 14 + 15</v>
          </cell>
          <cell r="R68" t="str">
            <v>17 = 9 + 16</v>
          </cell>
          <cell r="S68" t="str">
            <v>18 = 17 / 6</v>
          </cell>
        </row>
        <row r="69">
          <cell r="C69" t="str">
            <v>Pembelian dari Single Buyer</v>
          </cell>
          <cell r="J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C70" t="str">
            <v>Pembelian dari Kitlur - Sumbagut</v>
          </cell>
          <cell r="J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C71" t="str">
            <v>Pembelian dari Kitlur - Sumbagsel</v>
          </cell>
          <cell r="J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>Pembelian dari PT Indonesia Power</v>
          </cell>
          <cell r="J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Pembelian dari PT PLN PJB</v>
          </cell>
          <cell r="F73">
            <v>380811.4816790148</v>
          </cell>
          <cell r="G73">
            <v>1102303000</v>
          </cell>
          <cell r="H73">
            <v>251548070.71492666</v>
          </cell>
          <cell r="I73">
            <v>246000919.41573006</v>
          </cell>
          <cell r="J73">
            <v>497548990.13065672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497548990.13065672</v>
          </cell>
          <cell r="S73">
            <v>451.37225438981545</v>
          </cell>
        </row>
        <row r="74">
          <cell r="C74" t="str">
            <v>Pambangkitan Tanjung Jati B</v>
          </cell>
          <cell r="J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 t="str">
            <v>Pembelian dari PT Muara Tawar</v>
          </cell>
          <cell r="J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N76">
            <v>0</v>
          </cell>
          <cell r="S76">
            <v>0</v>
          </cell>
        </row>
        <row r="77">
          <cell r="C77" t="str">
            <v>Pembelian dari swasta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C78" t="str">
            <v>PLTU Paiton I</v>
          </cell>
          <cell r="J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PLTU Paiton II (Jawa Power)</v>
          </cell>
          <cell r="J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C80" t="str">
            <v>PLTGU Cikarang</v>
          </cell>
          <cell r="J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C81" t="str">
            <v>PLTP Gunung Salak 456</v>
          </cell>
          <cell r="J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 t="str">
            <v>PLTP Drajat II</v>
          </cell>
          <cell r="J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C83" t="str">
            <v>PLTP Wayang Windu</v>
          </cell>
          <cell r="J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C84" t="str">
            <v>PLTP Dieng</v>
          </cell>
          <cell r="J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C85" t="str">
            <v>PLTA PJT II (Jatiluhur)</v>
          </cell>
          <cell r="J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 t="str">
            <v>Pembelian Listrik PSK</v>
          </cell>
          <cell r="J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C87" t="str">
            <v>Jumlah Jawa Bali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C88" t="str">
            <v>PLTD Suppa</v>
          </cell>
          <cell r="J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 t="str">
            <v>PLTGU Sengkang</v>
          </cell>
          <cell r="J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PLTGU Palembang Timur</v>
          </cell>
          <cell r="J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 t="str">
            <v>PLTP Sibayak (Sumatera Utara)</v>
          </cell>
          <cell r="J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C92" t="str">
            <v>PT Inalum (Sumatera Utara)</v>
          </cell>
          <cell r="J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C93" t="str">
            <v>PT RPE P (Kerinci)</v>
          </cell>
          <cell r="J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C94" t="str">
            <v>PT IKPP (Riau)</v>
          </cell>
          <cell r="J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 t="str">
            <v>PT Pusri (Palembang)</v>
          </cell>
          <cell r="J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C96" t="str">
            <v>PT Bukit Asam (Lahat)</v>
          </cell>
          <cell r="J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PT Cita Contract (Lampung)</v>
          </cell>
          <cell r="J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PT Seputih Daya Prima (Lampung)</v>
          </cell>
          <cell r="J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PT Central Pertiwi Bahari (Lampung)</v>
          </cell>
          <cell r="J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PT Wijaya T (Banjarmasin)</v>
          </cell>
          <cell r="J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PT Gunung Meranti (Banjarmasin)</v>
          </cell>
          <cell r="J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PT INCO (Soroako)</v>
          </cell>
          <cell r="J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C103" t="str">
            <v>PLTM KUD Wai Kelo Sawa (Kupang)</v>
          </cell>
          <cell r="J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PT Emdeki Utama (Captive Gresik)</v>
          </cell>
          <cell r="J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C105" t="str">
            <v>Pembelian Swasta Lain lain -1</v>
          </cell>
          <cell r="J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C106" t="str">
            <v>Pembelian Swasta Lain lain -2</v>
          </cell>
          <cell r="J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C107" t="str">
            <v>Pembelian Swasta Lain lain -3</v>
          </cell>
          <cell r="J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C108" t="str">
            <v>Pembelian Listrik PSK</v>
          </cell>
          <cell r="J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C109" t="str">
            <v xml:space="preserve"> Jumlah Luar Jawa Bali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C110" t="str">
            <v>J u m l a h</v>
          </cell>
          <cell r="G110">
            <v>1102303000</v>
          </cell>
          <cell r="H110">
            <v>251548070.71492666</v>
          </cell>
          <cell r="I110">
            <v>246000919.41573006</v>
          </cell>
          <cell r="J110">
            <v>497548990.13065672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497548990.13065672</v>
          </cell>
          <cell r="S110">
            <v>451.37225438981545</v>
          </cell>
        </row>
        <row r="111">
          <cell r="B111" t="str">
            <v>D:\TM1-HASIL\TM1\PLN Budget Reports V1.2\Reports\[RKAP Laba_ Rugi.xls]PembelianiTL(12A1</v>
          </cell>
          <cell r="S111">
            <v>38413.629965277774</v>
          </cell>
        </row>
        <row r="113">
          <cell r="B113" t="str">
            <v>PT. PLN (PERSERO)</v>
          </cell>
        </row>
        <row r="114">
          <cell r="B114" t="str">
            <v>SATUAN ADMINISTRASI</v>
          </cell>
        </row>
        <row r="115">
          <cell r="B115" t="str">
            <v>DISTRIBUSI BALI</v>
          </cell>
        </row>
        <row r="116">
          <cell r="B116" t="str">
            <v>LEMBAR KERJA</v>
          </cell>
          <cell r="L116" t="str">
            <v>11A1</v>
          </cell>
          <cell r="Q116" t="str">
            <v>Daftar</v>
          </cell>
          <cell r="R116" t="str">
            <v>12A1</v>
          </cell>
        </row>
        <row r="117">
          <cell r="B117" t="str">
            <v>ANGGARAN LABA RUGI</v>
          </cell>
        </row>
        <row r="118">
          <cell r="B118" t="str">
            <v>TAHUN 2005 - S/D TRW III</v>
          </cell>
          <cell r="Q118" t="str">
            <v>Perihal</v>
          </cell>
          <cell r="R118" t="str">
            <v xml:space="preserve">RINCIAN PEMBELIAN TENAGA LISTRIK </v>
          </cell>
        </row>
        <row r="119">
          <cell r="B119" t="str">
            <v>(Dalam ribuan rupiah)</v>
          </cell>
        </row>
        <row r="120">
          <cell r="D120" t="str">
            <v>Nomor Perjanjian</v>
          </cell>
          <cell r="E120" t="str">
            <v>Nama Pusat Listrik</v>
          </cell>
          <cell r="F120" t="str">
            <v>Capacity Factor (CF)</v>
          </cell>
          <cell r="G120" t="str">
            <v>KWh Beli</v>
          </cell>
          <cell r="H120" t="str">
            <v>Fixed Porsi Rupiah</v>
          </cell>
          <cell r="I120" t="str">
            <v>Variable Porsi Rupiah</v>
          </cell>
          <cell r="J120" t="str">
            <v>Jumlah Porsi Rupiah</v>
          </cell>
          <cell r="K120" t="str">
            <v>Mata Uang</v>
          </cell>
          <cell r="L120" t="str">
            <v>Fixed Valas</v>
          </cell>
          <cell r="M120" t="str">
            <v>Variable Valas</v>
          </cell>
          <cell r="N120" t="str">
            <v>Jumlah Valas</v>
          </cell>
          <cell r="O120" t="str">
            <v>Fixed Equivalen Rupiah</v>
          </cell>
          <cell r="P120" t="str">
            <v>Variable Equivalen Rupiah</v>
          </cell>
          <cell r="Q120" t="str">
            <v>Jumlah Equivalen Rupiah</v>
          </cell>
          <cell r="R120" t="str">
            <v xml:space="preserve">Harga Beli </v>
          </cell>
          <cell r="S120" t="str">
            <v>Rupiah per kWh</v>
          </cell>
        </row>
        <row r="121">
          <cell r="B121" t="str">
            <v>No.</v>
          </cell>
          <cell r="C121" t="str">
            <v>Nama Perusahaan</v>
          </cell>
          <cell r="D121" t="str">
            <v>Nomor Perjanjian</v>
          </cell>
          <cell r="E121" t="str">
            <v>Nama Pusat Listrik</v>
          </cell>
          <cell r="F121" t="str">
            <v>Capacity Factor (CF)</v>
          </cell>
          <cell r="G121" t="str">
            <v>kWh Beli</v>
          </cell>
          <cell r="H121" t="str">
            <v>Porsi Rupiah</v>
          </cell>
          <cell r="K121" t="str">
            <v>Porsi Valas</v>
          </cell>
          <cell r="R121" t="str">
            <v>Harga Beli Rp</v>
          </cell>
          <cell r="S121" t="str">
            <v>Rupiah per kWh</v>
          </cell>
        </row>
        <row r="122">
          <cell r="K122" t="str">
            <v>Mata Uang</v>
          </cell>
          <cell r="L122" t="str">
            <v>Jumlah Valas</v>
          </cell>
          <cell r="O122" t="str">
            <v>Equivalen Rupiah</v>
          </cell>
        </row>
        <row r="123">
          <cell r="H123" t="str">
            <v>Fixed</v>
          </cell>
          <cell r="I123" t="str">
            <v>Variable</v>
          </cell>
          <cell r="J123" t="str">
            <v>Jumlah</v>
          </cell>
          <cell r="L123" t="str">
            <v>Fixed US$ '000</v>
          </cell>
          <cell r="M123" t="str">
            <v>Variable US$ '000</v>
          </cell>
          <cell r="N123" t="str">
            <v>Jumlah US$ '000</v>
          </cell>
          <cell r="O123" t="str">
            <v xml:space="preserve">Fixed </v>
          </cell>
          <cell r="P123" t="str">
            <v>Variable</v>
          </cell>
          <cell r="Q123" t="str">
            <v>Jumlah</v>
          </cell>
        </row>
        <row r="124">
          <cell r="B124" t="str">
            <v>1</v>
          </cell>
          <cell r="C124" t="str">
            <v>2</v>
          </cell>
          <cell r="D124" t="str">
            <v>3</v>
          </cell>
          <cell r="E124" t="str">
            <v>4</v>
          </cell>
          <cell r="F124" t="str">
            <v>5</v>
          </cell>
          <cell r="G124" t="str">
            <v>6</v>
          </cell>
          <cell r="H124" t="str">
            <v>7</v>
          </cell>
          <cell r="I124" t="str">
            <v>8</v>
          </cell>
          <cell r="J124" t="str">
            <v>9 = 7 + 8</v>
          </cell>
          <cell r="K124" t="str">
            <v>10</v>
          </cell>
          <cell r="L124" t="str">
            <v>11</v>
          </cell>
          <cell r="M124" t="str">
            <v>12</v>
          </cell>
          <cell r="N124" t="str">
            <v>13 = 11 + 12</v>
          </cell>
          <cell r="O124" t="str">
            <v>14</v>
          </cell>
          <cell r="P124" t="str">
            <v>15</v>
          </cell>
          <cell r="Q124" t="str">
            <v>16 = 14 + 15</v>
          </cell>
          <cell r="R124" t="str">
            <v>17 = 9 + 16</v>
          </cell>
          <cell r="S124" t="str">
            <v>18 = 17 / 6</v>
          </cell>
        </row>
        <row r="125">
          <cell r="C125" t="str">
            <v>Pembelian dari Single Buyer</v>
          </cell>
          <cell r="J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 t="str">
            <v>Pembelian dari Kitlur - Sumbagut</v>
          </cell>
          <cell r="J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C127" t="str">
            <v>Pembelian dari Kitlur - Sumbagsel</v>
          </cell>
          <cell r="J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C128" t="str">
            <v>Pembelian dari PT Indonesia Power</v>
          </cell>
          <cell r="J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C129" t="str">
            <v>Pembelian dari PT PLN PJB</v>
          </cell>
          <cell r="F129">
            <v>381636.5767349205</v>
          </cell>
          <cell r="G129">
            <v>1657037</v>
          </cell>
          <cell r="H129">
            <v>378139640.78229845</v>
          </cell>
          <cell r="I129">
            <v>369800885.51503813</v>
          </cell>
          <cell r="J129">
            <v>747940526.29733658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747940526.29733658</v>
          </cell>
          <cell r="S129">
            <v>451372.25438981538</v>
          </cell>
        </row>
        <row r="130">
          <cell r="C130" t="str">
            <v>Pambangkitan Tanjung Jati B</v>
          </cell>
          <cell r="J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C131" t="str">
            <v>Pembelian dari PT Muara Tawar</v>
          </cell>
          <cell r="J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N132">
            <v>0</v>
          </cell>
          <cell r="S132">
            <v>0</v>
          </cell>
        </row>
        <row r="133">
          <cell r="C133" t="str">
            <v>Pembelian dari swasta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 t="str">
            <v>PLTU Paiton I</v>
          </cell>
          <cell r="J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C135" t="str">
            <v>PLTU Paiton II (Jawa Power)</v>
          </cell>
          <cell r="J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C136" t="str">
            <v>PLTGU Cikarang</v>
          </cell>
          <cell r="J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 t="str">
            <v>PLTP Gunung Salak 456</v>
          </cell>
          <cell r="J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 t="str">
            <v>PLTP Drajat II</v>
          </cell>
          <cell r="J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PLTP Wayang Windu</v>
          </cell>
          <cell r="J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C140" t="str">
            <v>PLTP Dieng</v>
          </cell>
          <cell r="J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C141" t="str">
            <v>PLTA PJT II (Jatiluhur)</v>
          </cell>
          <cell r="J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C142" t="str">
            <v>Pembelian Listrik PSK</v>
          </cell>
          <cell r="J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C143" t="str">
            <v>Jumlah Jawa Bali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C144" t="str">
            <v>PLTD Suppa</v>
          </cell>
          <cell r="J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C145" t="str">
            <v>PLTGU Sengkang</v>
          </cell>
          <cell r="J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C146" t="str">
            <v>PLTGU Palembang Timur</v>
          </cell>
          <cell r="J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C147" t="str">
            <v>PLTP Sibayak (Sumatera Utara)</v>
          </cell>
          <cell r="J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C148" t="str">
            <v>PT Inalum (Sumatera Utara)</v>
          </cell>
          <cell r="J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C149" t="str">
            <v>PT RPE P (Kerinci)</v>
          </cell>
          <cell r="J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C150" t="str">
            <v>PT IKPP (Riau)</v>
          </cell>
          <cell r="J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C151" t="str">
            <v>PT Pusri (Palembang)</v>
          </cell>
          <cell r="J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C152" t="str">
            <v>PT Bukit Asam (Lahat)</v>
          </cell>
          <cell r="J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C153" t="str">
            <v>PT Cita Contract (Lampung)</v>
          </cell>
          <cell r="J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C154" t="str">
            <v>PT Seputih Daya Prima (Lampung)</v>
          </cell>
          <cell r="J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C155" t="str">
            <v>PT Central Pertiwi Bahari (Lampung)</v>
          </cell>
          <cell r="J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C156" t="str">
            <v>PT Wijaya T (Banjarmasin)</v>
          </cell>
          <cell r="J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C157" t="str">
            <v>PT Gunung Meranti (Banjarmasin)</v>
          </cell>
          <cell r="J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C158" t="str">
            <v>PT INCO (Soroako)</v>
          </cell>
          <cell r="J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C159" t="str">
            <v>PLTM KUD Wai Kelo Sawa (Kupang)</v>
          </cell>
          <cell r="J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C160" t="str">
            <v>PT Emdeki Utama (Captive Gresik)</v>
          </cell>
          <cell r="J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C161" t="str">
            <v>Pembelian Swasta Lain lain -1</v>
          </cell>
          <cell r="J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 t="str">
            <v>Pembelian Swasta Lain lain -2</v>
          </cell>
          <cell r="J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 t="str">
            <v>Pembelian Swasta Lain lain -3</v>
          </cell>
          <cell r="J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C164" t="str">
            <v>Pembelian Listrik PSK</v>
          </cell>
          <cell r="J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C165" t="str">
            <v xml:space="preserve"> Jumlah Luar Jawa Bali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 t="str">
            <v>J u m l a h</v>
          </cell>
          <cell r="G166">
            <v>1657037</v>
          </cell>
          <cell r="H166">
            <v>378139640.78229845</v>
          </cell>
          <cell r="I166">
            <v>369800885.51503813</v>
          </cell>
          <cell r="J166">
            <v>747940526.29733658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747940526.29733658</v>
          </cell>
          <cell r="S166">
            <v>451372.25438981538</v>
          </cell>
        </row>
        <row r="167">
          <cell r="B167" t="str">
            <v>D:\TM1-HASIL\TM1\PLN Budget Reports V1.2\Reports\[RKAP Laba_ Rugi.xls]PembelianiTL(12A1</v>
          </cell>
          <cell r="S167">
            <v>38413.629965277774</v>
          </cell>
        </row>
        <row r="169">
          <cell r="B169" t="str">
            <v>PT. PLN (PERSERO)</v>
          </cell>
        </row>
        <row r="170">
          <cell r="B170" t="str">
            <v>SATUAN ADMINISTRASI</v>
          </cell>
        </row>
        <row r="171">
          <cell r="B171" t="str">
            <v>DISTRIBUSI BALI</v>
          </cell>
        </row>
        <row r="172">
          <cell r="B172" t="str">
            <v>LEMBAR KERJA</v>
          </cell>
          <cell r="L172" t="str">
            <v>11A1</v>
          </cell>
          <cell r="Q172" t="str">
            <v>Daftar</v>
          </cell>
          <cell r="R172" t="str">
            <v>12A1</v>
          </cell>
        </row>
        <row r="173">
          <cell r="B173" t="str">
            <v>ANGGARAN LABA RUGI</v>
          </cell>
        </row>
        <row r="174">
          <cell r="B174" t="str">
            <v>TAHUN 2005 - S/D TRW IV</v>
          </cell>
          <cell r="Q174" t="str">
            <v>Perihal</v>
          </cell>
          <cell r="R174" t="str">
            <v xml:space="preserve">RINCIAN PEMBELIAN TENAGA LISTRIK </v>
          </cell>
        </row>
        <row r="175">
          <cell r="B175" t="str">
            <v>(Dalam ribuan rupiah)</v>
          </cell>
        </row>
        <row r="176">
          <cell r="D176" t="str">
            <v>Nomor Perjanjian</v>
          </cell>
          <cell r="E176" t="str">
            <v>Nama Pusat Listrik</v>
          </cell>
          <cell r="F176" t="str">
            <v>Capacity Factor (CF)</v>
          </cell>
          <cell r="G176" t="str">
            <v>KWh Beli</v>
          </cell>
          <cell r="H176" t="str">
            <v>Fixed Porsi Rupiah</v>
          </cell>
          <cell r="I176" t="str">
            <v>Variable Porsi Rupiah</v>
          </cell>
          <cell r="J176" t="str">
            <v>Jumlah Porsi Rupiah</v>
          </cell>
          <cell r="K176" t="str">
            <v>Mata Uang</v>
          </cell>
          <cell r="L176" t="str">
            <v>Fixed Valas</v>
          </cell>
          <cell r="M176" t="str">
            <v>Variable Valas</v>
          </cell>
          <cell r="N176" t="str">
            <v>Jumlah Valas</v>
          </cell>
          <cell r="O176" t="str">
            <v>Fixed Equivalen Rupiah</v>
          </cell>
          <cell r="P176" t="str">
            <v>Variable Equivalen Rupiah</v>
          </cell>
          <cell r="Q176" t="str">
            <v>Jumlah Equivalen Rupiah</v>
          </cell>
          <cell r="R176" t="str">
            <v xml:space="preserve">Harga Beli </v>
          </cell>
          <cell r="S176" t="str">
            <v>Rupiah per kWh</v>
          </cell>
        </row>
        <row r="177">
          <cell r="B177" t="str">
            <v>No.</v>
          </cell>
          <cell r="C177" t="str">
            <v>Nama Perusahaan</v>
          </cell>
          <cell r="D177" t="str">
            <v>Nomor Perjanjian</v>
          </cell>
          <cell r="E177" t="str">
            <v>Nama Pusat Listrik</v>
          </cell>
          <cell r="F177" t="str">
            <v>Capacity Factor (CF)</v>
          </cell>
          <cell r="G177" t="str">
            <v>kWh Beli</v>
          </cell>
          <cell r="H177" t="str">
            <v>Porsi Rupiah</v>
          </cell>
          <cell r="K177" t="str">
            <v>Porsi Valas</v>
          </cell>
          <cell r="R177" t="str">
            <v>Harga Beli Rp</v>
          </cell>
          <cell r="S177" t="str">
            <v>Rupiah per kWh</v>
          </cell>
        </row>
        <row r="178">
          <cell r="K178" t="str">
            <v>Mata Uang</v>
          </cell>
          <cell r="L178" t="str">
            <v>Jumlah Valas</v>
          </cell>
          <cell r="O178" t="str">
            <v>Equivalen Rupiah</v>
          </cell>
        </row>
        <row r="179">
          <cell r="H179" t="str">
            <v>Fixed</v>
          </cell>
          <cell r="I179" t="str">
            <v>Variable</v>
          </cell>
          <cell r="J179" t="str">
            <v>Jumlah</v>
          </cell>
          <cell r="L179" t="str">
            <v>Fixed US$ '000</v>
          </cell>
          <cell r="M179" t="str">
            <v>Variable US$ '000</v>
          </cell>
          <cell r="N179" t="str">
            <v>Jumlah US$ '000</v>
          </cell>
          <cell r="O179" t="str">
            <v xml:space="preserve">Fixed </v>
          </cell>
          <cell r="P179" t="str">
            <v>Variable</v>
          </cell>
          <cell r="Q179" t="str">
            <v>Jumlah</v>
          </cell>
        </row>
        <row r="180">
          <cell r="B180" t="str">
            <v>1</v>
          </cell>
          <cell r="C180" t="str">
            <v>2</v>
          </cell>
          <cell r="D180" t="str">
            <v>3</v>
          </cell>
          <cell r="E180" t="str">
            <v>4</v>
          </cell>
          <cell r="F180" t="str">
            <v>5</v>
          </cell>
          <cell r="G180" t="str">
            <v>6</v>
          </cell>
          <cell r="H180" t="str">
            <v>7</v>
          </cell>
          <cell r="I180" t="str">
            <v>8</v>
          </cell>
          <cell r="J180" t="str">
            <v>9 = 7 + 8</v>
          </cell>
          <cell r="K180" t="str">
            <v>10</v>
          </cell>
          <cell r="L180" t="str">
            <v>11</v>
          </cell>
          <cell r="M180" t="str">
            <v>12</v>
          </cell>
          <cell r="N180" t="str">
            <v>13 = 11 + 12</v>
          </cell>
          <cell r="O180" t="str">
            <v>14</v>
          </cell>
          <cell r="P180" t="str">
            <v>15</v>
          </cell>
          <cell r="Q180" t="str">
            <v>16 = 14 + 15</v>
          </cell>
          <cell r="R180" t="str">
            <v>17 = 9 + 16</v>
          </cell>
          <cell r="S180" t="str">
            <v>18 = 17 / 6</v>
          </cell>
        </row>
        <row r="181">
          <cell r="C181" t="str">
            <v>Pembelian dari Single Buyer</v>
          </cell>
          <cell r="J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C182" t="str">
            <v>Pembelian dari Kitlur - Sumbagut</v>
          </cell>
          <cell r="J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C183" t="str">
            <v>Pembelian dari Kitlur - Sumbagsel</v>
          </cell>
          <cell r="J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 t="str">
            <v>Pembelian dari PT Indonesia Power</v>
          </cell>
          <cell r="J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 t="str">
            <v>Pembelian dari PT PLN PJB</v>
          </cell>
          <cell r="F185">
            <v>388000</v>
          </cell>
          <cell r="G185">
            <v>2246222000</v>
          </cell>
          <cell r="H185">
            <v>512593008</v>
          </cell>
          <cell r="I185">
            <v>501289280</v>
          </cell>
          <cell r="J185">
            <v>1013882288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1013882288</v>
          </cell>
          <cell r="S185">
            <v>451.37225438981545</v>
          </cell>
        </row>
        <row r="186">
          <cell r="C186" t="str">
            <v>Pambangkitan Tanjung Jati B</v>
          </cell>
          <cell r="J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C187" t="str">
            <v>Pembelian dari PT Muara Tawar</v>
          </cell>
          <cell r="J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N188">
            <v>0</v>
          </cell>
          <cell r="S188">
            <v>0</v>
          </cell>
        </row>
        <row r="189">
          <cell r="C189" t="str">
            <v>Pembelian dari swasta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C190" t="str">
            <v>PLTU Paiton I</v>
          </cell>
          <cell r="J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C191" t="str">
            <v>PLTU Paiton II (Jawa Power)</v>
          </cell>
          <cell r="J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C192" t="str">
            <v>PLTGU Cikarang</v>
          </cell>
          <cell r="J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C193" t="str">
            <v>PLTP Gunung Salak 456</v>
          </cell>
          <cell r="J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C194" t="str">
            <v>PLTP Drajat II</v>
          </cell>
          <cell r="J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C195" t="str">
            <v>PLTP Wayang Windu</v>
          </cell>
          <cell r="J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C196" t="str">
            <v>PLTP Dieng</v>
          </cell>
          <cell r="J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C197" t="str">
            <v>PLTA PJT II (Jatiluhur)</v>
          </cell>
          <cell r="J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C198" t="str">
            <v>Pembelian Listrik PSK</v>
          </cell>
          <cell r="J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C199" t="str">
            <v>Jumlah Jawa Bali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C200" t="str">
            <v>PLTD Suppa</v>
          </cell>
          <cell r="J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C201" t="str">
            <v>PLTGU Sengkang</v>
          </cell>
          <cell r="J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C202" t="str">
            <v>PLTGU Palembang Timur</v>
          </cell>
          <cell r="J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C203" t="str">
            <v>PLTP Sibayak (Sumatera Utara)</v>
          </cell>
          <cell r="J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 t="str">
            <v>PT Inalum (Sumatera Utara)</v>
          </cell>
          <cell r="J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C205" t="str">
            <v>PT RPE P (Kerinci)</v>
          </cell>
          <cell r="J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C206" t="str">
            <v>PT IKPP (Riau)</v>
          </cell>
          <cell r="J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C207" t="str">
            <v>PT Pusri (Palembang)</v>
          </cell>
          <cell r="J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C208" t="str">
            <v>PT Bukit Asam (Lahat)</v>
          </cell>
          <cell r="J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C209" t="str">
            <v>PT Cita Contract (Lampung)</v>
          </cell>
          <cell r="J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C210" t="str">
            <v>PT Seputih Daya Prima (Lampung)</v>
          </cell>
          <cell r="J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C211" t="str">
            <v>PT Central Pertiwi Bahari (Lampung)</v>
          </cell>
          <cell r="J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C212" t="str">
            <v>PT Wijaya T (Banjarmasin)</v>
          </cell>
          <cell r="J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C213" t="str">
            <v>PT Gunung Meranti (Banjarmasin)</v>
          </cell>
          <cell r="J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C214" t="str">
            <v>PT INCO (Soroako)</v>
          </cell>
          <cell r="J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C215" t="str">
            <v>PLTM KUD Wai Kelo Sawa (Kupang)</v>
          </cell>
          <cell r="J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C216" t="str">
            <v>PT Emdeki Utama (Captive Gresik)</v>
          </cell>
          <cell r="J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C217" t="str">
            <v>Pembelian Swasta Lain lain -1</v>
          </cell>
          <cell r="J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C218" t="str">
            <v>Pembelian Swasta Lain lain -2</v>
          </cell>
          <cell r="J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C219" t="str">
            <v>Pembelian Swasta Lain lain -3</v>
          </cell>
          <cell r="J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C220" t="str">
            <v>Pembelian Listrik PSK</v>
          </cell>
          <cell r="J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</sheetData>
      <sheetData sheetId="12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R4" t="str">
            <v>Daftar</v>
          </cell>
          <cell r="S4" t="str">
            <v>12A2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R6" t="str">
            <v>Perihal</v>
          </cell>
          <cell r="S6" t="str">
            <v xml:space="preserve">RINCIAN SEWA Pembangkit           </v>
          </cell>
        </row>
        <row r="7">
          <cell r="B7" t="str">
            <v>(Dalam ribuan rupiah)</v>
          </cell>
        </row>
        <row r="8">
          <cell r="B8" t="str">
            <v>Nomor - Disewa dari</v>
          </cell>
          <cell r="C8" t="str">
            <v>Disewa dari</v>
          </cell>
          <cell r="D8" t="str">
            <v>Nomor Perjanjian</v>
          </cell>
          <cell r="E8" t="str">
            <v>Nama Pusat Listrik</v>
          </cell>
          <cell r="F8" t="str">
            <v>Jenis Bahan Bakar</v>
          </cell>
          <cell r="G8" t="str">
            <v>Lama kontrak</v>
          </cell>
          <cell r="H8" t="str">
            <v>Capacity Factor (CF)</v>
          </cell>
          <cell r="I8" t="str">
            <v>Sewa Pembangkit - kWh</v>
          </cell>
          <cell r="J8" t="str">
            <v>Kontrak - Rp/kWh</v>
          </cell>
          <cell r="K8" t="str">
            <v>Biaya mobilisasi</v>
          </cell>
          <cell r="L8" t="str">
            <v>Jumlah Sewa Pembangkit</v>
          </cell>
          <cell r="M8" t="str">
            <v>SFC - Satuan / kWh</v>
          </cell>
          <cell r="N8" t="str">
            <v>Bahan Bakar - Rp/Satuan</v>
          </cell>
          <cell r="O8" t="str">
            <v>Bahan Bakar dari PLN - Volume</v>
          </cell>
          <cell r="P8" t="str">
            <v>Bahan Bakar dari PLN - Rp</v>
          </cell>
          <cell r="Q8" t="str">
            <v>Transportasi dari PLN - Rp/Satuan</v>
          </cell>
          <cell r="R8" t="str">
            <v>Transportasi dari PLN - Rp</v>
          </cell>
          <cell r="S8" t="str">
            <v>Bahan Bakar Sewa Pembangkit</v>
          </cell>
          <cell r="T8" t="str">
            <v>Keterangan</v>
          </cell>
        </row>
        <row r="9">
          <cell r="B9" t="str">
            <v>No.</v>
          </cell>
          <cell r="C9" t="str">
            <v>Disewa dari</v>
          </cell>
          <cell r="D9" t="str">
            <v>Nomor Perjanjian</v>
          </cell>
          <cell r="E9" t="str">
            <v>Nama Pusat Listrik</v>
          </cell>
          <cell r="F9" t="str">
            <v>Jenis Bahan Bakar</v>
          </cell>
          <cell r="G9" t="str">
            <v>Lama kontrak</v>
          </cell>
          <cell r="H9" t="str">
            <v>Capacity Factor (CF)</v>
          </cell>
          <cell r="I9" t="str">
            <v xml:space="preserve">Jumlah </v>
          </cell>
          <cell r="J9" t="str">
            <v>Kontrak</v>
          </cell>
          <cell r="K9" t="str">
            <v>Biaya mobilisasi</v>
          </cell>
          <cell r="L9" t="str">
            <v>Jumlah</v>
          </cell>
          <cell r="M9" t="str">
            <v>SFC/SGC</v>
          </cell>
          <cell r="N9" t="str">
            <v>Bahan Bakar dan Transportasi dari  PLN</v>
          </cell>
          <cell r="T9" t="str">
            <v xml:space="preserve">Keterangan </v>
          </cell>
        </row>
        <row r="10">
          <cell r="N10" t="str">
            <v>Bahan Bakar</v>
          </cell>
          <cell r="Q10" t="str">
            <v>Biaya Transportasi</v>
          </cell>
          <cell r="S10" t="str">
            <v>Jumlah</v>
          </cell>
        </row>
        <row r="11">
          <cell r="I11" t="str">
            <v>kWh</v>
          </cell>
          <cell r="J11" t="str">
            <v>Rp/ kWh</v>
          </cell>
          <cell r="K11" t="str">
            <v>Rp</v>
          </cell>
          <cell r="L11" t="str">
            <v>Rp</v>
          </cell>
          <cell r="M11" t="str">
            <v>Satuan  / kWh</v>
          </cell>
          <cell r="N11" t="str">
            <v xml:space="preserve"> Rp/Satuan</v>
          </cell>
          <cell r="O11" t="str">
            <v>Volume</v>
          </cell>
          <cell r="P11" t="str">
            <v xml:space="preserve"> Rp</v>
          </cell>
          <cell r="Q11" t="str">
            <v>Rp/Satuan</v>
          </cell>
          <cell r="R11" t="str">
            <v>Rp</v>
          </cell>
          <cell r="S11" t="str">
            <v xml:space="preserve"> Rp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>10</v>
          </cell>
          <cell r="L12" t="str">
            <v>11 = (8 * 9) + 10</v>
          </cell>
          <cell r="M12" t="str">
            <v>12</v>
          </cell>
          <cell r="N12" t="str">
            <v xml:space="preserve">13 </v>
          </cell>
          <cell r="O12" t="str">
            <v>14 = 8 * 12</v>
          </cell>
          <cell r="P12" t="str">
            <v>15 = 14 * 13</v>
          </cell>
          <cell r="Q12" t="str">
            <v>16</v>
          </cell>
          <cell r="R12" t="str">
            <v>17 = 16 * 14</v>
          </cell>
          <cell r="S12" t="str">
            <v>18 = 15 + 17</v>
          </cell>
          <cell r="T12" t="str">
            <v>18</v>
          </cell>
        </row>
        <row r="13">
          <cell r="B13">
            <v>1</v>
          </cell>
          <cell r="F13" t="str">
            <v>BBM - IDO</v>
          </cell>
          <cell r="L13">
            <v>0</v>
          </cell>
          <cell r="N13">
            <v>1716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</row>
        <row r="14">
          <cell r="B14">
            <v>2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P14">
            <v>0</v>
          </cell>
          <cell r="R14">
            <v>0</v>
          </cell>
          <cell r="S14">
            <v>0</v>
          </cell>
        </row>
        <row r="15">
          <cell r="B15">
            <v>3</v>
          </cell>
          <cell r="L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</row>
        <row r="16">
          <cell r="B16">
            <v>4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</row>
        <row r="17">
          <cell r="B17">
            <v>5</v>
          </cell>
          <cell r="L17">
            <v>0</v>
          </cell>
          <cell r="N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</row>
        <row r="18">
          <cell r="B18">
            <v>6</v>
          </cell>
          <cell r="L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</row>
        <row r="19">
          <cell r="B19">
            <v>7</v>
          </cell>
          <cell r="L19">
            <v>0</v>
          </cell>
          <cell r="N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</row>
        <row r="20">
          <cell r="B20">
            <v>8</v>
          </cell>
          <cell r="L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</row>
        <row r="21">
          <cell r="B21">
            <v>9</v>
          </cell>
          <cell r="L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</row>
        <row r="22">
          <cell r="B22">
            <v>10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</row>
        <row r="23">
          <cell r="B23">
            <v>11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</row>
        <row r="24">
          <cell r="B24">
            <v>12</v>
          </cell>
          <cell r="L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</row>
        <row r="25">
          <cell r="B25">
            <v>13</v>
          </cell>
          <cell r="L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</row>
        <row r="26">
          <cell r="B26">
            <v>14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</row>
        <row r="27">
          <cell r="B27">
            <v>15</v>
          </cell>
          <cell r="L27">
            <v>0</v>
          </cell>
          <cell r="N27">
            <v>0</v>
          </cell>
          <cell r="O27">
            <v>0</v>
          </cell>
          <cell r="P27">
            <v>0</v>
          </cell>
          <cell r="R27">
            <v>0</v>
          </cell>
          <cell r="S27">
            <v>0</v>
          </cell>
        </row>
        <row r="28">
          <cell r="B28">
            <v>16</v>
          </cell>
          <cell r="L28">
            <v>0</v>
          </cell>
          <cell r="N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</row>
        <row r="29">
          <cell r="B29">
            <v>17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</row>
        <row r="30">
          <cell r="B30">
            <v>18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</row>
        <row r="31">
          <cell r="B31">
            <v>19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</row>
        <row r="32">
          <cell r="B32">
            <v>20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</row>
        <row r="33">
          <cell r="B33">
            <v>21</v>
          </cell>
          <cell r="L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</row>
        <row r="34">
          <cell r="B34">
            <v>22</v>
          </cell>
          <cell r="L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</row>
        <row r="35">
          <cell r="C35" t="str">
            <v>J U M L A H</v>
          </cell>
          <cell r="I35">
            <v>0</v>
          </cell>
          <cell r="K35">
            <v>0</v>
          </cell>
          <cell r="L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</row>
        <row r="36">
          <cell r="B36" t="str">
            <v>D:\TM1-HASIL\TM1\PLN Budget Reports V1.2\Reports\[RKAP Laba_ Rugi.xls]SewaPemb(12A2)</v>
          </cell>
          <cell r="T36">
            <v>38413.629965162036</v>
          </cell>
        </row>
        <row r="39">
          <cell r="B39" t="str">
            <v>PT. PLN (PERSERO)</v>
          </cell>
        </row>
        <row r="40">
          <cell r="B40" t="str">
            <v>SATUAN ADMINISTRASI</v>
          </cell>
        </row>
        <row r="41">
          <cell r="B41" t="str">
            <v>DISTRIBUSI BALI</v>
          </cell>
        </row>
        <row r="42">
          <cell r="B42" t="str">
            <v>LEMBAR KERJA</v>
          </cell>
          <cell r="R42" t="str">
            <v>Daftar</v>
          </cell>
          <cell r="S42" t="str">
            <v>12A2</v>
          </cell>
        </row>
        <row r="43">
          <cell r="B43" t="str">
            <v>ANGGARAN LABA RUGI</v>
          </cell>
        </row>
        <row r="44">
          <cell r="B44" t="str">
            <v>TAHUN 2005 - S/D TRW II</v>
          </cell>
          <cell r="R44" t="str">
            <v>Perihal</v>
          </cell>
          <cell r="S44" t="str">
            <v xml:space="preserve">RINCIAN SEWA Pembangkit           </v>
          </cell>
        </row>
        <row r="45">
          <cell r="B45" t="str">
            <v>(Dalam ribuan rupiah)</v>
          </cell>
        </row>
        <row r="46">
          <cell r="B46" t="str">
            <v>Nomor - Disewa dari</v>
          </cell>
          <cell r="C46" t="str">
            <v>Disewa dari</v>
          </cell>
          <cell r="D46" t="str">
            <v>Nomor Perjanjian</v>
          </cell>
          <cell r="E46" t="str">
            <v>Nama Pusat Listrik</v>
          </cell>
          <cell r="G46" t="str">
            <v>Lama kontrak</v>
          </cell>
          <cell r="H46" t="str">
            <v>Capacity Factor (CF)</v>
          </cell>
          <cell r="I46" t="str">
            <v>Sewa Pembangkit - kWh</v>
          </cell>
          <cell r="J46" t="str">
            <v>Kontrak - Rp/kWh</v>
          </cell>
          <cell r="K46" t="str">
            <v>Biaya mobilisasi</v>
          </cell>
          <cell r="L46" t="str">
            <v>Jumlah Sewa Pembangkit</v>
          </cell>
          <cell r="M46" t="str">
            <v>SFC</v>
          </cell>
          <cell r="N46" t="str">
            <v>Bahan Bakar dari PLN - Liter</v>
          </cell>
          <cell r="P46" t="str">
            <v>Bahan Bakar dari PLN - Rp</v>
          </cell>
          <cell r="Q46" t="str">
            <v>Transportasi dari PLN - Rp/Liter</v>
          </cell>
          <cell r="R46" t="str">
            <v>Transportasi dari PLN - Rp</v>
          </cell>
          <cell r="S46" t="str">
            <v>Bahan Bakar Sewa Pembangkit</v>
          </cell>
          <cell r="T46" t="str">
            <v>Keterangan</v>
          </cell>
        </row>
        <row r="47">
          <cell r="B47" t="str">
            <v>No.</v>
          </cell>
          <cell r="C47" t="str">
            <v>Disewa dari</v>
          </cell>
          <cell r="D47" t="str">
            <v>Nomor Perjanjian</v>
          </cell>
          <cell r="E47" t="str">
            <v>Nama Pusat Listrik</v>
          </cell>
          <cell r="F47" t="str">
            <v>Jenis Bahan Bakar</v>
          </cell>
          <cell r="G47" t="str">
            <v>Lama kontrak</v>
          </cell>
          <cell r="H47" t="str">
            <v>Capacity Factor (CF)</v>
          </cell>
          <cell r="I47" t="str">
            <v xml:space="preserve">Jumlah </v>
          </cell>
          <cell r="J47" t="str">
            <v>Kontrak</v>
          </cell>
          <cell r="K47" t="str">
            <v>Biaya mobilisasi</v>
          </cell>
          <cell r="L47" t="str">
            <v>Jumlah</v>
          </cell>
          <cell r="M47" t="str">
            <v>SFC/SGC</v>
          </cell>
          <cell r="N47" t="str">
            <v>Bahan Bakar dan Transportasi dari  PLN</v>
          </cell>
          <cell r="T47" t="str">
            <v xml:space="preserve">Keterangan </v>
          </cell>
        </row>
        <row r="48">
          <cell r="N48" t="str">
            <v>Bahan Bakar</v>
          </cell>
          <cell r="Q48" t="str">
            <v>Biaya Transportasi</v>
          </cell>
          <cell r="S48" t="str">
            <v>Jumlah</v>
          </cell>
        </row>
        <row r="49">
          <cell r="I49" t="str">
            <v>kWh</v>
          </cell>
          <cell r="J49" t="str">
            <v>Rp/ kWh</v>
          </cell>
          <cell r="K49" t="str">
            <v>Rp</v>
          </cell>
          <cell r="L49" t="str">
            <v>Rp</v>
          </cell>
          <cell r="M49" t="str">
            <v>Satuan  / kWh</v>
          </cell>
          <cell r="N49" t="str">
            <v xml:space="preserve"> Rp/Satuan</v>
          </cell>
          <cell r="O49" t="str">
            <v>Volume</v>
          </cell>
          <cell r="P49" t="str">
            <v xml:space="preserve"> Rp</v>
          </cell>
          <cell r="Q49" t="str">
            <v>Rp/Satuan</v>
          </cell>
          <cell r="R49" t="str">
            <v>Rp</v>
          </cell>
          <cell r="S49" t="str">
            <v xml:space="preserve"> Rp</v>
          </cell>
        </row>
        <row r="50">
          <cell r="B50" t="str">
            <v>1</v>
          </cell>
          <cell r="C50" t="str">
            <v>2</v>
          </cell>
          <cell r="D50" t="str">
            <v>3</v>
          </cell>
          <cell r="E50" t="str">
            <v>4</v>
          </cell>
          <cell r="F50" t="str">
            <v>5</v>
          </cell>
          <cell r="G50" t="str">
            <v>6</v>
          </cell>
          <cell r="H50" t="str">
            <v>7</v>
          </cell>
          <cell r="I50" t="str">
            <v>8</v>
          </cell>
          <cell r="J50" t="str">
            <v>9</v>
          </cell>
          <cell r="K50" t="str">
            <v>10</v>
          </cell>
          <cell r="L50" t="str">
            <v>11 = (8 * 9) + 10</v>
          </cell>
          <cell r="M50" t="str">
            <v>12</v>
          </cell>
          <cell r="N50" t="str">
            <v xml:space="preserve">13 </v>
          </cell>
          <cell r="O50" t="str">
            <v>14 = 8 * 12</v>
          </cell>
          <cell r="P50" t="str">
            <v>15 = 14 * 13</v>
          </cell>
          <cell r="Q50" t="str">
            <v>16</v>
          </cell>
          <cell r="R50" t="str">
            <v>17 = 16 * 14</v>
          </cell>
          <cell r="S50" t="str">
            <v>18 = 15 + 17</v>
          </cell>
          <cell r="T50" t="str">
            <v>18</v>
          </cell>
        </row>
        <row r="51">
          <cell r="B51">
            <v>1</v>
          </cell>
          <cell r="F51" t="str">
            <v>BBM - MFO</v>
          </cell>
          <cell r="L51">
            <v>0</v>
          </cell>
          <cell r="N51">
            <v>1716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</row>
        <row r="52">
          <cell r="B52">
            <v>2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</row>
        <row r="53">
          <cell r="B53">
            <v>3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</row>
        <row r="54">
          <cell r="B54">
            <v>4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</row>
        <row r="55">
          <cell r="B55">
            <v>5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</row>
        <row r="56">
          <cell r="B56">
            <v>6</v>
          </cell>
          <cell r="L56">
            <v>0</v>
          </cell>
          <cell r="N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</row>
        <row r="57">
          <cell r="B57">
            <v>7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</row>
        <row r="58">
          <cell r="B58">
            <v>8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</row>
        <row r="59">
          <cell r="B59">
            <v>9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</row>
        <row r="60">
          <cell r="B60">
            <v>10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</row>
        <row r="61">
          <cell r="B61">
            <v>11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</row>
        <row r="62">
          <cell r="B62">
            <v>12</v>
          </cell>
          <cell r="L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</row>
        <row r="63">
          <cell r="B63">
            <v>13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R63">
            <v>0</v>
          </cell>
          <cell r="S63">
            <v>0</v>
          </cell>
        </row>
        <row r="64">
          <cell r="B64">
            <v>14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</row>
        <row r="65">
          <cell r="B65">
            <v>15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</row>
        <row r="66">
          <cell r="B66">
            <v>16</v>
          </cell>
          <cell r="L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</row>
        <row r="67">
          <cell r="B67">
            <v>17</v>
          </cell>
          <cell r="L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</row>
        <row r="68">
          <cell r="B68">
            <v>18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</row>
        <row r="69">
          <cell r="B69">
            <v>19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</row>
        <row r="70">
          <cell r="B70">
            <v>20</v>
          </cell>
          <cell r="L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</row>
        <row r="71">
          <cell r="B71">
            <v>21</v>
          </cell>
          <cell r="L71">
            <v>0</v>
          </cell>
          <cell r="N71">
            <v>0</v>
          </cell>
          <cell r="O71">
            <v>0</v>
          </cell>
          <cell r="P71">
            <v>0</v>
          </cell>
          <cell r="R71">
            <v>0</v>
          </cell>
          <cell r="S71">
            <v>0</v>
          </cell>
        </row>
        <row r="72">
          <cell r="B72">
            <v>22</v>
          </cell>
          <cell r="L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</row>
        <row r="73">
          <cell r="C73" t="str">
            <v>J U M L A H</v>
          </cell>
          <cell r="I73">
            <v>0</v>
          </cell>
          <cell r="K73">
            <v>0</v>
          </cell>
          <cell r="L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</row>
        <row r="74">
          <cell r="B74" t="str">
            <v>D:\TM1-HASIL\TM1\PLN Budget Reports V1.2\Reports\[RKAP Laba_ Rugi.xls]SewaPemb(12A2)</v>
          </cell>
          <cell r="T74">
            <v>38413.629965162036</v>
          </cell>
        </row>
        <row r="77">
          <cell r="B77" t="str">
            <v>PT. PLN (PERSERO)</v>
          </cell>
        </row>
        <row r="78">
          <cell r="B78" t="str">
            <v>SATUAN ADMINISTRASI</v>
          </cell>
        </row>
        <row r="79">
          <cell r="B79" t="str">
            <v>DISTRIBUSI BALI</v>
          </cell>
        </row>
        <row r="80">
          <cell r="B80" t="str">
            <v>LEMBAR KERJA</v>
          </cell>
          <cell r="R80" t="str">
            <v>Daftar</v>
          </cell>
          <cell r="S80" t="str">
            <v>12A2</v>
          </cell>
        </row>
        <row r="81">
          <cell r="B81" t="str">
            <v>ANGGARAN LABA RUGI</v>
          </cell>
        </row>
        <row r="82">
          <cell r="B82" t="str">
            <v>TAHUN 2005 - S/D TRW III</v>
          </cell>
          <cell r="R82" t="str">
            <v>Perihal</v>
          </cell>
          <cell r="S82" t="str">
            <v xml:space="preserve">RINCIAN SEWA Pembangkit           </v>
          </cell>
        </row>
        <row r="83">
          <cell r="B83" t="str">
            <v>(Dalam ribuan rupiah)</v>
          </cell>
        </row>
        <row r="84">
          <cell r="B84" t="str">
            <v>Nomor - Disewa dari</v>
          </cell>
          <cell r="C84" t="str">
            <v>Disewa dari</v>
          </cell>
          <cell r="D84" t="str">
            <v>Nomor Perjanjian</v>
          </cell>
          <cell r="E84" t="str">
            <v>Nama Pusat Listrik</v>
          </cell>
          <cell r="G84" t="str">
            <v>Lama kontrak</v>
          </cell>
          <cell r="H84" t="str">
            <v>Capacity Factor (CF)</v>
          </cell>
          <cell r="I84" t="str">
            <v>Sewa Pembangkit - kWh</v>
          </cell>
          <cell r="J84" t="str">
            <v>Kontrak - Rp/kWh</v>
          </cell>
          <cell r="K84" t="str">
            <v>Biaya mobilisasi</v>
          </cell>
          <cell r="L84" t="str">
            <v>Jumlah Sewa Pembangkit</v>
          </cell>
          <cell r="M84" t="str">
            <v>SFC</v>
          </cell>
          <cell r="N84" t="str">
            <v>Bahan Bakar dari PLN - Liter</v>
          </cell>
          <cell r="P84" t="str">
            <v>Bahan Bakar dari PLN - Rp</v>
          </cell>
          <cell r="Q84" t="str">
            <v>Transportasi dari PLN - Rp/Liter</v>
          </cell>
          <cell r="R84" t="str">
            <v>Transportasi dari PLN - Rp</v>
          </cell>
          <cell r="S84" t="str">
            <v>Bahan Bakar Sewa Pembangkit</v>
          </cell>
          <cell r="T84" t="str">
            <v>Keterangan</v>
          </cell>
        </row>
        <row r="85">
          <cell r="B85" t="str">
            <v>No.</v>
          </cell>
          <cell r="C85" t="str">
            <v>Disewa dari</v>
          </cell>
          <cell r="D85" t="str">
            <v>Nomor Perjanjian</v>
          </cell>
          <cell r="E85" t="str">
            <v>Nama Pusat Listrik</v>
          </cell>
          <cell r="F85" t="str">
            <v>Jenis Bahan Bakar</v>
          </cell>
          <cell r="G85" t="str">
            <v>Lama kontrak</v>
          </cell>
          <cell r="H85" t="str">
            <v>Capacity Factor (CF)</v>
          </cell>
          <cell r="I85" t="str">
            <v xml:space="preserve">Jumlah </v>
          </cell>
          <cell r="J85" t="str">
            <v>Kontrak</v>
          </cell>
          <cell r="K85" t="str">
            <v>Biaya mobilisasi</v>
          </cell>
          <cell r="L85" t="str">
            <v>Jumlah</v>
          </cell>
          <cell r="M85" t="str">
            <v>SFC/SGC</v>
          </cell>
          <cell r="N85" t="str">
            <v>Bahan Bakar dan Transportasi dari  PLN</v>
          </cell>
          <cell r="T85" t="str">
            <v xml:space="preserve">Keterangan </v>
          </cell>
        </row>
        <row r="86">
          <cell r="N86" t="str">
            <v>Bahan Bakar</v>
          </cell>
          <cell r="Q86" t="str">
            <v>Biaya Transportasi</v>
          </cell>
          <cell r="S86" t="str">
            <v>Jumlah</v>
          </cell>
        </row>
        <row r="87">
          <cell r="I87" t="str">
            <v>kWh</v>
          </cell>
          <cell r="J87" t="str">
            <v>Rp/ kWh</v>
          </cell>
          <cell r="K87" t="str">
            <v>Rp</v>
          </cell>
          <cell r="L87" t="str">
            <v>Rp</v>
          </cell>
          <cell r="M87" t="str">
            <v>Satuan  / kWh</v>
          </cell>
          <cell r="N87" t="str">
            <v xml:space="preserve"> Rp/Satuan</v>
          </cell>
          <cell r="O87" t="str">
            <v>Volume</v>
          </cell>
          <cell r="P87" t="str">
            <v xml:space="preserve"> Rp</v>
          </cell>
          <cell r="Q87" t="str">
            <v>Rp/Satuan</v>
          </cell>
          <cell r="R87" t="str">
            <v>Rp</v>
          </cell>
          <cell r="S87" t="str">
            <v xml:space="preserve"> Rp</v>
          </cell>
        </row>
        <row r="88">
          <cell r="B88" t="str">
            <v>1</v>
          </cell>
          <cell r="C88" t="str">
            <v>2</v>
          </cell>
          <cell r="D88" t="str">
            <v>3</v>
          </cell>
          <cell r="E88" t="str">
            <v>4</v>
          </cell>
          <cell r="F88" t="str">
            <v>5</v>
          </cell>
          <cell r="G88" t="str">
            <v>6</v>
          </cell>
          <cell r="H88" t="str">
            <v>7</v>
          </cell>
          <cell r="I88" t="str">
            <v>8</v>
          </cell>
          <cell r="J88" t="str">
            <v>9</v>
          </cell>
          <cell r="K88" t="str">
            <v>10</v>
          </cell>
          <cell r="L88" t="str">
            <v>11 = (8 * 9) + 10</v>
          </cell>
          <cell r="M88" t="str">
            <v>12</v>
          </cell>
          <cell r="N88" t="str">
            <v xml:space="preserve">13 </v>
          </cell>
          <cell r="O88" t="str">
            <v>14 = 8 * 12</v>
          </cell>
          <cell r="P88" t="str">
            <v>15 = 14 * 13</v>
          </cell>
          <cell r="Q88" t="str">
            <v>16</v>
          </cell>
          <cell r="R88" t="str">
            <v>17 = 16 * 14</v>
          </cell>
          <cell r="S88" t="str">
            <v>18 = 15 + 17</v>
          </cell>
          <cell r="T88" t="str">
            <v>18</v>
          </cell>
        </row>
        <row r="89">
          <cell r="B89">
            <v>1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</row>
        <row r="90">
          <cell r="B90">
            <v>2</v>
          </cell>
          <cell r="K90">
            <v>0</v>
          </cell>
          <cell r="L90">
            <v>0</v>
          </cell>
          <cell r="N90">
            <v>0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</row>
        <row r="91">
          <cell r="B91">
            <v>3</v>
          </cell>
          <cell r="L91">
            <v>0</v>
          </cell>
          <cell r="N91">
            <v>0</v>
          </cell>
          <cell r="O91">
            <v>0</v>
          </cell>
          <cell r="P91">
            <v>0</v>
          </cell>
          <cell r="R91">
            <v>0</v>
          </cell>
          <cell r="S91">
            <v>0</v>
          </cell>
        </row>
        <row r="92">
          <cell r="B92">
            <v>4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</row>
        <row r="93">
          <cell r="B93">
            <v>5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</row>
        <row r="94">
          <cell r="B94">
            <v>6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R94">
            <v>0</v>
          </cell>
          <cell r="S94">
            <v>0</v>
          </cell>
        </row>
        <row r="95">
          <cell r="B95">
            <v>7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</row>
        <row r="96">
          <cell r="B96">
            <v>8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R96">
            <v>0</v>
          </cell>
          <cell r="S96">
            <v>0</v>
          </cell>
        </row>
        <row r="97">
          <cell r="B97">
            <v>9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</row>
        <row r="98">
          <cell r="B98">
            <v>10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</row>
        <row r="99">
          <cell r="B99">
            <v>11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R99">
            <v>0</v>
          </cell>
          <cell r="S99">
            <v>0</v>
          </cell>
        </row>
        <row r="100">
          <cell r="B100">
            <v>12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R100">
            <v>0</v>
          </cell>
          <cell r="S100">
            <v>0</v>
          </cell>
        </row>
        <row r="101">
          <cell r="B101">
            <v>13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R101">
            <v>0</v>
          </cell>
          <cell r="S101">
            <v>0</v>
          </cell>
        </row>
        <row r="102">
          <cell r="B102">
            <v>14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R102">
            <v>0</v>
          </cell>
          <cell r="S102">
            <v>0</v>
          </cell>
        </row>
        <row r="103">
          <cell r="B103">
            <v>15</v>
          </cell>
          <cell r="L103">
            <v>0</v>
          </cell>
          <cell r="N103">
            <v>0</v>
          </cell>
          <cell r="O103">
            <v>0</v>
          </cell>
          <cell r="P103">
            <v>0</v>
          </cell>
          <cell r="R103">
            <v>0</v>
          </cell>
          <cell r="S103">
            <v>0</v>
          </cell>
        </row>
        <row r="104">
          <cell r="B104">
            <v>16</v>
          </cell>
          <cell r="L104">
            <v>0</v>
          </cell>
          <cell r="N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</row>
        <row r="105">
          <cell r="B105">
            <v>17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R105">
            <v>0</v>
          </cell>
          <cell r="S105">
            <v>0</v>
          </cell>
        </row>
        <row r="106">
          <cell r="B106">
            <v>18</v>
          </cell>
          <cell r="L106">
            <v>0</v>
          </cell>
          <cell r="N106">
            <v>0</v>
          </cell>
          <cell r="O106">
            <v>0</v>
          </cell>
          <cell r="P106">
            <v>0</v>
          </cell>
          <cell r="R106">
            <v>0</v>
          </cell>
          <cell r="S106">
            <v>0</v>
          </cell>
        </row>
        <row r="107">
          <cell r="B107">
            <v>19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R107">
            <v>0</v>
          </cell>
          <cell r="S107">
            <v>0</v>
          </cell>
        </row>
        <row r="108">
          <cell r="B108">
            <v>20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R108">
            <v>0</v>
          </cell>
          <cell r="S108">
            <v>0</v>
          </cell>
        </row>
        <row r="109">
          <cell r="B109">
            <v>21</v>
          </cell>
          <cell r="L109">
            <v>0</v>
          </cell>
          <cell r="N109">
            <v>0</v>
          </cell>
          <cell r="O109">
            <v>0</v>
          </cell>
          <cell r="P109">
            <v>0</v>
          </cell>
          <cell r="R109">
            <v>0</v>
          </cell>
          <cell r="S109">
            <v>0</v>
          </cell>
        </row>
        <row r="110">
          <cell r="B110">
            <v>22</v>
          </cell>
          <cell r="L110">
            <v>0</v>
          </cell>
          <cell r="N110">
            <v>0</v>
          </cell>
          <cell r="O110">
            <v>0</v>
          </cell>
          <cell r="P110">
            <v>0</v>
          </cell>
          <cell r="R110">
            <v>0</v>
          </cell>
          <cell r="S110">
            <v>0</v>
          </cell>
        </row>
        <row r="111">
          <cell r="C111" t="str">
            <v>J U M L A H</v>
          </cell>
          <cell r="I111">
            <v>0</v>
          </cell>
          <cell r="K111">
            <v>0</v>
          </cell>
          <cell r="L111">
            <v>0</v>
          </cell>
          <cell r="O111">
            <v>0</v>
          </cell>
          <cell r="P111">
            <v>0</v>
          </cell>
          <cell r="R111">
            <v>0</v>
          </cell>
          <cell r="S111">
            <v>0</v>
          </cell>
        </row>
        <row r="112">
          <cell r="B112" t="str">
            <v>D:\TM1-HASIL\TM1\PLN Budget Reports V1.2\Reports\[RKAP Laba_ Rugi.xls]SewaPemb(12A2)</v>
          </cell>
          <cell r="T112">
            <v>38413.629965162036</v>
          </cell>
        </row>
        <row r="115">
          <cell r="B115" t="str">
            <v>PT. PLN (PERSERO)</v>
          </cell>
        </row>
        <row r="116">
          <cell r="B116" t="str">
            <v>SATUAN ADMINISTRASI</v>
          </cell>
        </row>
        <row r="117">
          <cell r="B117" t="str">
            <v>DISTRIBUSI BALI</v>
          </cell>
        </row>
        <row r="118">
          <cell r="B118" t="str">
            <v>LEMBAR KERJA</v>
          </cell>
          <cell r="R118" t="str">
            <v>Daftar</v>
          </cell>
          <cell r="S118" t="str">
            <v>12A2</v>
          </cell>
        </row>
        <row r="119">
          <cell r="B119" t="str">
            <v>ANGGARAN LABA RUGI</v>
          </cell>
        </row>
        <row r="120">
          <cell r="B120" t="str">
            <v>TAHUN 2005 - S/D TRW IV</v>
          </cell>
          <cell r="R120" t="str">
            <v>Perihal</v>
          </cell>
          <cell r="S120" t="str">
            <v xml:space="preserve">RINCIAN SEWA Pembangkit           </v>
          </cell>
        </row>
        <row r="121">
          <cell r="B121" t="str">
            <v>(Dalam ribuan rupiah)</v>
          </cell>
        </row>
        <row r="122">
          <cell r="B122" t="str">
            <v>Nomor - Disewa dari</v>
          </cell>
          <cell r="C122" t="str">
            <v>Disewa dari</v>
          </cell>
          <cell r="D122" t="str">
            <v>Nomor Perjanjian</v>
          </cell>
          <cell r="E122" t="str">
            <v>Nama Pusat Listrik</v>
          </cell>
          <cell r="G122" t="str">
            <v>Lama kontrak</v>
          </cell>
          <cell r="H122" t="str">
            <v>Capacity Factor (CF)</v>
          </cell>
          <cell r="I122" t="str">
            <v>Sewa Pembangkit - kWh</v>
          </cell>
          <cell r="J122" t="str">
            <v>Kontrak - Rp/kWh</v>
          </cell>
          <cell r="K122" t="str">
            <v>Biaya mobilisasi</v>
          </cell>
          <cell r="L122" t="str">
            <v>Jumlah Sewa Pembangkit</v>
          </cell>
          <cell r="M122" t="str">
            <v>SFC</v>
          </cell>
          <cell r="N122" t="str">
            <v>Bahan Bakar dari PLN - Liter</v>
          </cell>
          <cell r="P122" t="str">
            <v>Bahan Bakar dari PLN - Rp</v>
          </cell>
          <cell r="Q122" t="str">
            <v>Transportasi dari PLN - Rp/Liter</v>
          </cell>
          <cell r="R122" t="str">
            <v>Transportasi dari PLN - Rp</v>
          </cell>
          <cell r="S122" t="str">
            <v>Bahan Bakar Sewa Pembangkit</v>
          </cell>
          <cell r="T122" t="str">
            <v>Keterangan</v>
          </cell>
        </row>
        <row r="123">
          <cell r="B123" t="str">
            <v>No.</v>
          </cell>
          <cell r="C123" t="str">
            <v>Disewa dari</v>
          </cell>
          <cell r="D123" t="str">
            <v>Nomor Perjanjian</v>
          </cell>
          <cell r="E123" t="str">
            <v>Nama Pusat Listrik</v>
          </cell>
          <cell r="F123" t="str">
            <v>Jenis Bahan Bakar</v>
          </cell>
          <cell r="G123" t="str">
            <v>Lama kontrak</v>
          </cell>
          <cell r="H123" t="str">
            <v>Capacity Factor (CF)</v>
          </cell>
          <cell r="I123" t="str">
            <v xml:space="preserve">Jumlah </v>
          </cell>
          <cell r="J123" t="str">
            <v>Kontrak</v>
          </cell>
          <cell r="K123" t="str">
            <v>Biaya mobilisasi</v>
          </cell>
          <cell r="L123" t="str">
            <v>Jumlah</v>
          </cell>
          <cell r="M123" t="str">
            <v>SFC/SGC</v>
          </cell>
          <cell r="N123" t="str">
            <v>Bahan Bakar dan Transportasi dari  PLN</v>
          </cell>
          <cell r="T123" t="str">
            <v xml:space="preserve">Keterangan </v>
          </cell>
        </row>
        <row r="124">
          <cell r="N124" t="str">
            <v>Bahan Bakar</v>
          </cell>
          <cell r="Q124" t="str">
            <v>Biaya Transportasi</v>
          </cell>
          <cell r="S124" t="str">
            <v>Jumlah</v>
          </cell>
        </row>
        <row r="125">
          <cell r="I125" t="str">
            <v>kWh</v>
          </cell>
          <cell r="J125" t="str">
            <v>Rp/ kWh</v>
          </cell>
          <cell r="K125" t="str">
            <v>Rp</v>
          </cell>
          <cell r="L125" t="str">
            <v>Rp</v>
          </cell>
          <cell r="M125" t="str">
            <v>Satuan  / kWh</v>
          </cell>
          <cell r="N125" t="str">
            <v xml:space="preserve"> Rp/Satuan</v>
          </cell>
          <cell r="O125" t="str">
            <v>Volume</v>
          </cell>
          <cell r="P125" t="str">
            <v xml:space="preserve"> Rp</v>
          </cell>
          <cell r="Q125" t="str">
            <v>Rp/Satuan</v>
          </cell>
          <cell r="R125" t="str">
            <v>Rp</v>
          </cell>
          <cell r="S125" t="str">
            <v xml:space="preserve"> Rp</v>
          </cell>
        </row>
        <row r="126">
          <cell r="B126" t="str">
            <v>1</v>
          </cell>
          <cell r="C126" t="str">
            <v>2</v>
          </cell>
          <cell r="D126" t="str">
            <v>3</v>
          </cell>
          <cell r="E126" t="str">
            <v>4</v>
          </cell>
          <cell r="F126" t="str">
            <v>5</v>
          </cell>
          <cell r="G126" t="str">
            <v>6</v>
          </cell>
          <cell r="H126" t="str">
            <v>7</v>
          </cell>
          <cell r="I126" t="str">
            <v>8</v>
          </cell>
          <cell r="J126" t="str">
            <v>9</v>
          </cell>
          <cell r="K126" t="str">
            <v>10</v>
          </cell>
          <cell r="L126" t="str">
            <v>11 = (8 * 9) + 10</v>
          </cell>
          <cell r="M126" t="str">
            <v>12</v>
          </cell>
          <cell r="N126" t="str">
            <v xml:space="preserve">13 </v>
          </cell>
          <cell r="O126" t="str">
            <v>14 = 8 * 12</v>
          </cell>
          <cell r="P126" t="str">
            <v>15 = 14 * 13</v>
          </cell>
          <cell r="Q126" t="str">
            <v>16</v>
          </cell>
          <cell r="R126" t="str">
            <v>17 = 16 * 14</v>
          </cell>
          <cell r="S126" t="str">
            <v>18 = 15 + 17</v>
          </cell>
          <cell r="T126" t="str">
            <v>18</v>
          </cell>
        </row>
        <row r="127">
          <cell r="B127">
            <v>1</v>
          </cell>
          <cell r="L127">
            <v>0</v>
          </cell>
          <cell r="N127">
            <v>0</v>
          </cell>
          <cell r="O127">
            <v>0</v>
          </cell>
          <cell r="P127">
            <v>0</v>
          </cell>
          <cell r="R127">
            <v>0</v>
          </cell>
          <cell r="S127">
            <v>0</v>
          </cell>
        </row>
        <row r="128">
          <cell r="B128">
            <v>2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</row>
        <row r="129">
          <cell r="B129">
            <v>3</v>
          </cell>
          <cell r="L129">
            <v>0</v>
          </cell>
          <cell r="N129">
            <v>0</v>
          </cell>
          <cell r="O129">
            <v>0</v>
          </cell>
          <cell r="P129">
            <v>0</v>
          </cell>
          <cell r="R129">
            <v>0</v>
          </cell>
          <cell r="S129">
            <v>0</v>
          </cell>
        </row>
        <row r="130">
          <cell r="B130">
            <v>4</v>
          </cell>
          <cell r="L130">
            <v>0</v>
          </cell>
          <cell r="N130">
            <v>0</v>
          </cell>
          <cell r="O130">
            <v>0</v>
          </cell>
          <cell r="P130">
            <v>0</v>
          </cell>
          <cell r="R130">
            <v>0</v>
          </cell>
          <cell r="S130">
            <v>0</v>
          </cell>
        </row>
        <row r="131">
          <cell r="B131">
            <v>5</v>
          </cell>
          <cell r="L131">
            <v>0</v>
          </cell>
          <cell r="N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</row>
        <row r="132">
          <cell r="B132">
            <v>6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  <cell r="R132">
            <v>0</v>
          </cell>
          <cell r="S132">
            <v>0</v>
          </cell>
        </row>
        <row r="133">
          <cell r="B133">
            <v>7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</row>
        <row r="134">
          <cell r="B134">
            <v>8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  <cell r="R134">
            <v>0</v>
          </cell>
          <cell r="S134">
            <v>0</v>
          </cell>
        </row>
        <row r="135">
          <cell r="B135">
            <v>9</v>
          </cell>
          <cell r="L135">
            <v>0</v>
          </cell>
          <cell r="N135">
            <v>0</v>
          </cell>
          <cell r="O135">
            <v>0</v>
          </cell>
          <cell r="P135">
            <v>0</v>
          </cell>
          <cell r="R135">
            <v>0</v>
          </cell>
          <cell r="S135">
            <v>0</v>
          </cell>
        </row>
        <row r="136">
          <cell r="B136">
            <v>10</v>
          </cell>
          <cell r="L136">
            <v>0</v>
          </cell>
          <cell r="N136">
            <v>0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</row>
        <row r="137">
          <cell r="B137">
            <v>11</v>
          </cell>
          <cell r="L137">
            <v>0</v>
          </cell>
          <cell r="N137">
            <v>0</v>
          </cell>
          <cell r="O137">
            <v>0</v>
          </cell>
          <cell r="P137">
            <v>0</v>
          </cell>
          <cell r="R137">
            <v>0</v>
          </cell>
          <cell r="S137">
            <v>0</v>
          </cell>
        </row>
        <row r="138">
          <cell r="B138">
            <v>12</v>
          </cell>
          <cell r="L138">
            <v>0</v>
          </cell>
          <cell r="N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</row>
        <row r="139">
          <cell r="B139">
            <v>13</v>
          </cell>
          <cell r="L139">
            <v>0</v>
          </cell>
          <cell r="N139">
            <v>0</v>
          </cell>
          <cell r="O139">
            <v>0</v>
          </cell>
          <cell r="P139">
            <v>0</v>
          </cell>
          <cell r="R139">
            <v>0</v>
          </cell>
          <cell r="S139">
            <v>0</v>
          </cell>
        </row>
        <row r="140">
          <cell r="B140">
            <v>14</v>
          </cell>
          <cell r="L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S140">
            <v>0</v>
          </cell>
        </row>
        <row r="141">
          <cell r="B141">
            <v>15</v>
          </cell>
          <cell r="L141">
            <v>0</v>
          </cell>
          <cell r="N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</row>
        <row r="142">
          <cell r="B142">
            <v>16</v>
          </cell>
          <cell r="L142">
            <v>0</v>
          </cell>
          <cell r="N142">
            <v>0</v>
          </cell>
          <cell r="O142">
            <v>0</v>
          </cell>
          <cell r="P142">
            <v>0</v>
          </cell>
          <cell r="R142">
            <v>0</v>
          </cell>
          <cell r="S142">
            <v>0</v>
          </cell>
        </row>
        <row r="143">
          <cell r="B143">
            <v>17</v>
          </cell>
          <cell r="L143">
            <v>0</v>
          </cell>
          <cell r="N143">
            <v>0</v>
          </cell>
          <cell r="O143">
            <v>0</v>
          </cell>
          <cell r="P143">
            <v>0</v>
          </cell>
          <cell r="R143">
            <v>0</v>
          </cell>
          <cell r="S143">
            <v>0</v>
          </cell>
        </row>
        <row r="144">
          <cell r="B144">
            <v>18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  <cell r="R144">
            <v>0</v>
          </cell>
          <cell r="S144">
            <v>0</v>
          </cell>
        </row>
        <row r="145">
          <cell r="B145">
            <v>19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</row>
        <row r="146">
          <cell r="B146">
            <v>20</v>
          </cell>
          <cell r="L146">
            <v>0</v>
          </cell>
          <cell r="N146">
            <v>0</v>
          </cell>
          <cell r="O146">
            <v>0</v>
          </cell>
          <cell r="P146">
            <v>0</v>
          </cell>
          <cell r="R146">
            <v>0</v>
          </cell>
          <cell r="S146">
            <v>0</v>
          </cell>
        </row>
        <row r="147">
          <cell r="B147">
            <v>21</v>
          </cell>
          <cell r="L147">
            <v>0</v>
          </cell>
          <cell r="N147">
            <v>0</v>
          </cell>
          <cell r="O147">
            <v>0</v>
          </cell>
          <cell r="P147">
            <v>0</v>
          </cell>
          <cell r="R147">
            <v>0</v>
          </cell>
          <cell r="S147">
            <v>0</v>
          </cell>
        </row>
        <row r="148">
          <cell r="B148">
            <v>22</v>
          </cell>
          <cell r="L148">
            <v>0</v>
          </cell>
          <cell r="N148">
            <v>0</v>
          </cell>
          <cell r="O148">
            <v>0</v>
          </cell>
          <cell r="P148">
            <v>0</v>
          </cell>
          <cell r="R148">
            <v>0</v>
          </cell>
          <cell r="S148">
            <v>0</v>
          </cell>
        </row>
        <row r="149">
          <cell r="C149" t="str">
            <v>J U M L A H</v>
          </cell>
          <cell r="I149">
            <v>0</v>
          </cell>
          <cell r="K149">
            <v>0</v>
          </cell>
          <cell r="L149">
            <v>0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</row>
        <row r="150">
          <cell r="B150" t="str">
            <v>D:\TM1-HASIL\TM1\PLN Budget Reports V1.2\Reports\[RKAP Laba_ Rugi.xls]SewaPemb(12A2)</v>
          </cell>
          <cell r="T150">
            <v>38413.629965162036</v>
          </cell>
        </row>
      </sheetData>
      <sheetData sheetId="13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H4" t="str">
            <v>Daftar</v>
          </cell>
          <cell r="I4" t="str">
            <v>12B1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H6" t="str">
            <v>Perihal</v>
          </cell>
          <cell r="I6" t="str">
            <v>PEMAKAIAN BAHAN BAKAR DAN MINYAK PELUMAS</v>
          </cell>
        </row>
        <row r="7">
          <cell r="B7" t="str">
            <v>(Dalam ribuan rupiah)</v>
          </cell>
        </row>
        <row r="8">
          <cell r="D8" t="str">
            <v>Pembangkitan PLTA</v>
          </cell>
          <cell r="E8" t="str">
            <v>Pembangkitan PLTU</v>
          </cell>
          <cell r="F8" t="str">
            <v>Pembangkitan PLTD</v>
          </cell>
          <cell r="G8" t="str">
            <v>Pembangkitan PLTG</v>
          </cell>
          <cell r="H8" t="str">
            <v>Pembangkitan PLTP</v>
          </cell>
          <cell r="I8" t="str">
            <v xml:space="preserve">Pembangkitan PLTGU </v>
          </cell>
          <cell r="J8" t="str">
            <v>Sewa Pembangkit</v>
          </cell>
          <cell r="K8" t="str">
            <v>Fungsi Pembangkitan :</v>
          </cell>
        </row>
        <row r="9">
          <cell r="C9" t="str">
            <v>Satuan</v>
          </cell>
          <cell r="D9" t="str">
            <v>PLTA</v>
          </cell>
          <cell r="E9" t="str">
            <v>PLTU</v>
          </cell>
          <cell r="F9" t="str">
            <v>PLTD</v>
          </cell>
          <cell r="G9" t="str">
            <v>PLTG</v>
          </cell>
          <cell r="H9" t="str">
            <v>PLTP</v>
          </cell>
          <cell r="I9" t="str">
            <v>PLTGU</v>
          </cell>
          <cell r="J9" t="str">
            <v>Sewa Pembangkit</v>
          </cell>
          <cell r="K9" t="str">
            <v>Jumlah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  <cell r="F10" t="str">
            <v>5</v>
          </cell>
          <cell r="G10" t="str">
            <v>6</v>
          </cell>
          <cell r="H10" t="str">
            <v>7</v>
          </cell>
          <cell r="I10" t="str">
            <v>8</v>
          </cell>
          <cell r="J10" t="str">
            <v>9</v>
          </cell>
          <cell r="K10" t="str">
            <v>9=3 s/d 9</v>
          </cell>
        </row>
        <row r="11">
          <cell r="B11" t="str">
            <v>Dalam  Rupiah</v>
          </cell>
        </row>
        <row r="12">
          <cell r="B12" t="str">
            <v>H   S   D</v>
          </cell>
          <cell r="C12" t="str">
            <v>Rp.</v>
          </cell>
          <cell r="D12">
            <v>0</v>
          </cell>
          <cell r="E12">
            <v>0</v>
          </cell>
          <cell r="F12">
            <v>942279.783045977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942279.783045977</v>
          </cell>
        </row>
        <row r="13">
          <cell r="B13" t="str">
            <v>M    F   O / Residu</v>
          </cell>
          <cell r="C13" t="str">
            <v>Rp.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I    D   O</v>
          </cell>
          <cell r="C14" t="str">
            <v>Rp.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Sub  Jumlah</v>
          </cell>
          <cell r="C15" t="str">
            <v>Rp.</v>
          </cell>
          <cell r="D15">
            <v>0</v>
          </cell>
          <cell r="E15">
            <v>0</v>
          </cell>
          <cell r="F15">
            <v>942279.783045977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942279.783045977</v>
          </cell>
        </row>
        <row r="16">
          <cell r="B16" t="str">
            <v>Batu  bara</v>
          </cell>
          <cell r="C16" t="str">
            <v>Rp.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Gas  alam</v>
          </cell>
          <cell r="C17" t="str">
            <v>Rp.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Panas  Bumi</v>
          </cell>
          <cell r="C18" t="str">
            <v>Rp.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E&amp;P</v>
          </cell>
          <cell r="C19" t="str">
            <v>Rp.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Retribusi Penggunaan Arus Air Pemda</v>
          </cell>
          <cell r="C20" t="str">
            <v>Rp.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Campuran  Minyak  Bakar  dll</v>
          </cell>
          <cell r="C21" t="str">
            <v>Rp.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Minyak  Pelumas</v>
          </cell>
          <cell r="C22" t="str">
            <v>Rp.</v>
          </cell>
          <cell r="D22">
            <v>0</v>
          </cell>
          <cell r="E22">
            <v>0</v>
          </cell>
          <cell r="F22">
            <v>117470.23733503619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117470.23733503619</v>
          </cell>
        </row>
        <row r="23">
          <cell r="B23" t="str">
            <v>Bahan Bakar Sewa Pembangkit</v>
          </cell>
          <cell r="C23" t="str">
            <v>Rp.</v>
          </cell>
          <cell r="J23">
            <v>0</v>
          </cell>
          <cell r="K23">
            <v>0</v>
          </cell>
        </row>
        <row r="24">
          <cell r="B24" t="str">
            <v>J u m l a h</v>
          </cell>
          <cell r="C24" t="str">
            <v>Rp.</v>
          </cell>
          <cell r="D24">
            <v>0</v>
          </cell>
          <cell r="E24">
            <v>0</v>
          </cell>
          <cell r="F24">
            <v>1059750.0203810132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1059750.0203810132</v>
          </cell>
        </row>
        <row r="25">
          <cell r="B25" t="str">
            <v>Dalam  Satuan  ( Unit )</v>
          </cell>
        </row>
        <row r="26">
          <cell r="B26" t="str">
            <v>H   S   D</v>
          </cell>
          <cell r="C26" t="str">
            <v>Liter</v>
          </cell>
          <cell r="D26">
            <v>0</v>
          </cell>
          <cell r="E26">
            <v>0</v>
          </cell>
          <cell r="F26">
            <v>371408.0459770115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371408.0459770115</v>
          </cell>
        </row>
        <row r="27">
          <cell r="B27" t="str">
            <v>M    F   O / Residu</v>
          </cell>
          <cell r="C27" t="str">
            <v>Liter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I    D   O</v>
          </cell>
          <cell r="C28" t="str">
            <v>Liter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Batu  bara</v>
          </cell>
          <cell r="C29" t="str">
            <v>Kg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Gas  alam</v>
          </cell>
          <cell r="C30" t="str">
            <v>1000 BTU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Panas  Bumi</v>
          </cell>
          <cell r="C31" t="str">
            <v>kWh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E&amp;P (PLTA)</v>
          </cell>
          <cell r="C32" t="str">
            <v>kWh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E&amp;P (PLTU)</v>
          </cell>
          <cell r="C33" t="str">
            <v>m3</v>
          </cell>
          <cell r="K33">
            <v>0</v>
          </cell>
        </row>
        <row r="34">
          <cell r="B34" t="str">
            <v>Retribusi Penggunaan Arus Air Pemda</v>
          </cell>
          <cell r="C34" t="str">
            <v>Liter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Campuran  Minyak  Bakar  dll</v>
          </cell>
          <cell r="C35" t="str">
            <v>Liter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Minyak  Pelumas</v>
          </cell>
          <cell r="C36" t="str">
            <v>Liter</v>
          </cell>
          <cell r="D36">
            <v>0</v>
          </cell>
          <cell r="E36">
            <v>0</v>
          </cell>
          <cell r="F36">
            <v>3789.3624946785867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3789.3624946785867</v>
          </cell>
        </row>
        <row r="37">
          <cell r="B37" t="str">
            <v>Bahan Bakar Sewa Pembangkit</v>
          </cell>
          <cell r="C37" t="str">
            <v>Liter</v>
          </cell>
          <cell r="J37">
            <v>0</v>
          </cell>
          <cell r="K37">
            <v>0</v>
          </cell>
        </row>
        <row r="38">
          <cell r="B38" t="str">
            <v>D:\TM1-HASIL\TM1\PLN Budget Reports V1.2\Reports\[RKAP Laba_ Rugi.xls]BBMJenis(12B1)</v>
          </cell>
          <cell r="K38">
            <v>38413.629965162036</v>
          </cell>
        </row>
        <row r="41">
          <cell r="B41" t="str">
            <v>PT. PLN (PERSERO)</v>
          </cell>
        </row>
        <row r="42">
          <cell r="B42" t="str">
            <v>SATUAN ADMINISTRASI</v>
          </cell>
        </row>
        <row r="43">
          <cell r="B43" t="str">
            <v>DISTRIBUSI BALI</v>
          </cell>
        </row>
        <row r="44">
          <cell r="B44" t="str">
            <v>LEMBAR KERJA</v>
          </cell>
          <cell r="H44" t="str">
            <v>Daftar</v>
          </cell>
          <cell r="I44" t="str">
            <v>12B1</v>
          </cell>
        </row>
        <row r="45">
          <cell r="B45" t="str">
            <v>ANGGARAN LABA RUGI</v>
          </cell>
        </row>
        <row r="46">
          <cell r="B46" t="str">
            <v>TAHUN 2005 - S/D TRW II</v>
          </cell>
          <cell r="H46" t="str">
            <v>Perihal</v>
          </cell>
          <cell r="I46" t="str">
            <v>PEMAKAIAN BAHAN BAKAR DAN MINYAK PELUMAS</v>
          </cell>
        </row>
        <row r="47">
          <cell r="B47" t="str">
            <v>(Dalam ribuan rupiah)</v>
          </cell>
        </row>
        <row r="48">
          <cell r="D48" t="str">
            <v>Pembangkitan PLTA</v>
          </cell>
          <cell r="E48" t="str">
            <v>Pembangkitan PLTU</v>
          </cell>
          <cell r="F48" t="str">
            <v>Pembangkitan PLTD</v>
          </cell>
          <cell r="G48" t="str">
            <v>Pembangkitan PLTG</v>
          </cell>
          <cell r="H48" t="str">
            <v>Pembangkitan PLTP</v>
          </cell>
          <cell r="I48" t="str">
            <v xml:space="preserve">Pembangkitan PLTGU </v>
          </cell>
          <cell r="J48" t="str">
            <v>Sewa Pembangkit</v>
          </cell>
          <cell r="K48" t="str">
            <v>Fungsi Pembangkitan :</v>
          </cell>
        </row>
        <row r="49">
          <cell r="C49" t="str">
            <v>Satuan</v>
          </cell>
          <cell r="D49" t="str">
            <v>PLTA</v>
          </cell>
          <cell r="E49" t="str">
            <v>PLTU</v>
          </cell>
          <cell r="F49" t="str">
            <v>PLTD</v>
          </cell>
          <cell r="G49" t="str">
            <v>PLTG</v>
          </cell>
          <cell r="H49" t="str">
            <v>PLTP</v>
          </cell>
          <cell r="I49" t="str">
            <v>PLTGU</v>
          </cell>
          <cell r="J49" t="str">
            <v>Sewa Pembangkit</v>
          </cell>
          <cell r="K49" t="str">
            <v>Jumlah</v>
          </cell>
        </row>
        <row r="50">
          <cell r="B50" t="str">
            <v>1</v>
          </cell>
          <cell r="C50" t="str">
            <v>2</v>
          </cell>
          <cell r="D50" t="str">
            <v>3</v>
          </cell>
          <cell r="E50" t="str">
            <v>4</v>
          </cell>
          <cell r="F50" t="str">
            <v>5</v>
          </cell>
          <cell r="G50" t="str">
            <v>6</v>
          </cell>
          <cell r="H50" t="str">
            <v>7</v>
          </cell>
          <cell r="I50" t="str">
            <v>8</v>
          </cell>
          <cell r="J50" t="str">
            <v>9</v>
          </cell>
          <cell r="K50" t="str">
            <v>9=3 s/d 9</v>
          </cell>
        </row>
        <row r="51">
          <cell r="B51" t="str">
            <v>Dalam  Rupiah</v>
          </cell>
        </row>
        <row r="52">
          <cell r="B52" t="str">
            <v>H   S   D</v>
          </cell>
          <cell r="C52" t="str">
            <v>Rp.</v>
          </cell>
          <cell r="F52">
            <v>1883759.625</v>
          </cell>
          <cell r="K52">
            <v>1883759.625</v>
          </cell>
        </row>
        <row r="53">
          <cell r="B53" t="str">
            <v>M    F   O / Residu</v>
          </cell>
          <cell r="C53" t="str">
            <v>Rp.</v>
          </cell>
          <cell r="K53">
            <v>0</v>
          </cell>
        </row>
        <row r="54">
          <cell r="B54" t="str">
            <v>I    D   O</v>
          </cell>
          <cell r="C54" t="str">
            <v>Rp.</v>
          </cell>
          <cell r="K54">
            <v>0</v>
          </cell>
        </row>
        <row r="55">
          <cell r="B55" t="str">
            <v>Sub  Jumlah</v>
          </cell>
          <cell r="C55" t="str">
            <v>Rp.</v>
          </cell>
          <cell r="D55">
            <v>0</v>
          </cell>
          <cell r="E55">
            <v>0</v>
          </cell>
          <cell r="F55">
            <v>1883759.625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1883759.625</v>
          </cell>
        </row>
        <row r="56">
          <cell r="B56" t="str">
            <v>Batu  bara</v>
          </cell>
          <cell r="C56" t="str">
            <v>Rp.</v>
          </cell>
          <cell r="K56">
            <v>0</v>
          </cell>
        </row>
        <row r="57">
          <cell r="B57" t="str">
            <v>Gas  alam</v>
          </cell>
          <cell r="C57" t="str">
            <v>Rp.</v>
          </cell>
          <cell r="K57">
            <v>0</v>
          </cell>
        </row>
        <row r="58">
          <cell r="B58" t="str">
            <v>Panas  Bumi</v>
          </cell>
          <cell r="C58" t="str">
            <v>Rp.</v>
          </cell>
          <cell r="K58">
            <v>0</v>
          </cell>
        </row>
        <row r="59">
          <cell r="B59" t="str">
            <v>E&amp;P</v>
          </cell>
          <cell r="C59" t="str">
            <v>Rp.</v>
          </cell>
          <cell r="K59">
            <v>0</v>
          </cell>
        </row>
        <row r="60">
          <cell r="B60" t="str">
            <v>Retribusi Penggunaan Arus Air Pemda</v>
          </cell>
          <cell r="C60" t="str">
            <v>Rp.</v>
          </cell>
          <cell r="K60">
            <v>0</v>
          </cell>
        </row>
        <row r="61">
          <cell r="B61" t="str">
            <v>Campuran  Minyak  Bakar  dll</v>
          </cell>
          <cell r="C61" t="str">
            <v>Rp.</v>
          </cell>
          <cell r="K61">
            <v>0</v>
          </cell>
        </row>
        <row r="62">
          <cell r="B62" t="str">
            <v>Minyak  Pelumas</v>
          </cell>
          <cell r="C62" t="str">
            <v>Rp.</v>
          </cell>
          <cell r="F62">
            <v>234840.5</v>
          </cell>
          <cell r="K62">
            <v>234840.5</v>
          </cell>
        </row>
        <row r="63">
          <cell r="B63" t="str">
            <v>Bahan Bakar Sewa Pembangkit</v>
          </cell>
          <cell r="C63" t="str">
            <v>Rp.</v>
          </cell>
          <cell r="J63">
            <v>0</v>
          </cell>
          <cell r="K63">
            <v>0</v>
          </cell>
        </row>
        <row r="64">
          <cell r="B64" t="str">
            <v>J u m l a h</v>
          </cell>
          <cell r="C64" t="str">
            <v>Rp.</v>
          </cell>
          <cell r="D64">
            <v>0</v>
          </cell>
          <cell r="E64">
            <v>0</v>
          </cell>
          <cell r="F64">
            <v>2118600.125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2118600.125</v>
          </cell>
        </row>
        <row r="65">
          <cell r="B65" t="str">
            <v>Dalam  Satuan  ( Unit )</v>
          </cell>
        </row>
        <row r="66">
          <cell r="B66" t="str">
            <v>H   S   D</v>
          </cell>
          <cell r="C66" t="str">
            <v>Liter</v>
          </cell>
          <cell r="F66">
            <v>742500</v>
          </cell>
          <cell r="K66">
            <v>742500</v>
          </cell>
        </row>
        <row r="67">
          <cell r="B67" t="str">
            <v>M    F   O / Residu</v>
          </cell>
          <cell r="C67" t="str">
            <v>Liter</v>
          </cell>
          <cell r="K67">
            <v>0</v>
          </cell>
        </row>
        <row r="68">
          <cell r="B68" t="str">
            <v>I    D   O</v>
          </cell>
          <cell r="C68" t="str">
            <v>Liter</v>
          </cell>
          <cell r="K68">
            <v>0</v>
          </cell>
        </row>
        <row r="69">
          <cell r="B69" t="str">
            <v>Batu  bara</v>
          </cell>
          <cell r="C69" t="str">
            <v>Kg</v>
          </cell>
          <cell r="K69">
            <v>0</v>
          </cell>
        </row>
        <row r="70">
          <cell r="B70" t="str">
            <v>Gas  alam</v>
          </cell>
          <cell r="C70" t="str">
            <v>1000 BTU</v>
          </cell>
          <cell r="K70">
            <v>0</v>
          </cell>
        </row>
        <row r="71">
          <cell r="B71" t="str">
            <v>Panas  Bumi</v>
          </cell>
          <cell r="C71" t="str">
            <v>kWh</v>
          </cell>
          <cell r="K71">
            <v>0</v>
          </cell>
        </row>
        <row r="72">
          <cell r="B72" t="str">
            <v>E&amp;P (PLTA)</v>
          </cell>
          <cell r="C72" t="str">
            <v>kWh</v>
          </cell>
          <cell r="K72">
            <v>0</v>
          </cell>
        </row>
        <row r="73">
          <cell r="B73" t="str">
            <v>E&amp;P (PLTU)</v>
          </cell>
          <cell r="C73" t="str">
            <v>m3</v>
          </cell>
          <cell r="K73">
            <v>0</v>
          </cell>
        </row>
        <row r="74">
          <cell r="B74" t="str">
            <v>Retribusi Penggunaan Arus Air Pemda</v>
          </cell>
          <cell r="C74" t="str">
            <v>Liter</v>
          </cell>
          <cell r="K74">
            <v>0</v>
          </cell>
        </row>
        <row r="75">
          <cell r="B75" t="str">
            <v>Campuran  Minyak  Bakar  dll</v>
          </cell>
          <cell r="C75" t="str">
            <v>Liter</v>
          </cell>
          <cell r="K75">
            <v>0</v>
          </cell>
        </row>
        <row r="76">
          <cell r="B76" t="str">
            <v>Minyak  Pelumas</v>
          </cell>
          <cell r="C76" t="str">
            <v>Liter</v>
          </cell>
          <cell r="F76">
            <v>7575.5</v>
          </cell>
          <cell r="K76">
            <v>7575.5</v>
          </cell>
        </row>
        <row r="77">
          <cell r="B77" t="str">
            <v>Bahan Bakar Sewa Pembangkit</v>
          </cell>
          <cell r="C77" t="str">
            <v>Liter</v>
          </cell>
          <cell r="J77">
            <v>0</v>
          </cell>
          <cell r="K77">
            <v>0</v>
          </cell>
        </row>
        <row r="81">
          <cell r="B81" t="str">
            <v>PT. PLN (PERSERO)</v>
          </cell>
        </row>
        <row r="82">
          <cell r="B82" t="str">
            <v>SATUAN ADMINISTRASI</v>
          </cell>
        </row>
        <row r="83">
          <cell r="B83" t="str">
            <v>DISTRIBUSI BALI</v>
          </cell>
        </row>
        <row r="84">
          <cell r="B84" t="str">
            <v>LEMBAR KERJA</v>
          </cell>
          <cell r="H84" t="str">
            <v>Daftar</v>
          </cell>
          <cell r="I84" t="str">
            <v>12B1</v>
          </cell>
        </row>
        <row r="85">
          <cell r="B85" t="str">
            <v>ANGGARAN LABA RUGI</v>
          </cell>
        </row>
        <row r="86">
          <cell r="B86" t="str">
            <v>TAHUN 2005 - S/D TRW III</v>
          </cell>
          <cell r="H86" t="str">
            <v>Perihal</v>
          </cell>
          <cell r="I86" t="str">
            <v>PEMAKAIAN BAHAN BAKAR DAN MINYAK PELUMAS</v>
          </cell>
        </row>
        <row r="87">
          <cell r="B87" t="str">
            <v>(Dalam ribuan rupiah)</v>
          </cell>
        </row>
        <row r="88">
          <cell r="D88" t="str">
            <v>Pembangkitan PLTA</v>
          </cell>
          <cell r="E88" t="str">
            <v>Pembangkitan PLTU</v>
          </cell>
          <cell r="F88" t="str">
            <v>Pembangkitan PLTD</v>
          </cell>
          <cell r="G88" t="str">
            <v>Pembangkitan PLTG</v>
          </cell>
          <cell r="H88" t="str">
            <v>Pembangkitan PLTP</v>
          </cell>
          <cell r="I88" t="str">
            <v xml:space="preserve">Pembangkitan PLTGU </v>
          </cell>
          <cell r="J88" t="str">
            <v>Sewa Pembangkit</v>
          </cell>
          <cell r="K88" t="str">
            <v>Fungsi Pembangkitan :</v>
          </cell>
        </row>
        <row r="89">
          <cell r="C89" t="str">
            <v>Satuan</v>
          </cell>
          <cell r="D89" t="str">
            <v>PLTA</v>
          </cell>
          <cell r="E89" t="str">
            <v>PLTU</v>
          </cell>
          <cell r="F89" t="str">
            <v>PLTD</v>
          </cell>
          <cell r="G89" t="str">
            <v>PLTG</v>
          </cell>
          <cell r="H89" t="str">
            <v>PLTP</v>
          </cell>
          <cell r="I89" t="str">
            <v>PLTGU</v>
          </cell>
          <cell r="J89" t="str">
            <v>Sewa Pembangkit</v>
          </cell>
          <cell r="K89" t="str">
            <v>Jumlah</v>
          </cell>
        </row>
        <row r="90">
          <cell r="B90" t="str">
            <v>1</v>
          </cell>
          <cell r="C90" t="str">
            <v>2</v>
          </cell>
          <cell r="D90" t="str">
            <v>3</v>
          </cell>
          <cell r="E90" t="str">
            <v>4</v>
          </cell>
          <cell r="F90" t="str">
            <v>5</v>
          </cell>
          <cell r="G90" t="str">
            <v>6</v>
          </cell>
          <cell r="H90" t="str">
            <v>7</v>
          </cell>
          <cell r="I90" t="str">
            <v>8</v>
          </cell>
          <cell r="J90" t="str">
            <v>9</v>
          </cell>
          <cell r="K90" t="str">
            <v>9=3 s/d 9</v>
          </cell>
        </row>
        <row r="91">
          <cell r="B91" t="str">
            <v>Dalam  Rupiah</v>
          </cell>
        </row>
        <row r="92">
          <cell r="B92" t="str">
            <v>H   S   D</v>
          </cell>
          <cell r="C92" t="str">
            <v>Rp.</v>
          </cell>
          <cell r="F92">
            <v>2826041.4080459774</v>
          </cell>
          <cell r="K92">
            <v>2826041.4080459774</v>
          </cell>
        </row>
        <row r="93">
          <cell r="B93" t="str">
            <v>M    F   O / Residu</v>
          </cell>
          <cell r="C93" t="str">
            <v>Rp.</v>
          </cell>
          <cell r="K93">
            <v>0</v>
          </cell>
        </row>
        <row r="94">
          <cell r="B94" t="str">
            <v>I    D   O</v>
          </cell>
          <cell r="C94" t="str">
            <v>Rp.</v>
          </cell>
          <cell r="K94">
            <v>0</v>
          </cell>
        </row>
        <row r="95">
          <cell r="B95" t="str">
            <v>Sub  Jumlah</v>
          </cell>
          <cell r="C95" t="str">
            <v>Rp.</v>
          </cell>
          <cell r="D95">
            <v>0</v>
          </cell>
          <cell r="E95">
            <v>0</v>
          </cell>
          <cell r="F95">
            <v>2826041.4080459774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2826041.4080459774</v>
          </cell>
        </row>
        <row r="96">
          <cell r="B96" t="str">
            <v>Batu  bara</v>
          </cell>
          <cell r="C96" t="str">
            <v>Rp.</v>
          </cell>
          <cell r="K96">
            <v>0</v>
          </cell>
        </row>
        <row r="97">
          <cell r="B97" t="str">
            <v>Gas  alam</v>
          </cell>
          <cell r="C97" t="str">
            <v>Rp.</v>
          </cell>
          <cell r="K97">
            <v>0</v>
          </cell>
        </row>
        <row r="98">
          <cell r="B98" t="str">
            <v>Panas  Bumi</v>
          </cell>
          <cell r="C98" t="str">
            <v>Rp.</v>
          </cell>
          <cell r="K98">
            <v>0</v>
          </cell>
        </row>
        <row r="99">
          <cell r="B99" t="str">
            <v>E&amp;P</v>
          </cell>
          <cell r="C99" t="str">
            <v>Rp.</v>
          </cell>
          <cell r="K99">
            <v>0</v>
          </cell>
        </row>
        <row r="100">
          <cell r="B100" t="str">
            <v>Retribusi Penggunaan Arus Air Pemda</v>
          </cell>
          <cell r="C100" t="str">
            <v>Rp.</v>
          </cell>
          <cell r="K100">
            <v>0</v>
          </cell>
        </row>
        <row r="101">
          <cell r="B101" t="str">
            <v>Campuran  Minyak  Bakar  dll</v>
          </cell>
          <cell r="C101" t="str">
            <v>Rp.</v>
          </cell>
          <cell r="K101">
            <v>0</v>
          </cell>
        </row>
        <row r="102">
          <cell r="B102" t="str">
            <v>Minyak  Pelumas</v>
          </cell>
          <cell r="C102" t="str">
            <v>Rp.</v>
          </cell>
          <cell r="F102">
            <v>352313.73733503616</v>
          </cell>
          <cell r="K102">
            <v>352313.73733503616</v>
          </cell>
        </row>
        <row r="103">
          <cell r="B103" t="str">
            <v>Bahan Bakar Sewa Pembangkit</v>
          </cell>
          <cell r="C103" t="str">
            <v>Rp.</v>
          </cell>
          <cell r="J103">
            <v>0</v>
          </cell>
          <cell r="K103">
            <v>0</v>
          </cell>
        </row>
        <row r="104">
          <cell r="B104" t="str">
            <v>J u m l a h</v>
          </cell>
          <cell r="C104" t="str">
            <v>Rp.</v>
          </cell>
          <cell r="D104">
            <v>0</v>
          </cell>
          <cell r="E104">
            <v>0</v>
          </cell>
          <cell r="F104">
            <v>3178355.1453810134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3178355.1453810134</v>
          </cell>
        </row>
        <row r="105">
          <cell r="B105" t="str">
            <v>Dalam  Satuan  ( Unit )</v>
          </cell>
        </row>
        <row r="106">
          <cell r="B106" t="str">
            <v>H   S   D</v>
          </cell>
          <cell r="C106" t="str">
            <v>Liter</v>
          </cell>
          <cell r="F106">
            <v>1113908.0459770116</v>
          </cell>
          <cell r="K106">
            <v>1113908.0459770116</v>
          </cell>
        </row>
        <row r="107">
          <cell r="B107" t="str">
            <v>M    F   O / Residu</v>
          </cell>
          <cell r="C107" t="str">
            <v>Liter</v>
          </cell>
          <cell r="K107">
            <v>0</v>
          </cell>
        </row>
        <row r="108">
          <cell r="B108" t="str">
            <v>I    D   O</v>
          </cell>
          <cell r="C108" t="str">
            <v>Liter</v>
          </cell>
          <cell r="K108">
            <v>0</v>
          </cell>
        </row>
        <row r="109">
          <cell r="B109" t="str">
            <v>Batu  bara</v>
          </cell>
          <cell r="C109" t="str">
            <v>Kg</v>
          </cell>
          <cell r="K109">
            <v>0</v>
          </cell>
        </row>
        <row r="110">
          <cell r="B110" t="str">
            <v>Gas  alam</v>
          </cell>
          <cell r="C110" t="str">
            <v>1000 BTU</v>
          </cell>
          <cell r="K110">
            <v>0</v>
          </cell>
        </row>
        <row r="111">
          <cell r="B111" t="str">
            <v>Panas  Bumi</v>
          </cell>
          <cell r="C111" t="str">
            <v>kWh</v>
          </cell>
          <cell r="K111">
            <v>0</v>
          </cell>
        </row>
        <row r="112">
          <cell r="B112" t="str">
            <v>E&amp;P (PLTA)</v>
          </cell>
          <cell r="C112" t="str">
            <v>kWh</v>
          </cell>
          <cell r="K112">
            <v>0</v>
          </cell>
        </row>
        <row r="113">
          <cell r="B113" t="str">
            <v>E&amp;P (PLTU)</v>
          </cell>
          <cell r="C113" t="str">
            <v>m3</v>
          </cell>
          <cell r="K113">
            <v>0</v>
          </cell>
        </row>
        <row r="114">
          <cell r="B114" t="str">
            <v>Retribusi Penggunaan Arus Air Pemda</v>
          </cell>
          <cell r="C114" t="str">
            <v>Liter</v>
          </cell>
          <cell r="K114">
            <v>0</v>
          </cell>
        </row>
        <row r="115">
          <cell r="B115" t="str">
            <v>Campuran  Minyak  Bakar  dll</v>
          </cell>
          <cell r="C115" t="str">
            <v>Liter</v>
          </cell>
          <cell r="K115">
            <v>0</v>
          </cell>
        </row>
        <row r="116">
          <cell r="B116" t="str">
            <v>Minyak  Pelumas</v>
          </cell>
          <cell r="C116" t="str">
            <v>Liter</v>
          </cell>
          <cell r="F116">
            <v>11364.862494678586</v>
          </cell>
          <cell r="K116">
            <v>11364.862494678586</v>
          </cell>
        </row>
        <row r="118">
          <cell r="B118" t="str">
            <v>D:\TM1-HASIL\TM1\PLN Budget Reports V1.2\Reports\[RKAP Laba_ Rugi.xls]BBMJenis(12B1)</v>
          </cell>
          <cell r="K118">
            <v>38413.629965162036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  <cell r="H124" t="str">
            <v>Daftar</v>
          </cell>
          <cell r="I124" t="str">
            <v>12B1</v>
          </cell>
        </row>
        <row r="125">
          <cell r="B125" t="str">
            <v>ANGGARAN LABA RUGI</v>
          </cell>
        </row>
        <row r="126">
          <cell r="B126" t="str">
            <v>TAHUN 2005 - S/D TRW IV</v>
          </cell>
          <cell r="H126" t="str">
            <v>Perihal</v>
          </cell>
          <cell r="I126" t="str">
            <v>PEMAKAIAN BAHAN BAKAR DAN MINYAK PELUMAS</v>
          </cell>
        </row>
        <row r="127">
          <cell r="B127" t="str">
            <v>(Dalam ribuan rupiah)</v>
          </cell>
        </row>
        <row r="128">
          <cell r="D128" t="str">
            <v>Pembangkitan PLTA</v>
          </cell>
          <cell r="E128" t="str">
            <v>Pembangkitan PLTU</v>
          </cell>
          <cell r="F128" t="str">
            <v>Pembangkitan PLTD</v>
          </cell>
          <cell r="G128" t="str">
            <v>Pembangkitan PLTG</v>
          </cell>
          <cell r="H128" t="str">
            <v>Pembangkitan PLTP</v>
          </cell>
          <cell r="I128" t="str">
            <v xml:space="preserve">Pembangkitan PLTGU </v>
          </cell>
          <cell r="J128" t="str">
            <v>Sewa Pembangkit</v>
          </cell>
          <cell r="K128" t="str">
            <v>Fungsi Pembangkitan :</v>
          </cell>
        </row>
        <row r="129">
          <cell r="C129" t="str">
            <v>Satuan</v>
          </cell>
          <cell r="D129" t="str">
            <v>PLTA</v>
          </cell>
          <cell r="E129" t="str">
            <v>PLTU</v>
          </cell>
          <cell r="F129" t="str">
            <v>PLTD</v>
          </cell>
          <cell r="G129" t="str">
            <v>PLTG</v>
          </cell>
          <cell r="H129" t="str">
            <v>PLTP</v>
          </cell>
          <cell r="I129" t="str">
            <v>PLTGU</v>
          </cell>
          <cell r="J129" t="str">
            <v>Sewa Pembangkit</v>
          </cell>
          <cell r="K129" t="str">
            <v>Jumlah</v>
          </cell>
        </row>
        <row r="130">
          <cell r="B130" t="str">
            <v>1</v>
          </cell>
          <cell r="C130" t="str">
            <v>2</v>
          </cell>
          <cell r="D130" t="str">
            <v>3</v>
          </cell>
          <cell r="E130" t="str">
            <v>4</v>
          </cell>
          <cell r="F130" t="str">
            <v>5</v>
          </cell>
          <cell r="G130" t="str">
            <v>6</v>
          </cell>
          <cell r="H130" t="str">
            <v>7</v>
          </cell>
          <cell r="I130" t="str">
            <v>8</v>
          </cell>
          <cell r="J130" t="str">
            <v>9</v>
          </cell>
          <cell r="K130" t="str">
            <v>9=3 s/d 9</v>
          </cell>
        </row>
        <row r="131">
          <cell r="B131" t="str">
            <v>Dalam  Rupiah</v>
          </cell>
        </row>
        <row r="132">
          <cell r="B132" t="str">
            <v>H   S   D</v>
          </cell>
          <cell r="C132" t="str">
            <v>Rp.</v>
          </cell>
          <cell r="F132">
            <v>3767520.25</v>
          </cell>
          <cell r="K132">
            <v>3767520.25</v>
          </cell>
        </row>
        <row r="133">
          <cell r="B133" t="str">
            <v>M    F   O / Residu</v>
          </cell>
          <cell r="C133" t="str">
            <v>Rp.</v>
          </cell>
          <cell r="K133">
            <v>0</v>
          </cell>
        </row>
        <row r="134">
          <cell r="B134" t="str">
            <v>I    D   O</v>
          </cell>
          <cell r="C134" t="str">
            <v>Rp.</v>
          </cell>
          <cell r="K134">
            <v>0</v>
          </cell>
        </row>
        <row r="135">
          <cell r="B135" t="str">
            <v>Sub  Jumlah</v>
          </cell>
          <cell r="C135" t="str">
            <v>Rp.</v>
          </cell>
          <cell r="D135">
            <v>0</v>
          </cell>
          <cell r="E135">
            <v>0</v>
          </cell>
          <cell r="F135">
            <v>3767520.25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3767520.25</v>
          </cell>
        </row>
        <row r="136">
          <cell r="B136" t="str">
            <v>Batu  bara</v>
          </cell>
          <cell r="C136" t="str">
            <v>Rp.</v>
          </cell>
          <cell r="K136">
            <v>0</v>
          </cell>
        </row>
        <row r="137">
          <cell r="B137" t="str">
            <v>Gas  alam</v>
          </cell>
          <cell r="C137" t="str">
            <v>Rp.</v>
          </cell>
          <cell r="K137">
            <v>0</v>
          </cell>
        </row>
        <row r="138">
          <cell r="B138" t="str">
            <v>Panas  Bumi</v>
          </cell>
          <cell r="C138" t="str">
            <v>Rp.</v>
          </cell>
          <cell r="K138">
            <v>0</v>
          </cell>
        </row>
        <row r="139">
          <cell r="B139" t="str">
            <v>E&amp;P</v>
          </cell>
          <cell r="C139" t="str">
            <v>Rp.</v>
          </cell>
          <cell r="K139">
            <v>0</v>
          </cell>
        </row>
        <row r="140">
          <cell r="B140" t="str">
            <v>Retribusi Penggunaan Arus Air Pemda</v>
          </cell>
          <cell r="C140" t="str">
            <v>Rp.</v>
          </cell>
          <cell r="K140">
            <v>0</v>
          </cell>
        </row>
        <row r="141">
          <cell r="B141" t="str">
            <v>Campuran  Minyak  Bakar  dll</v>
          </cell>
          <cell r="C141" t="str">
            <v>Rp.</v>
          </cell>
          <cell r="K141">
            <v>0</v>
          </cell>
        </row>
        <row r="142">
          <cell r="B142" t="str">
            <v>Minyak  Pelumas</v>
          </cell>
          <cell r="C142" t="str">
            <v>Rp.</v>
          </cell>
          <cell r="F142">
            <v>469680</v>
          </cell>
          <cell r="K142">
            <v>469680</v>
          </cell>
        </row>
        <row r="143">
          <cell r="B143" t="str">
            <v>Bahan Bakar Sewa Pembangkit</v>
          </cell>
          <cell r="C143" t="str">
            <v>Rp.</v>
          </cell>
          <cell r="J143">
            <v>0</v>
          </cell>
          <cell r="K143">
            <v>0</v>
          </cell>
        </row>
        <row r="144">
          <cell r="B144" t="str">
            <v>J u m l a h</v>
          </cell>
          <cell r="C144" t="str">
            <v>Rp.</v>
          </cell>
          <cell r="D144">
            <v>0</v>
          </cell>
          <cell r="E144">
            <v>0</v>
          </cell>
          <cell r="F144">
            <v>4237200.25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4237200.25</v>
          </cell>
        </row>
        <row r="145">
          <cell r="B145" t="str">
            <v>Dalam  Satuan  ( Unit )</v>
          </cell>
        </row>
        <row r="146">
          <cell r="B146" t="str">
            <v>H   S   D</v>
          </cell>
          <cell r="C146" t="str">
            <v>Liter</v>
          </cell>
          <cell r="F146">
            <v>1485000</v>
          </cell>
          <cell r="K146">
            <v>1485000</v>
          </cell>
        </row>
        <row r="147">
          <cell r="B147" t="str">
            <v>M    F   O / Residu</v>
          </cell>
          <cell r="C147" t="str">
            <v>Liter</v>
          </cell>
          <cell r="K147">
            <v>0</v>
          </cell>
        </row>
        <row r="148">
          <cell r="B148" t="str">
            <v>I    D   O</v>
          </cell>
          <cell r="C148" t="str">
            <v>Liter</v>
          </cell>
          <cell r="K148">
            <v>0</v>
          </cell>
        </row>
        <row r="149">
          <cell r="B149" t="str">
            <v>Batu  bara</v>
          </cell>
          <cell r="C149" t="str">
            <v>Kg</v>
          </cell>
          <cell r="K149">
            <v>0</v>
          </cell>
        </row>
        <row r="150">
          <cell r="B150" t="str">
            <v>Gas  alam</v>
          </cell>
          <cell r="C150" t="str">
            <v>1000 BTU</v>
          </cell>
          <cell r="K150">
            <v>0</v>
          </cell>
        </row>
        <row r="151">
          <cell r="B151" t="str">
            <v>Panas  Bumi</v>
          </cell>
          <cell r="C151" t="str">
            <v>kWh</v>
          </cell>
          <cell r="K151">
            <v>0</v>
          </cell>
        </row>
        <row r="152">
          <cell r="B152" t="str">
            <v>E&amp;P (PLTA)</v>
          </cell>
          <cell r="C152" t="str">
            <v>kWh</v>
          </cell>
          <cell r="K152">
            <v>0</v>
          </cell>
        </row>
        <row r="153">
          <cell r="B153" t="str">
            <v>E&amp;P (PLTU)</v>
          </cell>
          <cell r="C153" t="str">
            <v>m3</v>
          </cell>
          <cell r="K153">
            <v>0</v>
          </cell>
        </row>
        <row r="154">
          <cell r="B154" t="str">
            <v>Retribusi Penggunaan Arus Air Pemda</v>
          </cell>
          <cell r="C154" t="str">
            <v>Liter</v>
          </cell>
          <cell r="K154">
            <v>0</v>
          </cell>
        </row>
        <row r="155">
          <cell r="B155" t="str">
            <v>Campuran  Minyak  Bakar  dll</v>
          </cell>
          <cell r="C155" t="str">
            <v>Liter</v>
          </cell>
          <cell r="K155">
            <v>0</v>
          </cell>
        </row>
      </sheetData>
      <sheetData sheetId="14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T4" t="str">
            <v>Daftar</v>
          </cell>
          <cell r="U4" t="str">
            <v>12B2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T6" t="str">
            <v>Perihal</v>
          </cell>
          <cell r="U6" t="str">
            <v>PRODUKSI TENAGA LISTRIK DAN BAHAN BAKAR / TRANSPORTASI</v>
          </cell>
        </row>
        <row r="7">
          <cell r="B7" t="str">
            <v>(Dalam ribuan rupiah)</v>
          </cell>
        </row>
        <row r="8">
          <cell r="C8" t="str">
            <v>Nama Pusat Listrik</v>
          </cell>
          <cell r="D8" t="str">
            <v>Jenis Bahan Bakar</v>
          </cell>
          <cell r="E8" t="str">
            <v>Pembangkitan</v>
          </cell>
          <cell r="F8" t="str">
            <v>Produksi Bruto - MWh</v>
          </cell>
          <cell r="G8" t="str">
            <v>PS Sentral - MWh</v>
          </cell>
          <cell r="H8" t="str">
            <v xml:space="preserve">Produksi Netto - MWh </v>
          </cell>
          <cell r="I8" t="str">
            <v>SFC - unit/kWh</v>
          </cell>
          <cell r="J8" t="str">
            <v>Volume Bahan Bakar</v>
          </cell>
          <cell r="K8" t="str">
            <v xml:space="preserve">Satuan Bahan Bakar </v>
          </cell>
          <cell r="L8" t="str">
            <v>Biaya Bahan Bakar / Satuan - Rp/Satuan</v>
          </cell>
          <cell r="M8" t="str">
            <v>Biaya Bahan Bakar -  Rp</v>
          </cell>
          <cell r="N8" t="str">
            <v>Biaya Bahan Bakar / Satuan - USD/Satuan</v>
          </cell>
          <cell r="O8" t="str">
            <v>Biaya Bahan Bakar -  USD</v>
          </cell>
          <cell r="P8" t="str">
            <v>Equivalen Rupiah -  Rp</v>
          </cell>
          <cell r="Q8" t="str">
            <v>Jumlah Biaya Bahan Bakar</v>
          </cell>
          <cell r="R8" t="str">
            <v>Nilai Kalor - Kcal</v>
          </cell>
          <cell r="S8" t="str">
            <v>Tara Kalor - Kcal/kwH</v>
          </cell>
          <cell r="T8" t="str">
            <v>Biaya Transportasi -  Rp/Liter</v>
          </cell>
          <cell r="U8" t="str">
            <v xml:space="preserve">Biaya Transportasi -  Rp </v>
          </cell>
          <cell r="V8" t="str">
            <v>Jumlah Biaya Bahan Bakar / Transportasi - Rp</v>
          </cell>
          <cell r="W8" t="str">
            <v>Biaya Produksi / kWh</v>
          </cell>
        </row>
        <row r="9">
          <cell r="B9" t="str">
            <v>No.</v>
          </cell>
          <cell r="C9" t="str">
            <v>Nama Pusat Listrik</v>
          </cell>
          <cell r="D9" t="str">
            <v>Jenis        Bahan Bakar</v>
          </cell>
          <cell r="E9" t="str">
            <v>Pembangkitan</v>
          </cell>
          <cell r="F9" t="str">
            <v>Produksi Bruto</v>
          </cell>
          <cell r="G9" t="str">
            <v>PS Sentral</v>
          </cell>
          <cell r="H9" t="str">
            <v>Produksi Netto</v>
          </cell>
          <cell r="I9" t="str">
            <v>SFC/SGC</v>
          </cell>
          <cell r="J9" t="str">
            <v>Volume Bahan Bakar</v>
          </cell>
          <cell r="K9" t="str">
            <v xml:space="preserve">Satuan            Bahan Bakar </v>
          </cell>
          <cell r="L9" t="str">
            <v>Porsi Rupiah</v>
          </cell>
          <cell r="N9" t="str">
            <v>Porsi Valas (USD)</v>
          </cell>
          <cell r="Q9" t="str">
            <v>Jumlah Biaya Bahan Bakar</v>
          </cell>
          <cell r="R9" t="str">
            <v>Kalor</v>
          </cell>
          <cell r="T9" t="str">
            <v>Biaya Transportasi</v>
          </cell>
          <cell r="V9" t="str">
            <v>Jumlah Biaya Bahan Bakar &amp; Transportasi</v>
          </cell>
          <cell r="W9" t="str">
            <v>Biaya Produksi / kWh</v>
          </cell>
        </row>
        <row r="10">
          <cell r="L10" t="str">
            <v>Biaya Bahan Bakar / Satuan</v>
          </cell>
          <cell r="M10" t="str">
            <v>Biaya Bahan Bakar</v>
          </cell>
          <cell r="N10" t="str">
            <v>Biaya Bahan Bakar / Satuan</v>
          </cell>
          <cell r="O10" t="str">
            <v>Biaya Bahan Bakar</v>
          </cell>
          <cell r="P10" t="str">
            <v>Equivalen Rupiah</v>
          </cell>
          <cell r="R10" t="str">
            <v>Nilai Kalor</v>
          </cell>
          <cell r="S10" t="str">
            <v>Tara Kalor</v>
          </cell>
        </row>
        <row r="11">
          <cell r="F11" t="str">
            <v>MWh</v>
          </cell>
          <cell r="G11" t="str">
            <v>MWh</v>
          </cell>
          <cell r="H11" t="str">
            <v xml:space="preserve">MWh </v>
          </cell>
          <cell r="I11" t="str">
            <v>unit/kWh</v>
          </cell>
          <cell r="L11" t="str">
            <v>Rp/Satuan</v>
          </cell>
          <cell r="M11" t="str">
            <v xml:space="preserve"> Rp</v>
          </cell>
          <cell r="N11" t="str">
            <v>USD/Satuan</v>
          </cell>
          <cell r="O11" t="str">
            <v xml:space="preserve"> USD</v>
          </cell>
          <cell r="P11" t="str">
            <v xml:space="preserve"> Rp</v>
          </cell>
          <cell r="Q11" t="str">
            <v>Rp</v>
          </cell>
          <cell r="R11" t="str">
            <v>Kcal</v>
          </cell>
          <cell r="S11" t="str">
            <v>Kcal/kwH</v>
          </cell>
          <cell r="T11" t="str">
            <v xml:space="preserve"> Rp/Liter</v>
          </cell>
          <cell r="U11" t="str">
            <v xml:space="preserve"> Rp </v>
          </cell>
          <cell r="V11" t="str">
            <v>Rp</v>
          </cell>
          <cell r="W11" t="str">
            <v xml:space="preserve">Rp / kWh 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7=5-6</v>
          </cell>
          <cell r="I12" t="str">
            <v>8</v>
          </cell>
          <cell r="J12" t="str">
            <v>9=8*5</v>
          </cell>
          <cell r="K12" t="str">
            <v>10</v>
          </cell>
          <cell r="L12" t="str">
            <v>11</v>
          </cell>
          <cell r="M12" t="str">
            <v>12=9*11</v>
          </cell>
          <cell r="N12" t="str">
            <v>13</v>
          </cell>
          <cell r="O12" t="str">
            <v>14=9*13</v>
          </cell>
          <cell r="P12" t="str">
            <v>15=14*Assptn</v>
          </cell>
          <cell r="Q12" t="str">
            <v>16=12+15</v>
          </cell>
          <cell r="R12">
            <v>17</v>
          </cell>
          <cell r="S12" t="str">
            <v>18=(9*17)/5</v>
          </cell>
          <cell r="T12" t="str">
            <v>19</v>
          </cell>
          <cell r="U12" t="str">
            <v>20=19*9</v>
          </cell>
          <cell r="V12" t="str">
            <v>21=16+20</v>
          </cell>
          <cell r="W12" t="str">
            <v>22= 21 / 5</v>
          </cell>
        </row>
        <row r="13">
          <cell r="B13">
            <v>1</v>
          </cell>
          <cell r="C13" t="str">
            <v>PLTD Nusa Penida &amp; Jungut Batu</v>
          </cell>
          <cell r="D13" t="str">
            <v>HSD</v>
          </cell>
          <cell r="E13" t="str">
            <v>PLTD</v>
          </cell>
          <cell r="F13">
            <v>1175</v>
          </cell>
          <cell r="H13">
            <v>1175</v>
          </cell>
          <cell r="I13">
            <v>0.316</v>
          </cell>
          <cell r="J13">
            <v>371300</v>
          </cell>
          <cell r="K13" t="str">
            <v>liter</v>
          </cell>
          <cell r="L13">
            <v>1830</v>
          </cell>
          <cell r="M13">
            <v>679479</v>
          </cell>
          <cell r="O13">
            <v>0</v>
          </cell>
          <cell r="P13">
            <v>0</v>
          </cell>
          <cell r="Q13">
            <v>679479</v>
          </cell>
          <cell r="S13">
            <v>0</v>
          </cell>
          <cell r="T13">
            <v>707.05</v>
          </cell>
          <cell r="U13">
            <v>262527.66499999998</v>
          </cell>
          <cell r="V13">
            <v>942006.66500000004</v>
          </cell>
          <cell r="W13">
            <v>801.70780000000002</v>
          </cell>
        </row>
        <row r="14">
          <cell r="B14">
            <v>2</v>
          </cell>
          <cell r="H14">
            <v>0</v>
          </cell>
          <cell r="J14">
            <v>0</v>
          </cell>
          <cell r="K14" t="str">
            <v/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B15">
            <v>3</v>
          </cell>
          <cell r="H15">
            <v>0</v>
          </cell>
          <cell r="J15">
            <v>0</v>
          </cell>
          <cell r="K15" t="str">
            <v/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S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>
            <v>4</v>
          </cell>
          <cell r="H16">
            <v>0</v>
          </cell>
          <cell r="J16">
            <v>0</v>
          </cell>
          <cell r="K16" t="str">
            <v/>
          </cell>
          <cell r="M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B17">
            <v>5</v>
          </cell>
          <cell r="H17">
            <v>0</v>
          </cell>
          <cell r="J17">
            <v>0</v>
          </cell>
          <cell r="K17" t="str">
            <v/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B18">
            <v>6</v>
          </cell>
          <cell r="H18">
            <v>0</v>
          </cell>
          <cell r="J18">
            <v>0</v>
          </cell>
          <cell r="K18" t="str">
            <v/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>
            <v>7</v>
          </cell>
          <cell r="H19">
            <v>0</v>
          </cell>
          <cell r="J19">
            <v>0</v>
          </cell>
          <cell r="K19" t="str">
            <v/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>
            <v>8</v>
          </cell>
          <cell r="H20">
            <v>0</v>
          </cell>
          <cell r="J20">
            <v>0</v>
          </cell>
          <cell r="K20" t="str">
            <v/>
          </cell>
          <cell r="M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>
            <v>9</v>
          </cell>
          <cell r="H21">
            <v>0</v>
          </cell>
          <cell r="J21">
            <v>0</v>
          </cell>
          <cell r="K21" t="str">
            <v/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B22">
            <v>10</v>
          </cell>
          <cell r="H22">
            <v>0</v>
          </cell>
          <cell r="J22">
            <v>0</v>
          </cell>
          <cell r="K22" t="str">
            <v/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B23">
            <v>11</v>
          </cell>
          <cell r="H23">
            <v>0</v>
          </cell>
          <cell r="J23">
            <v>0</v>
          </cell>
          <cell r="K23" t="str">
            <v/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B24">
            <v>12</v>
          </cell>
          <cell r="H24">
            <v>0</v>
          </cell>
          <cell r="J24">
            <v>0</v>
          </cell>
          <cell r="K24" t="str">
            <v/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>
            <v>13</v>
          </cell>
          <cell r="H25">
            <v>0</v>
          </cell>
          <cell r="J25">
            <v>0</v>
          </cell>
          <cell r="K25" t="str">
            <v/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B26">
            <v>14</v>
          </cell>
          <cell r="H26">
            <v>0</v>
          </cell>
          <cell r="J26">
            <v>0</v>
          </cell>
          <cell r="K26" t="str">
            <v/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>
            <v>15</v>
          </cell>
          <cell r="H27">
            <v>0</v>
          </cell>
          <cell r="J27">
            <v>0</v>
          </cell>
          <cell r="K27" t="str">
            <v/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>
            <v>16</v>
          </cell>
          <cell r="H28">
            <v>0</v>
          </cell>
          <cell r="J28">
            <v>0</v>
          </cell>
          <cell r="K28" t="str">
            <v/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</row>
        <row r="29">
          <cell r="B29">
            <v>17</v>
          </cell>
          <cell r="H29">
            <v>0</v>
          </cell>
          <cell r="J29">
            <v>0</v>
          </cell>
          <cell r="K29" t="str">
            <v/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</row>
        <row r="30">
          <cell r="B30">
            <v>18</v>
          </cell>
          <cell r="H30">
            <v>0</v>
          </cell>
          <cell r="J30">
            <v>0</v>
          </cell>
          <cell r="K30" t="str">
            <v/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>
            <v>19</v>
          </cell>
          <cell r="H31">
            <v>0</v>
          </cell>
          <cell r="J31">
            <v>0</v>
          </cell>
          <cell r="K31" t="str">
            <v/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>
            <v>20</v>
          </cell>
          <cell r="H32">
            <v>0</v>
          </cell>
          <cell r="J32">
            <v>0</v>
          </cell>
          <cell r="K32" t="str">
            <v/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</row>
        <row r="33">
          <cell r="B33">
            <v>21</v>
          </cell>
          <cell r="H33">
            <v>0</v>
          </cell>
          <cell r="J33">
            <v>0</v>
          </cell>
          <cell r="K33" t="str">
            <v/>
          </cell>
          <cell r="M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</row>
        <row r="34">
          <cell r="B34">
            <v>22</v>
          </cell>
          <cell r="H34">
            <v>0</v>
          </cell>
          <cell r="J34">
            <v>0</v>
          </cell>
          <cell r="K34" t="str">
            <v/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</row>
        <row r="35">
          <cell r="B35">
            <v>23</v>
          </cell>
          <cell r="H35">
            <v>0</v>
          </cell>
          <cell r="J35">
            <v>0</v>
          </cell>
          <cell r="K35" t="str">
            <v/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</row>
        <row r="36">
          <cell r="C36" t="str">
            <v>J U M L A H</v>
          </cell>
          <cell r="F36">
            <v>1175</v>
          </cell>
          <cell r="G36">
            <v>0</v>
          </cell>
          <cell r="H36">
            <v>1175</v>
          </cell>
          <cell r="J36">
            <v>371300</v>
          </cell>
          <cell r="M36">
            <v>679479</v>
          </cell>
          <cell r="O36">
            <v>0</v>
          </cell>
          <cell r="P36">
            <v>0</v>
          </cell>
          <cell r="Q36">
            <v>679479</v>
          </cell>
          <cell r="S36">
            <v>0</v>
          </cell>
          <cell r="U36">
            <v>262527.66499999998</v>
          </cell>
          <cell r="V36">
            <v>942006.66500000004</v>
          </cell>
          <cell r="W36">
            <v>801.70780000000002</v>
          </cell>
        </row>
        <row r="37">
          <cell r="B37" t="str">
            <v>D:\TM1-HASIL\TM1\PLN Budget Reports V1.2\Reports\[RKAP Laba_ Rugi.xls]ProduksiTL(12B2)</v>
          </cell>
          <cell r="W37">
            <v>38413.629965162036</v>
          </cell>
        </row>
        <row r="41">
          <cell r="B41" t="str">
            <v>PT. PLN (PERSERO)</v>
          </cell>
        </row>
        <row r="42">
          <cell r="B42" t="str">
            <v>SATUAN ADMINISTRASI</v>
          </cell>
        </row>
        <row r="43">
          <cell r="B43" t="str">
            <v>DISTRIBUSI BALI</v>
          </cell>
        </row>
        <row r="44">
          <cell r="B44" t="str">
            <v>LEMBAR KERJA</v>
          </cell>
          <cell r="T44" t="str">
            <v>Daftar</v>
          </cell>
          <cell r="U44" t="str">
            <v>12B2</v>
          </cell>
        </row>
        <row r="45">
          <cell r="B45" t="str">
            <v>ANGGARAN LABA RUGI</v>
          </cell>
        </row>
        <row r="46">
          <cell r="B46" t="str">
            <v>TAHUN 2005 - S/D TRW II</v>
          </cell>
          <cell r="T46" t="str">
            <v>Perihal</v>
          </cell>
          <cell r="U46" t="str">
            <v>PRODUKSI TENAGA LISTRIK DAN BAHAN BAKAR / TRANSPORTASI</v>
          </cell>
        </row>
        <row r="47">
          <cell r="B47" t="str">
            <v>(Dalam ribuan rupiah)</v>
          </cell>
        </row>
        <row r="48">
          <cell r="C48" t="str">
            <v>Nama Pusat Listrik</v>
          </cell>
          <cell r="D48" t="str">
            <v>Jenis Bahan Bakar</v>
          </cell>
          <cell r="E48" t="str">
            <v>Pembangkitan</v>
          </cell>
          <cell r="F48" t="str">
            <v>Produksi Bruto - MWh</v>
          </cell>
          <cell r="G48" t="str">
            <v>PS Sentral - MWh</v>
          </cell>
          <cell r="H48" t="str">
            <v xml:space="preserve">Produksi Netto - MWh </v>
          </cell>
          <cell r="I48" t="str">
            <v>SFC - unit/kWh</v>
          </cell>
          <cell r="J48" t="str">
            <v>Volume Bahan Bakar</v>
          </cell>
          <cell r="K48" t="str">
            <v xml:space="preserve">Satuan Bahan Bakar </v>
          </cell>
          <cell r="L48" t="str">
            <v>Biaya Bahan Bakar / Satuan - Rp/Satuan</v>
          </cell>
          <cell r="M48" t="str">
            <v>Biaya Bahan Bakar -  Rp</v>
          </cell>
          <cell r="N48" t="str">
            <v>Biaya Bahan Bakar / Satuan - USD/Satuan</v>
          </cell>
          <cell r="O48" t="str">
            <v>Biaya Bahan Bakar -  USD</v>
          </cell>
          <cell r="P48" t="str">
            <v>Equivalen Rupiah -  Rp</v>
          </cell>
          <cell r="Q48" t="str">
            <v>Jumlah Biaya Bahan Bakar</v>
          </cell>
          <cell r="R48" t="str">
            <v>Nilai Kalor - Kcal</v>
          </cell>
          <cell r="S48" t="str">
            <v>Tara Kalor - Kcal/kwH</v>
          </cell>
          <cell r="T48" t="str">
            <v>Biaya Transportasi -  Rp/Liter</v>
          </cell>
          <cell r="U48" t="str">
            <v xml:space="preserve">Biaya Transportasi -  Rp </v>
          </cell>
          <cell r="V48" t="str">
            <v>Jumlah Biaya Bahan Bakar / Transportasi - Rp</v>
          </cell>
          <cell r="W48" t="str">
            <v>Biaya Produksi / kWh</v>
          </cell>
        </row>
        <row r="49">
          <cell r="B49" t="str">
            <v>No.</v>
          </cell>
          <cell r="C49" t="str">
            <v>Nama Pusat Listrik</v>
          </cell>
          <cell r="D49" t="str">
            <v>Jenis        Bahan Bakar</v>
          </cell>
          <cell r="E49" t="str">
            <v>Pembangkitan</v>
          </cell>
          <cell r="F49" t="str">
            <v>Produksi Bruto</v>
          </cell>
          <cell r="G49" t="str">
            <v>PS Sentral</v>
          </cell>
          <cell r="H49" t="str">
            <v>Produksi Netto</v>
          </cell>
          <cell r="I49" t="str">
            <v>SFC</v>
          </cell>
          <cell r="J49" t="str">
            <v>Volume Bahan Bakar</v>
          </cell>
          <cell r="K49" t="str">
            <v xml:space="preserve">Satuan            Bahan Bakar </v>
          </cell>
          <cell r="L49" t="str">
            <v>Porsi Rupiah</v>
          </cell>
          <cell r="N49" t="str">
            <v>Porsi Valas (USD)</v>
          </cell>
          <cell r="Q49" t="str">
            <v>Jumlah Biaya Bahan Bakar</v>
          </cell>
          <cell r="R49" t="str">
            <v>Kalor</v>
          </cell>
          <cell r="T49" t="str">
            <v>Biaya Transportasi</v>
          </cell>
          <cell r="V49" t="str">
            <v>Jumlah Biaya Bahan Bakar / Transportasi</v>
          </cell>
          <cell r="W49" t="str">
            <v>Biaya Produksi / kWh</v>
          </cell>
        </row>
        <row r="50">
          <cell r="L50" t="str">
            <v>Biaya Bahan Bakar / Satuan</v>
          </cell>
          <cell r="M50" t="str">
            <v>Biaya Bahan Bakar</v>
          </cell>
          <cell r="N50" t="str">
            <v>Biaya Bahan Bakar / Satuan</v>
          </cell>
          <cell r="O50" t="str">
            <v>Biaya Bahan Bakar</v>
          </cell>
          <cell r="P50" t="str">
            <v>Equivalen Rupiah</v>
          </cell>
          <cell r="R50" t="str">
            <v>Nilai Kalor</v>
          </cell>
          <cell r="S50" t="str">
            <v>Tara Kalor</v>
          </cell>
        </row>
        <row r="51">
          <cell r="F51" t="str">
            <v>MWh</v>
          </cell>
          <cell r="G51" t="str">
            <v>MWh</v>
          </cell>
          <cell r="H51" t="str">
            <v xml:space="preserve">MWh </v>
          </cell>
          <cell r="I51" t="str">
            <v>unit/kWh</v>
          </cell>
          <cell r="L51" t="str">
            <v>Rp/Satuan</v>
          </cell>
          <cell r="M51" t="str">
            <v xml:space="preserve"> Rp</v>
          </cell>
          <cell r="N51" t="str">
            <v>USD/Satuan</v>
          </cell>
          <cell r="O51" t="str">
            <v xml:space="preserve"> USD</v>
          </cell>
          <cell r="P51" t="str">
            <v xml:space="preserve"> Rp</v>
          </cell>
          <cell r="Q51" t="str">
            <v>Rp</v>
          </cell>
          <cell r="R51" t="str">
            <v>Kcal</v>
          </cell>
          <cell r="S51" t="str">
            <v>Kcal/kwH</v>
          </cell>
          <cell r="T51" t="str">
            <v xml:space="preserve"> Rp/Liter</v>
          </cell>
          <cell r="U51" t="str">
            <v xml:space="preserve"> Rp </v>
          </cell>
          <cell r="V51" t="str">
            <v>Rp</v>
          </cell>
          <cell r="W51" t="str">
            <v xml:space="preserve">Rp / kWh </v>
          </cell>
        </row>
        <row r="52">
          <cell r="B52" t="str">
            <v>1</v>
          </cell>
          <cell r="C52" t="str">
            <v>2</v>
          </cell>
          <cell r="D52" t="str">
            <v>3</v>
          </cell>
          <cell r="E52" t="str">
            <v>4</v>
          </cell>
          <cell r="F52" t="str">
            <v>5</v>
          </cell>
          <cell r="G52" t="str">
            <v>6</v>
          </cell>
          <cell r="H52" t="str">
            <v>7=5-6</v>
          </cell>
          <cell r="I52" t="str">
            <v>8</v>
          </cell>
          <cell r="J52" t="str">
            <v>9=8*5</v>
          </cell>
          <cell r="K52" t="str">
            <v>10</v>
          </cell>
          <cell r="L52" t="str">
            <v>11</v>
          </cell>
          <cell r="M52" t="str">
            <v>12=9*11</v>
          </cell>
          <cell r="N52" t="str">
            <v>13</v>
          </cell>
          <cell r="O52" t="str">
            <v>14=9*13</v>
          </cell>
          <cell r="P52" t="str">
            <v>15=14*Assumption</v>
          </cell>
          <cell r="Q52" t="str">
            <v>16=12+15</v>
          </cell>
          <cell r="R52">
            <v>17</v>
          </cell>
          <cell r="S52" t="str">
            <v>18=(9*17)/5</v>
          </cell>
          <cell r="T52" t="str">
            <v>19</v>
          </cell>
          <cell r="U52" t="str">
            <v>20=19*9</v>
          </cell>
          <cell r="V52" t="str">
            <v>21=16+20</v>
          </cell>
          <cell r="W52" t="str">
            <v>22= 21 / 5</v>
          </cell>
        </row>
        <row r="53">
          <cell r="B53">
            <v>1</v>
          </cell>
          <cell r="C53" t="str">
            <v>PLTD Nusa Penida &amp; Jungut Batu</v>
          </cell>
          <cell r="D53" t="str">
            <v>HSD</v>
          </cell>
          <cell r="E53" t="str">
            <v>PLTD</v>
          </cell>
          <cell r="F53">
            <v>2349</v>
          </cell>
          <cell r="H53">
            <v>2349</v>
          </cell>
          <cell r="I53">
            <v>0.316</v>
          </cell>
          <cell r="J53">
            <v>742284</v>
          </cell>
          <cell r="K53" t="str">
            <v>liter</v>
          </cell>
          <cell r="L53">
            <v>1830</v>
          </cell>
          <cell r="M53">
            <v>1358379.72</v>
          </cell>
          <cell r="O53">
            <v>0</v>
          </cell>
          <cell r="P53">
            <v>0</v>
          </cell>
          <cell r="Q53">
            <v>1358379.72</v>
          </cell>
          <cell r="S53">
            <v>0</v>
          </cell>
          <cell r="T53">
            <v>707.05</v>
          </cell>
          <cell r="U53">
            <v>524831.90220000001</v>
          </cell>
          <cell r="V53">
            <v>1883211.6222000001</v>
          </cell>
          <cell r="W53">
            <v>801.70780000000002</v>
          </cell>
        </row>
        <row r="54">
          <cell r="B54">
            <v>2</v>
          </cell>
          <cell r="H54">
            <v>0</v>
          </cell>
          <cell r="J54">
            <v>0</v>
          </cell>
          <cell r="K54" t="str">
            <v/>
          </cell>
          <cell r="M54">
            <v>0</v>
          </cell>
          <cell r="O54">
            <v>0</v>
          </cell>
          <cell r="P54">
            <v>0</v>
          </cell>
          <cell r="Q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>
            <v>3</v>
          </cell>
          <cell r="H55">
            <v>0</v>
          </cell>
          <cell r="J55">
            <v>0</v>
          </cell>
          <cell r="K55" t="str">
            <v/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</row>
        <row r="56">
          <cell r="B56">
            <v>4</v>
          </cell>
          <cell r="H56">
            <v>0</v>
          </cell>
          <cell r="J56">
            <v>0</v>
          </cell>
          <cell r="K56" t="str">
            <v/>
          </cell>
          <cell r="M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>
            <v>5</v>
          </cell>
          <cell r="H57">
            <v>0</v>
          </cell>
          <cell r="J57">
            <v>0</v>
          </cell>
          <cell r="K57" t="str">
            <v/>
          </cell>
          <cell r="M57">
            <v>0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>
            <v>6</v>
          </cell>
          <cell r="H58">
            <v>0</v>
          </cell>
          <cell r="J58">
            <v>0</v>
          </cell>
          <cell r="K58" t="str">
            <v/>
          </cell>
          <cell r="M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>
            <v>7</v>
          </cell>
          <cell r="H59">
            <v>0</v>
          </cell>
          <cell r="J59">
            <v>0</v>
          </cell>
          <cell r="K59" t="str">
            <v/>
          </cell>
          <cell r="M59">
            <v>0</v>
          </cell>
          <cell r="O59">
            <v>0</v>
          </cell>
          <cell r="P59">
            <v>0</v>
          </cell>
          <cell r="Q59">
            <v>0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>
            <v>8</v>
          </cell>
          <cell r="H60">
            <v>0</v>
          </cell>
          <cell r="J60">
            <v>0</v>
          </cell>
          <cell r="K60" t="str">
            <v/>
          </cell>
          <cell r="M60">
            <v>0</v>
          </cell>
          <cell r="O60">
            <v>0</v>
          </cell>
          <cell r="P60">
            <v>0</v>
          </cell>
          <cell r="Q60">
            <v>0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>
            <v>9</v>
          </cell>
          <cell r="H61">
            <v>0</v>
          </cell>
          <cell r="J61">
            <v>0</v>
          </cell>
          <cell r="K61" t="str">
            <v/>
          </cell>
          <cell r="M61">
            <v>0</v>
          </cell>
          <cell r="O61">
            <v>0</v>
          </cell>
          <cell r="P61">
            <v>0</v>
          </cell>
          <cell r="Q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>
            <v>10</v>
          </cell>
          <cell r="H62">
            <v>0</v>
          </cell>
          <cell r="J62">
            <v>0</v>
          </cell>
          <cell r="K62" t="str">
            <v/>
          </cell>
          <cell r="M62">
            <v>0</v>
          </cell>
          <cell r="O62">
            <v>0</v>
          </cell>
          <cell r="P62">
            <v>0</v>
          </cell>
          <cell r="Q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>
            <v>11</v>
          </cell>
          <cell r="H63">
            <v>0</v>
          </cell>
          <cell r="J63">
            <v>0</v>
          </cell>
          <cell r="K63" t="str">
            <v/>
          </cell>
          <cell r="M63">
            <v>0</v>
          </cell>
          <cell r="O63">
            <v>0</v>
          </cell>
          <cell r="P63">
            <v>0</v>
          </cell>
          <cell r="Q63">
            <v>0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>
            <v>12</v>
          </cell>
          <cell r="H64">
            <v>0</v>
          </cell>
          <cell r="J64">
            <v>0</v>
          </cell>
          <cell r="K64" t="str">
            <v/>
          </cell>
          <cell r="M64">
            <v>0</v>
          </cell>
          <cell r="O64">
            <v>0</v>
          </cell>
          <cell r="P64">
            <v>0</v>
          </cell>
          <cell r="Q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>
            <v>13</v>
          </cell>
          <cell r="H65">
            <v>0</v>
          </cell>
          <cell r="J65">
            <v>0</v>
          </cell>
          <cell r="K65" t="str">
            <v/>
          </cell>
          <cell r="M65">
            <v>0</v>
          </cell>
          <cell r="O65">
            <v>0</v>
          </cell>
          <cell r="P65">
            <v>0</v>
          </cell>
          <cell r="Q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>
            <v>14</v>
          </cell>
          <cell r="H66">
            <v>0</v>
          </cell>
          <cell r="J66">
            <v>0</v>
          </cell>
          <cell r="K66" t="str">
            <v/>
          </cell>
          <cell r="M66">
            <v>0</v>
          </cell>
          <cell r="O66">
            <v>0</v>
          </cell>
          <cell r="P66">
            <v>0</v>
          </cell>
          <cell r="Q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</row>
        <row r="67">
          <cell r="B67">
            <v>15</v>
          </cell>
          <cell r="H67">
            <v>0</v>
          </cell>
          <cell r="J67">
            <v>0</v>
          </cell>
          <cell r="K67" t="str">
            <v/>
          </cell>
          <cell r="M67">
            <v>0</v>
          </cell>
          <cell r="O67">
            <v>0</v>
          </cell>
          <cell r="P67">
            <v>0</v>
          </cell>
          <cell r="Q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B68">
            <v>16</v>
          </cell>
          <cell r="H68">
            <v>0</v>
          </cell>
          <cell r="J68">
            <v>0</v>
          </cell>
          <cell r="K68" t="str">
            <v/>
          </cell>
          <cell r="M68">
            <v>0</v>
          </cell>
          <cell r="O68">
            <v>0</v>
          </cell>
          <cell r="P68">
            <v>0</v>
          </cell>
          <cell r="Q68">
            <v>0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</row>
        <row r="69">
          <cell r="B69">
            <v>17</v>
          </cell>
          <cell r="H69">
            <v>0</v>
          </cell>
          <cell r="J69">
            <v>0</v>
          </cell>
          <cell r="K69" t="str">
            <v/>
          </cell>
          <cell r="M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>
            <v>18</v>
          </cell>
          <cell r="H70">
            <v>0</v>
          </cell>
          <cell r="J70">
            <v>0</v>
          </cell>
          <cell r="K70" t="str">
            <v/>
          </cell>
          <cell r="M70">
            <v>0</v>
          </cell>
          <cell r="O70">
            <v>0</v>
          </cell>
          <cell r="P70">
            <v>0</v>
          </cell>
          <cell r="Q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>
            <v>19</v>
          </cell>
          <cell r="H71">
            <v>0</v>
          </cell>
          <cell r="J71">
            <v>0</v>
          </cell>
          <cell r="K71" t="str">
            <v/>
          </cell>
          <cell r="M71">
            <v>0</v>
          </cell>
          <cell r="O71">
            <v>0</v>
          </cell>
          <cell r="P71">
            <v>0</v>
          </cell>
          <cell r="Q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B72">
            <v>20</v>
          </cell>
          <cell r="H72">
            <v>0</v>
          </cell>
          <cell r="J72">
            <v>0</v>
          </cell>
          <cell r="K72" t="str">
            <v/>
          </cell>
          <cell r="M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</row>
        <row r="73">
          <cell r="B73">
            <v>21</v>
          </cell>
          <cell r="H73">
            <v>0</v>
          </cell>
          <cell r="J73">
            <v>0</v>
          </cell>
          <cell r="K73" t="str">
            <v/>
          </cell>
          <cell r="M73">
            <v>0</v>
          </cell>
          <cell r="O73">
            <v>0</v>
          </cell>
          <cell r="P73">
            <v>0</v>
          </cell>
          <cell r="Q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</row>
        <row r="74">
          <cell r="B74">
            <v>22</v>
          </cell>
          <cell r="H74">
            <v>0</v>
          </cell>
          <cell r="J74">
            <v>0</v>
          </cell>
          <cell r="K74" t="str">
            <v/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</row>
        <row r="75">
          <cell r="B75">
            <v>23</v>
          </cell>
          <cell r="H75">
            <v>0</v>
          </cell>
          <cell r="J75">
            <v>0</v>
          </cell>
          <cell r="K75" t="str">
            <v/>
          </cell>
          <cell r="M75">
            <v>0</v>
          </cell>
          <cell r="O75">
            <v>0</v>
          </cell>
          <cell r="P75">
            <v>0</v>
          </cell>
          <cell r="Q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C76" t="str">
            <v>J U M L A H</v>
          </cell>
          <cell r="F76">
            <v>2349</v>
          </cell>
          <cell r="G76">
            <v>0</v>
          </cell>
          <cell r="H76">
            <v>2349</v>
          </cell>
          <cell r="J76">
            <v>742284</v>
          </cell>
          <cell r="M76">
            <v>1358379.72</v>
          </cell>
          <cell r="O76">
            <v>0</v>
          </cell>
          <cell r="P76">
            <v>0</v>
          </cell>
          <cell r="Q76">
            <v>1358379.72</v>
          </cell>
          <cell r="S76">
            <v>0</v>
          </cell>
          <cell r="U76">
            <v>524831.90220000001</v>
          </cell>
          <cell r="V76">
            <v>1883211.6222000001</v>
          </cell>
          <cell r="W76">
            <v>801.70780000000002</v>
          </cell>
        </row>
        <row r="77">
          <cell r="B77" t="str">
            <v>D:\TM1-HASIL\TM1\PLN Budget Reports V1.2\Reports\[RKAP Laba_ Rugi.xls]ProduksiTL(12B2)</v>
          </cell>
          <cell r="W77">
            <v>38413.629965162036</v>
          </cell>
        </row>
        <row r="81">
          <cell r="B81" t="str">
            <v>PT. PLN (PERSERO)</v>
          </cell>
        </row>
        <row r="82">
          <cell r="B82" t="str">
            <v>SATUAN ADMINISTRASI</v>
          </cell>
        </row>
        <row r="83">
          <cell r="B83" t="str">
            <v>DISTRIBUSI BALI</v>
          </cell>
        </row>
        <row r="84">
          <cell r="B84" t="str">
            <v>LEMBAR KERJA</v>
          </cell>
          <cell r="T84" t="str">
            <v>Daftar</v>
          </cell>
          <cell r="U84" t="str">
            <v>12B2</v>
          </cell>
        </row>
        <row r="85">
          <cell r="B85" t="str">
            <v>ANGGARAN LABA RUGI</v>
          </cell>
        </row>
        <row r="86">
          <cell r="B86" t="str">
            <v>TAHUN 2005 - S/D TRW III</v>
          </cell>
          <cell r="T86" t="str">
            <v>Perihal</v>
          </cell>
          <cell r="U86" t="str">
            <v>PRODUKSI TENAGA LISTRIK DAN BAHAN BAKAR / TRANSPORTASI</v>
          </cell>
        </row>
        <row r="87">
          <cell r="B87" t="str">
            <v>(Dalam ribuan rupiah)</v>
          </cell>
        </row>
        <row r="88">
          <cell r="C88" t="str">
            <v>Nama Pusat Listrik</v>
          </cell>
          <cell r="D88" t="str">
            <v>Jenis Bahan Bakar</v>
          </cell>
          <cell r="E88" t="str">
            <v>Pembangkitan</v>
          </cell>
          <cell r="F88" t="str">
            <v>Produksi Bruto - MWh</v>
          </cell>
          <cell r="G88" t="str">
            <v>PS Sentral - MWh</v>
          </cell>
          <cell r="H88" t="str">
            <v xml:space="preserve">Produksi Netto - MWh </v>
          </cell>
          <cell r="I88" t="str">
            <v>SFC - unit/kWh</v>
          </cell>
          <cell r="J88" t="str">
            <v>Volume Bahan Bakar</v>
          </cell>
          <cell r="K88" t="str">
            <v xml:space="preserve">Satuan Bahan Bakar </v>
          </cell>
          <cell r="L88" t="str">
            <v>Biaya Bahan Bakar / Satuan - Rp/Satuan</v>
          </cell>
          <cell r="M88" t="str">
            <v>Biaya Bahan Bakar -  Rp</v>
          </cell>
          <cell r="N88" t="str">
            <v>Biaya Bahan Bakar / Satuan - USD/Satuan</v>
          </cell>
          <cell r="O88" t="str">
            <v>Biaya Bahan Bakar -  USD</v>
          </cell>
          <cell r="P88" t="str">
            <v>Equivalen Rupiah -  Rp</v>
          </cell>
          <cell r="Q88" t="str">
            <v>Jumlah Biaya Bahan Bakar</v>
          </cell>
          <cell r="R88" t="str">
            <v>Nilai Kalor - Kcal</v>
          </cell>
          <cell r="S88" t="str">
            <v>Tara Kalor - Kcal/kwH</v>
          </cell>
          <cell r="T88" t="str">
            <v>Biaya Transportasi -  Rp/Liter</v>
          </cell>
          <cell r="U88" t="str">
            <v xml:space="preserve">Biaya Transportasi -  Rp </v>
          </cell>
          <cell r="V88" t="str">
            <v>Jumlah Biaya Bahan Bakar / Transportasi - Rp</v>
          </cell>
          <cell r="W88" t="str">
            <v>Biaya Produksi / kWh</v>
          </cell>
        </row>
        <row r="89">
          <cell r="B89" t="str">
            <v>No.</v>
          </cell>
          <cell r="C89" t="str">
            <v>Nama Pusat Listrik</v>
          </cell>
          <cell r="D89" t="str">
            <v>Jenis        Bahan Bakar</v>
          </cell>
          <cell r="E89" t="str">
            <v>Pembangkitan</v>
          </cell>
          <cell r="F89" t="str">
            <v>Produksi Bruto</v>
          </cell>
          <cell r="G89" t="str">
            <v>PS Sentral</v>
          </cell>
          <cell r="H89" t="str">
            <v>Produksi Netto</v>
          </cell>
          <cell r="I89" t="str">
            <v>SFC</v>
          </cell>
          <cell r="J89" t="str">
            <v>Volume Bahan Bakar</v>
          </cell>
          <cell r="K89" t="str">
            <v xml:space="preserve">Satuan            Bahan Bakar </v>
          </cell>
          <cell r="L89" t="str">
            <v>Porsi Rupiah</v>
          </cell>
          <cell r="N89" t="str">
            <v>Porsi Valas (USD)</v>
          </cell>
          <cell r="Q89" t="str">
            <v>Jumlah Biaya Bahan Bakar</v>
          </cell>
          <cell r="R89" t="str">
            <v>Kalor</v>
          </cell>
          <cell r="T89" t="str">
            <v>Biaya Transportasi</v>
          </cell>
          <cell r="V89" t="str">
            <v>Jumlah Biaya Bahan Bakar / Transportasi</v>
          </cell>
          <cell r="W89" t="str">
            <v>Biaya Produksi / kWh</v>
          </cell>
        </row>
        <row r="90">
          <cell r="L90" t="str">
            <v>Biaya Bahan Bakar / Satuan</v>
          </cell>
          <cell r="M90" t="str">
            <v>Biaya Bahan Bakar</v>
          </cell>
          <cell r="N90" t="str">
            <v>Biaya Bahan Bakar / Satuan</v>
          </cell>
          <cell r="O90" t="str">
            <v>Biaya Bahan Bakar</v>
          </cell>
          <cell r="P90" t="str">
            <v>Equivalen Rupiah</v>
          </cell>
          <cell r="R90" t="str">
            <v>Nilai Kalor</v>
          </cell>
          <cell r="S90" t="str">
            <v>Tara Kalor</v>
          </cell>
        </row>
        <row r="91">
          <cell r="F91" t="str">
            <v>MWh</v>
          </cell>
          <cell r="G91" t="str">
            <v>MWh</v>
          </cell>
          <cell r="H91" t="str">
            <v xml:space="preserve">MWh </v>
          </cell>
          <cell r="I91" t="str">
            <v>unit/kWh</v>
          </cell>
          <cell r="L91" t="str">
            <v>Rp/Satuan</v>
          </cell>
          <cell r="M91" t="str">
            <v xml:space="preserve"> Rp</v>
          </cell>
          <cell r="N91" t="str">
            <v>USD/Satuan</v>
          </cell>
          <cell r="O91" t="str">
            <v xml:space="preserve"> USD</v>
          </cell>
          <cell r="P91" t="str">
            <v xml:space="preserve"> Rp</v>
          </cell>
          <cell r="Q91" t="str">
            <v>Rp</v>
          </cell>
          <cell r="R91" t="str">
            <v>Kcal</v>
          </cell>
          <cell r="S91" t="str">
            <v>Kcal/kwH</v>
          </cell>
          <cell r="T91" t="str">
            <v xml:space="preserve"> Rp/Liter</v>
          </cell>
          <cell r="U91" t="str">
            <v xml:space="preserve"> Rp </v>
          </cell>
          <cell r="V91" t="str">
            <v>Rp</v>
          </cell>
          <cell r="W91" t="str">
            <v xml:space="preserve">Rp / kWh </v>
          </cell>
        </row>
        <row r="92">
          <cell r="B92" t="str">
            <v>1</v>
          </cell>
          <cell r="C92" t="str">
            <v>2</v>
          </cell>
          <cell r="D92" t="str">
            <v>3</v>
          </cell>
          <cell r="E92" t="str">
            <v>4</v>
          </cell>
          <cell r="F92" t="str">
            <v>5</v>
          </cell>
          <cell r="G92" t="str">
            <v>6</v>
          </cell>
          <cell r="H92" t="str">
            <v>7=5-6</v>
          </cell>
          <cell r="I92" t="str">
            <v>8</v>
          </cell>
          <cell r="J92" t="str">
            <v>9=8*5</v>
          </cell>
          <cell r="K92" t="str">
            <v>10</v>
          </cell>
          <cell r="L92" t="str">
            <v>11</v>
          </cell>
          <cell r="M92" t="str">
            <v>12=9*11</v>
          </cell>
          <cell r="N92" t="str">
            <v>13</v>
          </cell>
          <cell r="O92" t="str">
            <v>14=9*13</v>
          </cell>
          <cell r="P92" t="str">
            <v>15=14*Assumption</v>
          </cell>
          <cell r="Q92" t="str">
            <v>16=12+15</v>
          </cell>
          <cell r="R92">
            <v>17</v>
          </cell>
          <cell r="S92" t="str">
            <v>18=(9*17)/5</v>
          </cell>
          <cell r="T92" t="str">
            <v>19</v>
          </cell>
          <cell r="U92" t="str">
            <v>20=19*9</v>
          </cell>
          <cell r="V92" t="str">
            <v>21=16+20</v>
          </cell>
          <cell r="W92" t="str">
            <v>22= 21 / 5</v>
          </cell>
        </row>
        <row r="93">
          <cell r="B93">
            <v>1</v>
          </cell>
          <cell r="C93" t="str">
            <v>PLTD Nusa Penida &amp; Jungut Batu</v>
          </cell>
          <cell r="D93" t="str">
            <v>HSD</v>
          </cell>
          <cell r="E93" t="str">
            <v>PLTD</v>
          </cell>
          <cell r="F93">
            <v>3524</v>
          </cell>
          <cell r="H93">
            <v>3524</v>
          </cell>
          <cell r="I93">
            <v>0.316</v>
          </cell>
          <cell r="J93">
            <v>1113584</v>
          </cell>
          <cell r="K93" t="str">
            <v>liter</v>
          </cell>
          <cell r="L93">
            <v>1830</v>
          </cell>
          <cell r="M93">
            <v>2037858.72</v>
          </cell>
          <cell r="O93">
            <v>0</v>
          </cell>
          <cell r="P93">
            <v>0</v>
          </cell>
          <cell r="Q93">
            <v>2037858.72</v>
          </cell>
          <cell r="S93">
            <v>0</v>
          </cell>
          <cell r="T93">
            <v>707.05</v>
          </cell>
          <cell r="U93">
            <v>787359.56719999993</v>
          </cell>
          <cell r="V93">
            <v>2825218.2872000001</v>
          </cell>
          <cell r="W93">
            <v>801.70780000000002</v>
          </cell>
        </row>
        <row r="94">
          <cell r="B94">
            <v>2</v>
          </cell>
          <cell r="H94">
            <v>0</v>
          </cell>
          <cell r="J94">
            <v>0</v>
          </cell>
          <cell r="K94" t="str">
            <v/>
          </cell>
          <cell r="M94">
            <v>0</v>
          </cell>
          <cell r="O94">
            <v>0</v>
          </cell>
          <cell r="P94">
            <v>0</v>
          </cell>
          <cell r="Q94">
            <v>0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>
            <v>3</v>
          </cell>
          <cell r="H95">
            <v>0</v>
          </cell>
          <cell r="J95">
            <v>0</v>
          </cell>
          <cell r="K95" t="str">
            <v/>
          </cell>
          <cell r="M95">
            <v>0</v>
          </cell>
          <cell r="O95">
            <v>0</v>
          </cell>
          <cell r="P95">
            <v>0</v>
          </cell>
          <cell r="Q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>
            <v>4</v>
          </cell>
          <cell r="H96">
            <v>0</v>
          </cell>
          <cell r="J96">
            <v>0</v>
          </cell>
          <cell r="K96" t="str">
            <v/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>
            <v>5</v>
          </cell>
          <cell r="H97">
            <v>0</v>
          </cell>
          <cell r="J97">
            <v>0</v>
          </cell>
          <cell r="K97" t="str">
            <v/>
          </cell>
          <cell r="M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>
            <v>6</v>
          </cell>
          <cell r="H98">
            <v>0</v>
          </cell>
          <cell r="J98">
            <v>0</v>
          </cell>
          <cell r="K98" t="str">
            <v/>
          </cell>
          <cell r="M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>
            <v>7</v>
          </cell>
          <cell r="H99">
            <v>0</v>
          </cell>
          <cell r="J99">
            <v>0</v>
          </cell>
          <cell r="K99" t="str">
            <v/>
          </cell>
          <cell r="M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>
            <v>8</v>
          </cell>
          <cell r="H100">
            <v>0</v>
          </cell>
          <cell r="J100">
            <v>0</v>
          </cell>
          <cell r="K100" t="str">
            <v/>
          </cell>
          <cell r="M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</row>
        <row r="101">
          <cell r="B101">
            <v>9</v>
          </cell>
          <cell r="H101">
            <v>0</v>
          </cell>
          <cell r="J101">
            <v>0</v>
          </cell>
          <cell r="K101" t="str">
            <v/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>
            <v>10</v>
          </cell>
          <cell r="H102">
            <v>0</v>
          </cell>
          <cell r="J102">
            <v>0</v>
          </cell>
          <cell r="K102" t="str">
            <v/>
          </cell>
          <cell r="M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</row>
        <row r="103">
          <cell r="B103">
            <v>11</v>
          </cell>
          <cell r="H103">
            <v>0</v>
          </cell>
          <cell r="J103">
            <v>0</v>
          </cell>
          <cell r="K103" t="str">
            <v/>
          </cell>
          <cell r="M103">
            <v>0</v>
          </cell>
          <cell r="O103">
            <v>0</v>
          </cell>
          <cell r="P103">
            <v>0</v>
          </cell>
          <cell r="Q103">
            <v>0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>
            <v>12</v>
          </cell>
          <cell r="H104">
            <v>0</v>
          </cell>
          <cell r="J104">
            <v>0</v>
          </cell>
          <cell r="K104" t="str">
            <v/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>
            <v>13</v>
          </cell>
          <cell r="H105">
            <v>0</v>
          </cell>
          <cell r="J105">
            <v>0</v>
          </cell>
          <cell r="K105" t="str">
            <v/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</row>
        <row r="106">
          <cell r="B106">
            <v>14</v>
          </cell>
          <cell r="H106">
            <v>0</v>
          </cell>
          <cell r="J106">
            <v>0</v>
          </cell>
          <cell r="K106" t="str">
            <v/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S106">
            <v>0</v>
          </cell>
          <cell r="U106">
            <v>0</v>
          </cell>
          <cell r="V106">
            <v>0</v>
          </cell>
          <cell r="W106">
            <v>0</v>
          </cell>
        </row>
        <row r="107">
          <cell r="B107">
            <v>15</v>
          </cell>
          <cell r="H107">
            <v>0</v>
          </cell>
          <cell r="J107">
            <v>0</v>
          </cell>
          <cell r="K107" t="str">
            <v/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S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B108">
            <v>16</v>
          </cell>
          <cell r="H108">
            <v>0</v>
          </cell>
          <cell r="J108">
            <v>0</v>
          </cell>
          <cell r="K108" t="str">
            <v/>
          </cell>
          <cell r="M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B109">
            <v>17</v>
          </cell>
          <cell r="H109">
            <v>0</v>
          </cell>
          <cell r="J109">
            <v>0</v>
          </cell>
          <cell r="K109" t="str">
            <v/>
          </cell>
          <cell r="M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</row>
        <row r="110">
          <cell r="B110">
            <v>18</v>
          </cell>
          <cell r="H110">
            <v>0</v>
          </cell>
          <cell r="J110">
            <v>0</v>
          </cell>
          <cell r="K110" t="str">
            <v/>
          </cell>
          <cell r="M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>
            <v>19</v>
          </cell>
          <cell r="H111">
            <v>0</v>
          </cell>
          <cell r="J111">
            <v>0</v>
          </cell>
          <cell r="K111" t="str">
            <v/>
          </cell>
          <cell r="M111">
            <v>0</v>
          </cell>
          <cell r="O111">
            <v>0</v>
          </cell>
          <cell r="P111">
            <v>0</v>
          </cell>
          <cell r="Q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>
            <v>20</v>
          </cell>
          <cell r="H112">
            <v>0</v>
          </cell>
          <cell r="J112">
            <v>0</v>
          </cell>
          <cell r="K112" t="str">
            <v/>
          </cell>
          <cell r="M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>
            <v>21</v>
          </cell>
          <cell r="H113">
            <v>0</v>
          </cell>
          <cell r="J113">
            <v>0</v>
          </cell>
          <cell r="K113" t="str">
            <v/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</row>
        <row r="114">
          <cell r="B114">
            <v>22</v>
          </cell>
          <cell r="H114">
            <v>0</v>
          </cell>
          <cell r="J114">
            <v>0</v>
          </cell>
          <cell r="K114" t="str">
            <v/>
          </cell>
          <cell r="M114">
            <v>0</v>
          </cell>
          <cell r="O114">
            <v>0</v>
          </cell>
          <cell r="P114">
            <v>0</v>
          </cell>
          <cell r="Q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>
            <v>23</v>
          </cell>
          <cell r="H115">
            <v>0</v>
          </cell>
          <cell r="J115">
            <v>0</v>
          </cell>
          <cell r="K115" t="str">
            <v/>
          </cell>
          <cell r="M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C116" t="str">
            <v>J U M L A H</v>
          </cell>
          <cell r="F116">
            <v>3524</v>
          </cell>
          <cell r="G116">
            <v>0</v>
          </cell>
          <cell r="H116">
            <v>3524</v>
          </cell>
          <cell r="J116">
            <v>1113584</v>
          </cell>
          <cell r="M116">
            <v>2037858.72</v>
          </cell>
          <cell r="O116">
            <v>0</v>
          </cell>
          <cell r="P116">
            <v>0</v>
          </cell>
          <cell r="Q116">
            <v>2037858.72</v>
          </cell>
          <cell r="S116">
            <v>0</v>
          </cell>
          <cell r="U116">
            <v>787359.56719999993</v>
          </cell>
          <cell r="V116">
            <v>2825218.2872000001</v>
          </cell>
          <cell r="W116">
            <v>801.70780000000002</v>
          </cell>
        </row>
        <row r="117">
          <cell r="B117" t="str">
            <v>D:\TM1-HASIL\TM1\PLN Budget Reports V1.2\Reports\[RKAP Laba_ Rugi.xls]ProduksiTL(12B2)</v>
          </cell>
          <cell r="W117">
            <v>38413.629965162036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  <cell r="T124" t="str">
            <v>Daftar</v>
          </cell>
          <cell r="U124" t="str">
            <v>12B2</v>
          </cell>
        </row>
        <row r="125">
          <cell r="B125" t="str">
            <v>ANGGARAN LABA RUGI</v>
          </cell>
        </row>
        <row r="126">
          <cell r="B126" t="str">
            <v>TAHUN 2005 - S/D TRW IV</v>
          </cell>
          <cell r="T126" t="str">
            <v>Perihal</v>
          </cell>
          <cell r="U126" t="str">
            <v>PRODUKSI TENAGA LISTRIK DAN BAHAN BAKAR / TRANSPORTASI</v>
          </cell>
        </row>
        <row r="127">
          <cell r="B127" t="str">
            <v>(Dalam ribuan rupiah)</v>
          </cell>
        </row>
        <row r="128">
          <cell r="C128" t="str">
            <v>Nama Pusat Listrik</v>
          </cell>
          <cell r="D128" t="str">
            <v>Jenis Bahan Bakar</v>
          </cell>
          <cell r="E128" t="str">
            <v>Pembangkitan</v>
          </cell>
          <cell r="F128" t="str">
            <v>Produksi Bruto - MWh</v>
          </cell>
          <cell r="G128" t="str">
            <v>PS Sentral - MWh</v>
          </cell>
          <cell r="H128" t="str">
            <v xml:space="preserve">Produksi Netto - MWh </v>
          </cell>
          <cell r="I128" t="str">
            <v>SFC - unit/kWh</v>
          </cell>
          <cell r="J128" t="str">
            <v>Volume Bahan Bakar</v>
          </cell>
          <cell r="K128" t="str">
            <v xml:space="preserve">Satuan Bahan Bakar </v>
          </cell>
          <cell r="L128" t="str">
            <v>Biaya Bahan Bakar / Satuan - Rp/Satuan</v>
          </cell>
          <cell r="M128" t="str">
            <v>Biaya Bahan Bakar -  Rp</v>
          </cell>
          <cell r="N128" t="str">
            <v>Biaya Bahan Bakar / Satuan - USD/Satuan</v>
          </cell>
          <cell r="O128" t="str">
            <v>Biaya Bahan Bakar -  USD</v>
          </cell>
          <cell r="P128" t="str">
            <v>Equivalen Rupiah -  Rp</v>
          </cell>
          <cell r="Q128" t="str">
            <v>Jumlah Biaya Bahan Bakar</v>
          </cell>
          <cell r="R128" t="str">
            <v>Nilai Kalor - Kcal</v>
          </cell>
          <cell r="S128" t="str">
            <v>Tara Kalor - Kcal/kwH</v>
          </cell>
          <cell r="T128" t="str">
            <v>Biaya Transportasi -  Rp/Liter</v>
          </cell>
          <cell r="U128" t="str">
            <v xml:space="preserve">Biaya Transportasi -  Rp </v>
          </cell>
          <cell r="V128" t="str">
            <v>Jumlah Biaya Bahan Bakar / Transportasi - Rp</v>
          </cell>
          <cell r="W128" t="str">
            <v>Biaya Produksi / kWh</v>
          </cell>
        </row>
        <row r="129">
          <cell r="B129" t="str">
            <v>No.</v>
          </cell>
          <cell r="C129" t="str">
            <v>Nama Pusat Listrik</v>
          </cell>
          <cell r="D129" t="str">
            <v>Jenis        Bahan Bakar</v>
          </cell>
          <cell r="E129" t="str">
            <v>Pembangkitan</v>
          </cell>
          <cell r="F129" t="str">
            <v>Produksi Bruto</v>
          </cell>
          <cell r="G129" t="str">
            <v>PS Sentral</v>
          </cell>
          <cell r="H129" t="str">
            <v>Produksi Netto</v>
          </cell>
          <cell r="I129" t="str">
            <v>SFC</v>
          </cell>
          <cell r="J129" t="str">
            <v>Volume Bahan Bakar</v>
          </cell>
          <cell r="K129" t="str">
            <v xml:space="preserve">Satuan            Bahan Bakar </v>
          </cell>
          <cell r="L129" t="str">
            <v>Porsi Rupiah</v>
          </cell>
          <cell r="N129" t="str">
            <v>Porsi Valas (USD)</v>
          </cell>
          <cell r="Q129" t="str">
            <v>Jumlah Biaya Bahan Bakar</v>
          </cell>
          <cell r="R129" t="str">
            <v>Kalor</v>
          </cell>
          <cell r="T129" t="str">
            <v>Biaya Transportasi</v>
          </cell>
          <cell r="V129" t="str">
            <v>Jumlah Biaya Bahan Bakar / Transportasi</v>
          </cell>
          <cell r="W129" t="str">
            <v>Biaya Produksi / kWh</v>
          </cell>
        </row>
        <row r="130">
          <cell r="L130" t="str">
            <v>Biaya Bahan Bakar / Satuan</v>
          </cell>
          <cell r="M130" t="str">
            <v>Biaya Bahan Bakar</v>
          </cell>
          <cell r="N130" t="str">
            <v>Biaya Bahan Bakar / Satuan</v>
          </cell>
          <cell r="O130" t="str">
            <v>Biaya Bahan Bakar</v>
          </cell>
          <cell r="P130" t="str">
            <v>Equivalen Rupiah</v>
          </cell>
          <cell r="R130" t="str">
            <v>Nilai Kalor</v>
          </cell>
          <cell r="S130" t="str">
            <v>Tara Kalor</v>
          </cell>
        </row>
        <row r="131">
          <cell r="F131" t="str">
            <v>MWh</v>
          </cell>
          <cell r="G131" t="str">
            <v>MWh</v>
          </cell>
          <cell r="H131" t="str">
            <v xml:space="preserve">MWh </v>
          </cell>
          <cell r="I131" t="str">
            <v>unit/kWh</v>
          </cell>
          <cell r="L131" t="str">
            <v>Rp/Satuan</v>
          </cell>
          <cell r="M131" t="str">
            <v xml:space="preserve"> Rp</v>
          </cell>
          <cell r="N131" t="str">
            <v>USD/Satuan</v>
          </cell>
          <cell r="O131" t="str">
            <v xml:space="preserve"> USD</v>
          </cell>
          <cell r="P131" t="str">
            <v xml:space="preserve"> Rp</v>
          </cell>
          <cell r="Q131" t="str">
            <v>Rp</v>
          </cell>
          <cell r="R131" t="str">
            <v>Kcal</v>
          </cell>
          <cell r="S131" t="str">
            <v>Kcal/kwH</v>
          </cell>
          <cell r="T131" t="str">
            <v xml:space="preserve"> Rp/Liter</v>
          </cell>
          <cell r="U131" t="str">
            <v xml:space="preserve"> Rp </v>
          </cell>
          <cell r="V131" t="str">
            <v>Rp</v>
          </cell>
          <cell r="W131" t="str">
            <v xml:space="preserve">Rp / kWh </v>
          </cell>
        </row>
        <row r="132">
          <cell r="B132" t="str">
            <v>1</v>
          </cell>
          <cell r="C132" t="str">
            <v>2</v>
          </cell>
          <cell r="D132" t="str">
            <v>3</v>
          </cell>
          <cell r="E132" t="str">
            <v>4</v>
          </cell>
          <cell r="F132" t="str">
            <v>5</v>
          </cell>
          <cell r="G132" t="str">
            <v>6</v>
          </cell>
          <cell r="H132" t="str">
            <v>7=5-6</v>
          </cell>
          <cell r="I132" t="str">
            <v>8</v>
          </cell>
          <cell r="J132" t="str">
            <v>9=8*5</v>
          </cell>
          <cell r="K132" t="str">
            <v>10</v>
          </cell>
          <cell r="L132" t="str">
            <v>11</v>
          </cell>
          <cell r="M132" t="str">
            <v>12=9*11</v>
          </cell>
          <cell r="N132" t="str">
            <v>13</v>
          </cell>
          <cell r="O132" t="str">
            <v>14=9*13</v>
          </cell>
          <cell r="P132" t="str">
            <v>15=14*Assumption</v>
          </cell>
          <cell r="Q132" t="str">
            <v>16=12+15</v>
          </cell>
          <cell r="R132">
            <v>17</v>
          </cell>
          <cell r="S132" t="str">
            <v>18=(9*17)/5</v>
          </cell>
          <cell r="T132" t="str">
            <v>19</v>
          </cell>
          <cell r="U132" t="str">
            <v>20=19*9</v>
          </cell>
          <cell r="V132" t="str">
            <v>21=16+20</v>
          </cell>
          <cell r="W132" t="str">
            <v>22= 21 / 5</v>
          </cell>
        </row>
        <row r="133">
          <cell r="B133">
            <v>1</v>
          </cell>
          <cell r="C133" t="str">
            <v>PLTD Nusa Penida &amp; Jungut Batu</v>
          </cell>
          <cell r="D133" t="str">
            <v>HSD</v>
          </cell>
          <cell r="E133" t="str">
            <v>PLTD</v>
          </cell>
          <cell r="F133">
            <v>4698</v>
          </cell>
          <cell r="H133">
            <v>4698</v>
          </cell>
          <cell r="I133">
            <v>0.316</v>
          </cell>
          <cell r="J133">
            <v>1484568</v>
          </cell>
          <cell r="K133" t="str">
            <v>liter</v>
          </cell>
          <cell r="L133">
            <v>1830</v>
          </cell>
          <cell r="M133">
            <v>2716759.44</v>
          </cell>
          <cell r="O133">
            <v>0</v>
          </cell>
          <cell r="P133">
            <v>0</v>
          </cell>
          <cell r="Q133">
            <v>2716759.44</v>
          </cell>
          <cell r="S133">
            <v>0</v>
          </cell>
          <cell r="T133">
            <v>707.05</v>
          </cell>
          <cell r="U133">
            <v>1049663.8044</v>
          </cell>
          <cell r="V133">
            <v>3766423.2444000002</v>
          </cell>
          <cell r="W133">
            <v>801.70780000000002</v>
          </cell>
        </row>
        <row r="134">
          <cell r="B134">
            <v>2</v>
          </cell>
          <cell r="H134">
            <v>0</v>
          </cell>
          <cell r="J134">
            <v>0</v>
          </cell>
          <cell r="K134" t="str">
            <v/>
          </cell>
          <cell r="M134">
            <v>0</v>
          </cell>
          <cell r="O134">
            <v>0</v>
          </cell>
          <cell r="P134">
            <v>0</v>
          </cell>
          <cell r="Q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B135">
            <v>3</v>
          </cell>
          <cell r="H135">
            <v>0</v>
          </cell>
          <cell r="J135">
            <v>0</v>
          </cell>
          <cell r="K135" t="str">
            <v/>
          </cell>
          <cell r="M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>
            <v>4</v>
          </cell>
          <cell r="H136">
            <v>0</v>
          </cell>
          <cell r="J136">
            <v>0</v>
          </cell>
          <cell r="K136" t="str">
            <v/>
          </cell>
          <cell r="M136">
            <v>0</v>
          </cell>
          <cell r="O136">
            <v>0</v>
          </cell>
          <cell r="P136">
            <v>0</v>
          </cell>
          <cell r="Q136">
            <v>0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</row>
        <row r="137">
          <cell r="B137">
            <v>5</v>
          </cell>
          <cell r="H137">
            <v>0</v>
          </cell>
          <cell r="J137">
            <v>0</v>
          </cell>
          <cell r="K137" t="str">
            <v/>
          </cell>
          <cell r="M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</row>
        <row r="138">
          <cell r="B138">
            <v>6</v>
          </cell>
          <cell r="H138">
            <v>0</v>
          </cell>
          <cell r="J138">
            <v>0</v>
          </cell>
          <cell r="K138" t="str">
            <v/>
          </cell>
          <cell r="M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>
            <v>7</v>
          </cell>
          <cell r="H139">
            <v>0</v>
          </cell>
          <cell r="J139">
            <v>0</v>
          </cell>
          <cell r="K139" t="str">
            <v/>
          </cell>
          <cell r="M139">
            <v>0</v>
          </cell>
          <cell r="O139">
            <v>0</v>
          </cell>
          <cell r="P139">
            <v>0</v>
          </cell>
          <cell r="Q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</row>
        <row r="140">
          <cell r="B140">
            <v>8</v>
          </cell>
          <cell r="H140">
            <v>0</v>
          </cell>
          <cell r="J140">
            <v>0</v>
          </cell>
          <cell r="K140" t="str">
            <v/>
          </cell>
          <cell r="M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</row>
        <row r="141">
          <cell r="B141">
            <v>9</v>
          </cell>
          <cell r="H141">
            <v>0</v>
          </cell>
          <cell r="J141">
            <v>0</v>
          </cell>
          <cell r="K141" t="str">
            <v/>
          </cell>
          <cell r="M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</row>
        <row r="142">
          <cell r="B142">
            <v>10</v>
          </cell>
          <cell r="H142">
            <v>0</v>
          </cell>
          <cell r="J142">
            <v>0</v>
          </cell>
          <cell r="K142" t="str">
            <v/>
          </cell>
          <cell r="M142">
            <v>0</v>
          </cell>
          <cell r="O142">
            <v>0</v>
          </cell>
          <cell r="P142">
            <v>0</v>
          </cell>
          <cell r="Q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</row>
        <row r="143">
          <cell r="B143">
            <v>11</v>
          </cell>
          <cell r="H143">
            <v>0</v>
          </cell>
          <cell r="J143">
            <v>0</v>
          </cell>
          <cell r="K143" t="str">
            <v/>
          </cell>
          <cell r="M143">
            <v>0</v>
          </cell>
          <cell r="O143">
            <v>0</v>
          </cell>
          <cell r="P143">
            <v>0</v>
          </cell>
          <cell r="Q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</row>
        <row r="144">
          <cell r="B144">
            <v>12</v>
          </cell>
          <cell r="H144">
            <v>0</v>
          </cell>
          <cell r="J144">
            <v>0</v>
          </cell>
          <cell r="K144" t="str">
            <v/>
          </cell>
          <cell r="M144">
            <v>0</v>
          </cell>
          <cell r="O144">
            <v>0</v>
          </cell>
          <cell r="P144">
            <v>0</v>
          </cell>
          <cell r="Q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</row>
        <row r="145">
          <cell r="B145">
            <v>13</v>
          </cell>
          <cell r="H145">
            <v>0</v>
          </cell>
          <cell r="J145">
            <v>0</v>
          </cell>
          <cell r="K145" t="str">
            <v/>
          </cell>
          <cell r="M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</row>
        <row r="146">
          <cell r="B146">
            <v>14</v>
          </cell>
          <cell r="H146">
            <v>0</v>
          </cell>
          <cell r="J146">
            <v>0</v>
          </cell>
          <cell r="K146" t="str">
            <v/>
          </cell>
          <cell r="M146">
            <v>0</v>
          </cell>
          <cell r="O146">
            <v>0</v>
          </cell>
          <cell r="P146">
            <v>0</v>
          </cell>
          <cell r="Q146">
            <v>0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</row>
        <row r="147">
          <cell r="B147">
            <v>15</v>
          </cell>
          <cell r="H147">
            <v>0</v>
          </cell>
          <cell r="J147">
            <v>0</v>
          </cell>
          <cell r="K147" t="str">
            <v/>
          </cell>
          <cell r="M147">
            <v>0</v>
          </cell>
          <cell r="O147">
            <v>0</v>
          </cell>
          <cell r="P147">
            <v>0</v>
          </cell>
          <cell r="Q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</row>
        <row r="148">
          <cell r="B148">
            <v>16</v>
          </cell>
          <cell r="H148">
            <v>0</v>
          </cell>
          <cell r="J148">
            <v>0</v>
          </cell>
          <cell r="K148" t="str">
            <v/>
          </cell>
          <cell r="M148">
            <v>0</v>
          </cell>
          <cell r="O148">
            <v>0</v>
          </cell>
          <cell r="P148">
            <v>0</v>
          </cell>
          <cell r="Q148">
            <v>0</v>
          </cell>
          <cell r="S148">
            <v>0</v>
          </cell>
          <cell r="U148">
            <v>0</v>
          </cell>
          <cell r="V148">
            <v>0</v>
          </cell>
          <cell r="W148">
            <v>0</v>
          </cell>
        </row>
        <row r="149">
          <cell r="B149">
            <v>17</v>
          </cell>
          <cell r="H149">
            <v>0</v>
          </cell>
          <cell r="J149">
            <v>0</v>
          </cell>
          <cell r="K149" t="str">
            <v/>
          </cell>
          <cell r="M149">
            <v>0</v>
          </cell>
          <cell r="O149">
            <v>0</v>
          </cell>
          <cell r="P149">
            <v>0</v>
          </cell>
          <cell r="Q149">
            <v>0</v>
          </cell>
          <cell r="S149">
            <v>0</v>
          </cell>
          <cell r="U149">
            <v>0</v>
          </cell>
          <cell r="V149">
            <v>0</v>
          </cell>
          <cell r="W149">
            <v>0</v>
          </cell>
        </row>
        <row r="150">
          <cell r="B150">
            <v>18</v>
          </cell>
          <cell r="H150">
            <v>0</v>
          </cell>
          <cell r="J150">
            <v>0</v>
          </cell>
          <cell r="K150" t="str">
            <v/>
          </cell>
          <cell r="M150">
            <v>0</v>
          </cell>
          <cell r="O150">
            <v>0</v>
          </cell>
          <cell r="P150">
            <v>0</v>
          </cell>
          <cell r="Q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B151">
            <v>19</v>
          </cell>
          <cell r="H151">
            <v>0</v>
          </cell>
          <cell r="J151">
            <v>0</v>
          </cell>
          <cell r="K151" t="str">
            <v/>
          </cell>
          <cell r="M151">
            <v>0</v>
          </cell>
          <cell r="O151">
            <v>0</v>
          </cell>
          <cell r="P151">
            <v>0</v>
          </cell>
          <cell r="Q151">
            <v>0</v>
          </cell>
          <cell r="S151">
            <v>0</v>
          </cell>
          <cell r="U151">
            <v>0</v>
          </cell>
          <cell r="V151">
            <v>0</v>
          </cell>
          <cell r="W151">
            <v>0</v>
          </cell>
        </row>
        <row r="152">
          <cell r="B152">
            <v>20</v>
          </cell>
          <cell r="H152">
            <v>0</v>
          </cell>
          <cell r="J152">
            <v>0</v>
          </cell>
          <cell r="K152" t="str">
            <v/>
          </cell>
          <cell r="M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</row>
        <row r="153">
          <cell r="B153">
            <v>21</v>
          </cell>
          <cell r="H153">
            <v>0</v>
          </cell>
          <cell r="J153">
            <v>0</v>
          </cell>
          <cell r="K153" t="str">
            <v/>
          </cell>
          <cell r="M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</row>
        <row r="154">
          <cell r="B154">
            <v>22</v>
          </cell>
          <cell r="H154">
            <v>0</v>
          </cell>
          <cell r="J154">
            <v>0</v>
          </cell>
          <cell r="K154" t="str">
            <v/>
          </cell>
          <cell r="M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</row>
        <row r="155">
          <cell r="B155">
            <v>23</v>
          </cell>
          <cell r="H155">
            <v>0</v>
          </cell>
          <cell r="J155">
            <v>0</v>
          </cell>
          <cell r="K155" t="str">
            <v/>
          </cell>
          <cell r="M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U155">
            <v>0</v>
          </cell>
          <cell r="V155">
            <v>0</v>
          </cell>
          <cell r="W155">
            <v>0</v>
          </cell>
        </row>
        <row r="156">
          <cell r="C156" t="str">
            <v>J U M L A H</v>
          </cell>
          <cell r="F156">
            <v>4698</v>
          </cell>
          <cell r="G156">
            <v>0</v>
          </cell>
          <cell r="H156">
            <v>4698</v>
          </cell>
          <cell r="J156">
            <v>1484568</v>
          </cell>
          <cell r="M156">
            <v>2716759.44</v>
          </cell>
          <cell r="O156">
            <v>0</v>
          </cell>
          <cell r="P156">
            <v>0</v>
          </cell>
          <cell r="Q156">
            <v>2716759.44</v>
          </cell>
          <cell r="S156">
            <v>0</v>
          </cell>
          <cell r="U156">
            <v>1049663.8044</v>
          </cell>
          <cell r="V156">
            <v>3766423.2444000002</v>
          </cell>
          <cell r="W156">
            <v>801.70780000000002</v>
          </cell>
        </row>
        <row r="157">
          <cell r="B157" t="str">
            <v>D:\TM1-HASIL\TM1\PLN Budget Reports V1.2\Reports\[RKAP Laba_ Rugi.xls]ProduksiTL(12B2)</v>
          </cell>
          <cell r="W157">
            <v>38413.629965162036</v>
          </cell>
        </row>
      </sheetData>
      <sheetData sheetId="15"/>
      <sheetData sheetId="16">
        <row r="1">
          <cell r="B1" t="str">
            <v>PT. PLN (PERSERO)</v>
          </cell>
        </row>
      </sheetData>
      <sheetData sheetId="17">
        <row r="1">
          <cell r="B1" t="str">
            <v>PT. PLN (PERSERO)</v>
          </cell>
        </row>
      </sheetData>
      <sheetData sheetId="18">
        <row r="1">
          <cell r="B1" t="str">
            <v>PT. PLN (PERSERO)</v>
          </cell>
        </row>
      </sheetData>
      <sheetData sheetId="19">
        <row r="1">
          <cell r="B1" t="str">
            <v>PT. PLN (PERSERO)</v>
          </cell>
        </row>
      </sheetData>
      <sheetData sheetId="20"/>
      <sheetData sheetId="21">
        <row r="1">
          <cell r="B1" t="str">
            <v>PT. PLN (PERSERO)</v>
          </cell>
        </row>
      </sheetData>
      <sheetData sheetId="22">
        <row r="1">
          <cell r="B1" t="str">
            <v>PT. PLN (PERSERO)</v>
          </cell>
        </row>
      </sheetData>
      <sheetData sheetId="23">
        <row r="1">
          <cell r="B1" t="str">
            <v>PT. PLN (PERSERO)</v>
          </cell>
        </row>
      </sheetData>
      <sheetData sheetId="24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15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BEBAN BIAYA PINJAMAN LUAR NEGERI / DALAM NEGERI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3">
          <cell r="C13" t="str">
            <v>Bunga</v>
          </cell>
          <cell r="D13">
            <v>480889.26074613706</v>
          </cell>
          <cell r="E13">
            <v>961778.52149227413</v>
          </cell>
          <cell r="F13">
            <v>1442667.7822384113</v>
          </cell>
          <cell r="G13">
            <v>1923557.0429845483</v>
          </cell>
        </row>
        <row r="14">
          <cell r="C14" t="str">
            <v>Bank fee</v>
          </cell>
          <cell r="D14">
            <v>15166.362888836666</v>
          </cell>
          <cell r="E14">
            <v>30332.725777673331</v>
          </cell>
          <cell r="F14">
            <v>45499.088666509997</v>
          </cell>
          <cell r="G14">
            <v>60665.451555346663</v>
          </cell>
        </row>
        <row r="15">
          <cell r="C15" t="str">
            <v>Com. Charge</v>
          </cell>
          <cell r="D15">
            <v>-22071.373634973686</v>
          </cell>
          <cell r="E15">
            <v>-44142.747269947373</v>
          </cell>
          <cell r="F15">
            <v>-66214.120904921059</v>
          </cell>
          <cell r="G15">
            <v>-88285.494539894746</v>
          </cell>
        </row>
        <row r="16">
          <cell r="C16" t="str">
            <v>Denda / Penalty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C17" t="str">
            <v>Lainnya *)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 xml:space="preserve">J U M L A H </v>
          </cell>
          <cell r="D18">
            <v>473984.25</v>
          </cell>
          <cell r="E18">
            <v>947968.5</v>
          </cell>
          <cell r="F18">
            <v>1421952.7500000002</v>
          </cell>
          <cell r="G18">
            <v>1895937</v>
          </cell>
        </row>
        <row r="19">
          <cell r="B19" t="str">
            <v>Catatan :</v>
          </cell>
          <cell r="C19" t="str">
            <v>*)     Uraikan yang Dominan pada Kolom Dibawah</v>
          </cell>
        </row>
        <row r="22">
          <cell r="B22" t="str">
            <v>No. Urut</v>
          </cell>
          <cell r="C22" t="str">
            <v>URAIAN</v>
          </cell>
          <cell r="D22" t="str">
            <v>RKAP 2005</v>
          </cell>
        </row>
        <row r="23">
          <cell r="D23" t="str">
            <v>S/D TRW I</v>
          </cell>
          <cell r="E23" t="str">
            <v xml:space="preserve"> S/D TRW II</v>
          </cell>
          <cell r="F23" t="str">
            <v>S/D TRW  III</v>
          </cell>
          <cell r="G23" t="str">
            <v>S/D TRW IV</v>
          </cell>
        </row>
        <row r="24">
          <cell r="B24" t="str">
            <v>1</v>
          </cell>
          <cell r="C24" t="str">
            <v>2</v>
          </cell>
          <cell r="D24" t="str">
            <v>3</v>
          </cell>
          <cell r="E24" t="str">
            <v>4</v>
          </cell>
          <cell r="F24" t="str">
            <v>5</v>
          </cell>
          <cell r="G24" t="str">
            <v>6</v>
          </cell>
        </row>
        <row r="25">
          <cell r="B25" t="str">
            <v>1</v>
          </cell>
        </row>
        <row r="26">
          <cell r="B26" t="str">
            <v>2</v>
          </cell>
        </row>
        <row r="27">
          <cell r="B27" t="str">
            <v>3</v>
          </cell>
        </row>
        <row r="28">
          <cell r="B28" t="str">
            <v>4</v>
          </cell>
        </row>
        <row r="29">
          <cell r="B29" t="str">
            <v>5</v>
          </cell>
        </row>
        <row r="30">
          <cell r="B30" t="str">
            <v>6</v>
          </cell>
        </row>
        <row r="31">
          <cell r="B31" t="str">
            <v>7</v>
          </cell>
        </row>
        <row r="32">
          <cell r="B32" t="str">
            <v>8</v>
          </cell>
        </row>
        <row r="33">
          <cell r="B33" t="str">
            <v>9</v>
          </cell>
        </row>
        <row r="34">
          <cell r="B34" t="str">
            <v>10</v>
          </cell>
        </row>
        <row r="35">
          <cell r="B35" t="str">
            <v>11</v>
          </cell>
        </row>
        <row r="36">
          <cell r="B36" t="str">
            <v>12</v>
          </cell>
        </row>
        <row r="37">
          <cell r="B37" t="str">
            <v>13</v>
          </cell>
        </row>
        <row r="38">
          <cell r="B38" t="str">
            <v>14</v>
          </cell>
        </row>
        <row r="39">
          <cell r="B39" t="str">
            <v>15</v>
          </cell>
        </row>
        <row r="40">
          <cell r="B40" t="str">
            <v>16</v>
          </cell>
        </row>
        <row r="41">
          <cell r="B41" t="str">
            <v>17</v>
          </cell>
        </row>
        <row r="42">
          <cell r="B42" t="str">
            <v>18</v>
          </cell>
        </row>
        <row r="43">
          <cell r="B43" t="str">
            <v>19</v>
          </cell>
        </row>
        <row r="44">
          <cell r="B44" t="str">
            <v>20</v>
          </cell>
        </row>
        <row r="45">
          <cell r="C45" t="str">
            <v>J u m l a 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 t="str">
            <v>D:\TM1-HASIL\TM1\PLN Budget Reports V1.2\Reports\[RKAP Laba_ Rugi.xls]BiPinjamin(15)</v>
          </cell>
          <cell r="G46">
            <v>38413.629965046297</v>
          </cell>
        </row>
        <row r="47">
          <cell r="B47" t="str">
            <v xml:space="preserve">   Catatan : - Rincikan diluar butir 1 s/d 8 yang mempunyai Nilai &gt; Rp 100 Juta di tingkat Distribusi/Wilayah/Sat. AdministrasiLain,</v>
          </cell>
          <cell r="D47">
            <v>0</v>
          </cell>
        </row>
        <row r="48">
          <cell r="B48" t="str">
            <v xml:space="preserve">                   sisanya dikelompokkan dalam pos Lainnya.</v>
          </cell>
          <cell r="D48">
            <v>0</v>
          </cell>
        </row>
        <row r="49">
          <cell r="B49" t="str">
            <v xml:space="preserve">                -  Biaya billing untuk pemberitahuan tagihan rekening konsumen.</v>
          </cell>
          <cell r="D49">
            <v>0</v>
          </cell>
        </row>
      </sheetData>
      <sheetData sheetId="25">
        <row r="1">
          <cell r="B1" t="str">
            <v>PT. PLN (PERSERO)</v>
          </cell>
        </row>
      </sheetData>
      <sheetData sheetId="26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>
            <v>20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E6" t="str">
            <v>Perihal</v>
          </cell>
          <cell r="F6" t="str">
            <v>LABA RUGI LAINNYA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>S/D TRW II</v>
          </cell>
          <cell r="F8" t="str">
            <v>S/D TRW III</v>
          </cell>
          <cell r="G8" t="str">
            <v>S/D TRW IV</v>
          </cell>
        </row>
        <row r="9">
          <cell r="B9" t="str">
            <v xml:space="preserve">No. </v>
          </cell>
          <cell r="C9" t="str">
            <v xml:space="preserve"> U r a i a 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3">
          <cell r="B13">
            <v>1</v>
          </cell>
          <cell r="C13" t="str">
            <v>Pendapatan Penyambungan</v>
          </cell>
          <cell r="D13">
            <v>9598032.5551796388</v>
          </cell>
          <cell r="E13">
            <v>9834662.8897528015</v>
          </cell>
          <cell r="F13">
            <v>10094751.681588091</v>
          </cell>
          <cell r="G13">
            <v>10366355.507902529</v>
          </cell>
        </row>
        <row r="15">
          <cell r="B15">
            <v>2</v>
          </cell>
          <cell r="C15" t="str">
            <v>Subsidi  Listrik  Pemerintah</v>
          </cell>
          <cell r="D15">
            <v>55270143.042303361</v>
          </cell>
          <cell r="E15">
            <v>112843071.93387772</v>
          </cell>
          <cell r="F15">
            <v>170416547.93541864</v>
          </cell>
          <cell r="G15">
            <v>230292564.99999997</v>
          </cell>
        </row>
        <row r="17">
          <cell r="B17">
            <v>3</v>
          </cell>
          <cell r="C17" t="str">
            <v>Beban Bunga Pajak Revaluasi</v>
          </cell>
        </row>
        <row r="19">
          <cell r="B19">
            <v>4</v>
          </cell>
          <cell r="C19" t="str">
            <v>Laba / Rugi Selisih Kurs</v>
          </cell>
          <cell r="D19">
            <v>0</v>
          </cell>
          <cell r="E19">
            <v>0</v>
          </cell>
          <cell r="F19">
            <v>0</v>
          </cell>
        </row>
        <row r="21">
          <cell r="B21">
            <v>5</v>
          </cell>
          <cell r="C21" t="str">
            <v>Laba Rugi Luar Biasa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3">
          <cell r="B23">
            <v>6</v>
          </cell>
          <cell r="C23" t="str">
            <v>Beban Pajak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 t="str">
            <v>Beban Pajak Tahun ini</v>
          </cell>
        </row>
        <row r="25">
          <cell r="C25" t="str">
            <v>Beban Pajak Tangguhan</v>
          </cell>
        </row>
        <row r="27">
          <cell r="B27">
            <v>7</v>
          </cell>
          <cell r="C27" t="str">
            <v>Hak Minoritas</v>
          </cell>
        </row>
        <row r="29">
          <cell r="B29" t="str">
            <v>D:\TM1-HASIL\TM1\PLN Budget Reports V1.2\Reports\[RKAP Laba_ Rugi.xls]LabaRugi Lainnya 2005(20)</v>
          </cell>
          <cell r="G29">
            <v>38413.629965046297</v>
          </cell>
        </row>
      </sheetData>
      <sheetData sheetId="27">
        <row r="1">
          <cell r="D1" t="str">
            <v>PT. PLN (PERSERO)</v>
          </cell>
        </row>
        <row r="2">
          <cell r="D2" t="str">
            <v>SATUAN ADMINISTRASI</v>
          </cell>
        </row>
        <row r="3">
          <cell r="D3" t="str">
            <v>DISTRIBUSI BALI</v>
          </cell>
        </row>
        <row r="4">
          <cell r="D4" t="str">
            <v>LEMBAR KERJA</v>
          </cell>
          <cell r="E4" t="str">
            <v>Daftar</v>
          </cell>
          <cell r="F4" t="str">
            <v>21A</v>
          </cell>
        </row>
        <row r="5">
          <cell r="D5" t="str">
            <v>ANGGARAN LABA RUGI</v>
          </cell>
        </row>
        <row r="6">
          <cell r="D6" t="str">
            <v>Tahun 2005</v>
          </cell>
          <cell r="E6" t="str">
            <v>Perihal</v>
          </cell>
          <cell r="F6" t="str">
            <v>Laba Rugi Unsur 2004</v>
          </cell>
        </row>
        <row r="7">
          <cell r="D7" t="str">
            <v>(Dalam ribuan rupiah)</v>
          </cell>
        </row>
        <row r="8">
          <cell r="E8" t="str">
            <v>2004</v>
          </cell>
          <cell r="G8" t="str">
            <v>2004</v>
          </cell>
        </row>
        <row r="9">
          <cell r="E9" t="str">
            <v>ESTIMASI</v>
          </cell>
          <cell r="G9" t="str">
            <v>RKAP</v>
          </cell>
        </row>
        <row r="10">
          <cell r="E10">
            <v>2004</v>
          </cell>
          <cell r="G10">
            <v>2004</v>
          </cell>
        </row>
        <row r="11">
          <cell r="D11" t="str">
            <v>KETERANGAN</v>
          </cell>
          <cell r="E11" t="str">
            <v>ESTIMASI 2004</v>
          </cell>
          <cell r="G11" t="str">
            <v>RKAP 2004</v>
          </cell>
        </row>
        <row r="13">
          <cell r="D13" t="str">
            <v>PENDAPATAN USAHA</v>
          </cell>
          <cell r="E13">
            <v>1291424437</v>
          </cell>
          <cell r="G13">
            <v>1301589016</v>
          </cell>
        </row>
        <row r="14">
          <cell r="D14" t="str">
            <v>Penjualan Tenaga Listrik</v>
          </cell>
          <cell r="E14">
            <v>1222223767</v>
          </cell>
          <cell r="G14">
            <v>1231508887</v>
          </cell>
        </row>
        <row r="15">
          <cell r="D15" t="str">
            <v>Penjualan Tenaga Listrik (Bruto)</v>
          </cell>
          <cell r="E15">
            <v>1223508536</v>
          </cell>
          <cell r="G15">
            <v>1231508887</v>
          </cell>
        </row>
        <row r="16">
          <cell r="D16" t="str">
            <v>Discount</v>
          </cell>
          <cell r="E16">
            <v>1284769</v>
          </cell>
        </row>
        <row r="17">
          <cell r="D17" t="str">
            <v>Subsidi Listrik Pemerintah</v>
          </cell>
          <cell r="E17">
            <v>55938718</v>
          </cell>
          <cell r="G17">
            <v>56363679</v>
          </cell>
        </row>
        <row r="18">
          <cell r="D18" t="str">
            <v>Penyambungan Pelanggan</v>
          </cell>
          <cell r="E18">
            <v>9944633</v>
          </cell>
          <cell r="G18">
            <v>9568604</v>
          </cell>
        </row>
        <row r="19">
          <cell r="D19" t="str">
            <v>Lain - lain</v>
          </cell>
          <cell r="E19">
            <v>3317319</v>
          </cell>
          <cell r="G19">
            <v>4147846</v>
          </cell>
        </row>
        <row r="20">
          <cell r="D20" t="str">
            <v>BEBAN USAHA</v>
          </cell>
          <cell r="E20">
            <v>1152698528</v>
          </cell>
          <cell r="G20">
            <v>1201739249</v>
          </cell>
        </row>
        <row r="21">
          <cell r="D21" t="str">
            <v xml:space="preserve">Pembelian Tenaga Listrik </v>
          </cell>
          <cell r="E21">
            <v>888846008</v>
          </cell>
          <cell r="G21">
            <v>923434309</v>
          </cell>
        </row>
        <row r="22">
          <cell r="D22" t="str">
            <v>Pembelian dari Single Buyer</v>
          </cell>
        </row>
        <row r="23">
          <cell r="D23" t="str">
            <v>Pembelian dari Kitlur - Sumbagut</v>
          </cell>
        </row>
        <row r="24">
          <cell r="D24" t="str">
            <v>Pembelian dari Kitlur - Sumbagsel</v>
          </cell>
        </row>
        <row r="25">
          <cell r="D25" t="str">
            <v>Pembelian dari PT. Indonesia Power</v>
          </cell>
        </row>
        <row r="26">
          <cell r="D26" t="str">
            <v xml:space="preserve">Pembelian dari PT. PJB </v>
          </cell>
          <cell r="E26">
            <v>888846008</v>
          </cell>
          <cell r="G26">
            <v>923434309</v>
          </cell>
        </row>
        <row r="27">
          <cell r="D27" t="str">
            <v>Pembelian dari PT Muara Tawar</v>
          </cell>
        </row>
        <row r="28">
          <cell r="D28" t="str">
            <v>Pembelian dari Swasta</v>
          </cell>
        </row>
        <row r="30">
          <cell r="D30" t="str">
            <v>Sewa Pembangkit</v>
          </cell>
          <cell r="E30">
            <v>0</v>
          </cell>
          <cell r="G30">
            <v>0</v>
          </cell>
        </row>
        <row r="31">
          <cell r="D31" t="str">
            <v>Bahan Bakar, Minyak Pelumas dan Bahan Baku</v>
          </cell>
          <cell r="E31">
            <v>3340129</v>
          </cell>
          <cell r="G31">
            <v>3468813</v>
          </cell>
        </row>
        <row r="32">
          <cell r="D32" t="str">
            <v>HSD</v>
          </cell>
          <cell r="E32">
            <v>3167630</v>
          </cell>
          <cell r="G32">
            <v>3168048</v>
          </cell>
        </row>
        <row r="33">
          <cell r="D33" t="str">
            <v>MFO / Residu</v>
          </cell>
          <cell r="E33">
            <v>0</v>
          </cell>
          <cell r="G33">
            <v>0</v>
          </cell>
        </row>
        <row r="34">
          <cell r="D34" t="str">
            <v>IDO</v>
          </cell>
          <cell r="E34">
            <v>0</v>
          </cell>
          <cell r="G34">
            <v>0</v>
          </cell>
        </row>
        <row r="35">
          <cell r="D35" t="str">
            <v>Batu bara</v>
          </cell>
          <cell r="E35">
            <v>0</v>
          </cell>
          <cell r="G35">
            <v>0</v>
          </cell>
        </row>
        <row r="36">
          <cell r="D36" t="str">
            <v>Gas alam</v>
          </cell>
          <cell r="E36">
            <v>0</v>
          </cell>
          <cell r="G36">
            <v>0</v>
          </cell>
        </row>
        <row r="37">
          <cell r="D37" t="str">
            <v>Panas Bumi</v>
          </cell>
          <cell r="E37">
            <v>0</v>
          </cell>
          <cell r="G37">
            <v>0</v>
          </cell>
        </row>
        <row r="38">
          <cell r="D38" t="str">
            <v>E&amp;P</v>
          </cell>
          <cell r="E38">
            <v>0</v>
          </cell>
          <cell r="G38">
            <v>0</v>
          </cell>
        </row>
        <row r="39">
          <cell r="D39" t="str">
            <v>Retribusi Penggunaan Arus Air Pemda</v>
          </cell>
          <cell r="E39">
            <v>0</v>
          </cell>
          <cell r="G39">
            <v>0</v>
          </cell>
        </row>
        <row r="40">
          <cell r="D40" t="str">
            <v>Campuran Minyak Bakar  dll</v>
          </cell>
          <cell r="E40">
            <v>0</v>
          </cell>
          <cell r="G40">
            <v>0</v>
          </cell>
        </row>
        <row r="41">
          <cell r="D41" t="str">
            <v>Minyak Pelumas</v>
          </cell>
          <cell r="E41">
            <v>172499</v>
          </cell>
          <cell r="G41">
            <v>300765</v>
          </cell>
        </row>
        <row r="42">
          <cell r="D42" t="str">
            <v>Bahan Bakar Sewa Pembangkit</v>
          </cell>
          <cell r="E42">
            <v>0</v>
          </cell>
          <cell r="G42">
            <v>0</v>
          </cell>
        </row>
        <row r="43">
          <cell r="D43" t="str">
            <v>Bahan Baku</v>
          </cell>
          <cell r="E43">
            <v>0</v>
          </cell>
        </row>
        <row r="44">
          <cell r="D44" t="str">
            <v xml:space="preserve">Pemeliharaan  </v>
          </cell>
          <cell r="E44">
            <v>41559638</v>
          </cell>
          <cell r="G44">
            <v>43788133</v>
          </cell>
        </row>
        <row r="45">
          <cell r="D45" t="str">
            <v>Pemakaian Material</v>
          </cell>
          <cell r="E45">
            <v>17755551</v>
          </cell>
          <cell r="G45">
            <v>17061692</v>
          </cell>
        </row>
        <row r="46">
          <cell r="D46" t="str">
            <v>Jasa Borongan</v>
          </cell>
          <cell r="E46">
            <v>23804087</v>
          </cell>
          <cell r="G46">
            <v>26726441</v>
          </cell>
        </row>
        <row r="47">
          <cell r="D47" t="str">
            <v xml:space="preserve">Kepegawaian  </v>
          </cell>
          <cell r="E47">
            <v>82558599</v>
          </cell>
          <cell r="G47">
            <v>86616124</v>
          </cell>
        </row>
        <row r="48">
          <cell r="D48" t="str">
            <v>Gaji / Tunjangan</v>
          </cell>
          <cell r="E48">
            <v>39571188</v>
          </cell>
          <cell r="G48">
            <v>48007625</v>
          </cell>
        </row>
        <row r="49">
          <cell r="D49" t="str">
            <v>Cuti dan lainnya</v>
          </cell>
          <cell r="E49">
            <v>22982569</v>
          </cell>
          <cell r="G49">
            <v>25469418</v>
          </cell>
        </row>
        <row r="50">
          <cell r="D50" t="str">
            <v>Diklat dan lainnya</v>
          </cell>
          <cell r="E50">
            <v>20004842</v>
          </cell>
          <cell r="G50">
            <v>13139081</v>
          </cell>
        </row>
        <row r="51">
          <cell r="D51" t="str">
            <v>Penyusutan Aktiva Tetap</v>
          </cell>
          <cell r="E51">
            <v>99972629</v>
          </cell>
          <cell r="G51">
            <v>107181870</v>
          </cell>
        </row>
        <row r="52">
          <cell r="D52" t="str">
            <v>Biaya Administrasi</v>
          </cell>
          <cell r="E52">
            <v>36421525</v>
          </cell>
          <cell r="G52">
            <v>37250000</v>
          </cell>
        </row>
        <row r="53">
          <cell r="D53" t="str">
            <v>LABA (RUGI) USAHA</v>
          </cell>
          <cell r="E53">
            <v>138725909</v>
          </cell>
          <cell r="G53">
            <v>99849767</v>
          </cell>
        </row>
        <row r="54">
          <cell r="D54" t="str">
            <v>PENDAPATAN ( BEBAN ) LAIN-LAIN</v>
          </cell>
          <cell r="E54">
            <v>875756</v>
          </cell>
          <cell r="G54">
            <v>-3415865</v>
          </cell>
        </row>
        <row r="55">
          <cell r="D55" t="str">
            <v>Pendapatan</v>
          </cell>
          <cell r="E55">
            <v>10023468</v>
          </cell>
          <cell r="G55">
            <v>6150468</v>
          </cell>
        </row>
        <row r="56">
          <cell r="D56" t="str">
            <v>Pendapatan Jasa Giro / Bunga Deposito</v>
          </cell>
          <cell r="E56">
            <v>764775</v>
          </cell>
          <cell r="G56">
            <v>424927.20300507365</v>
          </cell>
        </row>
        <row r="57">
          <cell r="D57" t="str">
            <v>Pend. Penjualan Akt.Tetap yg tl dihapus</v>
          </cell>
          <cell r="E57">
            <v>264900</v>
          </cell>
          <cell r="G57">
            <v>0</v>
          </cell>
        </row>
        <row r="58">
          <cell r="D58" t="str">
            <v>Pend. Penjualan Material yg tl dihapus</v>
          </cell>
          <cell r="E58">
            <v>0</v>
          </cell>
          <cell r="G58">
            <v>0</v>
          </cell>
        </row>
        <row r="59">
          <cell r="D59" t="str">
            <v>Pend. Perubahan Daya Ters. &amp; Adm Pelanggan</v>
          </cell>
          <cell r="E59">
            <v>0</v>
          </cell>
        </row>
        <row r="60">
          <cell r="D60" t="str">
            <v>Pendapatan Jasa-Jasa</v>
          </cell>
          <cell r="E60">
            <v>2695</v>
          </cell>
          <cell r="G60">
            <v>3059.466070200217</v>
          </cell>
        </row>
        <row r="61">
          <cell r="D61" t="str">
            <v>Pendapatan Denda</v>
          </cell>
          <cell r="E61">
            <v>0</v>
          </cell>
          <cell r="G61">
            <v>0</v>
          </cell>
        </row>
        <row r="62">
          <cell r="D62" t="str">
            <v>Pendapatan P F K</v>
          </cell>
          <cell r="E62">
            <v>464682</v>
          </cell>
          <cell r="G62">
            <v>164979.79854606453</v>
          </cell>
        </row>
        <row r="63">
          <cell r="D63" t="str">
            <v>Premi PPJU</v>
          </cell>
          <cell r="E63">
            <v>1694393</v>
          </cell>
          <cell r="G63">
            <v>960578.64381415071</v>
          </cell>
        </row>
        <row r="64">
          <cell r="D64" t="str">
            <v>Selisih Pendapatan</v>
          </cell>
          <cell r="E64">
            <v>561</v>
          </cell>
          <cell r="G64">
            <v>36.933567756071625</v>
          </cell>
        </row>
        <row r="65">
          <cell r="D65" t="str">
            <v>Lainnya</v>
          </cell>
          <cell r="E65">
            <v>6831462</v>
          </cell>
          <cell r="G65">
            <v>4596885.9549967553</v>
          </cell>
        </row>
        <row r="66">
          <cell r="D66" t="str">
            <v>Beban Pinjaman  (  )</v>
          </cell>
          <cell r="E66">
            <v>-1034046</v>
          </cell>
          <cell r="G66">
            <v>-3417655</v>
          </cell>
        </row>
        <row r="67">
          <cell r="D67" t="str">
            <v>Bunga ( )</v>
          </cell>
          <cell r="E67">
            <v>-1049110</v>
          </cell>
          <cell r="G67">
            <v>-3584556.4044218762</v>
          </cell>
        </row>
        <row r="68">
          <cell r="D68" t="str">
            <v>Bank Fee ( )</v>
          </cell>
          <cell r="E68">
            <v>-33087</v>
          </cell>
          <cell r="G68">
            <v>-114390.2570335965</v>
          </cell>
        </row>
        <row r="69">
          <cell r="D69" t="str">
            <v>Com. Charge ( )</v>
          </cell>
          <cell r="E69">
            <v>48151</v>
          </cell>
          <cell r="G69">
            <v>281291.66145547264</v>
          </cell>
        </row>
        <row r="70">
          <cell r="D70" t="str">
            <v>Denda / Penalty ( )</v>
          </cell>
          <cell r="E70">
            <v>0</v>
          </cell>
          <cell r="G70">
            <v>0</v>
          </cell>
        </row>
        <row r="71">
          <cell r="D71" t="str">
            <v>Lainnya (Komisi, Provisi, dll) ( )</v>
          </cell>
          <cell r="E71">
            <v>0</v>
          </cell>
          <cell r="G71">
            <v>0</v>
          </cell>
        </row>
        <row r="72">
          <cell r="D72" t="str">
            <v>Beban Bunga Pajak Revaluasi ( )</v>
          </cell>
          <cell r="E72">
            <v>0</v>
          </cell>
          <cell r="G72">
            <v>0</v>
          </cell>
        </row>
        <row r="73">
          <cell r="D73" t="str">
            <v>Beban Lain-Lain  (  )</v>
          </cell>
          <cell r="E73">
            <v>-6055071</v>
          </cell>
          <cell r="G73">
            <v>-6148678</v>
          </cell>
        </row>
        <row r="74">
          <cell r="D74" t="str">
            <v>Beban Penjualan atas AT yang Dihapus ( )</v>
          </cell>
          <cell r="E74">
            <v>0</v>
          </cell>
          <cell r="G74">
            <v>0</v>
          </cell>
        </row>
        <row r="75">
          <cell r="D75" t="str">
            <v>Beban Penjualan atas Material yang Dihapus ( )</v>
          </cell>
          <cell r="E75">
            <v>0</v>
          </cell>
          <cell r="G75">
            <v>0</v>
          </cell>
        </row>
        <row r="76">
          <cell r="D76" t="str">
            <v>Penelitian dan Pengembangan ( )</v>
          </cell>
          <cell r="E76">
            <v>-1239981</v>
          </cell>
          <cell r="G76">
            <v>-573593.51481897023</v>
          </cell>
        </row>
        <row r="77">
          <cell r="D77" t="str">
            <v>Selisih Penerimaan BBM ( )</v>
          </cell>
          <cell r="E77">
            <v>0</v>
          </cell>
          <cell r="G77">
            <v>0</v>
          </cell>
        </row>
        <row r="78">
          <cell r="D78" t="str">
            <v>Beban P F K ( )</v>
          </cell>
          <cell r="E78">
            <v>-1698</v>
          </cell>
          <cell r="G78">
            <v>-187876.91042966349</v>
          </cell>
        </row>
        <row r="79">
          <cell r="D79" t="str">
            <v>Beban Pensiun ( )</v>
          </cell>
          <cell r="E79">
            <v>-1366185</v>
          </cell>
          <cell r="G79">
            <v>-1921269.4850332369</v>
          </cell>
        </row>
        <row r="80">
          <cell r="D80" t="str">
            <v>Beban Emisi Obligasi  ( )</v>
          </cell>
          <cell r="E80">
            <v>0</v>
          </cell>
          <cell r="G80">
            <v>0</v>
          </cell>
        </row>
        <row r="81">
          <cell r="D81" t="str">
            <v>Selisih-selisih ( )</v>
          </cell>
          <cell r="E81">
            <v>-361</v>
          </cell>
          <cell r="G81">
            <v>0</v>
          </cell>
        </row>
        <row r="82">
          <cell r="D82" t="str">
            <v>Lainnya ( )</v>
          </cell>
          <cell r="E82">
            <v>-3446846</v>
          </cell>
          <cell r="G82">
            <v>-3465938.0897181295</v>
          </cell>
        </row>
        <row r="83">
          <cell r="D83" t="str">
            <v>Beban Selisih Kurs  (  )</v>
          </cell>
          <cell r="E83">
            <v>-2058595</v>
          </cell>
          <cell r="G83">
            <v>0</v>
          </cell>
        </row>
        <row r="84">
          <cell r="D84" t="str">
            <v>LABA (RUGI) LUAR BIASA</v>
          </cell>
          <cell r="E84">
            <v>0</v>
          </cell>
          <cell r="G84">
            <v>0</v>
          </cell>
        </row>
        <row r="85">
          <cell r="D85" t="str">
            <v xml:space="preserve">BEBAN PAJAK </v>
          </cell>
          <cell r="E85">
            <v>0</v>
          </cell>
          <cell r="G85">
            <v>0</v>
          </cell>
        </row>
        <row r="86">
          <cell r="D86" t="str">
            <v>Beban Pajak Kini</v>
          </cell>
          <cell r="E86">
            <v>0</v>
          </cell>
          <cell r="G86">
            <v>0</v>
          </cell>
        </row>
        <row r="87">
          <cell r="D87" t="str">
            <v>Beban Pajak Tangguhan</v>
          </cell>
          <cell r="E87">
            <v>0</v>
          </cell>
          <cell r="G87">
            <v>0</v>
          </cell>
        </row>
        <row r="88">
          <cell r="D88" t="str">
            <v>Hak Minoritas</v>
          </cell>
        </row>
        <row r="89">
          <cell r="D89" t="str">
            <v>LABA  (RUGI)  BERSIH</v>
          </cell>
          <cell r="E89">
            <v>139601665</v>
          </cell>
          <cell r="G89">
            <v>96433902</v>
          </cell>
        </row>
        <row r="90">
          <cell r="D90" t="str">
            <v>D:\TM1-HASIL\TM1\PLN Budget Reports V1.2\Reports\[RKAP Laba_ Rugi.xls]LabaRugi Unsur2004(21A)</v>
          </cell>
          <cell r="G90">
            <v>38413.629965046297</v>
          </cell>
        </row>
      </sheetData>
      <sheetData sheetId="2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C4" t="str">
            <v>Daftar</v>
          </cell>
          <cell r="D4" t="str">
            <v>21B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C6" t="str">
            <v>Perihal</v>
          </cell>
          <cell r="D6" t="str">
            <v>Laba Usaha Fungsi 2004</v>
          </cell>
        </row>
        <row r="7">
          <cell r="B7" t="str">
            <v>(Dalam ribuan rupiah)</v>
          </cell>
        </row>
        <row r="9">
          <cell r="C9" t="str">
            <v>2004</v>
          </cell>
          <cell r="E9" t="str">
            <v>2004</v>
          </cell>
        </row>
        <row r="10">
          <cell r="C10" t="str">
            <v>ESTIMASI</v>
          </cell>
          <cell r="E10" t="str">
            <v>RKAP</v>
          </cell>
        </row>
        <row r="11">
          <cell r="C11">
            <v>2004</v>
          </cell>
          <cell r="E11">
            <v>2004</v>
          </cell>
        </row>
        <row r="12">
          <cell r="B12" t="str">
            <v>KETERANGAN</v>
          </cell>
          <cell r="C12" t="str">
            <v>ESTIMASI 2004</v>
          </cell>
          <cell r="E12" t="str">
            <v>RKAP 2004</v>
          </cell>
        </row>
        <row r="15">
          <cell r="B15" t="str">
            <v>PENDAPATAN USAHA</v>
          </cell>
          <cell r="C15">
            <v>1291424437</v>
          </cell>
          <cell r="E15">
            <v>1301589016</v>
          </cell>
        </row>
        <row r="16">
          <cell r="B16" t="str">
            <v>BEBAN USAHA</v>
          </cell>
          <cell r="C16">
            <v>1152698528</v>
          </cell>
          <cell r="E16">
            <v>1201739249</v>
          </cell>
        </row>
        <row r="17">
          <cell r="B17" t="str">
            <v>Pembelian Tenaga Listrik</v>
          </cell>
          <cell r="C17">
            <v>888846008</v>
          </cell>
          <cell r="E17">
            <v>923434309</v>
          </cell>
        </row>
        <row r="18">
          <cell r="B18" t="str">
            <v xml:space="preserve">Sewa Pembangkit </v>
          </cell>
          <cell r="C18">
            <v>0</v>
          </cell>
          <cell r="E18">
            <v>0</v>
          </cell>
        </row>
        <row r="19">
          <cell r="B19" t="str">
            <v>Fungsi Pembangkitan</v>
          </cell>
          <cell r="C19">
            <v>5104110</v>
          </cell>
          <cell r="E19">
            <v>6090961</v>
          </cell>
        </row>
        <row r="20">
          <cell r="B20" t="str">
            <v>Pembangkitan  PLTA</v>
          </cell>
          <cell r="E20">
            <v>0</v>
          </cell>
        </row>
        <row r="21">
          <cell r="B21" t="str">
            <v>Pembangkitan  PLTU</v>
          </cell>
        </row>
        <row r="22">
          <cell r="B22" t="str">
            <v>Pembangkitan  PLTD</v>
          </cell>
          <cell r="C22">
            <v>5104110</v>
          </cell>
          <cell r="E22">
            <v>6090961</v>
          </cell>
        </row>
        <row r="23">
          <cell r="B23" t="str">
            <v>Pembangkitan  PLTG</v>
          </cell>
          <cell r="C23">
            <v>0</v>
          </cell>
          <cell r="E23">
            <v>0</v>
          </cell>
        </row>
        <row r="24">
          <cell r="B24" t="str">
            <v>Pembangkitan  PLTP</v>
          </cell>
          <cell r="C24">
            <v>0</v>
          </cell>
          <cell r="E24">
            <v>0</v>
          </cell>
        </row>
        <row r="25">
          <cell r="B25" t="str">
            <v xml:space="preserve">Pembangkitan  PLTGU </v>
          </cell>
          <cell r="C25">
            <v>0</v>
          </cell>
          <cell r="E25">
            <v>0</v>
          </cell>
        </row>
        <row r="26">
          <cell r="B26" t="str">
            <v xml:space="preserve">Sewa Pembangkit </v>
          </cell>
          <cell r="C26">
            <v>0</v>
          </cell>
          <cell r="E26">
            <v>0</v>
          </cell>
        </row>
        <row r="27">
          <cell r="B27" t="str">
            <v xml:space="preserve">Fungsi Transmisi </v>
          </cell>
          <cell r="C27">
            <v>0</v>
          </cell>
          <cell r="E27">
            <v>0</v>
          </cell>
        </row>
        <row r="28">
          <cell r="B28" t="str">
            <v>Sistim Transmisi</v>
          </cell>
          <cell r="C28">
            <v>0</v>
          </cell>
          <cell r="E28">
            <v>0</v>
          </cell>
        </row>
        <row r="29">
          <cell r="B29" t="str">
            <v>Sisitim Tele Informasi Data</v>
          </cell>
          <cell r="C29">
            <v>0</v>
          </cell>
          <cell r="E29">
            <v>0</v>
          </cell>
        </row>
        <row r="30">
          <cell r="B30" t="str">
            <v xml:space="preserve">Fungsi Distribusi </v>
          </cell>
          <cell r="C30">
            <v>145577874</v>
          </cell>
          <cell r="E30">
            <v>161548626</v>
          </cell>
        </row>
        <row r="31">
          <cell r="B31" t="str">
            <v>Sistim Distribusi</v>
          </cell>
          <cell r="C31">
            <v>140189638</v>
          </cell>
          <cell r="E31">
            <v>154960749</v>
          </cell>
        </row>
        <row r="32">
          <cell r="B32" t="str">
            <v>Unit Pengatur Distribusi</v>
          </cell>
          <cell r="C32">
            <v>5388236</v>
          </cell>
          <cell r="E32">
            <v>6587877</v>
          </cell>
        </row>
        <row r="33">
          <cell r="B33" t="str">
            <v>Fungsi Tata Usaha Langganan</v>
          </cell>
          <cell r="C33">
            <v>38191354</v>
          </cell>
          <cell r="E33">
            <v>43106694</v>
          </cell>
        </row>
        <row r="34">
          <cell r="B34" t="str">
            <v>Fungsi Pendukung</v>
          </cell>
          <cell r="C34">
            <v>74979182</v>
          </cell>
          <cell r="E34">
            <v>67558659</v>
          </cell>
        </row>
        <row r="35">
          <cell r="B35" t="str">
            <v>Tata Usaha</v>
          </cell>
          <cell r="C35">
            <v>66674035</v>
          </cell>
          <cell r="E35">
            <v>61605735</v>
          </cell>
        </row>
        <row r="36">
          <cell r="B36" t="str">
            <v>Gudang dan Persediaan Bahan</v>
          </cell>
          <cell r="C36">
            <v>784247</v>
          </cell>
          <cell r="E36">
            <v>3200029</v>
          </cell>
        </row>
        <row r="37">
          <cell r="B37" t="str">
            <v>B e n g k e l</v>
          </cell>
          <cell r="C37">
            <v>4971838</v>
          </cell>
          <cell r="E37">
            <v>347193</v>
          </cell>
        </row>
        <row r="38">
          <cell r="B38" t="str">
            <v>Laboratorium</v>
          </cell>
          <cell r="C38">
            <v>361390</v>
          </cell>
          <cell r="E38">
            <v>255640</v>
          </cell>
        </row>
        <row r="39">
          <cell r="B39" t="str">
            <v>Jasa-Jasa Teknik</v>
          </cell>
          <cell r="C39">
            <v>0</v>
          </cell>
          <cell r="E39">
            <v>0</v>
          </cell>
        </row>
        <row r="40">
          <cell r="B40" t="str">
            <v>Wisma dan Rumah Dinas</v>
          </cell>
          <cell r="C40">
            <v>612797</v>
          </cell>
          <cell r="E40">
            <v>1064860</v>
          </cell>
        </row>
        <row r="41">
          <cell r="B41" t="str">
            <v>Sistim Telekomonikasi</v>
          </cell>
          <cell r="C41">
            <v>1574875</v>
          </cell>
          <cell r="E41">
            <v>1085202</v>
          </cell>
        </row>
        <row r="42">
          <cell r="B42" t="str">
            <v>Rupa-Rupa Jasa Umum</v>
          </cell>
          <cell r="C42">
            <v>0</v>
          </cell>
          <cell r="E42">
            <v>0</v>
          </cell>
        </row>
        <row r="43">
          <cell r="B43" t="str">
            <v>Pendidikan dan Latihan</v>
          </cell>
          <cell r="C43">
            <v>0</v>
          </cell>
          <cell r="E43">
            <v>0</v>
          </cell>
        </row>
        <row r="44">
          <cell r="B44" t="str">
            <v>LABA  USAHA</v>
          </cell>
          <cell r="C44">
            <v>138725909</v>
          </cell>
          <cell r="E44">
            <v>99849767</v>
          </cell>
        </row>
        <row r="45">
          <cell r="B45" t="str">
            <v>D:\TM1-HASIL\TM1\PLN Budget Reports V1.2\Reports\[RKAP Laba_ Rugi.xls]LabaRugi Fungsi2004(21B)</v>
          </cell>
          <cell r="E45">
            <v>38413.629965046297</v>
          </cell>
        </row>
      </sheetData>
      <sheetData sheetId="29" refreshError="1"/>
      <sheetData sheetId="3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"/>
      <sheetName val="Amandemen-2004"/>
      <sheetName val="List"/>
      <sheetName val="Selisih Prod"/>
      <sheetName val="Sheet1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Sheet3"/>
      <sheetName val="Catatan"/>
      <sheetName val="Sheet2"/>
      <sheetName val="Uraian"/>
      <sheetName val="Sampul"/>
      <sheetName val="Chek"/>
      <sheetName val="kCal"/>
      <sheetName val="HitBln"/>
      <sheetName val="BBkr"/>
      <sheetName val="FORM-B"/>
      <sheetName val="REKAP"/>
      <sheetName val="FORM_B"/>
      <sheetName val="Kamus"/>
      <sheetName val="JAN09"/>
      <sheetName val="BBaku(12C3)"/>
      <sheetName val="BiLuOp(14)"/>
      <sheetName val="Bipeg-U(12D2)"/>
      <sheetName val="BOLain(12E2)"/>
      <sheetName val="BPeg-F(12D1)"/>
      <sheetName val="PendaLuOp(13)"/>
      <sheetName val="PenjTL(18)"/>
      <sheetName val="NEKons"/>
      <sheetName val="rkap2008"/>
      <sheetName val="x"/>
      <sheetName val="SuMBER"/>
      <sheetName val="aruskas"/>
      <sheetName val="Hal-1"/>
      <sheetName val="INDEX"/>
      <sheetName val="W-NAD"/>
      <sheetName val="prod03"/>
      <sheetName val="REFERENSI"/>
      <sheetName val="Data"/>
      <sheetName val="DeVIASI"/>
      <sheetName val="KoMposisi"/>
      <sheetName val="L20Keu"/>
      <sheetName val="ASUMSI"/>
      <sheetName val="dengan pembangkitan"/>
    </sheetNames>
    <sheetDataSet>
      <sheetData sheetId="0">
        <row r="2">
          <cell r="A2" t="str">
            <v>Wil. Nanggroe Aceh Darussalam</v>
          </cell>
        </row>
      </sheetData>
      <sheetData sheetId="1">
        <row r="2">
          <cell r="A2" t="str">
            <v>Wil. Nanggroe Aceh Darussalam</v>
          </cell>
        </row>
      </sheetData>
      <sheetData sheetId="2">
        <row r="2">
          <cell r="A2" t="str">
            <v>Wil. Nanggroe Aceh Darussalam</v>
          </cell>
        </row>
      </sheetData>
      <sheetData sheetId="3">
        <row r="2">
          <cell r="A2" t="str">
            <v>Wil. Nanggroe Aceh Darussalam</v>
          </cell>
        </row>
      </sheetData>
      <sheetData sheetId="4">
        <row r="2">
          <cell r="A2" t="str">
            <v>Wil. Nanggroe Aceh Darussalam</v>
          </cell>
        </row>
      </sheetData>
      <sheetData sheetId="5">
        <row r="2">
          <cell r="A2" t="str">
            <v>Wil. Nanggroe Aceh Darussalam</v>
          </cell>
        </row>
      </sheetData>
      <sheetData sheetId="6">
        <row r="2">
          <cell r="A2" t="str">
            <v>Wil. Nanggroe Aceh Darussalam</v>
          </cell>
        </row>
      </sheetData>
      <sheetData sheetId="7">
        <row r="2">
          <cell r="A2" t="str">
            <v>Wil. Nanggroe Aceh Darussalam</v>
          </cell>
        </row>
      </sheetData>
      <sheetData sheetId="8">
        <row r="2">
          <cell r="A2" t="str">
            <v>Wil. Nanggroe Aceh Darussalam</v>
          </cell>
        </row>
      </sheetData>
      <sheetData sheetId="9">
        <row r="2">
          <cell r="A2" t="str">
            <v>Wil. Nanggroe Aceh Darussalam</v>
          </cell>
        </row>
      </sheetData>
      <sheetData sheetId="10">
        <row r="2">
          <cell r="A2" t="str">
            <v>Wil. Nanggroe Aceh Darussalam</v>
          </cell>
        </row>
      </sheetData>
      <sheetData sheetId="11">
        <row r="2">
          <cell r="A2" t="str">
            <v>Wil. Nanggroe Aceh Darussalam</v>
          </cell>
        </row>
      </sheetData>
      <sheetData sheetId="12">
        <row r="2">
          <cell r="A2" t="str">
            <v>Wil. Nanggroe Aceh Darussalam</v>
          </cell>
        </row>
      </sheetData>
      <sheetData sheetId="13">
        <row r="83">
          <cell r="B83">
            <v>2008</v>
          </cell>
        </row>
      </sheetData>
      <sheetData sheetId="14">
        <row r="83">
          <cell r="B83">
            <v>2008</v>
          </cell>
        </row>
      </sheetData>
      <sheetData sheetId="15">
        <row r="2">
          <cell r="A2" t="str">
            <v>Wil. Nanggroe Aceh Darussalam</v>
          </cell>
        </row>
      </sheetData>
      <sheetData sheetId="16">
        <row r="2">
          <cell r="A2" t="str">
            <v>Wil. Nanggroe Aceh Darussalam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KUDUS"/>
      <sheetName val="FGTM02"/>
      <sheetName val="02APJKUDUS"/>
      <sheetName val="INPUT_GGN"/>
      <sheetName val="INPUT_GGN (2)"/>
      <sheetName val="INPUT1"/>
      <sheetName val="MENU1"/>
      <sheetName val="PMT_TRIP"/>
      <sheetName val="PMT_TRIP (3)"/>
      <sheetName val="Grafik"/>
      <sheetName val="PMT_TRIP (2)"/>
      <sheetName val="Form_Kinerja_Penyu"/>
      <sheetName val="KWH_PADAM"/>
      <sheetName val="LK2004"/>
      <sheetName val="Kamus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Uraian"/>
      <sheetName val="Gasifikasi"/>
      <sheetName val="Sheet1"/>
      <sheetName val="Shee2"/>
      <sheetName val="Sheet3"/>
      <sheetName val="Seet4"/>
      <sheetName val="Sheet5"/>
      <sheetName val="UshDeb00"/>
      <sheetName val="ca"/>
      <sheetName val="JOB"/>
      <sheetName val="Resume"/>
      <sheetName val="FIN ANALISIS-DISJAYA-CALL CENTR"/>
      <sheetName val="PRK"/>
      <sheetName val="FIN%20ANALISIS-DISJAYA-CALL%20C"/>
      <sheetName val="JAN09"/>
      <sheetName val="BBaku(12C3)"/>
      <sheetName val="BiLuOp(14)"/>
      <sheetName val="Bipeg-U(12D2)"/>
      <sheetName val="BOLain(12E2)"/>
      <sheetName val="BPeg-F(12D1)"/>
      <sheetName val="PendaLuOp(13)"/>
      <sheetName val="PenjTL(18)"/>
      <sheetName val="Asumsi"/>
      <sheetName val="By Non HPP"/>
      <sheetName val="Beban-Usaha"/>
      <sheetName val="DPN"/>
      <sheetName val="AT 2004"/>
      <sheetName val="Biaya&amp;NrcKWh"/>
      <sheetName val="NE"/>
      <sheetName val="Perhit.HPP"/>
      <sheetName val="GambarB"/>
      <sheetName val="Subsidi"/>
      <sheetName val="Sheet2"/>
      <sheetName val="Cair Subs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  <sheetName val="APBN"/>
      <sheetName val="x"/>
      <sheetName val="Rekap PMG."/>
      <sheetName val="W-NAD"/>
      <sheetName val="Smg"/>
      <sheetName val="Data"/>
      <sheetName val="UPDATE 25 JANUARI 2007"/>
      <sheetName val="bantu"/>
      <sheetName val="Monitoring_Harian"/>
      <sheetName val="bantu_rec"/>
      <sheetName val="KINERJA_PMT"/>
    </sheetNames>
    <sheetDataSet>
      <sheetData sheetId="0">
        <row r="1">
          <cell r="L1">
            <v>6</v>
          </cell>
        </row>
      </sheetData>
      <sheetData sheetId="1">
        <row r="1">
          <cell r="L1">
            <v>6</v>
          </cell>
        </row>
      </sheetData>
      <sheetData sheetId="2">
        <row r="1">
          <cell r="L1">
            <v>6</v>
          </cell>
        </row>
      </sheetData>
      <sheetData sheetId="3">
        <row r="1">
          <cell r="L1">
            <v>6</v>
          </cell>
        </row>
      </sheetData>
      <sheetData sheetId="4">
        <row r="1">
          <cell r="L1">
            <v>6</v>
          </cell>
        </row>
      </sheetData>
      <sheetData sheetId="5">
        <row r="1">
          <cell r="L1">
            <v>6</v>
          </cell>
        </row>
      </sheetData>
      <sheetData sheetId="6">
        <row r="1">
          <cell r="L1">
            <v>6</v>
          </cell>
        </row>
        <row r="4">
          <cell r="D4">
            <v>1</v>
          </cell>
          <cell r="E4" t="str">
            <v>JANUARI</v>
          </cell>
          <cell r="F4">
            <v>16</v>
          </cell>
          <cell r="G4" t="str">
            <v>Ir. Mardikun</v>
          </cell>
          <cell r="H4" t="str">
            <v>Ir. BAMBANG KUNTJORO</v>
          </cell>
          <cell r="I4" t="str">
            <v>ASMAN NIAGA</v>
          </cell>
          <cell r="J4" t="str">
            <v>Ir. Mardikun</v>
          </cell>
        </row>
        <row r="5">
          <cell r="D5">
            <v>2</v>
          </cell>
          <cell r="E5" t="str">
            <v>PEBRUARI</v>
          </cell>
        </row>
        <row r="6">
          <cell r="D6">
            <v>3</v>
          </cell>
          <cell r="E6" t="str">
            <v>MARET</v>
          </cell>
        </row>
        <row r="7">
          <cell r="D7">
            <v>4</v>
          </cell>
          <cell r="E7" t="str">
            <v>APRIL</v>
          </cell>
        </row>
        <row r="8">
          <cell r="D8">
            <v>5</v>
          </cell>
          <cell r="E8" t="str">
            <v>MEI</v>
          </cell>
        </row>
        <row r="9">
          <cell r="D9">
            <v>6</v>
          </cell>
          <cell r="E9" t="str">
            <v>JUNI</v>
          </cell>
        </row>
        <row r="10">
          <cell r="D10">
            <v>7</v>
          </cell>
          <cell r="E10" t="str">
            <v>JULI</v>
          </cell>
        </row>
        <row r="11">
          <cell r="D11">
            <v>8</v>
          </cell>
          <cell r="E11" t="str">
            <v>AGUSTUS</v>
          </cell>
        </row>
        <row r="12">
          <cell r="D12">
            <v>9</v>
          </cell>
          <cell r="E12" t="str">
            <v>SEPTEMBER</v>
          </cell>
        </row>
        <row r="13">
          <cell r="D13">
            <v>10</v>
          </cell>
          <cell r="E13" t="str">
            <v>OKTOBER</v>
          </cell>
        </row>
        <row r="14">
          <cell r="D14">
            <v>11</v>
          </cell>
          <cell r="E14" t="str">
            <v>NOPEMBER</v>
          </cell>
        </row>
        <row r="15">
          <cell r="D15">
            <v>12</v>
          </cell>
          <cell r="E15" t="str">
            <v>DESEMBER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ductr_SUTM_total"/>
      <sheetName val="CashFlow"/>
      <sheetName val="BCR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</sheetNames>
    <sheetDataSet>
      <sheetData sheetId="0" refreshError="1"/>
      <sheetData sheetId="1">
        <row r="8">
          <cell r="A8">
            <v>2007</v>
          </cell>
          <cell r="B8" t="str">
            <v>B</v>
          </cell>
          <cell r="C8" t="str">
            <v>COST (BIAYA)</v>
          </cell>
          <cell r="D8" t="str">
            <v>D</v>
          </cell>
          <cell r="E8" t="str">
            <v>F</v>
          </cell>
          <cell r="F8" t="str">
            <v>G</v>
          </cell>
          <cell r="G8" t="str">
            <v>H</v>
          </cell>
          <cell r="H8" t="str">
            <v>I</v>
          </cell>
          <cell r="I8" t="str">
            <v>J</v>
          </cell>
          <cell r="J8" t="str">
            <v>K</v>
          </cell>
        </row>
        <row r="9">
          <cell r="A9">
            <v>2006</v>
          </cell>
          <cell r="F9">
            <v>0</v>
          </cell>
          <cell r="H9">
            <v>0</v>
          </cell>
          <cell r="I9">
            <v>0</v>
          </cell>
        </row>
        <row r="10">
          <cell r="A10">
            <v>2007</v>
          </cell>
          <cell r="B10">
            <v>0</v>
          </cell>
          <cell r="C10">
            <v>1836710870</v>
          </cell>
          <cell r="D10">
            <v>55101326.100000001</v>
          </cell>
          <cell r="F10">
            <v>1891812196.0999999</v>
          </cell>
          <cell r="G10">
            <v>0</v>
          </cell>
          <cell r="H10">
            <v>-1891812196.0999999</v>
          </cell>
          <cell r="I10">
            <v>-1891812196.0999999</v>
          </cell>
          <cell r="J10">
            <v>100000000000000</v>
          </cell>
        </row>
        <row r="11">
          <cell r="A11">
            <v>2008</v>
          </cell>
          <cell r="B11">
            <v>1</v>
          </cell>
          <cell r="D11">
            <v>55101326.100000001</v>
          </cell>
          <cell r="E11">
            <v>46472041.861217268</v>
          </cell>
          <cell r="F11">
            <v>55101326.100000001</v>
          </cell>
          <cell r="G11">
            <v>46472041.861217268</v>
          </cell>
          <cell r="H11">
            <v>-8629284.2387827337</v>
          </cell>
          <cell r="I11">
            <v>-1900441480.3387825</v>
          </cell>
          <cell r="J11">
            <v>100000000000000</v>
          </cell>
        </row>
        <row r="12">
          <cell r="A12">
            <v>2009</v>
          </cell>
          <cell r="B12">
            <v>2</v>
          </cell>
          <cell r="D12">
            <v>59068621.579200007</v>
          </cell>
          <cell r="E12">
            <v>46472041.861217268</v>
          </cell>
          <cell r="F12">
            <v>59068621.579200007</v>
          </cell>
          <cell r="G12">
            <v>46472041.861217268</v>
          </cell>
          <cell r="H12">
            <v>-12596579.717982739</v>
          </cell>
          <cell r="I12">
            <v>-1913038060.0567653</v>
          </cell>
          <cell r="J12">
            <v>100000000000000</v>
          </cell>
        </row>
        <row r="13">
          <cell r="A13">
            <v>2010</v>
          </cell>
          <cell r="B13">
            <v>3</v>
          </cell>
          <cell r="D13">
            <v>63321562.332902409</v>
          </cell>
          <cell r="E13">
            <v>46472041.861217268</v>
          </cell>
          <cell r="F13">
            <v>63321562.332902409</v>
          </cell>
          <cell r="G13">
            <v>46472041.861217268</v>
          </cell>
          <cell r="H13">
            <v>-16849520.471685141</v>
          </cell>
          <cell r="I13">
            <v>-1929887580.5284505</v>
          </cell>
          <cell r="J13">
            <v>100000000000000</v>
          </cell>
        </row>
        <row r="14">
          <cell r="A14">
            <v>2011</v>
          </cell>
          <cell r="B14">
            <v>4</v>
          </cell>
          <cell r="D14">
            <v>67880714.820871383</v>
          </cell>
          <cell r="E14">
            <v>46472041.861217268</v>
          </cell>
          <cell r="F14">
            <v>67880714.820871383</v>
          </cell>
          <cell r="G14">
            <v>46472041.861217268</v>
          </cell>
          <cell r="H14">
            <v>-21408672.959654115</v>
          </cell>
          <cell r="I14">
            <v>-1951296253.4881046</v>
          </cell>
          <cell r="J14">
            <v>100000000000000</v>
          </cell>
        </row>
        <row r="15">
          <cell r="A15">
            <v>2012</v>
          </cell>
          <cell r="B15">
            <v>5</v>
          </cell>
          <cell r="D15">
            <v>72768126.287974134</v>
          </cell>
          <cell r="E15">
            <v>46472041.861217268</v>
          </cell>
          <cell r="F15">
            <v>72768126.287974134</v>
          </cell>
          <cell r="G15">
            <v>46472041.861217268</v>
          </cell>
          <cell r="H15">
            <v>-26296084.426756866</v>
          </cell>
          <cell r="I15">
            <v>-1977592337.9148614</v>
          </cell>
          <cell r="J15">
            <v>100000000000000</v>
          </cell>
        </row>
        <row r="16">
          <cell r="A16">
            <v>2013</v>
          </cell>
          <cell r="B16">
            <v>6</v>
          </cell>
          <cell r="D16">
            <v>78007431.380708277</v>
          </cell>
          <cell r="E16">
            <v>46472041.861217268</v>
          </cell>
          <cell r="F16">
            <v>78007431.380708277</v>
          </cell>
          <cell r="G16">
            <v>46472041.861217268</v>
          </cell>
          <cell r="H16">
            <v>-31535389.519491009</v>
          </cell>
          <cell r="I16">
            <v>-2009127727.4343524</v>
          </cell>
          <cell r="J16">
            <v>100000000000000</v>
          </cell>
        </row>
        <row r="17">
          <cell r="A17">
            <v>2014</v>
          </cell>
          <cell r="B17">
            <v>7</v>
          </cell>
          <cell r="D17">
            <v>83623966.440119281</v>
          </cell>
          <cell r="E17">
            <v>46472041.861217268</v>
          </cell>
          <cell r="F17">
            <v>83623966.440119281</v>
          </cell>
          <cell r="G17">
            <v>46472041.861217268</v>
          </cell>
          <cell r="H17">
            <v>-37151924.578902014</v>
          </cell>
          <cell r="I17">
            <v>-2046279652.0132544</v>
          </cell>
          <cell r="J17">
            <v>100000000000000</v>
          </cell>
        </row>
        <row r="18">
          <cell r="A18">
            <v>2015</v>
          </cell>
          <cell r="B18">
            <v>8</v>
          </cell>
          <cell r="D18">
            <v>89644892.023807868</v>
          </cell>
          <cell r="E18">
            <v>46472041.861217268</v>
          </cell>
          <cell r="F18">
            <v>89644892.023807868</v>
          </cell>
          <cell r="G18">
            <v>46472041.861217268</v>
          </cell>
          <cell r="H18">
            <v>-43172850.162590601</v>
          </cell>
          <cell r="I18">
            <v>-2089452502.1758449</v>
          </cell>
          <cell r="J18">
            <v>100000000000000</v>
          </cell>
        </row>
        <row r="19">
          <cell r="A19">
            <v>2016</v>
          </cell>
          <cell r="B19">
            <v>9</v>
          </cell>
          <cell r="D19">
            <v>96099324.249522045</v>
          </cell>
          <cell r="E19">
            <v>46472041.861217268</v>
          </cell>
          <cell r="F19">
            <v>96099324.249522045</v>
          </cell>
          <cell r="G19">
            <v>46472041.861217268</v>
          </cell>
          <cell r="H19">
            <v>-49627282.388304777</v>
          </cell>
          <cell r="I19">
            <v>-2139079784.5641496</v>
          </cell>
          <cell r="J19">
            <v>100000000000000</v>
          </cell>
        </row>
        <row r="20">
          <cell r="A20">
            <v>2017</v>
          </cell>
          <cell r="B20">
            <v>10</v>
          </cell>
          <cell r="D20">
            <v>103018475.59548764</v>
          </cell>
          <cell r="E20">
            <v>46472041.861217268</v>
          </cell>
          <cell r="F20">
            <v>103018475.59548764</v>
          </cell>
          <cell r="G20">
            <v>46472041.861217268</v>
          </cell>
          <cell r="H20">
            <v>-56546433.734270371</v>
          </cell>
          <cell r="I20">
            <v>-2195626218.29842</v>
          </cell>
          <cell r="J20">
            <v>100000000000000</v>
          </cell>
        </row>
        <row r="21">
          <cell r="A21">
            <v>2018</v>
          </cell>
          <cell r="B21">
            <v>11</v>
          </cell>
          <cell r="D21">
            <v>110435805.83836275</v>
          </cell>
          <cell r="E21">
            <v>46472041.861217268</v>
          </cell>
          <cell r="F21">
            <v>110435805.83836275</v>
          </cell>
          <cell r="G21">
            <v>46472041.861217268</v>
          </cell>
          <cell r="H21">
            <v>-63963763.977145486</v>
          </cell>
          <cell r="I21">
            <v>-2259589982.2755656</v>
          </cell>
        </row>
        <row r="22">
          <cell r="A22">
            <v>2019</v>
          </cell>
          <cell r="B22">
            <v>12</v>
          </cell>
          <cell r="D22">
            <v>118387183.85872488</v>
          </cell>
          <cell r="E22">
            <v>46472041.861217268</v>
          </cell>
          <cell r="F22">
            <v>118387183.85872488</v>
          </cell>
          <cell r="G22">
            <v>46472041.861217268</v>
          </cell>
          <cell r="H22">
            <v>-71915141.997507602</v>
          </cell>
          <cell r="I22">
            <v>-2331505124.2730732</v>
          </cell>
        </row>
        <row r="23">
          <cell r="A23">
            <v>2020</v>
          </cell>
          <cell r="B23">
            <v>13</v>
          </cell>
          <cell r="D23">
            <v>126911061.09655307</v>
          </cell>
          <cell r="E23">
            <v>46472041.861217268</v>
          </cell>
          <cell r="F23">
            <v>126911061.09655307</v>
          </cell>
          <cell r="G23">
            <v>46472041.861217268</v>
          </cell>
          <cell r="H23">
            <v>-80439019.235335797</v>
          </cell>
          <cell r="I23">
            <v>-2411944143.508409</v>
          </cell>
        </row>
        <row r="24">
          <cell r="A24">
            <v>2021</v>
          </cell>
          <cell r="B24">
            <v>14</v>
          </cell>
          <cell r="D24">
            <v>136048657.49550492</v>
          </cell>
          <cell r="E24">
            <v>46472041.861217268</v>
          </cell>
          <cell r="F24">
            <v>136048657.49550492</v>
          </cell>
          <cell r="G24">
            <v>46472041.861217268</v>
          </cell>
          <cell r="H24">
            <v>-89576615.634287655</v>
          </cell>
          <cell r="I24">
            <v>-2501520759.1426969</v>
          </cell>
        </row>
        <row r="25">
          <cell r="A25">
            <v>2022</v>
          </cell>
          <cell r="B25">
            <v>15</v>
          </cell>
          <cell r="D25">
            <v>145844160.83518127</v>
          </cell>
          <cell r="E25">
            <v>46472041.861217268</v>
          </cell>
          <cell r="F25">
            <v>145844160.83518127</v>
          </cell>
          <cell r="G25">
            <v>46472041.861217268</v>
          </cell>
          <cell r="H25">
            <v>-99372118.973964006</v>
          </cell>
          <cell r="I25">
            <v>-2600892878.1166611</v>
          </cell>
        </row>
        <row r="26">
          <cell r="A26">
            <v>2023</v>
          </cell>
          <cell r="B26">
            <v>16</v>
          </cell>
          <cell r="E26" t="e">
            <v>#REF!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</row>
        <row r="27">
          <cell r="A27">
            <v>2024</v>
          </cell>
          <cell r="B27">
            <v>17</v>
          </cell>
          <cell r="E27" t="e">
            <v>#REF!</v>
          </cell>
          <cell r="F27">
            <v>0</v>
          </cell>
          <cell r="G27" t="e">
            <v>#REF!</v>
          </cell>
          <cell r="H27" t="e">
            <v>#REF!</v>
          </cell>
          <cell r="I27" t="e">
            <v>#REF!</v>
          </cell>
        </row>
        <row r="28">
          <cell r="A28">
            <v>2025</v>
          </cell>
          <cell r="B28">
            <v>18</v>
          </cell>
          <cell r="E28" t="e">
            <v>#REF!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</row>
        <row r="29">
          <cell r="A29">
            <v>2026</v>
          </cell>
          <cell r="B29">
            <v>19</v>
          </cell>
          <cell r="E29" t="e">
            <v>#REF!</v>
          </cell>
          <cell r="F29">
            <v>0</v>
          </cell>
          <cell r="G29" t="e">
            <v>#REF!</v>
          </cell>
          <cell r="H29" t="e">
            <v>#REF!</v>
          </cell>
          <cell r="I29" t="e">
            <v>#REF!</v>
          </cell>
          <cell r="J29">
            <v>100000000000000</v>
          </cell>
        </row>
        <row r="30">
          <cell r="A30">
            <v>2027</v>
          </cell>
          <cell r="B30">
            <v>20</v>
          </cell>
          <cell r="E30" t="e">
            <v>#REF!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</row>
        <row r="31">
          <cell r="A31">
            <v>2028</v>
          </cell>
          <cell r="H31">
            <v>0</v>
          </cell>
        </row>
        <row r="32">
          <cell r="A32">
            <v>2029</v>
          </cell>
          <cell r="H32">
            <v>0</v>
          </cell>
        </row>
        <row r="33">
          <cell r="C33">
            <v>1836710870</v>
          </cell>
          <cell r="D33">
            <v>1461262636.0349197</v>
          </cell>
          <cell r="E33" t="e">
            <v>#REF!</v>
          </cell>
          <cell r="F33">
            <v>3297973506.0349197</v>
          </cell>
          <cell r="G33">
            <v>697080627.91825902</v>
          </cell>
          <cell r="H33" t="e">
            <v>#REF!</v>
          </cell>
        </row>
        <row r="34">
          <cell r="J34">
            <v>100000000000000</v>
          </cell>
        </row>
        <row r="35">
          <cell r="F35" t="str">
            <v>Rata2 Revenue</v>
          </cell>
          <cell r="G35">
            <v>46472041.861217268</v>
          </cell>
          <cell r="J35">
            <v>100000000000000</v>
          </cell>
        </row>
        <row r="36">
          <cell r="J36">
            <v>100000000000000</v>
          </cell>
        </row>
        <row r="37">
          <cell r="J37">
            <v>100000000000000</v>
          </cell>
        </row>
        <row r="56">
          <cell r="I56" t="str">
            <v>J</v>
          </cell>
          <cell r="J56" t="str">
            <v>K</v>
          </cell>
        </row>
        <row r="57">
          <cell r="J57">
            <v>100000000000000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-LR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  <sheetName val="MENU1"/>
      <sheetName val="reconductr_SUTM_total"/>
      <sheetName val="CashFlow"/>
      <sheetName val="B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A8">
            <v>2007</v>
          </cell>
        </row>
      </sheetData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ISI"/>
      <sheetName val="ND"/>
      <sheetName val="RAB"/>
      <sheetName val="RAB KONS"/>
      <sheetName val="MATERIAL KONS"/>
      <sheetName val="GBR"/>
      <sheetName val="FOTO &amp; GPS"/>
      <sheetName val="LK"/>
      <sheetName val="LOAD PROFILE-1"/>
      <sheetName val="BEBAN"/>
      <sheetName val="KKO"/>
      <sheetName val="KKF "/>
      <sheetName val="MATERIAL"/>
      <sheetName val="item"/>
      <sheetName val="Sheet1"/>
      <sheetName val="MENU1"/>
      <sheetName val="REAL-L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C2" t="str">
            <v>-</v>
          </cell>
        </row>
        <row r="3">
          <cell r="C3" t="str">
            <v>TIANG BETON</v>
          </cell>
        </row>
        <row r="4">
          <cell r="C4" t="str">
            <v>C9-200E</v>
          </cell>
        </row>
        <row r="5">
          <cell r="C5" t="str">
            <v>C11-200E</v>
          </cell>
        </row>
        <row r="6">
          <cell r="C6" t="str">
            <v>C11-350E</v>
          </cell>
        </row>
        <row r="7">
          <cell r="C7" t="str">
            <v>C11-350E-BC</v>
          </cell>
        </row>
        <row r="8">
          <cell r="C8" t="str">
            <v>C12-200E</v>
          </cell>
        </row>
        <row r="9">
          <cell r="C9" t="str">
            <v>C12-350E</v>
          </cell>
        </row>
        <row r="10">
          <cell r="C10" t="str">
            <v>C12-350E-BC</v>
          </cell>
        </row>
        <row r="11">
          <cell r="C11" t="str">
            <v>C13-350E</v>
          </cell>
        </row>
        <row r="12">
          <cell r="C12" t="str">
            <v>C14-350E</v>
          </cell>
        </row>
        <row r="13">
          <cell r="C13" t="str">
            <v>C14-350E-BC</v>
          </cell>
        </row>
        <row r="14">
          <cell r="C14" t="str">
            <v>C14-500E</v>
          </cell>
        </row>
        <row r="16">
          <cell r="C16" t="str">
            <v>JTM 1 PHASA</v>
          </cell>
        </row>
        <row r="17">
          <cell r="C17" t="str">
            <v>CA1</v>
          </cell>
        </row>
        <row r="18">
          <cell r="C18" t="str">
            <v>CA1'</v>
          </cell>
        </row>
        <row r="19">
          <cell r="C19" t="str">
            <v>CA1-N</v>
          </cell>
        </row>
        <row r="20">
          <cell r="C20" t="str">
            <v>CA1-P</v>
          </cell>
        </row>
        <row r="21">
          <cell r="C21" t="str">
            <v>CA1-P</v>
          </cell>
        </row>
        <row r="22">
          <cell r="C22" t="str">
            <v>CA1-P'</v>
          </cell>
        </row>
        <row r="23">
          <cell r="C23" t="str">
            <v>CA2</v>
          </cell>
        </row>
        <row r="24">
          <cell r="C24" t="str">
            <v>CA2'</v>
          </cell>
        </row>
        <row r="25">
          <cell r="C25" t="str">
            <v>CA2-N</v>
          </cell>
        </row>
        <row r="26">
          <cell r="C26" t="str">
            <v>CA3</v>
          </cell>
        </row>
        <row r="27">
          <cell r="C27" t="str">
            <v>CA3'</v>
          </cell>
        </row>
        <row r="28">
          <cell r="C28" t="str">
            <v>CA3-N</v>
          </cell>
        </row>
        <row r="29">
          <cell r="C29" t="str">
            <v>CA4</v>
          </cell>
        </row>
        <row r="30">
          <cell r="C30" t="str">
            <v>CA4'</v>
          </cell>
        </row>
        <row r="31">
          <cell r="C31" t="str">
            <v>CA4-N</v>
          </cell>
        </row>
        <row r="32">
          <cell r="C32" t="str">
            <v>CA5</v>
          </cell>
        </row>
        <row r="33">
          <cell r="C33" t="str">
            <v>CA5'</v>
          </cell>
        </row>
        <row r="34">
          <cell r="C34" t="str">
            <v>CA5-N</v>
          </cell>
        </row>
        <row r="35">
          <cell r="C35" t="str">
            <v>CA5-1</v>
          </cell>
        </row>
        <row r="36">
          <cell r="C36" t="str">
            <v>CA5-1'</v>
          </cell>
        </row>
        <row r="37">
          <cell r="C37" t="str">
            <v>CA5-2</v>
          </cell>
        </row>
        <row r="38">
          <cell r="C38" t="str">
            <v>CA5-2'</v>
          </cell>
        </row>
        <row r="39">
          <cell r="C39" t="str">
            <v>CA5-3</v>
          </cell>
        </row>
        <row r="40">
          <cell r="C40" t="str">
            <v>CA5-3'</v>
          </cell>
        </row>
        <row r="41">
          <cell r="C41" t="str">
            <v>CA5-4</v>
          </cell>
        </row>
        <row r="42">
          <cell r="C42" t="str">
            <v>CA5-4'</v>
          </cell>
        </row>
        <row r="43">
          <cell r="C43" t="str">
            <v>CA6</v>
          </cell>
        </row>
        <row r="44">
          <cell r="C44" t="str">
            <v>CA6'</v>
          </cell>
        </row>
        <row r="45">
          <cell r="C45" t="str">
            <v>CA6-N</v>
          </cell>
        </row>
        <row r="46">
          <cell r="C46" t="str">
            <v>CA7</v>
          </cell>
        </row>
        <row r="47">
          <cell r="C47" t="str">
            <v>CA7-A</v>
          </cell>
        </row>
        <row r="48">
          <cell r="C48" t="str">
            <v>CA8</v>
          </cell>
        </row>
        <row r="49">
          <cell r="C49" t="str">
            <v>CA8-A</v>
          </cell>
        </row>
        <row r="50">
          <cell r="C50" t="str">
            <v>CA9</v>
          </cell>
        </row>
        <row r="51">
          <cell r="C51" t="str">
            <v>CA9-A</v>
          </cell>
        </row>
        <row r="52">
          <cell r="C52" t="str">
            <v>CA9-N</v>
          </cell>
        </row>
        <row r="54">
          <cell r="C54" t="str">
            <v>SA1</v>
          </cell>
        </row>
        <row r="55">
          <cell r="C55" t="str">
            <v>SA1'</v>
          </cell>
        </row>
        <row r="56">
          <cell r="C56" t="str">
            <v>SA1-N</v>
          </cell>
        </row>
        <row r="57">
          <cell r="C57" t="str">
            <v>SA1-PN</v>
          </cell>
        </row>
        <row r="58">
          <cell r="C58" t="str">
            <v>SA1-P</v>
          </cell>
        </row>
        <row r="59">
          <cell r="C59" t="str">
            <v>SA1-P'</v>
          </cell>
        </row>
        <row r="60">
          <cell r="C60" t="str">
            <v>SA2</v>
          </cell>
        </row>
        <row r="61">
          <cell r="C61" t="str">
            <v>SA2'</v>
          </cell>
        </row>
        <row r="62">
          <cell r="C62" t="str">
            <v>SA2-N</v>
          </cell>
        </row>
        <row r="63">
          <cell r="C63" t="str">
            <v>SA3</v>
          </cell>
        </row>
        <row r="64">
          <cell r="C64" t="str">
            <v>SA3'</v>
          </cell>
        </row>
        <row r="65">
          <cell r="C65" t="str">
            <v>SA3-N</v>
          </cell>
        </row>
        <row r="66">
          <cell r="C66" t="str">
            <v>SA4</v>
          </cell>
        </row>
        <row r="67">
          <cell r="C67" t="str">
            <v>SA4'</v>
          </cell>
        </row>
        <row r="68">
          <cell r="C68" t="str">
            <v>SA4-N</v>
          </cell>
        </row>
        <row r="69">
          <cell r="C69" t="str">
            <v>SA5</v>
          </cell>
        </row>
        <row r="70">
          <cell r="C70" t="str">
            <v>SA5'</v>
          </cell>
        </row>
        <row r="71">
          <cell r="C71" t="str">
            <v>SA5-N</v>
          </cell>
        </row>
        <row r="72">
          <cell r="C72" t="str">
            <v>SA5-1</v>
          </cell>
        </row>
        <row r="73">
          <cell r="C73" t="str">
            <v>SA5-1'</v>
          </cell>
        </row>
        <row r="74">
          <cell r="C74" t="str">
            <v>SA5-2</v>
          </cell>
        </row>
        <row r="75">
          <cell r="C75" t="str">
            <v>SA5-2'</v>
          </cell>
        </row>
        <row r="76">
          <cell r="C76" t="str">
            <v>SA5-3</v>
          </cell>
        </row>
        <row r="77">
          <cell r="C77" t="str">
            <v>SA5-3'</v>
          </cell>
        </row>
        <row r="78">
          <cell r="C78" t="str">
            <v>SA5-4</v>
          </cell>
        </row>
        <row r="79">
          <cell r="C79" t="str">
            <v>SA5-4'</v>
          </cell>
        </row>
        <row r="80">
          <cell r="C80" t="str">
            <v>SA6</v>
          </cell>
        </row>
        <row r="81">
          <cell r="C81" t="str">
            <v>SA6'</v>
          </cell>
        </row>
        <row r="82">
          <cell r="C82" t="str">
            <v>SA6-N</v>
          </cell>
        </row>
        <row r="83">
          <cell r="C83" t="str">
            <v>SA7</v>
          </cell>
        </row>
        <row r="84">
          <cell r="C84" t="str">
            <v>SA7-A</v>
          </cell>
        </row>
        <row r="85">
          <cell r="C85" t="str">
            <v>SA8</v>
          </cell>
        </row>
        <row r="86">
          <cell r="C86" t="str">
            <v>SA8-A</v>
          </cell>
        </row>
        <row r="87">
          <cell r="C87" t="str">
            <v>SA9</v>
          </cell>
        </row>
        <row r="88">
          <cell r="C88" t="str">
            <v>SA9-A</v>
          </cell>
        </row>
        <row r="89">
          <cell r="C89" t="str">
            <v>SA9-N</v>
          </cell>
        </row>
        <row r="91">
          <cell r="C91" t="str">
            <v>MODIFIKASI JTM 1 PH KE 3 PH</v>
          </cell>
        </row>
        <row r="92">
          <cell r="C92" t="str">
            <v>CB-1</v>
          </cell>
        </row>
        <row r="93">
          <cell r="C93" t="str">
            <v>CB1-AA'</v>
          </cell>
        </row>
        <row r="94">
          <cell r="C94" t="str">
            <v>CB-2</v>
          </cell>
        </row>
        <row r="95">
          <cell r="C95" t="str">
            <v>CB2-AA'</v>
          </cell>
        </row>
        <row r="96">
          <cell r="C96" t="str">
            <v>CB-3</v>
          </cell>
        </row>
        <row r="97">
          <cell r="C97" t="str">
            <v>CB3-AA'</v>
          </cell>
        </row>
        <row r="98">
          <cell r="C98" t="str">
            <v>CB-4</v>
          </cell>
        </row>
        <row r="99">
          <cell r="C99" t="str">
            <v>CB4-AA'</v>
          </cell>
        </row>
        <row r="100">
          <cell r="C100" t="str">
            <v>CB-5</v>
          </cell>
        </row>
        <row r="101">
          <cell r="C101" t="str">
            <v>CB5-AA'</v>
          </cell>
        </row>
        <row r="103">
          <cell r="C103" t="str">
            <v>SB-1</v>
          </cell>
        </row>
        <row r="104">
          <cell r="C104" t="str">
            <v>SB1-AA'</v>
          </cell>
        </row>
        <row r="105">
          <cell r="C105" t="str">
            <v>SB-2</v>
          </cell>
        </row>
        <row r="106">
          <cell r="C106" t="str">
            <v>SB2-AA'</v>
          </cell>
        </row>
        <row r="107">
          <cell r="C107" t="str">
            <v>SB-3</v>
          </cell>
        </row>
        <row r="108">
          <cell r="C108" t="str">
            <v>SB3-AA'</v>
          </cell>
        </row>
        <row r="109">
          <cell r="C109" t="str">
            <v>SB-4</v>
          </cell>
        </row>
        <row r="110">
          <cell r="C110" t="str">
            <v>SB4-AA'</v>
          </cell>
        </row>
        <row r="111">
          <cell r="C111" t="str">
            <v>SB-5</v>
          </cell>
        </row>
        <row r="112">
          <cell r="C112" t="str">
            <v>SB5-AA'</v>
          </cell>
        </row>
        <row r="114">
          <cell r="C114" t="str">
            <v>JTM 3 PH</v>
          </cell>
        </row>
        <row r="115">
          <cell r="C115" t="str">
            <v>CC1</v>
          </cell>
        </row>
        <row r="116">
          <cell r="C116" t="str">
            <v>CC1'</v>
          </cell>
        </row>
        <row r="117">
          <cell r="C117" t="str">
            <v>CC1-N</v>
          </cell>
        </row>
        <row r="118">
          <cell r="C118" t="str">
            <v>CC1-1</v>
          </cell>
        </row>
        <row r="119">
          <cell r="C119" t="str">
            <v>CC1-1'</v>
          </cell>
        </row>
        <row r="120">
          <cell r="C120" t="str">
            <v>CC1-1N</v>
          </cell>
        </row>
        <row r="121">
          <cell r="C121" t="str">
            <v>CC1-A</v>
          </cell>
        </row>
        <row r="122">
          <cell r="C122" t="str">
            <v>CC1-A'</v>
          </cell>
        </row>
        <row r="123">
          <cell r="C123" t="str">
            <v>CC1-B</v>
          </cell>
        </row>
        <row r="124">
          <cell r="C124" t="str">
            <v>CC1-B'</v>
          </cell>
        </row>
        <row r="125">
          <cell r="C125" t="str">
            <v>CC1-C</v>
          </cell>
        </row>
        <row r="126">
          <cell r="C126" t="str">
            <v>CC1-C'</v>
          </cell>
        </row>
        <row r="127">
          <cell r="C127" t="str">
            <v>CC2</v>
          </cell>
        </row>
        <row r="128">
          <cell r="C128" t="str">
            <v>CC2'</v>
          </cell>
        </row>
        <row r="129">
          <cell r="C129" t="str">
            <v>CC2-N</v>
          </cell>
        </row>
        <row r="130">
          <cell r="C130" t="str">
            <v>CC2-1</v>
          </cell>
        </row>
        <row r="131">
          <cell r="C131" t="str">
            <v>CC2-1'</v>
          </cell>
        </row>
        <row r="132">
          <cell r="C132" t="str">
            <v>CC2-1N</v>
          </cell>
        </row>
        <row r="133">
          <cell r="C133" t="str">
            <v>CC2-A</v>
          </cell>
        </row>
        <row r="134">
          <cell r="C134" t="str">
            <v>CC2-A'</v>
          </cell>
        </row>
        <row r="135">
          <cell r="C135" t="str">
            <v>CC2-B</v>
          </cell>
        </row>
        <row r="136">
          <cell r="C136" t="str">
            <v>CC2-B'</v>
          </cell>
        </row>
        <row r="137">
          <cell r="C137" t="str">
            <v>CC2-C</v>
          </cell>
        </row>
        <row r="138">
          <cell r="C138" t="str">
            <v>CC2-C'</v>
          </cell>
        </row>
        <row r="139">
          <cell r="C139" t="str">
            <v>CC3</v>
          </cell>
        </row>
        <row r="140">
          <cell r="C140" t="str">
            <v>CC3'</v>
          </cell>
        </row>
        <row r="141">
          <cell r="C141" t="str">
            <v>CC3-VN</v>
          </cell>
        </row>
        <row r="142">
          <cell r="C142" t="str">
            <v>CC4-1</v>
          </cell>
        </row>
        <row r="143">
          <cell r="C143" t="str">
            <v>CC5-1</v>
          </cell>
        </row>
        <row r="144">
          <cell r="C144" t="str">
            <v>CC7</v>
          </cell>
        </row>
        <row r="145">
          <cell r="C145" t="str">
            <v>CC7'</v>
          </cell>
        </row>
        <row r="146">
          <cell r="C146" t="str">
            <v>CC7-1</v>
          </cell>
        </row>
        <row r="147">
          <cell r="C147" t="str">
            <v>CC7-1'</v>
          </cell>
        </row>
        <row r="148">
          <cell r="C148" t="str">
            <v>CC7-1N</v>
          </cell>
        </row>
        <row r="149">
          <cell r="C149" t="str">
            <v>CC7-A</v>
          </cell>
        </row>
        <row r="150">
          <cell r="C150" t="str">
            <v>CC7-A'</v>
          </cell>
        </row>
        <row r="151">
          <cell r="C151" t="str">
            <v>CC8</v>
          </cell>
        </row>
        <row r="152">
          <cell r="C152" t="str">
            <v>CC8'</v>
          </cell>
        </row>
        <row r="153">
          <cell r="C153" t="str">
            <v>CC8-N</v>
          </cell>
        </row>
        <row r="154">
          <cell r="C154" t="str">
            <v>CC8-A</v>
          </cell>
        </row>
        <row r="155">
          <cell r="C155" t="str">
            <v>CC8-A'</v>
          </cell>
        </row>
        <row r="156">
          <cell r="C156" t="str">
            <v>CC8-AN</v>
          </cell>
        </row>
        <row r="157">
          <cell r="C157" t="str">
            <v>CC8-B</v>
          </cell>
        </row>
        <row r="158">
          <cell r="C158" t="str">
            <v>CC8-B'</v>
          </cell>
        </row>
        <row r="159">
          <cell r="C159" t="str">
            <v>CC8-C</v>
          </cell>
        </row>
        <row r="160">
          <cell r="C160" t="str">
            <v>CC8-C'</v>
          </cell>
        </row>
        <row r="161">
          <cell r="C161" t="str">
            <v>CC9</v>
          </cell>
        </row>
        <row r="162">
          <cell r="C162" t="str">
            <v>CC9'</v>
          </cell>
        </row>
        <row r="163">
          <cell r="C163" t="str">
            <v>CC9-N</v>
          </cell>
        </row>
        <row r="164">
          <cell r="C164" t="str">
            <v>CC10</v>
          </cell>
        </row>
        <row r="165">
          <cell r="C165" t="str">
            <v>CC10'</v>
          </cell>
        </row>
        <row r="166">
          <cell r="C166" t="str">
            <v>CC10-N</v>
          </cell>
        </row>
        <row r="167">
          <cell r="C167" t="str">
            <v>CC11</v>
          </cell>
        </row>
        <row r="168">
          <cell r="C168" t="str">
            <v>CC11'</v>
          </cell>
        </row>
        <row r="169">
          <cell r="C169" t="str">
            <v>CC11-N</v>
          </cell>
        </row>
        <row r="170">
          <cell r="C170" t="str">
            <v>CC12</v>
          </cell>
        </row>
        <row r="171">
          <cell r="C171" t="str">
            <v>CC12'</v>
          </cell>
        </row>
        <row r="173">
          <cell r="C173" t="str">
            <v>SC1</v>
          </cell>
        </row>
        <row r="174">
          <cell r="C174" t="str">
            <v>SC1'</v>
          </cell>
        </row>
        <row r="175">
          <cell r="C175" t="str">
            <v>SC1-1</v>
          </cell>
        </row>
        <row r="176">
          <cell r="C176" t="str">
            <v>SC1-1'</v>
          </cell>
        </row>
        <row r="177">
          <cell r="C177" t="str">
            <v>SC1-1N</v>
          </cell>
        </row>
        <row r="178">
          <cell r="C178" t="str">
            <v>SC1-A</v>
          </cell>
        </row>
        <row r="179">
          <cell r="C179" t="str">
            <v>SC1-A'</v>
          </cell>
        </row>
        <row r="180">
          <cell r="C180" t="str">
            <v>SC1-B</v>
          </cell>
        </row>
        <row r="181">
          <cell r="C181" t="str">
            <v>SC1-B'</v>
          </cell>
        </row>
        <row r="182">
          <cell r="C182" t="str">
            <v>SC1-C</v>
          </cell>
        </row>
        <row r="183">
          <cell r="C183" t="str">
            <v>SC1-C'</v>
          </cell>
        </row>
        <row r="184">
          <cell r="C184" t="str">
            <v>SC2</v>
          </cell>
        </row>
        <row r="185">
          <cell r="C185" t="str">
            <v>SC2'</v>
          </cell>
        </row>
        <row r="186">
          <cell r="C186" t="str">
            <v>SC2-N</v>
          </cell>
        </row>
        <row r="187">
          <cell r="C187" t="str">
            <v>SC2-1</v>
          </cell>
        </row>
        <row r="188">
          <cell r="C188" t="str">
            <v>SC2-1'</v>
          </cell>
        </row>
        <row r="189">
          <cell r="C189" t="str">
            <v>SC2-1N</v>
          </cell>
        </row>
        <row r="190">
          <cell r="C190" t="str">
            <v>SC2-A</v>
          </cell>
        </row>
        <row r="191">
          <cell r="C191" t="str">
            <v>SC2-A'</v>
          </cell>
        </row>
        <row r="192">
          <cell r="C192" t="str">
            <v>SC2-B</v>
          </cell>
        </row>
        <row r="193">
          <cell r="C193" t="str">
            <v>SC2-B'</v>
          </cell>
        </row>
        <row r="194">
          <cell r="C194" t="str">
            <v>SC2-C</v>
          </cell>
        </row>
        <row r="195">
          <cell r="C195" t="str">
            <v>SC2-C'</v>
          </cell>
        </row>
        <row r="196">
          <cell r="C196" t="str">
            <v>SC3</v>
          </cell>
        </row>
        <row r="197">
          <cell r="C197" t="str">
            <v>SC3'</v>
          </cell>
        </row>
        <row r="198">
          <cell r="C198" t="str">
            <v>SC3-VN</v>
          </cell>
        </row>
        <row r="199">
          <cell r="C199" t="str">
            <v>SC4-1</v>
          </cell>
        </row>
        <row r="200">
          <cell r="C200" t="str">
            <v>SC5-1</v>
          </cell>
        </row>
        <row r="201">
          <cell r="C201" t="str">
            <v>SC7</v>
          </cell>
        </row>
        <row r="202">
          <cell r="C202" t="str">
            <v>SC7'</v>
          </cell>
        </row>
        <row r="203">
          <cell r="C203" t="str">
            <v>SC7-1</v>
          </cell>
        </row>
        <row r="204">
          <cell r="C204" t="str">
            <v>SC7-1'</v>
          </cell>
        </row>
        <row r="205">
          <cell r="C205" t="str">
            <v>SC7-1N</v>
          </cell>
        </row>
        <row r="206">
          <cell r="C206" t="str">
            <v>SC7-A</v>
          </cell>
        </row>
        <row r="207">
          <cell r="C207" t="str">
            <v>SC7-A'</v>
          </cell>
        </row>
        <row r="208">
          <cell r="C208" t="str">
            <v>SC8</v>
          </cell>
        </row>
        <row r="209">
          <cell r="C209" t="str">
            <v>SC8'</v>
          </cell>
        </row>
        <row r="210">
          <cell r="C210" t="str">
            <v>SC8-N</v>
          </cell>
        </row>
        <row r="211">
          <cell r="C211" t="str">
            <v>SC8-A</v>
          </cell>
        </row>
        <row r="212">
          <cell r="C212" t="str">
            <v>SC8-A'</v>
          </cell>
        </row>
        <row r="213">
          <cell r="C213" t="str">
            <v>SC8-AN</v>
          </cell>
        </row>
        <row r="214">
          <cell r="C214" t="str">
            <v>SC8-B</v>
          </cell>
        </row>
        <row r="215">
          <cell r="C215" t="str">
            <v>SC8-B'</v>
          </cell>
        </row>
        <row r="216">
          <cell r="C216" t="str">
            <v>SC8-C</v>
          </cell>
        </row>
        <row r="217">
          <cell r="C217" t="str">
            <v>SC8-C'</v>
          </cell>
        </row>
        <row r="218">
          <cell r="C218" t="str">
            <v>SC9</v>
          </cell>
        </row>
        <row r="219">
          <cell r="C219" t="str">
            <v>SC9'</v>
          </cell>
        </row>
        <row r="220">
          <cell r="C220" t="str">
            <v>SC9-N</v>
          </cell>
        </row>
        <row r="221">
          <cell r="C221" t="str">
            <v>SC10</v>
          </cell>
        </row>
        <row r="222">
          <cell r="C222" t="str">
            <v>SC10'</v>
          </cell>
        </row>
        <row r="223">
          <cell r="C223" t="str">
            <v>SC10-N</v>
          </cell>
        </row>
        <row r="224">
          <cell r="C224" t="str">
            <v>SC11</v>
          </cell>
        </row>
        <row r="225">
          <cell r="C225" t="str">
            <v>SC11'</v>
          </cell>
        </row>
        <row r="226">
          <cell r="C226" t="str">
            <v>SC11-N</v>
          </cell>
        </row>
        <row r="227">
          <cell r="C227" t="str">
            <v>SC12</v>
          </cell>
        </row>
        <row r="228">
          <cell r="C228" t="str">
            <v>SC12</v>
          </cell>
        </row>
        <row r="231">
          <cell r="C231" t="str">
            <v>m3-16</v>
          </cell>
        </row>
        <row r="232">
          <cell r="C232" t="str">
            <v>CM3-16</v>
          </cell>
        </row>
        <row r="234">
          <cell r="C234" t="str">
            <v>JTM 3 PH DOUBLE CIRCUIT</v>
          </cell>
        </row>
        <row r="235">
          <cell r="C235" t="str">
            <v>DC-C1V</v>
          </cell>
        </row>
        <row r="236">
          <cell r="C236" t="str">
            <v>DC-C1-1V</v>
          </cell>
        </row>
        <row r="237">
          <cell r="C237" t="str">
            <v>DC-C1-1VN</v>
          </cell>
        </row>
        <row r="238">
          <cell r="C238" t="str">
            <v>DC-C1-1H</v>
          </cell>
        </row>
        <row r="239">
          <cell r="C239" t="str">
            <v>DC-C1-AHN</v>
          </cell>
        </row>
        <row r="240">
          <cell r="C240" t="str">
            <v>DC-C2-1V</v>
          </cell>
        </row>
        <row r="241">
          <cell r="C241" t="str">
            <v>DC-C2AH</v>
          </cell>
        </row>
        <row r="242">
          <cell r="C242" t="str">
            <v>DC-C2AHN</v>
          </cell>
        </row>
        <row r="243">
          <cell r="C243" t="str">
            <v>DC-C2AVN</v>
          </cell>
        </row>
        <row r="244">
          <cell r="C244" t="str">
            <v>DC-C2-1BN</v>
          </cell>
        </row>
        <row r="245">
          <cell r="C245" t="str">
            <v>DC-4N</v>
          </cell>
        </row>
        <row r="246">
          <cell r="C246" t="str">
            <v>DC-7N</v>
          </cell>
        </row>
        <row r="247">
          <cell r="C247" t="str">
            <v>DC-8</v>
          </cell>
        </row>
        <row r="248">
          <cell r="C248" t="str">
            <v>DC-8N</v>
          </cell>
        </row>
        <row r="250">
          <cell r="C250" t="str">
            <v>SKUTM</v>
          </cell>
        </row>
        <row r="251">
          <cell r="C251" t="str">
            <v>DB 01</v>
          </cell>
        </row>
        <row r="252">
          <cell r="C252" t="str">
            <v>DB 02</v>
          </cell>
        </row>
        <row r="253">
          <cell r="C253" t="str">
            <v>DB 03</v>
          </cell>
        </row>
        <row r="254">
          <cell r="C254" t="str">
            <v>DB 04</v>
          </cell>
        </row>
        <row r="255">
          <cell r="C255" t="str">
            <v>DB 05</v>
          </cell>
        </row>
        <row r="256">
          <cell r="C256" t="str">
            <v>DB 06</v>
          </cell>
        </row>
        <row r="257">
          <cell r="C257" t="str">
            <v>DB 08</v>
          </cell>
        </row>
        <row r="258">
          <cell r="C258" t="str">
            <v>DB 09</v>
          </cell>
        </row>
        <row r="259">
          <cell r="C259" t="str">
            <v>SUBTITUSI DB-05</v>
          </cell>
        </row>
        <row r="261">
          <cell r="C261" t="str">
            <v>RECLOSER</v>
          </cell>
        </row>
        <row r="262">
          <cell r="C262" t="str">
            <v>CM5-24</v>
          </cell>
        </row>
        <row r="263">
          <cell r="C263" t="str">
            <v>CM5-24</v>
          </cell>
        </row>
        <row r="264">
          <cell r="C264" t="str">
            <v>CM5-24</v>
          </cell>
        </row>
        <row r="266">
          <cell r="C266" t="str">
            <v>P12</v>
          </cell>
        </row>
        <row r="267">
          <cell r="C267" t="str">
            <v>P12C-1</v>
          </cell>
        </row>
        <row r="268">
          <cell r="C268" t="str">
            <v>P12C-2</v>
          </cell>
        </row>
        <row r="270">
          <cell r="C270" t="str">
            <v>ANCHOR</v>
          </cell>
        </row>
        <row r="271">
          <cell r="C271" t="str">
            <v>F1-2</v>
          </cell>
        </row>
        <row r="272">
          <cell r="C272" t="str">
            <v>F1-3</v>
          </cell>
        </row>
        <row r="273">
          <cell r="C273" t="str">
            <v>CE1-1 (7M)</v>
          </cell>
        </row>
        <row r="274">
          <cell r="C274" t="str">
            <v>CE1-1 (9M)</v>
          </cell>
        </row>
        <row r="275">
          <cell r="C275" t="str">
            <v>CE1-1 (11M)</v>
          </cell>
        </row>
        <row r="276">
          <cell r="C276" t="str">
            <v>CE1-1 (12M)</v>
          </cell>
        </row>
        <row r="277">
          <cell r="C277" t="str">
            <v>CE1-2 (7M)</v>
          </cell>
        </row>
        <row r="278">
          <cell r="C278" t="str">
            <v>CE1-2 (9M)</v>
          </cell>
        </row>
        <row r="279">
          <cell r="C279" t="str">
            <v>CE1-2 (11M)</v>
          </cell>
        </row>
        <row r="280">
          <cell r="C280" t="str">
            <v>CE1-2 (12M)</v>
          </cell>
        </row>
        <row r="281">
          <cell r="C281" t="str">
            <v>CE1-2 (13M)</v>
          </cell>
        </row>
        <row r="282">
          <cell r="C282" t="str">
            <v>CE1-2 (14M)</v>
          </cell>
        </row>
        <row r="283">
          <cell r="C283" t="str">
            <v>CE1-3 (9M)</v>
          </cell>
        </row>
        <row r="284">
          <cell r="C284" t="str">
            <v>CE1-3 (11M)</v>
          </cell>
        </row>
        <row r="285">
          <cell r="C285" t="str">
            <v>CE1-3 (12M)</v>
          </cell>
        </row>
        <row r="286">
          <cell r="C286" t="str">
            <v>CE1-3 (13M)</v>
          </cell>
        </row>
        <row r="287">
          <cell r="C287" t="str">
            <v>CE1-3 (14M)</v>
          </cell>
        </row>
        <row r="288">
          <cell r="C288" t="str">
            <v>CE2-1</v>
          </cell>
        </row>
        <row r="289">
          <cell r="C289" t="str">
            <v>CE2-2</v>
          </cell>
        </row>
        <row r="290">
          <cell r="C290" t="str">
            <v>CE2-3</v>
          </cell>
        </row>
        <row r="291">
          <cell r="C291" t="str">
            <v>SE1-1 (7M)</v>
          </cell>
        </row>
        <row r="292">
          <cell r="C292" t="str">
            <v>SE1-1 (9M)</v>
          </cell>
        </row>
        <row r="293">
          <cell r="C293" t="str">
            <v>SE1-1 (11M)</v>
          </cell>
        </row>
        <row r="294">
          <cell r="C294" t="str">
            <v>SE1-1 (12M)</v>
          </cell>
        </row>
        <row r="295">
          <cell r="C295" t="str">
            <v>SE1-2 (7M)</v>
          </cell>
        </row>
        <row r="296">
          <cell r="C296" t="str">
            <v>SE1-2 (9M)</v>
          </cell>
        </row>
        <row r="297">
          <cell r="C297" t="str">
            <v>SE1-2 (11M)</v>
          </cell>
        </row>
        <row r="298">
          <cell r="C298" t="str">
            <v>SE1-2 (12M)</v>
          </cell>
        </row>
        <row r="299">
          <cell r="C299" t="str">
            <v>SE1-2 (13M)</v>
          </cell>
        </row>
        <row r="300">
          <cell r="C300" t="str">
            <v>SE1-2 (14M)</v>
          </cell>
        </row>
        <row r="301">
          <cell r="C301" t="str">
            <v>SE1-3 (9M)</v>
          </cell>
        </row>
        <row r="302">
          <cell r="C302" t="str">
            <v>SE1-3 (11M)</v>
          </cell>
        </row>
        <row r="303">
          <cell r="C303" t="str">
            <v>SE1-3 (12M)</v>
          </cell>
        </row>
        <row r="304">
          <cell r="C304" t="str">
            <v>SE1-3 (13M)</v>
          </cell>
        </row>
        <row r="305">
          <cell r="C305" t="str">
            <v>SE1-3 (14M)</v>
          </cell>
        </row>
        <row r="306">
          <cell r="C306" t="str">
            <v>SE2-1</v>
          </cell>
        </row>
        <row r="307">
          <cell r="C307" t="str">
            <v>SE2-2</v>
          </cell>
        </row>
        <row r="308">
          <cell r="C308" t="str">
            <v>SE2-3</v>
          </cell>
        </row>
        <row r="310">
          <cell r="C310" t="str">
            <v>AKSESORIS</v>
          </cell>
        </row>
        <row r="311">
          <cell r="C311" t="str">
            <v>CM2-11</v>
          </cell>
        </row>
        <row r="312">
          <cell r="C312" t="str">
            <v>CM2-11M</v>
          </cell>
        </row>
        <row r="313">
          <cell r="C313" t="str">
            <v>CM2-12</v>
          </cell>
        </row>
        <row r="314">
          <cell r="C314" t="str">
            <v>CM2-12A</v>
          </cell>
        </row>
        <row r="315">
          <cell r="C315" t="str">
            <v>CM2-15</v>
          </cell>
        </row>
        <row r="316">
          <cell r="C316" t="str">
            <v>CM3-4</v>
          </cell>
        </row>
        <row r="317">
          <cell r="C317" t="str">
            <v>CM5-2</v>
          </cell>
        </row>
        <row r="318">
          <cell r="C318" t="str">
            <v>SM5-2</v>
          </cell>
        </row>
        <row r="319">
          <cell r="C319" t="str">
            <v>CM5-3</v>
          </cell>
        </row>
        <row r="320">
          <cell r="C320" t="str">
            <v>CM5-3B</v>
          </cell>
        </row>
        <row r="321">
          <cell r="C321" t="str">
            <v>CM5-4</v>
          </cell>
        </row>
        <row r="322">
          <cell r="C322" t="str">
            <v>CM5-5</v>
          </cell>
        </row>
        <row r="323">
          <cell r="C323" t="str">
            <v>CM5-6</v>
          </cell>
        </row>
        <row r="324">
          <cell r="C324" t="str">
            <v>CM5-8</v>
          </cell>
        </row>
        <row r="325">
          <cell r="C325" t="str">
            <v>SM5-8</v>
          </cell>
        </row>
        <row r="326">
          <cell r="C326" t="str">
            <v>CM5-9</v>
          </cell>
        </row>
        <row r="327">
          <cell r="C327" t="str">
            <v>CM5-12</v>
          </cell>
        </row>
        <row r="328">
          <cell r="C328" t="str">
            <v>SM5-12</v>
          </cell>
        </row>
        <row r="329">
          <cell r="C329" t="str">
            <v>CM5-13</v>
          </cell>
        </row>
        <row r="330">
          <cell r="C330" t="str">
            <v>CM5-14</v>
          </cell>
        </row>
        <row r="331">
          <cell r="C331" t="str">
            <v>SM5-14</v>
          </cell>
        </row>
        <row r="332">
          <cell r="C332" t="str">
            <v>CM5-16</v>
          </cell>
        </row>
        <row r="333">
          <cell r="C333" t="str">
            <v>SM5-14</v>
          </cell>
        </row>
        <row r="334">
          <cell r="C334" t="str">
            <v>CM5-20+</v>
          </cell>
        </row>
        <row r="336">
          <cell r="C336" t="str">
            <v>JTR</v>
          </cell>
        </row>
        <row r="337">
          <cell r="C337" t="str">
            <v>CJ5</v>
          </cell>
        </row>
        <row r="338">
          <cell r="C338" t="str">
            <v>CJ6</v>
          </cell>
        </row>
        <row r="339">
          <cell r="C339" t="str">
            <v>CJ6X</v>
          </cell>
        </row>
        <row r="340">
          <cell r="C340" t="str">
            <v>CJ7</v>
          </cell>
        </row>
        <row r="341">
          <cell r="C341" t="str">
            <v>CJ8</v>
          </cell>
        </row>
        <row r="342">
          <cell r="C342" t="str">
            <v>CJ10</v>
          </cell>
        </row>
        <row r="343">
          <cell r="C343" t="str">
            <v>SJ5</v>
          </cell>
        </row>
        <row r="344">
          <cell r="C344" t="str">
            <v>SJ6</v>
          </cell>
        </row>
        <row r="345">
          <cell r="C345" t="str">
            <v>SJ7</v>
          </cell>
        </row>
        <row r="346">
          <cell r="C346" t="str">
            <v>SJ8</v>
          </cell>
        </row>
        <row r="347">
          <cell r="C347" t="str">
            <v>SJ10</v>
          </cell>
        </row>
        <row r="348">
          <cell r="C348" t="str">
            <v>J5-T</v>
          </cell>
        </row>
        <row r="349">
          <cell r="C349" t="str">
            <v>J7-T</v>
          </cell>
        </row>
        <row r="350">
          <cell r="C350" t="str">
            <v>J6-T</v>
          </cell>
        </row>
        <row r="351">
          <cell r="C351" t="str">
            <v>MJ6-T</v>
          </cell>
        </row>
        <row r="353">
          <cell r="C353" t="str">
            <v>TRAFO DAN AKSESORIS</v>
          </cell>
        </row>
        <row r="354">
          <cell r="C354" t="str">
            <v>CG105/106/136-50 KVA 1 PHASA</v>
          </cell>
        </row>
        <row r="355">
          <cell r="C355" t="str">
            <v>CG312A-50 KVA 3 PHASA</v>
          </cell>
        </row>
        <row r="356">
          <cell r="C356" t="str">
            <v>CG312A-100 KVA 3 PHASA</v>
          </cell>
        </row>
        <row r="357">
          <cell r="C357" t="str">
            <v>CG313-50 KVA 3 PHASA</v>
          </cell>
        </row>
        <row r="358">
          <cell r="C358" t="str">
            <v>CG313-100 KVA 3 PHASA</v>
          </cell>
        </row>
        <row r="359">
          <cell r="C359" t="str">
            <v>CG313-200 KVA 3 PHASA</v>
          </cell>
        </row>
        <row r="360">
          <cell r="C360" t="str">
            <v>CG313-200 KVA 3 PHASA</v>
          </cell>
        </row>
        <row r="361">
          <cell r="C361" t="str">
            <v>CG313-250 KVA 3 PHASA</v>
          </cell>
        </row>
        <row r="362">
          <cell r="C362" t="str">
            <v>M8-A1</v>
          </cell>
        </row>
        <row r="363">
          <cell r="C363" t="str">
            <v>M8-A2</v>
          </cell>
        </row>
        <row r="364">
          <cell r="C364" t="str">
            <v>M8-B1</v>
          </cell>
        </row>
        <row r="365">
          <cell r="C365" t="str">
            <v>M8-B2</v>
          </cell>
        </row>
        <row r="366">
          <cell r="C366" t="str">
            <v>M8-A1'</v>
          </cell>
        </row>
        <row r="367">
          <cell r="C367" t="str">
            <v>M8-A2'</v>
          </cell>
        </row>
        <row r="369">
          <cell r="C369" t="str">
            <v>SR DAN APP</v>
          </cell>
        </row>
        <row r="370">
          <cell r="C370" t="str">
            <v>SR+APP 1PH (2A s.d 20A) TYPE-A1</v>
          </cell>
        </row>
        <row r="371">
          <cell r="C371" t="str">
            <v>SR+APP 1 PH (2A s.d 20A) TYPE-B1</v>
          </cell>
        </row>
        <row r="372">
          <cell r="C372" t="str">
            <v>SR+APP 1PHASA 5,5 kVA (25A) TYPE-A1</v>
          </cell>
        </row>
        <row r="373">
          <cell r="C373" t="str">
            <v>SR+APP 1 PHASA 5,5 kVA (25A) TYPE-B1</v>
          </cell>
        </row>
        <row r="374">
          <cell r="C374" t="str">
            <v>SR+APP 1PHASA 7,7 kVA (35A) TYPE-A1</v>
          </cell>
        </row>
        <row r="375">
          <cell r="C375" t="str">
            <v>SR+APP 1 PHASA 7,7 kVA (35A) TYPE-B1</v>
          </cell>
        </row>
        <row r="376">
          <cell r="C376" t="str">
            <v>SR+APP 1PHASA 11 kVA (50A) TYPE-A1</v>
          </cell>
        </row>
        <row r="377">
          <cell r="C377" t="str">
            <v>SR+APP 1 PHASA 11 kVA (50A) TYPE-B1</v>
          </cell>
        </row>
        <row r="378">
          <cell r="C378" t="str">
            <v>SR+APP 1PHASA 13,9 kVA (63A) TYPE-A1</v>
          </cell>
        </row>
        <row r="379">
          <cell r="C379" t="str">
            <v>SR+APP 1PHASA 17,6 kVA (80A) TYPE-A1</v>
          </cell>
        </row>
        <row r="380">
          <cell r="C380" t="str">
            <v>SR+APP 1PHASA 22 kVA (100A) TYPE-A1</v>
          </cell>
        </row>
        <row r="381">
          <cell r="C381" t="str">
            <v>SR+APP 3PHASA 3,9 kVA (3x6A) TYPE-A1</v>
          </cell>
        </row>
        <row r="382">
          <cell r="C382" t="str">
            <v>SR+APP 3PHASA 6,6 kVA (3x10A) TYPE-A1</v>
          </cell>
        </row>
        <row r="383">
          <cell r="C383" t="str">
            <v>SR+APP 3PHASA 10,6 kVA (3x16A) TYPE-A1</v>
          </cell>
        </row>
        <row r="384">
          <cell r="C384" t="str">
            <v>SR+APP 3PHASA 13,2 kVA (3x20A) TYPE-A1</v>
          </cell>
        </row>
        <row r="385">
          <cell r="C385" t="str">
            <v>SR+APP 3PHASA 16,5 kVA (3x25A) TYPE-A1</v>
          </cell>
        </row>
        <row r="386">
          <cell r="C386" t="str">
            <v>SR+APP 3PHASA 23 kVA (3x35A) TYPE-A1</v>
          </cell>
        </row>
        <row r="387">
          <cell r="C387" t="str">
            <v>SR+APP 3PHASA 33 kVA (3x50A) TYPE-A1</v>
          </cell>
        </row>
        <row r="388">
          <cell r="C388" t="str">
            <v>APP 3PHASA 33 kVA (3x50A) TYPE-K</v>
          </cell>
        </row>
        <row r="389">
          <cell r="C389" t="str">
            <v>SR+APP 3PHASA 41,5 kVA (3x63A) TYPE-A1</v>
          </cell>
        </row>
        <row r="390">
          <cell r="C390" t="str">
            <v>APP 3PHASA 41,5 kVA (3x63A) TYPE-K</v>
          </cell>
        </row>
        <row r="391">
          <cell r="C391" t="str">
            <v>SR+APP 3PHASA 53 kVA (3x80A) TYPE-A1</v>
          </cell>
        </row>
        <row r="392">
          <cell r="C392" t="str">
            <v>APP 3PHASA 53 kVA (3x80A) TYPE-K</v>
          </cell>
        </row>
        <row r="393">
          <cell r="C393" t="str">
            <v>SR+APP 3PHASA 66 kVA (3x100A) TYPE-A1</v>
          </cell>
        </row>
        <row r="394">
          <cell r="C394" t="str">
            <v>APP 3PHASA 66 kVA (3x100A) TYPE-K</v>
          </cell>
        </row>
        <row r="395">
          <cell r="C395" t="str">
            <v>SR+APP 3PHASA 82,5 kVA (3x125A) TYPE-A1</v>
          </cell>
        </row>
        <row r="396">
          <cell r="C396" t="str">
            <v>APP 3PHASA 82,5 kVA (3x125A) TYPE-K</v>
          </cell>
        </row>
        <row r="397">
          <cell r="C397" t="str">
            <v>SR+APP 3PHASA 105 kVA (3x160A) TYPE-A1</v>
          </cell>
        </row>
        <row r="398">
          <cell r="C398" t="str">
            <v>APP 3PHASA 105 kVA (3x160A) TYPE-K</v>
          </cell>
        </row>
        <row r="399">
          <cell r="C399" t="str">
            <v>SR+APP 3PHASA 131 kVA (3x200A) TYPE-A1</v>
          </cell>
        </row>
        <row r="400">
          <cell r="C400" t="str">
            <v>APP 3PHASA 131 kVA (3x200A) TYPE-K</v>
          </cell>
        </row>
        <row r="401">
          <cell r="C401" t="str">
            <v>APP 3PHASA 147 kVA (3x224A) TYPE-K</v>
          </cell>
        </row>
        <row r="402">
          <cell r="C402" t="str">
            <v>APP 3PHASA 164 kVA (3x250A) TYPE-K</v>
          </cell>
        </row>
        <row r="403">
          <cell r="C403" t="str">
            <v>APP 3PHASA 197 kVA (3x300A) TYPE-K</v>
          </cell>
        </row>
        <row r="404">
          <cell r="C404" t="str">
            <v>PENGUKURAN TM 240 - 555 KVA</v>
          </cell>
        </row>
        <row r="405">
          <cell r="C405" t="str">
            <v>PENGUKURAN TM  &gt;690 kVA</v>
          </cell>
        </row>
        <row r="407">
          <cell r="C407" t="str">
            <v>KONDUKTOR DAN KABEL</v>
          </cell>
        </row>
        <row r="408">
          <cell r="C408" t="str">
            <v xml:space="preserve">AAAC   25 mm2 </v>
          </cell>
        </row>
        <row r="409">
          <cell r="C409" t="str">
            <v>AAAC   35 mm2</v>
          </cell>
        </row>
        <row r="410">
          <cell r="C410" t="str">
            <v>AAAC   50 mm2</v>
          </cell>
        </row>
        <row r="411">
          <cell r="C411" t="str">
            <v>AAAC   70 mm2</v>
          </cell>
        </row>
        <row r="412">
          <cell r="C412" t="str">
            <v>AAAC 120 mm2</v>
          </cell>
        </row>
        <row r="413">
          <cell r="C413" t="str">
            <v>AAAC 150 mm2</v>
          </cell>
        </row>
        <row r="414">
          <cell r="C414" t="str">
            <v>AAAC 240 mm2</v>
          </cell>
        </row>
        <row r="415">
          <cell r="C415" t="str">
            <v>AAAC/S   70 mm2</v>
          </cell>
        </row>
        <row r="416">
          <cell r="C416" t="str">
            <v>AAAC/S 150 mm2</v>
          </cell>
        </row>
        <row r="417">
          <cell r="C417" t="str">
            <v>AAAC/S 240 mm2</v>
          </cell>
        </row>
        <row r="418">
          <cell r="C418" t="str">
            <v>ACSR   70 mm2</v>
          </cell>
        </row>
        <row r="419">
          <cell r="C419" t="str">
            <v>ACSR 150 mm2</v>
          </cell>
        </row>
        <row r="420">
          <cell r="C420" t="str">
            <v>ACSR 240 mm2</v>
          </cell>
        </row>
        <row r="421">
          <cell r="C421" t="str">
            <v>NFA2X-T 2 x 35 + N.25 mm2</v>
          </cell>
        </row>
        <row r="422">
          <cell r="C422" t="str">
            <v>NFA2X-T 2 x 35 + N.50 mm2</v>
          </cell>
        </row>
        <row r="423">
          <cell r="C423" t="str">
            <v>NFA2X-T 2 x 70 + N.50 mm2</v>
          </cell>
        </row>
        <row r="424">
          <cell r="C424" t="str">
            <v>NFA2X-T 3 x 70 + N.50 mm2</v>
          </cell>
        </row>
        <row r="425">
          <cell r="C425" t="str">
            <v>NFA2X-T 2 x 50 + N.50 mm2</v>
          </cell>
        </row>
        <row r="426">
          <cell r="C426" t="str">
            <v>NFA2X-T 3 x 25 + N.25 mm2</v>
          </cell>
        </row>
        <row r="427">
          <cell r="C427" t="str">
            <v>NFA2X-T 3 x 35 + N.25 mm2</v>
          </cell>
        </row>
        <row r="428">
          <cell r="C428" t="str">
            <v>NFA2X-T 3 x 50 + N.35 mm2</v>
          </cell>
        </row>
        <row r="429">
          <cell r="C429" t="str">
            <v>NFA2X-T 3 x 50 + N.50 mm2</v>
          </cell>
        </row>
        <row r="430">
          <cell r="C430" t="str">
            <v>NFA2X 2 x 10 mm2</v>
          </cell>
        </row>
        <row r="431">
          <cell r="C431" t="str">
            <v>NFA2X 2 x 16 mm2</v>
          </cell>
        </row>
        <row r="432">
          <cell r="C432" t="str">
            <v>NFA2X 2 x 25 mm2</v>
          </cell>
        </row>
        <row r="433">
          <cell r="C433" t="str">
            <v>NFA2X 4 x 10 mm2</v>
          </cell>
        </row>
        <row r="434">
          <cell r="C434" t="str">
            <v>NFA2X 4 x 16 mm2</v>
          </cell>
        </row>
        <row r="435">
          <cell r="C435" t="str">
            <v>NFA2X 4 x 25 mm2</v>
          </cell>
        </row>
        <row r="436">
          <cell r="C436" t="str">
            <v>Kabel NYFGBY 4 x     4 mm2 CU</v>
          </cell>
        </row>
        <row r="437">
          <cell r="C437" t="str">
            <v>Kabel NYFGBY 4 x   50 mm2 CU</v>
          </cell>
        </row>
        <row r="438">
          <cell r="C438" t="str">
            <v>Kabel NYFGBY 4 x   95 mm2 CU</v>
          </cell>
        </row>
        <row r="439">
          <cell r="C439" t="str">
            <v>Kabel NYFGBY 4 x 150 mm2 CU</v>
          </cell>
        </row>
        <row r="440">
          <cell r="C440" t="str">
            <v>Kabel NYY 1 x   50 mm2</v>
          </cell>
        </row>
        <row r="441">
          <cell r="C441" t="str">
            <v>Kabel NYY 1 x   70 mm2</v>
          </cell>
        </row>
        <row r="442">
          <cell r="C442" t="str">
            <v>Kabel NYY 1 x   95 mm2</v>
          </cell>
        </row>
        <row r="443">
          <cell r="C443" t="str">
            <v>Kabel NYY 1 x 120 mm2</v>
          </cell>
        </row>
        <row r="444">
          <cell r="C444" t="str">
            <v>Kabel NYY 1 x 150 mm2</v>
          </cell>
        </row>
        <row r="445">
          <cell r="C445" t="str">
            <v>Kabel NYY 1 x 240 mm2</v>
          </cell>
        </row>
        <row r="446">
          <cell r="C446" t="str">
            <v>Kabel NA2XSEFGbY 20 KV, 3 x 150 mm2</v>
          </cell>
        </row>
        <row r="447">
          <cell r="C447" t="str">
            <v>Kabel NA2XSY 20 KV, 1 x   50 mm2</v>
          </cell>
        </row>
        <row r="448">
          <cell r="C448" t="str">
            <v>Kabel NA2XSY 20 KV, 1 x   70 mm2</v>
          </cell>
        </row>
        <row r="449">
          <cell r="C449" t="str">
            <v>Kabel NA2XSY 20 KV, 1 x   95 mm2</v>
          </cell>
        </row>
        <row r="450">
          <cell r="C450" t="str">
            <v>Kabel NA2XSY 20 KV, 1 x 120 mm2</v>
          </cell>
        </row>
        <row r="451">
          <cell r="C451" t="str">
            <v>Kabel NA2XSY 20 KV, 1 x 150 mm2</v>
          </cell>
        </row>
        <row r="452">
          <cell r="C452" t="str">
            <v>Kabel NA2XSY 20 KV, 1 x 240 mm2</v>
          </cell>
        </row>
        <row r="453">
          <cell r="C453" t="str">
            <v>Kabel NA2XSY 20 KV, 1 x 300 mm2</v>
          </cell>
        </row>
        <row r="454">
          <cell r="C454" t="str">
            <v>Kabel NA2XSEYBY 20 KV, 3 x   70 mm2</v>
          </cell>
        </row>
        <row r="455">
          <cell r="C455" t="str">
            <v>Kabel NA2XSEYBY 20 KV, 3 x   95 mm2</v>
          </cell>
        </row>
        <row r="456">
          <cell r="C456" t="str">
            <v>Kabel NA2XSEYBY 20 KV, 3 x 120 mm2</v>
          </cell>
        </row>
        <row r="457">
          <cell r="C457" t="str">
            <v>Kabel NA2XSEYBY 20 KV, 3 x 150 mm2</v>
          </cell>
        </row>
        <row r="458">
          <cell r="C458" t="str">
            <v>Kabel NA2XSEYBY 20 KV, 3 x 185 mm2</v>
          </cell>
        </row>
        <row r="459">
          <cell r="C459" t="str">
            <v>Kabel NA2XSEYBY 20 KV, 3 x 240 mm2</v>
          </cell>
        </row>
        <row r="460">
          <cell r="C460" t="str">
            <v>Kabel NA2XSEYBY 20 KV, 3 x 300 mm2</v>
          </cell>
        </row>
        <row r="461">
          <cell r="C461" t="str">
            <v>Kabel NA2XSY 20 KV, 1 x 150 mm2</v>
          </cell>
        </row>
        <row r="462">
          <cell r="C462" t="str">
            <v>Kabel NA2XSY 20 KV, 1 x   70 mm2</v>
          </cell>
        </row>
        <row r="463">
          <cell r="C463" t="str">
            <v>Kabel NA2XSEYBY 20 KV, 3 x   95 mm2</v>
          </cell>
        </row>
        <row r="464">
          <cell r="C464" t="str">
            <v>Kabel NA2XSEYBY 20 KV, 3 x 120 mm2</v>
          </cell>
        </row>
        <row r="465">
          <cell r="C465" t="str">
            <v>Kabel NA2XSEYBY 20 KV, 3 x 150 mm2</v>
          </cell>
        </row>
        <row r="466">
          <cell r="C466" t="str">
            <v>Kabel NA2XS2Y 20 KV, 1 x 120 mm2</v>
          </cell>
        </row>
        <row r="467">
          <cell r="C467" t="str">
            <v>Kabel NA2XS2Y 20 KV, 1 x 240 mm2</v>
          </cell>
        </row>
        <row r="468">
          <cell r="C468" t="str">
            <v>Kabel NA2XS2Y 20 KV, 1 x 300 mm2</v>
          </cell>
        </row>
        <row r="469">
          <cell r="C469" t="str">
            <v>Kabel NFA2XSY-T-3 x 240 + N.50 mm2, 20 KV</v>
          </cell>
        </row>
        <row r="470">
          <cell r="C470" t="str">
            <v>Kabel NFA2XSY-T-3 x 150 + N.50 mm2, 20 KV</v>
          </cell>
        </row>
        <row r="471">
          <cell r="C471" t="str">
            <v>Kabel NFA2XSY-T-3 x 150 + N.95 mm2, 20 KV</v>
          </cell>
        </row>
        <row r="472">
          <cell r="C472" t="str">
            <v>Kabel NYA Fleksibel   2,5 mm2</v>
          </cell>
        </row>
        <row r="473">
          <cell r="C473" t="str">
            <v>Kabel NYA Fleksibel   4 mm2</v>
          </cell>
        </row>
        <row r="474">
          <cell r="C474" t="str">
            <v>Kabel NYA Fleksibel   6 mm2</v>
          </cell>
        </row>
        <row r="475">
          <cell r="C475" t="str">
            <v>Kabel NYA Fleksibel 10 mm2</v>
          </cell>
        </row>
        <row r="476">
          <cell r="C476" t="str">
            <v>Kabel NYA Fleksibel 16 mm2</v>
          </cell>
        </row>
        <row r="477">
          <cell r="C477" t="str">
            <v>Kabel NYM 2 x 2,5 mm2</v>
          </cell>
        </row>
        <row r="478">
          <cell r="C478" t="str">
            <v>Kabel NYM 3 x 2,5 mm2</v>
          </cell>
        </row>
        <row r="479">
          <cell r="C479" t="str">
            <v>Kabel NYM 2 x 4 mm2</v>
          </cell>
        </row>
        <row r="480">
          <cell r="C480" t="str">
            <v>Kabel NYM 3 x 4 mm2</v>
          </cell>
        </row>
        <row r="481">
          <cell r="C481" t="str">
            <v>Kabel NYY 4 x   16 mm2</v>
          </cell>
        </row>
        <row r="482">
          <cell r="C482" t="str">
            <v>Kabel NYY 4 x   25 mm2</v>
          </cell>
        </row>
        <row r="483">
          <cell r="C483" t="str">
            <v>Kabel NYY 4 x   35 mm2</v>
          </cell>
        </row>
        <row r="484">
          <cell r="C484" t="str">
            <v>Kabel NYY 4 x   50 mm2</v>
          </cell>
        </row>
        <row r="485">
          <cell r="C485" t="str">
            <v>Kabel NYY 4 x   70 mm2</v>
          </cell>
        </row>
        <row r="486">
          <cell r="C486" t="str">
            <v>Kabel NYY 4 x   95 mm2</v>
          </cell>
        </row>
        <row r="487">
          <cell r="C487" t="str">
            <v>Kabel NYY 4 x 120 mm2</v>
          </cell>
        </row>
        <row r="488">
          <cell r="C488" t="str">
            <v>Kabel NYY 4 x 150 mm2</v>
          </cell>
        </row>
        <row r="489">
          <cell r="C489" t="str">
            <v>Kabel NYFGBY 4 x   70 mm2 CU</v>
          </cell>
        </row>
        <row r="490">
          <cell r="C490" t="str">
            <v>Kabel NYY 1 x   70 mm2</v>
          </cell>
        </row>
        <row r="491">
          <cell r="C491" t="str">
            <v>Kabel NYY 1 x   95 mm2</v>
          </cell>
        </row>
        <row r="492">
          <cell r="C492" t="str">
            <v>Kabel NYY 1 x 120 mm2</v>
          </cell>
        </row>
        <row r="493">
          <cell r="C493" t="str">
            <v>Kabel NYY 1 x 150 mm2</v>
          </cell>
        </row>
        <row r="494">
          <cell r="C494" t="str">
            <v>Kabel NYY 1 x 185 mm2</v>
          </cell>
        </row>
        <row r="495">
          <cell r="C495" t="str">
            <v>Kabel NYY 1 x 240 mm2</v>
          </cell>
        </row>
        <row r="496">
          <cell r="C496" t="str">
            <v>Kabel NYY 1 x 300 mm2</v>
          </cell>
        </row>
        <row r="498">
          <cell r="C498" t="str">
            <v>PEKERJAAN KONDUKTOR</v>
          </cell>
        </row>
        <row r="499">
          <cell r="C499" t="str">
            <v>Jasa 3xAAAC 240 mm2 + 1x150 mm2</v>
          </cell>
        </row>
        <row r="500">
          <cell r="C500" t="str">
            <v>Jasa 3xAAAC 240 mm2 + 1x120 mm2</v>
          </cell>
        </row>
        <row r="501">
          <cell r="C501" t="str">
            <v>Jasa 3xAAAC 240 mm2</v>
          </cell>
        </row>
        <row r="502">
          <cell r="C502" t="str">
            <v>Jasa 2xAAAC 240 mm2</v>
          </cell>
        </row>
        <row r="503">
          <cell r="C503" t="str">
            <v>Jasa 3xAAAC 150 mm2 + 1x150 mm2</v>
          </cell>
        </row>
        <row r="504">
          <cell r="C504" t="str">
            <v>Jasa 3xAAAC 150 mm2 + 1x70 mm2</v>
          </cell>
        </row>
        <row r="505">
          <cell r="C505" t="str">
            <v>Jasa 3xAAAC 150 mm2</v>
          </cell>
        </row>
        <row r="506">
          <cell r="C506" t="str">
            <v>Jasa 2xAAAC 150 mm2</v>
          </cell>
        </row>
        <row r="507">
          <cell r="C507" t="str">
            <v>Jasa 3xAAAC 70 mm2 + 1x70 mm2</v>
          </cell>
        </row>
        <row r="508">
          <cell r="C508" t="str">
            <v>Jasa 3xAAAC 70 mm2 + 1x50 mm2</v>
          </cell>
        </row>
        <row r="509">
          <cell r="C509" t="str">
            <v>Jasa 3xAAAC 70 mm2 + 1x35 mm2</v>
          </cell>
        </row>
        <row r="510">
          <cell r="C510" t="str">
            <v>Jasa 3xAAAC 70 mm2</v>
          </cell>
        </row>
        <row r="511">
          <cell r="C511" t="str">
            <v>Jasa 2xAAAC 70 mm2</v>
          </cell>
        </row>
        <row r="512">
          <cell r="C512" t="str">
            <v>Jasa 3xAAAC 35 mm2 + 1x35 mm2</v>
          </cell>
        </row>
        <row r="513">
          <cell r="C513" t="str">
            <v>Jasa 3xAAAC 35 mm2</v>
          </cell>
        </row>
        <row r="514">
          <cell r="C514" t="str">
            <v>Jasa 2xAAAC 35 mm2</v>
          </cell>
        </row>
        <row r="515">
          <cell r="C515" t="str">
            <v>Jasa 1xAAAC 150 mm2 + 1x70 mm2</v>
          </cell>
        </row>
        <row r="516">
          <cell r="C516" t="str">
            <v>Jasa 1xAAAC 120 mm2 + 1x70 mm2</v>
          </cell>
        </row>
        <row r="517">
          <cell r="C517" t="str">
            <v>Jasa 1xAAAC 70 mm2 + 1x70 mm2</v>
          </cell>
        </row>
        <row r="518">
          <cell r="C518" t="str">
            <v>Jasa 1xAAAC 70 mm2 + 1x50 mm2</v>
          </cell>
        </row>
        <row r="519">
          <cell r="C519" t="str">
            <v>Jasa 1xAAAC 70 mm2 + 1x35 mm2</v>
          </cell>
        </row>
        <row r="520">
          <cell r="C520" t="str">
            <v>Jasa 1xAAAC 35 mm2 + 1x35 mm2</v>
          </cell>
        </row>
        <row r="521">
          <cell r="C521" t="str">
            <v>Jasa 1xAAAC 70 mm2</v>
          </cell>
        </row>
        <row r="522">
          <cell r="C522" t="str">
            <v>Jasa 1xAAAC 50 mm2</v>
          </cell>
        </row>
        <row r="523">
          <cell r="C523" t="str">
            <v>Jasa 1xAAAC 35 mm2</v>
          </cell>
        </row>
        <row r="524">
          <cell r="C524" t="str">
            <v>Jasa 2xAAAC 70 mm2 + 1xAAAC 70 mm2</v>
          </cell>
        </row>
        <row r="525">
          <cell r="C525" t="str">
            <v>Jasa 2xAAAC 70 mm2 + 1xAAAC 35 mm2</v>
          </cell>
        </row>
        <row r="526">
          <cell r="C526" t="str">
            <v>Jasa 3xAAAC 70 mm2 + 1xAAAC 35 mm2</v>
          </cell>
        </row>
        <row r="527">
          <cell r="C527" t="str">
            <v>Jasa 2xAAAC 70 mm2</v>
          </cell>
        </row>
        <row r="528">
          <cell r="C528" t="str">
            <v>Jasa 2xAAAC 55 mm2 + 1xAAAC 55 mm2</v>
          </cell>
        </row>
        <row r="529">
          <cell r="C529" t="str">
            <v>Jasa 2xAAAC 55 mm2</v>
          </cell>
        </row>
        <row r="530">
          <cell r="C530" t="str">
            <v>Jasa 2xAAAC 35 mm2</v>
          </cell>
        </row>
        <row r="531">
          <cell r="C531" t="str">
            <v>TX # 6, 4, 2</v>
          </cell>
        </row>
        <row r="532">
          <cell r="C532" t="str">
            <v>TX # 1 / 0 &amp; # 4 / 0</v>
          </cell>
        </row>
        <row r="533">
          <cell r="C533" t="str">
            <v>QX # 6, 4, 2</v>
          </cell>
        </row>
        <row r="534">
          <cell r="C534" t="str">
            <v>QX # 2 / 0 &amp; # 4 / 0</v>
          </cell>
        </row>
        <row r="535">
          <cell r="C535" t="str">
            <v>Jasa LVTC 3 x 70 + N 50 mm2</v>
          </cell>
        </row>
        <row r="536">
          <cell r="C536" t="str">
            <v>Jasa LVTC 2 x 70 + N 50 mm2</v>
          </cell>
        </row>
        <row r="537">
          <cell r="C537" t="str">
            <v>Jasa LVTC 3 x 50 + N 35 mm2</v>
          </cell>
        </row>
        <row r="538">
          <cell r="C538" t="str">
            <v>Jasa LVTC 2 x 50 + N 50 mm2</v>
          </cell>
        </row>
        <row r="539">
          <cell r="C539" t="str">
            <v>Jasa LVTC 2 x 50 + N 35 mm2</v>
          </cell>
        </row>
        <row r="540">
          <cell r="C540" t="str">
            <v>Jasa LVTC 2 x 35 + N 50 mm2</v>
          </cell>
        </row>
        <row r="541">
          <cell r="C541" t="str">
            <v>Jasa LVTC 2 x 35 + N 35 mm2</v>
          </cell>
        </row>
        <row r="542">
          <cell r="C542" t="str">
            <v>Jasa LVTC 2 x 25 + N 25 mm2</v>
          </cell>
        </row>
        <row r="543">
          <cell r="C543" t="str">
            <v>Jasa Pasang Terminating Kabel  ID</v>
          </cell>
        </row>
        <row r="544">
          <cell r="C544" t="str">
            <v>Jasa Pasang Terminating Kabel  OD</v>
          </cell>
        </row>
        <row r="545">
          <cell r="C545" t="str">
            <v>Jasa Pasang Sepatu Kabel Bimetal  (2 lubang)</v>
          </cell>
        </row>
        <row r="546">
          <cell r="C546" t="str">
            <v>Jasa Pasang Sepatu Kabel Bimetal  (1lubang)</v>
          </cell>
        </row>
        <row r="547">
          <cell r="C547" t="str">
            <v>Jasa Penarikan Kabel XLPE THREE CORE</v>
          </cell>
        </row>
        <row r="548">
          <cell r="C548" t="str">
            <v>Jasa Penarikan Kabel XLPE SINGLE CORE</v>
          </cell>
        </row>
        <row r="549">
          <cell r="C549" t="str">
            <v xml:space="preserve">Jasa Penarikan Kabel NYY </v>
          </cell>
        </row>
        <row r="550">
          <cell r="C550" t="str">
            <v>Jasa Penarikan Kabel nyfgby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ifikasi"/>
      <sheetName val="Sheet1"/>
      <sheetName val="Shee2"/>
      <sheetName val="Sheet3"/>
      <sheetName val="Seet4"/>
      <sheetName val="Sheet5"/>
      <sheetName val="UshDeb00"/>
      <sheetName val="ca"/>
      <sheetName val="JOB"/>
      <sheetName val="Resume"/>
      <sheetName val="FIN ANALISIS-DISJAYA-CALL CENTR"/>
      <sheetName val="Cover"/>
      <sheetName val="Kontrol"/>
      <sheetName val="Asumsi"/>
      <sheetName val="Grf Pedp Lain2"/>
      <sheetName val="PRK"/>
      <sheetName val="Kamus"/>
      <sheetName val="FIN%20ANALISIS-DISJAYA-CALL%20C"/>
      <sheetName val="NerSubsis"/>
      <sheetName val="DATA"/>
      <sheetName val="TRANS"/>
      <sheetName val="rekmodiPtk (MAP)"/>
      <sheetName val="PP"/>
      <sheetName val="Perintah"/>
      <sheetName val="REKAP"/>
      <sheetName val="Menu"/>
      <sheetName val="HS"/>
      <sheetName val="Daftar Tabel"/>
      <sheetName val="REAL-LR"/>
      <sheetName val="LAIN2"/>
      <sheetName val="daftar hrg mat 07"/>
      <sheetName val="KODE GGN"/>
      <sheetName val="112-885"/>
      <sheetName val="LIST"/>
      <sheetName val="Murni"/>
      <sheetName val="REKAP KINERJA"/>
      <sheetName val="MATERIAL"/>
      <sheetName val="HARGA SATUAN"/>
      <sheetName val="RAB"/>
      <sheetName val="database"/>
      <sheetName val="Valuation"/>
      <sheetName val="BERKAS"/>
      <sheetName val="LapKemPhis"/>
      <sheetName val="DT"/>
      <sheetName val="Prdk 2000 (2)"/>
      <sheetName val="Penjualan"/>
      <sheetName val="ProdSendiri"/>
      <sheetName val="PS&amp;Susut TL"/>
      <sheetName val="SewaBeli"/>
      <sheetName val="Transfer"/>
      <sheetName val="PROFIL"/>
      <sheetName val="Breakdown"/>
      <sheetName val="F-1"/>
      <sheetName val="EPC"/>
      <sheetName val="PARAMETER"/>
      <sheetName val="W1"/>
      <sheetName val="Tabel Kode"/>
      <sheetName val="Listing"/>
      <sheetName val="AHS-JTR"/>
      <sheetName val="Sudah Berjalan"/>
      <sheetName val="assumption"/>
      <sheetName val="Harga BBM Indonesia"/>
      <sheetName val="MaterialRKS"/>
      <sheetName val="As"/>
      <sheetName val="L-R"/>
      <sheetName val="BIODATA"/>
      <sheetName val="Tabel Istilah"/>
      <sheetName val="analis"/>
      <sheetName val="FORM A12 BJI"/>
      <sheetName val="FORM A12MED"/>
      <sheetName val="FORM A12PKM"/>
      <sheetName val="FORM A12PMS 2011"/>
      <sheetName val="FORM A12PSP"/>
      <sheetName val="FORM A12 SBG"/>
      <sheetName val="LR"/>
      <sheetName val="3-DIV2"/>
      <sheetName val="Daftar Kegiatan"/>
      <sheetName val="Mar 2004"/>
      <sheetName val="INPUT"/>
      <sheetName val="TABEL"/>
      <sheetName val="FIN_ANALISIS-DISJAYA-CALL_CENTR"/>
      <sheetName val="Grf_Pedp_Lain2"/>
      <sheetName val="daftar_hrg_mat_07"/>
      <sheetName val="SISTEM SUMBAGSEL"/>
      <sheetName val="FIN_ANALISIS-DISJAYA-CALL_CENT1"/>
      <sheetName val="Grf_Pedp_Lain21"/>
      <sheetName val="daftar_hrg_mat_071"/>
      <sheetName val="SISTEM_SUMBAGSEL"/>
      <sheetName val="KODE_GGN"/>
      <sheetName val="Daftar_Tabel"/>
      <sheetName val="rekmodiPtk_(MAP)"/>
      <sheetName val="Material Distribusi"/>
      <sheetName val="ACUAN"/>
      <sheetName val="SL3"/>
      <sheetName val="Transver kWh"/>
      <sheetName val="REFERENSI"/>
      <sheetName val="CashFlow"/>
      <sheetName val="THN-7"/>
      <sheetName val="data_benefit(1)"/>
      <sheetName val="data_val"/>
      <sheetName val="BBM-03"/>
      <sheetName val="chemcal"/>
      <sheetName val="DENPASAR"/>
      <sheetName val="Sheet2"/>
      <sheetName val="GABLUARJAWA1 (2)"/>
      <sheetName val="W-NAD"/>
      <sheetName val="Tap"/>
      <sheetName val="Rekapitulasi"/>
      <sheetName val="RJBR"/>
      <sheetName val="HON-KT"/>
      <sheetName val="Calc Inst"/>
      <sheetName val="CiMaPlbStd"/>
      <sheetName val="Input GENERATION-DATA"/>
      <sheetName val="CEMPAKA"/>
      <sheetName val="01 A"/>
      <sheetName val="NRCPTK01"/>
      <sheetName val="KKN"/>
      <sheetName val="KLP"/>
      <sheetName val="KSN"/>
      <sheetName val="NBL"/>
      <sheetName val="PLB"/>
      <sheetName val="RYN"/>
      <sheetName val="SKM"/>
      <sheetName val="TLK"/>
      <sheetName val="DESEMBER"/>
      <sheetName val="NP"/>
      <sheetName val="aruskas"/>
      <sheetName val="INPBA"/>
      <sheetName val="bantu"/>
      <sheetName val="Monitoring_Harian"/>
      <sheetName val="bantu_rec"/>
      <sheetName val="KMS-DIS5"/>
      <sheetName val="FROM UNIT 08"/>
      <sheetName val="Persed"/>
      <sheetName val="Inv_NAD"/>
      <sheetName val="Inv_SUMUT"/>
      <sheetName val="Inv_RIAU"/>
      <sheetName val="Inv_SUMBAR"/>
      <sheetName val="Inv_S2JB"/>
      <sheetName val="Inv_LAMPUNG"/>
      <sheetName val="Inv_KALBAR"/>
      <sheetName val="Inv_KALTIM"/>
      <sheetName val="Inv_KITLUR SUMBAGUT"/>
      <sheetName val="Inv_KITLUR SUMBAGSEL"/>
      <sheetName val="Inv_SULUTENGGO"/>
      <sheetName val="Inv_SULSELRA"/>
      <sheetName val="Inv_NTB"/>
      <sheetName val="Inv_KALSELTENG"/>
      <sheetName val="Inv_MALUKU"/>
      <sheetName val="ACUANBARU"/>
      <sheetName val="Penyulang Padam"/>
      <sheetName val="General Parameter"/>
      <sheetName val="EntityRef"/>
      <sheetName val="Resource Plan (2)"/>
      <sheetName val="Bipeg-U(12D2)"/>
      <sheetName val="Uraian"/>
      <sheetName val="rkap2008"/>
      <sheetName val="LabaRugi Lainnya 2005(20)"/>
      <sheetName val="LabaRugi Unsur2004(21A)"/>
      <sheetName val="L20Keu"/>
      <sheetName val="L_23"/>
      <sheetName val="DTU"/>
      <sheetName val="FAS"/>
    </sheetNames>
    <sheetDataSet>
      <sheetData sheetId="0"/>
      <sheetData sheetId="1">
        <row r="5">
          <cell r="B5" t="str">
            <v>DPCAC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ON-KT"/>
      <sheetName val="Kamus"/>
      <sheetName val="RKAP Investasi"/>
      <sheetName val="SortSheet"/>
      <sheetName val="Harga BBM Indonesia"/>
      <sheetName val="RPBL"/>
      <sheetName val="CashFlow"/>
      <sheetName val="REKAP"/>
      <sheetName val="Single Line"/>
      <sheetName val="SUTR"/>
      <sheetName val="Sheet3"/>
      <sheetName val="Sheet1"/>
      <sheetName val="DATA PENGUSAHAAN"/>
      <sheetName val="Sheet2"/>
      <sheetName val="Data"/>
      <sheetName val="Standar Konstruksi"/>
      <sheetName val="CF"/>
      <sheetName val="Amandemen-2004"/>
      <sheetName val="List"/>
      <sheetName val="Selisih Prod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Catatan"/>
      <sheetName val="Uraian"/>
      <sheetName val="Sampul"/>
      <sheetName val="Chek"/>
      <sheetName val="kCal"/>
      <sheetName val="HitBln"/>
      <sheetName val="BBkr"/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UshDeb00"/>
      <sheetName val="Sheet5"/>
      <sheetName val="TRANS"/>
      <sheetName val="Gasifikasi"/>
      <sheetName val="Shee2"/>
      <sheetName val="Seet4"/>
      <sheetName val="ca"/>
      <sheetName val="JOB"/>
      <sheetName val="Resume"/>
      <sheetName val="FIN ANALISIS-DISJAYA-CALL CENTR"/>
      <sheetName val="Kontrol"/>
      <sheetName val="Grf Pedp Lain2"/>
      <sheetName val="PRK"/>
      <sheetName val="FIN%20ANALISIS-DISJAYA-CALL%20C"/>
      <sheetName val="Menu"/>
      <sheetName val="FORM-B"/>
      <sheetName val="Smg"/>
      <sheetName val="MENU1"/>
      <sheetName val="Listrik Mati 05"/>
      <sheetName val="Tabel Kode"/>
      <sheetName val="rkap2008"/>
      <sheetName val="UK110301"/>
      <sheetName val="APBN"/>
      <sheetName val="REAL-LR"/>
      <sheetName val="W-NAD"/>
      <sheetName val="gvl"/>
      <sheetName val="ACUAN"/>
      <sheetName val="SAA"/>
      <sheetName val="A1 pri123"/>
      <sheetName val="JASA"/>
      <sheetName val="Submission Form"/>
      <sheetName val="Penjualan"/>
      <sheetName val="ProdSendiri"/>
      <sheetName val="PS&amp;Susut TL"/>
      <sheetName val="SewaBeli"/>
      <sheetName val="Transfer"/>
      <sheetName val="UJ.UPJ KECIL"/>
      <sheetName val="Bipeg-U(12D2)"/>
      <sheetName val="AMUNTAI"/>
      <sheetName val="BARABAI"/>
      <sheetName val="BINUANG"/>
      <sheetName val="KD 6 DAHA"/>
      <sheetName val="KANDANGAN"/>
      <sheetName val="PARINGIN"/>
      <sheetName val="RANTAU"/>
      <sheetName val="TANJUNG"/>
      <sheetName val="GAJI"/>
      <sheetName val="MONITORING PK"/>
      <sheetName val="CECK LIST"/>
      <sheetName val="gd_rab"/>
      <sheetName val="tm_rab"/>
      <sheetName val="RKS"/>
      <sheetName val="DeVIASI"/>
      <sheetName val="KoMposisi"/>
      <sheetName val="HarJabor(12C2)"/>
      <sheetName val="LK2004"/>
      <sheetName val="PMT"/>
      <sheetName val="Customer"/>
      <sheetName val="bantu"/>
      <sheetName val="Monitoring_Harian"/>
      <sheetName val="bantu_rec"/>
      <sheetName val="KINERJA_PMT"/>
    </sheetNames>
    <sheetDataSet>
      <sheetData sheetId="0">
        <row r="10">
          <cell r="S10" t="b">
            <v>1</v>
          </cell>
        </row>
      </sheetData>
      <sheetData sheetId="1">
        <row r="10">
          <cell r="S10" t="b">
            <v>1</v>
          </cell>
        </row>
      </sheetData>
      <sheetData sheetId="2" refreshError="1">
        <row r="10">
          <cell r="S10" t="b">
            <v>1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A5" t="str">
            <v>A</v>
          </cell>
        </row>
      </sheetData>
      <sheetData sheetId="15"/>
      <sheetData sheetId="16">
        <row r="5">
          <cell r="A5" t="str">
            <v>A</v>
          </cell>
        </row>
      </sheetData>
      <sheetData sheetId="17"/>
      <sheetData sheetId="18"/>
      <sheetData sheetId="19"/>
      <sheetData sheetId="20"/>
      <sheetData sheetId="21"/>
      <sheetData sheetId="22">
        <row r="5">
          <cell r="A5" t="str">
            <v>A</v>
          </cell>
        </row>
      </sheetData>
      <sheetData sheetId="23">
        <row r="5">
          <cell r="A5" t="str">
            <v>A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ver"/>
      <sheetName val="Daftar Isi"/>
      <sheetName val="Asumsi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Dis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Bipeg_U_12D2_"/>
      <sheetName val="item"/>
      <sheetName val="Sheet5"/>
    </sheetNames>
    <sheetDataSet>
      <sheetData sheetId="0" refreshError="1"/>
      <sheetData sheetId="1" refreshError="1"/>
      <sheetData sheetId="2" refreshError="1"/>
      <sheetData sheetId="3" refreshError="1">
        <row r="4">
          <cell r="T4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Sheet1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Sheet5"/>
    </sheetNames>
    <sheetDataSet>
      <sheetData sheetId="0"/>
      <sheetData sheetId="1"/>
      <sheetData sheetId="2">
        <row r="4">
          <cell r="U4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Asumsi"/>
      <sheetName val="Cover"/>
      <sheetName val="Daftar Isi"/>
      <sheetName val="PTKU"/>
      <sheetName val="LabaRugi Unsur"/>
      <sheetName val="LabaRugi Fungsi"/>
      <sheetName val="Penjelas"/>
      <sheetName val="JualGTarif(11A)"/>
      <sheetName val="Sheet1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</sheetNames>
    <sheetDataSet>
      <sheetData sheetId="0"/>
      <sheetData sheetId="1"/>
      <sheetData sheetId="2">
        <row r="4">
          <cell r="U4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Asum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Asumsi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</sheetNames>
    <sheetDataSet>
      <sheetData sheetId="0" refreshError="1"/>
      <sheetData sheetId="1">
        <row r="5">
          <cell r="A5" t="str">
            <v>A</v>
          </cell>
          <cell r="B5" t="str">
            <v>B</v>
          </cell>
          <cell r="C5" t="str">
            <v>C</v>
          </cell>
          <cell r="D5" t="str">
            <v>D</v>
          </cell>
          <cell r="E5" t="str">
            <v>E</v>
          </cell>
          <cell r="F5" t="str">
            <v>F</v>
          </cell>
          <cell r="G5" t="str">
            <v>G</v>
          </cell>
          <cell r="H5" t="str">
            <v>H</v>
          </cell>
          <cell r="I5" t="str">
            <v>I</v>
          </cell>
          <cell r="J5" t="str">
            <v>J</v>
          </cell>
          <cell r="K5" t="str">
            <v>K</v>
          </cell>
          <cell r="M5" t="str">
            <v>L</v>
          </cell>
          <cell r="N5" t="str">
            <v>M</v>
          </cell>
          <cell r="O5" t="str">
            <v>N</v>
          </cell>
          <cell r="P5" t="str">
            <v>O</v>
          </cell>
          <cell r="Q5" t="str">
            <v>P</v>
          </cell>
          <cell r="R5" t="str">
            <v>Q</v>
          </cell>
          <cell r="S5" t="str">
            <v>R</v>
          </cell>
          <cell r="T5" t="str">
            <v>S</v>
          </cell>
          <cell r="U5" t="str">
            <v>T</v>
          </cell>
          <cell r="V5" t="str">
            <v>U</v>
          </cell>
          <cell r="W5" t="str">
            <v>V</v>
          </cell>
          <cell r="X5" t="str">
            <v>W</v>
          </cell>
          <cell r="Y5" t="str">
            <v>X</v>
          </cell>
          <cell r="Z5" t="str">
            <v>Y</v>
          </cell>
          <cell r="AA5" t="str">
            <v>Z</v>
          </cell>
          <cell r="AB5" t="str">
            <v>AA</v>
          </cell>
          <cell r="AC5" t="str">
            <v>AB</v>
          </cell>
          <cell r="AD5" t="str">
            <v>AC</v>
          </cell>
          <cell r="AE5" t="str">
            <v>AD</v>
          </cell>
          <cell r="AF5" t="str">
            <v>AE</v>
          </cell>
          <cell r="AG5" t="str">
            <v>AF</v>
          </cell>
        </row>
        <row r="6">
          <cell r="A6">
            <v>36617</v>
          </cell>
          <cell r="B6" t="str">
            <v>Kapal</v>
          </cell>
          <cell r="C6" t="str">
            <v>P_Sakah_Lukluk</v>
          </cell>
          <cell r="D6">
            <v>35</v>
          </cell>
          <cell r="E6" t="str">
            <v>EF</v>
          </cell>
          <cell r="F6">
            <v>0.23263888888888887</v>
          </cell>
          <cell r="G6">
            <v>0.23333333333333331</v>
          </cell>
          <cell r="M6">
            <v>6.9444444444444198E-4</v>
          </cell>
          <cell r="N6">
            <v>130</v>
          </cell>
          <cell r="O6">
            <v>140</v>
          </cell>
          <cell r="P6">
            <v>17.175666666666604</v>
          </cell>
          <cell r="Q6" t="str">
            <v>41e</v>
          </cell>
          <cell r="R6" t="str">
            <v>Rele bekerja tanpa penyebab yang jelas, PMT  masuk kembali</v>
          </cell>
          <cell r="T6">
            <v>6.9444444444444198E-4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6.9444444444444198E-4</v>
          </cell>
          <cell r="Z6">
            <v>107</v>
          </cell>
          <cell r="AA6" t="str">
            <v>R</v>
          </cell>
          <cell r="AB6">
            <v>0</v>
          </cell>
          <cell r="AC6">
            <v>0</v>
          </cell>
          <cell r="AD6">
            <v>1</v>
          </cell>
          <cell r="AE6">
            <v>1</v>
          </cell>
          <cell r="AF6">
            <v>0</v>
          </cell>
          <cell r="AG6">
            <v>0</v>
          </cell>
        </row>
        <row r="7">
          <cell r="A7">
            <v>36617</v>
          </cell>
          <cell r="B7" t="str">
            <v>Sanur</v>
          </cell>
          <cell r="C7" t="str">
            <v>P_Nusa_Indah</v>
          </cell>
          <cell r="D7">
            <v>120</v>
          </cell>
          <cell r="H7">
            <v>0.41041666666666665</v>
          </cell>
          <cell r="I7">
            <v>0.4201388888888889</v>
          </cell>
          <cell r="K7" t="str">
            <v>RR</v>
          </cell>
          <cell r="M7">
            <v>9.7222222222222224E-3</v>
          </cell>
          <cell r="N7">
            <v>99</v>
          </cell>
          <cell r="O7">
            <v>120</v>
          </cell>
          <cell r="P7">
            <v>824.43200000000002</v>
          </cell>
          <cell r="Q7">
            <v>46</v>
          </cell>
          <cell r="R7" t="str">
            <v>Cut Out Rusak</v>
          </cell>
          <cell r="S7" t="str">
            <v>Penggantian Overdist CO Phase di Jln Letda Reta.</v>
          </cell>
          <cell r="T7">
            <v>0</v>
          </cell>
          <cell r="U7">
            <v>0</v>
          </cell>
          <cell r="V7">
            <v>0</v>
          </cell>
          <cell r="W7">
            <v>9.7222222222222432E-3</v>
          </cell>
          <cell r="X7">
            <v>0</v>
          </cell>
          <cell r="Y7">
            <v>9.7222222222222432E-3</v>
          </cell>
          <cell r="Z7">
            <v>193</v>
          </cell>
          <cell r="AA7" t="str">
            <v>R</v>
          </cell>
          <cell r="AB7">
            <v>2</v>
          </cell>
          <cell r="AC7">
            <v>0</v>
          </cell>
          <cell r="AD7">
            <v>0</v>
          </cell>
          <cell r="AE7">
            <v>0</v>
          </cell>
          <cell r="AF7">
            <v>1</v>
          </cell>
          <cell r="AG7">
            <v>1</v>
          </cell>
        </row>
        <row r="8">
          <cell r="A8">
            <v>36617</v>
          </cell>
          <cell r="B8" t="str">
            <v>Sanur</v>
          </cell>
          <cell r="C8" t="str">
            <v>P_Sudirman</v>
          </cell>
          <cell r="D8">
            <v>51</v>
          </cell>
          <cell r="E8" t="str">
            <v>OC</v>
          </cell>
          <cell r="F8">
            <v>0.54513888888888895</v>
          </cell>
          <cell r="I8">
            <v>0.54583333333333328</v>
          </cell>
          <cell r="K8" t="str">
            <v>R</v>
          </cell>
          <cell r="M8">
            <v>6.9444444444444447E-4</v>
          </cell>
          <cell r="N8">
            <v>70</v>
          </cell>
          <cell r="O8">
            <v>70</v>
          </cell>
          <cell r="P8">
            <v>25.027399999999997</v>
          </cell>
          <cell r="Q8" t="str">
            <v>41e</v>
          </cell>
          <cell r="R8" t="str">
            <v>Rele bekerja tanpa penyebab yang jelas, PMT  masuk kembali</v>
          </cell>
          <cell r="T8">
            <v>0</v>
          </cell>
          <cell r="U8">
            <v>6.9444444444433095E-4</v>
          </cell>
          <cell r="V8">
            <v>0</v>
          </cell>
          <cell r="W8">
            <v>0</v>
          </cell>
          <cell r="X8">
            <v>0</v>
          </cell>
          <cell r="Y8">
            <v>6.9444444444433095E-4</v>
          </cell>
          <cell r="Z8">
            <v>189</v>
          </cell>
          <cell r="AA8" t="str">
            <v>R</v>
          </cell>
          <cell r="AB8">
            <v>1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</row>
        <row r="9">
          <cell r="A9">
            <v>36617</v>
          </cell>
          <cell r="B9" t="str">
            <v>Sanur</v>
          </cell>
          <cell r="C9" t="str">
            <v>P_Bet_Ngandang</v>
          </cell>
          <cell r="D9">
            <v>57</v>
          </cell>
          <cell r="E9" t="str">
            <v>OC/EF</v>
          </cell>
          <cell r="F9">
            <v>0.5444444444444444</v>
          </cell>
          <cell r="G9">
            <v>0.54513888888888895</v>
          </cell>
          <cell r="M9">
            <v>6.9444444444444447E-4</v>
          </cell>
          <cell r="N9">
            <v>42</v>
          </cell>
          <cell r="O9">
            <v>55</v>
          </cell>
          <cell r="P9">
            <v>27.971799999999998</v>
          </cell>
          <cell r="Q9">
            <v>46</v>
          </cell>
          <cell r="R9" t="str">
            <v>Cut Out rusak</v>
          </cell>
          <cell r="T9">
            <v>6.94444444444553E-4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6.94444444444553E-4</v>
          </cell>
          <cell r="Z9">
            <v>186</v>
          </cell>
          <cell r="AA9" t="str">
            <v>R</v>
          </cell>
          <cell r="AB9">
            <v>0</v>
          </cell>
          <cell r="AC9">
            <v>0</v>
          </cell>
          <cell r="AD9">
            <v>1</v>
          </cell>
          <cell r="AE9">
            <v>1</v>
          </cell>
          <cell r="AF9">
            <v>0</v>
          </cell>
          <cell r="AG9">
            <v>0</v>
          </cell>
        </row>
        <row r="10">
          <cell r="A10">
            <v>36617</v>
          </cell>
          <cell r="B10" t="str">
            <v>Sanur</v>
          </cell>
          <cell r="C10" t="str">
            <v>P_VIP_I</v>
          </cell>
          <cell r="D10">
            <v>136</v>
          </cell>
          <cell r="E10" t="str">
            <v>OC</v>
          </cell>
          <cell r="F10">
            <v>0.54513888888888895</v>
          </cell>
          <cell r="I10">
            <v>0.54583333333333328</v>
          </cell>
          <cell r="K10" t="str">
            <v>R</v>
          </cell>
          <cell r="M10">
            <v>6.9444444444444447E-4</v>
          </cell>
          <cell r="N10">
            <v>62</v>
          </cell>
          <cell r="O10">
            <v>135</v>
          </cell>
          <cell r="P10">
            <v>66.739733333333334</v>
          </cell>
          <cell r="Q10">
            <v>46</v>
          </cell>
          <cell r="R10" t="str">
            <v>Cut Out rusak</v>
          </cell>
          <cell r="T10">
            <v>0</v>
          </cell>
          <cell r="U10">
            <v>6.9444444444433095E-4</v>
          </cell>
          <cell r="V10">
            <v>0</v>
          </cell>
          <cell r="W10">
            <v>0</v>
          </cell>
          <cell r="X10">
            <v>0</v>
          </cell>
          <cell r="Y10">
            <v>6.9444444444433095E-4</v>
          </cell>
          <cell r="Z10">
            <v>190</v>
          </cell>
          <cell r="AA10" t="str">
            <v>R</v>
          </cell>
          <cell r="AB10">
            <v>1</v>
          </cell>
          <cell r="AC10">
            <v>0</v>
          </cell>
          <cell r="AD10">
            <v>1</v>
          </cell>
          <cell r="AE10">
            <v>0</v>
          </cell>
          <cell r="AF10">
            <v>0</v>
          </cell>
          <cell r="AG10">
            <v>1</v>
          </cell>
        </row>
        <row r="11">
          <cell r="A11">
            <v>36617</v>
          </cell>
          <cell r="B11" t="str">
            <v>Gianyar</v>
          </cell>
          <cell r="C11" t="str">
            <v>P_Klungkung</v>
          </cell>
          <cell r="D11">
            <v>188</v>
          </cell>
          <cell r="E11" t="str">
            <v>EF</v>
          </cell>
          <cell r="F11">
            <v>0.81805555555555554</v>
          </cell>
          <cell r="G11">
            <v>0.81874999999999998</v>
          </cell>
          <cell r="M11">
            <v>6.9444444444444198E-4</v>
          </cell>
          <cell r="N11">
            <v>180</v>
          </cell>
          <cell r="O11">
            <v>185</v>
          </cell>
          <cell r="P11">
            <v>92.257866666666331</v>
          </cell>
          <cell r="Q11" t="str">
            <v>41e</v>
          </cell>
          <cell r="R11" t="str">
            <v>Rele bekerja tanpa penyebab yang jelas, PMT  masuk kembali</v>
          </cell>
          <cell r="T11">
            <v>6.9444444444444198E-4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6.9444444444444198E-4</v>
          </cell>
          <cell r="Z11">
            <v>68</v>
          </cell>
          <cell r="AA11" t="str">
            <v>R</v>
          </cell>
          <cell r="AB11">
            <v>0</v>
          </cell>
          <cell r="AC11">
            <v>0</v>
          </cell>
          <cell r="AD11">
            <v>1</v>
          </cell>
          <cell r="AE11">
            <v>1</v>
          </cell>
          <cell r="AF11">
            <v>0</v>
          </cell>
          <cell r="AG11">
            <v>0</v>
          </cell>
        </row>
        <row r="12">
          <cell r="A12">
            <v>36617</v>
          </cell>
          <cell r="B12" t="str">
            <v>Gianyar</v>
          </cell>
          <cell r="C12" t="str">
            <v>P_Ubud</v>
          </cell>
          <cell r="D12">
            <v>160</v>
          </cell>
          <cell r="E12" t="str">
            <v>EF</v>
          </cell>
          <cell r="F12">
            <v>0.81805555555555554</v>
          </cell>
          <cell r="G12">
            <v>0.81874999999999998</v>
          </cell>
          <cell r="M12">
            <v>6.9444444444444198E-4</v>
          </cell>
          <cell r="N12">
            <v>150</v>
          </cell>
          <cell r="O12">
            <v>155</v>
          </cell>
          <cell r="P12">
            <v>78.517333333333056</v>
          </cell>
          <cell r="Q12" t="str">
            <v>41e</v>
          </cell>
          <cell r="R12" t="str">
            <v>Rele bekerja tanpa penyebab yang jelas, PMT  masuk kembali</v>
          </cell>
          <cell r="T12">
            <v>6.9444444444444198E-4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6.9444444444444198E-4</v>
          </cell>
          <cell r="Z12">
            <v>69</v>
          </cell>
          <cell r="AA12" t="str">
            <v>R</v>
          </cell>
          <cell r="AB12">
            <v>0</v>
          </cell>
          <cell r="AC12">
            <v>0</v>
          </cell>
          <cell r="AD12">
            <v>1</v>
          </cell>
          <cell r="AE12">
            <v>1</v>
          </cell>
          <cell r="AF12">
            <v>0</v>
          </cell>
          <cell r="AG12">
            <v>0</v>
          </cell>
        </row>
        <row r="13">
          <cell r="A13">
            <v>36617</v>
          </cell>
          <cell r="B13" t="str">
            <v>Pesanggaran</v>
          </cell>
          <cell r="C13" t="str">
            <v>P_Pelabuhan</v>
          </cell>
          <cell r="D13">
            <v>144</v>
          </cell>
          <cell r="E13" t="str">
            <v>EF</v>
          </cell>
          <cell r="F13">
            <v>0.84861111111111109</v>
          </cell>
          <cell r="I13">
            <v>0.85624999999999996</v>
          </cell>
          <cell r="K13" t="str">
            <v>R</v>
          </cell>
          <cell r="M13">
            <v>7.6388888888888618E-3</v>
          </cell>
          <cell r="N13">
            <v>55</v>
          </cell>
          <cell r="O13">
            <v>75</v>
          </cell>
          <cell r="P13">
            <v>777.32159999999715</v>
          </cell>
          <cell r="Q13" t="str">
            <v>44b</v>
          </cell>
          <cell r="R13" t="str">
            <v>Jumper SUTM putus</v>
          </cell>
          <cell r="S13" t="str">
            <v>Jumparan CO di Kerta Dalam putus fhs.R</v>
          </cell>
          <cell r="T13">
            <v>0</v>
          </cell>
          <cell r="U13">
            <v>7.6388888888888618E-3</v>
          </cell>
          <cell r="V13">
            <v>0</v>
          </cell>
          <cell r="W13">
            <v>0</v>
          </cell>
          <cell r="X13">
            <v>0</v>
          </cell>
          <cell r="Y13">
            <v>7.6388888888888618E-3</v>
          </cell>
          <cell r="Z13">
            <v>160</v>
          </cell>
          <cell r="AA13" t="str">
            <v>R</v>
          </cell>
          <cell r="AB13">
            <v>1</v>
          </cell>
          <cell r="AC13">
            <v>0</v>
          </cell>
          <cell r="AD13">
            <v>1</v>
          </cell>
          <cell r="AE13">
            <v>0</v>
          </cell>
          <cell r="AF13">
            <v>0</v>
          </cell>
          <cell r="AG13">
            <v>1</v>
          </cell>
        </row>
        <row r="14">
          <cell r="A14">
            <v>36617</v>
          </cell>
          <cell r="B14" t="str">
            <v>Sanur</v>
          </cell>
          <cell r="C14" t="str">
            <v>P_Renon</v>
          </cell>
          <cell r="D14">
            <v>120</v>
          </cell>
          <cell r="E14" t="str">
            <v>EF</v>
          </cell>
          <cell r="F14">
            <v>0.88402777777777775</v>
          </cell>
          <cell r="G14">
            <v>0.8847222222222223</v>
          </cell>
          <cell r="M14">
            <v>6.94444444444553E-4</v>
          </cell>
          <cell r="N14">
            <v>90</v>
          </cell>
          <cell r="O14">
            <v>105</v>
          </cell>
          <cell r="P14">
            <v>58.888000000009207</v>
          </cell>
          <cell r="Q14" t="str">
            <v>41e</v>
          </cell>
          <cell r="R14" t="str">
            <v>Rele bekerja tanpa penyebab yang jelas, PMT  masuk kembali</v>
          </cell>
          <cell r="T14">
            <v>6.94444444444553E-4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6.94444444444553E-4</v>
          </cell>
          <cell r="Z14">
            <v>192</v>
          </cell>
          <cell r="AA14" t="str">
            <v>R</v>
          </cell>
          <cell r="AB14">
            <v>0</v>
          </cell>
          <cell r="AC14">
            <v>0</v>
          </cell>
          <cell r="AD14">
            <v>1</v>
          </cell>
          <cell r="AE14">
            <v>1</v>
          </cell>
          <cell r="AF14">
            <v>0</v>
          </cell>
          <cell r="AG14">
            <v>0</v>
          </cell>
        </row>
        <row r="15">
          <cell r="A15">
            <v>36617</v>
          </cell>
          <cell r="B15" t="str">
            <v>Pesanggaran</v>
          </cell>
          <cell r="C15" t="str">
            <v>P_Bunisari</v>
          </cell>
          <cell r="D15">
            <v>230</v>
          </cell>
          <cell r="E15" t="str">
            <v>EF</v>
          </cell>
          <cell r="F15">
            <v>0.93194444444444446</v>
          </cell>
          <cell r="I15">
            <v>0.93263888888888891</v>
          </cell>
          <cell r="K15" t="str">
            <v>R</v>
          </cell>
          <cell r="M15">
            <v>6.9444444444444198E-4</v>
          </cell>
          <cell r="N15">
            <v>110</v>
          </cell>
          <cell r="O15">
            <v>200</v>
          </cell>
          <cell r="P15">
            <v>112.86866666666626</v>
          </cell>
          <cell r="Q15">
            <v>56</v>
          </cell>
          <cell r="R15" t="str">
            <v>Rele bekerja karena ikutan (sympthetic tripping).</v>
          </cell>
          <cell r="S15" t="str">
            <v>Trip bersamaan dengan P Bakung sari</v>
          </cell>
          <cell r="T15">
            <v>0</v>
          </cell>
          <cell r="U15">
            <v>6.9444444444444198E-4</v>
          </cell>
          <cell r="V15">
            <v>0</v>
          </cell>
          <cell r="W15">
            <v>0</v>
          </cell>
          <cell r="X15">
            <v>0</v>
          </cell>
          <cell r="Y15">
            <v>6.9444444444444198E-4</v>
          </cell>
          <cell r="Z15">
            <v>158</v>
          </cell>
          <cell r="AA15" t="str">
            <v>R</v>
          </cell>
          <cell r="AB15">
            <v>1</v>
          </cell>
          <cell r="AC15">
            <v>0</v>
          </cell>
          <cell r="AD15">
            <v>1</v>
          </cell>
          <cell r="AE15">
            <v>0</v>
          </cell>
          <cell r="AF15">
            <v>0</v>
          </cell>
          <cell r="AG15">
            <v>1</v>
          </cell>
        </row>
        <row r="16">
          <cell r="A16">
            <v>36617</v>
          </cell>
          <cell r="B16" t="str">
            <v>Pesanggaran</v>
          </cell>
          <cell r="C16" t="str">
            <v>P_Bakung_Sari</v>
          </cell>
          <cell r="D16">
            <v>145</v>
          </cell>
          <cell r="E16" t="str">
            <v>OC/M</v>
          </cell>
          <cell r="F16">
            <v>0.93194444444444446</v>
          </cell>
          <cell r="I16">
            <v>0.93333333333333324</v>
          </cell>
          <cell r="K16" t="str">
            <v>R</v>
          </cell>
          <cell r="M16">
            <v>1.3888888888887729E-3</v>
          </cell>
          <cell r="N16">
            <v>24</v>
          </cell>
          <cell r="O16">
            <v>100</v>
          </cell>
          <cell r="P16">
            <v>142.31266666665479</v>
          </cell>
          <cell r="Q16">
            <v>56</v>
          </cell>
          <cell r="R16" t="str">
            <v>Rele bekerja karena ikutan (sympthetic tripping).</v>
          </cell>
          <cell r="S16" t="str">
            <v>Trip bersamaan dengan            P Buni sari</v>
          </cell>
          <cell r="T16">
            <v>0</v>
          </cell>
          <cell r="U16">
            <v>1.3888888888887729E-3</v>
          </cell>
          <cell r="V16">
            <v>0</v>
          </cell>
          <cell r="W16">
            <v>0</v>
          </cell>
          <cell r="X16">
            <v>0</v>
          </cell>
          <cell r="Y16">
            <v>1.3888888888887729E-3</v>
          </cell>
          <cell r="Z16">
            <v>156</v>
          </cell>
          <cell r="AA16" t="str">
            <v>R</v>
          </cell>
          <cell r="AB16">
            <v>1</v>
          </cell>
          <cell r="AC16">
            <v>0</v>
          </cell>
          <cell r="AD16">
            <v>1</v>
          </cell>
          <cell r="AE16">
            <v>0</v>
          </cell>
          <cell r="AF16">
            <v>0</v>
          </cell>
          <cell r="AG16">
            <v>1</v>
          </cell>
        </row>
        <row r="17">
          <cell r="A17">
            <v>36618</v>
          </cell>
          <cell r="B17" t="str">
            <v>Kapal</v>
          </cell>
          <cell r="C17" t="str">
            <v>P_Tabanan</v>
          </cell>
          <cell r="D17">
            <v>70</v>
          </cell>
          <cell r="E17" t="str">
            <v>EF</v>
          </cell>
          <cell r="F17">
            <v>0.37222222222222223</v>
          </cell>
          <cell r="G17">
            <v>0.37291666666666662</v>
          </cell>
          <cell r="M17">
            <v>6.9444444444438647E-4</v>
          </cell>
          <cell r="N17">
            <v>70</v>
          </cell>
          <cell r="O17">
            <v>70</v>
          </cell>
          <cell r="P17">
            <v>34.351333333330466</v>
          </cell>
          <cell r="Q17" t="str">
            <v>41e</v>
          </cell>
          <cell r="R17" t="str">
            <v>Rele bekerja tanpa penyebab yang jelas, PMT  masuk kembali</v>
          </cell>
          <cell r="T17">
            <v>6.9444444444438647E-4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6.9444444444438647E-4</v>
          </cell>
          <cell r="Z17">
            <v>96</v>
          </cell>
          <cell r="AA17" t="str">
            <v>R</v>
          </cell>
          <cell r="AB17">
            <v>0</v>
          </cell>
          <cell r="AC17">
            <v>0</v>
          </cell>
          <cell r="AD17">
            <v>1</v>
          </cell>
          <cell r="AE17">
            <v>1</v>
          </cell>
          <cell r="AF17">
            <v>0</v>
          </cell>
          <cell r="AG17">
            <v>0</v>
          </cell>
        </row>
        <row r="18">
          <cell r="A18">
            <v>36618</v>
          </cell>
          <cell r="B18" t="str">
            <v>Nusa Dua</v>
          </cell>
          <cell r="C18" t="str">
            <v>P_Ungasan</v>
          </cell>
          <cell r="D18">
            <v>64</v>
          </cell>
          <cell r="E18" t="str">
            <v>EF</v>
          </cell>
          <cell r="F18">
            <v>0.79027777777777775</v>
          </cell>
          <cell r="I18">
            <v>0.7909722222222223</v>
          </cell>
          <cell r="K18" t="str">
            <v>M</v>
          </cell>
          <cell r="M18">
            <v>6.94444444444553E-4</v>
          </cell>
          <cell r="N18">
            <v>65</v>
          </cell>
          <cell r="O18">
            <v>70</v>
          </cell>
          <cell r="P18">
            <v>31.406933333338241</v>
          </cell>
          <cell r="Q18" t="str">
            <v>44b</v>
          </cell>
          <cell r="R18" t="str">
            <v>Jumper SUTM putus</v>
          </cell>
          <cell r="T18">
            <v>0</v>
          </cell>
          <cell r="U18">
            <v>6.94444444444553E-4</v>
          </cell>
          <cell r="V18">
            <v>0</v>
          </cell>
          <cell r="W18">
            <v>0</v>
          </cell>
          <cell r="X18">
            <v>0</v>
          </cell>
          <cell r="Y18">
            <v>6.94444444444553E-4</v>
          </cell>
          <cell r="Z18">
            <v>135</v>
          </cell>
          <cell r="AA18" t="str">
            <v>R</v>
          </cell>
          <cell r="AB18">
            <v>0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1</v>
          </cell>
        </row>
        <row r="19">
          <cell r="A19">
            <v>36618</v>
          </cell>
          <cell r="B19" t="str">
            <v>Sanur</v>
          </cell>
          <cell r="C19" t="str">
            <v>P_Renon</v>
          </cell>
          <cell r="D19">
            <v>110</v>
          </cell>
          <cell r="E19" t="str">
            <v>OC</v>
          </cell>
          <cell r="F19">
            <v>0.81805555555555554</v>
          </cell>
          <cell r="G19">
            <v>0.81874999999999998</v>
          </cell>
          <cell r="M19">
            <v>6.9444444444444198E-4</v>
          </cell>
          <cell r="N19">
            <v>80</v>
          </cell>
          <cell r="O19">
            <v>110</v>
          </cell>
          <cell r="P19">
            <v>53.98066666666648</v>
          </cell>
          <cell r="Q19" t="str">
            <v>41e</v>
          </cell>
          <cell r="R19" t="str">
            <v>Rele bekerja tanpa penyebab yang jelas, PMT  masuk kembali</v>
          </cell>
          <cell r="T19">
            <v>6.9444444444444198E-4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6.9444444444444198E-4</v>
          </cell>
          <cell r="Z19">
            <v>192</v>
          </cell>
          <cell r="AA19" t="str">
            <v>R</v>
          </cell>
          <cell r="AB19">
            <v>0</v>
          </cell>
          <cell r="AC19">
            <v>0</v>
          </cell>
          <cell r="AD19">
            <v>1</v>
          </cell>
          <cell r="AE19">
            <v>1</v>
          </cell>
          <cell r="AF19">
            <v>0</v>
          </cell>
          <cell r="AG19">
            <v>0</v>
          </cell>
        </row>
        <row r="20">
          <cell r="A20">
            <v>36619</v>
          </cell>
          <cell r="B20" t="str">
            <v>Pesanggaran</v>
          </cell>
          <cell r="C20" t="str">
            <v>P_Reagen</v>
          </cell>
          <cell r="D20">
            <v>150</v>
          </cell>
          <cell r="E20" t="str">
            <v>OC</v>
          </cell>
          <cell r="F20">
            <v>0.74791666666666667</v>
          </cell>
          <cell r="I20">
            <v>0.74861111111111101</v>
          </cell>
          <cell r="K20" t="str">
            <v>R</v>
          </cell>
          <cell r="M20">
            <v>6.9444444444433095E-4</v>
          </cell>
          <cell r="N20">
            <v>100</v>
          </cell>
          <cell r="O20">
            <v>150</v>
          </cell>
          <cell r="P20">
            <v>73.609999999987963</v>
          </cell>
          <cell r="Q20" t="str">
            <v>41e</v>
          </cell>
          <cell r="R20" t="str">
            <v>Rele bekerja tanpa penyebab yang jelas, PMT  masuk kembali</v>
          </cell>
          <cell r="S20" t="str">
            <v>Simpatitik Trip</v>
          </cell>
          <cell r="T20">
            <v>0</v>
          </cell>
          <cell r="U20">
            <v>6.9444444444433095E-4</v>
          </cell>
          <cell r="V20">
            <v>0</v>
          </cell>
          <cell r="W20">
            <v>0</v>
          </cell>
          <cell r="X20">
            <v>0</v>
          </cell>
          <cell r="Y20">
            <v>6.9444444444433095E-4</v>
          </cell>
          <cell r="Z20">
            <v>159</v>
          </cell>
          <cell r="AA20" t="str">
            <v>R</v>
          </cell>
          <cell r="AB20">
            <v>1</v>
          </cell>
          <cell r="AC20">
            <v>0</v>
          </cell>
          <cell r="AD20">
            <v>1</v>
          </cell>
          <cell r="AE20">
            <v>0</v>
          </cell>
          <cell r="AF20">
            <v>0</v>
          </cell>
          <cell r="AG20">
            <v>1</v>
          </cell>
        </row>
        <row r="21">
          <cell r="A21">
            <v>36619</v>
          </cell>
          <cell r="B21" t="str">
            <v>Pesanggaran</v>
          </cell>
          <cell r="C21" t="str">
            <v>P_Pelasa</v>
          </cell>
          <cell r="D21">
            <v>90</v>
          </cell>
          <cell r="E21" t="str">
            <v>OC/M</v>
          </cell>
          <cell r="F21">
            <v>0.74791666666666667</v>
          </cell>
          <cell r="I21">
            <v>0.74930555555555556</v>
          </cell>
          <cell r="K21" t="str">
            <v>R</v>
          </cell>
          <cell r="M21">
            <v>1.388888888888884E-3</v>
          </cell>
          <cell r="N21">
            <v>70</v>
          </cell>
          <cell r="O21">
            <v>70</v>
          </cell>
          <cell r="P21">
            <v>88.331999999999681</v>
          </cell>
          <cell r="Q21" t="str">
            <v>41e</v>
          </cell>
          <cell r="R21" t="str">
            <v>Rele bekerja tanpa penyebab yang jelas, PMT  masuk kembali</v>
          </cell>
          <cell r="S21" t="str">
            <v>Simpatitik Trip</v>
          </cell>
          <cell r="T21">
            <v>0</v>
          </cell>
          <cell r="U21">
            <v>1.388888888888884E-3</v>
          </cell>
          <cell r="V21">
            <v>0</v>
          </cell>
          <cell r="W21">
            <v>0</v>
          </cell>
          <cell r="X21">
            <v>0</v>
          </cell>
          <cell r="Y21">
            <v>1.388888888888884E-3</v>
          </cell>
          <cell r="Z21">
            <v>164</v>
          </cell>
          <cell r="AA21" t="str">
            <v>R</v>
          </cell>
          <cell r="AB21">
            <v>1</v>
          </cell>
          <cell r="AC21">
            <v>0</v>
          </cell>
          <cell r="AD21">
            <v>1</v>
          </cell>
          <cell r="AE21">
            <v>0</v>
          </cell>
          <cell r="AF21">
            <v>0</v>
          </cell>
          <cell r="AG21">
            <v>1</v>
          </cell>
        </row>
        <row r="22">
          <cell r="A22">
            <v>36619</v>
          </cell>
          <cell r="B22" t="str">
            <v>Pesanggaran</v>
          </cell>
          <cell r="C22" t="str">
            <v>P_Pelasa</v>
          </cell>
          <cell r="D22">
            <v>70</v>
          </cell>
          <cell r="H22">
            <v>0.7715277777777777</v>
          </cell>
          <cell r="I22">
            <v>0.79166666666666663</v>
          </cell>
          <cell r="K22" t="str">
            <v>R</v>
          </cell>
          <cell r="M22">
            <v>2.0138888888888928E-2</v>
          </cell>
          <cell r="N22">
            <v>70</v>
          </cell>
          <cell r="O22">
            <v>82</v>
          </cell>
          <cell r="P22">
            <v>996.18866666666861</v>
          </cell>
          <cell r="Q22" t="str">
            <v>44b</v>
          </cell>
          <cell r="R22" t="str">
            <v>Jumper SUTM putus</v>
          </cell>
          <cell r="S22" t="str">
            <v>Perbk. Jamperan SUTM putus   phasa R depan Hote Jayakarta</v>
          </cell>
          <cell r="T22">
            <v>0</v>
          </cell>
          <cell r="U22">
            <v>0</v>
          </cell>
          <cell r="V22">
            <v>0</v>
          </cell>
          <cell r="W22">
            <v>2.0138888888888928E-2</v>
          </cell>
          <cell r="X22">
            <v>0</v>
          </cell>
          <cell r="Y22">
            <v>2.0138888888888928E-2</v>
          </cell>
          <cell r="Z22">
            <v>164</v>
          </cell>
          <cell r="AA22" t="str">
            <v>R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1</v>
          </cell>
        </row>
        <row r="23">
          <cell r="A23">
            <v>36620</v>
          </cell>
          <cell r="B23" t="str">
            <v>Pesanggaran</v>
          </cell>
          <cell r="C23" t="str">
            <v>P_Pelasa</v>
          </cell>
          <cell r="D23">
            <v>15</v>
          </cell>
          <cell r="E23" t="str">
            <v>EF</v>
          </cell>
          <cell r="F23">
            <v>0.3659722222222222</v>
          </cell>
          <cell r="I23">
            <v>0.3666666666666667</v>
          </cell>
          <cell r="K23" t="str">
            <v>R</v>
          </cell>
          <cell r="M23">
            <v>6.9444444444449749E-4</v>
          </cell>
          <cell r="N23">
            <v>15</v>
          </cell>
          <cell r="O23">
            <v>15</v>
          </cell>
          <cell r="P23">
            <v>7.3610000000005629</v>
          </cell>
          <cell r="Q23" t="str">
            <v>41e</v>
          </cell>
          <cell r="R23" t="str">
            <v>Rele bekerja tanpa penyebab yang jelas, PMT  masuk kembali</v>
          </cell>
          <cell r="T23">
            <v>0</v>
          </cell>
          <cell r="U23">
            <v>6.9444444444449749E-4</v>
          </cell>
          <cell r="V23">
            <v>0</v>
          </cell>
          <cell r="W23">
            <v>0</v>
          </cell>
          <cell r="X23">
            <v>0</v>
          </cell>
          <cell r="Y23">
            <v>6.9444444444449749E-4</v>
          </cell>
          <cell r="Z23">
            <v>164</v>
          </cell>
          <cell r="AA23" t="str">
            <v>R</v>
          </cell>
          <cell r="AB23">
            <v>1</v>
          </cell>
          <cell r="AC23">
            <v>0</v>
          </cell>
          <cell r="AD23">
            <v>1</v>
          </cell>
          <cell r="AE23">
            <v>0</v>
          </cell>
          <cell r="AF23">
            <v>0</v>
          </cell>
          <cell r="AG23">
            <v>1</v>
          </cell>
        </row>
        <row r="24">
          <cell r="A24">
            <v>36620</v>
          </cell>
          <cell r="B24" t="str">
            <v>Antosari</v>
          </cell>
          <cell r="C24" t="str">
            <v>P_Kerambitan</v>
          </cell>
          <cell r="D24">
            <v>15</v>
          </cell>
          <cell r="E24" t="str">
            <v>EF</v>
          </cell>
          <cell r="F24">
            <v>0.3659722222222222</v>
          </cell>
          <cell r="I24">
            <v>0.3666666666666667</v>
          </cell>
          <cell r="K24" t="str">
            <v>R</v>
          </cell>
          <cell r="M24">
            <v>6.9444444444449749E-4</v>
          </cell>
          <cell r="N24">
            <v>15</v>
          </cell>
          <cell r="O24">
            <v>15</v>
          </cell>
          <cell r="P24">
            <v>7.3610000000005629</v>
          </cell>
          <cell r="Q24" t="str">
            <v>41e</v>
          </cell>
          <cell r="R24" t="str">
            <v>Rele bekerja tanpa penyebab yang jelas, PMT  masuk kembali</v>
          </cell>
          <cell r="T24">
            <v>0</v>
          </cell>
          <cell r="U24">
            <v>6.9444444444449749E-4</v>
          </cell>
          <cell r="V24">
            <v>0</v>
          </cell>
          <cell r="W24">
            <v>0</v>
          </cell>
          <cell r="X24">
            <v>0</v>
          </cell>
          <cell r="Y24">
            <v>6.9444444444449749E-4</v>
          </cell>
          <cell r="Z24">
            <v>4</v>
          </cell>
          <cell r="AA24" t="str">
            <v>R</v>
          </cell>
          <cell r="AB24">
            <v>1</v>
          </cell>
          <cell r="AC24">
            <v>0</v>
          </cell>
          <cell r="AD24">
            <v>1</v>
          </cell>
          <cell r="AE24">
            <v>0</v>
          </cell>
          <cell r="AF24">
            <v>0</v>
          </cell>
          <cell r="AG24">
            <v>1</v>
          </cell>
        </row>
        <row r="25">
          <cell r="A25">
            <v>36620</v>
          </cell>
          <cell r="B25" t="str">
            <v>Gianyar</v>
          </cell>
          <cell r="C25" t="str">
            <v>P_Ubud</v>
          </cell>
          <cell r="D25">
            <v>50</v>
          </cell>
          <cell r="E25" t="str">
            <v>OC</v>
          </cell>
          <cell r="F25">
            <v>0.45</v>
          </cell>
          <cell r="I25">
            <v>0.4513888888888889</v>
          </cell>
          <cell r="K25" t="str">
            <v>R</v>
          </cell>
          <cell r="M25">
            <v>1.388888888888884E-3</v>
          </cell>
          <cell r="N25">
            <v>35</v>
          </cell>
          <cell r="O25">
            <v>50</v>
          </cell>
          <cell r="P25">
            <v>49.07333333333316</v>
          </cell>
          <cell r="Q25" t="str">
            <v>41e</v>
          </cell>
          <cell r="R25" t="str">
            <v>Rele bekerja tanpa penyebab yang jelas, PMT  masuk kembali</v>
          </cell>
          <cell r="T25">
            <v>0</v>
          </cell>
          <cell r="U25">
            <v>1.388888888888884E-3</v>
          </cell>
          <cell r="V25">
            <v>0</v>
          </cell>
          <cell r="W25">
            <v>0</v>
          </cell>
          <cell r="X25">
            <v>0</v>
          </cell>
          <cell r="Y25">
            <v>1.388888888888884E-3</v>
          </cell>
          <cell r="Z25">
            <v>69</v>
          </cell>
          <cell r="AA25" t="str">
            <v>R</v>
          </cell>
          <cell r="AB25">
            <v>1</v>
          </cell>
          <cell r="AC25">
            <v>0</v>
          </cell>
          <cell r="AD25">
            <v>1</v>
          </cell>
          <cell r="AE25">
            <v>0</v>
          </cell>
          <cell r="AF25">
            <v>0</v>
          </cell>
          <cell r="AG25">
            <v>1</v>
          </cell>
        </row>
        <row r="26">
          <cell r="A26">
            <v>36620</v>
          </cell>
          <cell r="B26" t="str">
            <v>Kapal</v>
          </cell>
          <cell r="C26" t="str">
            <v>P_Canggu</v>
          </cell>
          <cell r="D26">
            <v>100</v>
          </cell>
          <cell r="E26" t="str">
            <v>EF</v>
          </cell>
          <cell r="F26">
            <v>0.55486111111111114</v>
          </cell>
          <cell r="G26">
            <v>0.55555555555555558</v>
          </cell>
          <cell r="M26">
            <v>6.9444444444444198E-4</v>
          </cell>
          <cell r="N26">
            <v>76</v>
          </cell>
          <cell r="O26">
            <v>100</v>
          </cell>
          <cell r="P26">
            <v>49.07333333333316</v>
          </cell>
          <cell r="Q26" t="str">
            <v>41e</v>
          </cell>
          <cell r="R26" t="str">
            <v>Rele bekerja tanpa penyebab yang jelas, PMT  masuk kembali</v>
          </cell>
          <cell r="T26">
            <v>6.9444444444444198E-4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6.9444444444444198E-4</v>
          </cell>
          <cell r="Z26">
            <v>106</v>
          </cell>
          <cell r="AA26" t="str">
            <v>R</v>
          </cell>
          <cell r="AB26">
            <v>0</v>
          </cell>
          <cell r="AC26">
            <v>0</v>
          </cell>
          <cell r="AD26">
            <v>1</v>
          </cell>
          <cell r="AE26">
            <v>1</v>
          </cell>
          <cell r="AF26">
            <v>0</v>
          </cell>
          <cell r="AG26">
            <v>0</v>
          </cell>
        </row>
        <row r="27">
          <cell r="A27">
            <v>36620</v>
          </cell>
          <cell r="B27" t="str">
            <v>Gianyar</v>
          </cell>
          <cell r="C27" t="str">
            <v>P_Ubud</v>
          </cell>
          <cell r="D27">
            <v>50</v>
          </cell>
          <cell r="E27" t="str">
            <v>OC/M</v>
          </cell>
          <cell r="F27">
            <v>0.72083333333333333</v>
          </cell>
          <cell r="I27">
            <v>0.72361111111111109</v>
          </cell>
          <cell r="K27" t="str">
            <v>M</v>
          </cell>
          <cell r="M27">
            <v>2.7777777777777679E-3</v>
          </cell>
          <cell r="P27">
            <v>98.14666666666632</v>
          </cell>
          <cell r="Q27" t="str">
            <v>41e</v>
          </cell>
          <cell r="R27" t="str">
            <v>Rele bekerja tanpa penyebab yang jelas, PMT  masuk kembali</v>
          </cell>
          <cell r="T27">
            <v>0</v>
          </cell>
          <cell r="U27">
            <v>2.7777777777777679E-3</v>
          </cell>
          <cell r="V27">
            <v>0</v>
          </cell>
          <cell r="W27">
            <v>0</v>
          </cell>
          <cell r="X27">
            <v>0</v>
          </cell>
          <cell r="Y27">
            <v>2.7777777777777679E-3</v>
          </cell>
          <cell r="Z27">
            <v>69</v>
          </cell>
          <cell r="AA27" t="str">
            <v>R</v>
          </cell>
          <cell r="AB27">
            <v>0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1</v>
          </cell>
        </row>
        <row r="28">
          <cell r="A28">
            <v>36620</v>
          </cell>
          <cell r="B28" t="str">
            <v>Gianyar</v>
          </cell>
          <cell r="C28" t="str">
            <v>P_Ubud</v>
          </cell>
          <cell r="D28">
            <v>35</v>
          </cell>
          <cell r="E28" t="str">
            <v>OC/M</v>
          </cell>
          <cell r="F28">
            <v>0.72430555555555554</v>
          </cell>
          <cell r="I28">
            <v>0.75763888888888886</v>
          </cell>
          <cell r="K28" t="str">
            <v>M</v>
          </cell>
          <cell r="M28">
            <v>3.3333333333333326E-2</v>
          </cell>
          <cell r="N28">
            <v>35</v>
          </cell>
          <cell r="O28">
            <v>55</v>
          </cell>
          <cell r="P28">
            <v>824.43199999999979</v>
          </cell>
          <cell r="Q28" t="str">
            <v>41e</v>
          </cell>
          <cell r="R28" t="str">
            <v>Rele bekerja tanpa penyebab yang jelas, PMT  masuk kembali</v>
          </cell>
          <cell r="S28" t="str">
            <v>Di lokalisir kemudian masuk bertahap aman .</v>
          </cell>
          <cell r="T28">
            <v>0</v>
          </cell>
          <cell r="U28">
            <v>3.3333333333333326E-2</v>
          </cell>
          <cell r="V28">
            <v>0</v>
          </cell>
          <cell r="W28">
            <v>0</v>
          </cell>
          <cell r="X28">
            <v>0</v>
          </cell>
          <cell r="Y28">
            <v>3.3333333333333326E-2</v>
          </cell>
          <cell r="Z28">
            <v>69</v>
          </cell>
          <cell r="AA28" t="str">
            <v>R</v>
          </cell>
          <cell r="AB28">
            <v>0</v>
          </cell>
          <cell r="AC28">
            <v>1</v>
          </cell>
          <cell r="AD28">
            <v>1</v>
          </cell>
          <cell r="AE28">
            <v>0</v>
          </cell>
          <cell r="AF28">
            <v>0</v>
          </cell>
          <cell r="AG28">
            <v>1</v>
          </cell>
        </row>
        <row r="29">
          <cell r="A29">
            <v>36620</v>
          </cell>
          <cell r="B29" t="str">
            <v>Gianyar</v>
          </cell>
          <cell r="C29" t="str">
            <v>P_Blahbatuh</v>
          </cell>
          <cell r="D29">
            <v>144</v>
          </cell>
          <cell r="E29" t="str">
            <v>EF</v>
          </cell>
          <cell r="F29">
            <v>0.81736111111111109</v>
          </cell>
          <cell r="G29">
            <v>0.81805555555555554</v>
          </cell>
          <cell r="M29">
            <v>6.9444444444444198E-4</v>
          </cell>
          <cell r="N29">
            <v>128</v>
          </cell>
          <cell r="O29">
            <v>145</v>
          </cell>
          <cell r="P29">
            <v>70.665599999999742</v>
          </cell>
          <cell r="Q29" t="str">
            <v>41e</v>
          </cell>
          <cell r="R29" t="str">
            <v>Rele bekerja tanpa penyebab yang jelas, PMT  masuk kembali</v>
          </cell>
          <cell r="T29">
            <v>6.9444444444444198E-4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6.9444444444444198E-4</v>
          </cell>
          <cell r="Z29">
            <v>66</v>
          </cell>
          <cell r="AA29" t="str">
            <v>R</v>
          </cell>
          <cell r="AB29">
            <v>0</v>
          </cell>
          <cell r="AC29">
            <v>0</v>
          </cell>
          <cell r="AD29">
            <v>1</v>
          </cell>
          <cell r="AE29">
            <v>1</v>
          </cell>
          <cell r="AF29">
            <v>0</v>
          </cell>
          <cell r="AG29">
            <v>0</v>
          </cell>
        </row>
        <row r="30">
          <cell r="A30">
            <v>36620</v>
          </cell>
          <cell r="B30" t="str">
            <v>Gianyar</v>
          </cell>
          <cell r="C30" t="str">
            <v>P_Tampak_Siring</v>
          </cell>
          <cell r="D30">
            <v>100</v>
          </cell>
          <cell r="E30" t="str">
            <v>EF</v>
          </cell>
          <cell r="F30">
            <v>0.92500000000000004</v>
          </cell>
          <cell r="G30">
            <v>0.92569444444444438</v>
          </cell>
          <cell r="M30">
            <v>6.9444444444433095E-4</v>
          </cell>
          <cell r="N30">
            <v>50</v>
          </cell>
          <cell r="O30">
            <v>100</v>
          </cell>
          <cell r="P30">
            <v>49.073333333325316</v>
          </cell>
          <cell r="Q30" t="str">
            <v>41e</v>
          </cell>
          <cell r="R30" t="str">
            <v>Rele bekerja tanpa penyebab yang jelas, PMT  masuk kembali</v>
          </cell>
          <cell r="T30">
            <v>6.9444444444433095E-4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6.9444444444433095E-4</v>
          </cell>
          <cell r="Z30">
            <v>64</v>
          </cell>
          <cell r="AA30" t="str">
            <v>R</v>
          </cell>
          <cell r="AB30">
            <v>0</v>
          </cell>
          <cell r="AC30">
            <v>0</v>
          </cell>
          <cell r="AD30">
            <v>1</v>
          </cell>
          <cell r="AE30">
            <v>1</v>
          </cell>
          <cell r="AF30">
            <v>0</v>
          </cell>
          <cell r="AG30">
            <v>0</v>
          </cell>
        </row>
        <row r="31">
          <cell r="A31">
            <v>36620</v>
          </cell>
          <cell r="B31" t="str">
            <v>Gianyar</v>
          </cell>
          <cell r="C31" t="str">
            <v>P_Blahbatuh</v>
          </cell>
          <cell r="D31">
            <v>96</v>
          </cell>
          <cell r="E31" t="str">
            <v>OC</v>
          </cell>
          <cell r="F31">
            <v>0.9506944444444444</v>
          </cell>
          <cell r="I31">
            <v>0.95138888888888884</v>
          </cell>
          <cell r="K31" t="str">
            <v>R</v>
          </cell>
          <cell r="M31">
            <v>6.9444444444444198E-4</v>
          </cell>
          <cell r="N31">
            <v>96</v>
          </cell>
          <cell r="O31">
            <v>96</v>
          </cell>
          <cell r="P31">
            <v>47.110399999999828</v>
          </cell>
          <cell r="Q31" t="str">
            <v>41e</v>
          </cell>
          <cell r="R31" t="str">
            <v>PMT dicoba masuk gagal</v>
          </cell>
          <cell r="T31">
            <v>0</v>
          </cell>
          <cell r="U31">
            <v>6.9444444444444198E-4</v>
          </cell>
          <cell r="V31">
            <v>0</v>
          </cell>
          <cell r="W31">
            <v>0</v>
          </cell>
          <cell r="X31">
            <v>0</v>
          </cell>
          <cell r="Y31">
            <v>6.9444444444444198E-4</v>
          </cell>
          <cell r="Z31">
            <v>66</v>
          </cell>
          <cell r="AA31" t="str">
            <v>R</v>
          </cell>
          <cell r="AB31">
            <v>1</v>
          </cell>
          <cell r="AC31">
            <v>0</v>
          </cell>
          <cell r="AD31">
            <v>1</v>
          </cell>
          <cell r="AE31">
            <v>0</v>
          </cell>
          <cell r="AF31">
            <v>0</v>
          </cell>
          <cell r="AG31">
            <v>1</v>
          </cell>
        </row>
        <row r="32">
          <cell r="A32">
            <v>36620</v>
          </cell>
          <cell r="B32" t="str">
            <v>Gianyar</v>
          </cell>
          <cell r="C32" t="str">
            <v>P_Blahbatuh</v>
          </cell>
          <cell r="D32">
            <v>96</v>
          </cell>
          <cell r="E32" t="str">
            <v>OC</v>
          </cell>
          <cell r="F32">
            <v>0.95138888888888884</v>
          </cell>
          <cell r="I32">
            <v>1.1451388888888889</v>
          </cell>
          <cell r="K32" t="str">
            <v>R</v>
          </cell>
          <cell r="M32">
            <v>0.19375000000000009</v>
          </cell>
          <cell r="N32">
            <v>32</v>
          </cell>
          <cell r="O32">
            <v>32</v>
          </cell>
          <cell r="P32">
            <v>13143.801600000004</v>
          </cell>
          <cell r="Q32" t="str">
            <v>41e</v>
          </cell>
          <cell r="R32" t="str">
            <v>Rele bekerja tanpa penyebab yang jelas, PMT  masuk kembali</v>
          </cell>
          <cell r="T32">
            <v>0</v>
          </cell>
          <cell r="U32">
            <v>0.19375000000000009</v>
          </cell>
          <cell r="V32">
            <v>0</v>
          </cell>
          <cell r="W32">
            <v>0</v>
          </cell>
          <cell r="X32">
            <v>0</v>
          </cell>
          <cell r="Y32">
            <v>0.19375000000000009</v>
          </cell>
          <cell r="Z32">
            <v>66</v>
          </cell>
          <cell r="AA32" t="str">
            <v>R</v>
          </cell>
          <cell r="AB32">
            <v>1</v>
          </cell>
          <cell r="AC32">
            <v>0</v>
          </cell>
          <cell r="AD32">
            <v>1</v>
          </cell>
          <cell r="AE32">
            <v>0</v>
          </cell>
          <cell r="AF32">
            <v>0</v>
          </cell>
          <cell r="AG32">
            <v>1</v>
          </cell>
        </row>
        <row r="33">
          <cell r="A33">
            <v>36621</v>
          </cell>
          <cell r="B33" t="str">
            <v>Sanur</v>
          </cell>
          <cell r="C33" t="str">
            <v>P_VIP_I</v>
          </cell>
          <cell r="D33">
            <v>70</v>
          </cell>
          <cell r="E33" t="str">
            <v>OC</v>
          </cell>
          <cell r="F33">
            <v>7.2916666666666671E-2</v>
          </cell>
          <cell r="I33">
            <v>7.3611111111111113E-2</v>
          </cell>
          <cell r="K33" t="str">
            <v>R</v>
          </cell>
          <cell r="M33">
            <v>6.9444444444444198E-4</v>
          </cell>
          <cell r="N33">
            <v>65</v>
          </cell>
          <cell r="O33">
            <v>70</v>
          </cell>
          <cell r="P33">
            <v>34.351333333333208</v>
          </cell>
          <cell r="Q33" t="str">
            <v>41e</v>
          </cell>
          <cell r="R33" t="str">
            <v>Rele bekerja tanpa penyebab yang jelas, PMT  masuk kembali</v>
          </cell>
          <cell r="T33">
            <v>0</v>
          </cell>
          <cell r="U33">
            <v>6.9444444444444198E-4</v>
          </cell>
          <cell r="V33">
            <v>0</v>
          </cell>
          <cell r="W33">
            <v>0</v>
          </cell>
          <cell r="X33">
            <v>0</v>
          </cell>
          <cell r="Y33">
            <v>6.9444444444444198E-4</v>
          </cell>
          <cell r="Z33">
            <v>190</v>
          </cell>
          <cell r="AA33" t="str">
            <v>R</v>
          </cell>
          <cell r="AB33">
            <v>1</v>
          </cell>
          <cell r="AC33">
            <v>0</v>
          </cell>
          <cell r="AD33">
            <v>1</v>
          </cell>
          <cell r="AE33">
            <v>0</v>
          </cell>
          <cell r="AF33">
            <v>0</v>
          </cell>
          <cell r="AG33">
            <v>1</v>
          </cell>
        </row>
        <row r="34">
          <cell r="A34">
            <v>36621</v>
          </cell>
          <cell r="B34" t="str">
            <v>Gianyar</v>
          </cell>
          <cell r="C34" t="str">
            <v>P_Blahbatuh</v>
          </cell>
          <cell r="D34">
            <v>32</v>
          </cell>
          <cell r="E34" t="str">
            <v>OC</v>
          </cell>
          <cell r="F34">
            <v>0.14722222222222223</v>
          </cell>
          <cell r="I34">
            <v>0.15</v>
          </cell>
          <cell r="K34" t="str">
            <v>R</v>
          </cell>
          <cell r="M34">
            <v>2.7777777777777679E-3</v>
          </cell>
          <cell r="N34">
            <v>32</v>
          </cell>
          <cell r="O34">
            <v>32</v>
          </cell>
          <cell r="P34">
            <v>62.813866666666442</v>
          </cell>
          <cell r="Q34" t="str">
            <v>41e</v>
          </cell>
          <cell r="R34" t="str">
            <v>Rele bekerja tanpa penyebab yang jelas, PMT  masuk kembali</v>
          </cell>
          <cell r="T34">
            <v>0</v>
          </cell>
          <cell r="U34">
            <v>2.7777777777777679E-3</v>
          </cell>
          <cell r="V34">
            <v>0</v>
          </cell>
          <cell r="W34">
            <v>0</v>
          </cell>
          <cell r="X34">
            <v>0</v>
          </cell>
          <cell r="Y34">
            <v>2.7777777777777679E-3</v>
          </cell>
          <cell r="Z34">
            <v>66</v>
          </cell>
          <cell r="AA34" t="str">
            <v>R</v>
          </cell>
          <cell r="AB34">
            <v>1</v>
          </cell>
          <cell r="AC34">
            <v>0</v>
          </cell>
          <cell r="AD34">
            <v>1</v>
          </cell>
          <cell r="AE34">
            <v>0</v>
          </cell>
          <cell r="AF34">
            <v>0</v>
          </cell>
          <cell r="AG34">
            <v>1</v>
          </cell>
        </row>
        <row r="35">
          <cell r="A35">
            <v>36621</v>
          </cell>
          <cell r="B35" t="str">
            <v>Gianyar</v>
          </cell>
          <cell r="C35" t="str">
            <v>P_Ubud</v>
          </cell>
          <cell r="D35">
            <v>30</v>
          </cell>
          <cell r="E35" t="str">
            <v>EF</v>
          </cell>
          <cell r="F35">
            <v>0.19444444444444445</v>
          </cell>
          <cell r="G35">
            <v>0.19513888888888889</v>
          </cell>
          <cell r="M35">
            <v>6.9444444444444198E-4</v>
          </cell>
          <cell r="N35">
            <v>30</v>
          </cell>
          <cell r="O35">
            <v>30</v>
          </cell>
          <cell r="P35">
            <v>14.721999999999948</v>
          </cell>
          <cell r="Q35" t="str">
            <v>41e</v>
          </cell>
          <cell r="R35" t="str">
            <v>Rele bekerja tanpa penyebab yang jelas, PMT  masuk kembali</v>
          </cell>
          <cell r="T35">
            <v>6.9444444444444198E-4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6.9444444444444198E-4</v>
          </cell>
          <cell r="Z35">
            <v>69</v>
          </cell>
          <cell r="AA35" t="str">
            <v>R</v>
          </cell>
          <cell r="AB35">
            <v>0</v>
          </cell>
          <cell r="AC35">
            <v>0</v>
          </cell>
          <cell r="AD35">
            <v>1</v>
          </cell>
          <cell r="AE35">
            <v>1</v>
          </cell>
          <cell r="AF35">
            <v>0</v>
          </cell>
          <cell r="AG35">
            <v>0</v>
          </cell>
        </row>
        <row r="36">
          <cell r="A36">
            <v>36621</v>
          </cell>
          <cell r="B36" t="str">
            <v>Gianyar</v>
          </cell>
          <cell r="C36" t="str">
            <v>P_Susut</v>
          </cell>
          <cell r="D36">
            <v>12</v>
          </cell>
          <cell r="E36" t="str">
            <v>OC/M</v>
          </cell>
          <cell r="F36">
            <v>0.40763888888888888</v>
          </cell>
          <cell r="I36">
            <v>0.40833333333333338</v>
          </cell>
          <cell r="K36" t="str">
            <v>R</v>
          </cell>
          <cell r="M36">
            <v>6.9444444444449749E-4</v>
          </cell>
          <cell r="N36">
            <v>0</v>
          </cell>
          <cell r="O36">
            <v>0</v>
          </cell>
          <cell r="P36">
            <v>5.8888000000004492</v>
          </cell>
          <cell r="Q36" t="str">
            <v>41e</v>
          </cell>
          <cell r="R36" t="str">
            <v>Rele bekerja tanpa penyebab yang jelas, PMT  masuk kembali</v>
          </cell>
          <cell r="S36" t="str">
            <v>Dicoba gagal</v>
          </cell>
          <cell r="T36">
            <v>0</v>
          </cell>
          <cell r="U36">
            <v>6.9444444444449749E-4</v>
          </cell>
          <cell r="V36">
            <v>0</v>
          </cell>
          <cell r="W36">
            <v>0</v>
          </cell>
          <cell r="X36">
            <v>0</v>
          </cell>
          <cell r="Y36">
            <v>6.9444444444449749E-4</v>
          </cell>
          <cell r="Z36">
            <v>67</v>
          </cell>
          <cell r="AA36" t="str">
            <v>R</v>
          </cell>
          <cell r="AB36">
            <v>1</v>
          </cell>
          <cell r="AC36">
            <v>0</v>
          </cell>
          <cell r="AD36">
            <v>1</v>
          </cell>
          <cell r="AE36">
            <v>0</v>
          </cell>
          <cell r="AF36">
            <v>0</v>
          </cell>
          <cell r="AG36">
            <v>1</v>
          </cell>
        </row>
        <row r="37">
          <cell r="A37">
            <v>36621</v>
          </cell>
          <cell r="B37" t="str">
            <v>Gianyar</v>
          </cell>
          <cell r="C37" t="str">
            <v>P_Susut</v>
          </cell>
          <cell r="D37">
            <v>12</v>
          </cell>
          <cell r="E37" t="str">
            <v>OC/M</v>
          </cell>
          <cell r="F37">
            <v>0.40833333333333338</v>
          </cell>
          <cell r="I37">
            <v>0.42708333333333331</v>
          </cell>
          <cell r="K37" t="str">
            <v>R</v>
          </cell>
          <cell r="M37">
            <v>1.8749999999999933E-2</v>
          </cell>
          <cell r="N37">
            <v>12</v>
          </cell>
          <cell r="O37">
            <v>12</v>
          </cell>
          <cell r="P37">
            <v>158.99759999999944</v>
          </cell>
          <cell r="Q37" t="str">
            <v>41a</v>
          </cell>
          <cell r="R37" t="str">
            <v>Pemutus tegangan menengah terbuka, pelebur tegangan menengah putus karena pohon / dahan / layang - layang</v>
          </cell>
          <cell r="S37" t="str">
            <v>SUTM phasa RST tertimpa daun lontar di Br. Angkan</v>
          </cell>
          <cell r="T37">
            <v>0</v>
          </cell>
          <cell r="U37">
            <v>1.8749999999999933E-2</v>
          </cell>
          <cell r="V37">
            <v>0</v>
          </cell>
          <cell r="W37">
            <v>0</v>
          </cell>
          <cell r="X37">
            <v>0</v>
          </cell>
          <cell r="Y37">
            <v>1.8749999999999933E-2</v>
          </cell>
          <cell r="Z37">
            <v>67</v>
          </cell>
          <cell r="AA37" t="str">
            <v>R</v>
          </cell>
          <cell r="AB37">
            <v>1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1</v>
          </cell>
        </row>
        <row r="38">
          <cell r="A38">
            <v>36621</v>
          </cell>
          <cell r="B38" t="str">
            <v>Kapal</v>
          </cell>
          <cell r="C38" t="str">
            <v>P_Penebel</v>
          </cell>
          <cell r="D38">
            <v>40</v>
          </cell>
          <cell r="E38" t="str">
            <v>EF</v>
          </cell>
          <cell r="F38">
            <v>0.47361111111111115</v>
          </cell>
          <cell r="I38">
            <v>0.47430555555555554</v>
          </cell>
          <cell r="K38" t="str">
            <v>M</v>
          </cell>
          <cell r="M38">
            <v>6.9444444444438647E-4</v>
          </cell>
          <cell r="N38">
            <v>35</v>
          </cell>
          <cell r="O38">
            <v>35</v>
          </cell>
          <cell r="P38">
            <v>19.629333333331694</v>
          </cell>
          <cell r="Q38" t="str">
            <v>41e</v>
          </cell>
          <cell r="R38" t="str">
            <v>Rele bekerja tanpa penyebab yang jelas, PMT  masuk kembali</v>
          </cell>
          <cell r="T38">
            <v>0</v>
          </cell>
          <cell r="U38">
            <v>6.9444444444438647E-4</v>
          </cell>
          <cell r="V38">
            <v>0</v>
          </cell>
          <cell r="W38">
            <v>0</v>
          </cell>
          <cell r="X38">
            <v>0</v>
          </cell>
          <cell r="Y38">
            <v>6.9444444444438647E-4</v>
          </cell>
          <cell r="Z38">
            <v>101</v>
          </cell>
          <cell r="AA38" t="str">
            <v>R</v>
          </cell>
          <cell r="AB38">
            <v>0</v>
          </cell>
          <cell r="AC38">
            <v>1</v>
          </cell>
          <cell r="AD38">
            <v>1</v>
          </cell>
          <cell r="AE38">
            <v>0</v>
          </cell>
          <cell r="AF38">
            <v>0</v>
          </cell>
          <cell r="AG38">
            <v>1</v>
          </cell>
        </row>
        <row r="39">
          <cell r="A39">
            <v>36621</v>
          </cell>
          <cell r="B39" t="str">
            <v>Kapal</v>
          </cell>
          <cell r="C39" t="str">
            <v>P_Penebel</v>
          </cell>
          <cell r="D39">
            <v>35</v>
          </cell>
          <cell r="E39" t="str">
            <v>EF</v>
          </cell>
          <cell r="F39">
            <v>0.56666666666666665</v>
          </cell>
          <cell r="I39">
            <v>0.56736111111111109</v>
          </cell>
          <cell r="K39" t="str">
            <v>M</v>
          </cell>
          <cell r="M39">
            <v>6.9444444444444198E-4</v>
          </cell>
          <cell r="N39">
            <v>35</v>
          </cell>
          <cell r="O39">
            <v>35</v>
          </cell>
          <cell r="P39">
            <v>17.175666666666604</v>
          </cell>
          <cell r="Q39" t="str">
            <v>41e</v>
          </cell>
          <cell r="R39" t="str">
            <v>Rele bekerja tanpa penyebab yang jelas, PMT  masuk kembali</v>
          </cell>
          <cell r="T39">
            <v>0</v>
          </cell>
          <cell r="U39">
            <v>6.9444444444444198E-4</v>
          </cell>
          <cell r="V39">
            <v>0</v>
          </cell>
          <cell r="W39">
            <v>0</v>
          </cell>
          <cell r="X39">
            <v>0</v>
          </cell>
          <cell r="Y39">
            <v>6.9444444444444198E-4</v>
          </cell>
          <cell r="Z39">
            <v>101</v>
          </cell>
          <cell r="AA39" t="str">
            <v>R</v>
          </cell>
          <cell r="AB39">
            <v>0</v>
          </cell>
          <cell r="AC39">
            <v>1</v>
          </cell>
          <cell r="AD39">
            <v>1</v>
          </cell>
          <cell r="AE39">
            <v>0</v>
          </cell>
          <cell r="AF39">
            <v>0</v>
          </cell>
          <cell r="AG39">
            <v>1</v>
          </cell>
        </row>
        <row r="40">
          <cell r="A40">
            <v>36621</v>
          </cell>
          <cell r="B40" t="str">
            <v>Pesanggaran</v>
          </cell>
          <cell r="C40" t="str">
            <v>P_Reagen</v>
          </cell>
          <cell r="D40">
            <v>174</v>
          </cell>
          <cell r="E40" t="str">
            <v>OC/M</v>
          </cell>
          <cell r="F40">
            <v>0.73958333333333337</v>
          </cell>
          <cell r="I40">
            <v>0.74097222222222225</v>
          </cell>
          <cell r="K40" t="str">
            <v>R</v>
          </cell>
          <cell r="M40">
            <v>1.388888888888884E-3</v>
          </cell>
          <cell r="P40">
            <v>170.77519999999939</v>
          </cell>
          <cell r="Q40">
            <v>56</v>
          </cell>
          <cell r="R40" t="str">
            <v>Rele bekerja karena ikutan (sympthetic tripping).</v>
          </cell>
          <cell r="T40">
            <v>0</v>
          </cell>
          <cell r="U40">
            <v>1.388888888888884E-3</v>
          </cell>
          <cell r="V40">
            <v>0</v>
          </cell>
          <cell r="W40">
            <v>0</v>
          </cell>
          <cell r="X40">
            <v>0</v>
          </cell>
          <cell r="Y40">
            <v>1.388888888888884E-3</v>
          </cell>
          <cell r="Z40">
            <v>159</v>
          </cell>
          <cell r="AA40" t="str">
            <v>R</v>
          </cell>
          <cell r="AB40">
            <v>1</v>
          </cell>
          <cell r="AC40">
            <v>0</v>
          </cell>
          <cell r="AD40">
            <v>1</v>
          </cell>
          <cell r="AE40">
            <v>0</v>
          </cell>
          <cell r="AF40">
            <v>0</v>
          </cell>
          <cell r="AG40">
            <v>1</v>
          </cell>
        </row>
        <row r="41">
          <cell r="A41">
            <v>36621</v>
          </cell>
          <cell r="B41" t="str">
            <v>Pesanggaran</v>
          </cell>
          <cell r="C41" t="str">
            <v>P_Reagen</v>
          </cell>
          <cell r="D41">
            <v>174</v>
          </cell>
          <cell r="E41" t="str">
            <v>OC/M</v>
          </cell>
          <cell r="F41">
            <v>0.74097222222222225</v>
          </cell>
          <cell r="I41">
            <v>0.80694444444444446</v>
          </cell>
          <cell r="K41" t="str">
            <v>R</v>
          </cell>
          <cell r="M41">
            <v>6.597222222222221E-2</v>
          </cell>
          <cell r="N41">
            <v>122</v>
          </cell>
          <cell r="O41">
            <v>165</v>
          </cell>
          <cell r="P41">
            <v>8111.8219999999974</v>
          </cell>
          <cell r="Q41" t="str">
            <v>44a</v>
          </cell>
          <cell r="R41" t="str">
            <v>SUTM putus</v>
          </cell>
          <cell r="S41" t="str">
            <v>SUTM phasa S putus diselatan  Kantor Rayon Kuta</v>
          </cell>
          <cell r="T41">
            <v>0</v>
          </cell>
          <cell r="U41">
            <v>6.597222222222221E-2</v>
          </cell>
          <cell r="V41">
            <v>0</v>
          </cell>
          <cell r="W41">
            <v>0</v>
          </cell>
          <cell r="X41">
            <v>0</v>
          </cell>
          <cell r="Y41">
            <v>6.597222222222221E-2</v>
          </cell>
          <cell r="Z41">
            <v>159</v>
          </cell>
          <cell r="AA41" t="str">
            <v>R</v>
          </cell>
          <cell r="AB41">
            <v>1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1</v>
          </cell>
        </row>
        <row r="42">
          <cell r="A42">
            <v>36621</v>
          </cell>
          <cell r="B42" t="str">
            <v>Pesanggaran</v>
          </cell>
          <cell r="C42" t="str">
            <v>P_Bunisari</v>
          </cell>
          <cell r="D42">
            <v>180</v>
          </cell>
          <cell r="E42" t="str">
            <v>OC/M</v>
          </cell>
          <cell r="F42">
            <v>0.73958333333333337</v>
          </cell>
          <cell r="I42">
            <v>0.74097222222222225</v>
          </cell>
          <cell r="K42" t="str">
            <v>R</v>
          </cell>
          <cell r="M42">
            <v>1.388888888888884E-3</v>
          </cell>
          <cell r="N42">
            <v>108</v>
          </cell>
          <cell r="O42">
            <v>228</v>
          </cell>
          <cell r="P42">
            <v>176.66399999999936</v>
          </cell>
          <cell r="Q42">
            <v>56</v>
          </cell>
          <cell r="R42" t="str">
            <v>Rele bekerja karena ikutan (sympthetic tripping).</v>
          </cell>
          <cell r="S42" t="str">
            <v>Simpatitik Trip</v>
          </cell>
          <cell r="T42">
            <v>0</v>
          </cell>
          <cell r="U42">
            <v>1.388888888888884E-3</v>
          </cell>
          <cell r="V42">
            <v>0</v>
          </cell>
          <cell r="W42">
            <v>0</v>
          </cell>
          <cell r="X42">
            <v>0</v>
          </cell>
          <cell r="Y42">
            <v>1.388888888888884E-3</v>
          </cell>
          <cell r="Z42">
            <v>158</v>
          </cell>
          <cell r="AA42" t="str">
            <v>R</v>
          </cell>
          <cell r="AB42">
            <v>1</v>
          </cell>
          <cell r="AC42">
            <v>0</v>
          </cell>
          <cell r="AD42">
            <v>1</v>
          </cell>
          <cell r="AE42">
            <v>0</v>
          </cell>
          <cell r="AF42">
            <v>0</v>
          </cell>
          <cell r="AG42">
            <v>1</v>
          </cell>
        </row>
        <row r="43">
          <cell r="A43">
            <v>36621</v>
          </cell>
          <cell r="B43" t="str">
            <v>Pesanggaran</v>
          </cell>
          <cell r="C43" t="str">
            <v>P_Pelasa</v>
          </cell>
          <cell r="D43">
            <v>120</v>
          </cell>
          <cell r="E43" t="str">
            <v>OC/M</v>
          </cell>
          <cell r="F43">
            <v>0.73958333333333337</v>
          </cell>
          <cell r="I43">
            <v>0.74097222222222225</v>
          </cell>
          <cell r="K43" t="str">
            <v>R</v>
          </cell>
          <cell r="M43">
            <v>1.388888888888884E-3</v>
          </cell>
          <cell r="N43">
            <v>70</v>
          </cell>
          <cell r="O43">
            <v>142</v>
          </cell>
          <cell r="P43">
            <v>117.77599999999958</v>
          </cell>
          <cell r="Q43">
            <v>56</v>
          </cell>
          <cell r="R43" t="str">
            <v>Rele bekerja karena ikutan (sympthetic tripping).</v>
          </cell>
          <cell r="S43" t="str">
            <v>Simpatitik Trip</v>
          </cell>
          <cell r="T43">
            <v>0</v>
          </cell>
          <cell r="U43">
            <v>1.388888888888884E-3</v>
          </cell>
          <cell r="V43">
            <v>0</v>
          </cell>
          <cell r="W43">
            <v>0</v>
          </cell>
          <cell r="X43">
            <v>0</v>
          </cell>
          <cell r="Y43">
            <v>1.388888888888884E-3</v>
          </cell>
          <cell r="Z43">
            <v>164</v>
          </cell>
          <cell r="AA43" t="str">
            <v>R</v>
          </cell>
          <cell r="AB43">
            <v>1</v>
          </cell>
          <cell r="AC43">
            <v>0</v>
          </cell>
          <cell r="AD43">
            <v>1</v>
          </cell>
          <cell r="AE43">
            <v>0</v>
          </cell>
          <cell r="AF43">
            <v>0</v>
          </cell>
          <cell r="AG43">
            <v>1</v>
          </cell>
        </row>
        <row r="44">
          <cell r="A44">
            <v>36621</v>
          </cell>
          <cell r="B44" t="str">
            <v>Pesanggaran</v>
          </cell>
          <cell r="C44" t="str">
            <v>P_Bakung_Sari</v>
          </cell>
          <cell r="D44">
            <v>120</v>
          </cell>
          <cell r="E44" t="str">
            <v>OC/M</v>
          </cell>
          <cell r="F44">
            <v>0.74097222222222225</v>
          </cell>
          <cell r="I44">
            <v>0.74236111111111114</v>
          </cell>
          <cell r="K44" t="str">
            <v>R</v>
          </cell>
          <cell r="M44">
            <v>1.388888888888884E-3</v>
          </cell>
          <cell r="N44">
            <v>100</v>
          </cell>
          <cell r="O44">
            <v>140</v>
          </cell>
          <cell r="P44">
            <v>117.77599999999958</v>
          </cell>
          <cell r="Q44">
            <v>56</v>
          </cell>
          <cell r="R44" t="str">
            <v>Rele bekerja karena ikutan (sympthetic tripping).</v>
          </cell>
          <cell r="S44" t="str">
            <v>Simpatitik Trip</v>
          </cell>
          <cell r="T44">
            <v>0</v>
          </cell>
          <cell r="U44">
            <v>1.388888888888884E-3</v>
          </cell>
          <cell r="V44">
            <v>0</v>
          </cell>
          <cell r="W44">
            <v>0</v>
          </cell>
          <cell r="X44">
            <v>0</v>
          </cell>
          <cell r="Y44">
            <v>1.388888888888884E-3</v>
          </cell>
          <cell r="Z44">
            <v>156</v>
          </cell>
          <cell r="AA44" t="str">
            <v>R</v>
          </cell>
          <cell r="AB44">
            <v>1</v>
          </cell>
          <cell r="AC44">
            <v>0</v>
          </cell>
          <cell r="AD44">
            <v>1</v>
          </cell>
          <cell r="AE44">
            <v>0</v>
          </cell>
          <cell r="AF44">
            <v>0</v>
          </cell>
          <cell r="AG44">
            <v>1</v>
          </cell>
        </row>
        <row r="45">
          <cell r="A45">
            <v>36621</v>
          </cell>
          <cell r="B45" t="str">
            <v>Gianyar</v>
          </cell>
          <cell r="C45" t="str">
            <v>P_Blahbatuh</v>
          </cell>
          <cell r="D45">
            <v>228</v>
          </cell>
          <cell r="H45">
            <v>0.8125</v>
          </cell>
          <cell r="I45">
            <v>0.8208333333333333</v>
          </cell>
          <cell r="K45" t="str">
            <v>R</v>
          </cell>
          <cell r="M45">
            <v>8.3333333333333037E-3</v>
          </cell>
          <cell r="N45">
            <v>0</v>
          </cell>
          <cell r="O45">
            <v>0</v>
          </cell>
          <cell r="P45">
            <v>1342.6463999999953</v>
          </cell>
          <cell r="Q45" t="str">
            <v>44b</v>
          </cell>
          <cell r="R45" t="str">
            <v>Jumper SUTM putus</v>
          </cell>
          <cell r="S45" t="str">
            <v>Perbk. Jamperan SUTM putus   phasa S di Br.Kala Sukawati / di  coba gagal</v>
          </cell>
          <cell r="T45">
            <v>0</v>
          </cell>
          <cell r="U45">
            <v>0</v>
          </cell>
          <cell r="V45">
            <v>0</v>
          </cell>
          <cell r="W45">
            <v>8.3333333333333037E-3</v>
          </cell>
          <cell r="X45">
            <v>0</v>
          </cell>
          <cell r="Y45">
            <v>8.3333333333333037E-3</v>
          </cell>
          <cell r="Z45">
            <v>66</v>
          </cell>
          <cell r="AA45" t="str">
            <v>R</v>
          </cell>
          <cell r="AB45">
            <v>1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</row>
        <row r="46">
          <cell r="A46">
            <v>36621</v>
          </cell>
          <cell r="B46" t="str">
            <v>Gianyar</v>
          </cell>
          <cell r="C46" t="str">
            <v>P_Blahbatuh</v>
          </cell>
          <cell r="D46">
            <v>228</v>
          </cell>
          <cell r="E46" t="str">
            <v>OC</v>
          </cell>
          <cell r="F46">
            <v>0.8208333333333333</v>
          </cell>
          <cell r="G46">
            <v>0.82152777777777775</v>
          </cell>
          <cell r="M46">
            <v>6.9444444444444198E-4</v>
          </cell>
          <cell r="N46">
            <v>208</v>
          </cell>
          <cell r="O46">
            <v>218</v>
          </cell>
          <cell r="P46">
            <v>111.88719999999959</v>
          </cell>
          <cell r="Q46" t="str">
            <v>41e</v>
          </cell>
          <cell r="R46" t="str">
            <v>Rele bekerja tanpa penyebab yang jelas, PMT  masuk kembali</v>
          </cell>
          <cell r="S46" t="str">
            <v>Recloser sukses</v>
          </cell>
          <cell r="T46">
            <v>6.9444444444444198E-4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6.9444444444444198E-4</v>
          </cell>
          <cell r="Z46">
            <v>66</v>
          </cell>
          <cell r="AA46" t="str">
            <v>R</v>
          </cell>
          <cell r="AB46">
            <v>0</v>
          </cell>
          <cell r="AC46">
            <v>0</v>
          </cell>
          <cell r="AD46">
            <v>1</v>
          </cell>
          <cell r="AE46">
            <v>1</v>
          </cell>
          <cell r="AF46">
            <v>0</v>
          </cell>
          <cell r="AG46">
            <v>0</v>
          </cell>
        </row>
        <row r="47">
          <cell r="A47">
            <v>36621</v>
          </cell>
          <cell r="B47" t="str">
            <v>Pesanggaran</v>
          </cell>
          <cell r="C47" t="str">
            <v>P_Reagen</v>
          </cell>
          <cell r="D47">
            <v>165</v>
          </cell>
          <cell r="E47" t="str">
            <v>OC</v>
          </cell>
          <cell r="F47">
            <v>0.82638888888888884</v>
          </cell>
          <cell r="I47">
            <v>0.83611111111111114</v>
          </cell>
          <cell r="K47" t="str">
            <v>R</v>
          </cell>
          <cell r="M47">
            <v>9.7222222222222987E-3</v>
          </cell>
          <cell r="N47">
            <v>113</v>
          </cell>
          <cell r="O47">
            <v>168</v>
          </cell>
          <cell r="P47">
            <v>1133.5940000000089</v>
          </cell>
          <cell r="Q47">
            <v>49</v>
          </cell>
          <cell r="R47" t="str">
            <v>Lain - lain</v>
          </cell>
          <cell r="S47" t="str">
            <v>Saat masukan CO trafo KA 127 / langsung pembebasan trafo karena rusak</v>
          </cell>
          <cell r="T47">
            <v>0</v>
          </cell>
          <cell r="U47">
            <v>9.7222222222222987E-3</v>
          </cell>
          <cell r="V47">
            <v>0</v>
          </cell>
          <cell r="W47">
            <v>0</v>
          </cell>
          <cell r="X47">
            <v>0</v>
          </cell>
          <cell r="Y47">
            <v>9.7222222222222987E-3</v>
          </cell>
          <cell r="Z47">
            <v>159</v>
          </cell>
          <cell r="AA47" t="str">
            <v>R</v>
          </cell>
          <cell r="AB47">
            <v>1</v>
          </cell>
          <cell r="AC47">
            <v>0</v>
          </cell>
          <cell r="AD47">
            <v>1</v>
          </cell>
          <cell r="AE47">
            <v>0</v>
          </cell>
          <cell r="AF47">
            <v>0</v>
          </cell>
          <cell r="AG47">
            <v>1</v>
          </cell>
        </row>
        <row r="48">
          <cell r="A48">
            <v>36621</v>
          </cell>
          <cell r="B48" t="str">
            <v>Pesanggaran</v>
          </cell>
          <cell r="C48" t="str">
            <v>P_Pelasa</v>
          </cell>
          <cell r="D48">
            <v>88</v>
          </cell>
          <cell r="H48">
            <v>0.85486111111111107</v>
          </cell>
          <cell r="I48">
            <v>0.86805555555555547</v>
          </cell>
          <cell r="K48" t="str">
            <v>R</v>
          </cell>
          <cell r="M48">
            <v>1.3194444444444398E-2</v>
          </cell>
          <cell r="N48">
            <v>55</v>
          </cell>
          <cell r="O48">
            <v>88</v>
          </cell>
          <cell r="P48">
            <v>820.50613333333047</v>
          </cell>
          <cell r="Q48" t="str">
            <v>44b</v>
          </cell>
          <cell r="R48" t="str">
            <v>Jumper SUTM putus</v>
          </cell>
          <cell r="S48" t="str">
            <v>Perb. Jamperan phasa R di utara Hotel Padma</v>
          </cell>
          <cell r="T48">
            <v>0</v>
          </cell>
          <cell r="U48">
            <v>0</v>
          </cell>
          <cell r="V48">
            <v>0</v>
          </cell>
          <cell r="W48">
            <v>1.3194444444444398E-2</v>
          </cell>
          <cell r="X48">
            <v>0</v>
          </cell>
          <cell r="Y48">
            <v>1.3194444444444398E-2</v>
          </cell>
          <cell r="Z48">
            <v>164</v>
          </cell>
          <cell r="AA48" t="str">
            <v>R</v>
          </cell>
          <cell r="AB48">
            <v>1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1</v>
          </cell>
        </row>
        <row r="49">
          <cell r="A49">
            <v>36621</v>
          </cell>
          <cell r="B49" t="str">
            <v>Kapal</v>
          </cell>
          <cell r="C49" t="str">
            <v>P_Luwus</v>
          </cell>
          <cell r="D49">
            <v>60</v>
          </cell>
          <cell r="E49" t="str">
            <v>EF</v>
          </cell>
          <cell r="F49">
            <v>0.9506944444444444</v>
          </cell>
          <cell r="G49">
            <v>0.95138888888888884</v>
          </cell>
          <cell r="M49">
            <v>6.9444444444444198E-4</v>
          </cell>
          <cell r="N49">
            <v>45</v>
          </cell>
          <cell r="O49">
            <v>55</v>
          </cell>
          <cell r="P49">
            <v>29.443999999999896</v>
          </cell>
          <cell r="Q49" t="str">
            <v>41e</v>
          </cell>
          <cell r="R49" t="str">
            <v>Rele bekerja tanpa penyebab yang jelas, PMT  masuk kembali</v>
          </cell>
          <cell r="T49">
            <v>6.9444444444444198E-4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6.9444444444444198E-4</v>
          </cell>
          <cell r="Z49">
            <v>108</v>
          </cell>
          <cell r="AA49" t="str">
            <v>R</v>
          </cell>
          <cell r="AB49">
            <v>0</v>
          </cell>
          <cell r="AC49">
            <v>0</v>
          </cell>
          <cell r="AD49">
            <v>1</v>
          </cell>
          <cell r="AE49">
            <v>1</v>
          </cell>
          <cell r="AF49">
            <v>0</v>
          </cell>
          <cell r="AG49">
            <v>0</v>
          </cell>
        </row>
        <row r="50">
          <cell r="A50">
            <v>36622</v>
          </cell>
          <cell r="B50" t="str">
            <v>Kapal</v>
          </cell>
          <cell r="C50" t="str">
            <v>P_Tabanan</v>
          </cell>
          <cell r="D50">
            <v>70</v>
          </cell>
          <cell r="E50" t="str">
            <v>EF</v>
          </cell>
          <cell r="F50">
            <v>8.1944444444444445E-2</v>
          </cell>
          <cell r="G50">
            <v>8.2638888888888887E-2</v>
          </cell>
          <cell r="M50">
            <v>6.9444444444444198E-4</v>
          </cell>
          <cell r="N50">
            <v>60</v>
          </cell>
          <cell r="O50">
            <v>65</v>
          </cell>
          <cell r="P50">
            <v>34.351333333333208</v>
          </cell>
          <cell r="Q50" t="str">
            <v>41e</v>
          </cell>
          <cell r="R50" t="str">
            <v>Rele bekerja tanpa penyebab yang jelas, PMT  masuk kembali</v>
          </cell>
          <cell r="T50">
            <v>6.9444444444444198E-4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6.9444444444444198E-4</v>
          </cell>
          <cell r="Z50">
            <v>96</v>
          </cell>
          <cell r="AA50" t="str">
            <v>R</v>
          </cell>
          <cell r="AB50">
            <v>0</v>
          </cell>
          <cell r="AC50">
            <v>0</v>
          </cell>
          <cell r="AD50">
            <v>1</v>
          </cell>
          <cell r="AE50">
            <v>1</v>
          </cell>
          <cell r="AF50">
            <v>0</v>
          </cell>
          <cell r="AG50">
            <v>0</v>
          </cell>
        </row>
        <row r="51">
          <cell r="A51">
            <v>36622</v>
          </cell>
          <cell r="B51" t="str">
            <v>Pesanggaran</v>
          </cell>
          <cell r="C51" t="str">
            <v>P_Reagen</v>
          </cell>
          <cell r="D51">
            <v>146</v>
          </cell>
          <cell r="H51">
            <v>0.41388888888888892</v>
          </cell>
          <cell r="I51">
            <v>0.42291666666666666</v>
          </cell>
          <cell r="K51" t="str">
            <v>R</v>
          </cell>
          <cell r="M51">
            <v>9.0277777777777457E-3</v>
          </cell>
          <cell r="N51">
            <v>90</v>
          </cell>
          <cell r="O51">
            <v>145</v>
          </cell>
          <cell r="P51">
            <v>931.41186666666329</v>
          </cell>
          <cell r="Q51">
            <v>24</v>
          </cell>
          <cell r="R51" t="str">
            <v>Transformator rusak</v>
          </cell>
          <cell r="S51" t="str">
            <v>Jamper trafo mobil unit di KA 127</v>
          </cell>
          <cell r="T51">
            <v>0</v>
          </cell>
          <cell r="U51">
            <v>0</v>
          </cell>
          <cell r="V51">
            <v>0</v>
          </cell>
          <cell r="W51">
            <v>9.0277777777777457E-3</v>
          </cell>
          <cell r="X51">
            <v>0</v>
          </cell>
          <cell r="Y51">
            <v>9.0277777777777457E-3</v>
          </cell>
          <cell r="Z51">
            <v>159</v>
          </cell>
          <cell r="AA51" t="str">
            <v>R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1</v>
          </cell>
          <cell r="AG51">
            <v>1</v>
          </cell>
        </row>
        <row r="52">
          <cell r="A52">
            <v>36622</v>
          </cell>
          <cell r="B52" t="str">
            <v>Pesanggaran</v>
          </cell>
          <cell r="C52" t="str">
            <v>P_Bandara</v>
          </cell>
          <cell r="D52">
            <v>120</v>
          </cell>
          <cell r="E52" t="str">
            <v>OC/M</v>
          </cell>
          <cell r="F52">
            <v>0.56180555555555556</v>
          </cell>
          <cell r="I52">
            <v>0.5625</v>
          </cell>
          <cell r="K52" t="str">
            <v>R</v>
          </cell>
          <cell r="M52">
            <v>6.9444444444444198E-4</v>
          </cell>
          <cell r="N52">
            <v>16</v>
          </cell>
          <cell r="O52">
            <v>120</v>
          </cell>
          <cell r="P52">
            <v>58.887999999999792</v>
          </cell>
          <cell r="Q52" t="str">
            <v>41e</v>
          </cell>
          <cell r="R52" t="str">
            <v>Rele bekerja tanpa penyebab yang jelas, PMT  masuk kembali</v>
          </cell>
          <cell r="T52">
            <v>0</v>
          </cell>
          <cell r="U52">
            <v>6.9444444444444198E-4</v>
          </cell>
          <cell r="V52">
            <v>0</v>
          </cell>
          <cell r="W52">
            <v>0</v>
          </cell>
          <cell r="X52">
            <v>0</v>
          </cell>
          <cell r="Y52">
            <v>6.9444444444444198E-4</v>
          </cell>
          <cell r="Z52">
            <v>167</v>
          </cell>
          <cell r="AA52" t="str">
            <v>R</v>
          </cell>
          <cell r="AB52">
            <v>1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1</v>
          </cell>
        </row>
        <row r="53">
          <cell r="A53">
            <v>36622</v>
          </cell>
          <cell r="B53" t="str">
            <v>Pesanggaran</v>
          </cell>
          <cell r="C53" t="str">
            <v>P_Bakung_Sari</v>
          </cell>
          <cell r="D53">
            <v>125</v>
          </cell>
          <cell r="E53" t="str">
            <v>OC/M</v>
          </cell>
          <cell r="F53">
            <v>0.56180555555555556</v>
          </cell>
          <cell r="I53">
            <v>0.5625</v>
          </cell>
          <cell r="K53" t="str">
            <v>R</v>
          </cell>
          <cell r="M53">
            <v>6.9444444444444198E-4</v>
          </cell>
          <cell r="N53">
            <v>8</v>
          </cell>
          <cell r="O53">
            <v>125</v>
          </cell>
          <cell r="P53">
            <v>61.341666666666448</v>
          </cell>
          <cell r="Q53" t="str">
            <v>41e</v>
          </cell>
          <cell r="R53" t="str">
            <v>Rele bekerja tanpa penyebab yang jelas, PMT  masuk kembali</v>
          </cell>
          <cell r="T53">
            <v>0</v>
          </cell>
          <cell r="U53">
            <v>6.9444444444444198E-4</v>
          </cell>
          <cell r="V53">
            <v>0</v>
          </cell>
          <cell r="W53">
            <v>0</v>
          </cell>
          <cell r="X53">
            <v>0</v>
          </cell>
          <cell r="Y53">
            <v>6.9444444444444198E-4</v>
          </cell>
          <cell r="Z53">
            <v>156</v>
          </cell>
          <cell r="AA53" t="str">
            <v>R</v>
          </cell>
          <cell r="AB53">
            <v>1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1</v>
          </cell>
        </row>
        <row r="54">
          <cell r="A54">
            <v>36622</v>
          </cell>
          <cell r="B54" t="str">
            <v>Kapal</v>
          </cell>
          <cell r="C54" t="str">
            <v>P_Basangkasa</v>
          </cell>
          <cell r="D54">
            <v>80</v>
          </cell>
          <cell r="E54" t="str">
            <v>EF</v>
          </cell>
          <cell r="F54">
            <v>0.68333333333333324</v>
          </cell>
          <cell r="I54">
            <v>0.68402777777777779</v>
          </cell>
          <cell r="K54" t="str">
            <v>R</v>
          </cell>
          <cell r="M54">
            <v>6.94444444444553E-4</v>
          </cell>
          <cell r="N54">
            <v>75</v>
          </cell>
          <cell r="O54">
            <v>80</v>
          </cell>
          <cell r="P54">
            <v>39.258666666672802</v>
          </cell>
          <cell r="Q54" t="str">
            <v>41e</v>
          </cell>
          <cell r="R54" t="str">
            <v>Rele bekerja tanpa penyebab yang jelas, PMT  masuk kembali</v>
          </cell>
          <cell r="T54">
            <v>0</v>
          </cell>
          <cell r="U54">
            <v>6.94444444444553E-4</v>
          </cell>
          <cell r="V54">
            <v>0</v>
          </cell>
          <cell r="W54">
            <v>0</v>
          </cell>
          <cell r="X54">
            <v>0</v>
          </cell>
          <cell r="Y54">
            <v>6.94444444444553E-4</v>
          </cell>
          <cell r="Z54">
            <v>100</v>
          </cell>
          <cell r="AA54" t="str">
            <v>R</v>
          </cell>
          <cell r="AB54">
            <v>1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1</v>
          </cell>
        </row>
        <row r="55">
          <cell r="A55">
            <v>36622</v>
          </cell>
          <cell r="B55" t="str">
            <v>Kapal</v>
          </cell>
          <cell r="C55" t="str">
            <v>P_Abian_Tuwung</v>
          </cell>
          <cell r="D55">
            <v>30</v>
          </cell>
          <cell r="E55" t="str">
            <v>EF</v>
          </cell>
          <cell r="F55">
            <v>0.68402777777777779</v>
          </cell>
          <cell r="I55">
            <v>0.68472222222222223</v>
          </cell>
          <cell r="K55" t="str">
            <v>R</v>
          </cell>
          <cell r="M55">
            <v>6.9444444444444198E-4</v>
          </cell>
          <cell r="N55">
            <v>40</v>
          </cell>
          <cell r="O55">
            <v>40</v>
          </cell>
          <cell r="P55">
            <v>14.721999999999948</v>
          </cell>
          <cell r="Q55" t="str">
            <v>41e</v>
          </cell>
          <cell r="R55" t="str">
            <v>Rele bekerja tanpa penyebab yang jelas, PMT  masuk kembali</v>
          </cell>
          <cell r="T55">
            <v>0</v>
          </cell>
          <cell r="U55">
            <v>6.9444444444444198E-4</v>
          </cell>
          <cell r="V55">
            <v>0</v>
          </cell>
          <cell r="W55">
            <v>0</v>
          </cell>
          <cell r="X55">
            <v>0</v>
          </cell>
          <cell r="Y55">
            <v>6.9444444444444198E-4</v>
          </cell>
          <cell r="Z55">
            <v>102</v>
          </cell>
          <cell r="AA55" t="str">
            <v>R</v>
          </cell>
          <cell r="AB55">
            <v>1</v>
          </cell>
          <cell r="AC55">
            <v>0</v>
          </cell>
          <cell r="AD55">
            <v>1</v>
          </cell>
          <cell r="AE55">
            <v>0</v>
          </cell>
          <cell r="AF55">
            <v>0</v>
          </cell>
          <cell r="AG55">
            <v>1</v>
          </cell>
        </row>
        <row r="56">
          <cell r="A56">
            <v>36622</v>
          </cell>
          <cell r="B56" t="str">
            <v>Nusa Dua</v>
          </cell>
          <cell r="C56" t="str">
            <v>P_Ungasan</v>
          </cell>
          <cell r="D56">
            <v>73</v>
          </cell>
          <cell r="E56" t="str">
            <v>EF</v>
          </cell>
          <cell r="F56">
            <v>0.79374999999999996</v>
          </cell>
          <cell r="I56">
            <v>0.7944444444444444</v>
          </cell>
          <cell r="K56" t="str">
            <v>M</v>
          </cell>
          <cell r="M56">
            <v>6.9444444444444198E-4</v>
          </cell>
          <cell r="N56">
            <v>64</v>
          </cell>
          <cell r="O56">
            <v>70</v>
          </cell>
          <cell r="P56">
            <v>35.823533333333202</v>
          </cell>
          <cell r="Q56" t="str">
            <v>41e</v>
          </cell>
          <cell r="R56" t="str">
            <v>Rele bekerja tanpa penyebab yang jelas, PMT  masuk kembali</v>
          </cell>
          <cell r="T56">
            <v>0</v>
          </cell>
          <cell r="U56">
            <v>6.9444444444444198E-4</v>
          </cell>
          <cell r="V56">
            <v>0</v>
          </cell>
          <cell r="W56">
            <v>0</v>
          </cell>
          <cell r="X56">
            <v>0</v>
          </cell>
          <cell r="Y56">
            <v>6.9444444444444198E-4</v>
          </cell>
          <cell r="Z56">
            <v>135</v>
          </cell>
          <cell r="AA56" t="str">
            <v>R</v>
          </cell>
          <cell r="AB56">
            <v>0</v>
          </cell>
          <cell r="AC56">
            <v>1</v>
          </cell>
          <cell r="AD56">
            <v>1</v>
          </cell>
          <cell r="AE56">
            <v>0</v>
          </cell>
          <cell r="AF56">
            <v>0</v>
          </cell>
          <cell r="AG56">
            <v>1</v>
          </cell>
        </row>
        <row r="57">
          <cell r="A57">
            <v>36622</v>
          </cell>
          <cell r="B57" t="str">
            <v>Kapal</v>
          </cell>
          <cell r="C57" t="str">
            <v>P_Canggu</v>
          </cell>
          <cell r="D57">
            <v>220</v>
          </cell>
          <cell r="H57">
            <v>0.81180555555555556</v>
          </cell>
          <cell r="I57">
            <v>0.82847222222222217</v>
          </cell>
          <cell r="K57" t="str">
            <v>R</v>
          </cell>
          <cell r="M57">
            <v>1.6666666666666607E-2</v>
          </cell>
          <cell r="N57">
            <v>200</v>
          </cell>
          <cell r="O57">
            <v>220</v>
          </cell>
          <cell r="P57">
            <v>2591.071999999991</v>
          </cell>
          <cell r="Q57" t="str">
            <v>44b</v>
          </cell>
          <cell r="R57" t="str">
            <v>Jumper SUTM putus</v>
          </cell>
          <cell r="S57" t="str">
            <v>Jamperan putus ph.S di Tumbak Bayuh</v>
          </cell>
          <cell r="T57">
            <v>0</v>
          </cell>
          <cell r="U57">
            <v>0</v>
          </cell>
          <cell r="V57">
            <v>0</v>
          </cell>
          <cell r="W57">
            <v>1.6666666666666607E-2</v>
          </cell>
          <cell r="X57">
            <v>0</v>
          </cell>
          <cell r="Y57">
            <v>1.6666666666666607E-2</v>
          </cell>
          <cell r="Z57">
            <v>106</v>
          </cell>
          <cell r="AA57" t="str">
            <v>R</v>
          </cell>
          <cell r="AB57">
            <v>1</v>
          </cell>
          <cell r="AC57">
            <v>0</v>
          </cell>
          <cell r="AD57">
            <v>0</v>
          </cell>
          <cell r="AE57">
            <v>0</v>
          </cell>
          <cell r="AF57">
            <v>1</v>
          </cell>
          <cell r="AG57">
            <v>1</v>
          </cell>
        </row>
        <row r="58">
          <cell r="A58">
            <v>36622</v>
          </cell>
          <cell r="B58" t="str">
            <v>Pesanggaran</v>
          </cell>
          <cell r="C58" t="str">
            <v>P_Bunisari</v>
          </cell>
          <cell r="D58">
            <v>140</v>
          </cell>
          <cell r="E58" t="str">
            <v>OC/M</v>
          </cell>
          <cell r="F58">
            <v>0.91111111111111109</v>
          </cell>
          <cell r="I58">
            <v>0.91180555555555554</v>
          </cell>
          <cell r="K58" t="str">
            <v>R</v>
          </cell>
          <cell r="M58">
            <v>6.9444444444444198E-4</v>
          </cell>
          <cell r="N58">
            <v>140</v>
          </cell>
          <cell r="O58">
            <v>140</v>
          </cell>
          <cell r="P58">
            <v>68.702666666666417</v>
          </cell>
          <cell r="Q58" t="str">
            <v>41e</v>
          </cell>
          <cell r="R58" t="str">
            <v>Rele bekerja tanpa penyebab yang jelas, PMT  masuk kembali</v>
          </cell>
          <cell r="T58">
            <v>0</v>
          </cell>
          <cell r="U58">
            <v>6.9444444444444198E-4</v>
          </cell>
          <cell r="V58">
            <v>0</v>
          </cell>
          <cell r="W58">
            <v>0</v>
          </cell>
          <cell r="X58">
            <v>0</v>
          </cell>
          <cell r="Y58">
            <v>6.9444444444444198E-4</v>
          </cell>
          <cell r="Z58">
            <v>158</v>
          </cell>
          <cell r="AA58" t="str">
            <v>R</v>
          </cell>
          <cell r="AB58">
            <v>1</v>
          </cell>
          <cell r="AC58">
            <v>0</v>
          </cell>
          <cell r="AD58">
            <v>1</v>
          </cell>
          <cell r="AE58">
            <v>0</v>
          </cell>
          <cell r="AF58">
            <v>0</v>
          </cell>
          <cell r="AG58">
            <v>1</v>
          </cell>
        </row>
        <row r="59">
          <cell r="A59">
            <v>36623</v>
          </cell>
          <cell r="B59" t="str">
            <v>Antosari</v>
          </cell>
          <cell r="C59" t="str">
            <v>P_Bajera</v>
          </cell>
          <cell r="D59">
            <v>17</v>
          </cell>
          <cell r="E59" t="str">
            <v>EF</v>
          </cell>
          <cell r="F59">
            <v>0.24791666666666667</v>
          </cell>
          <cell r="G59">
            <v>0.24861111111111112</v>
          </cell>
          <cell r="M59">
            <v>6.9444444444444198E-4</v>
          </cell>
          <cell r="N59">
            <v>16</v>
          </cell>
          <cell r="O59">
            <v>17</v>
          </cell>
          <cell r="P59">
            <v>8.3424666666666365</v>
          </cell>
          <cell r="Q59" t="str">
            <v>41e</v>
          </cell>
          <cell r="R59" t="str">
            <v>Rele bekerja tanpa penyebab yang jelas, PMT  masuk kembali</v>
          </cell>
          <cell r="S59" t="str">
            <v>Recloser sukses</v>
          </cell>
          <cell r="T59">
            <v>6.9444444444444198E-4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6.9444444444444198E-4</v>
          </cell>
          <cell r="Z59">
            <v>2</v>
          </cell>
          <cell r="AA59" t="str">
            <v>R</v>
          </cell>
          <cell r="AB59">
            <v>0</v>
          </cell>
          <cell r="AC59">
            <v>0</v>
          </cell>
          <cell r="AD59">
            <v>1</v>
          </cell>
          <cell r="AE59">
            <v>1</v>
          </cell>
          <cell r="AF59">
            <v>0</v>
          </cell>
          <cell r="AG59">
            <v>0</v>
          </cell>
        </row>
        <row r="60">
          <cell r="A60">
            <v>36623</v>
          </cell>
          <cell r="B60" t="str">
            <v>Kapal</v>
          </cell>
          <cell r="C60" t="str">
            <v>P_Penebel</v>
          </cell>
          <cell r="D60">
            <v>40</v>
          </cell>
          <cell r="E60" t="str">
            <v>EF</v>
          </cell>
          <cell r="F60">
            <v>0.2902777777777778</v>
          </cell>
          <cell r="I60">
            <v>0.29097222222222224</v>
          </cell>
          <cell r="K60" t="str">
            <v>M</v>
          </cell>
          <cell r="M60">
            <v>6.9444444444444198E-4</v>
          </cell>
          <cell r="N60">
            <v>40</v>
          </cell>
          <cell r="O60">
            <v>40</v>
          </cell>
          <cell r="P60">
            <v>19.629333333333264</v>
          </cell>
          <cell r="Q60" t="str">
            <v>41e</v>
          </cell>
          <cell r="R60" t="str">
            <v>Rele bekerja tanpa penyebab yang jelas, PMT  masuk kembali</v>
          </cell>
          <cell r="T60">
            <v>0</v>
          </cell>
          <cell r="U60">
            <v>6.9444444444444198E-4</v>
          </cell>
          <cell r="V60">
            <v>0</v>
          </cell>
          <cell r="W60">
            <v>0</v>
          </cell>
          <cell r="X60">
            <v>0</v>
          </cell>
          <cell r="Y60">
            <v>6.9444444444444198E-4</v>
          </cell>
          <cell r="Z60">
            <v>101</v>
          </cell>
          <cell r="AA60" t="str">
            <v>R</v>
          </cell>
          <cell r="AB60">
            <v>0</v>
          </cell>
          <cell r="AC60">
            <v>1</v>
          </cell>
          <cell r="AD60">
            <v>1</v>
          </cell>
          <cell r="AE60">
            <v>0</v>
          </cell>
          <cell r="AF60">
            <v>0</v>
          </cell>
          <cell r="AG60">
            <v>1</v>
          </cell>
        </row>
        <row r="61">
          <cell r="A61">
            <v>36623</v>
          </cell>
          <cell r="B61" t="str">
            <v>Nusa Dua</v>
          </cell>
          <cell r="C61" t="str">
            <v>P_Golf_Course</v>
          </cell>
          <cell r="D61">
            <v>64</v>
          </cell>
          <cell r="E61" t="str">
            <v>OC/M</v>
          </cell>
          <cell r="F61">
            <v>0.46458333333333335</v>
          </cell>
          <cell r="I61">
            <v>0.46527777777777773</v>
          </cell>
          <cell r="K61" t="str">
            <v>M</v>
          </cell>
          <cell r="M61">
            <v>6.9444444444438647E-4</v>
          </cell>
          <cell r="N61">
            <v>0</v>
          </cell>
          <cell r="O61">
            <v>40</v>
          </cell>
          <cell r="P61">
            <v>31.406933333330709</v>
          </cell>
          <cell r="Q61" t="str">
            <v>41e</v>
          </cell>
          <cell r="R61" t="str">
            <v>Rele bekerja tanpa penyebab yang jelas, PMT  masuk kembali</v>
          </cell>
          <cell r="T61">
            <v>0</v>
          </cell>
          <cell r="U61">
            <v>6.9444444444438647E-4</v>
          </cell>
          <cell r="V61">
            <v>0</v>
          </cell>
          <cell r="W61">
            <v>0</v>
          </cell>
          <cell r="X61">
            <v>0</v>
          </cell>
          <cell r="Y61">
            <v>6.9444444444438647E-4</v>
          </cell>
          <cell r="Z61">
            <v>129</v>
          </cell>
          <cell r="AA61" t="str">
            <v>R</v>
          </cell>
          <cell r="AB61">
            <v>0</v>
          </cell>
          <cell r="AC61">
            <v>1</v>
          </cell>
          <cell r="AD61">
            <v>1</v>
          </cell>
          <cell r="AE61">
            <v>0</v>
          </cell>
          <cell r="AF61">
            <v>0</v>
          </cell>
          <cell r="AG61">
            <v>1</v>
          </cell>
        </row>
        <row r="62">
          <cell r="A62">
            <v>36623</v>
          </cell>
          <cell r="B62" t="str">
            <v>Gianyar</v>
          </cell>
          <cell r="C62" t="str">
            <v>P_Ubud</v>
          </cell>
          <cell r="D62">
            <v>96</v>
          </cell>
          <cell r="E62" t="str">
            <v>EF</v>
          </cell>
          <cell r="F62">
            <v>0.48541666666666666</v>
          </cell>
          <cell r="G62">
            <v>0.4861111111111111</v>
          </cell>
          <cell r="M62">
            <v>6.9444444444444198E-4</v>
          </cell>
          <cell r="N62">
            <v>80</v>
          </cell>
          <cell r="O62">
            <v>90</v>
          </cell>
          <cell r="P62">
            <v>47.110399999999828</v>
          </cell>
          <cell r="Q62" t="str">
            <v>41e</v>
          </cell>
          <cell r="R62" t="str">
            <v>Rele bekerja tanpa penyebab yang jelas, PMT  masuk kembali</v>
          </cell>
          <cell r="T62">
            <v>6.9444444444444198E-4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6.9444444444444198E-4</v>
          </cell>
          <cell r="Z62">
            <v>69</v>
          </cell>
          <cell r="AA62" t="str">
            <v>R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  <cell r="AF62">
            <v>0</v>
          </cell>
          <cell r="AG62">
            <v>0</v>
          </cell>
        </row>
        <row r="63">
          <cell r="A63">
            <v>36623</v>
          </cell>
          <cell r="B63" t="str">
            <v>Kapal</v>
          </cell>
          <cell r="C63" t="str">
            <v>P_Penebel</v>
          </cell>
          <cell r="D63">
            <v>30</v>
          </cell>
          <cell r="E63" t="str">
            <v>EF</v>
          </cell>
          <cell r="F63">
            <v>0.56597222222222221</v>
          </cell>
          <cell r="I63">
            <v>0.56666666666666665</v>
          </cell>
          <cell r="K63" t="str">
            <v>M</v>
          </cell>
          <cell r="M63">
            <v>6.9444444444444198E-4</v>
          </cell>
          <cell r="N63">
            <v>30</v>
          </cell>
          <cell r="O63">
            <v>30</v>
          </cell>
          <cell r="P63">
            <v>14.721999999999948</v>
          </cell>
          <cell r="Q63" t="str">
            <v>41e</v>
          </cell>
          <cell r="R63" t="str">
            <v>Rele bekerja tanpa penyebab yang jelas, PMT  masuk kembali</v>
          </cell>
          <cell r="T63">
            <v>0</v>
          </cell>
          <cell r="U63">
            <v>6.9444444444444198E-4</v>
          </cell>
          <cell r="V63">
            <v>0</v>
          </cell>
          <cell r="W63">
            <v>0</v>
          </cell>
          <cell r="X63">
            <v>0</v>
          </cell>
          <cell r="Y63">
            <v>6.9444444444444198E-4</v>
          </cell>
          <cell r="Z63">
            <v>101</v>
          </cell>
          <cell r="AA63" t="str">
            <v>R</v>
          </cell>
          <cell r="AB63">
            <v>0</v>
          </cell>
          <cell r="AC63">
            <v>1</v>
          </cell>
          <cell r="AD63">
            <v>1</v>
          </cell>
          <cell r="AE63">
            <v>0</v>
          </cell>
          <cell r="AF63">
            <v>0</v>
          </cell>
          <cell r="AG63">
            <v>1</v>
          </cell>
        </row>
        <row r="64">
          <cell r="A64">
            <v>36623</v>
          </cell>
          <cell r="B64" t="str">
            <v>Sanur</v>
          </cell>
          <cell r="C64" t="str">
            <v>P_Nusa_Indah</v>
          </cell>
          <cell r="D64">
            <v>120</v>
          </cell>
          <cell r="H64">
            <v>0.72916666666666663</v>
          </cell>
          <cell r="I64">
            <v>0.7368055555555556</v>
          </cell>
          <cell r="K64" t="str">
            <v>RR</v>
          </cell>
          <cell r="M64">
            <v>7.6388888888889728E-3</v>
          </cell>
          <cell r="N64">
            <v>110</v>
          </cell>
          <cell r="O64">
            <v>20</v>
          </cell>
          <cell r="P64">
            <v>647.76800000000719</v>
          </cell>
          <cell r="Q64" t="str">
            <v>44b</v>
          </cell>
          <cell r="R64" t="str">
            <v>Jumper SUTM putus</v>
          </cell>
          <cell r="S64" t="str">
            <v>Jamper Phase S Pengambilan arah Jln Akasia putus</v>
          </cell>
          <cell r="T64">
            <v>0</v>
          </cell>
          <cell r="U64">
            <v>0</v>
          </cell>
          <cell r="V64">
            <v>0</v>
          </cell>
          <cell r="W64">
            <v>7.6388888888889728E-3</v>
          </cell>
          <cell r="X64">
            <v>0</v>
          </cell>
          <cell r="Y64">
            <v>7.6388888888889728E-3</v>
          </cell>
          <cell r="Z64">
            <v>193</v>
          </cell>
          <cell r="AA64" t="str">
            <v>R</v>
          </cell>
          <cell r="AB64">
            <v>2</v>
          </cell>
          <cell r="AC64">
            <v>0</v>
          </cell>
          <cell r="AD64">
            <v>0</v>
          </cell>
          <cell r="AE64">
            <v>0</v>
          </cell>
          <cell r="AF64">
            <v>1</v>
          </cell>
          <cell r="AG64">
            <v>1</v>
          </cell>
        </row>
        <row r="65">
          <cell r="A65">
            <v>36624</v>
          </cell>
          <cell r="B65" t="str">
            <v>Antosari</v>
          </cell>
          <cell r="C65" t="str">
            <v>P_Surabrata</v>
          </cell>
          <cell r="D65">
            <v>9</v>
          </cell>
          <cell r="E65" t="str">
            <v>EF</v>
          </cell>
          <cell r="F65">
            <v>3.7499999999999999E-2</v>
          </cell>
          <cell r="G65">
            <v>3.8194444444444441E-2</v>
          </cell>
          <cell r="M65">
            <v>6.9444444444444198E-4</v>
          </cell>
          <cell r="N65">
            <v>9</v>
          </cell>
          <cell r="O65">
            <v>9</v>
          </cell>
          <cell r="P65">
            <v>4.4165999999999839</v>
          </cell>
          <cell r="Q65" t="str">
            <v>41e</v>
          </cell>
          <cell r="R65" t="str">
            <v>Rele bekerja tanpa penyebab yang jelas, PMT  masuk kembali</v>
          </cell>
          <cell r="T65">
            <v>6.9444444444444198E-4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6.9444444444444198E-4</v>
          </cell>
          <cell r="Z65">
            <v>5</v>
          </cell>
          <cell r="AA65" t="str">
            <v>R</v>
          </cell>
          <cell r="AB65">
            <v>0</v>
          </cell>
          <cell r="AC65">
            <v>0</v>
          </cell>
          <cell r="AD65">
            <v>1</v>
          </cell>
          <cell r="AE65">
            <v>1</v>
          </cell>
          <cell r="AF65">
            <v>0</v>
          </cell>
          <cell r="AG65">
            <v>0</v>
          </cell>
        </row>
        <row r="66">
          <cell r="A66">
            <v>36624</v>
          </cell>
          <cell r="B66" t="str">
            <v>Gianyar</v>
          </cell>
          <cell r="C66" t="str">
            <v>P_Blahbatuh</v>
          </cell>
          <cell r="D66">
            <v>132</v>
          </cell>
          <cell r="E66" t="str">
            <v>EF</v>
          </cell>
          <cell r="F66">
            <v>0.18124999999999999</v>
          </cell>
          <cell r="G66">
            <v>0.18888888888888888</v>
          </cell>
          <cell r="M66">
            <v>7.6388888888888895E-3</v>
          </cell>
          <cell r="N66">
            <v>128</v>
          </cell>
          <cell r="O66">
            <v>130</v>
          </cell>
          <cell r="P66">
            <v>712.54480000000001</v>
          </cell>
          <cell r="Q66" t="str">
            <v>41e</v>
          </cell>
          <cell r="R66" t="str">
            <v>Rele bekerja tanpa penyebab yang jelas, PMT  masuk kembali</v>
          </cell>
          <cell r="T66">
            <v>7.6388888888888895E-3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7.6388888888888895E-3</v>
          </cell>
          <cell r="Z66">
            <v>66</v>
          </cell>
          <cell r="AA66" t="str">
            <v>R</v>
          </cell>
          <cell r="AB66">
            <v>0</v>
          </cell>
          <cell r="AC66">
            <v>0</v>
          </cell>
          <cell r="AD66">
            <v>1</v>
          </cell>
          <cell r="AE66">
            <v>1</v>
          </cell>
          <cell r="AF66">
            <v>0</v>
          </cell>
          <cell r="AG66">
            <v>0</v>
          </cell>
        </row>
        <row r="67">
          <cell r="A67">
            <v>36624</v>
          </cell>
          <cell r="B67" t="str">
            <v>Gianyar</v>
          </cell>
          <cell r="C67" t="str">
            <v>P_Ubud</v>
          </cell>
          <cell r="D67">
            <v>85</v>
          </cell>
          <cell r="E67" t="str">
            <v>OC</v>
          </cell>
          <cell r="F67">
            <v>0.25972222222222224</v>
          </cell>
          <cell r="I67">
            <v>0.26111111111111113</v>
          </cell>
          <cell r="K67" t="str">
            <v>R</v>
          </cell>
          <cell r="M67">
            <v>1.388888888888884E-3</v>
          </cell>
          <cell r="N67">
            <v>78</v>
          </cell>
          <cell r="O67">
            <v>85</v>
          </cell>
          <cell r="P67">
            <v>83.424666666666383</v>
          </cell>
          <cell r="Q67" t="str">
            <v>41e</v>
          </cell>
          <cell r="R67" t="str">
            <v>Rele bekerja tanpa penyebab yang jelas, PMT  masuk kembali</v>
          </cell>
          <cell r="T67">
            <v>0</v>
          </cell>
          <cell r="U67">
            <v>1.388888888888884E-3</v>
          </cell>
          <cell r="V67">
            <v>0</v>
          </cell>
          <cell r="W67">
            <v>0</v>
          </cell>
          <cell r="X67">
            <v>0</v>
          </cell>
          <cell r="Y67">
            <v>1.388888888888884E-3</v>
          </cell>
          <cell r="Z67">
            <v>69</v>
          </cell>
          <cell r="AA67" t="str">
            <v>R</v>
          </cell>
          <cell r="AB67">
            <v>1</v>
          </cell>
          <cell r="AC67">
            <v>0</v>
          </cell>
          <cell r="AD67">
            <v>1</v>
          </cell>
          <cell r="AE67">
            <v>0</v>
          </cell>
          <cell r="AF67">
            <v>0</v>
          </cell>
          <cell r="AG67">
            <v>1</v>
          </cell>
        </row>
        <row r="68">
          <cell r="A68">
            <v>36624</v>
          </cell>
          <cell r="B68" t="str">
            <v>Antosari</v>
          </cell>
          <cell r="C68" t="str">
            <v>P_Bajera</v>
          </cell>
          <cell r="D68">
            <v>10</v>
          </cell>
          <cell r="E68" t="str">
            <v>EF</v>
          </cell>
          <cell r="F68">
            <v>0.52500000000000002</v>
          </cell>
          <cell r="G68">
            <v>0.52569444444444446</v>
          </cell>
          <cell r="M68">
            <v>6.9444444444444198E-4</v>
          </cell>
          <cell r="N68">
            <v>9</v>
          </cell>
          <cell r="O68">
            <v>10</v>
          </cell>
          <cell r="P68">
            <v>4.907333333333316</v>
          </cell>
          <cell r="Q68" t="str">
            <v>41e</v>
          </cell>
          <cell r="R68" t="str">
            <v>Rele bekerja tanpa penyebab yang jelas, PMT  masuk kembali</v>
          </cell>
          <cell r="T68">
            <v>6.9444444444444198E-4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6.9444444444444198E-4</v>
          </cell>
          <cell r="Z68">
            <v>2</v>
          </cell>
          <cell r="AA68" t="str">
            <v>R</v>
          </cell>
          <cell r="AB68">
            <v>0</v>
          </cell>
          <cell r="AC68">
            <v>0</v>
          </cell>
          <cell r="AD68">
            <v>1</v>
          </cell>
          <cell r="AE68">
            <v>1</v>
          </cell>
          <cell r="AF68">
            <v>0</v>
          </cell>
          <cell r="AG68">
            <v>0</v>
          </cell>
        </row>
        <row r="69">
          <cell r="A69">
            <v>36624</v>
          </cell>
          <cell r="B69" t="str">
            <v>Kapal</v>
          </cell>
          <cell r="C69" t="str">
            <v>P_Penebel</v>
          </cell>
          <cell r="D69">
            <v>30</v>
          </cell>
          <cell r="E69" t="str">
            <v>EF</v>
          </cell>
          <cell r="F69">
            <v>0.53541666666666665</v>
          </cell>
          <cell r="I69">
            <v>0.53611111111111109</v>
          </cell>
          <cell r="K69" t="str">
            <v>M</v>
          </cell>
          <cell r="M69">
            <v>6.9444444444444198E-4</v>
          </cell>
          <cell r="N69">
            <v>30</v>
          </cell>
          <cell r="O69">
            <v>30</v>
          </cell>
          <cell r="P69">
            <v>14.721999999999948</v>
          </cell>
          <cell r="Q69" t="str">
            <v>41e</v>
          </cell>
          <cell r="R69" t="str">
            <v>Rele bekerja tanpa penyebab yang jelas, PMT  masuk kembali</v>
          </cell>
          <cell r="T69">
            <v>0</v>
          </cell>
          <cell r="U69">
            <v>6.9444444444444198E-4</v>
          </cell>
          <cell r="V69">
            <v>0</v>
          </cell>
          <cell r="W69">
            <v>0</v>
          </cell>
          <cell r="X69">
            <v>0</v>
          </cell>
          <cell r="Y69">
            <v>6.9444444444444198E-4</v>
          </cell>
          <cell r="Z69">
            <v>101</v>
          </cell>
          <cell r="AA69" t="str">
            <v>R</v>
          </cell>
          <cell r="AB69">
            <v>0</v>
          </cell>
          <cell r="AC69">
            <v>1</v>
          </cell>
          <cell r="AD69">
            <v>1</v>
          </cell>
          <cell r="AE69">
            <v>0</v>
          </cell>
          <cell r="AF69">
            <v>0</v>
          </cell>
          <cell r="AG69">
            <v>1</v>
          </cell>
        </row>
        <row r="70">
          <cell r="A70">
            <v>36624</v>
          </cell>
          <cell r="B70" t="str">
            <v>Gianyar</v>
          </cell>
          <cell r="C70" t="str">
            <v>P_Tampak_Siring</v>
          </cell>
          <cell r="D70">
            <v>80</v>
          </cell>
          <cell r="E70" t="str">
            <v>EF</v>
          </cell>
          <cell r="F70">
            <v>0.56458333333333333</v>
          </cell>
          <cell r="G70">
            <v>0.56527777777777777</v>
          </cell>
          <cell r="M70">
            <v>6.9444444444444198E-4</v>
          </cell>
          <cell r="N70">
            <v>40</v>
          </cell>
          <cell r="O70">
            <v>80</v>
          </cell>
          <cell r="P70">
            <v>39.258666666666528</v>
          </cell>
          <cell r="Q70" t="str">
            <v>41e</v>
          </cell>
          <cell r="R70" t="str">
            <v>Rele bekerja tanpa penyebab yang jelas, PMT  masuk kembali</v>
          </cell>
          <cell r="T70">
            <v>6.9444444444444198E-4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6.9444444444444198E-4</v>
          </cell>
          <cell r="Z70">
            <v>64</v>
          </cell>
          <cell r="AA70" t="str">
            <v>R</v>
          </cell>
          <cell r="AB70">
            <v>0</v>
          </cell>
          <cell r="AC70">
            <v>0</v>
          </cell>
          <cell r="AD70">
            <v>1</v>
          </cell>
          <cell r="AE70">
            <v>1</v>
          </cell>
          <cell r="AF70">
            <v>0</v>
          </cell>
          <cell r="AG70">
            <v>0</v>
          </cell>
        </row>
        <row r="71">
          <cell r="A71">
            <v>36624</v>
          </cell>
          <cell r="B71" t="str">
            <v>Kapal</v>
          </cell>
          <cell r="C71" t="str">
            <v>Kapal_Trafo_1</v>
          </cell>
          <cell r="D71">
            <v>180</v>
          </cell>
          <cell r="F71">
            <v>0.56597222222222221</v>
          </cell>
          <cell r="I71">
            <v>0.74930555555555556</v>
          </cell>
          <cell r="J71">
            <v>0.56666666666666665</v>
          </cell>
          <cell r="K71" t="str">
            <v>M</v>
          </cell>
          <cell r="M71">
            <v>6.9444444444444198E-4</v>
          </cell>
          <cell r="N71">
            <v>210</v>
          </cell>
          <cell r="O71">
            <v>210</v>
          </cell>
          <cell r="P71">
            <v>88.331999999999681</v>
          </cell>
          <cell r="Q71">
            <v>64</v>
          </cell>
          <cell r="R71" t="str">
            <v>Pemadaman karena gangguan trafo gardu induk</v>
          </cell>
          <cell r="S71" t="str">
            <v>PMT Inc 150 k V  Trip (Blok Pneomatic bocor)</v>
          </cell>
          <cell r="T71">
            <v>0</v>
          </cell>
          <cell r="U71">
            <v>0</v>
          </cell>
          <cell r="V71">
            <v>6.9444444444444198E-4</v>
          </cell>
          <cell r="W71">
            <v>0</v>
          </cell>
          <cell r="X71">
            <v>0</v>
          </cell>
          <cell r="Y71">
            <v>6.9444444444444198E-4</v>
          </cell>
          <cell r="Z71">
            <v>91</v>
          </cell>
          <cell r="AA71" t="str">
            <v>M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0</v>
          </cell>
          <cell r="AG71">
            <v>1</v>
          </cell>
        </row>
        <row r="72">
          <cell r="A72">
            <v>36624</v>
          </cell>
          <cell r="B72" t="str">
            <v>Gianyar</v>
          </cell>
          <cell r="C72" t="str">
            <v>P_Tampak_Siring</v>
          </cell>
          <cell r="D72">
            <v>80</v>
          </cell>
          <cell r="E72" t="str">
            <v>OC</v>
          </cell>
          <cell r="F72">
            <v>0.7090277777777777</v>
          </cell>
          <cell r="I72">
            <v>0.7104166666666667</v>
          </cell>
          <cell r="K72" t="str">
            <v>R</v>
          </cell>
          <cell r="M72">
            <v>1.388888888888995E-3</v>
          </cell>
          <cell r="N72">
            <v>80</v>
          </cell>
          <cell r="O72">
            <v>80</v>
          </cell>
          <cell r="P72">
            <v>78.517333333339323</v>
          </cell>
          <cell r="Q72">
            <v>49</v>
          </cell>
          <cell r="R72" t="str">
            <v>Lain - lain</v>
          </cell>
          <cell r="S72" t="str">
            <v>Di coba gagal</v>
          </cell>
          <cell r="T72">
            <v>0</v>
          </cell>
          <cell r="U72">
            <v>1.388888888888995E-3</v>
          </cell>
          <cell r="V72">
            <v>0</v>
          </cell>
          <cell r="W72">
            <v>0</v>
          </cell>
          <cell r="X72">
            <v>0</v>
          </cell>
          <cell r="Y72">
            <v>1.388888888888995E-3</v>
          </cell>
          <cell r="Z72">
            <v>64</v>
          </cell>
          <cell r="AA72" t="str">
            <v>R</v>
          </cell>
          <cell r="AB72">
            <v>1</v>
          </cell>
          <cell r="AC72">
            <v>0</v>
          </cell>
          <cell r="AD72">
            <v>1</v>
          </cell>
          <cell r="AE72">
            <v>0</v>
          </cell>
          <cell r="AF72">
            <v>0</v>
          </cell>
          <cell r="AG72">
            <v>1</v>
          </cell>
        </row>
        <row r="73">
          <cell r="A73">
            <v>36624</v>
          </cell>
          <cell r="B73" t="str">
            <v>Gianyar</v>
          </cell>
          <cell r="C73" t="str">
            <v>P_Tampak_Siring</v>
          </cell>
          <cell r="D73">
            <v>80</v>
          </cell>
          <cell r="E73" t="str">
            <v>OC / EF</v>
          </cell>
          <cell r="F73">
            <v>0.7104166666666667</v>
          </cell>
          <cell r="I73">
            <v>0.72152777777777777</v>
          </cell>
          <cell r="K73" t="str">
            <v>R</v>
          </cell>
          <cell r="M73">
            <v>1.1111111111111072E-2</v>
          </cell>
          <cell r="N73">
            <v>40</v>
          </cell>
          <cell r="O73">
            <v>60</v>
          </cell>
          <cell r="P73">
            <v>628.13866666666445</v>
          </cell>
          <cell r="Q73" t="str">
            <v>41e</v>
          </cell>
          <cell r="R73" t="str">
            <v>Rele bekerja tanpa penyebab yang jelas, PMT  masuk kembali</v>
          </cell>
          <cell r="S73" t="str">
            <v>Dilokalisir</v>
          </cell>
          <cell r="T73">
            <v>0</v>
          </cell>
          <cell r="U73">
            <v>1.1111111111111072E-2</v>
          </cell>
          <cell r="V73">
            <v>0</v>
          </cell>
          <cell r="W73">
            <v>0</v>
          </cell>
          <cell r="X73">
            <v>0</v>
          </cell>
          <cell r="Y73">
            <v>1.1111111111111072E-2</v>
          </cell>
          <cell r="Z73">
            <v>64</v>
          </cell>
          <cell r="AA73" t="str">
            <v>R</v>
          </cell>
          <cell r="AB73">
            <v>1</v>
          </cell>
          <cell r="AC73">
            <v>0</v>
          </cell>
          <cell r="AD73">
            <v>1</v>
          </cell>
          <cell r="AE73">
            <v>0</v>
          </cell>
          <cell r="AF73">
            <v>0</v>
          </cell>
          <cell r="AG73">
            <v>1</v>
          </cell>
        </row>
        <row r="74">
          <cell r="A74">
            <v>36624</v>
          </cell>
          <cell r="B74" t="str">
            <v>Gianyar</v>
          </cell>
          <cell r="C74" t="str">
            <v>P_Tampak_Siring</v>
          </cell>
          <cell r="D74">
            <v>60</v>
          </cell>
          <cell r="H74">
            <v>0.76597222222222217</v>
          </cell>
          <cell r="I74">
            <v>0.78333333333333333</v>
          </cell>
          <cell r="K74" t="str">
            <v>R</v>
          </cell>
          <cell r="M74">
            <v>1.736111111111116E-2</v>
          </cell>
          <cell r="N74">
            <v>60</v>
          </cell>
          <cell r="O74">
            <v>60</v>
          </cell>
          <cell r="P74">
            <v>736.10000000000218</v>
          </cell>
          <cell r="Q74" t="str">
            <v>44b</v>
          </cell>
          <cell r="R74" t="str">
            <v>Jumper SUTM putus</v>
          </cell>
          <cell r="S74" t="str">
            <v>Jamper putus di depan LBS Semebaung (Phase T )</v>
          </cell>
          <cell r="T74">
            <v>0</v>
          </cell>
          <cell r="U74">
            <v>0</v>
          </cell>
          <cell r="V74">
            <v>0</v>
          </cell>
          <cell r="W74">
            <v>1.736111111111116E-2</v>
          </cell>
          <cell r="X74">
            <v>0</v>
          </cell>
          <cell r="Y74">
            <v>1.736111111111116E-2</v>
          </cell>
          <cell r="Z74">
            <v>64</v>
          </cell>
          <cell r="AA74" t="str">
            <v>R</v>
          </cell>
          <cell r="AB74">
            <v>1</v>
          </cell>
          <cell r="AC74">
            <v>0</v>
          </cell>
          <cell r="AD74">
            <v>0</v>
          </cell>
          <cell r="AE74">
            <v>0</v>
          </cell>
          <cell r="AF74">
            <v>1</v>
          </cell>
          <cell r="AG74">
            <v>1</v>
          </cell>
        </row>
        <row r="75">
          <cell r="A75">
            <v>36624</v>
          </cell>
          <cell r="B75" t="str">
            <v>Gianyar</v>
          </cell>
          <cell r="C75" t="str">
            <v>P_Tampak_Siring</v>
          </cell>
          <cell r="D75">
            <v>60</v>
          </cell>
          <cell r="E75" t="str">
            <v>OC</v>
          </cell>
          <cell r="F75">
            <v>0.78333333333333333</v>
          </cell>
          <cell r="I75">
            <v>0.78680555555555554</v>
          </cell>
          <cell r="K75" t="str">
            <v>R</v>
          </cell>
          <cell r="M75">
            <v>3.4722222222222099E-3</v>
          </cell>
          <cell r="N75">
            <v>75</v>
          </cell>
          <cell r="O75">
            <v>80</v>
          </cell>
          <cell r="P75">
            <v>147.21999999999949</v>
          </cell>
          <cell r="Q75" t="str">
            <v>41e</v>
          </cell>
          <cell r="R75" t="str">
            <v>Rele bekerja tanpa penyebab yang jelas, PMT  masuk kembali</v>
          </cell>
          <cell r="S75" t="str">
            <v>Dilokalisir s/d Lbs.Semebaung</v>
          </cell>
          <cell r="T75">
            <v>0</v>
          </cell>
          <cell r="U75">
            <v>3.4722222222222099E-3</v>
          </cell>
          <cell r="V75">
            <v>0</v>
          </cell>
          <cell r="W75">
            <v>0</v>
          </cell>
          <cell r="X75">
            <v>0</v>
          </cell>
          <cell r="Y75">
            <v>3.4722222222222099E-3</v>
          </cell>
          <cell r="Z75">
            <v>64</v>
          </cell>
          <cell r="AA75" t="str">
            <v>R</v>
          </cell>
          <cell r="AB75">
            <v>1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1</v>
          </cell>
        </row>
        <row r="76">
          <cell r="A76">
            <v>36625</v>
          </cell>
          <cell r="B76" t="str">
            <v>Antosari</v>
          </cell>
          <cell r="C76" t="str">
            <v>P_Surabrata</v>
          </cell>
          <cell r="D76">
            <v>14</v>
          </cell>
          <cell r="E76" t="str">
            <v>EF</v>
          </cell>
          <cell r="F76">
            <v>0.94027777777777777</v>
          </cell>
          <cell r="G76">
            <v>0.94097222222222221</v>
          </cell>
          <cell r="M76">
            <v>6.9444444444444198E-4</v>
          </cell>
          <cell r="N76">
            <v>11</v>
          </cell>
          <cell r="O76">
            <v>14</v>
          </cell>
          <cell r="P76">
            <v>6.8702666666666419</v>
          </cell>
          <cell r="Q76" t="str">
            <v>41e</v>
          </cell>
          <cell r="R76" t="str">
            <v>Rele bekerja tanpa penyebab yang jelas, PMT  masuk kembali</v>
          </cell>
          <cell r="T76">
            <v>6.9444444444444198E-4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6.9444444444444198E-4</v>
          </cell>
          <cell r="Z76">
            <v>5</v>
          </cell>
          <cell r="AA76" t="str">
            <v>R</v>
          </cell>
          <cell r="AB76">
            <v>0</v>
          </cell>
          <cell r="AC76">
            <v>0</v>
          </cell>
          <cell r="AD76">
            <v>1</v>
          </cell>
          <cell r="AE76">
            <v>1</v>
          </cell>
          <cell r="AF76">
            <v>0</v>
          </cell>
          <cell r="AG76">
            <v>0</v>
          </cell>
        </row>
        <row r="77">
          <cell r="A77">
            <v>36625</v>
          </cell>
          <cell r="B77" t="str">
            <v>Sanur</v>
          </cell>
          <cell r="C77" t="str">
            <v>P_VIP_I</v>
          </cell>
          <cell r="D77">
            <v>125</v>
          </cell>
          <cell r="E77" t="str">
            <v>EF</v>
          </cell>
          <cell r="F77">
            <v>1.0347222222222221</v>
          </cell>
          <cell r="I77">
            <v>1.0354166666666667</v>
          </cell>
          <cell r="K77" t="str">
            <v>R</v>
          </cell>
          <cell r="M77">
            <v>6.94444444444553E-4</v>
          </cell>
          <cell r="N77">
            <v>120</v>
          </cell>
          <cell r="O77">
            <v>125</v>
          </cell>
          <cell r="P77">
            <v>61.341666666676254</v>
          </cell>
          <cell r="Q77">
            <v>56</v>
          </cell>
          <cell r="R77" t="str">
            <v>Rele bekerja karena ikutan (sympthetic tripping).</v>
          </cell>
          <cell r="T77">
            <v>0</v>
          </cell>
          <cell r="U77">
            <v>6.94444444444553E-4</v>
          </cell>
          <cell r="V77">
            <v>0</v>
          </cell>
          <cell r="W77">
            <v>0</v>
          </cell>
          <cell r="X77">
            <v>0</v>
          </cell>
          <cell r="Y77">
            <v>6.94444444444553E-4</v>
          </cell>
          <cell r="Z77">
            <v>190</v>
          </cell>
          <cell r="AA77" t="str">
            <v>R</v>
          </cell>
          <cell r="AB77">
            <v>1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1</v>
          </cell>
        </row>
        <row r="78">
          <cell r="A78">
            <v>36625</v>
          </cell>
          <cell r="B78" t="str">
            <v>Sanur</v>
          </cell>
          <cell r="C78" t="str">
            <v>P_Sudirman</v>
          </cell>
          <cell r="D78">
            <v>120</v>
          </cell>
          <cell r="E78" t="str">
            <v>EF</v>
          </cell>
          <cell r="F78">
            <v>1.0347222222222221</v>
          </cell>
          <cell r="I78">
            <v>1.0354166666666667</v>
          </cell>
          <cell r="K78" t="str">
            <v>R</v>
          </cell>
          <cell r="M78">
            <v>6.94444444444553E-4</v>
          </cell>
          <cell r="N78">
            <v>90</v>
          </cell>
          <cell r="O78">
            <v>120</v>
          </cell>
          <cell r="P78">
            <v>58.888000000009207</v>
          </cell>
          <cell r="Q78">
            <v>56</v>
          </cell>
          <cell r="R78" t="str">
            <v>Rele bekerja karena ikutan (sympthetic tripping).</v>
          </cell>
          <cell r="T78">
            <v>0</v>
          </cell>
          <cell r="U78">
            <v>6.94444444444553E-4</v>
          </cell>
          <cell r="V78">
            <v>0</v>
          </cell>
          <cell r="W78">
            <v>0</v>
          </cell>
          <cell r="X78">
            <v>0</v>
          </cell>
          <cell r="Y78">
            <v>6.94444444444553E-4</v>
          </cell>
          <cell r="Z78">
            <v>189</v>
          </cell>
          <cell r="AA78" t="str">
            <v>R</v>
          </cell>
          <cell r="AB78">
            <v>1</v>
          </cell>
          <cell r="AC78">
            <v>0</v>
          </cell>
          <cell r="AD78">
            <v>1</v>
          </cell>
          <cell r="AE78">
            <v>0</v>
          </cell>
          <cell r="AF78">
            <v>0</v>
          </cell>
          <cell r="AG78">
            <v>1</v>
          </cell>
        </row>
        <row r="79">
          <cell r="A79">
            <v>36625</v>
          </cell>
          <cell r="B79" t="str">
            <v>Sanur</v>
          </cell>
          <cell r="C79" t="str">
            <v>P_TVRI</v>
          </cell>
          <cell r="D79">
            <v>13</v>
          </cell>
          <cell r="E79" t="str">
            <v>EF</v>
          </cell>
          <cell r="F79">
            <v>1.0347222222222221</v>
          </cell>
          <cell r="I79">
            <v>1.0423611111111111</v>
          </cell>
          <cell r="K79" t="str">
            <v>R</v>
          </cell>
          <cell r="M79">
            <v>7.6388888888889728E-3</v>
          </cell>
          <cell r="N79">
            <v>13</v>
          </cell>
          <cell r="O79">
            <v>13</v>
          </cell>
          <cell r="P79">
            <v>70.174866666667441</v>
          </cell>
          <cell r="Q79">
            <v>56</v>
          </cell>
          <cell r="R79" t="str">
            <v>Rele bekerja karena ikutan (sympthetic tripping).</v>
          </cell>
          <cell r="T79">
            <v>0</v>
          </cell>
          <cell r="U79">
            <v>7.6388888888889728E-3</v>
          </cell>
          <cell r="V79">
            <v>0</v>
          </cell>
          <cell r="W79">
            <v>0</v>
          </cell>
          <cell r="X79">
            <v>0</v>
          </cell>
          <cell r="Y79">
            <v>7.6388888888889728E-3</v>
          </cell>
          <cell r="Z79">
            <v>184</v>
          </cell>
          <cell r="AA79" t="str">
            <v>R</v>
          </cell>
          <cell r="AB79">
            <v>1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1</v>
          </cell>
        </row>
        <row r="80">
          <cell r="A80">
            <v>36625</v>
          </cell>
          <cell r="B80" t="str">
            <v>Sanur</v>
          </cell>
          <cell r="C80" t="str">
            <v>P_Renon</v>
          </cell>
          <cell r="D80">
            <v>70</v>
          </cell>
          <cell r="E80" t="str">
            <v>EF</v>
          </cell>
          <cell r="F80">
            <v>0.19930555555555554</v>
          </cell>
          <cell r="G80">
            <v>0.2</v>
          </cell>
          <cell r="M80">
            <v>6.9444444444446973E-4</v>
          </cell>
          <cell r="N80">
            <v>68</v>
          </cell>
          <cell r="O80">
            <v>70</v>
          </cell>
          <cell r="P80">
            <v>34.35133333333458</v>
          </cell>
          <cell r="Q80" t="str">
            <v>41e</v>
          </cell>
          <cell r="R80" t="str">
            <v>Rele bekerja tanpa penyebab yang jelas, PMT  masuk kembali</v>
          </cell>
          <cell r="T80">
            <v>6.9444444444446973E-4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6.9444444444446973E-4</v>
          </cell>
          <cell r="Z80">
            <v>192</v>
          </cell>
          <cell r="AA80" t="str">
            <v>R</v>
          </cell>
          <cell r="AB80">
            <v>0</v>
          </cell>
          <cell r="AC80">
            <v>0</v>
          </cell>
          <cell r="AD80">
            <v>1</v>
          </cell>
          <cell r="AE80">
            <v>1</v>
          </cell>
          <cell r="AF80">
            <v>0</v>
          </cell>
          <cell r="AG80">
            <v>0</v>
          </cell>
        </row>
        <row r="81">
          <cell r="A81">
            <v>36625</v>
          </cell>
          <cell r="B81" t="str">
            <v>Gianyar</v>
          </cell>
          <cell r="C81" t="str">
            <v>P_Tampak_Siring</v>
          </cell>
          <cell r="D81">
            <v>53</v>
          </cell>
          <cell r="E81" t="str">
            <v>EF</v>
          </cell>
          <cell r="F81">
            <v>0.41944444444444445</v>
          </cell>
          <cell r="G81">
            <v>0.4201388888888889</v>
          </cell>
          <cell r="M81">
            <v>6.9444444444444198E-4</v>
          </cell>
          <cell r="N81">
            <v>0</v>
          </cell>
          <cell r="O81">
            <v>0</v>
          </cell>
          <cell r="P81">
            <v>26.008866666666574</v>
          </cell>
          <cell r="Q81">
            <v>56</v>
          </cell>
          <cell r="R81" t="str">
            <v>Rele bekerja karena ikutan (sympthetic tripping).</v>
          </cell>
          <cell r="S81" t="str">
            <v>Reclose gagal</v>
          </cell>
          <cell r="T81">
            <v>6.9444444444444198E-4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6.9444444444444198E-4</v>
          </cell>
          <cell r="Z81">
            <v>64</v>
          </cell>
          <cell r="AA81" t="str">
            <v>R</v>
          </cell>
          <cell r="AB81">
            <v>0</v>
          </cell>
          <cell r="AC81">
            <v>0</v>
          </cell>
          <cell r="AD81">
            <v>1</v>
          </cell>
          <cell r="AE81">
            <v>1</v>
          </cell>
          <cell r="AF81">
            <v>0</v>
          </cell>
          <cell r="AG81">
            <v>0</v>
          </cell>
        </row>
        <row r="82">
          <cell r="A82">
            <v>36625</v>
          </cell>
          <cell r="B82" t="str">
            <v>Gianyar</v>
          </cell>
          <cell r="C82" t="str">
            <v>P_Tampak_Siring</v>
          </cell>
          <cell r="D82">
            <v>53</v>
          </cell>
          <cell r="E82" t="str">
            <v>EF</v>
          </cell>
          <cell r="F82">
            <v>0.4201388888888889</v>
          </cell>
          <cell r="I82">
            <v>0.42777777777777781</v>
          </cell>
          <cell r="K82" t="str">
            <v>R</v>
          </cell>
          <cell r="M82">
            <v>7.6388888888889173E-3</v>
          </cell>
          <cell r="N82">
            <v>44</v>
          </cell>
          <cell r="O82">
            <v>50</v>
          </cell>
          <cell r="P82">
            <v>286.09753333333435</v>
          </cell>
          <cell r="Q82" t="str">
            <v>41a</v>
          </cell>
          <cell r="R82" t="str">
            <v>Pemutus tegangan menengah terbuka, pelebur tegangan menengah putus karena pohon / dahan / layang - layang</v>
          </cell>
          <cell r="S82" t="str">
            <v xml:space="preserve">SUTM ditimpa pelepah kelapa di Ngenjung Sari </v>
          </cell>
          <cell r="T82">
            <v>0</v>
          </cell>
          <cell r="U82">
            <v>7.6388888888889173E-3</v>
          </cell>
          <cell r="V82">
            <v>0</v>
          </cell>
          <cell r="W82">
            <v>0</v>
          </cell>
          <cell r="X82">
            <v>0</v>
          </cell>
          <cell r="Y82">
            <v>7.6388888888889173E-3</v>
          </cell>
          <cell r="Z82">
            <v>64</v>
          </cell>
          <cell r="AA82" t="str">
            <v>R</v>
          </cell>
          <cell r="AB82">
            <v>1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1</v>
          </cell>
        </row>
        <row r="83">
          <cell r="A83">
            <v>36625</v>
          </cell>
          <cell r="B83" t="str">
            <v>Nusa Dua</v>
          </cell>
          <cell r="C83" t="str">
            <v>P_Mumbul</v>
          </cell>
          <cell r="D83">
            <v>102</v>
          </cell>
          <cell r="H83">
            <v>0.47916666666666669</v>
          </cell>
          <cell r="I83">
            <v>0.4861111111111111</v>
          </cell>
          <cell r="K83" t="str">
            <v>M</v>
          </cell>
          <cell r="M83">
            <v>6.9444444444444198E-3</v>
          </cell>
          <cell r="N83">
            <v>88</v>
          </cell>
          <cell r="O83">
            <v>102</v>
          </cell>
          <cell r="P83">
            <v>500.54799999999813</v>
          </cell>
          <cell r="Q83">
            <v>46</v>
          </cell>
          <cell r="R83" t="str">
            <v>Cut Out rusak</v>
          </cell>
          <cell r="S83" t="str">
            <v>Jamperan putus ph.T di Goa Gong Mumbul</v>
          </cell>
          <cell r="T83">
            <v>0</v>
          </cell>
          <cell r="U83">
            <v>0</v>
          </cell>
          <cell r="V83">
            <v>0</v>
          </cell>
          <cell r="W83">
            <v>6.9444444444444198E-3</v>
          </cell>
          <cell r="X83">
            <v>0</v>
          </cell>
          <cell r="Y83">
            <v>6.9444444444444198E-3</v>
          </cell>
          <cell r="Z83">
            <v>136</v>
          </cell>
          <cell r="AA83" t="str">
            <v>R</v>
          </cell>
          <cell r="AB83">
            <v>0</v>
          </cell>
          <cell r="AC83">
            <v>1</v>
          </cell>
          <cell r="AD83">
            <v>0</v>
          </cell>
          <cell r="AE83">
            <v>0</v>
          </cell>
          <cell r="AF83">
            <v>1</v>
          </cell>
          <cell r="AG83">
            <v>1</v>
          </cell>
        </row>
        <row r="84">
          <cell r="A84">
            <v>36625</v>
          </cell>
          <cell r="B84" t="str">
            <v>Sanur</v>
          </cell>
          <cell r="C84" t="str">
            <v>P_Nusa_Indah</v>
          </cell>
          <cell r="D84">
            <v>112</v>
          </cell>
          <cell r="E84" t="str">
            <v>EF</v>
          </cell>
          <cell r="F84">
            <v>0.49027777777777781</v>
          </cell>
          <cell r="G84">
            <v>0.4909722222222222</v>
          </cell>
          <cell r="M84">
            <v>6.9444444444438647E-4</v>
          </cell>
          <cell r="N84">
            <v>95</v>
          </cell>
          <cell r="O84">
            <v>110</v>
          </cell>
          <cell r="P84">
            <v>54.962133333328737</v>
          </cell>
          <cell r="Q84" t="str">
            <v>41e</v>
          </cell>
          <cell r="R84" t="str">
            <v>Rele bekerja tanpa penyebab yang jelas, PMT  masuk kembali</v>
          </cell>
          <cell r="T84">
            <v>6.9444444444438647E-4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6.9444444444438647E-4</v>
          </cell>
          <cell r="Z84">
            <v>193</v>
          </cell>
          <cell r="AA84" t="str">
            <v>R</v>
          </cell>
          <cell r="AB84">
            <v>0</v>
          </cell>
          <cell r="AC84">
            <v>0</v>
          </cell>
          <cell r="AD84">
            <v>1</v>
          </cell>
          <cell r="AE84">
            <v>1</v>
          </cell>
          <cell r="AF84">
            <v>0</v>
          </cell>
          <cell r="AG84">
            <v>0</v>
          </cell>
        </row>
        <row r="85">
          <cell r="A85">
            <v>36625</v>
          </cell>
          <cell r="B85" t="str">
            <v>Gianyar</v>
          </cell>
          <cell r="C85" t="str">
            <v>P_Ubud</v>
          </cell>
          <cell r="D85">
            <v>125</v>
          </cell>
          <cell r="E85" t="str">
            <v>EF</v>
          </cell>
          <cell r="F85">
            <v>0.53472222222222221</v>
          </cell>
          <cell r="G85">
            <v>0.53541666666666665</v>
          </cell>
          <cell r="M85">
            <v>6.9444444444444198E-4</v>
          </cell>
          <cell r="N85">
            <v>102</v>
          </cell>
          <cell r="O85">
            <v>125</v>
          </cell>
          <cell r="P85">
            <v>61.341666666666448</v>
          </cell>
          <cell r="Q85" t="str">
            <v>41e</v>
          </cell>
          <cell r="R85" t="str">
            <v>Rele bekerja tanpa penyebab yang jelas, PMT  masuk kembali</v>
          </cell>
          <cell r="T85">
            <v>6.9444444444444198E-4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6.9444444444444198E-4</v>
          </cell>
          <cell r="Z85">
            <v>69</v>
          </cell>
          <cell r="AA85" t="str">
            <v>R</v>
          </cell>
          <cell r="AB85">
            <v>0</v>
          </cell>
          <cell r="AC85">
            <v>0</v>
          </cell>
          <cell r="AD85">
            <v>1</v>
          </cell>
          <cell r="AE85">
            <v>1</v>
          </cell>
          <cell r="AF85">
            <v>0</v>
          </cell>
          <cell r="AG85">
            <v>0</v>
          </cell>
        </row>
        <row r="86">
          <cell r="A86">
            <v>36625</v>
          </cell>
          <cell r="B86" t="str">
            <v>Gianyar</v>
          </cell>
          <cell r="C86" t="str">
            <v>P_Tampak_Siring</v>
          </cell>
          <cell r="D86">
            <v>50</v>
          </cell>
          <cell r="E86" t="str">
            <v>EF</v>
          </cell>
          <cell r="F86">
            <v>0.60972222222222217</v>
          </cell>
          <cell r="G86">
            <v>0.61041666666666672</v>
          </cell>
          <cell r="M86">
            <v>6.94444444444553E-4</v>
          </cell>
          <cell r="N86">
            <v>35</v>
          </cell>
          <cell r="O86">
            <v>40</v>
          </cell>
          <cell r="P86">
            <v>24.536666666670502</v>
          </cell>
          <cell r="Q86">
            <v>49</v>
          </cell>
          <cell r="R86" t="str">
            <v>Lain - lain</v>
          </cell>
          <cell r="S86" t="str">
            <v>Hang tembus phs S diBabakan</v>
          </cell>
          <cell r="T86">
            <v>6.94444444444553E-4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6.94444444444553E-4</v>
          </cell>
          <cell r="Z86">
            <v>64</v>
          </cell>
          <cell r="AA86" t="str">
            <v>R</v>
          </cell>
          <cell r="AB86">
            <v>0</v>
          </cell>
          <cell r="AC86">
            <v>0</v>
          </cell>
          <cell r="AD86">
            <v>1</v>
          </cell>
          <cell r="AE86">
            <v>1</v>
          </cell>
          <cell r="AF86">
            <v>0</v>
          </cell>
          <cell r="AG86">
            <v>0</v>
          </cell>
        </row>
        <row r="87">
          <cell r="A87">
            <v>36625</v>
          </cell>
          <cell r="B87" t="str">
            <v>Gianyar</v>
          </cell>
          <cell r="C87" t="str">
            <v>P_Tampak_Siring</v>
          </cell>
          <cell r="D87">
            <v>50</v>
          </cell>
          <cell r="E87" t="str">
            <v>EF</v>
          </cell>
          <cell r="F87">
            <v>0.61041666666666672</v>
          </cell>
          <cell r="I87">
            <v>0.63124999999999998</v>
          </cell>
          <cell r="K87" t="str">
            <v>R</v>
          </cell>
          <cell r="M87">
            <v>2.0833333333333259E-2</v>
          </cell>
          <cell r="N87">
            <v>35</v>
          </cell>
          <cell r="O87">
            <v>40</v>
          </cell>
          <cell r="P87">
            <v>736.09999999999741</v>
          </cell>
          <cell r="Q87">
            <v>49</v>
          </cell>
          <cell r="R87" t="str">
            <v>Lain - lain</v>
          </cell>
          <cell r="S87" t="str">
            <v>Hang tembus phs S diBabakan</v>
          </cell>
          <cell r="T87">
            <v>0</v>
          </cell>
          <cell r="U87">
            <v>2.0833333333333259E-2</v>
          </cell>
          <cell r="V87">
            <v>0</v>
          </cell>
          <cell r="W87">
            <v>0</v>
          </cell>
          <cell r="X87">
            <v>0</v>
          </cell>
          <cell r="Y87">
            <v>2.0833333333333259E-2</v>
          </cell>
          <cell r="Z87">
            <v>64</v>
          </cell>
          <cell r="AA87" t="str">
            <v>R</v>
          </cell>
          <cell r="AB87">
            <v>1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1</v>
          </cell>
        </row>
        <row r="88">
          <cell r="A88">
            <v>36625</v>
          </cell>
          <cell r="B88" t="str">
            <v>Gianyar</v>
          </cell>
          <cell r="C88" t="str">
            <v>P_Tampak_Siring</v>
          </cell>
          <cell r="D88">
            <v>35</v>
          </cell>
          <cell r="E88" t="str">
            <v>EF</v>
          </cell>
          <cell r="F88">
            <v>0.63263888888888886</v>
          </cell>
          <cell r="G88">
            <v>0.6333333333333333</v>
          </cell>
          <cell r="M88">
            <v>6.9444444444444198E-4</v>
          </cell>
          <cell r="N88">
            <v>35</v>
          </cell>
          <cell r="O88">
            <v>40</v>
          </cell>
          <cell r="P88">
            <v>17.175666666666604</v>
          </cell>
          <cell r="Q88">
            <v>49</v>
          </cell>
          <cell r="R88" t="str">
            <v>Lain - lain</v>
          </cell>
          <cell r="S88" t="str">
            <v>Hang tembus phs S diBabakan</v>
          </cell>
          <cell r="T88">
            <v>6.9444444444444198E-4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6.9444444444444198E-4</v>
          </cell>
          <cell r="Z88">
            <v>64</v>
          </cell>
          <cell r="AA88" t="str">
            <v>R</v>
          </cell>
          <cell r="AB88">
            <v>0</v>
          </cell>
          <cell r="AC88">
            <v>0</v>
          </cell>
          <cell r="AD88">
            <v>1</v>
          </cell>
          <cell r="AE88">
            <v>1</v>
          </cell>
          <cell r="AF88">
            <v>0</v>
          </cell>
          <cell r="AG88">
            <v>0</v>
          </cell>
        </row>
        <row r="89">
          <cell r="A89">
            <v>36625</v>
          </cell>
          <cell r="B89" t="str">
            <v>Kapal</v>
          </cell>
          <cell r="C89" t="str">
            <v>P_Darmasaba</v>
          </cell>
          <cell r="D89">
            <v>130</v>
          </cell>
          <cell r="E89" t="str">
            <v>OC</v>
          </cell>
          <cell r="F89">
            <v>0.64027777777777783</v>
          </cell>
          <cell r="I89">
            <v>0.64236111111111105</v>
          </cell>
          <cell r="K89" t="str">
            <v>M</v>
          </cell>
          <cell r="M89">
            <v>2.0833333333332149E-3</v>
          </cell>
          <cell r="N89">
            <v>122</v>
          </cell>
          <cell r="O89">
            <v>130</v>
          </cell>
          <cell r="P89">
            <v>191.38599999998911</v>
          </cell>
          <cell r="Q89" t="str">
            <v>41e</v>
          </cell>
          <cell r="R89" t="str">
            <v>Rele bekerja tanpa penyebab yang jelas, PMT  masuk kembali</v>
          </cell>
          <cell r="S89" t="str">
            <v>RC Gagal (IOS Hang)</v>
          </cell>
          <cell r="T89">
            <v>0</v>
          </cell>
          <cell r="U89">
            <v>2.0833333333332149E-3</v>
          </cell>
          <cell r="V89">
            <v>0</v>
          </cell>
          <cell r="W89">
            <v>0</v>
          </cell>
          <cell r="X89">
            <v>0</v>
          </cell>
          <cell r="Y89">
            <v>2.0833333333332149E-3</v>
          </cell>
          <cell r="Z89">
            <v>104</v>
          </cell>
          <cell r="AA89" t="str">
            <v>R</v>
          </cell>
          <cell r="AB89">
            <v>0</v>
          </cell>
          <cell r="AC89">
            <v>1</v>
          </cell>
          <cell r="AD89">
            <v>1</v>
          </cell>
          <cell r="AE89">
            <v>0</v>
          </cell>
          <cell r="AF89">
            <v>0</v>
          </cell>
          <cell r="AG89">
            <v>1</v>
          </cell>
        </row>
        <row r="90">
          <cell r="A90">
            <v>36625</v>
          </cell>
          <cell r="B90" t="str">
            <v>Gianyar</v>
          </cell>
          <cell r="C90" t="str">
            <v>P_Tampak_Siring</v>
          </cell>
          <cell r="D90">
            <v>53</v>
          </cell>
          <cell r="E90" t="str">
            <v>EF</v>
          </cell>
          <cell r="F90">
            <v>0.71944444444444444</v>
          </cell>
          <cell r="G90">
            <v>0.72013888888888899</v>
          </cell>
          <cell r="M90">
            <v>6.94444444444553E-4</v>
          </cell>
          <cell r="N90">
            <v>53</v>
          </cell>
          <cell r="O90">
            <v>53</v>
          </cell>
          <cell r="P90">
            <v>26.00886666667073</v>
          </cell>
          <cell r="Q90">
            <v>49</v>
          </cell>
          <cell r="R90" t="str">
            <v>Lain - lain</v>
          </cell>
          <cell r="S90" t="str">
            <v>Hang tembus phs S diBabakan</v>
          </cell>
          <cell r="T90">
            <v>6.94444444444553E-4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6.94444444444553E-4</v>
          </cell>
          <cell r="Z90">
            <v>64</v>
          </cell>
          <cell r="AA90" t="str">
            <v>R</v>
          </cell>
          <cell r="AB90">
            <v>0</v>
          </cell>
          <cell r="AC90">
            <v>0</v>
          </cell>
          <cell r="AD90">
            <v>1</v>
          </cell>
          <cell r="AE90">
            <v>1</v>
          </cell>
          <cell r="AF90">
            <v>0</v>
          </cell>
          <cell r="AG90">
            <v>0</v>
          </cell>
        </row>
        <row r="91">
          <cell r="A91">
            <v>36625</v>
          </cell>
          <cell r="B91" t="str">
            <v>Pesanggaran</v>
          </cell>
          <cell r="C91" t="str">
            <v>P_Duty_Free</v>
          </cell>
          <cell r="D91">
            <v>200</v>
          </cell>
          <cell r="E91" t="str">
            <v>EF</v>
          </cell>
          <cell r="F91">
            <v>0.79652777777777783</v>
          </cell>
          <cell r="I91">
            <v>0.7993055555555556</v>
          </cell>
          <cell r="K91" t="str">
            <v>M</v>
          </cell>
          <cell r="M91">
            <v>2.7777777777777679E-3</v>
          </cell>
          <cell r="N91">
            <v>0</v>
          </cell>
          <cell r="O91">
            <v>0</v>
          </cell>
          <cell r="P91">
            <v>392.58666666666528</v>
          </cell>
          <cell r="Q91">
            <v>49</v>
          </cell>
          <cell r="R91" t="str">
            <v>Lain - lain</v>
          </cell>
          <cell r="S91" t="str">
            <v>Dicoba gagal / Lokalisir</v>
          </cell>
          <cell r="T91">
            <v>0</v>
          </cell>
          <cell r="U91">
            <v>2.7777777777777679E-3</v>
          </cell>
          <cell r="V91">
            <v>0</v>
          </cell>
          <cell r="W91">
            <v>0</v>
          </cell>
          <cell r="X91">
            <v>0</v>
          </cell>
          <cell r="Y91">
            <v>2.7777777777777679E-3</v>
          </cell>
          <cell r="Z91">
            <v>165</v>
          </cell>
          <cell r="AA91" t="str">
            <v>R</v>
          </cell>
          <cell r="AB91">
            <v>0</v>
          </cell>
          <cell r="AC91">
            <v>1</v>
          </cell>
          <cell r="AD91">
            <v>1</v>
          </cell>
          <cell r="AE91">
            <v>0</v>
          </cell>
          <cell r="AF91">
            <v>0</v>
          </cell>
          <cell r="AG91">
            <v>1</v>
          </cell>
        </row>
        <row r="92">
          <cell r="A92">
            <v>36625</v>
          </cell>
          <cell r="B92" t="str">
            <v>Pesanggaran</v>
          </cell>
          <cell r="C92" t="str">
            <v>P_Duty_Free</v>
          </cell>
          <cell r="D92">
            <v>200</v>
          </cell>
          <cell r="E92" t="str">
            <v>EF</v>
          </cell>
          <cell r="F92">
            <v>0.7993055555555556</v>
          </cell>
          <cell r="I92">
            <v>0.81319444444444444</v>
          </cell>
          <cell r="K92" t="str">
            <v>M</v>
          </cell>
          <cell r="M92">
            <v>1.388888888888884E-2</v>
          </cell>
          <cell r="N92">
            <v>0</v>
          </cell>
          <cell r="O92">
            <v>0</v>
          </cell>
          <cell r="P92">
            <v>1962.9333333333263</v>
          </cell>
          <cell r="Q92">
            <v>49</v>
          </cell>
          <cell r="R92" t="str">
            <v>Lain - lain</v>
          </cell>
          <cell r="S92" t="str">
            <v>Dicoba gagal / Lokalisir</v>
          </cell>
          <cell r="T92">
            <v>0</v>
          </cell>
          <cell r="U92">
            <v>1.388888888888884E-2</v>
          </cell>
          <cell r="V92">
            <v>0</v>
          </cell>
          <cell r="W92">
            <v>0</v>
          </cell>
          <cell r="X92">
            <v>0</v>
          </cell>
          <cell r="Y92">
            <v>1.388888888888884E-2</v>
          </cell>
          <cell r="Z92">
            <v>165</v>
          </cell>
          <cell r="AA92" t="str">
            <v>R</v>
          </cell>
          <cell r="AB92">
            <v>0</v>
          </cell>
          <cell r="AC92">
            <v>1</v>
          </cell>
          <cell r="AD92">
            <v>1</v>
          </cell>
          <cell r="AE92">
            <v>0</v>
          </cell>
          <cell r="AF92">
            <v>0</v>
          </cell>
          <cell r="AG92">
            <v>1</v>
          </cell>
        </row>
        <row r="93">
          <cell r="A93">
            <v>36625</v>
          </cell>
          <cell r="B93" t="str">
            <v>Pesanggaran</v>
          </cell>
          <cell r="C93" t="str">
            <v>P_Duty_Free</v>
          </cell>
          <cell r="D93">
            <v>200</v>
          </cell>
          <cell r="E93" t="str">
            <v>EF</v>
          </cell>
          <cell r="F93">
            <v>0.81319444444444444</v>
          </cell>
          <cell r="I93">
            <v>0.88194444444444453</v>
          </cell>
          <cell r="J93">
            <v>0.81666666666666676</v>
          </cell>
          <cell r="K93" t="str">
            <v>M</v>
          </cell>
          <cell r="M93">
            <v>3.4722222222223209E-3</v>
          </cell>
          <cell r="P93">
            <v>490.73333333334728</v>
          </cell>
          <cell r="Q93">
            <v>51</v>
          </cell>
          <cell r="R93" t="str">
            <v>PMT TM terbuka atau pelebur TM putus karena gangguan kabel</v>
          </cell>
          <cell r="S93" t="str">
            <v>Titik GG be4lum ditemukan</v>
          </cell>
          <cell r="T93">
            <v>0</v>
          </cell>
          <cell r="U93">
            <v>0</v>
          </cell>
          <cell r="V93">
            <v>3.4722222222223209E-3</v>
          </cell>
          <cell r="W93">
            <v>0</v>
          </cell>
          <cell r="X93">
            <v>0</v>
          </cell>
          <cell r="Y93">
            <v>3.4722222222223209E-3</v>
          </cell>
          <cell r="Z93">
            <v>165</v>
          </cell>
          <cell r="AA93" t="str">
            <v>R</v>
          </cell>
          <cell r="AB93">
            <v>0</v>
          </cell>
          <cell r="AC93">
            <v>1</v>
          </cell>
          <cell r="AD93">
            <v>1</v>
          </cell>
          <cell r="AE93">
            <v>0</v>
          </cell>
          <cell r="AF93">
            <v>0</v>
          </cell>
          <cell r="AG93">
            <v>1</v>
          </cell>
        </row>
        <row r="94">
          <cell r="A94">
            <v>36625</v>
          </cell>
          <cell r="B94" t="str">
            <v>Pesanggaran</v>
          </cell>
          <cell r="C94" t="str">
            <v>P_Pelasa</v>
          </cell>
          <cell r="D94">
            <v>160</v>
          </cell>
          <cell r="E94" t="str">
            <v>EF</v>
          </cell>
          <cell r="F94">
            <v>0.79652777777777783</v>
          </cell>
          <cell r="I94">
            <v>0.79791666666666661</v>
          </cell>
          <cell r="K94" t="str">
            <v>R</v>
          </cell>
          <cell r="M94">
            <v>1.3888888888887729E-3</v>
          </cell>
          <cell r="N94">
            <v>75</v>
          </cell>
          <cell r="O94">
            <v>75</v>
          </cell>
          <cell r="P94">
            <v>157.03466666665355</v>
          </cell>
          <cell r="Q94">
            <v>56</v>
          </cell>
          <cell r="R94" t="str">
            <v>Rele bekerja karena ikutan (sympthetic tripping).</v>
          </cell>
          <cell r="S94" t="str">
            <v>Ikutan P. Duty Free</v>
          </cell>
          <cell r="T94">
            <v>0</v>
          </cell>
          <cell r="U94">
            <v>1.3888888888887729E-3</v>
          </cell>
          <cell r="V94">
            <v>0</v>
          </cell>
          <cell r="W94">
            <v>0</v>
          </cell>
          <cell r="X94">
            <v>0</v>
          </cell>
          <cell r="Y94">
            <v>1.3888888888887729E-3</v>
          </cell>
          <cell r="Z94">
            <v>164</v>
          </cell>
          <cell r="AA94" t="str">
            <v>R</v>
          </cell>
          <cell r="AB94">
            <v>1</v>
          </cell>
          <cell r="AC94">
            <v>0</v>
          </cell>
          <cell r="AD94">
            <v>1</v>
          </cell>
          <cell r="AE94">
            <v>0</v>
          </cell>
          <cell r="AF94">
            <v>0</v>
          </cell>
          <cell r="AG94">
            <v>1</v>
          </cell>
        </row>
        <row r="95">
          <cell r="A95">
            <v>36625</v>
          </cell>
          <cell r="B95" t="str">
            <v>Pesanggaran</v>
          </cell>
          <cell r="C95" t="str">
            <v>P_Bunisari</v>
          </cell>
          <cell r="D95">
            <v>240</v>
          </cell>
          <cell r="E95" t="str">
            <v>OC</v>
          </cell>
          <cell r="F95">
            <v>0.7993055555555556</v>
          </cell>
          <cell r="I95">
            <v>0.80069444444444438</v>
          </cell>
          <cell r="K95" t="str">
            <v>R</v>
          </cell>
          <cell r="M95">
            <v>1.3888888888887729E-3</v>
          </cell>
          <cell r="N95">
            <v>130</v>
          </cell>
          <cell r="O95">
            <v>130</v>
          </cell>
          <cell r="P95">
            <v>235.55199999998035</v>
          </cell>
          <cell r="Q95">
            <v>49</v>
          </cell>
          <cell r="R95" t="str">
            <v>Lain - lain</v>
          </cell>
          <cell r="S95" t="str">
            <v>Beban tidak simetris</v>
          </cell>
          <cell r="T95">
            <v>0</v>
          </cell>
          <cell r="U95">
            <v>1.3888888888887729E-3</v>
          </cell>
          <cell r="V95">
            <v>0</v>
          </cell>
          <cell r="W95">
            <v>0</v>
          </cell>
          <cell r="X95">
            <v>0</v>
          </cell>
          <cell r="Y95">
            <v>1.3888888888887729E-3</v>
          </cell>
          <cell r="Z95">
            <v>158</v>
          </cell>
          <cell r="AA95" t="str">
            <v>R</v>
          </cell>
          <cell r="AB95">
            <v>1</v>
          </cell>
          <cell r="AC95">
            <v>0</v>
          </cell>
          <cell r="AD95">
            <v>1</v>
          </cell>
          <cell r="AE95">
            <v>0</v>
          </cell>
          <cell r="AF95">
            <v>0</v>
          </cell>
          <cell r="AG95">
            <v>1</v>
          </cell>
        </row>
        <row r="96">
          <cell r="A96">
            <v>36625</v>
          </cell>
          <cell r="B96" t="str">
            <v>Pesanggaran</v>
          </cell>
          <cell r="C96" t="str">
            <v>P_Pelasa</v>
          </cell>
          <cell r="D96">
            <v>110</v>
          </cell>
          <cell r="H96">
            <v>0.8041666666666667</v>
          </cell>
          <cell r="I96">
            <v>0.87361111111111101</v>
          </cell>
          <cell r="K96" t="str">
            <v>R</v>
          </cell>
          <cell r="M96">
            <v>6.9444444444444309E-2</v>
          </cell>
          <cell r="N96">
            <v>68</v>
          </cell>
          <cell r="O96">
            <v>100</v>
          </cell>
          <cell r="P96">
            <v>5398.0666666666566</v>
          </cell>
          <cell r="Q96" t="str">
            <v>44b</v>
          </cell>
          <cell r="R96" t="str">
            <v>Jumper SUTM putus</v>
          </cell>
          <cell r="S96" t="str">
            <v>Jump.CO trafo di KA….. Putus</v>
          </cell>
          <cell r="T96">
            <v>0</v>
          </cell>
          <cell r="U96">
            <v>0</v>
          </cell>
          <cell r="V96">
            <v>0</v>
          </cell>
          <cell r="W96">
            <v>6.9444444444444309E-2</v>
          </cell>
          <cell r="X96">
            <v>0</v>
          </cell>
          <cell r="Y96">
            <v>6.9444444444444309E-2</v>
          </cell>
          <cell r="Z96">
            <v>164</v>
          </cell>
          <cell r="AA96" t="str">
            <v>R</v>
          </cell>
          <cell r="AB96">
            <v>1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1</v>
          </cell>
        </row>
        <row r="97">
          <cell r="A97">
            <v>36625</v>
          </cell>
          <cell r="B97" t="str">
            <v>Pesanggaran</v>
          </cell>
          <cell r="C97" t="str">
            <v>P_Bunisari</v>
          </cell>
          <cell r="D97">
            <v>130</v>
          </cell>
          <cell r="H97">
            <v>0.80763888888888891</v>
          </cell>
          <cell r="I97">
            <v>0.87152777777777779</v>
          </cell>
          <cell r="K97" t="str">
            <v>R</v>
          </cell>
          <cell r="M97">
            <v>6.3888888888888884E-2</v>
          </cell>
          <cell r="N97">
            <v>100</v>
          </cell>
          <cell r="O97">
            <v>135</v>
          </cell>
          <cell r="P97">
            <v>5869.170666666666</v>
          </cell>
          <cell r="Q97" t="str">
            <v>44a</v>
          </cell>
          <cell r="R97" t="str">
            <v>SUTM putus</v>
          </cell>
          <cell r="S97" t="str">
            <v>SUTM putus di depan Galael</v>
          </cell>
          <cell r="T97">
            <v>0</v>
          </cell>
          <cell r="U97">
            <v>0</v>
          </cell>
          <cell r="V97">
            <v>0</v>
          </cell>
          <cell r="W97">
            <v>6.3888888888888884E-2</v>
          </cell>
          <cell r="X97">
            <v>0</v>
          </cell>
          <cell r="Y97">
            <v>6.3888888888888884E-2</v>
          </cell>
          <cell r="Z97">
            <v>158</v>
          </cell>
          <cell r="AA97" t="str">
            <v>R</v>
          </cell>
          <cell r="AB97">
            <v>1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1</v>
          </cell>
        </row>
        <row r="98">
          <cell r="A98">
            <v>36625</v>
          </cell>
          <cell r="B98" t="str">
            <v>GD_Sahid</v>
          </cell>
          <cell r="C98" t="str">
            <v>LBS3_Rama_Palace</v>
          </cell>
          <cell r="D98">
            <v>0</v>
          </cell>
          <cell r="I98">
            <v>0.80763888888888891</v>
          </cell>
          <cell r="K98" t="str">
            <v>R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49</v>
          </cell>
          <cell r="R98" t="str">
            <v>Idem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722</v>
          </cell>
          <cell r="AA98" t="str">
            <v>L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</v>
          </cell>
        </row>
        <row r="99">
          <cell r="A99">
            <v>36625</v>
          </cell>
          <cell r="B99" t="str">
            <v>GH_Legian</v>
          </cell>
          <cell r="C99" t="str">
            <v>LBS3_Kuta_Jaya</v>
          </cell>
          <cell r="D99">
            <v>0</v>
          </cell>
          <cell r="I99">
            <v>0.81666666666666676</v>
          </cell>
          <cell r="K99" t="str">
            <v>R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49</v>
          </cell>
          <cell r="R99" t="str">
            <v>Lain - lain</v>
          </cell>
          <cell r="S99" t="str">
            <v>Manuver beban u/.mempersempit pemadaman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273</v>
          </cell>
          <cell r="AA99" t="str">
            <v>L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</v>
          </cell>
        </row>
        <row r="100">
          <cell r="A100">
            <v>36626</v>
          </cell>
          <cell r="B100" t="str">
            <v>Kapal</v>
          </cell>
          <cell r="C100" t="str">
            <v>P_Plaga</v>
          </cell>
          <cell r="D100">
            <v>115</v>
          </cell>
          <cell r="E100" t="str">
            <v>EF</v>
          </cell>
          <cell r="F100">
            <v>0.37847222222222227</v>
          </cell>
          <cell r="G100">
            <v>0.37916666666666665</v>
          </cell>
          <cell r="M100">
            <v>6.9444444444438647E-4</v>
          </cell>
          <cell r="N100">
            <v>75</v>
          </cell>
          <cell r="O100">
            <v>90</v>
          </cell>
          <cell r="P100">
            <v>56.434333333328624</v>
          </cell>
          <cell r="Q100" t="str">
            <v>41e</v>
          </cell>
          <cell r="R100" t="str">
            <v>Rele bekerja tanpa penyebab yang jelas, PMT  masuk kembali</v>
          </cell>
          <cell r="T100">
            <v>6.9444444444438647E-4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6.9444444444438647E-4</v>
          </cell>
          <cell r="Z100">
            <v>109</v>
          </cell>
          <cell r="AA100" t="str">
            <v>R</v>
          </cell>
          <cell r="AB100">
            <v>0</v>
          </cell>
          <cell r="AC100">
            <v>0</v>
          </cell>
          <cell r="AD100">
            <v>1</v>
          </cell>
          <cell r="AE100">
            <v>1</v>
          </cell>
          <cell r="AF100">
            <v>0</v>
          </cell>
          <cell r="AG100">
            <v>0</v>
          </cell>
        </row>
        <row r="101">
          <cell r="A101">
            <v>36626</v>
          </cell>
          <cell r="B101" t="str">
            <v>Sanur</v>
          </cell>
          <cell r="C101" t="str">
            <v>P_VIP_I</v>
          </cell>
          <cell r="D101">
            <v>130</v>
          </cell>
          <cell r="E101" t="str">
            <v>OC</v>
          </cell>
          <cell r="F101">
            <v>0.39374999999999999</v>
          </cell>
          <cell r="I101">
            <v>0.39444444444444443</v>
          </cell>
          <cell r="K101" t="str">
            <v>R</v>
          </cell>
          <cell r="M101">
            <v>6.9444444444444198E-4</v>
          </cell>
          <cell r="N101">
            <v>90</v>
          </cell>
          <cell r="O101">
            <v>115</v>
          </cell>
          <cell r="P101">
            <v>63.795333333333105</v>
          </cell>
          <cell r="Q101" t="str">
            <v>41e</v>
          </cell>
          <cell r="R101" t="str">
            <v>Rele bekerja tanpa penyebab yang jelas, PMT  masuk kembali</v>
          </cell>
          <cell r="T101">
            <v>0</v>
          </cell>
          <cell r="U101">
            <v>6.9444444444444198E-4</v>
          </cell>
          <cell r="V101">
            <v>0</v>
          </cell>
          <cell r="W101">
            <v>0</v>
          </cell>
          <cell r="X101">
            <v>0</v>
          </cell>
          <cell r="Y101">
            <v>6.9444444444444198E-4</v>
          </cell>
          <cell r="Z101">
            <v>190</v>
          </cell>
          <cell r="AA101" t="str">
            <v>R</v>
          </cell>
          <cell r="AB101">
            <v>1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1</v>
          </cell>
        </row>
        <row r="102">
          <cell r="A102">
            <v>36626</v>
          </cell>
          <cell r="B102" t="str">
            <v>Pesanggaran</v>
          </cell>
          <cell r="C102" t="str">
            <v>P_Pedungan</v>
          </cell>
          <cell r="D102">
            <v>150</v>
          </cell>
          <cell r="H102">
            <v>0.58333333333333337</v>
          </cell>
          <cell r="I102">
            <v>0.59444444444444444</v>
          </cell>
          <cell r="K102" t="str">
            <v>R</v>
          </cell>
          <cell r="M102">
            <v>1.1111111111111072E-2</v>
          </cell>
          <cell r="N102">
            <v>120</v>
          </cell>
          <cell r="O102">
            <v>125</v>
          </cell>
          <cell r="P102">
            <v>1177.7599999999957</v>
          </cell>
          <cell r="Q102">
            <v>38</v>
          </cell>
          <cell r="R102" t="str">
            <v>Kerusakan bagian-bagian tiang listrik TM kecuali isolator dan penghantar</v>
          </cell>
          <cell r="S102" t="str">
            <v>Tiang miring di DB.196 Jl. Iman Bonjol</v>
          </cell>
          <cell r="T102">
            <v>0</v>
          </cell>
          <cell r="U102">
            <v>0</v>
          </cell>
          <cell r="V102">
            <v>0</v>
          </cell>
          <cell r="W102">
            <v>1.1111111111111072E-2</v>
          </cell>
          <cell r="X102">
            <v>0</v>
          </cell>
          <cell r="Y102">
            <v>1.1111111111111072E-2</v>
          </cell>
          <cell r="Z102">
            <v>163</v>
          </cell>
          <cell r="AA102" t="str">
            <v>R</v>
          </cell>
          <cell r="AB102">
            <v>1</v>
          </cell>
          <cell r="AC102">
            <v>0</v>
          </cell>
          <cell r="AD102">
            <v>0</v>
          </cell>
          <cell r="AE102">
            <v>0</v>
          </cell>
          <cell r="AF102">
            <v>1</v>
          </cell>
          <cell r="AG102">
            <v>1</v>
          </cell>
        </row>
        <row r="103">
          <cell r="A103">
            <v>36626</v>
          </cell>
          <cell r="B103" t="str">
            <v>Antosari</v>
          </cell>
          <cell r="C103" t="str">
            <v>P_Bajera</v>
          </cell>
          <cell r="D103">
            <v>11</v>
          </cell>
          <cell r="E103" t="str">
            <v>OC</v>
          </cell>
          <cell r="F103">
            <v>0.64097222222222217</v>
          </cell>
          <cell r="I103">
            <v>0.64166666666666672</v>
          </cell>
          <cell r="K103" t="str">
            <v>R</v>
          </cell>
          <cell r="M103">
            <v>6.94444444444553E-4</v>
          </cell>
          <cell r="N103">
            <v>11</v>
          </cell>
          <cell r="O103">
            <v>18</v>
          </cell>
          <cell r="P103">
            <v>5.3980666666675106</v>
          </cell>
          <cell r="Q103" t="str">
            <v>41e</v>
          </cell>
          <cell r="R103" t="str">
            <v>Rele bekerja tanpa penyebab yang jelas, PMT  masuk kembali</v>
          </cell>
          <cell r="T103">
            <v>0</v>
          </cell>
          <cell r="U103">
            <v>6.94444444444553E-4</v>
          </cell>
          <cell r="V103">
            <v>0</v>
          </cell>
          <cell r="W103">
            <v>0</v>
          </cell>
          <cell r="X103">
            <v>0</v>
          </cell>
          <cell r="Y103">
            <v>6.94444444444553E-4</v>
          </cell>
          <cell r="Z103">
            <v>2</v>
          </cell>
          <cell r="AA103" t="str">
            <v>R</v>
          </cell>
          <cell r="AB103">
            <v>1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1</v>
          </cell>
        </row>
        <row r="104">
          <cell r="A104">
            <v>36626</v>
          </cell>
          <cell r="B104" t="str">
            <v>Pesanggaran</v>
          </cell>
          <cell r="C104" t="str">
            <v>P_Bunisari</v>
          </cell>
          <cell r="D104">
            <v>130</v>
          </cell>
          <cell r="H104">
            <v>0.66180555555555554</v>
          </cell>
          <cell r="I104">
            <v>0.66388888888888886</v>
          </cell>
          <cell r="K104" t="str">
            <v>R</v>
          </cell>
          <cell r="M104">
            <v>2.0833333333333259E-3</v>
          </cell>
          <cell r="N104">
            <v>85</v>
          </cell>
          <cell r="O104">
            <v>90</v>
          </cell>
          <cell r="P104">
            <v>191.38599999999931</v>
          </cell>
          <cell r="Q104">
            <v>49</v>
          </cell>
          <cell r="R104" t="str">
            <v>Lain - lain</v>
          </cell>
          <cell r="S104" t="str">
            <v>Melepas LBS Sentral Parkir / Penormalan beban Pedungan</v>
          </cell>
          <cell r="T104">
            <v>0</v>
          </cell>
          <cell r="U104">
            <v>0</v>
          </cell>
          <cell r="V104">
            <v>0</v>
          </cell>
          <cell r="W104">
            <v>2.0833333333333259E-3</v>
          </cell>
          <cell r="X104">
            <v>0</v>
          </cell>
          <cell r="Y104">
            <v>2.0833333333333259E-3</v>
          </cell>
          <cell r="Z104">
            <v>158</v>
          </cell>
          <cell r="AA104" t="str">
            <v>R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1</v>
          </cell>
          <cell r="AG104">
            <v>1</v>
          </cell>
        </row>
        <row r="105">
          <cell r="A105">
            <v>36626</v>
          </cell>
          <cell r="B105" t="str">
            <v>Pesanggaran</v>
          </cell>
          <cell r="C105" t="str">
            <v>P_Pedungan</v>
          </cell>
          <cell r="D105">
            <v>140</v>
          </cell>
          <cell r="E105" t="str">
            <v/>
          </cell>
          <cell r="H105">
            <v>0.7006944444444444</v>
          </cell>
          <cell r="I105">
            <v>0.7104166666666667</v>
          </cell>
          <cell r="K105" t="str">
            <v>R</v>
          </cell>
          <cell r="M105">
            <v>9.7222222222222987E-3</v>
          </cell>
          <cell r="N105">
            <v>160</v>
          </cell>
          <cell r="O105">
            <v>170</v>
          </cell>
          <cell r="P105">
            <v>961.83733333334089</v>
          </cell>
          <cell r="Q105">
            <v>49</v>
          </cell>
          <cell r="R105" t="str">
            <v>Lain - lain</v>
          </cell>
          <cell r="S105" t="str">
            <v>Jumper kembali DB 74 dan      SUTM diutara Sentral Parkir / Penormalan</v>
          </cell>
          <cell r="T105">
            <v>0</v>
          </cell>
          <cell r="U105">
            <v>0</v>
          </cell>
          <cell r="V105">
            <v>0</v>
          </cell>
          <cell r="W105">
            <v>9.7222222222222987E-3</v>
          </cell>
          <cell r="X105">
            <v>0</v>
          </cell>
          <cell r="Y105">
            <v>9.7222222222222987E-3</v>
          </cell>
          <cell r="Z105">
            <v>163</v>
          </cell>
          <cell r="AA105" t="str">
            <v>R</v>
          </cell>
          <cell r="AB105">
            <v>1</v>
          </cell>
          <cell r="AC105">
            <v>0</v>
          </cell>
          <cell r="AD105">
            <v>0</v>
          </cell>
          <cell r="AE105">
            <v>0</v>
          </cell>
          <cell r="AF105">
            <v>1</v>
          </cell>
          <cell r="AG105">
            <v>1</v>
          </cell>
        </row>
        <row r="106">
          <cell r="A106">
            <v>36626</v>
          </cell>
          <cell r="B106" t="str">
            <v>Antosari</v>
          </cell>
          <cell r="C106" t="str">
            <v>P_Bajera</v>
          </cell>
          <cell r="D106">
            <v>35</v>
          </cell>
          <cell r="H106">
            <v>0.8340277777777777</v>
          </cell>
          <cell r="I106">
            <v>0.83819444444444446</v>
          </cell>
          <cell r="K106" t="str">
            <v>R</v>
          </cell>
          <cell r="M106">
            <v>4.1666666666667629E-3</v>
          </cell>
          <cell r="N106">
            <v>27</v>
          </cell>
          <cell r="O106">
            <v>35</v>
          </cell>
          <cell r="P106">
            <v>103.05400000000238</v>
          </cell>
          <cell r="Q106" t="str">
            <v>44b</v>
          </cell>
          <cell r="R106" t="str">
            <v>Jumper SUTM putus</v>
          </cell>
          <cell r="S106" t="str">
            <v>Perb. Jamperan SUTM phasa R putus di Desa Serampingan</v>
          </cell>
          <cell r="T106">
            <v>0</v>
          </cell>
          <cell r="U106">
            <v>0</v>
          </cell>
          <cell r="V106">
            <v>0</v>
          </cell>
          <cell r="W106">
            <v>4.1666666666667629E-3</v>
          </cell>
          <cell r="X106">
            <v>0</v>
          </cell>
          <cell r="Y106">
            <v>4.1666666666667629E-3</v>
          </cell>
          <cell r="Z106">
            <v>2</v>
          </cell>
          <cell r="AA106" t="str">
            <v>R</v>
          </cell>
          <cell r="AB106">
            <v>1</v>
          </cell>
          <cell r="AC106">
            <v>0</v>
          </cell>
          <cell r="AD106">
            <v>0</v>
          </cell>
          <cell r="AE106">
            <v>0</v>
          </cell>
          <cell r="AF106">
            <v>1</v>
          </cell>
          <cell r="AG106">
            <v>1</v>
          </cell>
        </row>
        <row r="107">
          <cell r="A107">
            <v>36625</v>
          </cell>
          <cell r="B107" t="str">
            <v>Pesanggaran</v>
          </cell>
          <cell r="C107" t="str">
            <v>P_Duty_Free</v>
          </cell>
          <cell r="D107">
            <v>200</v>
          </cell>
          <cell r="E107" t="str">
            <v>EF</v>
          </cell>
          <cell r="F107">
            <v>36625.881944444445</v>
          </cell>
          <cell r="G107">
            <v>0</v>
          </cell>
          <cell r="H107">
            <v>0</v>
          </cell>
          <cell r="I107">
            <v>36638.668749999997</v>
          </cell>
          <cell r="M107">
            <v>12.786805555551837</v>
          </cell>
          <cell r="Q107">
            <v>51</v>
          </cell>
          <cell r="R107" t="str">
            <v>PMT TM terbuka atau pelebur TM putus karena gangguan kabel</v>
          </cell>
          <cell r="S107" t="str">
            <v>Titik GG belum ditemukan dan beban dimanuver ke P.Exp.Legian</v>
          </cell>
          <cell r="T107">
            <v>0</v>
          </cell>
          <cell r="U107">
            <v>12.786805555551837</v>
          </cell>
          <cell r="V107">
            <v>0</v>
          </cell>
          <cell r="W107">
            <v>0</v>
          </cell>
          <cell r="X107">
            <v>0</v>
          </cell>
          <cell r="Y107">
            <v>12.786805555551837</v>
          </cell>
          <cell r="Z107">
            <v>165</v>
          </cell>
          <cell r="AA107" t="str">
            <v>R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1</v>
          </cell>
        </row>
        <row r="108">
          <cell r="A108">
            <v>36626</v>
          </cell>
          <cell r="B108" t="str">
            <v>GH_Legian</v>
          </cell>
          <cell r="C108" t="str">
            <v>LBS1_Dyana_Pura</v>
          </cell>
          <cell r="D108">
            <v>0</v>
          </cell>
          <cell r="H108">
            <v>0.92222222222222217</v>
          </cell>
          <cell r="K108" t="str">
            <v>R</v>
          </cell>
          <cell r="P108">
            <v>0</v>
          </cell>
          <cell r="Q108">
            <v>49</v>
          </cell>
          <cell r="R108" t="str">
            <v>Lain - lain</v>
          </cell>
          <cell r="S108" t="str">
            <v>Manuver beban u/.mempersempit pemadaman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271</v>
          </cell>
          <cell r="AA108" t="str">
            <v>L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A109">
            <v>36626</v>
          </cell>
          <cell r="B109" t="str">
            <v>Pesanggaran</v>
          </cell>
          <cell r="C109" t="str">
            <v>P_Bunisari</v>
          </cell>
          <cell r="D109">
            <v>142</v>
          </cell>
          <cell r="E109" t="str">
            <v>OC/M</v>
          </cell>
          <cell r="F109">
            <v>0.88194444444444453</v>
          </cell>
          <cell r="I109">
            <v>0.88263888888888886</v>
          </cell>
          <cell r="K109" t="str">
            <v>R</v>
          </cell>
          <cell r="M109">
            <v>6.9444444444433095E-4</v>
          </cell>
          <cell r="N109">
            <v>140</v>
          </cell>
          <cell r="O109">
            <v>142</v>
          </cell>
          <cell r="P109">
            <v>69.684133333321938</v>
          </cell>
          <cell r="Q109" t="str">
            <v>41e</v>
          </cell>
          <cell r="R109" t="str">
            <v>Rele bekerja tanpa penyebab yang jelas, PMT  masuk kembali</v>
          </cell>
          <cell r="T109">
            <v>0</v>
          </cell>
          <cell r="U109">
            <v>6.9444444444433095E-4</v>
          </cell>
          <cell r="V109">
            <v>0</v>
          </cell>
          <cell r="W109">
            <v>0</v>
          </cell>
          <cell r="X109">
            <v>0</v>
          </cell>
          <cell r="Y109">
            <v>6.9444444444433095E-4</v>
          </cell>
          <cell r="Z109">
            <v>158</v>
          </cell>
          <cell r="AA109" t="str">
            <v>R</v>
          </cell>
          <cell r="AB109">
            <v>1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1</v>
          </cell>
        </row>
        <row r="110">
          <cell r="A110">
            <v>36626</v>
          </cell>
          <cell r="B110" t="str">
            <v>Pesanggaran</v>
          </cell>
          <cell r="C110" t="str">
            <v>P_Pelasa</v>
          </cell>
          <cell r="D110">
            <v>76</v>
          </cell>
          <cell r="H110">
            <v>0.88958333333333339</v>
          </cell>
          <cell r="I110">
            <v>0.91041666666666676</v>
          </cell>
          <cell r="K110" t="str">
            <v>R</v>
          </cell>
          <cell r="M110">
            <v>2.083333333333337E-2</v>
          </cell>
          <cell r="N110">
            <v>60</v>
          </cell>
          <cell r="O110">
            <v>75</v>
          </cell>
          <cell r="P110">
            <v>1118.8720000000019</v>
          </cell>
          <cell r="Q110" t="str">
            <v>44a</v>
          </cell>
          <cell r="R110" t="str">
            <v>SUTM putus</v>
          </cell>
          <cell r="S110" t="str">
            <v>Jamperan SUTM putus di Padma Utara Phasa T</v>
          </cell>
          <cell r="T110">
            <v>0</v>
          </cell>
          <cell r="U110">
            <v>0</v>
          </cell>
          <cell r="V110">
            <v>0</v>
          </cell>
          <cell r="W110">
            <v>2.083333333333337E-2</v>
          </cell>
          <cell r="X110">
            <v>0</v>
          </cell>
          <cell r="Y110">
            <v>2.083333333333337E-2</v>
          </cell>
          <cell r="Z110">
            <v>164</v>
          </cell>
          <cell r="AA110" t="str">
            <v>R</v>
          </cell>
          <cell r="AB110">
            <v>1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1</v>
          </cell>
        </row>
        <row r="111">
          <cell r="A111">
            <v>36627</v>
          </cell>
          <cell r="B111" t="str">
            <v>Nusa Dua</v>
          </cell>
          <cell r="C111" t="str">
            <v>Nusa_Dua_Trafo_2</v>
          </cell>
          <cell r="D111">
            <v>0</v>
          </cell>
          <cell r="H111">
            <v>0.41180555555555554</v>
          </cell>
          <cell r="I111">
            <v>0.60624999999999996</v>
          </cell>
          <cell r="K111" t="str">
            <v>M</v>
          </cell>
          <cell r="M111">
            <v>0.19444444444444442</v>
          </cell>
          <cell r="N111">
            <v>0</v>
          </cell>
          <cell r="O111">
            <v>0</v>
          </cell>
          <cell r="P111">
            <v>0</v>
          </cell>
          <cell r="Q111">
            <v>92</v>
          </cell>
          <cell r="R111" t="str">
            <v xml:space="preserve">Karena pemeliharaan </v>
          </cell>
          <cell r="S111" t="str">
            <v>Har tahunan Trf II sesuai jadwal</v>
          </cell>
          <cell r="T111">
            <v>0</v>
          </cell>
          <cell r="U111">
            <v>0</v>
          </cell>
          <cell r="V111">
            <v>0</v>
          </cell>
          <cell r="W111">
            <v>0.19444444444444442</v>
          </cell>
          <cell r="X111">
            <v>0</v>
          </cell>
          <cell r="Y111">
            <v>0.19444444444444442</v>
          </cell>
          <cell r="Z111">
            <v>122</v>
          </cell>
          <cell r="AA111" t="str">
            <v>M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1</v>
          </cell>
        </row>
        <row r="112">
          <cell r="A112">
            <v>36627</v>
          </cell>
          <cell r="B112" t="str">
            <v>Sanur</v>
          </cell>
          <cell r="C112" t="str">
            <v>P_Sedap_Malam</v>
          </cell>
          <cell r="D112">
            <v>160</v>
          </cell>
          <cell r="E112" t="str">
            <v>OC</v>
          </cell>
          <cell r="F112">
            <v>0.78680555555555554</v>
          </cell>
          <cell r="I112">
            <v>0.78819444444444453</v>
          </cell>
          <cell r="K112" t="str">
            <v>M</v>
          </cell>
          <cell r="M112">
            <v>1.388888888888995E-3</v>
          </cell>
          <cell r="N112">
            <v>158</v>
          </cell>
          <cell r="O112">
            <v>160</v>
          </cell>
          <cell r="P112">
            <v>157.03466666667865</v>
          </cell>
          <cell r="Q112">
            <v>49</v>
          </cell>
          <cell r="R112" t="str">
            <v>Lain - lain</v>
          </cell>
          <cell r="S112" t="str">
            <v xml:space="preserve">SUTM lepas dari Isolator dan nempel ke travers  </v>
          </cell>
          <cell r="T112">
            <v>0</v>
          </cell>
          <cell r="U112">
            <v>1.388888888888995E-3</v>
          </cell>
          <cell r="V112">
            <v>0</v>
          </cell>
          <cell r="W112">
            <v>0</v>
          </cell>
          <cell r="X112">
            <v>0</v>
          </cell>
          <cell r="Y112">
            <v>1.388888888888995E-3</v>
          </cell>
          <cell r="Z112">
            <v>195</v>
          </cell>
          <cell r="AA112" t="str">
            <v>R</v>
          </cell>
          <cell r="AB112">
            <v>0</v>
          </cell>
          <cell r="AC112">
            <v>1</v>
          </cell>
          <cell r="AD112">
            <v>1</v>
          </cell>
          <cell r="AE112">
            <v>0</v>
          </cell>
          <cell r="AF112">
            <v>0</v>
          </cell>
          <cell r="AG112">
            <v>1</v>
          </cell>
        </row>
        <row r="113">
          <cell r="A113">
            <v>36627</v>
          </cell>
          <cell r="B113" t="str">
            <v>Sanur</v>
          </cell>
          <cell r="C113" t="str">
            <v>P_Sedap_Malam</v>
          </cell>
          <cell r="D113">
            <v>0</v>
          </cell>
          <cell r="E113" t="str">
            <v>EF</v>
          </cell>
          <cell r="F113">
            <v>0.7909722222222223</v>
          </cell>
          <cell r="I113">
            <v>0.8666666666666667</v>
          </cell>
          <cell r="K113" t="str">
            <v>M</v>
          </cell>
          <cell r="M113">
            <v>7.5694444444444398E-2</v>
          </cell>
          <cell r="N113">
            <v>130</v>
          </cell>
          <cell r="O113">
            <v>160</v>
          </cell>
          <cell r="P113">
            <v>0</v>
          </cell>
          <cell r="Q113" t="str">
            <v>44b</v>
          </cell>
          <cell r="R113" t="str">
            <v>Jumper SUTM putus</v>
          </cell>
          <cell r="S113" t="str">
            <v>Jamp.SUTM putus barat GI Sanur</v>
          </cell>
          <cell r="T113">
            <v>0</v>
          </cell>
          <cell r="U113">
            <v>7.5694444444444398E-2</v>
          </cell>
          <cell r="V113">
            <v>0</v>
          </cell>
          <cell r="W113">
            <v>0</v>
          </cell>
          <cell r="X113">
            <v>0</v>
          </cell>
          <cell r="Y113">
            <v>7.5694444444444398E-2</v>
          </cell>
          <cell r="Z113">
            <v>195</v>
          </cell>
          <cell r="AA113" t="str">
            <v>R</v>
          </cell>
          <cell r="AB113">
            <v>0</v>
          </cell>
          <cell r="AC113">
            <v>1</v>
          </cell>
          <cell r="AD113">
            <v>1</v>
          </cell>
          <cell r="AE113">
            <v>0</v>
          </cell>
          <cell r="AF113">
            <v>0</v>
          </cell>
          <cell r="AG113">
            <v>1</v>
          </cell>
        </row>
        <row r="114">
          <cell r="A114">
            <v>36627</v>
          </cell>
          <cell r="B114" t="str">
            <v>Sanur</v>
          </cell>
          <cell r="C114" t="str">
            <v>P_Nusa_Indah</v>
          </cell>
          <cell r="D114">
            <v>195</v>
          </cell>
          <cell r="H114">
            <v>0.80694444444444446</v>
          </cell>
          <cell r="I114">
            <v>0.81527777777777777</v>
          </cell>
          <cell r="K114" t="str">
            <v>R</v>
          </cell>
          <cell r="M114">
            <v>8.3333333333333037E-3</v>
          </cell>
          <cell r="N114">
            <v>205</v>
          </cell>
          <cell r="O114">
            <v>205</v>
          </cell>
          <cell r="P114">
            <v>1148.3159999999959</v>
          </cell>
          <cell r="Q114">
            <v>49</v>
          </cell>
          <cell r="R114" t="str">
            <v>Lain - lain</v>
          </cell>
          <cell r="S114" t="str">
            <v>Manuver beban / masukan PTS Kepundung</v>
          </cell>
          <cell r="T114">
            <v>0</v>
          </cell>
          <cell r="U114">
            <v>0</v>
          </cell>
          <cell r="V114">
            <v>0</v>
          </cell>
          <cell r="W114">
            <v>8.3333333333333037E-3</v>
          </cell>
          <cell r="X114">
            <v>0</v>
          </cell>
          <cell r="Y114">
            <v>8.3333333333333037E-3</v>
          </cell>
          <cell r="Z114">
            <v>193</v>
          </cell>
          <cell r="AA114" t="str">
            <v>R</v>
          </cell>
          <cell r="AB114">
            <v>1</v>
          </cell>
          <cell r="AC114">
            <v>0</v>
          </cell>
          <cell r="AD114">
            <v>0</v>
          </cell>
          <cell r="AE114">
            <v>0</v>
          </cell>
          <cell r="AF114">
            <v>1</v>
          </cell>
          <cell r="AG114">
            <v>1</v>
          </cell>
        </row>
        <row r="115">
          <cell r="A115">
            <v>36627</v>
          </cell>
          <cell r="B115" t="str">
            <v>Sanur</v>
          </cell>
          <cell r="C115" t="str">
            <v>P_Nusa_Indah</v>
          </cell>
          <cell r="D115">
            <v>216</v>
          </cell>
          <cell r="E115" t="str">
            <v>EF</v>
          </cell>
          <cell r="F115">
            <v>0.83472222222222225</v>
          </cell>
          <cell r="I115">
            <v>0.85555555555555562</v>
          </cell>
          <cell r="K115" t="str">
            <v>R</v>
          </cell>
          <cell r="M115">
            <v>2.083333333333337E-2</v>
          </cell>
          <cell r="N115">
            <v>160</v>
          </cell>
          <cell r="O115">
            <v>200</v>
          </cell>
          <cell r="P115">
            <v>3179.9520000000052</v>
          </cell>
          <cell r="Q115">
            <v>24</v>
          </cell>
          <cell r="R115" t="str">
            <v>Transformator rusak</v>
          </cell>
          <cell r="S115" t="str">
            <v>Trafo DT 29 rusak Jl.Setiaki</v>
          </cell>
          <cell r="T115">
            <v>0</v>
          </cell>
          <cell r="U115">
            <v>2.083333333333337E-2</v>
          </cell>
          <cell r="V115">
            <v>0</v>
          </cell>
          <cell r="W115">
            <v>0</v>
          </cell>
          <cell r="X115">
            <v>0</v>
          </cell>
          <cell r="Y115">
            <v>2.083333333333337E-2</v>
          </cell>
          <cell r="Z115">
            <v>193</v>
          </cell>
          <cell r="AA115" t="str">
            <v>R</v>
          </cell>
          <cell r="AB115">
            <v>1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1</v>
          </cell>
        </row>
        <row r="116">
          <cell r="A116">
            <v>36627</v>
          </cell>
          <cell r="B116" t="str">
            <v>Gianyar</v>
          </cell>
          <cell r="C116" t="str">
            <v>P_Tampak_Siring</v>
          </cell>
          <cell r="D116">
            <v>130</v>
          </cell>
          <cell r="E116" t="str">
            <v>EF</v>
          </cell>
          <cell r="F116">
            <v>0.86597222222222225</v>
          </cell>
          <cell r="G116">
            <v>0.8666666666666667</v>
          </cell>
          <cell r="M116">
            <v>6.9444444444444198E-4</v>
          </cell>
          <cell r="N116">
            <v>130</v>
          </cell>
          <cell r="O116">
            <v>130</v>
          </cell>
          <cell r="P116">
            <v>63.795333333333105</v>
          </cell>
          <cell r="Q116" t="str">
            <v>41e</v>
          </cell>
          <cell r="R116" t="str">
            <v>Rele bekerja tanpa penyebab yang jelas, PMT  masuk kembali</v>
          </cell>
          <cell r="T116">
            <v>6.9444444444444198E-4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6.9444444444444198E-4</v>
          </cell>
          <cell r="Z116">
            <v>64</v>
          </cell>
          <cell r="AA116" t="str">
            <v>R</v>
          </cell>
          <cell r="AB116">
            <v>0</v>
          </cell>
          <cell r="AC116">
            <v>0</v>
          </cell>
          <cell r="AD116">
            <v>1</v>
          </cell>
          <cell r="AE116">
            <v>1</v>
          </cell>
          <cell r="AF116">
            <v>0</v>
          </cell>
          <cell r="AG116">
            <v>0</v>
          </cell>
        </row>
        <row r="117">
          <cell r="A117">
            <v>36627</v>
          </cell>
          <cell r="B117" t="str">
            <v>Sanur</v>
          </cell>
          <cell r="C117" t="str">
            <v>P_Sedap_Malam</v>
          </cell>
          <cell r="D117">
            <v>130</v>
          </cell>
          <cell r="H117">
            <v>0.88194444444444453</v>
          </cell>
          <cell r="I117">
            <v>0.88263888888888886</v>
          </cell>
          <cell r="K117" t="str">
            <v>M</v>
          </cell>
          <cell r="M117">
            <v>6.9444444444433095E-4</v>
          </cell>
          <cell r="N117">
            <v>190</v>
          </cell>
          <cell r="O117">
            <v>190</v>
          </cell>
          <cell r="P117">
            <v>63.795333333322901</v>
          </cell>
          <cell r="Q117">
            <v>49</v>
          </cell>
          <cell r="R117" t="str">
            <v>Lain - lain</v>
          </cell>
          <cell r="S117" t="str">
            <v>Melepas PTS PHB</v>
          </cell>
          <cell r="T117">
            <v>0</v>
          </cell>
          <cell r="U117">
            <v>0</v>
          </cell>
          <cell r="V117">
            <v>0</v>
          </cell>
          <cell r="W117">
            <v>6.9444444444433095E-4</v>
          </cell>
          <cell r="X117">
            <v>0</v>
          </cell>
          <cell r="Y117">
            <v>6.9444444444433095E-4</v>
          </cell>
          <cell r="Z117">
            <v>195</v>
          </cell>
          <cell r="AA117" t="str">
            <v>R</v>
          </cell>
          <cell r="AB117">
            <v>0</v>
          </cell>
          <cell r="AC117">
            <v>1</v>
          </cell>
          <cell r="AD117">
            <v>0</v>
          </cell>
          <cell r="AE117">
            <v>0</v>
          </cell>
          <cell r="AF117">
            <v>1</v>
          </cell>
          <cell r="AG117">
            <v>1</v>
          </cell>
        </row>
        <row r="118">
          <cell r="A118">
            <v>36627</v>
          </cell>
          <cell r="B118" t="str">
            <v>Gianyar</v>
          </cell>
          <cell r="C118" t="str">
            <v>P_Klungkung</v>
          </cell>
          <cell r="D118">
            <v>140</v>
          </cell>
          <cell r="E118" t="str">
            <v>EF</v>
          </cell>
          <cell r="F118">
            <v>0.93958333333333333</v>
          </cell>
          <cell r="G118">
            <v>0.94027777777777777</v>
          </cell>
          <cell r="M118">
            <v>6.9444444444444198E-4</v>
          </cell>
          <cell r="N118">
            <v>130</v>
          </cell>
          <cell r="O118">
            <v>140</v>
          </cell>
          <cell r="P118">
            <v>68.702666666666417</v>
          </cell>
          <cell r="Q118" t="str">
            <v>41e</v>
          </cell>
          <cell r="R118" t="str">
            <v>Rele bekerja tanpa penyebab yang jelas, PMT  masuk kembali</v>
          </cell>
          <cell r="T118">
            <v>6.9444444444444198E-4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6.9444444444444198E-4</v>
          </cell>
          <cell r="Z118">
            <v>68</v>
          </cell>
          <cell r="AA118" t="str">
            <v>R</v>
          </cell>
          <cell r="AB118">
            <v>0</v>
          </cell>
          <cell r="AC118">
            <v>0</v>
          </cell>
          <cell r="AD118">
            <v>1</v>
          </cell>
          <cell r="AE118">
            <v>1</v>
          </cell>
          <cell r="AF118">
            <v>0</v>
          </cell>
          <cell r="AG118">
            <v>0</v>
          </cell>
        </row>
        <row r="119">
          <cell r="A119">
            <v>36627</v>
          </cell>
          <cell r="B119" t="str">
            <v>Gianyar</v>
          </cell>
          <cell r="C119" t="str">
            <v>P_Tampak_Siring</v>
          </cell>
          <cell r="D119">
            <v>100</v>
          </cell>
          <cell r="H119">
            <v>0.9472222222222223</v>
          </cell>
          <cell r="I119">
            <v>0.9506944444444444</v>
          </cell>
          <cell r="K119" t="str">
            <v>R</v>
          </cell>
          <cell r="M119">
            <v>3.4722222222220989E-3</v>
          </cell>
          <cell r="N119">
            <v>75</v>
          </cell>
          <cell r="O119">
            <v>100</v>
          </cell>
          <cell r="P119">
            <v>245.36666666665795</v>
          </cell>
          <cell r="Q119">
            <v>46</v>
          </cell>
          <cell r="R119" t="str">
            <v>Cut Out rusak</v>
          </cell>
          <cell r="S119" t="str">
            <v>CO ph R terbakar di Sanding / Rec Tarukan dijamper</v>
          </cell>
          <cell r="T119">
            <v>0</v>
          </cell>
          <cell r="U119">
            <v>0</v>
          </cell>
          <cell r="V119">
            <v>0</v>
          </cell>
          <cell r="W119">
            <v>3.4722222222220989E-3</v>
          </cell>
          <cell r="X119">
            <v>0</v>
          </cell>
          <cell r="Y119">
            <v>3.4722222222220989E-3</v>
          </cell>
          <cell r="Z119">
            <v>64</v>
          </cell>
          <cell r="AA119" t="str">
            <v>R</v>
          </cell>
          <cell r="AB119">
            <v>1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1</v>
          </cell>
        </row>
        <row r="120">
          <cell r="A120">
            <v>36628</v>
          </cell>
          <cell r="B120" t="str">
            <v>Gianyar</v>
          </cell>
          <cell r="C120" t="str">
            <v>P_Susut</v>
          </cell>
          <cell r="D120">
            <v>20</v>
          </cell>
          <cell r="E120" t="str">
            <v>EF</v>
          </cell>
          <cell r="F120">
            <v>7.7083333333333337E-2</v>
          </cell>
          <cell r="I120">
            <v>7.7777777777777779E-2</v>
          </cell>
          <cell r="K120" t="str">
            <v>R</v>
          </cell>
          <cell r="M120">
            <v>6.9444444444444198E-4</v>
          </cell>
          <cell r="N120">
            <v>16</v>
          </cell>
          <cell r="O120">
            <v>20</v>
          </cell>
          <cell r="P120">
            <v>9.814666666666632</v>
          </cell>
          <cell r="Q120" t="str">
            <v>41e</v>
          </cell>
          <cell r="R120" t="str">
            <v>Rele bekerja tanpa penyebab yang jelas, PMT  masuk kembali</v>
          </cell>
          <cell r="T120">
            <v>0</v>
          </cell>
          <cell r="U120">
            <v>6.9444444444444198E-4</v>
          </cell>
          <cell r="V120">
            <v>0</v>
          </cell>
          <cell r="W120">
            <v>0</v>
          </cell>
          <cell r="X120">
            <v>0</v>
          </cell>
          <cell r="Y120">
            <v>6.9444444444444198E-4</v>
          </cell>
          <cell r="Z120">
            <v>67</v>
          </cell>
          <cell r="AA120" t="str">
            <v>R</v>
          </cell>
          <cell r="AB120">
            <v>1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1</v>
          </cell>
        </row>
        <row r="121">
          <cell r="A121">
            <v>36628</v>
          </cell>
          <cell r="B121" t="str">
            <v>Nusa Dua</v>
          </cell>
          <cell r="C121" t="str">
            <v>P_Boster_Pump</v>
          </cell>
          <cell r="D121">
            <v>32</v>
          </cell>
          <cell r="E121" t="str">
            <v>OCM</v>
          </cell>
          <cell r="F121">
            <v>0.1875</v>
          </cell>
          <cell r="I121">
            <v>0.18958333333333333</v>
          </cell>
          <cell r="K121" t="str">
            <v>M</v>
          </cell>
          <cell r="M121">
            <v>2.0833333333333333E-3</v>
          </cell>
          <cell r="N121">
            <v>20</v>
          </cell>
          <cell r="O121">
            <v>30</v>
          </cell>
          <cell r="P121">
            <v>47.110399999999998</v>
          </cell>
          <cell r="Q121">
            <v>58</v>
          </cell>
          <cell r="R121" t="str">
            <v>Rele bekerja tanpa penyebab yang jelas, PMT dapat masuk kembali</v>
          </cell>
          <cell r="T121">
            <v>0</v>
          </cell>
          <cell r="U121">
            <v>2.0833333333333259E-3</v>
          </cell>
          <cell r="V121">
            <v>0</v>
          </cell>
          <cell r="W121">
            <v>0</v>
          </cell>
          <cell r="X121">
            <v>0</v>
          </cell>
          <cell r="Y121">
            <v>2.0833333333333259E-3</v>
          </cell>
          <cell r="Z121">
            <v>125</v>
          </cell>
          <cell r="AA121" t="str">
            <v>R</v>
          </cell>
          <cell r="AB121">
            <v>0</v>
          </cell>
          <cell r="AC121">
            <v>1</v>
          </cell>
          <cell r="AD121">
            <v>1</v>
          </cell>
          <cell r="AE121">
            <v>0</v>
          </cell>
          <cell r="AF121">
            <v>0</v>
          </cell>
          <cell r="AG121">
            <v>1</v>
          </cell>
        </row>
        <row r="122">
          <cell r="A122">
            <v>36628</v>
          </cell>
          <cell r="B122" t="str">
            <v>Nusa Dua</v>
          </cell>
          <cell r="C122" t="str">
            <v>P_Tragia</v>
          </cell>
          <cell r="D122">
            <v>130</v>
          </cell>
          <cell r="E122" t="str">
            <v>OC</v>
          </cell>
          <cell r="F122">
            <v>0.1875</v>
          </cell>
          <cell r="I122">
            <v>0.18888888888888888</v>
          </cell>
          <cell r="K122" t="str">
            <v>M</v>
          </cell>
          <cell r="M122">
            <v>1.388888888888884E-3</v>
          </cell>
          <cell r="N122">
            <v>12</v>
          </cell>
          <cell r="O122">
            <v>115</v>
          </cell>
          <cell r="P122">
            <v>127.59066666666621</v>
          </cell>
          <cell r="Q122">
            <v>58</v>
          </cell>
          <cell r="R122" t="str">
            <v>Rele bekerja tanpa penyebab yang jelas, PMT dapat masuk kembali</v>
          </cell>
          <cell r="T122">
            <v>0</v>
          </cell>
          <cell r="U122">
            <v>1.388888888888884E-3</v>
          </cell>
          <cell r="V122">
            <v>0</v>
          </cell>
          <cell r="W122">
            <v>0</v>
          </cell>
          <cell r="X122">
            <v>0</v>
          </cell>
          <cell r="Y122">
            <v>1.388888888888884E-3</v>
          </cell>
          <cell r="Z122">
            <v>126</v>
          </cell>
          <cell r="AA122" t="str">
            <v>R</v>
          </cell>
          <cell r="AB122">
            <v>0</v>
          </cell>
          <cell r="AC122">
            <v>1</v>
          </cell>
          <cell r="AD122">
            <v>1</v>
          </cell>
          <cell r="AE122">
            <v>0</v>
          </cell>
          <cell r="AF122">
            <v>0</v>
          </cell>
          <cell r="AG122">
            <v>1</v>
          </cell>
        </row>
        <row r="123">
          <cell r="A123">
            <v>36628</v>
          </cell>
          <cell r="B123" t="str">
            <v>Nusa Dua</v>
          </cell>
          <cell r="C123" t="str">
            <v>P_Hilton</v>
          </cell>
          <cell r="D123">
            <v>102</v>
          </cell>
          <cell r="E123" t="str">
            <v>OC</v>
          </cell>
          <cell r="F123">
            <v>0.1875</v>
          </cell>
          <cell r="I123">
            <v>0.18888888888888888</v>
          </cell>
          <cell r="K123" t="str">
            <v>M</v>
          </cell>
          <cell r="M123">
            <v>1.388888888888884E-3</v>
          </cell>
          <cell r="N123">
            <v>50</v>
          </cell>
          <cell r="O123">
            <v>100</v>
          </cell>
          <cell r="P123">
            <v>100.10959999999963</v>
          </cell>
          <cell r="Q123">
            <v>58</v>
          </cell>
          <cell r="R123" t="str">
            <v>Rele bekerja tanpa penyebab yang jelas, PMT dapat masuk kembali</v>
          </cell>
          <cell r="T123">
            <v>0</v>
          </cell>
          <cell r="U123">
            <v>1.388888888888884E-3</v>
          </cell>
          <cell r="V123">
            <v>0</v>
          </cell>
          <cell r="W123">
            <v>0</v>
          </cell>
          <cell r="X123">
            <v>0</v>
          </cell>
          <cell r="Y123">
            <v>1.388888888888884E-3</v>
          </cell>
          <cell r="Z123">
            <v>128</v>
          </cell>
          <cell r="AA123" t="str">
            <v>R</v>
          </cell>
          <cell r="AB123">
            <v>0</v>
          </cell>
          <cell r="AC123">
            <v>1</v>
          </cell>
          <cell r="AD123">
            <v>1</v>
          </cell>
          <cell r="AE123">
            <v>0</v>
          </cell>
          <cell r="AF123">
            <v>0</v>
          </cell>
          <cell r="AG123">
            <v>1</v>
          </cell>
        </row>
        <row r="124">
          <cell r="A124">
            <v>36628</v>
          </cell>
          <cell r="B124" t="str">
            <v>Nusa Dua</v>
          </cell>
          <cell r="C124" t="str">
            <v>P_Golf_Course</v>
          </cell>
          <cell r="D124">
            <v>48</v>
          </cell>
          <cell r="E124" t="str">
            <v>OC</v>
          </cell>
          <cell r="F124">
            <v>0.1875</v>
          </cell>
          <cell r="I124">
            <v>0.18888888888888888</v>
          </cell>
          <cell r="K124" t="str">
            <v>M</v>
          </cell>
          <cell r="M124">
            <v>1.388888888888884E-3</v>
          </cell>
          <cell r="N124">
            <v>30</v>
          </cell>
          <cell r="O124">
            <v>45</v>
          </cell>
          <cell r="P124">
            <v>47.110399999999828</v>
          </cell>
          <cell r="Q124">
            <v>58</v>
          </cell>
          <cell r="R124" t="str">
            <v>Rele bekerja tanpa penyebab yang jelas, PMT dapat masuk kembali</v>
          </cell>
          <cell r="T124">
            <v>0</v>
          </cell>
          <cell r="U124">
            <v>1.388888888888884E-3</v>
          </cell>
          <cell r="V124">
            <v>0</v>
          </cell>
          <cell r="W124">
            <v>0</v>
          </cell>
          <cell r="X124">
            <v>0</v>
          </cell>
          <cell r="Y124">
            <v>1.388888888888884E-3</v>
          </cell>
          <cell r="Z124">
            <v>129</v>
          </cell>
          <cell r="AA124" t="str">
            <v>R</v>
          </cell>
          <cell r="AB124">
            <v>0</v>
          </cell>
          <cell r="AC124">
            <v>1</v>
          </cell>
          <cell r="AD124">
            <v>1</v>
          </cell>
          <cell r="AE124">
            <v>0</v>
          </cell>
          <cell r="AF124">
            <v>0</v>
          </cell>
          <cell r="AG124">
            <v>1</v>
          </cell>
        </row>
        <row r="125">
          <cell r="A125">
            <v>36628</v>
          </cell>
          <cell r="B125" t="str">
            <v>Nusa Dua</v>
          </cell>
          <cell r="C125" t="str">
            <v>P_Mumbul</v>
          </cell>
          <cell r="D125">
            <v>102</v>
          </cell>
          <cell r="E125" t="str">
            <v>OCM</v>
          </cell>
          <cell r="F125">
            <v>0.20972222222222223</v>
          </cell>
          <cell r="I125">
            <v>0.21041666666666667</v>
          </cell>
          <cell r="K125" t="str">
            <v>M</v>
          </cell>
          <cell r="M125">
            <v>6.9444444444444198E-4</v>
          </cell>
          <cell r="N125">
            <v>94</v>
          </cell>
          <cell r="O125">
            <v>102</v>
          </cell>
          <cell r="P125">
            <v>50.054799999999815</v>
          </cell>
          <cell r="Q125" t="str">
            <v>41e</v>
          </cell>
          <cell r="R125" t="str">
            <v>Rele bekerja tanpa penyebab yang jelas, PMT  masuk kembali</v>
          </cell>
          <cell r="S125" t="str">
            <v>Terminating terbakar di denpan SLB Mumbul</v>
          </cell>
          <cell r="T125">
            <v>0</v>
          </cell>
          <cell r="U125">
            <v>6.9444444444444198E-4</v>
          </cell>
          <cell r="V125">
            <v>0</v>
          </cell>
          <cell r="W125">
            <v>0</v>
          </cell>
          <cell r="X125">
            <v>0</v>
          </cell>
          <cell r="Y125">
            <v>6.9444444444444198E-4</v>
          </cell>
          <cell r="Z125">
            <v>136</v>
          </cell>
          <cell r="AA125" t="str">
            <v>R</v>
          </cell>
          <cell r="AB125">
            <v>0</v>
          </cell>
          <cell r="AC125">
            <v>1</v>
          </cell>
          <cell r="AD125">
            <v>1</v>
          </cell>
          <cell r="AE125">
            <v>0</v>
          </cell>
          <cell r="AF125">
            <v>0</v>
          </cell>
          <cell r="AG125">
            <v>1</v>
          </cell>
        </row>
        <row r="126">
          <cell r="A126">
            <v>36628</v>
          </cell>
          <cell r="B126" t="str">
            <v>Gianyar</v>
          </cell>
          <cell r="C126" t="str">
            <v>P_Klungkung</v>
          </cell>
          <cell r="D126">
            <v>100</v>
          </cell>
          <cell r="E126" t="str">
            <v>EF</v>
          </cell>
          <cell r="F126">
            <v>0.26111111111111113</v>
          </cell>
          <cell r="G126">
            <v>0.26180555555555557</v>
          </cell>
          <cell r="M126">
            <v>6.9444444444444198E-4</v>
          </cell>
          <cell r="N126">
            <v>87</v>
          </cell>
          <cell r="O126">
            <v>100</v>
          </cell>
          <cell r="P126">
            <v>49.07333333333316</v>
          </cell>
          <cell r="Q126" t="str">
            <v>41e</v>
          </cell>
          <cell r="R126" t="str">
            <v>Rele bekerja tanpa penyebab yang jelas, PMT  masuk kembali</v>
          </cell>
          <cell r="T126">
            <v>6.9444444444444198E-4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6.9444444444444198E-4</v>
          </cell>
          <cell r="Z126">
            <v>68</v>
          </cell>
          <cell r="AA126" t="str">
            <v>R</v>
          </cell>
          <cell r="AB126">
            <v>0</v>
          </cell>
          <cell r="AC126">
            <v>0</v>
          </cell>
          <cell r="AD126">
            <v>1</v>
          </cell>
          <cell r="AE126">
            <v>1</v>
          </cell>
          <cell r="AF126">
            <v>0</v>
          </cell>
          <cell r="AG126">
            <v>0</v>
          </cell>
        </row>
        <row r="127">
          <cell r="A127">
            <v>36628</v>
          </cell>
          <cell r="B127" t="str">
            <v>Gianyar</v>
          </cell>
          <cell r="C127" t="str">
            <v>P_Blahbatuh</v>
          </cell>
          <cell r="D127">
            <v>104</v>
          </cell>
          <cell r="E127" t="str">
            <v>EF</v>
          </cell>
          <cell r="F127">
            <v>0.31111111111111112</v>
          </cell>
          <cell r="G127">
            <v>0.31180555555555556</v>
          </cell>
          <cell r="M127">
            <v>6.9444444444444198E-4</v>
          </cell>
          <cell r="N127">
            <v>95</v>
          </cell>
          <cell r="O127">
            <v>100</v>
          </cell>
          <cell r="P127">
            <v>51.036266666666485</v>
          </cell>
          <cell r="Q127" t="str">
            <v>41e</v>
          </cell>
          <cell r="R127" t="str">
            <v>Rele bekerja tanpa penyebab yang jelas, PMT  masuk kembali</v>
          </cell>
          <cell r="T127">
            <v>6.9444444444444198E-4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6.9444444444444198E-4</v>
          </cell>
          <cell r="Z127">
            <v>66</v>
          </cell>
          <cell r="AA127" t="str">
            <v>R</v>
          </cell>
          <cell r="AB127">
            <v>0</v>
          </cell>
          <cell r="AC127">
            <v>0</v>
          </cell>
          <cell r="AD127">
            <v>1</v>
          </cell>
          <cell r="AE127">
            <v>1</v>
          </cell>
          <cell r="AF127">
            <v>0</v>
          </cell>
          <cell r="AG127">
            <v>0</v>
          </cell>
        </row>
        <row r="128">
          <cell r="A128">
            <v>36628</v>
          </cell>
          <cell r="B128" t="str">
            <v>Antosari</v>
          </cell>
          <cell r="C128" t="str">
            <v>P_Kerambitan</v>
          </cell>
          <cell r="D128">
            <v>15</v>
          </cell>
          <cell r="E128" t="str">
            <v>EF</v>
          </cell>
          <cell r="F128">
            <v>0.3430555555555555</v>
          </cell>
          <cell r="G128">
            <v>0.34375</v>
          </cell>
          <cell r="M128">
            <v>6.9444444444449749E-4</v>
          </cell>
          <cell r="N128">
            <v>7</v>
          </cell>
          <cell r="O128">
            <v>12</v>
          </cell>
          <cell r="P128">
            <v>7.3610000000005629</v>
          </cell>
          <cell r="Q128" t="str">
            <v>41e</v>
          </cell>
          <cell r="R128" t="str">
            <v>Rele bekerja tanpa penyebab yang jelas, PMT  masuk kembali</v>
          </cell>
          <cell r="S128" t="str">
            <v>Setelah ditelusuri tidak ditemukan gangguan</v>
          </cell>
          <cell r="T128">
            <v>6.9444444444449749E-4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6.9444444444449749E-4</v>
          </cell>
          <cell r="Z128">
            <v>4</v>
          </cell>
          <cell r="AA128" t="str">
            <v>R</v>
          </cell>
          <cell r="AB128">
            <v>0</v>
          </cell>
          <cell r="AC128">
            <v>0</v>
          </cell>
          <cell r="AD128">
            <v>1</v>
          </cell>
          <cell r="AE128">
            <v>1</v>
          </cell>
          <cell r="AF128">
            <v>0</v>
          </cell>
          <cell r="AG128">
            <v>0</v>
          </cell>
        </row>
        <row r="129">
          <cell r="A129">
            <v>36628</v>
          </cell>
          <cell r="B129" t="str">
            <v>Antosari</v>
          </cell>
          <cell r="C129" t="str">
            <v>P_Kerambitan</v>
          </cell>
          <cell r="D129">
            <v>15</v>
          </cell>
          <cell r="E129" t="str">
            <v>EF</v>
          </cell>
          <cell r="F129">
            <v>0.34375</v>
          </cell>
          <cell r="I129">
            <v>0.3444444444444445</v>
          </cell>
          <cell r="K129" t="str">
            <v>R</v>
          </cell>
          <cell r="M129">
            <v>6.9444444444449749E-4</v>
          </cell>
          <cell r="N129">
            <v>7</v>
          </cell>
          <cell r="O129">
            <v>12</v>
          </cell>
          <cell r="P129">
            <v>7.3610000000005629</v>
          </cell>
          <cell r="Q129" t="str">
            <v>41e</v>
          </cell>
          <cell r="R129" t="str">
            <v>Rele bekerja tanpa penyebab yang jelas, PMT  masuk kembali</v>
          </cell>
          <cell r="S129" t="str">
            <v>Setelah ditelusuri tidak ditemukan gangguan</v>
          </cell>
          <cell r="T129">
            <v>0</v>
          </cell>
          <cell r="U129">
            <v>6.9444444444449749E-4</v>
          </cell>
          <cell r="V129">
            <v>0</v>
          </cell>
          <cell r="W129">
            <v>0</v>
          </cell>
          <cell r="X129">
            <v>0</v>
          </cell>
          <cell r="Y129">
            <v>6.9444444444449749E-4</v>
          </cell>
          <cell r="Z129">
            <v>4</v>
          </cell>
          <cell r="AA129" t="str">
            <v>R</v>
          </cell>
          <cell r="AB129">
            <v>1</v>
          </cell>
          <cell r="AC129">
            <v>0</v>
          </cell>
          <cell r="AD129">
            <v>1</v>
          </cell>
          <cell r="AE129">
            <v>0</v>
          </cell>
          <cell r="AF129">
            <v>0</v>
          </cell>
          <cell r="AG129">
            <v>1</v>
          </cell>
        </row>
        <row r="130">
          <cell r="A130">
            <v>36628</v>
          </cell>
          <cell r="B130" t="str">
            <v>Kapal</v>
          </cell>
          <cell r="C130" t="str">
            <v>P_Sakah_Lukluk</v>
          </cell>
          <cell r="D130">
            <v>105</v>
          </cell>
          <cell r="E130" t="str">
            <v>EF</v>
          </cell>
          <cell r="F130">
            <v>0.3430555555555555</v>
          </cell>
          <cell r="G130">
            <v>0.34375</v>
          </cell>
          <cell r="M130">
            <v>6.9444444444449749E-4</v>
          </cell>
          <cell r="N130">
            <v>40</v>
          </cell>
          <cell r="O130">
            <v>45</v>
          </cell>
          <cell r="P130">
            <v>51.527000000003937</v>
          </cell>
          <cell r="Q130" t="str">
            <v>41a</v>
          </cell>
          <cell r="R130" t="str">
            <v>Pemutus tegangan menengah terbuka, pelebur tegangan menengah putus karena pohon / dahan / layang - layang</v>
          </cell>
          <cell r="S130" t="str">
            <v>SUTM ketimpa bambu di Timur Aqua</v>
          </cell>
          <cell r="T130">
            <v>6.9444444444449749E-4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6.9444444444449749E-4</v>
          </cell>
          <cell r="Z130">
            <v>107</v>
          </cell>
          <cell r="AA130" t="str">
            <v>R</v>
          </cell>
          <cell r="AB130">
            <v>0</v>
          </cell>
          <cell r="AC130">
            <v>0</v>
          </cell>
          <cell r="AD130">
            <v>1</v>
          </cell>
          <cell r="AE130">
            <v>1</v>
          </cell>
          <cell r="AF130">
            <v>0</v>
          </cell>
          <cell r="AG130">
            <v>0</v>
          </cell>
        </row>
        <row r="131">
          <cell r="A131">
            <v>36628</v>
          </cell>
          <cell r="B131" t="str">
            <v>Kapal</v>
          </cell>
          <cell r="C131" t="str">
            <v>P_Sakah_Lukluk</v>
          </cell>
          <cell r="D131">
            <v>105</v>
          </cell>
          <cell r="E131" t="str">
            <v>EF</v>
          </cell>
          <cell r="F131">
            <v>0.34375</v>
          </cell>
          <cell r="I131">
            <v>0.4</v>
          </cell>
          <cell r="K131" t="str">
            <v>R</v>
          </cell>
          <cell r="M131">
            <v>5.6250000000000022E-2</v>
          </cell>
          <cell r="N131">
            <v>40</v>
          </cell>
          <cell r="O131">
            <v>45</v>
          </cell>
          <cell r="P131">
            <v>4173.6870000000017</v>
          </cell>
          <cell r="Q131" t="str">
            <v>41a</v>
          </cell>
          <cell r="R131" t="str">
            <v>Pemutus tegangan menengah terbuka, pelebur tegangan menengah putus karena pohon / dahan / layang - layang</v>
          </cell>
          <cell r="S131" t="str">
            <v>SUTM ketimpa bambu di Timur Aqua</v>
          </cell>
          <cell r="T131">
            <v>0</v>
          </cell>
          <cell r="U131">
            <v>5.6250000000000022E-2</v>
          </cell>
          <cell r="V131">
            <v>0</v>
          </cell>
          <cell r="W131">
            <v>0</v>
          </cell>
          <cell r="X131">
            <v>0</v>
          </cell>
          <cell r="Y131">
            <v>5.6250000000000022E-2</v>
          </cell>
          <cell r="Z131">
            <v>107</v>
          </cell>
          <cell r="AA131" t="str">
            <v>R</v>
          </cell>
          <cell r="AB131">
            <v>1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1</v>
          </cell>
        </row>
        <row r="132">
          <cell r="A132">
            <v>36628</v>
          </cell>
          <cell r="B132" t="str">
            <v>Gianyar</v>
          </cell>
          <cell r="C132" t="str">
            <v>P_Ubud</v>
          </cell>
          <cell r="D132">
            <v>85</v>
          </cell>
          <cell r="E132" t="str">
            <v>OC</v>
          </cell>
          <cell r="F132">
            <v>0.34722222222222227</v>
          </cell>
          <cell r="I132">
            <v>0.34861111111111115</v>
          </cell>
          <cell r="K132" t="str">
            <v>M</v>
          </cell>
          <cell r="M132">
            <v>1.388888888888884E-3</v>
          </cell>
          <cell r="N132">
            <v>80</v>
          </cell>
          <cell r="O132">
            <v>86</v>
          </cell>
          <cell r="P132">
            <v>83.424666666666383</v>
          </cell>
          <cell r="Q132" t="str">
            <v>41e</v>
          </cell>
          <cell r="R132" t="str">
            <v>Rele bekerja tanpa penyebab yang jelas, PMT  masuk kembali</v>
          </cell>
          <cell r="T132">
            <v>0</v>
          </cell>
          <cell r="U132">
            <v>1.388888888888884E-3</v>
          </cell>
          <cell r="V132">
            <v>0</v>
          </cell>
          <cell r="W132">
            <v>0</v>
          </cell>
          <cell r="X132">
            <v>0</v>
          </cell>
          <cell r="Y132">
            <v>1.388888888888884E-3</v>
          </cell>
          <cell r="Z132">
            <v>69</v>
          </cell>
          <cell r="AA132" t="str">
            <v>R</v>
          </cell>
          <cell r="AB132">
            <v>0</v>
          </cell>
          <cell r="AC132">
            <v>1</v>
          </cell>
          <cell r="AD132">
            <v>1</v>
          </cell>
          <cell r="AE132">
            <v>0</v>
          </cell>
          <cell r="AF132">
            <v>0</v>
          </cell>
          <cell r="AG132">
            <v>1</v>
          </cell>
        </row>
        <row r="133">
          <cell r="A133">
            <v>36628</v>
          </cell>
          <cell r="B133" t="str">
            <v>Gianyar</v>
          </cell>
          <cell r="C133" t="str">
            <v>P_Blahbatuh</v>
          </cell>
          <cell r="D133">
            <v>116</v>
          </cell>
          <cell r="E133" t="str">
            <v>OC</v>
          </cell>
          <cell r="F133">
            <v>0.34722222222222227</v>
          </cell>
          <cell r="I133">
            <v>0.34791666666666665</v>
          </cell>
          <cell r="K133" t="str">
            <v>R</v>
          </cell>
          <cell r="M133">
            <v>6.9444444444438647E-4</v>
          </cell>
          <cell r="N133">
            <v>100</v>
          </cell>
          <cell r="O133">
            <v>115</v>
          </cell>
          <cell r="P133">
            <v>56.925066666661913</v>
          </cell>
          <cell r="Q133" t="str">
            <v>41e</v>
          </cell>
          <cell r="R133" t="str">
            <v>Rele bekerja tanpa penyebab yang jelas, PMT  masuk kembali</v>
          </cell>
          <cell r="T133">
            <v>0</v>
          </cell>
          <cell r="U133">
            <v>6.9444444444438647E-4</v>
          </cell>
          <cell r="V133">
            <v>0</v>
          </cell>
          <cell r="W133">
            <v>0</v>
          </cell>
          <cell r="X133">
            <v>0</v>
          </cell>
          <cell r="Y133">
            <v>6.9444444444438647E-4</v>
          </cell>
          <cell r="Z133">
            <v>66</v>
          </cell>
          <cell r="AA133" t="str">
            <v>R</v>
          </cell>
          <cell r="AB133">
            <v>1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1</v>
          </cell>
        </row>
        <row r="134">
          <cell r="A134">
            <v>36628</v>
          </cell>
          <cell r="B134" t="str">
            <v>Gianyar</v>
          </cell>
          <cell r="C134" t="str">
            <v>P_Blahbatuh</v>
          </cell>
          <cell r="D134">
            <v>96</v>
          </cell>
          <cell r="H134">
            <v>0.35138888888888892</v>
          </cell>
          <cell r="I134">
            <v>0.37361111111111112</v>
          </cell>
          <cell r="K134" t="str">
            <v>R</v>
          </cell>
          <cell r="M134">
            <v>2.2222222222222199E-2</v>
          </cell>
          <cell r="N134">
            <v>38</v>
          </cell>
          <cell r="O134">
            <v>115</v>
          </cell>
          <cell r="P134">
            <v>1507.5327999999984</v>
          </cell>
          <cell r="Q134">
            <v>49</v>
          </cell>
          <cell r="R134" t="str">
            <v>Lain - lain</v>
          </cell>
          <cell r="S134" t="str">
            <v>Beban tidak simetris</v>
          </cell>
          <cell r="T134">
            <v>0</v>
          </cell>
          <cell r="U134">
            <v>0</v>
          </cell>
          <cell r="V134">
            <v>0</v>
          </cell>
          <cell r="W134">
            <v>2.2222222222222199E-2</v>
          </cell>
          <cell r="X134">
            <v>0</v>
          </cell>
          <cell r="Y134">
            <v>2.2222222222222199E-2</v>
          </cell>
          <cell r="Z134">
            <v>66</v>
          </cell>
          <cell r="AA134" t="str">
            <v>R</v>
          </cell>
          <cell r="AB134">
            <v>1</v>
          </cell>
          <cell r="AC134">
            <v>0</v>
          </cell>
          <cell r="AD134">
            <v>0</v>
          </cell>
          <cell r="AE134">
            <v>0</v>
          </cell>
          <cell r="AF134">
            <v>1</v>
          </cell>
          <cell r="AG134">
            <v>1</v>
          </cell>
        </row>
        <row r="135">
          <cell r="A135">
            <v>36628</v>
          </cell>
          <cell r="B135" t="str">
            <v>GH_Sakah</v>
          </cell>
          <cell r="C135" t="str">
            <v>LBS1_P_Blahbatuh</v>
          </cell>
          <cell r="D135">
            <v>0</v>
          </cell>
          <cell r="H135">
            <v>0.37222222222222223</v>
          </cell>
          <cell r="I135">
            <v>0.41597222222222219</v>
          </cell>
          <cell r="K135" t="str">
            <v>M</v>
          </cell>
          <cell r="M135">
            <v>4.3749999999999956E-2</v>
          </cell>
          <cell r="P135">
            <v>0</v>
          </cell>
          <cell r="Q135">
            <v>49</v>
          </cell>
          <cell r="R135" t="str">
            <v>Lain - lain</v>
          </cell>
          <cell r="S135" t="str">
            <v>Beban tidak simetris</v>
          </cell>
          <cell r="T135">
            <v>0</v>
          </cell>
          <cell r="U135">
            <v>0</v>
          </cell>
          <cell r="V135">
            <v>0</v>
          </cell>
          <cell r="W135">
            <v>4.3749999999999956E-2</v>
          </cell>
          <cell r="X135">
            <v>0</v>
          </cell>
          <cell r="Y135">
            <v>4.3749999999999956E-2</v>
          </cell>
          <cell r="Z135">
            <v>421</v>
          </cell>
          <cell r="AA135" t="str">
            <v>L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1</v>
          </cell>
        </row>
        <row r="136">
          <cell r="A136">
            <v>36628</v>
          </cell>
          <cell r="B136" t="str">
            <v>GH_Sakah</v>
          </cell>
          <cell r="C136" t="str">
            <v>LBS3_Kopel</v>
          </cell>
          <cell r="D136">
            <v>0</v>
          </cell>
          <cell r="H136">
            <v>0.37638888888888888</v>
          </cell>
          <cell r="I136">
            <v>0.41597222222222219</v>
          </cell>
          <cell r="K136" t="str">
            <v>M</v>
          </cell>
          <cell r="M136">
            <v>3.9583333333333304E-2</v>
          </cell>
          <cell r="P136">
            <v>0</v>
          </cell>
          <cell r="Q136">
            <v>49</v>
          </cell>
          <cell r="R136" t="str">
            <v>Lain - lain</v>
          </cell>
          <cell r="S136" t="str">
            <v>Beban  F Sukawati dipikul P Ubud</v>
          </cell>
          <cell r="T136">
            <v>0</v>
          </cell>
          <cell r="U136">
            <v>0</v>
          </cell>
          <cell r="V136">
            <v>0</v>
          </cell>
          <cell r="W136">
            <v>3.9583333333333304E-2</v>
          </cell>
          <cell r="X136">
            <v>0</v>
          </cell>
          <cell r="Y136">
            <v>3.9583333333333304E-2</v>
          </cell>
          <cell r="Z136">
            <v>423</v>
          </cell>
          <cell r="AA136" t="str">
            <v>L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</v>
          </cell>
          <cell r="AG136">
            <v>1</v>
          </cell>
        </row>
        <row r="137">
          <cell r="A137">
            <v>36628</v>
          </cell>
          <cell r="B137" t="str">
            <v>Kapal</v>
          </cell>
          <cell r="C137" t="str">
            <v>P_Tabanan</v>
          </cell>
          <cell r="D137">
            <v>75</v>
          </cell>
          <cell r="E137" t="str">
            <v>EF</v>
          </cell>
          <cell r="F137">
            <v>0.3659722222222222</v>
          </cell>
          <cell r="G137">
            <v>0.3666666666666667</v>
          </cell>
          <cell r="M137">
            <v>6.9444444444449749E-4</v>
          </cell>
          <cell r="N137">
            <v>70</v>
          </cell>
          <cell r="O137">
            <v>73</v>
          </cell>
          <cell r="P137">
            <v>36.805000000002806</v>
          </cell>
          <cell r="Q137" t="str">
            <v>41e</v>
          </cell>
          <cell r="R137" t="str">
            <v>Rele bekerja tanpa penyebab yang jelas, PMT  masuk kembali</v>
          </cell>
          <cell r="T137">
            <v>6.9444444444449749E-4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6.9444444444449749E-4</v>
          </cell>
          <cell r="Z137">
            <v>96</v>
          </cell>
          <cell r="AA137" t="str">
            <v>R</v>
          </cell>
          <cell r="AB137">
            <v>0</v>
          </cell>
          <cell r="AC137">
            <v>0</v>
          </cell>
          <cell r="AD137">
            <v>1</v>
          </cell>
          <cell r="AE137">
            <v>1</v>
          </cell>
          <cell r="AF137">
            <v>0</v>
          </cell>
          <cell r="AG137">
            <v>0</v>
          </cell>
        </row>
        <row r="138">
          <cell r="A138">
            <v>36628</v>
          </cell>
          <cell r="B138" t="str">
            <v>Gianyar</v>
          </cell>
          <cell r="C138" t="str">
            <v>P_Blahbatuh</v>
          </cell>
          <cell r="D138">
            <v>38</v>
          </cell>
          <cell r="H138">
            <v>0.37916666666666665</v>
          </cell>
          <cell r="I138">
            <v>0.4152777777777778</v>
          </cell>
          <cell r="K138" t="str">
            <v>R</v>
          </cell>
          <cell r="M138">
            <v>3.6111111111111149E-2</v>
          </cell>
          <cell r="N138">
            <v>32</v>
          </cell>
          <cell r="O138">
            <v>115</v>
          </cell>
          <cell r="P138">
            <v>969.6890666666676</v>
          </cell>
          <cell r="Q138" t="str">
            <v>44b</v>
          </cell>
          <cell r="R138" t="str">
            <v>Jumper SUTM putus</v>
          </cell>
          <cell r="S138" t="str">
            <v>Jamper putus phs S di Jl Mulawarman</v>
          </cell>
          <cell r="T138">
            <v>0</v>
          </cell>
          <cell r="U138">
            <v>0</v>
          </cell>
          <cell r="V138">
            <v>0</v>
          </cell>
          <cell r="W138">
            <v>3.6111111111111149E-2</v>
          </cell>
          <cell r="X138">
            <v>0</v>
          </cell>
          <cell r="Y138">
            <v>3.6111111111111149E-2</v>
          </cell>
          <cell r="Z138">
            <v>66</v>
          </cell>
          <cell r="AA138" t="str">
            <v>R</v>
          </cell>
          <cell r="AB138">
            <v>1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1</v>
          </cell>
        </row>
        <row r="139">
          <cell r="A139">
            <v>36628</v>
          </cell>
          <cell r="B139" t="str">
            <v>Antosari</v>
          </cell>
          <cell r="C139" t="str">
            <v>P_Kerambitan</v>
          </cell>
          <cell r="D139">
            <v>0</v>
          </cell>
          <cell r="H139">
            <v>0.42708333333333331</v>
          </cell>
          <cell r="I139">
            <v>0.43194444444444446</v>
          </cell>
          <cell r="K139" t="str">
            <v>M</v>
          </cell>
          <cell r="M139">
            <v>4.8611111111111494E-3</v>
          </cell>
          <cell r="N139">
            <v>12</v>
          </cell>
          <cell r="O139">
            <v>15</v>
          </cell>
          <cell r="P139">
            <v>0</v>
          </cell>
          <cell r="Q139">
            <v>49</v>
          </cell>
          <cell r="R139" t="str">
            <v>Lain - lain</v>
          </cell>
          <cell r="S139" t="str">
            <v>Masukkan CO kedampal (cuaca hujan) / RTU Out</v>
          </cell>
          <cell r="T139">
            <v>0</v>
          </cell>
          <cell r="U139">
            <v>0</v>
          </cell>
          <cell r="V139">
            <v>0</v>
          </cell>
          <cell r="W139">
            <v>4.8611111111111494E-3</v>
          </cell>
          <cell r="X139">
            <v>0</v>
          </cell>
          <cell r="Y139">
            <v>4.8611111111111494E-3</v>
          </cell>
          <cell r="Z139">
            <v>4</v>
          </cell>
          <cell r="AA139" t="str">
            <v>R</v>
          </cell>
          <cell r="AB139">
            <v>0</v>
          </cell>
          <cell r="AC139">
            <v>1</v>
          </cell>
          <cell r="AD139">
            <v>0</v>
          </cell>
          <cell r="AE139">
            <v>0</v>
          </cell>
          <cell r="AF139">
            <v>1</v>
          </cell>
          <cell r="AG139">
            <v>1</v>
          </cell>
        </row>
        <row r="140">
          <cell r="A140">
            <v>36628</v>
          </cell>
          <cell r="B140" t="str">
            <v>Sanur</v>
          </cell>
          <cell r="C140" t="str">
            <v>P_Nusa_Indah</v>
          </cell>
          <cell r="D140">
            <v>140</v>
          </cell>
          <cell r="E140" t="str">
            <v>EF</v>
          </cell>
          <cell r="F140">
            <v>0.45277777777777778</v>
          </cell>
          <cell r="G140">
            <v>0.45347222222222222</v>
          </cell>
          <cell r="M140">
            <v>6.9444444444444198E-4</v>
          </cell>
          <cell r="N140">
            <v>120</v>
          </cell>
          <cell r="O140">
            <v>135</v>
          </cell>
          <cell r="P140">
            <v>68.702666666666417</v>
          </cell>
          <cell r="Q140" t="str">
            <v>41e</v>
          </cell>
          <cell r="R140" t="str">
            <v>Rele bekerja tanpa penyebab yang jelas, PMT  masuk kembali</v>
          </cell>
          <cell r="T140">
            <v>6.9444444444444198E-4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6.9444444444444198E-4</v>
          </cell>
          <cell r="Z140">
            <v>193</v>
          </cell>
          <cell r="AA140" t="str">
            <v>R</v>
          </cell>
          <cell r="AB140">
            <v>0</v>
          </cell>
          <cell r="AC140">
            <v>0</v>
          </cell>
          <cell r="AD140">
            <v>1</v>
          </cell>
          <cell r="AE140">
            <v>1</v>
          </cell>
          <cell r="AF140">
            <v>0</v>
          </cell>
          <cell r="AG140">
            <v>0</v>
          </cell>
        </row>
        <row r="141">
          <cell r="A141">
            <v>36628</v>
          </cell>
          <cell r="B141" t="str">
            <v>Kapal</v>
          </cell>
          <cell r="C141" t="str">
            <v>P_Sakah_Lukluk</v>
          </cell>
          <cell r="D141">
            <v>0</v>
          </cell>
          <cell r="H141">
            <v>0.46388888888888885</v>
          </cell>
          <cell r="I141">
            <v>0.49652777777777773</v>
          </cell>
          <cell r="K141" t="str">
            <v>R</v>
          </cell>
          <cell r="M141">
            <v>3.2638888888888884E-2</v>
          </cell>
          <cell r="N141">
            <v>45</v>
          </cell>
          <cell r="O141">
            <v>55</v>
          </cell>
          <cell r="P141">
            <v>0</v>
          </cell>
          <cell r="Q141">
            <v>49</v>
          </cell>
          <cell r="R141" t="str">
            <v>Lain - lain</v>
          </cell>
          <cell r="S141" t="str">
            <v>Perbaikan PTS Sayan phs S</v>
          </cell>
          <cell r="T141">
            <v>0</v>
          </cell>
          <cell r="U141">
            <v>0</v>
          </cell>
          <cell r="V141">
            <v>0</v>
          </cell>
          <cell r="W141">
            <v>3.2638888888888884E-2</v>
          </cell>
          <cell r="X141">
            <v>0</v>
          </cell>
          <cell r="Y141">
            <v>3.2638888888888884E-2</v>
          </cell>
          <cell r="Z141">
            <v>107</v>
          </cell>
          <cell r="AA141" t="str">
            <v>R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1</v>
          </cell>
          <cell r="AG141">
            <v>1</v>
          </cell>
        </row>
        <row r="142">
          <cell r="A142">
            <v>36628</v>
          </cell>
          <cell r="B142" t="str">
            <v>Kapal</v>
          </cell>
          <cell r="C142" t="str">
            <v>P_Sakah_Lukluk</v>
          </cell>
          <cell r="D142">
            <v>160</v>
          </cell>
          <cell r="E142" t="str">
            <v>EF</v>
          </cell>
          <cell r="F142">
            <v>0.7631944444444444</v>
          </cell>
          <cell r="G142">
            <v>0.76388888888888884</v>
          </cell>
          <cell r="M142">
            <v>6.9444444444444198E-4</v>
          </cell>
          <cell r="N142">
            <v>110</v>
          </cell>
          <cell r="O142">
            <v>120</v>
          </cell>
          <cell r="P142">
            <v>78.517333333333056</v>
          </cell>
          <cell r="Q142" t="str">
            <v>41e</v>
          </cell>
          <cell r="R142" t="str">
            <v>Rele bekerja tanpa penyebab yang jelas, PMT  masuk kembali</v>
          </cell>
          <cell r="S142" t="str">
            <v>Beban tidak simetris ( Fase T nol )</v>
          </cell>
          <cell r="T142">
            <v>6.9444444444444198E-4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6.9444444444444198E-4</v>
          </cell>
          <cell r="Z142">
            <v>107</v>
          </cell>
          <cell r="AA142" t="str">
            <v>R</v>
          </cell>
          <cell r="AB142">
            <v>0</v>
          </cell>
          <cell r="AC142">
            <v>0</v>
          </cell>
          <cell r="AD142">
            <v>1</v>
          </cell>
          <cell r="AE142">
            <v>1</v>
          </cell>
          <cell r="AF142">
            <v>0</v>
          </cell>
          <cell r="AG142">
            <v>0</v>
          </cell>
        </row>
        <row r="143">
          <cell r="A143">
            <v>36628</v>
          </cell>
          <cell r="B143" t="str">
            <v>Kapal</v>
          </cell>
          <cell r="C143" t="str">
            <v>P_Sakah_Lukluk</v>
          </cell>
          <cell r="D143">
            <v>120</v>
          </cell>
          <cell r="H143">
            <v>0.78888888888888886</v>
          </cell>
          <cell r="I143">
            <v>0.80138888888888893</v>
          </cell>
          <cell r="K143" t="str">
            <v>R</v>
          </cell>
          <cell r="M143">
            <v>1.2500000000000067E-2</v>
          </cell>
          <cell r="N143">
            <v>135</v>
          </cell>
          <cell r="O143">
            <v>140</v>
          </cell>
          <cell r="P143">
            <v>1059.9840000000056</v>
          </cell>
          <cell r="Q143" t="str">
            <v>44b</v>
          </cell>
          <cell r="R143" t="str">
            <v>Jumper SUTM putus</v>
          </cell>
          <cell r="S143" t="str">
            <v>Jamperan LBS Penarungan ( Fase T ) putus</v>
          </cell>
          <cell r="T143">
            <v>0</v>
          </cell>
          <cell r="U143">
            <v>0</v>
          </cell>
          <cell r="V143">
            <v>0</v>
          </cell>
          <cell r="W143">
            <v>1.2500000000000067E-2</v>
          </cell>
          <cell r="X143">
            <v>0</v>
          </cell>
          <cell r="Y143">
            <v>1.2500000000000067E-2</v>
          </cell>
          <cell r="Z143">
            <v>107</v>
          </cell>
          <cell r="AA143" t="str">
            <v>R</v>
          </cell>
          <cell r="AB143">
            <v>1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1</v>
          </cell>
        </row>
        <row r="144">
          <cell r="A144">
            <v>36629</v>
          </cell>
          <cell r="B144" t="str">
            <v>Antosari</v>
          </cell>
          <cell r="C144" t="str">
            <v>P_Surabrata</v>
          </cell>
          <cell r="D144">
            <v>9</v>
          </cell>
          <cell r="E144" t="str">
            <v>OC</v>
          </cell>
          <cell r="F144">
            <v>0.16597222222222222</v>
          </cell>
          <cell r="I144">
            <v>0.1673611111111111</v>
          </cell>
          <cell r="K144" t="str">
            <v>R</v>
          </cell>
          <cell r="M144">
            <v>1.388888888888884E-3</v>
          </cell>
          <cell r="N144">
            <v>8</v>
          </cell>
          <cell r="O144">
            <v>9</v>
          </cell>
          <cell r="P144">
            <v>8.8331999999999677</v>
          </cell>
          <cell r="Q144" t="str">
            <v>41e</v>
          </cell>
          <cell r="R144" t="str">
            <v>Rele bekerja tanpa penyebab yang jelas, PMT  masuk kembali</v>
          </cell>
          <cell r="T144">
            <v>0</v>
          </cell>
          <cell r="U144">
            <v>1.388888888888884E-3</v>
          </cell>
          <cell r="V144">
            <v>0</v>
          </cell>
          <cell r="W144">
            <v>0</v>
          </cell>
          <cell r="X144">
            <v>0</v>
          </cell>
          <cell r="Y144">
            <v>1.388888888888884E-3</v>
          </cell>
          <cell r="Z144">
            <v>5</v>
          </cell>
          <cell r="AA144" t="str">
            <v>R</v>
          </cell>
          <cell r="AB144">
            <v>1</v>
          </cell>
          <cell r="AC144">
            <v>0</v>
          </cell>
          <cell r="AD144">
            <v>1</v>
          </cell>
          <cell r="AE144">
            <v>0</v>
          </cell>
          <cell r="AF144">
            <v>0</v>
          </cell>
          <cell r="AG144">
            <v>1</v>
          </cell>
        </row>
        <row r="145">
          <cell r="A145">
            <v>36629</v>
          </cell>
          <cell r="B145" t="str">
            <v>Gianyar</v>
          </cell>
          <cell r="C145" t="str">
            <v>P_Ubud</v>
          </cell>
          <cell r="D145">
            <v>90</v>
          </cell>
          <cell r="E145" t="str">
            <v>EF</v>
          </cell>
          <cell r="F145">
            <v>0.25</v>
          </cell>
          <cell r="G145">
            <v>0.25069444444444444</v>
          </cell>
          <cell r="M145">
            <v>6.9444444444444198E-4</v>
          </cell>
          <cell r="N145">
            <v>78</v>
          </cell>
          <cell r="O145">
            <v>90</v>
          </cell>
          <cell r="P145">
            <v>44.16599999999984</v>
          </cell>
          <cell r="Q145" t="str">
            <v>41e</v>
          </cell>
          <cell r="R145" t="str">
            <v>Rele bekerja tanpa penyebab yang jelas, PMT  masuk kembali</v>
          </cell>
          <cell r="T145">
            <v>6.9444444444444198E-4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6.9444444444444198E-4</v>
          </cell>
          <cell r="Z145">
            <v>69</v>
          </cell>
          <cell r="AA145" t="str">
            <v>R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</row>
        <row r="146">
          <cell r="A146">
            <v>36629</v>
          </cell>
          <cell r="B146" t="str">
            <v>GH_Unud</v>
          </cell>
          <cell r="C146" t="str">
            <v>LBS4_BKKBN</v>
          </cell>
          <cell r="D146">
            <v>0</v>
          </cell>
          <cell r="H146">
            <v>0.63888888888888895</v>
          </cell>
          <cell r="I146">
            <v>0.875</v>
          </cell>
          <cell r="K146" t="str">
            <v>R</v>
          </cell>
          <cell r="M146">
            <v>0.23611111111111105</v>
          </cell>
          <cell r="P146">
            <v>0</v>
          </cell>
          <cell r="Q146">
            <v>92</v>
          </cell>
          <cell r="R146" t="str">
            <v xml:space="preserve">Karena pemeliharaan </v>
          </cell>
          <cell r="S146" t="str">
            <v>Manuper beban Pvip ke P.Exp Unud .</v>
          </cell>
          <cell r="T146">
            <v>0</v>
          </cell>
          <cell r="U146">
            <v>0</v>
          </cell>
          <cell r="V146">
            <v>0</v>
          </cell>
          <cell r="W146">
            <v>0.23611111111111105</v>
          </cell>
          <cell r="X146">
            <v>0</v>
          </cell>
          <cell r="Y146">
            <v>0.23611111111111105</v>
          </cell>
          <cell r="Z146">
            <v>334</v>
          </cell>
          <cell r="AA146" t="str">
            <v>L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1</v>
          </cell>
        </row>
        <row r="147">
          <cell r="A147">
            <v>36629</v>
          </cell>
          <cell r="B147" t="str">
            <v>Sanur</v>
          </cell>
          <cell r="C147" t="str">
            <v>P_Bet_Ngandang</v>
          </cell>
          <cell r="D147">
            <v>52</v>
          </cell>
          <cell r="H147">
            <v>0.39166666666666666</v>
          </cell>
          <cell r="I147">
            <v>0.54166666666666663</v>
          </cell>
          <cell r="K147" t="str">
            <v>R</v>
          </cell>
          <cell r="M147">
            <v>0.14999999999999997</v>
          </cell>
          <cell r="N147">
            <v>50</v>
          </cell>
          <cell r="O147">
            <v>50</v>
          </cell>
          <cell r="P147">
            <v>5511.9167999999991</v>
          </cell>
          <cell r="Q147">
            <v>92</v>
          </cell>
          <cell r="R147" t="str">
            <v xml:space="preserve">Karena pemeliharaan </v>
          </cell>
          <cell r="S147" t="str">
            <v xml:space="preserve">Perbaikan Jamper di PTS Patrisia dan perabasan pohon </v>
          </cell>
          <cell r="T147">
            <v>0</v>
          </cell>
          <cell r="U147">
            <v>0</v>
          </cell>
          <cell r="V147">
            <v>0</v>
          </cell>
          <cell r="W147">
            <v>0.14999999999999997</v>
          </cell>
          <cell r="X147">
            <v>0</v>
          </cell>
          <cell r="Y147">
            <v>0.14999999999999997</v>
          </cell>
          <cell r="Z147">
            <v>186</v>
          </cell>
          <cell r="AA147" t="str">
            <v>R</v>
          </cell>
          <cell r="AB147">
            <v>1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1</v>
          </cell>
        </row>
        <row r="148">
          <cell r="A148">
            <v>36629</v>
          </cell>
          <cell r="B148" t="str">
            <v>GH_Monang_Maning</v>
          </cell>
          <cell r="C148" t="str">
            <v>LBS5_F_Gajah_Mada</v>
          </cell>
          <cell r="D148">
            <v>0</v>
          </cell>
          <cell r="H148">
            <v>0.41875000000000001</v>
          </cell>
          <cell r="I148">
            <v>0.42777777777777781</v>
          </cell>
          <cell r="K148" t="str">
            <v>R</v>
          </cell>
          <cell r="M148">
            <v>9.0277777777778012E-3</v>
          </cell>
          <cell r="P148">
            <v>0</v>
          </cell>
          <cell r="Q148" t="str">
            <v>44b</v>
          </cell>
          <cell r="R148" t="str">
            <v>Jumper SUTM putus</v>
          </cell>
          <cell r="S148" t="str">
            <v>Perbaiakan jamper putus di Pengambilan Jl Maruti Phs T</v>
          </cell>
          <cell r="T148">
            <v>0</v>
          </cell>
          <cell r="U148">
            <v>0</v>
          </cell>
          <cell r="V148">
            <v>0</v>
          </cell>
          <cell r="W148">
            <v>9.0277777777778012E-3</v>
          </cell>
          <cell r="X148">
            <v>0</v>
          </cell>
          <cell r="Y148">
            <v>9.0277777777778012E-3</v>
          </cell>
          <cell r="Z148">
            <v>365</v>
          </cell>
          <cell r="AA148" t="str">
            <v>L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1</v>
          </cell>
        </row>
        <row r="149">
          <cell r="A149">
            <v>36629</v>
          </cell>
          <cell r="B149" t="str">
            <v>Pesanggaran</v>
          </cell>
          <cell r="C149" t="str">
            <v>P_Bunisari</v>
          </cell>
          <cell r="D149">
            <v>160</v>
          </cell>
          <cell r="F149">
            <v>0.42708333333333331</v>
          </cell>
          <cell r="I149">
            <v>0.4291666666666667</v>
          </cell>
          <cell r="K149" t="str">
            <v>R</v>
          </cell>
          <cell r="M149">
            <v>2.0833333333333814E-3</v>
          </cell>
          <cell r="N149" t="str">
            <v>~</v>
          </cell>
          <cell r="O149" t="str">
            <v>~</v>
          </cell>
          <cell r="P149">
            <v>235.55200000000545</v>
          </cell>
          <cell r="Q149" t="str">
            <v>44b</v>
          </cell>
          <cell r="R149" t="str">
            <v>Jumper SUTM putus</v>
          </cell>
          <cell r="T149">
            <v>0</v>
          </cell>
          <cell r="U149">
            <v>2.0833333333333814E-3</v>
          </cell>
          <cell r="V149">
            <v>0</v>
          </cell>
          <cell r="W149">
            <v>0</v>
          </cell>
          <cell r="X149">
            <v>0</v>
          </cell>
          <cell r="Y149">
            <v>2.0833333333333814E-3</v>
          </cell>
          <cell r="Z149">
            <v>158</v>
          </cell>
          <cell r="AA149" t="str">
            <v>R</v>
          </cell>
          <cell r="AB149">
            <v>1</v>
          </cell>
          <cell r="AC149">
            <v>0</v>
          </cell>
          <cell r="AD149">
            <v>1</v>
          </cell>
          <cell r="AE149">
            <v>0</v>
          </cell>
          <cell r="AF149">
            <v>0</v>
          </cell>
          <cell r="AG149">
            <v>1</v>
          </cell>
        </row>
        <row r="150">
          <cell r="A150">
            <v>36629</v>
          </cell>
          <cell r="B150" t="str">
            <v>Pesanggaran</v>
          </cell>
          <cell r="C150" t="str">
            <v>P_Bunisari</v>
          </cell>
          <cell r="D150">
            <v>160</v>
          </cell>
          <cell r="F150">
            <v>0.4291666666666667</v>
          </cell>
          <cell r="I150">
            <v>0.47916666666666669</v>
          </cell>
          <cell r="K150" t="str">
            <v>R</v>
          </cell>
          <cell r="M150">
            <v>4.9999999999999989E-2</v>
          </cell>
          <cell r="N150" t="str">
            <v>~</v>
          </cell>
          <cell r="O150" t="str">
            <v>~</v>
          </cell>
          <cell r="P150">
            <v>5653.2479999999987</v>
          </cell>
          <cell r="Q150" t="str">
            <v>44b</v>
          </cell>
          <cell r="R150" t="str">
            <v>Jumper SUTM putus</v>
          </cell>
          <cell r="T150">
            <v>0</v>
          </cell>
          <cell r="U150">
            <v>4.9999999999999989E-2</v>
          </cell>
          <cell r="V150">
            <v>0</v>
          </cell>
          <cell r="W150">
            <v>0</v>
          </cell>
          <cell r="X150">
            <v>0</v>
          </cell>
          <cell r="Y150">
            <v>4.9999999999999989E-2</v>
          </cell>
          <cell r="Z150">
            <v>158</v>
          </cell>
          <cell r="AA150" t="str">
            <v>R</v>
          </cell>
          <cell r="AB150">
            <v>1</v>
          </cell>
          <cell r="AC150">
            <v>0</v>
          </cell>
          <cell r="AD150">
            <v>1</v>
          </cell>
          <cell r="AE150">
            <v>0</v>
          </cell>
          <cell r="AF150">
            <v>0</v>
          </cell>
          <cell r="AG150">
            <v>1</v>
          </cell>
        </row>
        <row r="151">
          <cell r="A151">
            <v>36629</v>
          </cell>
          <cell r="B151" t="str">
            <v>Pesanggaran</v>
          </cell>
          <cell r="C151" t="str">
            <v>P_Bunisari</v>
          </cell>
          <cell r="D151">
            <v>160</v>
          </cell>
          <cell r="F151">
            <v>0.47916666666666669</v>
          </cell>
          <cell r="I151">
            <v>0.51875000000000004</v>
          </cell>
          <cell r="K151" t="str">
            <v>R</v>
          </cell>
          <cell r="M151">
            <v>3.9583333333333359E-2</v>
          </cell>
          <cell r="N151">
            <v>110</v>
          </cell>
          <cell r="O151">
            <v>155</v>
          </cell>
          <cell r="P151">
            <v>4475.488000000003</v>
          </cell>
          <cell r="Q151">
            <v>49</v>
          </cell>
          <cell r="R151" t="str">
            <v>Lain - lain</v>
          </cell>
          <cell r="S151" t="str">
            <v>Isol tembus phasa S di PTS Supernova Jl R Tuban ..</v>
          </cell>
          <cell r="T151">
            <v>0</v>
          </cell>
          <cell r="U151">
            <v>3.9583333333333359E-2</v>
          </cell>
          <cell r="V151">
            <v>0</v>
          </cell>
          <cell r="W151">
            <v>0</v>
          </cell>
          <cell r="X151">
            <v>0</v>
          </cell>
          <cell r="Y151">
            <v>3.9583333333333359E-2</v>
          </cell>
          <cell r="Z151">
            <v>158</v>
          </cell>
          <cell r="AA151" t="str">
            <v>R</v>
          </cell>
          <cell r="AB151">
            <v>1</v>
          </cell>
          <cell r="AC151">
            <v>0</v>
          </cell>
          <cell r="AD151">
            <v>1</v>
          </cell>
          <cell r="AE151">
            <v>0</v>
          </cell>
          <cell r="AF151">
            <v>0</v>
          </cell>
          <cell r="AG151">
            <v>1</v>
          </cell>
        </row>
        <row r="152">
          <cell r="A152">
            <v>36629</v>
          </cell>
          <cell r="B152" t="str">
            <v>Pesanggaran</v>
          </cell>
          <cell r="C152" t="str">
            <v>P_Bakung_Sari</v>
          </cell>
          <cell r="D152">
            <v>135</v>
          </cell>
          <cell r="E152" t="str">
            <v>OC/M</v>
          </cell>
          <cell r="F152">
            <v>0.4291666666666667</v>
          </cell>
          <cell r="I152">
            <v>0.42986111111111108</v>
          </cell>
          <cell r="K152" t="str">
            <v>R</v>
          </cell>
          <cell r="M152">
            <v>6.9444444444438647E-4</v>
          </cell>
          <cell r="N152">
            <v>105</v>
          </cell>
          <cell r="O152">
            <v>120</v>
          </cell>
          <cell r="P152">
            <v>66.248999999994467</v>
          </cell>
          <cell r="Q152">
            <v>56</v>
          </cell>
          <cell r="R152" t="str">
            <v>Rele bekerja karena ikutan (sympthetic tripping).</v>
          </cell>
          <cell r="S152" t="str">
            <v>saat mencoba P. Bunisari .</v>
          </cell>
          <cell r="T152">
            <v>0</v>
          </cell>
          <cell r="U152">
            <v>6.9444444444438647E-4</v>
          </cell>
          <cell r="V152">
            <v>0</v>
          </cell>
          <cell r="W152">
            <v>0</v>
          </cell>
          <cell r="X152">
            <v>0</v>
          </cell>
          <cell r="Y152">
            <v>6.9444444444438647E-4</v>
          </cell>
          <cell r="Z152">
            <v>156</v>
          </cell>
          <cell r="AA152" t="str">
            <v>R</v>
          </cell>
          <cell r="AB152">
            <v>1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1</v>
          </cell>
        </row>
        <row r="153">
          <cell r="A153">
            <v>36629</v>
          </cell>
          <cell r="B153" t="str">
            <v>Pesanggaran</v>
          </cell>
          <cell r="C153" t="str">
            <v>P_Pelasa</v>
          </cell>
          <cell r="D153">
            <v>132</v>
          </cell>
          <cell r="E153" t="str">
            <v>OC</v>
          </cell>
          <cell r="F153">
            <v>0.4291666666666667</v>
          </cell>
          <cell r="I153">
            <v>0.42986111111111108</v>
          </cell>
          <cell r="K153" t="str">
            <v>R</v>
          </cell>
          <cell r="M153">
            <v>6.9444444444438647E-4</v>
          </cell>
          <cell r="N153">
            <v>132</v>
          </cell>
          <cell r="O153">
            <v>132</v>
          </cell>
          <cell r="P153">
            <v>64.776799999994594</v>
          </cell>
          <cell r="Q153">
            <v>56</v>
          </cell>
          <cell r="R153" t="str">
            <v>Rele bekerja karena ikutan (sympthetic tripping).</v>
          </cell>
          <cell r="S153" t="str">
            <v>saat mencoba P. Bunisari .</v>
          </cell>
          <cell r="T153">
            <v>0</v>
          </cell>
          <cell r="U153">
            <v>6.9444444444438647E-4</v>
          </cell>
          <cell r="V153">
            <v>0</v>
          </cell>
          <cell r="W153">
            <v>0</v>
          </cell>
          <cell r="X153">
            <v>0</v>
          </cell>
          <cell r="Y153">
            <v>6.9444444444438647E-4</v>
          </cell>
          <cell r="Z153">
            <v>164</v>
          </cell>
          <cell r="AA153" t="str">
            <v>R</v>
          </cell>
          <cell r="AB153">
            <v>1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1</v>
          </cell>
        </row>
        <row r="154">
          <cell r="A154">
            <v>36629</v>
          </cell>
          <cell r="B154" t="str">
            <v>Pesanggaran</v>
          </cell>
          <cell r="C154" t="str">
            <v>P_Bakung_Sari</v>
          </cell>
          <cell r="D154">
            <v>120</v>
          </cell>
          <cell r="E154" t="str">
            <v>0C</v>
          </cell>
          <cell r="F154">
            <v>0.4375</v>
          </cell>
          <cell r="I154">
            <v>0.47986111111111113</v>
          </cell>
          <cell r="K154" t="str">
            <v>R</v>
          </cell>
          <cell r="M154">
            <v>4.2361111111111127E-2</v>
          </cell>
          <cell r="N154">
            <v>120</v>
          </cell>
          <cell r="O154">
            <v>120</v>
          </cell>
          <cell r="P154">
            <v>3592.1680000000015</v>
          </cell>
          <cell r="Q154">
            <v>56</v>
          </cell>
          <cell r="R154" t="str">
            <v>Rele bekerja karena ikutan (sympthetic tripping).</v>
          </cell>
          <cell r="S154" t="str">
            <v>saat mencoba P. Bunisari .</v>
          </cell>
          <cell r="T154">
            <v>0</v>
          </cell>
          <cell r="U154">
            <v>4.2361111111111127E-2</v>
          </cell>
          <cell r="V154">
            <v>0</v>
          </cell>
          <cell r="W154">
            <v>0</v>
          </cell>
          <cell r="X154">
            <v>0</v>
          </cell>
          <cell r="Y154">
            <v>4.2361111111111127E-2</v>
          </cell>
          <cell r="Z154">
            <v>156</v>
          </cell>
          <cell r="AA154" t="str">
            <v>R</v>
          </cell>
          <cell r="AB154">
            <v>1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1</v>
          </cell>
        </row>
        <row r="155">
          <cell r="A155">
            <v>36629</v>
          </cell>
          <cell r="B155" t="str">
            <v>Kapal</v>
          </cell>
          <cell r="C155" t="str">
            <v>P_Basangkasa</v>
          </cell>
          <cell r="D155">
            <v>80</v>
          </cell>
          <cell r="H155">
            <v>0.48333333333333334</v>
          </cell>
          <cell r="I155">
            <v>0.48749999999999999</v>
          </cell>
          <cell r="K155" t="str">
            <v>R</v>
          </cell>
          <cell r="M155">
            <v>4.1666666666666519E-3</v>
          </cell>
          <cell r="N155">
            <v>80</v>
          </cell>
          <cell r="O155">
            <v>80</v>
          </cell>
          <cell r="P155">
            <v>235.55199999999917</v>
          </cell>
          <cell r="Q155">
            <v>24</v>
          </cell>
          <cell r="R155" t="str">
            <v>Transformator rusak</v>
          </cell>
          <cell r="S155" t="str">
            <v>Buka jamper di KA 163 di Petitenget Phasa T</v>
          </cell>
          <cell r="T155">
            <v>0</v>
          </cell>
          <cell r="U155">
            <v>0</v>
          </cell>
          <cell r="V155">
            <v>0</v>
          </cell>
          <cell r="W155">
            <v>4.1666666666666519E-3</v>
          </cell>
          <cell r="X155">
            <v>0</v>
          </cell>
          <cell r="Y155">
            <v>4.1666666666666519E-3</v>
          </cell>
          <cell r="Z155">
            <v>100</v>
          </cell>
          <cell r="AA155" t="str">
            <v>R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1</v>
          </cell>
          <cell r="AG155">
            <v>1</v>
          </cell>
        </row>
        <row r="156">
          <cell r="A156">
            <v>36629</v>
          </cell>
          <cell r="B156" t="str">
            <v>Sanur</v>
          </cell>
          <cell r="C156" t="str">
            <v>P_Sedap_Malam</v>
          </cell>
          <cell r="D156">
            <v>130</v>
          </cell>
          <cell r="E156" t="str">
            <v>OC</v>
          </cell>
          <cell r="F156">
            <v>0.48888888888888887</v>
          </cell>
          <cell r="I156">
            <v>0.48958333333333331</v>
          </cell>
          <cell r="K156" t="str">
            <v>M</v>
          </cell>
          <cell r="M156">
            <v>6.9444444444444198E-4</v>
          </cell>
          <cell r="N156">
            <v>130</v>
          </cell>
          <cell r="O156">
            <v>130</v>
          </cell>
          <cell r="P156">
            <v>63.795333333333105</v>
          </cell>
          <cell r="Q156" t="str">
            <v>41e</v>
          </cell>
          <cell r="R156" t="str">
            <v>Rele bekerja tanpa penyebab yang jelas, PMT  masuk kembali</v>
          </cell>
          <cell r="T156">
            <v>0</v>
          </cell>
          <cell r="U156">
            <v>6.9444444444444198E-4</v>
          </cell>
          <cell r="V156">
            <v>0</v>
          </cell>
          <cell r="W156">
            <v>0</v>
          </cell>
          <cell r="X156">
            <v>0</v>
          </cell>
          <cell r="Y156">
            <v>6.9444444444444198E-4</v>
          </cell>
          <cell r="Z156">
            <v>195</v>
          </cell>
          <cell r="AA156" t="str">
            <v>R</v>
          </cell>
          <cell r="AB156">
            <v>0</v>
          </cell>
          <cell r="AC156">
            <v>1</v>
          </cell>
          <cell r="AD156">
            <v>1</v>
          </cell>
          <cell r="AE156">
            <v>0</v>
          </cell>
          <cell r="AF156">
            <v>0</v>
          </cell>
          <cell r="AG156">
            <v>1</v>
          </cell>
        </row>
        <row r="157">
          <cell r="A157">
            <v>36629</v>
          </cell>
          <cell r="B157" t="str">
            <v>Kapal</v>
          </cell>
          <cell r="C157" t="str">
            <v>P_Basangkasa</v>
          </cell>
          <cell r="D157">
            <v>86</v>
          </cell>
          <cell r="H157">
            <v>0.55277777777777781</v>
          </cell>
          <cell r="I157">
            <v>0.55902777777777779</v>
          </cell>
          <cell r="K157" t="str">
            <v>R</v>
          </cell>
          <cell r="M157">
            <v>6.2499999999999778E-3</v>
          </cell>
          <cell r="N157">
            <v>80</v>
          </cell>
          <cell r="O157">
            <v>85</v>
          </cell>
          <cell r="P157">
            <v>379.8275999999986</v>
          </cell>
          <cell r="Q157">
            <v>24</v>
          </cell>
          <cell r="R157" t="str">
            <v>Transformator rusak</v>
          </cell>
          <cell r="S157" t="str">
            <v>Jamper kembali di KA 163</v>
          </cell>
          <cell r="T157">
            <v>0</v>
          </cell>
          <cell r="U157">
            <v>0</v>
          </cell>
          <cell r="V157">
            <v>0</v>
          </cell>
          <cell r="W157">
            <v>6.2499999999999778E-3</v>
          </cell>
          <cell r="X157">
            <v>0</v>
          </cell>
          <cell r="Y157">
            <v>6.2499999999999778E-3</v>
          </cell>
          <cell r="Z157">
            <v>100</v>
          </cell>
          <cell r="AA157" t="str">
            <v>R</v>
          </cell>
          <cell r="AB157">
            <v>1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1</v>
          </cell>
        </row>
        <row r="158">
          <cell r="A158">
            <v>36629</v>
          </cell>
          <cell r="B158" t="str">
            <v>Gianyar</v>
          </cell>
          <cell r="C158" t="str">
            <v>P_Tampak_Siring</v>
          </cell>
          <cell r="D158">
            <v>53</v>
          </cell>
          <cell r="E158" t="str">
            <v>EF</v>
          </cell>
          <cell r="F158">
            <v>0.59722222222222221</v>
          </cell>
          <cell r="G158">
            <v>0.59791666666666665</v>
          </cell>
          <cell r="M158">
            <v>6.9444444444444198E-4</v>
          </cell>
          <cell r="N158">
            <v>53</v>
          </cell>
          <cell r="O158">
            <v>53</v>
          </cell>
          <cell r="P158">
            <v>26.008866666666574</v>
          </cell>
          <cell r="Q158">
            <v>49</v>
          </cell>
          <cell r="R158" t="str">
            <v>Lain - lain</v>
          </cell>
          <cell r="S158" t="str">
            <v>Recloser sukses</v>
          </cell>
          <cell r="T158">
            <v>6.9444444444444198E-4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6.9444444444444198E-4</v>
          </cell>
          <cell r="Z158">
            <v>64</v>
          </cell>
          <cell r="AA158" t="str">
            <v>R</v>
          </cell>
          <cell r="AB158">
            <v>0</v>
          </cell>
          <cell r="AC158">
            <v>0</v>
          </cell>
          <cell r="AD158">
            <v>1</v>
          </cell>
          <cell r="AE158">
            <v>1</v>
          </cell>
          <cell r="AF158">
            <v>0</v>
          </cell>
          <cell r="AG158">
            <v>0</v>
          </cell>
        </row>
        <row r="159">
          <cell r="A159">
            <v>36629</v>
          </cell>
          <cell r="B159" t="str">
            <v>Gianyar</v>
          </cell>
          <cell r="C159" t="str">
            <v>P_Susut</v>
          </cell>
          <cell r="D159">
            <v>19</v>
          </cell>
          <cell r="E159" t="str">
            <v>OC</v>
          </cell>
          <cell r="F159">
            <v>0.60486111111111118</v>
          </cell>
          <cell r="I159">
            <v>0.60555555555555551</v>
          </cell>
          <cell r="K159" t="str">
            <v>R</v>
          </cell>
          <cell r="M159">
            <v>6.9444444444433095E-4</v>
          </cell>
          <cell r="N159">
            <v>0</v>
          </cell>
          <cell r="O159">
            <v>0</v>
          </cell>
          <cell r="P159">
            <v>9.3239333333318086</v>
          </cell>
          <cell r="Q159" t="str">
            <v>41e</v>
          </cell>
          <cell r="R159" t="str">
            <v>Rele bekerja tanpa penyebab yang jelas, PMT  masuk kembali</v>
          </cell>
          <cell r="S159" t="str">
            <v>Dicoba gagal</v>
          </cell>
          <cell r="T159">
            <v>0</v>
          </cell>
          <cell r="U159">
            <v>6.9444444444433095E-4</v>
          </cell>
          <cell r="V159">
            <v>0</v>
          </cell>
          <cell r="W159">
            <v>0</v>
          </cell>
          <cell r="X159">
            <v>0</v>
          </cell>
          <cell r="Y159">
            <v>6.9444444444433095E-4</v>
          </cell>
          <cell r="Z159">
            <v>67</v>
          </cell>
          <cell r="AA159" t="str">
            <v>R</v>
          </cell>
          <cell r="AB159">
            <v>1</v>
          </cell>
          <cell r="AC159">
            <v>0</v>
          </cell>
          <cell r="AD159">
            <v>1</v>
          </cell>
          <cell r="AE159">
            <v>0</v>
          </cell>
          <cell r="AF159">
            <v>0</v>
          </cell>
          <cell r="AG159">
            <v>1</v>
          </cell>
        </row>
        <row r="160">
          <cell r="A160">
            <v>36629</v>
          </cell>
          <cell r="B160" t="str">
            <v>Gianyar</v>
          </cell>
          <cell r="C160" t="str">
            <v>P_Susut</v>
          </cell>
          <cell r="D160">
            <v>19</v>
          </cell>
          <cell r="E160" t="str">
            <v>OC</v>
          </cell>
          <cell r="F160">
            <v>0.60555555555555551</v>
          </cell>
          <cell r="I160">
            <v>0.60833333333333328</v>
          </cell>
          <cell r="K160" t="str">
            <v>R</v>
          </cell>
          <cell r="M160">
            <v>2.7777777777777679E-3</v>
          </cell>
          <cell r="N160">
            <v>12</v>
          </cell>
          <cell r="O160">
            <v>16</v>
          </cell>
          <cell r="P160">
            <v>37.295733333333196</v>
          </cell>
          <cell r="Q160" t="str">
            <v>41e</v>
          </cell>
          <cell r="R160" t="str">
            <v>Rele bekerja tanpa penyebab yang jelas, PMT  masuk kembali</v>
          </cell>
          <cell r="S160" t="str">
            <v>Masuk sendiri, tanpa di Action</v>
          </cell>
          <cell r="T160">
            <v>0</v>
          </cell>
          <cell r="U160">
            <v>2.7777777777777679E-3</v>
          </cell>
          <cell r="V160">
            <v>0</v>
          </cell>
          <cell r="W160">
            <v>0</v>
          </cell>
          <cell r="X160">
            <v>0</v>
          </cell>
          <cell r="Y160">
            <v>2.7777777777777679E-3</v>
          </cell>
          <cell r="Z160">
            <v>67</v>
          </cell>
          <cell r="AA160" t="str">
            <v>R</v>
          </cell>
          <cell r="AB160">
            <v>1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1</v>
          </cell>
        </row>
        <row r="161">
          <cell r="A161">
            <v>36629</v>
          </cell>
          <cell r="B161" t="str">
            <v>Pesanggaran</v>
          </cell>
          <cell r="C161" t="str">
            <v>P_Reagen</v>
          </cell>
          <cell r="D161">
            <v>190</v>
          </cell>
          <cell r="H161">
            <v>0.61458333333333337</v>
          </cell>
          <cell r="I161">
            <v>0.62361111111111112</v>
          </cell>
          <cell r="K161" t="str">
            <v>R</v>
          </cell>
          <cell r="M161">
            <v>9.0277777777777457E-3</v>
          </cell>
          <cell r="N161">
            <v>90</v>
          </cell>
          <cell r="O161">
            <v>196</v>
          </cell>
          <cell r="P161">
            <v>1212.1113333333292</v>
          </cell>
          <cell r="Q161">
            <v>24</v>
          </cell>
          <cell r="R161" t="str">
            <v>Transformator rusak</v>
          </cell>
          <cell r="S161" t="str">
            <v>Buka jjamper u / ganti trafo KA 127 didepan Kantor Rayon Kuta</v>
          </cell>
          <cell r="T161">
            <v>0</v>
          </cell>
          <cell r="U161">
            <v>0</v>
          </cell>
          <cell r="V161">
            <v>0</v>
          </cell>
          <cell r="W161">
            <v>9.0277777777777457E-3</v>
          </cell>
          <cell r="X161">
            <v>0</v>
          </cell>
          <cell r="Y161">
            <v>9.0277777777777457E-3</v>
          </cell>
          <cell r="Z161">
            <v>159</v>
          </cell>
          <cell r="AA161" t="str">
            <v>R</v>
          </cell>
          <cell r="AB161">
            <v>1</v>
          </cell>
          <cell r="AC161">
            <v>0</v>
          </cell>
          <cell r="AD161">
            <v>0</v>
          </cell>
          <cell r="AE161">
            <v>0</v>
          </cell>
          <cell r="AF161">
            <v>1</v>
          </cell>
          <cell r="AG161">
            <v>1</v>
          </cell>
        </row>
        <row r="162">
          <cell r="A162">
            <v>36629</v>
          </cell>
          <cell r="B162" t="str">
            <v>Gianyar</v>
          </cell>
          <cell r="C162" t="str">
            <v>P_Klungkung</v>
          </cell>
          <cell r="D162">
            <v>35</v>
          </cell>
          <cell r="E162" t="str">
            <v>EF</v>
          </cell>
          <cell r="F162">
            <v>0.62013888888888891</v>
          </cell>
          <cell r="G162">
            <v>0.62083333333333335</v>
          </cell>
          <cell r="M162">
            <v>6.9444444444444198E-4</v>
          </cell>
          <cell r="N162">
            <v>35</v>
          </cell>
          <cell r="O162">
            <v>35</v>
          </cell>
          <cell r="P162">
            <v>17.175666666666604</v>
          </cell>
          <cell r="Q162" t="str">
            <v>41e</v>
          </cell>
          <cell r="R162" t="str">
            <v>Rele bekerja tanpa penyebab yang jelas, PMT  masuk kembali</v>
          </cell>
          <cell r="S162" t="str">
            <v>Reclosed sukses</v>
          </cell>
          <cell r="T162">
            <v>6.9444444444444198E-4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6.9444444444444198E-4</v>
          </cell>
          <cell r="Z162">
            <v>68</v>
          </cell>
          <cell r="AA162" t="str">
            <v>R</v>
          </cell>
          <cell r="AB162">
            <v>0</v>
          </cell>
          <cell r="AC162">
            <v>0</v>
          </cell>
          <cell r="AD162">
            <v>1</v>
          </cell>
          <cell r="AE162">
            <v>1</v>
          </cell>
          <cell r="AF162">
            <v>0</v>
          </cell>
          <cell r="AG162">
            <v>0</v>
          </cell>
        </row>
        <row r="163">
          <cell r="A163">
            <v>36629</v>
          </cell>
          <cell r="B163" t="str">
            <v>GD_RSUP</v>
          </cell>
          <cell r="C163" t="str">
            <v>LBS3_Grand_Sudirman</v>
          </cell>
          <cell r="D163">
            <v>0</v>
          </cell>
          <cell r="H163">
            <v>0.3756944444444445</v>
          </cell>
          <cell r="I163">
            <v>0.63749999999999996</v>
          </cell>
          <cell r="K163" t="str">
            <v>R</v>
          </cell>
          <cell r="M163">
            <v>0.26180555555555546</v>
          </cell>
          <cell r="N163">
            <v>0</v>
          </cell>
          <cell r="O163">
            <v>0</v>
          </cell>
          <cell r="P163">
            <v>0</v>
          </cell>
          <cell r="Q163">
            <v>49</v>
          </cell>
          <cell r="R163" t="str">
            <v>Lain - lain</v>
          </cell>
          <cell r="S163" t="str">
            <v>Manuper beban P_Vip_1 ke P.Exp Unud .</v>
          </cell>
          <cell r="T163">
            <v>0</v>
          </cell>
          <cell r="U163">
            <v>0</v>
          </cell>
          <cell r="V163">
            <v>0</v>
          </cell>
          <cell r="W163">
            <v>0.26180555555555546</v>
          </cell>
          <cell r="X163">
            <v>0</v>
          </cell>
          <cell r="Y163">
            <v>0.26180555555555546</v>
          </cell>
          <cell r="Z163">
            <v>962</v>
          </cell>
          <cell r="AA163" t="str">
            <v>L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</v>
          </cell>
          <cell r="AG163">
            <v>1</v>
          </cell>
        </row>
        <row r="164">
          <cell r="A164">
            <v>36629</v>
          </cell>
          <cell r="B164" t="str">
            <v>Pesanggaran</v>
          </cell>
          <cell r="C164" t="str">
            <v>P_Reagen</v>
          </cell>
          <cell r="D164">
            <v>180</v>
          </cell>
          <cell r="H164">
            <v>0.69791666666666663</v>
          </cell>
          <cell r="I164">
            <v>0.70416666666666661</v>
          </cell>
          <cell r="K164" t="str">
            <v>R</v>
          </cell>
          <cell r="M164">
            <v>6.2499999999999778E-3</v>
          </cell>
          <cell r="N164">
            <v>96</v>
          </cell>
          <cell r="O164">
            <v>160</v>
          </cell>
          <cell r="P164">
            <v>794.98799999999721</v>
          </cell>
          <cell r="Q164">
            <v>24</v>
          </cell>
          <cell r="R164" t="str">
            <v>Transformator rusak</v>
          </cell>
          <cell r="S164" t="str">
            <v>Jamper kembali i trafo KA 127 didepan Kantor Rayon Kuta</v>
          </cell>
          <cell r="T164">
            <v>0</v>
          </cell>
          <cell r="U164">
            <v>0</v>
          </cell>
          <cell r="V164">
            <v>0</v>
          </cell>
          <cell r="W164">
            <v>6.2499999999999778E-3</v>
          </cell>
          <cell r="X164">
            <v>0</v>
          </cell>
          <cell r="Y164">
            <v>6.2499999999999778E-3</v>
          </cell>
          <cell r="Z164">
            <v>159</v>
          </cell>
          <cell r="AA164" t="str">
            <v>R</v>
          </cell>
          <cell r="AB164">
            <v>1</v>
          </cell>
          <cell r="AC164">
            <v>0</v>
          </cell>
          <cell r="AD164">
            <v>0</v>
          </cell>
          <cell r="AE164">
            <v>0</v>
          </cell>
          <cell r="AF164">
            <v>1</v>
          </cell>
          <cell r="AG164">
            <v>1</v>
          </cell>
        </row>
        <row r="165">
          <cell r="A165">
            <v>36629</v>
          </cell>
          <cell r="B165" t="str">
            <v>Gianyar</v>
          </cell>
          <cell r="C165" t="str">
            <v>P_Susut</v>
          </cell>
          <cell r="D165">
            <v>12</v>
          </cell>
          <cell r="E165" t="str">
            <v>OC</v>
          </cell>
          <cell r="F165">
            <v>0.72291666666666676</v>
          </cell>
          <cell r="I165">
            <v>0.72361111111111109</v>
          </cell>
          <cell r="K165" t="str">
            <v>R</v>
          </cell>
          <cell r="M165">
            <v>6.9444444444433095E-4</v>
          </cell>
          <cell r="N165">
            <v>12</v>
          </cell>
          <cell r="O165">
            <v>12</v>
          </cell>
          <cell r="P165">
            <v>5.888799999999037</v>
          </cell>
          <cell r="Q165" t="str">
            <v>41e</v>
          </cell>
          <cell r="R165" t="str">
            <v>Rele bekerja tanpa penyebab yang jelas, PMT  masuk kembali</v>
          </cell>
          <cell r="S165" t="str">
            <v>Hujan lebat</v>
          </cell>
          <cell r="T165">
            <v>0</v>
          </cell>
          <cell r="U165">
            <v>6.9444444444433095E-4</v>
          </cell>
          <cell r="V165">
            <v>0</v>
          </cell>
          <cell r="W165">
            <v>0</v>
          </cell>
          <cell r="X165">
            <v>0</v>
          </cell>
          <cell r="Y165">
            <v>6.9444444444433095E-4</v>
          </cell>
          <cell r="Z165">
            <v>67</v>
          </cell>
          <cell r="AA165" t="str">
            <v>R</v>
          </cell>
          <cell r="AB165">
            <v>1</v>
          </cell>
          <cell r="AC165">
            <v>0</v>
          </cell>
          <cell r="AD165">
            <v>1</v>
          </cell>
          <cell r="AE165">
            <v>0</v>
          </cell>
          <cell r="AF165">
            <v>0</v>
          </cell>
          <cell r="AG165">
            <v>1</v>
          </cell>
        </row>
        <row r="166">
          <cell r="A166">
            <v>36629</v>
          </cell>
          <cell r="B166" t="str">
            <v>Kapal</v>
          </cell>
          <cell r="C166" t="str">
            <v>P_Marga</v>
          </cell>
          <cell r="D166">
            <v>50</v>
          </cell>
          <cell r="H166">
            <v>0.73124999999999996</v>
          </cell>
          <cell r="I166">
            <v>0.74652777777777779</v>
          </cell>
          <cell r="K166" t="str">
            <v>R</v>
          </cell>
          <cell r="M166">
            <v>1.5277777777777835E-2</v>
          </cell>
          <cell r="N166">
            <v>60</v>
          </cell>
          <cell r="O166">
            <v>70</v>
          </cell>
          <cell r="P166">
            <v>539.80666666666866</v>
          </cell>
          <cell r="Q166">
            <v>49</v>
          </cell>
          <cell r="R166" t="str">
            <v>Lain - lain</v>
          </cell>
          <cell r="S166" t="str">
            <v>Tebang pohon krn SUTM keluar api kena pohon waru namun penyulang belum trip</v>
          </cell>
          <cell r="T166">
            <v>0</v>
          </cell>
          <cell r="U166">
            <v>0</v>
          </cell>
          <cell r="V166">
            <v>0</v>
          </cell>
          <cell r="W166">
            <v>1.5277777777777835E-2</v>
          </cell>
          <cell r="X166">
            <v>0</v>
          </cell>
          <cell r="Y166">
            <v>1.5277777777777835E-2</v>
          </cell>
          <cell r="Z166">
            <v>110</v>
          </cell>
          <cell r="AA166" t="str">
            <v>R</v>
          </cell>
          <cell r="AB166">
            <v>1</v>
          </cell>
          <cell r="AC166">
            <v>0</v>
          </cell>
          <cell r="AD166">
            <v>0</v>
          </cell>
          <cell r="AE166">
            <v>0</v>
          </cell>
          <cell r="AF166">
            <v>1</v>
          </cell>
          <cell r="AG166">
            <v>1</v>
          </cell>
        </row>
        <row r="167">
          <cell r="A167">
            <v>36629</v>
          </cell>
          <cell r="B167" t="str">
            <v>Baturiti</v>
          </cell>
          <cell r="C167" t="str">
            <v>P_Baturiti</v>
          </cell>
          <cell r="D167">
            <v>17</v>
          </cell>
          <cell r="H167">
            <v>0.74375000000000002</v>
          </cell>
          <cell r="I167">
            <v>0.74583333333333324</v>
          </cell>
          <cell r="M167">
            <v>2.0833333333332149E-3</v>
          </cell>
          <cell r="N167">
            <v>2</v>
          </cell>
          <cell r="O167">
            <v>6</v>
          </cell>
          <cell r="P167">
            <v>25.027399999998579</v>
          </cell>
          <cell r="Q167">
            <v>49</v>
          </cell>
          <cell r="R167" t="str">
            <v>Lain - lain</v>
          </cell>
          <cell r="S167" t="str">
            <v>Sebagian beban P.Baturiti di manuver ke P Taman Tanda , karena ada acara Diklat di Wisma Bedugul</v>
          </cell>
          <cell r="T167">
            <v>0</v>
          </cell>
          <cell r="U167">
            <v>0</v>
          </cell>
          <cell r="V167">
            <v>0</v>
          </cell>
          <cell r="W167">
            <v>2.0833333333332149E-3</v>
          </cell>
          <cell r="X167">
            <v>0</v>
          </cell>
          <cell r="Y167">
            <v>2.0833333333332149E-3</v>
          </cell>
          <cell r="Z167">
            <v>32</v>
          </cell>
          <cell r="AA167" t="str">
            <v>M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1</v>
          </cell>
          <cell r="AG167">
            <v>1</v>
          </cell>
        </row>
        <row r="168">
          <cell r="A168">
            <v>36629</v>
          </cell>
          <cell r="B168" t="str">
            <v>GH_Luwus</v>
          </cell>
          <cell r="C168" t="str">
            <v>LBS5_P_Taman_Tanda</v>
          </cell>
          <cell r="D168">
            <v>0</v>
          </cell>
          <cell r="I168">
            <v>0.74513888888888891</v>
          </cell>
          <cell r="K168" t="str">
            <v>R</v>
          </cell>
          <cell r="N168">
            <v>0</v>
          </cell>
          <cell r="O168">
            <v>0</v>
          </cell>
          <cell r="P168">
            <v>0</v>
          </cell>
          <cell r="Q168">
            <v>49</v>
          </cell>
          <cell r="R168" t="str">
            <v>Lain - lain</v>
          </cell>
          <cell r="S168" t="str">
            <v xml:space="preserve"> --  sda  --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545</v>
          </cell>
          <cell r="AA168" t="str">
            <v>L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1</v>
          </cell>
        </row>
        <row r="169">
          <cell r="A169">
            <v>36629</v>
          </cell>
          <cell r="B169" t="str">
            <v>Nusa Dua</v>
          </cell>
          <cell r="C169" t="str">
            <v>P_Golf_Course</v>
          </cell>
          <cell r="D169">
            <v>70</v>
          </cell>
          <cell r="E169" t="str">
            <v>EF</v>
          </cell>
          <cell r="F169">
            <v>0.9159722222222223</v>
          </cell>
          <cell r="I169">
            <v>0.9194444444444444</v>
          </cell>
          <cell r="K169" t="str">
            <v>M</v>
          </cell>
          <cell r="M169">
            <v>3.4722222222220989E-3</v>
          </cell>
          <cell r="N169">
            <v>25</v>
          </cell>
          <cell r="O169">
            <v>45</v>
          </cell>
          <cell r="P169">
            <v>171.75666666666055</v>
          </cell>
          <cell r="Q169">
            <v>56</v>
          </cell>
          <cell r="R169" t="str">
            <v>Rele bekerja karena ikutan (sympthetic tripping).</v>
          </cell>
          <cell r="T169">
            <v>0</v>
          </cell>
          <cell r="U169">
            <v>3.4722222222220989E-3</v>
          </cell>
          <cell r="V169">
            <v>0</v>
          </cell>
          <cell r="W169">
            <v>0</v>
          </cell>
          <cell r="X169">
            <v>0</v>
          </cell>
          <cell r="Y169">
            <v>3.4722222222220989E-3</v>
          </cell>
          <cell r="Z169">
            <v>129</v>
          </cell>
          <cell r="AA169" t="str">
            <v>R</v>
          </cell>
          <cell r="AB169">
            <v>0</v>
          </cell>
          <cell r="AC169">
            <v>1</v>
          </cell>
          <cell r="AD169">
            <v>1</v>
          </cell>
          <cell r="AE169">
            <v>0</v>
          </cell>
          <cell r="AF169">
            <v>0</v>
          </cell>
          <cell r="AG169">
            <v>1</v>
          </cell>
        </row>
        <row r="170">
          <cell r="A170">
            <v>36629</v>
          </cell>
          <cell r="B170" t="str">
            <v>Nusa Dua</v>
          </cell>
          <cell r="C170" t="str">
            <v>P_Hilton</v>
          </cell>
          <cell r="D170">
            <v>156</v>
          </cell>
          <cell r="E170" t="str">
            <v>OC</v>
          </cell>
          <cell r="F170">
            <v>0.9159722222222223</v>
          </cell>
          <cell r="I170">
            <v>0.9194444444444444</v>
          </cell>
          <cell r="K170" t="str">
            <v>M</v>
          </cell>
          <cell r="M170">
            <v>3.4722222222220989E-3</v>
          </cell>
          <cell r="N170">
            <v>50</v>
          </cell>
          <cell r="O170">
            <v>75</v>
          </cell>
          <cell r="P170">
            <v>382.77199999998641</v>
          </cell>
          <cell r="Q170">
            <v>56</v>
          </cell>
          <cell r="R170" t="str">
            <v>Rele bekerja karena ikutan (sympthetic tripping).</v>
          </cell>
          <cell r="T170">
            <v>0</v>
          </cell>
          <cell r="U170">
            <v>3.4722222222220989E-3</v>
          </cell>
          <cell r="V170">
            <v>0</v>
          </cell>
          <cell r="W170">
            <v>0</v>
          </cell>
          <cell r="X170">
            <v>0</v>
          </cell>
          <cell r="Y170">
            <v>3.4722222222220989E-3</v>
          </cell>
          <cell r="Z170">
            <v>128</v>
          </cell>
          <cell r="AA170" t="str">
            <v>R</v>
          </cell>
          <cell r="AB170">
            <v>0</v>
          </cell>
          <cell r="AC170">
            <v>1</v>
          </cell>
          <cell r="AD170">
            <v>1</v>
          </cell>
          <cell r="AE170">
            <v>0</v>
          </cell>
          <cell r="AF170">
            <v>0</v>
          </cell>
          <cell r="AG170">
            <v>1</v>
          </cell>
        </row>
        <row r="171">
          <cell r="A171">
            <v>36629</v>
          </cell>
          <cell r="B171" t="str">
            <v>Nusa Dua</v>
          </cell>
          <cell r="C171" t="str">
            <v>P_Hilton</v>
          </cell>
          <cell r="D171">
            <v>156</v>
          </cell>
          <cell r="E171" t="str">
            <v>OC</v>
          </cell>
          <cell r="F171">
            <v>0.9194444444444444</v>
          </cell>
          <cell r="I171">
            <v>0.95416666666666661</v>
          </cell>
          <cell r="K171" t="str">
            <v>M</v>
          </cell>
          <cell r="M171">
            <v>3.472222222222221E-2</v>
          </cell>
          <cell r="N171">
            <v>15</v>
          </cell>
          <cell r="O171">
            <v>75</v>
          </cell>
          <cell r="P171">
            <v>3827.7199999999989</v>
          </cell>
          <cell r="Q171">
            <v>49</v>
          </cell>
          <cell r="R171" t="str">
            <v>Lain - lain</v>
          </cell>
          <cell r="S171" t="str">
            <v>CT  Htl Hilton tembus Phs R</v>
          </cell>
          <cell r="T171">
            <v>0</v>
          </cell>
          <cell r="U171">
            <v>3.472222222222221E-2</v>
          </cell>
          <cell r="V171">
            <v>0</v>
          </cell>
          <cell r="W171">
            <v>0</v>
          </cell>
          <cell r="X171">
            <v>0</v>
          </cell>
          <cell r="Y171">
            <v>3.472222222222221E-2</v>
          </cell>
          <cell r="Z171">
            <v>128</v>
          </cell>
          <cell r="AA171" t="str">
            <v>R</v>
          </cell>
          <cell r="AB171">
            <v>0</v>
          </cell>
          <cell r="AC171">
            <v>1</v>
          </cell>
          <cell r="AD171">
            <v>1</v>
          </cell>
          <cell r="AE171">
            <v>0</v>
          </cell>
          <cell r="AF171">
            <v>0</v>
          </cell>
          <cell r="AG171">
            <v>1</v>
          </cell>
        </row>
        <row r="172">
          <cell r="A172">
            <v>36629</v>
          </cell>
          <cell r="B172" t="str">
            <v>Nusa Dua</v>
          </cell>
          <cell r="C172" t="str">
            <v>P_Tragia</v>
          </cell>
          <cell r="D172">
            <v>188</v>
          </cell>
          <cell r="E172" t="str">
            <v>OC</v>
          </cell>
          <cell r="F172">
            <v>0.9159722222222223</v>
          </cell>
          <cell r="I172">
            <v>0.91805555555555562</v>
          </cell>
          <cell r="K172" t="str">
            <v>M</v>
          </cell>
          <cell r="M172">
            <v>2.0833333333333259E-3</v>
          </cell>
          <cell r="N172">
            <v>16</v>
          </cell>
          <cell r="O172">
            <v>16</v>
          </cell>
          <cell r="P172">
            <v>276.77359999999902</v>
          </cell>
          <cell r="Q172">
            <v>56</v>
          </cell>
          <cell r="R172" t="str">
            <v>Rele bekerja karena ikutan (sympthetic tripping).</v>
          </cell>
          <cell r="T172">
            <v>0</v>
          </cell>
          <cell r="U172">
            <v>2.0833333333333259E-3</v>
          </cell>
          <cell r="V172">
            <v>0</v>
          </cell>
          <cell r="W172">
            <v>0</v>
          </cell>
          <cell r="X172">
            <v>0</v>
          </cell>
          <cell r="Y172">
            <v>2.0833333333333259E-3</v>
          </cell>
          <cell r="Z172">
            <v>126</v>
          </cell>
          <cell r="AA172" t="str">
            <v>R</v>
          </cell>
          <cell r="AB172">
            <v>0</v>
          </cell>
          <cell r="AC172">
            <v>1</v>
          </cell>
          <cell r="AD172">
            <v>1</v>
          </cell>
          <cell r="AE172">
            <v>0</v>
          </cell>
          <cell r="AF172">
            <v>0</v>
          </cell>
          <cell r="AG172">
            <v>1</v>
          </cell>
        </row>
        <row r="173">
          <cell r="A173">
            <v>36629</v>
          </cell>
          <cell r="B173" t="str">
            <v>Nusa Dua</v>
          </cell>
          <cell r="C173" t="str">
            <v>P_Tragia</v>
          </cell>
          <cell r="D173">
            <v>24</v>
          </cell>
          <cell r="E173" t="str">
            <v>OC</v>
          </cell>
          <cell r="F173">
            <v>0.9194444444444444</v>
          </cell>
          <cell r="I173">
            <v>0.95694444444444438</v>
          </cell>
          <cell r="K173" t="str">
            <v>M</v>
          </cell>
          <cell r="M173">
            <v>3.7499999999999978E-2</v>
          </cell>
          <cell r="N173">
            <v>16</v>
          </cell>
          <cell r="O173">
            <v>16</v>
          </cell>
          <cell r="P173">
            <v>635.99039999999957</v>
          </cell>
          <cell r="Q173" t="str">
            <v>41e</v>
          </cell>
          <cell r="R173" t="str">
            <v>Rele bekerja tanpa penyebab yang jelas, PMT  masuk kembali</v>
          </cell>
          <cell r="S173" t="str">
            <v>Trip saat mencoba P Hilton  /  Setelah ditelusuri tidak ditemukan gangguang / P sempat normal</v>
          </cell>
          <cell r="T173">
            <v>0</v>
          </cell>
          <cell r="U173">
            <v>3.7499999999999978E-2</v>
          </cell>
          <cell r="V173">
            <v>0</v>
          </cell>
          <cell r="W173">
            <v>0</v>
          </cell>
          <cell r="X173">
            <v>0</v>
          </cell>
          <cell r="Y173">
            <v>3.7499999999999978E-2</v>
          </cell>
          <cell r="Z173">
            <v>126</v>
          </cell>
          <cell r="AA173" t="str">
            <v>R</v>
          </cell>
          <cell r="AB173">
            <v>0</v>
          </cell>
          <cell r="AC173">
            <v>1</v>
          </cell>
          <cell r="AD173">
            <v>1</v>
          </cell>
          <cell r="AE173">
            <v>0</v>
          </cell>
          <cell r="AF173">
            <v>0</v>
          </cell>
          <cell r="AG173">
            <v>1</v>
          </cell>
        </row>
        <row r="174">
          <cell r="A174">
            <v>36629</v>
          </cell>
          <cell r="B174" t="str">
            <v>Nusa Dua</v>
          </cell>
          <cell r="C174" t="str">
            <v>P_Exp._Jimbaran</v>
          </cell>
          <cell r="D174">
            <v>24</v>
          </cell>
          <cell r="E174" t="str">
            <v>EF</v>
          </cell>
          <cell r="F174">
            <v>0.9159722222222223</v>
          </cell>
          <cell r="I174">
            <v>0.91805555555555562</v>
          </cell>
          <cell r="K174" t="str">
            <v>M</v>
          </cell>
          <cell r="M174">
            <v>2.0833333333333259E-3</v>
          </cell>
          <cell r="N174">
            <v>75</v>
          </cell>
          <cell r="O174">
            <v>105</v>
          </cell>
          <cell r="P174">
            <v>35.332799999999871</v>
          </cell>
          <cell r="Q174">
            <v>56</v>
          </cell>
          <cell r="R174" t="str">
            <v>Rele bekerja karena ikutan (sympthetic tripping).</v>
          </cell>
          <cell r="T174">
            <v>0</v>
          </cell>
          <cell r="U174">
            <v>2.0833333333333259E-3</v>
          </cell>
          <cell r="V174">
            <v>0</v>
          </cell>
          <cell r="W174">
            <v>0</v>
          </cell>
          <cell r="X174">
            <v>0</v>
          </cell>
          <cell r="Y174">
            <v>2.0833333333333259E-3</v>
          </cell>
          <cell r="Z174">
            <v>124</v>
          </cell>
          <cell r="AA174" t="str">
            <v>R</v>
          </cell>
          <cell r="AB174">
            <v>0</v>
          </cell>
          <cell r="AC174">
            <v>1</v>
          </cell>
          <cell r="AD174">
            <v>1</v>
          </cell>
          <cell r="AE174">
            <v>0</v>
          </cell>
          <cell r="AF174">
            <v>0</v>
          </cell>
          <cell r="AG174">
            <v>1</v>
          </cell>
        </row>
        <row r="175">
          <cell r="A175">
            <v>36629</v>
          </cell>
          <cell r="B175" t="str">
            <v>Nusa Dua</v>
          </cell>
          <cell r="C175" t="str">
            <v>P_Golf_Course</v>
          </cell>
          <cell r="D175">
            <v>16</v>
          </cell>
          <cell r="E175" t="str">
            <v>OC</v>
          </cell>
          <cell r="F175">
            <v>0.92013888888888884</v>
          </cell>
          <cell r="I175">
            <v>0.93333333333333324</v>
          </cell>
          <cell r="K175" t="str">
            <v>M</v>
          </cell>
          <cell r="M175">
            <v>1.3194444444444398E-2</v>
          </cell>
          <cell r="N175">
            <v>25</v>
          </cell>
          <cell r="O175">
            <v>55</v>
          </cell>
          <cell r="P175">
            <v>149.18293333333281</v>
          </cell>
          <cell r="Q175" t="str">
            <v>41e</v>
          </cell>
          <cell r="R175" t="str">
            <v>Rele bekerja tanpa penyebab yang jelas, PMT  masuk kembali</v>
          </cell>
          <cell r="S175" t="str">
            <v>Trip saat mencoba P Trgia</v>
          </cell>
          <cell r="T175">
            <v>0</v>
          </cell>
          <cell r="U175">
            <v>1.3194444444444398E-2</v>
          </cell>
          <cell r="V175">
            <v>0</v>
          </cell>
          <cell r="W175">
            <v>0</v>
          </cell>
          <cell r="X175">
            <v>0</v>
          </cell>
          <cell r="Y175">
            <v>1.3194444444444398E-2</v>
          </cell>
          <cell r="Z175">
            <v>129</v>
          </cell>
          <cell r="AA175" t="str">
            <v>R</v>
          </cell>
          <cell r="AB175">
            <v>0</v>
          </cell>
          <cell r="AC175">
            <v>1</v>
          </cell>
          <cell r="AD175">
            <v>1</v>
          </cell>
          <cell r="AE175">
            <v>0</v>
          </cell>
          <cell r="AF175">
            <v>0</v>
          </cell>
          <cell r="AG175">
            <v>1</v>
          </cell>
        </row>
        <row r="176">
          <cell r="A176">
            <v>36629</v>
          </cell>
          <cell r="B176" t="str">
            <v>GH_SS_I</v>
          </cell>
          <cell r="C176" t="str">
            <v>LBS2_Cikaratei</v>
          </cell>
          <cell r="D176">
            <v>0</v>
          </cell>
          <cell r="H176">
            <v>8.2638888888888887E-2</v>
          </cell>
          <cell r="I176">
            <v>0.97222222222222221</v>
          </cell>
          <cell r="K176" t="str">
            <v>MR</v>
          </cell>
          <cell r="M176">
            <v>0.88958333333333328</v>
          </cell>
          <cell r="N176">
            <v>0</v>
          </cell>
          <cell r="O176">
            <v>0</v>
          </cell>
          <cell r="P176">
            <v>0</v>
          </cell>
          <cell r="Q176">
            <v>59</v>
          </cell>
          <cell r="R176" t="str">
            <v>Lain - lain.</v>
          </cell>
          <cell r="S176" t="str">
            <v>Manuver ekor P Hilton ke P SS I</v>
          </cell>
          <cell r="T176">
            <v>0</v>
          </cell>
          <cell r="U176">
            <v>0</v>
          </cell>
          <cell r="V176">
            <v>0</v>
          </cell>
          <cell r="W176">
            <v>0.88958333333333328</v>
          </cell>
          <cell r="X176">
            <v>0</v>
          </cell>
          <cell r="Y176">
            <v>0.88958333333333328</v>
          </cell>
          <cell r="Z176">
            <v>482</v>
          </cell>
          <cell r="AA176" t="str">
            <v>L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1</v>
          </cell>
          <cell r="AG176">
            <v>1</v>
          </cell>
        </row>
        <row r="177">
          <cell r="A177">
            <v>36630</v>
          </cell>
          <cell r="B177" t="str">
            <v>Nusa Dua</v>
          </cell>
          <cell r="C177" t="str">
            <v>P_Golf_Course</v>
          </cell>
          <cell r="D177">
            <v>26</v>
          </cell>
          <cell r="E177" t="str">
            <v>OC</v>
          </cell>
          <cell r="F177">
            <v>2.5694444444444447E-2</v>
          </cell>
          <cell r="I177">
            <v>3.0555555555555555E-2</v>
          </cell>
          <cell r="K177" t="str">
            <v>M</v>
          </cell>
          <cell r="M177">
            <v>4.8611111111111077E-3</v>
          </cell>
          <cell r="N177">
            <v>23</v>
          </cell>
          <cell r="O177">
            <v>35</v>
          </cell>
          <cell r="P177">
            <v>89.313466666666599</v>
          </cell>
          <cell r="Q177">
            <v>56</v>
          </cell>
          <cell r="R177" t="str">
            <v>Rele bekerja karena ikutan (sympthetic tripping).</v>
          </cell>
          <cell r="T177">
            <v>0</v>
          </cell>
          <cell r="U177">
            <v>4.8611111111111077E-3</v>
          </cell>
          <cell r="V177">
            <v>0</v>
          </cell>
          <cell r="W177">
            <v>0</v>
          </cell>
          <cell r="X177">
            <v>0</v>
          </cell>
          <cell r="Y177">
            <v>4.8611111111111077E-3</v>
          </cell>
          <cell r="Z177">
            <v>129</v>
          </cell>
          <cell r="AA177" t="str">
            <v>R</v>
          </cell>
          <cell r="AB177">
            <v>0</v>
          </cell>
          <cell r="AC177">
            <v>1</v>
          </cell>
          <cell r="AD177">
            <v>1</v>
          </cell>
          <cell r="AE177">
            <v>0</v>
          </cell>
          <cell r="AF177">
            <v>0</v>
          </cell>
          <cell r="AG177">
            <v>1</v>
          </cell>
        </row>
        <row r="178">
          <cell r="A178">
            <v>36630</v>
          </cell>
          <cell r="B178" t="str">
            <v>Nusa Dua</v>
          </cell>
          <cell r="C178" t="str">
            <v>P_Tragia</v>
          </cell>
          <cell r="D178">
            <v>28</v>
          </cell>
          <cell r="E178" t="str">
            <v>OC/M</v>
          </cell>
          <cell r="F178">
            <v>2.5694444444444447E-2</v>
          </cell>
          <cell r="I178">
            <v>3.0555555555555555E-2</v>
          </cell>
          <cell r="K178" t="str">
            <v>M</v>
          </cell>
          <cell r="M178">
            <v>4.8611111111111077E-3</v>
          </cell>
          <cell r="N178">
            <v>12</v>
          </cell>
          <cell r="O178">
            <v>12</v>
          </cell>
          <cell r="P178">
            <v>96.183733333333251</v>
          </cell>
          <cell r="Q178">
            <v>56</v>
          </cell>
          <cell r="R178" t="str">
            <v>Rele bekerja karena ikutan (sympthetic tripping).</v>
          </cell>
          <cell r="T178">
            <v>0</v>
          </cell>
          <cell r="U178">
            <v>4.8611111111111077E-3</v>
          </cell>
          <cell r="V178">
            <v>0</v>
          </cell>
          <cell r="W178">
            <v>0</v>
          </cell>
          <cell r="X178">
            <v>0</v>
          </cell>
          <cell r="Y178">
            <v>4.8611111111111077E-3</v>
          </cell>
          <cell r="Z178">
            <v>126</v>
          </cell>
          <cell r="AA178" t="str">
            <v>R</v>
          </cell>
          <cell r="AB178">
            <v>0</v>
          </cell>
          <cell r="AC178">
            <v>1</v>
          </cell>
          <cell r="AD178">
            <v>1</v>
          </cell>
          <cell r="AE178">
            <v>0</v>
          </cell>
          <cell r="AF178">
            <v>0</v>
          </cell>
          <cell r="AG178">
            <v>1</v>
          </cell>
        </row>
        <row r="179">
          <cell r="A179">
            <v>36630</v>
          </cell>
          <cell r="B179" t="str">
            <v>Nusa Dua</v>
          </cell>
          <cell r="C179" t="str">
            <v>P_Tragia</v>
          </cell>
          <cell r="D179">
            <v>28</v>
          </cell>
          <cell r="E179" t="str">
            <v>OC/M</v>
          </cell>
          <cell r="F179">
            <v>3.0555555555555555E-2</v>
          </cell>
          <cell r="I179">
            <v>0.10833333333333334</v>
          </cell>
          <cell r="K179" t="str">
            <v>M</v>
          </cell>
          <cell r="M179">
            <v>7.7777777777777779E-2</v>
          </cell>
          <cell r="N179">
            <v>12</v>
          </cell>
          <cell r="O179">
            <v>12</v>
          </cell>
          <cell r="P179">
            <v>1538.9397333333332</v>
          </cell>
          <cell r="Q179">
            <v>56</v>
          </cell>
          <cell r="R179" t="str">
            <v>Rele bekerja karena ikutan (sympthetic tripping).</v>
          </cell>
          <cell r="T179">
            <v>0</v>
          </cell>
          <cell r="U179">
            <v>7.7777777777777779E-2</v>
          </cell>
          <cell r="V179">
            <v>0</v>
          </cell>
          <cell r="W179">
            <v>0</v>
          </cell>
          <cell r="X179">
            <v>0</v>
          </cell>
          <cell r="Y179">
            <v>7.7777777777777779E-2</v>
          </cell>
          <cell r="Z179">
            <v>126</v>
          </cell>
          <cell r="AA179" t="str">
            <v>R</v>
          </cell>
          <cell r="AB179">
            <v>0</v>
          </cell>
          <cell r="AC179">
            <v>1</v>
          </cell>
          <cell r="AD179">
            <v>1</v>
          </cell>
          <cell r="AE179">
            <v>0</v>
          </cell>
          <cell r="AF179">
            <v>0</v>
          </cell>
          <cell r="AG179">
            <v>1</v>
          </cell>
        </row>
        <row r="180">
          <cell r="A180">
            <v>36630</v>
          </cell>
          <cell r="B180" t="str">
            <v>Nusa Dua</v>
          </cell>
          <cell r="C180" t="str">
            <v>P_Hilton</v>
          </cell>
          <cell r="D180">
            <v>0</v>
          </cell>
          <cell r="H180">
            <v>3.6111111111111115E-2</v>
          </cell>
          <cell r="I180">
            <v>7.6388888888888895E-2</v>
          </cell>
          <cell r="K180" t="str">
            <v>M</v>
          </cell>
          <cell r="M180">
            <v>4.027777777777778E-2</v>
          </cell>
          <cell r="N180">
            <v>85</v>
          </cell>
          <cell r="O180">
            <v>105</v>
          </cell>
          <cell r="P180">
            <v>105</v>
          </cell>
          <cell r="Q180">
            <v>59</v>
          </cell>
          <cell r="R180" t="str">
            <v>Lain - lain.</v>
          </cell>
          <cell r="S180" t="str">
            <v>Jamper CT di Htl Hilton</v>
          </cell>
          <cell r="T180">
            <v>0</v>
          </cell>
          <cell r="U180">
            <v>0</v>
          </cell>
          <cell r="V180">
            <v>0</v>
          </cell>
          <cell r="W180">
            <v>4.027777777777778E-2</v>
          </cell>
          <cell r="X180">
            <v>0</v>
          </cell>
          <cell r="Y180">
            <v>4.027777777777778E-2</v>
          </cell>
          <cell r="Z180">
            <v>128</v>
          </cell>
          <cell r="AA180" t="str">
            <v>R</v>
          </cell>
          <cell r="AB180">
            <v>0</v>
          </cell>
          <cell r="AC180">
            <v>1</v>
          </cell>
          <cell r="AD180">
            <v>0</v>
          </cell>
          <cell r="AE180">
            <v>0</v>
          </cell>
          <cell r="AF180">
            <v>1</v>
          </cell>
          <cell r="AG180">
            <v>1</v>
          </cell>
        </row>
        <row r="181">
          <cell r="A181">
            <v>36630</v>
          </cell>
          <cell r="B181" t="str">
            <v>Nusa Dua</v>
          </cell>
          <cell r="C181" t="str">
            <v>P_Tragia</v>
          </cell>
          <cell r="D181">
            <v>14</v>
          </cell>
          <cell r="E181" t="str">
            <v>OC</v>
          </cell>
          <cell r="F181">
            <v>0.17013888888888887</v>
          </cell>
          <cell r="I181">
            <v>0.17361111111111113</v>
          </cell>
          <cell r="K181" t="str">
            <v>M</v>
          </cell>
          <cell r="M181">
            <v>3.4722222222222654E-3</v>
          </cell>
          <cell r="N181">
            <v>12</v>
          </cell>
          <cell r="O181">
            <v>12</v>
          </cell>
          <cell r="P181">
            <v>34.351333333333756</v>
          </cell>
          <cell r="Q181">
            <v>59</v>
          </cell>
          <cell r="R181" t="str">
            <v>Lain - lain.</v>
          </cell>
          <cell r="S181" t="str">
            <v>Plat Coper Cubicel PAM Tirta tembus</v>
          </cell>
          <cell r="T181">
            <v>0</v>
          </cell>
          <cell r="U181">
            <v>3.4722222222222654E-3</v>
          </cell>
          <cell r="V181">
            <v>0</v>
          </cell>
          <cell r="W181">
            <v>0</v>
          </cell>
          <cell r="X181">
            <v>0</v>
          </cell>
          <cell r="Y181">
            <v>3.4722222222222654E-3</v>
          </cell>
          <cell r="Z181">
            <v>126</v>
          </cell>
          <cell r="AA181" t="str">
            <v>R</v>
          </cell>
          <cell r="AB181">
            <v>0</v>
          </cell>
          <cell r="AC181">
            <v>1</v>
          </cell>
          <cell r="AD181">
            <v>1</v>
          </cell>
          <cell r="AE181">
            <v>0</v>
          </cell>
          <cell r="AF181">
            <v>0</v>
          </cell>
          <cell r="AG181">
            <v>1</v>
          </cell>
        </row>
        <row r="182">
          <cell r="A182">
            <v>36630</v>
          </cell>
          <cell r="B182" t="str">
            <v>Nusa Dua</v>
          </cell>
          <cell r="C182" t="str">
            <v>P_Golf_Course</v>
          </cell>
          <cell r="D182">
            <v>52</v>
          </cell>
          <cell r="E182" t="str">
            <v>OC/M</v>
          </cell>
          <cell r="F182">
            <v>0.17708333333333334</v>
          </cell>
          <cell r="I182">
            <v>0.18333333333333335</v>
          </cell>
          <cell r="K182" t="str">
            <v xml:space="preserve">M </v>
          </cell>
          <cell r="M182">
            <v>6.2500000000000056E-3</v>
          </cell>
          <cell r="N182">
            <v>52</v>
          </cell>
          <cell r="O182">
            <v>52</v>
          </cell>
          <cell r="P182">
            <v>229.66320000000019</v>
          </cell>
          <cell r="Q182">
            <v>56</v>
          </cell>
          <cell r="R182" t="str">
            <v>Rele bekerja karena ikutan (sympthetic tripping).</v>
          </cell>
          <cell r="T182">
            <v>0</v>
          </cell>
          <cell r="U182">
            <v>6.2500000000000056E-3</v>
          </cell>
          <cell r="V182">
            <v>0</v>
          </cell>
          <cell r="W182">
            <v>0</v>
          </cell>
          <cell r="X182">
            <v>0</v>
          </cell>
          <cell r="Y182">
            <v>6.2500000000000056E-3</v>
          </cell>
          <cell r="Z182">
            <v>129</v>
          </cell>
          <cell r="AA182" t="str">
            <v>R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0</v>
          </cell>
          <cell r="AG182">
            <v>1</v>
          </cell>
        </row>
        <row r="183">
          <cell r="A183">
            <v>36630</v>
          </cell>
          <cell r="B183" t="str">
            <v>Nusa Dua</v>
          </cell>
          <cell r="C183" t="str">
            <v>P_Tragia</v>
          </cell>
          <cell r="D183">
            <v>12</v>
          </cell>
          <cell r="E183" t="str">
            <v>OC/M</v>
          </cell>
          <cell r="F183">
            <v>0.17708333333333334</v>
          </cell>
          <cell r="I183">
            <v>0.18263888888888891</v>
          </cell>
          <cell r="K183" t="str">
            <v xml:space="preserve">M </v>
          </cell>
          <cell r="M183">
            <v>5.5555555555555636E-3</v>
          </cell>
          <cell r="N183">
            <v>12</v>
          </cell>
          <cell r="O183">
            <v>12</v>
          </cell>
          <cell r="P183">
            <v>47.110400000000062</v>
          </cell>
          <cell r="Q183">
            <v>56</v>
          </cell>
          <cell r="R183" t="str">
            <v>Rele bekerja karena ikutan (sympthetic tripping).</v>
          </cell>
          <cell r="T183">
            <v>0</v>
          </cell>
          <cell r="U183">
            <v>5.5555555555555636E-3</v>
          </cell>
          <cell r="V183">
            <v>0</v>
          </cell>
          <cell r="W183">
            <v>0</v>
          </cell>
          <cell r="X183">
            <v>0</v>
          </cell>
          <cell r="Y183">
            <v>5.5555555555555636E-3</v>
          </cell>
          <cell r="Z183">
            <v>126</v>
          </cell>
          <cell r="AA183" t="str">
            <v>R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0</v>
          </cell>
          <cell r="AG183">
            <v>1</v>
          </cell>
        </row>
        <row r="184">
          <cell r="A184">
            <v>36630</v>
          </cell>
          <cell r="B184" t="str">
            <v>Nusa Dua</v>
          </cell>
          <cell r="C184" t="str">
            <v>P_Boster_Pump</v>
          </cell>
          <cell r="D184">
            <v>24</v>
          </cell>
          <cell r="E184" t="str">
            <v>EF</v>
          </cell>
          <cell r="F184">
            <v>0.17708333333333334</v>
          </cell>
          <cell r="I184">
            <v>0.18333333333333335</v>
          </cell>
          <cell r="K184" t="str">
            <v xml:space="preserve">M </v>
          </cell>
          <cell r="M184">
            <v>6.2500000000000056E-3</v>
          </cell>
          <cell r="N184">
            <v>5</v>
          </cell>
          <cell r="O184">
            <v>5</v>
          </cell>
          <cell r="P184">
            <v>105.99840000000009</v>
          </cell>
          <cell r="Q184">
            <v>56</v>
          </cell>
          <cell r="R184" t="str">
            <v>Rele bekerja karena ikutan (sympthetic tripping).</v>
          </cell>
          <cell r="T184">
            <v>0</v>
          </cell>
          <cell r="U184">
            <v>6.2500000000000056E-3</v>
          </cell>
          <cell r="V184">
            <v>0</v>
          </cell>
          <cell r="W184">
            <v>0</v>
          </cell>
          <cell r="X184">
            <v>0</v>
          </cell>
          <cell r="Y184">
            <v>6.2500000000000056E-3</v>
          </cell>
          <cell r="Z184">
            <v>125</v>
          </cell>
          <cell r="AA184" t="str">
            <v>R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0</v>
          </cell>
          <cell r="AG184">
            <v>1</v>
          </cell>
        </row>
        <row r="185">
          <cell r="A185">
            <v>36630</v>
          </cell>
          <cell r="B185" t="str">
            <v>Nusa Dua</v>
          </cell>
          <cell r="C185" t="str">
            <v>P_Boster_Pump</v>
          </cell>
          <cell r="D185">
            <v>24</v>
          </cell>
          <cell r="E185" t="str">
            <v>EF</v>
          </cell>
          <cell r="F185">
            <v>0.18333333333333335</v>
          </cell>
          <cell r="I185">
            <v>0.45624999999999999</v>
          </cell>
          <cell r="J185">
            <v>0.20902777777777778</v>
          </cell>
          <cell r="K185" t="str">
            <v>M</v>
          </cell>
          <cell r="M185">
            <v>2.5694444444444436E-2</v>
          </cell>
          <cell r="N185">
            <v>5</v>
          </cell>
          <cell r="O185">
            <v>22</v>
          </cell>
          <cell r="P185">
            <v>435.77119999999985</v>
          </cell>
          <cell r="Q185" t="str">
            <v>41e</v>
          </cell>
          <cell r="R185" t="str">
            <v>Rele bekerja tanpa penyebab yang jelas, PMT  masuk kembali</v>
          </cell>
          <cell r="S185" t="str">
            <v>Setelah di telusuri dan di meger satu persatu ditemukan Cubicle  di gardu R dan Pompa Bali Clip tembus</v>
          </cell>
          <cell r="T185">
            <v>0</v>
          </cell>
          <cell r="U185">
            <v>0</v>
          </cell>
          <cell r="V185">
            <v>2.5694444444444436E-2</v>
          </cell>
          <cell r="W185">
            <v>0</v>
          </cell>
          <cell r="X185">
            <v>0</v>
          </cell>
          <cell r="Y185">
            <v>2.5694444444444436E-2</v>
          </cell>
          <cell r="Z185">
            <v>125</v>
          </cell>
          <cell r="AA185" t="str">
            <v>R</v>
          </cell>
          <cell r="AB185">
            <v>0</v>
          </cell>
          <cell r="AC185">
            <v>1</v>
          </cell>
          <cell r="AD185">
            <v>1</v>
          </cell>
          <cell r="AE185">
            <v>0</v>
          </cell>
          <cell r="AF185">
            <v>0</v>
          </cell>
          <cell r="AG185">
            <v>1</v>
          </cell>
        </row>
        <row r="186">
          <cell r="A186">
            <v>36630</v>
          </cell>
          <cell r="B186" t="str">
            <v>Nusa Dua</v>
          </cell>
          <cell r="C186" t="str">
            <v>P_Tragia</v>
          </cell>
          <cell r="D186">
            <v>12</v>
          </cell>
          <cell r="E186" t="str">
            <v>OC</v>
          </cell>
          <cell r="F186">
            <v>0.19930555555555554</v>
          </cell>
          <cell r="I186">
            <v>0.20069444444444443</v>
          </cell>
          <cell r="K186" t="str">
            <v xml:space="preserve">M </v>
          </cell>
          <cell r="M186">
            <v>1.388888888888884E-3</v>
          </cell>
          <cell r="N186">
            <v>3</v>
          </cell>
          <cell r="O186">
            <v>5</v>
          </cell>
          <cell r="P186">
            <v>11.777599999999957</v>
          </cell>
          <cell r="Q186">
            <v>49</v>
          </cell>
          <cell r="R186" t="str">
            <v>Lain - lain</v>
          </cell>
          <cell r="S186" t="str">
            <v>Saat masukkan PAM Tirta - Bali Vacation</v>
          </cell>
          <cell r="T186">
            <v>0</v>
          </cell>
          <cell r="U186">
            <v>1.388888888888884E-3</v>
          </cell>
          <cell r="V186">
            <v>0</v>
          </cell>
          <cell r="W186">
            <v>0</v>
          </cell>
          <cell r="X186">
            <v>0</v>
          </cell>
          <cell r="Y186">
            <v>1.388888888888884E-3</v>
          </cell>
          <cell r="Z186">
            <v>126</v>
          </cell>
          <cell r="AA186" t="str">
            <v>R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0</v>
          </cell>
          <cell r="AG186">
            <v>1</v>
          </cell>
        </row>
        <row r="187">
          <cell r="A187">
            <v>36630</v>
          </cell>
          <cell r="B187" t="str">
            <v>Nusa Dua</v>
          </cell>
          <cell r="C187" t="str">
            <v>P_Tragia</v>
          </cell>
          <cell r="D187">
            <v>12</v>
          </cell>
          <cell r="E187" t="str">
            <v>OC/M</v>
          </cell>
          <cell r="F187">
            <v>0.20069444444444443</v>
          </cell>
          <cell r="I187">
            <v>0.3215277777777778</v>
          </cell>
          <cell r="K187" t="str">
            <v xml:space="preserve">M </v>
          </cell>
          <cell r="M187">
            <v>0.12083333333333338</v>
          </cell>
          <cell r="N187">
            <v>5</v>
          </cell>
          <cell r="O187">
            <v>10</v>
          </cell>
          <cell r="P187">
            <v>1024.6512000000005</v>
          </cell>
          <cell r="Q187">
            <v>49</v>
          </cell>
          <cell r="R187" t="str">
            <v>Lain - lain</v>
          </cell>
          <cell r="S187" t="str">
            <v>Setelah di telusuri dan di meger satu persatu ditemukan Isolator Binen 20 KV tembus di GD Fak Pertanian</v>
          </cell>
          <cell r="T187">
            <v>0</v>
          </cell>
          <cell r="U187">
            <v>0.12083333333333338</v>
          </cell>
          <cell r="V187">
            <v>0</v>
          </cell>
          <cell r="W187">
            <v>0</v>
          </cell>
          <cell r="X187">
            <v>0</v>
          </cell>
          <cell r="Y187">
            <v>0.12083333333333338</v>
          </cell>
          <cell r="Z187">
            <v>126</v>
          </cell>
          <cell r="AA187" t="str">
            <v>R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0</v>
          </cell>
          <cell r="AG187">
            <v>1</v>
          </cell>
        </row>
        <row r="188">
          <cell r="A188">
            <v>36630</v>
          </cell>
          <cell r="B188" t="str">
            <v>GH_Jimbaran</v>
          </cell>
          <cell r="C188" t="str">
            <v>LBS3_Gardu_T</v>
          </cell>
          <cell r="D188">
            <v>0</v>
          </cell>
          <cell r="H188">
            <v>0.46180555555555558</v>
          </cell>
          <cell r="I188">
            <v>0.79583333333333339</v>
          </cell>
          <cell r="K188" t="str">
            <v>M</v>
          </cell>
          <cell r="M188">
            <v>0.33402777777777781</v>
          </cell>
          <cell r="P188">
            <v>0</v>
          </cell>
          <cell r="Q188">
            <v>49</v>
          </cell>
          <cell r="R188" t="str">
            <v>Lain - lain</v>
          </cell>
          <cell r="S188" t="str">
            <v>Ekor P Boster Pump sampai di Pompa Air Bali Cliff dimanuver ke P Exp Jimbaran</v>
          </cell>
          <cell r="T188">
            <v>0</v>
          </cell>
          <cell r="U188">
            <v>0</v>
          </cell>
          <cell r="V188">
            <v>0</v>
          </cell>
          <cell r="W188">
            <v>0.33402777777777781</v>
          </cell>
          <cell r="X188">
            <v>0</v>
          </cell>
          <cell r="Y188">
            <v>0.33402777777777781</v>
          </cell>
          <cell r="Z188">
            <v>513</v>
          </cell>
          <cell r="AA188" t="str">
            <v>L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1</v>
          </cell>
          <cell r="AG188">
            <v>1</v>
          </cell>
        </row>
        <row r="189">
          <cell r="A189">
            <v>36630</v>
          </cell>
          <cell r="B189" t="str">
            <v>Kapal</v>
          </cell>
          <cell r="C189" t="str">
            <v>P_Darmasaba</v>
          </cell>
          <cell r="D189">
            <v>150</v>
          </cell>
          <cell r="H189">
            <v>0.42638888888888887</v>
          </cell>
          <cell r="I189">
            <v>0.64652777777777781</v>
          </cell>
          <cell r="K189" t="str">
            <v>R</v>
          </cell>
          <cell r="M189">
            <v>0.22013888888888894</v>
          </cell>
          <cell r="P189">
            <v>23334.370000000006</v>
          </cell>
          <cell r="Q189">
            <v>92</v>
          </cell>
          <cell r="R189" t="str">
            <v xml:space="preserve">Karena pemeliharaan </v>
          </cell>
          <cell r="S189" t="str">
            <v>Har sesuai Jadual ( sebagian di manuver ke P. Padangsari )</v>
          </cell>
          <cell r="T189">
            <v>0</v>
          </cell>
          <cell r="U189">
            <v>0</v>
          </cell>
          <cell r="V189">
            <v>0</v>
          </cell>
          <cell r="W189">
            <v>0.22013888888888894</v>
          </cell>
          <cell r="X189">
            <v>0</v>
          </cell>
          <cell r="Y189">
            <v>0.22013888888888894</v>
          </cell>
          <cell r="Z189">
            <v>104</v>
          </cell>
          <cell r="AA189" t="str">
            <v>R</v>
          </cell>
          <cell r="AB189">
            <v>1</v>
          </cell>
          <cell r="AC189">
            <v>0</v>
          </cell>
          <cell r="AD189">
            <v>0</v>
          </cell>
          <cell r="AE189">
            <v>0</v>
          </cell>
          <cell r="AF189">
            <v>1</v>
          </cell>
          <cell r="AG189">
            <v>1</v>
          </cell>
        </row>
        <row r="190">
          <cell r="A190">
            <v>36630</v>
          </cell>
          <cell r="B190" t="str">
            <v>Antosari</v>
          </cell>
          <cell r="C190" t="str">
            <v>P_Kerambitan</v>
          </cell>
          <cell r="D190">
            <v>15</v>
          </cell>
          <cell r="E190" t="str">
            <v>EF</v>
          </cell>
          <cell r="F190">
            <v>0.46597222222222223</v>
          </cell>
          <cell r="G190">
            <v>0.46666666666666662</v>
          </cell>
          <cell r="M190">
            <v>6.9444444444438647E-4</v>
          </cell>
          <cell r="P190">
            <v>7.360999999999386</v>
          </cell>
          <cell r="Q190" t="str">
            <v>41e</v>
          </cell>
          <cell r="R190" t="str">
            <v>Rele bekerja tanpa penyebab yang jelas, PMT  masuk kembali</v>
          </cell>
          <cell r="S190" t="str">
            <v>Reclose Sukses</v>
          </cell>
          <cell r="T190">
            <v>6.9444444444438647E-4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6.9444444444438647E-4</v>
          </cell>
          <cell r="Z190">
            <v>4</v>
          </cell>
          <cell r="AA190" t="str">
            <v>R</v>
          </cell>
          <cell r="AB190">
            <v>0</v>
          </cell>
          <cell r="AC190">
            <v>0</v>
          </cell>
          <cell r="AD190">
            <v>1</v>
          </cell>
          <cell r="AE190">
            <v>1</v>
          </cell>
          <cell r="AF190">
            <v>0</v>
          </cell>
          <cell r="AG190">
            <v>0</v>
          </cell>
        </row>
        <row r="191">
          <cell r="A191">
            <v>36630</v>
          </cell>
          <cell r="B191" t="str">
            <v>Nusa Dua</v>
          </cell>
          <cell r="C191" t="str">
            <v>P_Tragia</v>
          </cell>
          <cell r="D191">
            <v>12</v>
          </cell>
          <cell r="E191" t="str">
            <v>OC/M</v>
          </cell>
          <cell r="F191">
            <v>0.59305555555555556</v>
          </cell>
          <cell r="I191">
            <v>0.59722222222222221</v>
          </cell>
          <cell r="K191" t="str">
            <v>M</v>
          </cell>
          <cell r="M191">
            <v>4.1666666666666519E-3</v>
          </cell>
          <cell r="N191">
            <v>12</v>
          </cell>
          <cell r="O191">
            <v>12</v>
          </cell>
          <cell r="P191">
            <v>35.332799999999871</v>
          </cell>
          <cell r="Q191">
            <v>49</v>
          </cell>
          <cell r="R191" t="str">
            <v>Lain - lain</v>
          </cell>
          <cell r="S191" t="str">
            <v xml:space="preserve">saat pemasukan Incoming di Bali Vication </v>
          </cell>
          <cell r="T191">
            <v>0</v>
          </cell>
          <cell r="U191">
            <v>4.1666666666666519E-3</v>
          </cell>
          <cell r="V191">
            <v>0</v>
          </cell>
          <cell r="W191">
            <v>0</v>
          </cell>
          <cell r="X191">
            <v>0</v>
          </cell>
          <cell r="Y191">
            <v>4.1666666666666519E-3</v>
          </cell>
          <cell r="Z191">
            <v>126</v>
          </cell>
          <cell r="AA191" t="str">
            <v>R</v>
          </cell>
          <cell r="AB191">
            <v>0</v>
          </cell>
          <cell r="AC191">
            <v>1</v>
          </cell>
          <cell r="AD191">
            <v>1</v>
          </cell>
          <cell r="AE191">
            <v>0</v>
          </cell>
          <cell r="AF191">
            <v>0</v>
          </cell>
          <cell r="AG191">
            <v>1</v>
          </cell>
        </row>
        <row r="192">
          <cell r="A192">
            <v>36630</v>
          </cell>
          <cell r="B192" t="str">
            <v>Kapal</v>
          </cell>
          <cell r="C192" t="str">
            <v>P_Darmasaba</v>
          </cell>
          <cell r="D192">
            <v>100</v>
          </cell>
          <cell r="H192">
            <v>0.72499999999999998</v>
          </cell>
          <cell r="I192">
            <v>0.7284722222222223</v>
          </cell>
          <cell r="K192" t="str">
            <v>R</v>
          </cell>
          <cell r="M192">
            <v>3.4722222222223209E-3</v>
          </cell>
          <cell r="N192">
            <v>150</v>
          </cell>
          <cell r="O192">
            <v>160</v>
          </cell>
          <cell r="P192">
            <v>245.36666666667364</v>
          </cell>
          <cell r="Q192">
            <v>49</v>
          </cell>
          <cell r="R192" t="str">
            <v>Lain - lain</v>
          </cell>
          <cell r="S192" t="str">
            <v>Memasukan by pass rec Gatot Subroto</v>
          </cell>
          <cell r="T192">
            <v>0</v>
          </cell>
          <cell r="U192">
            <v>0</v>
          </cell>
          <cell r="V192">
            <v>0</v>
          </cell>
          <cell r="W192">
            <v>3.4722222222223209E-3</v>
          </cell>
          <cell r="X192">
            <v>0</v>
          </cell>
          <cell r="Y192">
            <v>3.4722222222223209E-3</v>
          </cell>
          <cell r="Z192">
            <v>104</v>
          </cell>
          <cell r="AA192" t="str">
            <v>R</v>
          </cell>
          <cell r="AB192">
            <v>1</v>
          </cell>
          <cell r="AC192">
            <v>0</v>
          </cell>
          <cell r="AD192">
            <v>0</v>
          </cell>
          <cell r="AE192">
            <v>0</v>
          </cell>
          <cell r="AF192">
            <v>1</v>
          </cell>
          <cell r="AG192">
            <v>1</v>
          </cell>
        </row>
        <row r="193">
          <cell r="A193">
            <v>36630</v>
          </cell>
          <cell r="B193" t="str">
            <v>GH_Luwus</v>
          </cell>
          <cell r="C193" t="str">
            <v>LBS2_P_Luwus</v>
          </cell>
          <cell r="D193">
            <v>0</v>
          </cell>
          <cell r="E193" t="str">
            <v/>
          </cell>
          <cell r="F193">
            <v>0</v>
          </cell>
          <cell r="G193">
            <v>0</v>
          </cell>
          <cell r="H193">
            <v>0.32361111111111113</v>
          </cell>
          <cell r="I193">
            <v>0.9159722222222223</v>
          </cell>
          <cell r="K193" t="str">
            <v>R</v>
          </cell>
          <cell r="M193">
            <v>0.59236111111111112</v>
          </cell>
          <cell r="P193">
            <v>0</v>
          </cell>
          <cell r="Q193">
            <v>49</v>
          </cell>
          <cell r="R193" t="str">
            <v>Lain - lain</v>
          </cell>
          <cell r="S193" t="str">
            <v xml:space="preserve">P Luwus dipikul P Taman Tanda </v>
          </cell>
          <cell r="T193">
            <v>0</v>
          </cell>
          <cell r="U193">
            <v>0</v>
          </cell>
          <cell r="V193">
            <v>0</v>
          </cell>
          <cell r="W193">
            <v>0.59236111111111112</v>
          </cell>
          <cell r="X193">
            <v>0</v>
          </cell>
          <cell r="Y193">
            <v>0.59236111111111112</v>
          </cell>
          <cell r="Z193">
            <v>542</v>
          </cell>
          <cell r="AA193" t="str">
            <v>L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1</v>
          </cell>
          <cell r="AG193">
            <v>1</v>
          </cell>
        </row>
        <row r="194">
          <cell r="A194">
            <v>36630</v>
          </cell>
          <cell r="B194" t="str">
            <v>Kapal</v>
          </cell>
          <cell r="C194" t="str">
            <v>P_Luwus</v>
          </cell>
          <cell r="D194">
            <v>0</v>
          </cell>
          <cell r="H194">
            <v>36630.918749999997</v>
          </cell>
          <cell r="I194">
            <v>36631.899305555555</v>
          </cell>
          <cell r="K194" t="str">
            <v>M</v>
          </cell>
          <cell r="M194">
            <v>0.9805555555576575</v>
          </cell>
          <cell r="P194">
            <v>0</v>
          </cell>
          <cell r="Q194">
            <v>49</v>
          </cell>
          <cell r="R194" t="str">
            <v>Lain - lain</v>
          </cell>
          <cell r="S194" t="str">
            <v>Perbaikan PMT P Luwus  krn tidak bisa dibuka Remote</v>
          </cell>
          <cell r="T194">
            <v>0</v>
          </cell>
          <cell r="U194">
            <v>0</v>
          </cell>
          <cell r="V194">
            <v>0</v>
          </cell>
          <cell r="W194">
            <v>0.9805555555576575</v>
          </cell>
          <cell r="X194">
            <v>0</v>
          </cell>
          <cell r="Y194">
            <v>0.9805555555576575</v>
          </cell>
          <cell r="Z194">
            <v>108</v>
          </cell>
          <cell r="AA194" t="str">
            <v>R</v>
          </cell>
          <cell r="AB194">
            <v>0</v>
          </cell>
          <cell r="AC194">
            <v>1</v>
          </cell>
          <cell r="AD194">
            <v>0</v>
          </cell>
          <cell r="AE194">
            <v>0</v>
          </cell>
          <cell r="AF194">
            <v>1</v>
          </cell>
          <cell r="AG194">
            <v>1</v>
          </cell>
        </row>
        <row r="195">
          <cell r="A195">
            <v>36631</v>
          </cell>
          <cell r="B195" t="str">
            <v>Kapal</v>
          </cell>
          <cell r="C195" t="str">
            <v>P_Abian_Tuwung</v>
          </cell>
          <cell r="D195">
            <v>20</v>
          </cell>
          <cell r="E195" t="str">
            <v>EF</v>
          </cell>
          <cell r="F195">
            <v>2.7083333333333334E-2</v>
          </cell>
          <cell r="I195">
            <v>2.7777777777777776E-2</v>
          </cell>
          <cell r="K195" t="str">
            <v>R</v>
          </cell>
          <cell r="M195">
            <v>6.9444444444444198E-4</v>
          </cell>
          <cell r="N195">
            <v>10</v>
          </cell>
          <cell r="O195">
            <v>20</v>
          </cell>
          <cell r="P195">
            <v>9.814666666666632</v>
          </cell>
          <cell r="Q195" t="str">
            <v>41e</v>
          </cell>
          <cell r="R195" t="str">
            <v>Rele bekerja tanpa penyebab yang jelas, PMT  masuk kembali</v>
          </cell>
          <cell r="T195">
            <v>0</v>
          </cell>
          <cell r="U195">
            <v>6.9444444444444198E-4</v>
          </cell>
          <cell r="V195">
            <v>0</v>
          </cell>
          <cell r="W195">
            <v>0</v>
          </cell>
          <cell r="X195">
            <v>0</v>
          </cell>
          <cell r="Y195">
            <v>6.9444444444444198E-4</v>
          </cell>
          <cell r="Z195">
            <v>102</v>
          </cell>
          <cell r="AA195" t="str">
            <v>R</v>
          </cell>
          <cell r="AB195">
            <v>1</v>
          </cell>
          <cell r="AC195">
            <v>0</v>
          </cell>
          <cell r="AD195">
            <v>1</v>
          </cell>
          <cell r="AE195">
            <v>0</v>
          </cell>
          <cell r="AF195">
            <v>0</v>
          </cell>
          <cell r="AG195">
            <v>1</v>
          </cell>
        </row>
        <row r="196">
          <cell r="A196">
            <v>36631</v>
          </cell>
          <cell r="B196" t="str">
            <v>Nusa Dua</v>
          </cell>
          <cell r="C196" t="str">
            <v>P_Mumbul</v>
          </cell>
          <cell r="D196">
            <v>108</v>
          </cell>
          <cell r="E196" t="str">
            <v>OC/M</v>
          </cell>
          <cell r="F196">
            <v>0.28194444444444444</v>
          </cell>
          <cell r="I196">
            <v>0.28333333333333333</v>
          </cell>
          <cell r="K196" t="str">
            <v>M</v>
          </cell>
          <cell r="M196">
            <v>1.388888888888884E-3</v>
          </cell>
          <cell r="N196">
            <v>87</v>
          </cell>
          <cell r="O196">
            <v>108</v>
          </cell>
          <cell r="P196">
            <v>105.99839999999962</v>
          </cell>
          <cell r="Q196" t="str">
            <v>41e</v>
          </cell>
          <cell r="R196" t="str">
            <v>Rele bekerja tanpa penyebab yang jelas, PMT  masuk kembali</v>
          </cell>
          <cell r="T196">
            <v>0</v>
          </cell>
          <cell r="U196">
            <v>1.388888888888884E-3</v>
          </cell>
          <cell r="V196">
            <v>0</v>
          </cell>
          <cell r="W196">
            <v>0</v>
          </cell>
          <cell r="X196">
            <v>0</v>
          </cell>
          <cell r="Y196">
            <v>1.388888888888884E-3</v>
          </cell>
          <cell r="Z196">
            <v>136</v>
          </cell>
          <cell r="AA196" t="str">
            <v>R</v>
          </cell>
          <cell r="AB196">
            <v>0</v>
          </cell>
          <cell r="AC196">
            <v>1</v>
          </cell>
          <cell r="AD196">
            <v>1</v>
          </cell>
          <cell r="AE196">
            <v>0</v>
          </cell>
          <cell r="AF196">
            <v>0</v>
          </cell>
          <cell r="AG196">
            <v>1</v>
          </cell>
        </row>
        <row r="197">
          <cell r="A197">
            <v>36631</v>
          </cell>
          <cell r="B197" t="str">
            <v>Baturiti</v>
          </cell>
          <cell r="C197" t="str">
            <v>P_Taman_Tanda</v>
          </cell>
          <cell r="D197">
            <v>50</v>
          </cell>
          <cell r="E197" t="str">
            <v>EF</v>
          </cell>
          <cell r="F197">
            <v>0.32222222222222224</v>
          </cell>
          <cell r="I197">
            <v>0.32291666666666669</v>
          </cell>
          <cell r="M197">
            <v>6.9444444444444198E-4</v>
          </cell>
          <cell r="N197">
            <v>20</v>
          </cell>
          <cell r="O197">
            <v>20</v>
          </cell>
          <cell r="P197">
            <v>24.53666666666658</v>
          </cell>
          <cell r="Q197" t="str">
            <v>41e</v>
          </cell>
          <cell r="R197" t="str">
            <v>Rele bekerja tanpa penyebab yang jelas, PMT  masuk kembali</v>
          </cell>
          <cell r="T197">
            <v>0</v>
          </cell>
          <cell r="U197">
            <v>6.9444444444444198E-4</v>
          </cell>
          <cell r="V197">
            <v>0</v>
          </cell>
          <cell r="W197">
            <v>0</v>
          </cell>
          <cell r="X197">
            <v>0</v>
          </cell>
          <cell r="Y197">
            <v>6.9444444444444198E-4</v>
          </cell>
          <cell r="Z197">
            <v>34</v>
          </cell>
          <cell r="AA197" t="str">
            <v>M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0</v>
          </cell>
          <cell r="AG197">
            <v>1</v>
          </cell>
        </row>
        <row r="198">
          <cell r="A198">
            <v>36631</v>
          </cell>
          <cell r="B198" t="str">
            <v>Baturiti</v>
          </cell>
          <cell r="C198" t="str">
            <v>P_Taman_Tanda</v>
          </cell>
          <cell r="D198">
            <v>50</v>
          </cell>
          <cell r="E198" t="str">
            <v>EF</v>
          </cell>
          <cell r="F198">
            <v>0.32291666666666669</v>
          </cell>
          <cell r="I198">
            <v>0.32430555555555557</v>
          </cell>
          <cell r="M198">
            <v>1.388888888888884E-3</v>
          </cell>
          <cell r="N198">
            <v>20</v>
          </cell>
          <cell r="O198">
            <v>20</v>
          </cell>
          <cell r="P198">
            <v>49.07333333333316</v>
          </cell>
          <cell r="Q198" t="str">
            <v>41e</v>
          </cell>
          <cell r="R198" t="str">
            <v>Rele bekerja tanpa penyebab yang jelas, PMT  masuk kembali</v>
          </cell>
          <cell r="T198">
            <v>0</v>
          </cell>
          <cell r="U198">
            <v>1.388888888888884E-3</v>
          </cell>
          <cell r="V198">
            <v>0</v>
          </cell>
          <cell r="W198">
            <v>0</v>
          </cell>
          <cell r="X198">
            <v>0</v>
          </cell>
          <cell r="Y198">
            <v>1.388888888888884E-3</v>
          </cell>
          <cell r="Z198">
            <v>34</v>
          </cell>
          <cell r="AA198" t="str">
            <v>M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0</v>
          </cell>
          <cell r="AG198">
            <v>1</v>
          </cell>
        </row>
        <row r="199">
          <cell r="A199">
            <v>36631</v>
          </cell>
          <cell r="B199" t="str">
            <v>GH_Luwus</v>
          </cell>
          <cell r="C199" t="str">
            <v>LBS2_P_Luwus</v>
          </cell>
          <cell r="D199">
            <v>0</v>
          </cell>
          <cell r="H199">
            <v>0.32361111111111113</v>
          </cell>
          <cell r="I199">
            <v>0.40416666666666662</v>
          </cell>
          <cell r="K199" t="str">
            <v>R</v>
          </cell>
          <cell r="M199">
            <v>8.0555555555555491E-2</v>
          </cell>
          <cell r="P199">
            <v>0</v>
          </cell>
          <cell r="Q199">
            <v>49</v>
          </cell>
          <cell r="R199" t="str">
            <v>Lain - lain</v>
          </cell>
          <cell r="S199" t="str">
            <v>Lokalisir</v>
          </cell>
          <cell r="T199">
            <v>0</v>
          </cell>
          <cell r="U199">
            <v>0</v>
          </cell>
          <cell r="V199">
            <v>0</v>
          </cell>
          <cell r="W199">
            <v>8.0555555555555491E-2</v>
          </cell>
          <cell r="X199">
            <v>0</v>
          </cell>
          <cell r="Y199">
            <v>8.0555555555555491E-2</v>
          </cell>
          <cell r="Z199">
            <v>542</v>
          </cell>
          <cell r="AA199" t="str">
            <v>L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1</v>
          </cell>
          <cell r="AG199">
            <v>1</v>
          </cell>
        </row>
        <row r="200">
          <cell r="A200">
            <v>36631</v>
          </cell>
          <cell r="B200" t="str">
            <v>GH_Unud</v>
          </cell>
          <cell r="C200" t="str">
            <v>LBS4_BKKBN</v>
          </cell>
          <cell r="D200">
            <v>0</v>
          </cell>
          <cell r="F200">
            <v>0</v>
          </cell>
          <cell r="G200">
            <v>0</v>
          </cell>
          <cell r="H200">
            <v>0.58402777777777781</v>
          </cell>
          <cell r="I200">
            <v>0.3888888888888889</v>
          </cell>
          <cell r="K200" t="str">
            <v>MR</v>
          </cell>
          <cell r="P200">
            <v>0</v>
          </cell>
          <cell r="Q200">
            <v>92</v>
          </cell>
          <cell r="R200" t="str">
            <v xml:space="preserve">Karena pemeliharaan </v>
          </cell>
          <cell r="S200" t="str">
            <v>Pemeliharaan di PLN Wilayah oleh petugas Cabang</v>
          </cell>
          <cell r="T200">
            <v>0</v>
          </cell>
          <cell r="U200">
            <v>0</v>
          </cell>
          <cell r="V200">
            <v>0</v>
          </cell>
          <cell r="W200">
            <v>-0.19513888888888892</v>
          </cell>
          <cell r="X200">
            <v>0</v>
          </cell>
          <cell r="Y200">
            <v>-0.19513888888888892</v>
          </cell>
          <cell r="Z200">
            <v>334</v>
          </cell>
          <cell r="AA200" t="str">
            <v>L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1</v>
          </cell>
          <cell r="AG200">
            <v>1</v>
          </cell>
        </row>
        <row r="201">
          <cell r="A201">
            <v>36631</v>
          </cell>
          <cell r="B201" t="str">
            <v>Kapal</v>
          </cell>
          <cell r="C201" t="str">
            <v>P_Penebel</v>
          </cell>
          <cell r="D201">
            <v>35</v>
          </cell>
          <cell r="H201">
            <v>0.41249999999999998</v>
          </cell>
          <cell r="I201">
            <v>0.44930555555555557</v>
          </cell>
          <cell r="K201" t="str">
            <v>R</v>
          </cell>
          <cell r="M201">
            <v>3.6805555555555591E-2</v>
          </cell>
          <cell r="N201">
            <v>29</v>
          </cell>
          <cell r="O201">
            <v>35</v>
          </cell>
          <cell r="P201">
            <v>910.31033333333414</v>
          </cell>
          <cell r="Q201">
            <v>49</v>
          </cell>
          <cell r="R201" t="str">
            <v>Lain - lain</v>
          </cell>
          <cell r="S201" t="str">
            <v>Jamper dalam rangka Pembesa-ran trafo di KD 5 Ds Dadakan Kediri</v>
          </cell>
          <cell r="T201">
            <v>0</v>
          </cell>
          <cell r="U201">
            <v>0</v>
          </cell>
          <cell r="V201">
            <v>0</v>
          </cell>
          <cell r="W201">
            <v>3.6805555555555591E-2</v>
          </cell>
          <cell r="X201">
            <v>0</v>
          </cell>
          <cell r="Y201">
            <v>3.6805555555555591E-2</v>
          </cell>
          <cell r="Z201">
            <v>101</v>
          </cell>
          <cell r="AA201" t="str">
            <v>R</v>
          </cell>
          <cell r="AB201">
            <v>1</v>
          </cell>
          <cell r="AC201">
            <v>0</v>
          </cell>
          <cell r="AD201">
            <v>0</v>
          </cell>
          <cell r="AE201">
            <v>0</v>
          </cell>
          <cell r="AF201">
            <v>1</v>
          </cell>
          <cell r="AG201">
            <v>1</v>
          </cell>
        </row>
        <row r="202">
          <cell r="A202">
            <v>36631</v>
          </cell>
          <cell r="B202" t="str">
            <v>Gianyar</v>
          </cell>
          <cell r="C202" t="str">
            <v>P_Susut</v>
          </cell>
          <cell r="D202">
            <v>16</v>
          </cell>
          <cell r="E202" t="str">
            <v>EF</v>
          </cell>
          <cell r="F202">
            <v>0.50694444444444442</v>
          </cell>
          <cell r="I202">
            <v>0.50763888888888886</v>
          </cell>
          <cell r="K202" t="str">
            <v>R</v>
          </cell>
          <cell r="M202">
            <v>6.9444444444444198E-4</v>
          </cell>
          <cell r="N202">
            <v>12</v>
          </cell>
          <cell r="O202">
            <v>12</v>
          </cell>
          <cell r="P202">
            <v>7.8517333333333053</v>
          </cell>
          <cell r="Q202" t="str">
            <v>41e</v>
          </cell>
          <cell r="R202" t="str">
            <v>Rele bekerja tanpa penyebab yang jelas, PMT  masuk kembali</v>
          </cell>
          <cell r="T202">
            <v>0</v>
          </cell>
          <cell r="U202">
            <v>6.9444444444444198E-4</v>
          </cell>
          <cell r="V202">
            <v>0</v>
          </cell>
          <cell r="W202">
            <v>0</v>
          </cell>
          <cell r="X202">
            <v>0</v>
          </cell>
          <cell r="Y202">
            <v>6.9444444444444198E-4</v>
          </cell>
          <cell r="Z202">
            <v>67</v>
          </cell>
          <cell r="AA202" t="str">
            <v>R</v>
          </cell>
          <cell r="AB202">
            <v>1</v>
          </cell>
          <cell r="AC202">
            <v>0</v>
          </cell>
          <cell r="AD202">
            <v>1</v>
          </cell>
          <cell r="AE202">
            <v>0</v>
          </cell>
          <cell r="AF202">
            <v>0</v>
          </cell>
          <cell r="AG202">
            <v>1</v>
          </cell>
        </row>
        <row r="203">
          <cell r="A203">
            <v>36631</v>
          </cell>
          <cell r="B203" t="str">
            <v>Gianyar</v>
          </cell>
          <cell r="C203" t="str">
            <v>P_Susut</v>
          </cell>
          <cell r="D203">
            <v>12</v>
          </cell>
          <cell r="E203" t="str">
            <v>EF</v>
          </cell>
          <cell r="F203">
            <v>0.50902777777777775</v>
          </cell>
          <cell r="G203">
            <v>0.51111111111111118</v>
          </cell>
          <cell r="M203">
            <v>2.083333333333437E-3</v>
          </cell>
          <cell r="N203">
            <v>12</v>
          </cell>
          <cell r="O203">
            <v>12</v>
          </cell>
          <cell r="P203">
            <v>17.666400000000877</v>
          </cell>
          <cell r="Q203" t="str">
            <v>41e</v>
          </cell>
          <cell r="R203" t="str">
            <v>Rele bekerja tanpa penyebab yang jelas, PMT  masuk kembali</v>
          </cell>
          <cell r="S203" t="str">
            <v>Reclose Sukses ( dead time terlalu lama )</v>
          </cell>
          <cell r="T203">
            <v>2.083333333333437E-3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2.083333333333437E-3</v>
          </cell>
          <cell r="Z203">
            <v>67</v>
          </cell>
          <cell r="AA203" t="str">
            <v>R</v>
          </cell>
          <cell r="AB203">
            <v>0</v>
          </cell>
          <cell r="AC203">
            <v>0</v>
          </cell>
          <cell r="AD203">
            <v>1</v>
          </cell>
          <cell r="AE203">
            <v>1</v>
          </cell>
          <cell r="AF203">
            <v>0</v>
          </cell>
          <cell r="AG203">
            <v>0</v>
          </cell>
        </row>
        <row r="204">
          <cell r="A204">
            <v>36631</v>
          </cell>
          <cell r="B204" t="str">
            <v>Baturiti</v>
          </cell>
          <cell r="C204" t="str">
            <v>P_Baturiti</v>
          </cell>
          <cell r="D204">
            <v>2</v>
          </cell>
          <cell r="E204" t="str">
            <v>OC/M</v>
          </cell>
          <cell r="F204">
            <v>0.55902777777777779</v>
          </cell>
          <cell r="I204">
            <v>0.55902777777777779</v>
          </cell>
          <cell r="M204">
            <v>0</v>
          </cell>
          <cell r="N204">
            <v>2</v>
          </cell>
          <cell r="O204">
            <v>2</v>
          </cell>
          <cell r="P204">
            <v>0</v>
          </cell>
          <cell r="Q204" t="str">
            <v>41e</v>
          </cell>
          <cell r="R204" t="str">
            <v>Rele bekerja tanpa penyebab yang jelas, PMT  masuk kembali</v>
          </cell>
          <cell r="S204" t="str">
            <v>Hujan &amp; Petir , Info GI Baturiti di Pool I ada ledakan ( langsung dimasukan karena Dispensasi )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32</v>
          </cell>
          <cell r="AA204" t="str">
            <v>M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1</v>
          </cell>
        </row>
        <row r="205">
          <cell r="A205">
            <v>36631</v>
          </cell>
          <cell r="B205" t="str">
            <v>Nusa Dua</v>
          </cell>
          <cell r="C205" t="str">
            <v>P_Ungasan</v>
          </cell>
          <cell r="D205">
            <v>50</v>
          </cell>
          <cell r="H205">
            <v>0.70486111111111116</v>
          </cell>
          <cell r="I205">
            <v>0.71805555555555556</v>
          </cell>
          <cell r="K205" t="str">
            <v>M</v>
          </cell>
          <cell r="M205">
            <v>1.3194444444444398E-2</v>
          </cell>
          <cell r="N205">
            <v>50</v>
          </cell>
          <cell r="O205">
            <v>50</v>
          </cell>
          <cell r="P205">
            <v>466.19666666666501</v>
          </cell>
          <cell r="Q205">
            <v>92</v>
          </cell>
          <cell r="R205" t="str">
            <v xml:space="preserve">Karena pemeliharaan </v>
          </cell>
          <cell r="S205" t="str">
            <v>Perabasan pohon bambu di Jln Wonogiri Br.Bayuh .</v>
          </cell>
          <cell r="T205">
            <v>0</v>
          </cell>
          <cell r="U205">
            <v>0</v>
          </cell>
          <cell r="V205">
            <v>0</v>
          </cell>
          <cell r="W205">
            <v>1.3194444444444398E-2</v>
          </cell>
          <cell r="X205">
            <v>0</v>
          </cell>
          <cell r="Y205">
            <v>1.3194444444444398E-2</v>
          </cell>
          <cell r="Z205">
            <v>135</v>
          </cell>
          <cell r="AA205" t="str">
            <v>R</v>
          </cell>
          <cell r="AB205">
            <v>0</v>
          </cell>
          <cell r="AC205">
            <v>1</v>
          </cell>
          <cell r="AD205">
            <v>0</v>
          </cell>
          <cell r="AE205">
            <v>0</v>
          </cell>
          <cell r="AF205">
            <v>1</v>
          </cell>
          <cell r="AG205">
            <v>1</v>
          </cell>
        </row>
        <row r="206">
          <cell r="A206">
            <v>36632</v>
          </cell>
          <cell r="B206" t="str">
            <v>Pesanggaran</v>
          </cell>
          <cell r="C206" t="str">
            <v>P_Bakung_Sari</v>
          </cell>
          <cell r="D206">
            <v>56</v>
          </cell>
          <cell r="E206" t="str">
            <v>OC/M</v>
          </cell>
          <cell r="F206">
            <v>0.24722222222222223</v>
          </cell>
          <cell r="I206">
            <v>0.24791666666666667</v>
          </cell>
          <cell r="K206" t="str">
            <v>R</v>
          </cell>
          <cell r="M206">
            <v>6.9444444444444198E-4</v>
          </cell>
          <cell r="N206">
            <v>16</v>
          </cell>
          <cell r="O206">
            <v>56</v>
          </cell>
          <cell r="P206">
            <v>27.481066666666567</v>
          </cell>
          <cell r="Q206" t="str">
            <v>41e</v>
          </cell>
          <cell r="R206" t="str">
            <v>Rele bekerja tanpa penyebab yang jelas, PMT  masuk kembali</v>
          </cell>
          <cell r="T206">
            <v>0</v>
          </cell>
          <cell r="U206">
            <v>6.9444444444444198E-4</v>
          </cell>
          <cell r="V206">
            <v>0</v>
          </cell>
          <cell r="W206">
            <v>0</v>
          </cell>
          <cell r="X206">
            <v>0</v>
          </cell>
          <cell r="Y206">
            <v>6.9444444444444198E-4</v>
          </cell>
          <cell r="Z206">
            <v>156</v>
          </cell>
          <cell r="AA206" t="str">
            <v>R</v>
          </cell>
          <cell r="AB206">
            <v>1</v>
          </cell>
          <cell r="AC206">
            <v>0</v>
          </cell>
          <cell r="AD206">
            <v>1</v>
          </cell>
          <cell r="AE206">
            <v>0</v>
          </cell>
          <cell r="AF206">
            <v>0</v>
          </cell>
          <cell r="AG206">
            <v>1</v>
          </cell>
        </row>
        <row r="207">
          <cell r="A207">
            <v>36632</v>
          </cell>
          <cell r="B207" t="str">
            <v>Gianyar</v>
          </cell>
          <cell r="C207" t="str">
            <v>P_Blahbatuh</v>
          </cell>
          <cell r="D207">
            <v>108</v>
          </cell>
          <cell r="E207" t="str">
            <v>EF</v>
          </cell>
          <cell r="F207">
            <v>0.32222222222222224</v>
          </cell>
          <cell r="G207">
            <v>0.32291666666666669</v>
          </cell>
          <cell r="M207">
            <v>6.9444444444444198E-4</v>
          </cell>
          <cell r="N207">
            <v>108</v>
          </cell>
          <cell r="O207">
            <v>108</v>
          </cell>
          <cell r="P207">
            <v>52.99919999999981</v>
          </cell>
          <cell r="Q207" t="str">
            <v>41e</v>
          </cell>
          <cell r="R207" t="str">
            <v>Rele bekerja tanpa penyebab yang jelas, PMT  masuk kembali</v>
          </cell>
          <cell r="T207">
            <v>6.9444444444444198E-4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6.9444444444444198E-4</v>
          </cell>
          <cell r="Z207">
            <v>66</v>
          </cell>
          <cell r="AA207" t="str">
            <v>R</v>
          </cell>
          <cell r="AB207">
            <v>0</v>
          </cell>
          <cell r="AC207">
            <v>0</v>
          </cell>
          <cell r="AD207">
            <v>1</v>
          </cell>
          <cell r="AE207">
            <v>1</v>
          </cell>
          <cell r="AF207">
            <v>0</v>
          </cell>
          <cell r="AG207">
            <v>0</v>
          </cell>
        </row>
        <row r="208">
          <cell r="A208">
            <v>36632</v>
          </cell>
          <cell r="B208" t="str">
            <v>Kapal</v>
          </cell>
          <cell r="C208" t="str">
            <v>P_Penebel</v>
          </cell>
          <cell r="D208">
            <v>35</v>
          </cell>
          <cell r="E208" t="str">
            <v>EF</v>
          </cell>
          <cell r="F208">
            <v>0.36388888888888887</v>
          </cell>
          <cell r="I208">
            <v>0.36458333333333331</v>
          </cell>
          <cell r="K208" t="str">
            <v>M</v>
          </cell>
          <cell r="M208">
            <v>6.9444444444444198E-4</v>
          </cell>
          <cell r="N208">
            <v>40</v>
          </cell>
          <cell r="O208">
            <v>40</v>
          </cell>
          <cell r="P208">
            <v>17.175666666666604</v>
          </cell>
          <cell r="Q208" t="str">
            <v>41e</v>
          </cell>
          <cell r="R208" t="str">
            <v>Rele bekerja tanpa penyebab yang jelas, PMT  masuk kembali</v>
          </cell>
          <cell r="T208">
            <v>0</v>
          </cell>
          <cell r="U208">
            <v>6.9444444444444198E-4</v>
          </cell>
          <cell r="V208">
            <v>0</v>
          </cell>
          <cell r="W208">
            <v>0</v>
          </cell>
          <cell r="X208">
            <v>0</v>
          </cell>
          <cell r="Y208">
            <v>6.9444444444444198E-4</v>
          </cell>
          <cell r="Z208">
            <v>101</v>
          </cell>
          <cell r="AA208" t="str">
            <v>R</v>
          </cell>
          <cell r="AB208">
            <v>0</v>
          </cell>
          <cell r="AC208">
            <v>1</v>
          </cell>
          <cell r="AD208">
            <v>1</v>
          </cell>
          <cell r="AE208">
            <v>0</v>
          </cell>
          <cell r="AF208">
            <v>0</v>
          </cell>
          <cell r="AG208">
            <v>1</v>
          </cell>
        </row>
        <row r="209">
          <cell r="A209">
            <v>36632</v>
          </cell>
          <cell r="B209" t="str">
            <v>Kapal</v>
          </cell>
          <cell r="C209" t="str">
            <v>P_Basangkasa</v>
          </cell>
          <cell r="D209">
            <v>80</v>
          </cell>
          <cell r="H209">
            <v>0.44305555555555554</v>
          </cell>
          <cell r="I209">
            <v>0.44444444444444442</v>
          </cell>
          <cell r="K209" t="str">
            <v>R</v>
          </cell>
          <cell r="M209">
            <v>1.388888888888884E-3</v>
          </cell>
          <cell r="N209">
            <v>75</v>
          </cell>
          <cell r="O209">
            <v>80</v>
          </cell>
          <cell r="P209">
            <v>78.517333333333056</v>
          </cell>
          <cell r="Q209">
            <v>49</v>
          </cell>
          <cell r="R209" t="str">
            <v>Lain - lain</v>
          </cell>
          <cell r="S209" t="str">
            <v>Menurunkan ular yang nempel di KA 471 Jln Kunti Kuta</v>
          </cell>
          <cell r="T209">
            <v>0</v>
          </cell>
          <cell r="U209">
            <v>0</v>
          </cell>
          <cell r="V209">
            <v>0</v>
          </cell>
          <cell r="W209">
            <v>1.388888888888884E-3</v>
          </cell>
          <cell r="X209">
            <v>0</v>
          </cell>
          <cell r="Y209">
            <v>1.388888888888884E-3</v>
          </cell>
          <cell r="Z209">
            <v>100</v>
          </cell>
          <cell r="AA209" t="str">
            <v>R</v>
          </cell>
          <cell r="AB209">
            <v>1</v>
          </cell>
          <cell r="AC209">
            <v>0</v>
          </cell>
          <cell r="AD209">
            <v>0</v>
          </cell>
          <cell r="AE209">
            <v>0</v>
          </cell>
          <cell r="AF209">
            <v>1</v>
          </cell>
          <cell r="AG209">
            <v>1</v>
          </cell>
        </row>
        <row r="210">
          <cell r="A210">
            <v>36632</v>
          </cell>
          <cell r="B210" t="str">
            <v>Pesanggaran</v>
          </cell>
          <cell r="C210" t="str">
            <v>P_Suwung</v>
          </cell>
          <cell r="D210">
            <v>140</v>
          </cell>
          <cell r="H210">
            <v>0.44513888888888892</v>
          </cell>
          <cell r="I210">
            <v>0.45069444444444445</v>
          </cell>
          <cell r="K210" t="str">
            <v>R</v>
          </cell>
          <cell r="M210">
            <v>5.5555555555555358E-3</v>
          </cell>
          <cell r="N210">
            <v>60</v>
          </cell>
          <cell r="O210">
            <v>100</v>
          </cell>
          <cell r="P210">
            <v>549.62133333333134</v>
          </cell>
          <cell r="Q210" t="str">
            <v>44b</v>
          </cell>
          <cell r="R210" t="str">
            <v>Jumper SUTM putus</v>
          </cell>
          <cell r="S210" t="str">
            <v>Perbaikan jamper CO ngepong</v>
          </cell>
          <cell r="T210">
            <v>0</v>
          </cell>
          <cell r="U210">
            <v>0</v>
          </cell>
          <cell r="V210">
            <v>0</v>
          </cell>
          <cell r="W210">
            <v>5.5555555555555358E-3</v>
          </cell>
          <cell r="X210">
            <v>0</v>
          </cell>
          <cell r="Y210">
            <v>5.5555555555555358E-3</v>
          </cell>
          <cell r="Z210">
            <v>155</v>
          </cell>
          <cell r="AA210" t="str">
            <v>R</v>
          </cell>
          <cell r="AB210">
            <v>1</v>
          </cell>
          <cell r="AC210">
            <v>0</v>
          </cell>
          <cell r="AD210">
            <v>0</v>
          </cell>
          <cell r="AE210">
            <v>0</v>
          </cell>
          <cell r="AF210">
            <v>1</v>
          </cell>
          <cell r="AG210">
            <v>1</v>
          </cell>
        </row>
        <row r="211">
          <cell r="A211">
            <v>36632</v>
          </cell>
          <cell r="B211" t="str">
            <v>Gianyar</v>
          </cell>
          <cell r="C211" t="str">
            <v>P_Susut</v>
          </cell>
          <cell r="D211">
            <v>20</v>
          </cell>
          <cell r="E211" t="str">
            <v>EF</v>
          </cell>
          <cell r="F211">
            <v>0.48508101851851854</v>
          </cell>
          <cell r="G211">
            <v>0.4861111111111111</v>
          </cell>
          <cell r="M211">
            <v>1.0300925925925686E-3</v>
          </cell>
          <cell r="N211">
            <v>16</v>
          </cell>
          <cell r="O211">
            <v>16</v>
          </cell>
          <cell r="P211">
            <v>14.558422222221882</v>
          </cell>
          <cell r="Q211" t="str">
            <v>41e</v>
          </cell>
          <cell r="R211" t="str">
            <v>Rele bekerja tanpa penyebab yang jelas, PMT  masuk kembali</v>
          </cell>
          <cell r="S211" t="str">
            <v>Reclose Sukses ( Informasi dari petugas GI dead time dirubah ke posisi 90 second )</v>
          </cell>
          <cell r="T211">
            <v>1.0300925925925686E-3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1.0300925925925686E-3</v>
          </cell>
          <cell r="Z211">
            <v>67</v>
          </cell>
          <cell r="AA211" t="str">
            <v>R</v>
          </cell>
          <cell r="AB211">
            <v>0</v>
          </cell>
          <cell r="AC211">
            <v>0</v>
          </cell>
          <cell r="AD211">
            <v>1</v>
          </cell>
          <cell r="AE211">
            <v>1</v>
          </cell>
          <cell r="AF211">
            <v>0</v>
          </cell>
          <cell r="AG211">
            <v>0</v>
          </cell>
        </row>
        <row r="212">
          <cell r="A212">
            <v>36632</v>
          </cell>
          <cell r="B212" t="str">
            <v>Gianyar</v>
          </cell>
          <cell r="C212" t="str">
            <v>P_Susut</v>
          </cell>
          <cell r="D212">
            <v>16</v>
          </cell>
          <cell r="E212" t="str">
            <v>EF</v>
          </cell>
          <cell r="F212">
            <v>0.56031249999999999</v>
          </cell>
          <cell r="G212">
            <v>0.56133101851851852</v>
          </cell>
          <cell r="M212">
            <v>1.0185185185185297E-3</v>
          </cell>
          <cell r="N212">
            <v>12</v>
          </cell>
          <cell r="O212">
            <v>16</v>
          </cell>
          <cell r="P212">
            <v>11.515875555555681</v>
          </cell>
          <cell r="Q212" t="str">
            <v>41e</v>
          </cell>
          <cell r="R212" t="str">
            <v>Rele bekerja tanpa penyebab yang jelas, PMT  masuk kembali</v>
          </cell>
          <cell r="S212" t="str">
            <v>Reclose sukses/cuaca hujan</v>
          </cell>
          <cell r="T212">
            <v>1.0185185185185297E-3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1.0185185185185297E-3</v>
          </cell>
          <cell r="Z212">
            <v>67</v>
          </cell>
          <cell r="AA212" t="str">
            <v>R</v>
          </cell>
          <cell r="AB212">
            <v>0</v>
          </cell>
          <cell r="AC212">
            <v>0</v>
          </cell>
          <cell r="AD212">
            <v>1</v>
          </cell>
          <cell r="AE212">
            <v>1</v>
          </cell>
          <cell r="AF212">
            <v>0</v>
          </cell>
          <cell r="AG212">
            <v>0</v>
          </cell>
        </row>
        <row r="213">
          <cell r="A213">
            <v>36632</v>
          </cell>
          <cell r="B213" t="str">
            <v>Gianyar</v>
          </cell>
          <cell r="C213" t="str">
            <v>P_Tampak_Siring</v>
          </cell>
          <cell r="D213">
            <v>50</v>
          </cell>
          <cell r="E213" t="str">
            <v>EF</v>
          </cell>
          <cell r="F213">
            <v>0.56041666666666667</v>
          </cell>
          <cell r="G213">
            <v>0.56111111111111112</v>
          </cell>
          <cell r="M213">
            <v>6.9444444444444198E-4</v>
          </cell>
          <cell r="N213">
            <v>48</v>
          </cell>
          <cell r="O213">
            <v>50</v>
          </cell>
          <cell r="P213">
            <v>24.53666666666658</v>
          </cell>
          <cell r="Q213" t="str">
            <v>41e</v>
          </cell>
          <cell r="R213" t="str">
            <v>Rele bekerja tanpa penyebab yang jelas, PMT  masuk kembali</v>
          </cell>
          <cell r="S213" t="str">
            <v>Reclose sukses / Cuaca Hujan petir</v>
          </cell>
          <cell r="T213">
            <v>6.9444444444444198E-4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6.9444444444444198E-4</v>
          </cell>
          <cell r="Z213">
            <v>64</v>
          </cell>
          <cell r="AA213" t="str">
            <v>R</v>
          </cell>
          <cell r="AB213">
            <v>0</v>
          </cell>
          <cell r="AC213">
            <v>0</v>
          </cell>
          <cell r="AD213">
            <v>1</v>
          </cell>
          <cell r="AE213">
            <v>1</v>
          </cell>
          <cell r="AF213">
            <v>0</v>
          </cell>
          <cell r="AG213">
            <v>0</v>
          </cell>
        </row>
        <row r="214">
          <cell r="A214">
            <v>36632</v>
          </cell>
          <cell r="B214" t="str">
            <v>Gianyar</v>
          </cell>
          <cell r="C214" t="str">
            <v>P_Klungkung</v>
          </cell>
          <cell r="D214">
            <v>40</v>
          </cell>
          <cell r="E214" t="str">
            <v>EF</v>
          </cell>
          <cell r="F214">
            <v>0.57152777777777775</v>
          </cell>
          <cell r="G214">
            <v>0.57222222222222219</v>
          </cell>
          <cell r="M214">
            <v>6.9444444444444198E-4</v>
          </cell>
          <cell r="N214">
            <v>30</v>
          </cell>
          <cell r="O214">
            <v>40</v>
          </cell>
          <cell r="P214">
            <v>19.629333333333264</v>
          </cell>
          <cell r="Q214" t="str">
            <v>41e</v>
          </cell>
          <cell r="R214" t="str">
            <v>Rele bekerja tanpa penyebab yang jelas, PMT  masuk kembali</v>
          </cell>
          <cell r="S214" t="str">
            <v>Reclosed sukses</v>
          </cell>
          <cell r="T214">
            <v>6.9444444444444198E-4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6.9444444444444198E-4</v>
          </cell>
          <cell r="Z214">
            <v>68</v>
          </cell>
          <cell r="AA214" t="str">
            <v>R</v>
          </cell>
          <cell r="AB214">
            <v>0</v>
          </cell>
          <cell r="AC214">
            <v>0</v>
          </cell>
          <cell r="AD214">
            <v>1</v>
          </cell>
          <cell r="AE214">
            <v>1</v>
          </cell>
          <cell r="AF214">
            <v>0</v>
          </cell>
          <cell r="AG214">
            <v>0</v>
          </cell>
        </row>
        <row r="215">
          <cell r="A215">
            <v>36632</v>
          </cell>
          <cell r="B215" t="str">
            <v>Sanur</v>
          </cell>
          <cell r="C215" t="str">
            <v>P_Nusa_Indah</v>
          </cell>
          <cell r="D215">
            <v>110</v>
          </cell>
          <cell r="E215" t="str">
            <v>EF</v>
          </cell>
          <cell r="F215">
            <v>0.61111111111111105</v>
          </cell>
          <cell r="G215">
            <v>0.6118055555555556</v>
          </cell>
          <cell r="M215">
            <v>6.94444444444553E-4</v>
          </cell>
          <cell r="N215">
            <v>95</v>
          </cell>
          <cell r="O215">
            <v>100</v>
          </cell>
          <cell r="P215">
            <v>53.980666666675106</v>
          </cell>
          <cell r="Q215" t="str">
            <v>41e</v>
          </cell>
          <cell r="R215" t="str">
            <v>Rele bekerja tanpa penyebab yang jelas, PMT  masuk kembali</v>
          </cell>
          <cell r="S215" t="str">
            <v>Reclose Sukses/Cuaca mendung</v>
          </cell>
          <cell r="T215">
            <v>6.94444444444553E-4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6.94444444444553E-4</v>
          </cell>
          <cell r="Z215">
            <v>193</v>
          </cell>
          <cell r="AA215" t="str">
            <v>R</v>
          </cell>
          <cell r="AB215">
            <v>0</v>
          </cell>
          <cell r="AC215">
            <v>0</v>
          </cell>
          <cell r="AD215">
            <v>1</v>
          </cell>
          <cell r="AE215">
            <v>1</v>
          </cell>
          <cell r="AF215">
            <v>0</v>
          </cell>
          <cell r="AG215">
            <v>0</v>
          </cell>
        </row>
        <row r="216">
          <cell r="A216">
            <v>36632</v>
          </cell>
          <cell r="B216" t="str">
            <v>Gianyar</v>
          </cell>
          <cell r="C216" t="str">
            <v>P_Kesatrian</v>
          </cell>
          <cell r="D216">
            <v>22</v>
          </cell>
          <cell r="H216">
            <v>0.64583333333333337</v>
          </cell>
          <cell r="I216">
            <v>7.6388888888888895E-2</v>
          </cell>
          <cell r="J216">
            <v>0.71388888888888891</v>
          </cell>
          <cell r="K216" t="str">
            <v>MR</v>
          </cell>
          <cell r="M216">
            <v>6.8055555555555536E-2</v>
          </cell>
          <cell r="P216">
            <v>1058.0210666666665</v>
          </cell>
          <cell r="Q216" t="str">
            <v>44C</v>
          </cell>
          <cell r="R216" t="str">
            <v>SUTM lepas dari Isolator</v>
          </cell>
          <cell r="S216" t="str">
            <v>Perbaikan Hang isolator di Jl.Astrina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6.8055555555555536E-2</v>
          </cell>
          <cell r="Y216">
            <v>6.8055555555555536E-2</v>
          </cell>
          <cell r="Z216">
            <v>63</v>
          </cell>
          <cell r="AA216" t="str">
            <v>R</v>
          </cell>
          <cell r="AB216">
            <v>1</v>
          </cell>
          <cell r="AC216">
            <v>1</v>
          </cell>
          <cell r="AD216">
            <v>0</v>
          </cell>
          <cell r="AE216">
            <v>0</v>
          </cell>
          <cell r="AF216">
            <v>1</v>
          </cell>
          <cell r="AG216">
            <v>1</v>
          </cell>
        </row>
        <row r="217">
          <cell r="A217">
            <v>36632</v>
          </cell>
          <cell r="B217" t="str">
            <v>Kapal</v>
          </cell>
          <cell r="C217" t="str">
            <v>P_Basangkasa</v>
          </cell>
          <cell r="D217">
            <v>80</v>
          </cell>
          <cell r="E217" t="str">
            <v>EF</v>
          </cell>
          <cell r="F217">
            <v>0.69305555555555554</v>
          </cell>
          <cell r="I217">
            <v>0.69374999999999998</v>
          </cell>
          <cell r="K217" t="str">
            <v>R</v>
          </cell>
          <cell r="M217">
            <v>6.9444444444444198E-4</v>
          </cell>
          <cell r="N217">
            <v>75</v>
          </cell>
          <cell r="O217">
            <v>80</v>
          </cell>
          <cell r="P217">
            <v>39.258666666666528</v>
          </cell>
          <cell r="Q217" t="str">
            <v>41e</v>
          </cell>
          <cell r="R217" t="str">
            <v>Rele bekerja tanpa penyebab yang jelas, PMT  masuk kembali</v>
          </cell>
          <cell r="T217">
            <v>0</v>
          </cell>
          <cell r="U217">
            <v>6.9444444444444198E-4</v>
          </cell>
          <cell r="V217">
            <v>0</v>
          </cell>
          <cell r="W217">
            <v>0</v>
          </cell>
          <cell r="X217">
            <v>0</v>
          </cell>
          <cell r="Y217">
            <v>6.9444444444444198E-4</v>
          </cell>
          <cell r="Z217">
            <v>100</v>
          </cell>
          <cell r="AA217" t="str">
            <v>R</v>
          </cell>
          <cell r="AB217">
            <v>1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  <cell r="AG217">
            <v>1</v>
          </cell>
        </row>
        <row r="218">
          <cell r="A218">
            <v>36632</v>
          </cell>
          <cell r="B218" t="str">
            <v>Gianyar</v>
          </cell>
          <cell r="C218" t="str">
            <v>P_Susut</v>
          </cell>
          <cell r="D218">
            <v>24</v>
          </cell>
          <cell r="H218">
            <v>0.75486111111111109</v>
          </cell>
          <cell r="I218">
            <v>0.7631944444444444</v>
          </cell>
          <cell r="K218" t="str">
            <v>R</v>
          </cell>
          <cell r="M218">
            <v>8.3333333333333037E-3</v>
          </cell>
          <cell r="N218">
            <v>24</v>
          </cell>
          <cell r="O218">
            <v>30</v>
          </cell>
          <cell r="P218">
            <v>141.33119999999948</v>
          </cell>
          <cell r="Q218">
            <v>46</v>
          </cell>
          <cell r="R218" t="str">
            <v>Cut Out rusak</v>
          </cell>
          <cell r="S218" t="str">
            <v>Perbaiki jumper trafo Phs R</v>
          </cell>
          <cell r="T218">
            <v>0</v>
          </cell>
          <cell r="U218">
            <v>0</v>
          </cell>
          <cell r="V218">
            <v>0</v>
          </cell>
          <cell r="W218">
            <v>8.3333333333333037E-3</v>
          </cell>
          <cell r="X218">
            <v>0</v>
          </cell>
          <cell r="Y218">
            <v>8.3333333333333037E-3</v>
          </cell>
          <cell r="Z218">
            <v>67</v>
          </cell>
          <cell r="AA218" t="str">
            <v>R</v>
          </cell>
          <cell r="AB218">
            <v>1</v>
          </cell>
          <cell r="AC218">
            <v>0</v>
          </cell>
          <cell r="AD218">
            <v>0</v>
          </cell>
          <cell r="AE218">
            <v>0</v>
          </cell>
          <cell r="AF218">
            <v>1</v>
          </cell>
          <cell r="AG218">
            <v>1</v>
          </cell>
        </row>
        <row r="219">
          <cell r="A219">
            <v>36632</v>
          </cell>
          <cell r="B219" t="str">
            <v>Baturiti</v>
          </cell>
          <cell r="C219" t="str">
            <v>P_Pancasari</v>
          </cell>
          <cell r="D219">
            <v>11</v>
          </cell>
          <cell r="E219" t="str">
            <v>EF</v>
          </cell>
          <cell r="F219">
            <v>0.80902777777777779</v>
          </cell>
          <cell r="I219">
            <v>0.80972222222222223</v>
          </cell>
          <cell r="M219">
            <v>6.9444444444444198E-4</v>
          </cell>
          <cell r="N219">
            <v>5</v>
          </cell>
          <cell r="O219">
            <v>8</v>
          </cell>
          <cell r="P219">
            <v>5.3980666666666481</v>
          </cell>
          <cell r="Q219" t="str">
            <v>41e</v>
          </cell>
          <cell r="R219" t="str">
            <v>Rele bekerja tanpa penyebab yang jelas, PMT  masuk kembali</v>
          </cell>
          <cell r="T219">
            <v>0</v>
          </cell>
          <cell r="U219">
            <v>6.9444444444444198E-4</v>
          </cell>
          <cell r="V219">
            <v>0</v>
          </cell>
          <cell r="W219">
            <v>0</v>
          </cell>
          <cell r="X219">
            <v>0</v>
          </cell>
          <cell r="Y219">
            <v>6.9444444444444198E-4</v>
          </cell>
          <cell r="Z219">
            <v>33</v>
          </cell>
          <cell r="AA219" t="str">
            <v>M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  <cell r="AG219">
            <v>1</v>
          </cell>
        </row>
        <row r="220">
          <cell r="A220">
            <v>36632</v>
          </cell>
          <cell r="B220" t="str">
            <v>Baturiti</v>
          </cell>
          <cell r="C220" t="str">
            <v>P_Pancasari</v>
          </cell>
          <cell r="D220">
            <v>11</v>
          </cell>
          <cell r="E220" t="str">
            <v>EF</v>
          </cell>
          <cell r="F220">
            <v>0.80972222222222223</v>
          </cell>
          <cell r="I220">
            <v>0.86805555555555547</v>
          </cell>
          <cell r="M220">
            <v>5.8333333333333237E-2</v>
          </cell>
          <cell r="N220">
            <v>6</v>
          </cell>
          <cell r="O220">
            <v>9</v>
          </cell>
          <cell r="P220">
            <v>453.43759999999929</v>
          </cell>
          <cell r="Q220" t="str">
            <v>44b</v>
          </cell>
          <cell r="R220" t="str">
            <v>Jumper SUTM putus</v>
          </cell>
          <cell r="S220" t="str">
            <v>Jamper Co Trafo  SKD 2  putus  phs  S</v>
          </cell>
          <cell r="T220">
            <v>0</v>
          </cell>
          <cell r="U220">
            <v>5.8333333333333237E-2</v>
          </cell>
          <cell r="V220">
            <v>0</v>
          </cell>
          <cell r="W220">
            <v>0</v>
          </cell>
          <cell r="X220">
            <v>0</v>
          </cell>
          <cell r="Y220">
            <v>5.8333333333333237E-2</v>
          </cell>
          <cell r="Z220">
            <v>33</v>
          </cell>
          <cell r="AA220" t="str">
            <v>M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  <cell r="AG220">
            <v>1</v>
          </cell>
        </row>
        <row r="221">
          <cell r="A221">
            <v>36632</v>
          </cell>
          <cell r="B221" t="str">
            <v>Kapal</v>
          </cell>
          <cell r="C221" t="str">
            <v>P_Sakah_Lukluk</v>
          </cell>
          <cell r="D221">
            <v>220</v>
          </cell>
          <cell r="E221" t="str">
            <v>EF</v>
          </cell>
          <cell r="F221">
            <v>0.81527777777777777</v>
          </cell>
          <cell r="G221">
            <v>0.81597222222222221</v>
          </cell>
          <cell r="M221">
            <v>6.9444444444444198E-4</v>
          </cell>
          <cell r="N221">
            <v>190</v>
          </cell>
          <cell r="O221">
            <v>190</v>
          </cell>
          <cell r="P221">
            <v>107.96133333333296</v>
          </cell>
          <cell r="Q221" t="str">
            <v>41e</v>
          </cell>
          <cell r="R221" t="str">
            <v>Rele bekerja tanpa penyebab yang jelas, PMT  masuk kembali</v>
          </cell>
          <cell r="T221">
            <v>6.9444444444444198E-4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6.9444444444444198E-4</v>
          </cell>
          <cell r="Z221">
            <v>107</v>
          </cell>
          <cell r="AA221" t="str">
            <v>R</v>
          </cell>
          <cell r="AB221">
            <v>0</v>
          </cell>
          <cell r="AC221">
            <v>0</v>
          </cell>
          <cell r="AD221">
            <v>1</v>
          </cell>
          <cell r="AE221">
            <v>1</v>
          </cell>
          <cell r="AF221">
            <v>0</v>
          </cell>
          <cell r="AG221">
            <v>0</v>
          </cell>
        </row>
        <row r="222">
          <cell r="A222">
            <v>36632</v>
          </cell>
          <cell r="B222" t="str">
            <v>Kapal</v>
          </cell>
          <cell r="C222" t="str">
            <v>P_Sakah_Lukluk</v>
          </cell>
          <cell r="D222">
            <v>190</v>
          </cell>
          <cell r="E222" t="str">
            <v>EF</v>
          </cell>
          <cell r="F222">
            <v>0.83333333333333337</v>
          </cell>
          <cell r="G222">
            <v>0.8340277777777777</v>
          </cell>
          <cell r="M222">
            <v>6.9444444444433095E-4</v>
          </cell>
          <cell r="N222">
            <v>190</v>
          </cell>
          <cell r="O222">
            <v>190</v>
          </cell>
          <cell r="P222">
            <v>93.2393333333181</v>
          </cell>
          <cell r="Q222" t="str">
            <v>41e</v>
          </cell>
          <cell r="R222" t="str">
            <v>Rele bekerja tanpa penyebab yang jelas, PMT  masuk kembali</v>
          </cell>
          <cell r="T222">
            <v>6.9444444444433095E-4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6.9444444444433095E-4</v>
          </cell>
          <cell r="Z222">
            <v>107</v>
          </cell>
          <cell r="AA222" t="str">
            <v>R</v>
          </cell>
          <cell r="AB222">
            <v>0</v>
          </cell>
          <cell r="AC222">
            <v>0</v>
          </cell>
          <cell r="AD222">
            <v>1</v>
          </cell>
          <cell r="AE222">
            <v>1</v>
          </cell>
          <cell r="AF222">
            <v>0</v>
          </cell>
          <cell r="AG222">
            <v>0</v>
          </cell>
        </row>
        <row r="223">
          <cell r="A223">
            <v>36633</v>
          </cell>
          <cell r="B223" t="str">
            <v>Nusa Dua</v>
          </cell>
          <cell r="C223" t="str">
            <v>P_Exp._Jimbaran</v>
          </cell>
          <cell r="D223">
            <v>130</v>
          </cell>
          <cell r="E223" t="str">
            <v>OC/M</v>
          </cell>
          <cell r="F223">
            <v>0.32500000000000001</v>
          </cell>
          <cell r="I223">
            <v>0.3263888888888889</v>
          </cell>
          <cell r="K223" t="str">
            <v>M</v>
          </cell>
          <cell r="M223">
            <v>1.388888888888884E-3</v>
          </cell>
          <cell r="N223">
            <v>55</v>
          </cell>
          <cell r="O223">
            <v>120</v>
          </cell>
          <cell r="P223">
            <v>127.59066666666621</v>
          </cell>
          <cell r="Q223">
            <v>58</v>
          </cell>
          <cell r="R223" t="str">
            <v>Rele bekerja tanpa penyebab yang jelas, PMT dapat masuk kembali</v>
          </cell>
          <cell r="T223">
            <v>0</v>
          </cell>
          <cell r="U223">
            <v>1.388888888888884E-3</v>
          </cell>
          <cell r="V223">
            <v>0</v>
          </cell>
          <cell r="W223">
            <v>0</v>
          </cell>
          <cell r="X223">
            <v>0</v>
          </cell>
          <cell r="Y223">
            <v>1.388888888888884E-3</v>
          </cell>
          <cell r="Z223">
            <v>124</v>
          </cell>
          <cell r="AA223" t="str">
            <v>R</v>
          </cell>
          <cell r="AB223">
            <v>0</v>
          </cell>
          <cell r="AC223">
            <v>1</v>
          </cell>
          <cell r="AD223">
            <v>1</v>
          </cell>
          <cell r="AE223">
            <v>0</v>
          </cell>
          <cell r="AF223">
            <v>0</v>
          </cell>
          <cell r="AG223">
            <v>1</v>
          </cell>
        </row>
        <row r="224">
          <cell r="A224">
            <v>36633</v>
          </cell>
          <cell r="B224" t="str">
            <v>Kapal</v>
          </cell>
          <cell r="C224" t="str">
            <v>P_Luwus</v>
          </cell>
          <cell r="D224">
            <v>30</v>
          </cell>
          <cell r="F224">
            <v>0</v>
          </cell>
          <cell r="G224">
            <v>0</v>
          </cell>
          <cell r="H224">
            <v>0.45</v>
          </cell>
          <cell r="I224">
            <v>0.59513888888888888</v>
          </cell>
          <cell r="J224">
            <v>0.44930555555555557</v>
          </cell>
          <cell r="K224" t="str">
            <v>MR</v>
          </cell>
          <cell r="N224">
            <v>25</v>
          </cell>
          <cell r="O224">
            <v>30</v>
          </cell>
          <cell r="P224">
            <v>0</v>
          </cell>
          <cell r="Q224">
            <v>92</v>
          </cell>
          <cell r="R224" t="str">
            <v xml:space="preserve">Karena pemeliharaan </v>
          </cell>
          <cell r="S224" t="str">
            <v>Perbaikan RC di P.Luwus, beban dimanuver ke P Taman Tanda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-6.9444444444444198E-4</v>
          </cell>
          <cell r="Y224">
            <v>-6.9444444444444198E-4</v>
          </cell>
          <cell r="Z224">
            <v>108</v>
          </cell>
          <cell r="AA224" t="str">
            <v>R</v>
          </cell>
          <cell r="AB224">
            <v>1</v>
          </cell>
          <cell r="AC224">
            <v>1</v>
          </cell>
          <cell r="AD224">
            <v>0</v>
          </cell>
          <cell r="AE224">
            <v>0</v>
          </cell>
          <cell r="AF224">
            <v>1</v>
          </cell>
          <cell r="AG224">
            <v>1</v>
          </cell>
        </row>
        <row r="225">
          <cell r="A225">
            <v>36633</v>
          </cell>
          <cell r="B225" t="str">
            <v>Sanur</v>
          </cell>
          <cell r="C225" t="str">
            <v>P_Exp._Tohpati</v>
          </cell>
          <cell r="D225">
            <v>0</v>
          </cell>
          <cell r="F225">
            <v>36508.279861111114</v>
          </cell>
          <cell r="I225">
            <v>36633.463888888888</v>
          </cell>
          <cell r="J225">
            <v>36508.300694444442</v>
          </cell>
          <cell r="K225" t="str">
            <v>R</v>
          </cell>
          <cell r="M225">
            <v>2.0833333328482695E-2</v>
          </cell>
          <cell r="N225">
            <v>0</v>
          </cell>
          <cell r="O225">
            <v>0</v>
          </cell>
          <cell r="P225">
            <v>0</v>
          </cell>
          <cell r="Q225">
            <v>49</v>
          </cell>
          <cell r="R225" t="str">
            <v>Lain - lain</v>
          </cell>
          <cell r="S225" t="str">
            <v>Penormalan                                               (ex gangguan 14-12-99)</v>
          </cell>
          <cell r="T225">
            <v>0</v>
          </cell>
          <cell r="U225">
            <v>0</v>
          </cell>
          <cell r="V225">
            <v>2.0833333328482695E-2</v>
          </cell>
          <cell r="W225">
            <v>0</v>
          </cell>
          <cell r="X225">
            <v>0</v>
          </cell>
          <cell r="Y225">
            <v>2.0833333328482695E-2</v>
          </cell>
          <cell r="Z225">
            <v>188</v>
          </cell>
          <cell r="AA225" t="str">
            <v>R</v>
          </cell>
          <cell r="AB225">
            <v>1</v>
          </cell>
          <cell r="AC225">
            <v>0</v>
          </cell>
          <cell r="AD225">
            <v>1</v>
          </cell>
          <cell r="AE225">
            <v>0</v>
          </cell>
          <cell r="AF225">
            <v>0</v>
          </cell>
          <cell r="AG225">
            <v>1</v>
          </cell>
        </row>
        <row r="226">
          <cell r="A226">
            <v>36633</v>
          </cell>
          <cell r="B226" t="str">
            <v>Sanur</v>
          </cell>
          <cell r="C226" t="str">
            <v>P_Exp._Tohpati</v>
          </cell>
          <cell r="D226">
            <v>0</v>
          </cell>
          <cell r="H226">
            <v>0.53333333333333333</v>
          </cell>
          <cell r="I226">
            <v>0.56736111111111109</v>
          </cell>
          <cell r="K226" t="str">
            <v>R</v>
          </cell>
          <cell r="M226">
            <v>3.4027777777777768E-2</v>
          </cell>
          <cell r="N226">
            <v>0</v>
          </cell>
          <cell r="O226">
            <v>0</v>
          </cell>
          <cell r="P226">
            <v>0</v>
          </cell>
          <cell r="Q226">
            <v>49</v>
          </cell>
          <cell r="R226" t="str">
            <v>Lain - lain</v>
          </cell>
          <cell r="S226" t="str">
            <v>Perbaikan polaritas</v>
          </cell>
          <cell r="T226">
            <v>0</v>
          </cell>
          <cell r="U226">
            <v>0</v>
          </cell>
          <cell r="V226">
            <v>0</v>
          </cell>
          <cell r="W226">
            <v>3.4027777777777768E-2</v>
          </cell>
          <cell r="X226">
            <v>0</v>
          </cell>
          <cell r="Y226">
            <v>3.4027777777777768E-2</v>
          </cell>
          <cell r="Z226">
            <v>188</v>
          </cell>
          <cell r="AA226" t="str">
            <v>R</v>
          </cell>
          <cell r="AB226">
            <v>1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  <cell r="AG226">
            <v>1</v>
          </cell>
        </row>
        <row r="227">
          <cell r="A227">
            <v>36633</v>
          </cell>
          <cell r="B227" t="str">
            <v>Sanur</v>
          </cell>
          <cell r="C227" t="str">
            <v>P_Exp._Tohpati</v>
          </cell>
          <cell r="D227">
            <v>0</v>
          </cell>
          <cell r="H227">
            <v>0.61250000000000004</v>
          </cell>
          <cell r="I227">
            <v>0.64027777777777783</v>
          </cell>
          <cell r="K227" t="str">
            <v>R</v>
          </cell>
          <cell r="M227">
            <v>2.777777777777779E-2</v>
          </cell>
          <cell r="N227">
            <v>0</v>
          </cell>
          <cell r="O227">
            <v>0</v>
          </cell>
          <cell r="P227">
            <v>0</v>
          </cell>
          <cell r="Q227">
            <v>49</v>
          </cell>
          <cell r="R227" t="str">
            <v>Lain - lain</v>
          </cell>
          <cell r="S227" t="str">
            <v>Perbaikan polaritas</v>
          </cell>
          <cell r="T227">
            <v>0</v>
          </cell>
          <cell r="U227">
            <v>0</v>
          </cell>
          <cell r="V227">
            <v>0</v>
          </cell>
          <cell r="W227">
            <v>2.777777777777779E-2</v>
          </cell>
          <cell r="X227">
            <v>0</v>
          </cell>
          <cell r="Y227">
            <v>2.777777777777779E-2</v>
          </cell>
          <cell r="Z227">
            <v>188</v>
          </cell>
          <cell r="AA227" t="str">
            <v>R</v>
          </cell>
          <cell r="AB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1</v>
          </cell>
          <cell r="AG227">
            <v>1</v>
          </cell>
        </row>
        <row r="228">
          <cell r="A228">
            <v>36633</v>
          </cell>
          <cell r="B228" t="str">
            <v>Gianyar</v>
          </cell>
          <cell r="C228" t="str">
            <v>P_Klungkung</v>
          </cell>
          <cell r="D228">
            <v>98</v>
          </cell>
          <cell r="E228" t="str">
            <v>EF</v>
          </cell>
          <cell r="F228">
            <v>0.61319444444444449</v>
          </cell>
          <cell r="G228">
            <v>0.61388888888888882</v>
          </cell>
          <cell r="M228">
            <v>6.9444444444433095E-4</v>
          </cell>
          <cell r="N228">
            <v>70</v>
          </cell>
          <cell r="O228">
            <v>80</v>
          </cell>
          <cell r="P228">
            <v>48.091866666658802</v>
          </cell>
          <cell r="Q228" t="str">
            <v>41e</v>
          </cell>
          <cell r="R228" t="str">
            <v>Rele bekerja tanpa penyebab yang jelas, PMT  masuk kembali</v>
          </cell>
          <cell r="T228">
            <v>6.9444444444433095E-4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6.9444444444433095E-4</v>
          </cell>
          <cell r="Z228">
            <v>68</v>
          </cell>
          <cell r="AA228" t="str">
            <v>R</v>
          </cell>
          <cell r="AB228">
            <v>0</v>
          </cell>
          <cell r="AC228">
            <v>0</v>
          </cell>
          <cell r="AD228">
            <v>1</v>
          </cell>
          <cell r="AE228">
            <v>1</v>
          </cell>
          <cell r="AF228">
            <v>0</v>
          </cell>
          <cell r="AG228">
            <v>0</v>
          </cell>
        </row>
        <row r="229">
          <cell r="A229">
            <v>36634</v>
          </cell>
          <cell r="B229" t="str">
            <v>Sanur</v>
          </cell>
          <cell r="C229" t="str">
            <v>P_Bet_Ngandang</v>
          </cell>
          <cell r="D229">
            <v>60</v>
          </cell>
          <cell r="E229" t="str">
            <v>OC/M</v>
          </cell>
          <cell r="F229">
            <v>0.12361111111111112</v>
          </cell>
          <cell r="G229">
            <v>0.12430555555555556</v>
          </cell>
          <cell r="M229">
            <v>6.9444444444444198E-4</v>
          </cell>
          <cell r="N229">
            <v>45</v>
          </cell>
          <cell r="O229">
            <v>60</v>
          </cell>
          <cell r="P229">
            <v>29.443999999999896</v>
          </cell>
          <cell r="Q229" t="str">
            <v>41e</v>
          </cell>
          <cell r="R229" t="str">
            <v>Rele bekerja tanpa penyebab yang jelas, PMT  masuk kembali</v>
          </cell>
          <cell r="S229" t="str">
            <v>Reclose sukses</v>
          </cell>
          <cell r="T229">
            <v>6.9444444444444198E-4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6.9444444444444198E-4</v>
          </cell>
          <cell r="Z229">
            <v>186</v>
          </cell>
          <cell r="AA229" t="str">
            <v>R</v>
          </cell>
          <cell r="AB229">
            <v>0</v>
          </cell>
          <cell r="AC229">
            <v>0</v>
          </cell>
          <cell r="AD229">
            <v>1</v>
          </cell>
          <cell r="AE229">
            <v>1</v>
          </cell>
          <cell r="AF229">
            <v>0</v>
          </cell>
          <cell r="AG229">
            <v>0</v>
          </cell>
        </row>
        <row r="230">
          <cell r="A230">
            <v>36634</v>
          </cell>
          <cell r="B230" t="str">
            <v>Sanur</v>
          </cell>
          <cell r="C230" t="str">
            <v>P_Sudirman</v>
          </cell>
          <cell r="D230">
            <v>80</v>
          </cell>
          <cell r="E230" t="str">
            <v>EF</v>
          </cell>
          <cell r="F230">
            <v>0.12430555555555556</v>
          </cell>
          <cell r="I230">
            <v>0.12569444444444444</v>
          </cell>
          <cell r="K230" t="str">
            <v>R</v>
          </cell>
          <cell r="M230">
            <v>1.388888888888884E-3</v>
          </cell>
          <cell r="N230">
            <v>65</v>
          </cell>
          <cell r="O230">
            <v>80</v>
          </cell>
          <cell r="P230">
            <v>78.517333333333056</v>
          </cell>
          <cell r="Q230">
            <v>56</v>
          </cell>
          <cell r="R230" t="str">
            <v>Rele bekerja karena ikutan (sympthetic tripping).</v>
          </cell>
          <cell r="S230" t="str">
            <v>Cuaca mendung</v>
          </cell>
          <cell r="T230">
            <v>0</v>
          </cell>
          <cell r="U230">
            <v>1.388888888888884E-3</v>
          </cell>
          <cell r="V230">
            <v>0</v>
          </cell>
          <cell r="W230">
            <v>0</v>
          </cell>
          <cell r="X230">
            <v>0</v>
          </cell>
          <cell r="Y230">
            <v>1.388888888888884E-3</v>
          </cell>
          <cell r="Z230">
            <v>189</v>
          </cell>
          <cell r="AA230" t="str">
            <v>R</v>
          </cell>
          <cell r="AB230">
            <v>1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1</v>
          </cell>
        </row>
        <row r="231">
          <cell r="A231">
            <v>36634</v>
          </cell>
          <cell r="B231" t="str">
            <v>Gianyar</v>
          </cell>
          <cell r="C231" t="str">
            <v>P_Susut</v>
          </cell>
          <cell r="D231">
            <v>36</v>
          </cell>
          <cell r="E231" t="str">
            <v>EF</v>
          </cell>
          <cell r="F231">
            <v>0.2076388888888889</v>
          </cell>
          <cell r="I231">
            <v>0.20833333333333334</v>
          </cell>
          <cell r="K231" t="str">
            <v>R</v>
          </cell>
          <cell r="M231">
            <v>6.9444444444444198E-4</v>
          </cell>
          <cell r="N231">
            <v>32</v>
          </cell>
          <cell r="O231">
            <v>36</v>
          </cell>
          <cell r="P231">
            <v>17.666399999999935</v>
          </cell>
          <cell r="Q231" t="str">
            <v>41e</v>
          </cell>
          <cell r="R231" t="str">
            <v>Rele bekerja tanpa penyebab yang jelas, PMT  masuk kembali</v>
          </cell>
          <cell r="T231">
            <v>0</v>
          </cell>
          <cell r="U231">
            <v>6.9444444444444198E-4</v>
          </cell>
          <cell r="V231">
            <v>0</v>
          </cell>
          <cell r="W231">
            <v>0</v>
          </cell>
          <cell r="X231">
            <v>0</v>
          </cell>
          <cell r="Y231">
            <v>6.9444444444444198E-4</v>
          </cell>
          <cell r="Z231">
            <v>67</v>
          </cell>
          <cell r="AA231" t="str">
            <v>R</v>
          </cell>
          <cell r="AB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1</v>
          </cell>
        </row>
        <row r="232">
          <cell r="A232">
            <v>36634</v>
          </cell>
          <cell r="B232" t="str">
            <v>Antosari</v>
          </cell>
          <cell r="C232" t="str">
            <v>P_Belimbing</v>
          </cell>
          <cell r="D232">
            <v>2</v>
          </cell>
          <cell r="E232" t="str">
            <v>EF</v>
          </cell>
          <cell r="F232">
            <v>0.32777777777777778</v>
          </cell>
          <cell r="G232">
            <v>0.32847222222222222</v>
          </cell>
          <cell r="M232">
            <v>6.9444444444444198E-4</v>
          </cell>
          <cell r="N232">
            <v>2</v>
          </cell>
          <cell r="O232">
            <v>2</v>
          </cell>
          <cell r="P232">
            <v>0.98146666666666316</v>
          </cell>
          <cell r="Q232" t="str">
            <v>41e</v>
          </cell>
          <cell r="R232" t="str">
            <v>Rele bekerja tanpa penyebab yang jelas, PMT  masuk kembali</v>
          </cell>
          <cell r="T232">
            <v>6.9444444444444198E-4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6.9444444444444198E-4</v>
          </cell>
          <cell r="Z232">
            <v>3</v>
          </cell>
          <cell r="AA232" t="str">
            <v>R</v>
          </cell>
          <cell r="AB232">
            <v>0</v>
          </cell>
          <cell r="AC232">
            <v>0</v>
          </cell>
          <cell r="AD232">
            <v>1</v>
          </cell>
          <cell r="AE232">
            <v>1</v>
          </cell>
          <cell r="AF232">
            <v>0</v>
          </cell>
          <cell r="AG232">
            <v>0</v>
          </cell>
        </row>
        <row r="233">
          <cell r="A233">
            <v>36634</v>
          </cell>
          <cell r="B233" t="str">
            <v>Antosari</v>
          </cell>
          <cell r="C233" t="str">
            <v>P_Kerambitan</v>
          </cell>
          <cell r="D233">
            <v>16</v>
          </cell>
          <cell r="H233">
            <v>0.3888888888888889</v>
          </cell>
          <cell r="I233">
            <v>0.40138888888888885</v>
          </cell>
          <cell r="K233" t="str">
            <v>R</v>
          </cell>
          <cell r="M233">
            <v>1.2499999999999956E-2</v>
          </cell>
          <cell r="N233">
            <v>20</v>
          </cell>
          <cell r="O233">
            <v>20</v>
          </cell>
          <cell r="P233">
            <v>141.33119999999948</v>
          </cell>
          <cell r="Q233" t="str">
            <v>41a</v>
          </cell>
          <cell r="R233" t="str">
            <v>Pemutus tegangan menengah terbuka, pelebur tegangan menengah putus karena pohon / dahan / layang - layang</v>
          </cell>
          <cell r="S233" t="str">
            <v>Potong pohon di Br. Curah Ds.Kupu</v>
          </cell>
          <cell r="T233">
            <v>0</v>
          </cell>
          <cell r="U233">
            <v>0</v>
          </cell>
          <cell r="V233">
            <v>0</v>
          </cell>
          <cell r="W233">
            <v>1.2499999999999956E-2</v>
          </cell>
          <cell r="X233">
            <v>0</v>
          </cell>
          <cell r="Y233">
            <v>1.2499999999999956E-2</v>
          </cell>
          <cell r="Z233">
            <v>4</v>
          </cell>
          <cell r="AA233" t="str">
            <v>R</v>
          </cell>
          <cell r="AB233">
            <v>1</v>
          </cell>
          <cell r="AC233">
            <v>0</v>
          </cell>
          <cell r="AD233">
            <v>0</v>
          </cell>
          <cell r="AE233">
            <v>0</v>
          </cell>
          <cell r="AF233">
            <v>1</v>
          </cell>
          <cell r="AG233">
            <v>1</v>
          </cell>
        </row>
        <row r="234">
          <cell r="A234">
            <v>36634</v>
          </cell>
          <cell r="B234" t="str">
            <v>Sanur</v>
          </cell>
          <cell r="C234" t="str">
            <v>P_HBB</v>
          </cell>
          <cell r="D234">
            <v>30</v>
          </cell>
          <cell r="H234">
            <v>0.39583333333333331</v>
          </cell>
          <cell r="I234">
            <v>0.45763888888888887</v>
          </cell>
          <cell r="K234" t="str">
            <v>R</v>
          </cell>
          <cell r="M234">
            <v>6.1805555555555558E-2</v>
          </cell>
          <cell r="N234">
            <v>30</v>
          </cell>
          <cell r="P234">
            <v>1310.258</v>
          </cell>
          <cell r="Q234">
            <v>92</v>
          </cell>
          <cell r="R234" t="str">
            <v xml:space="preserve">Karena pemeliharaan </v>
          </cell>
          <cell r="S234" t="str">
            <v>Har. Kubikel di pelanggan (Sesuai Jadwal)</v>
          </cell>
          <cell r="T234">
            <v>0</v>
          </cell>
          <cell r="U234">
            <v>0</v>
          </cell>
          <cell r="V234">
            <v>0</v>
          </cell>
          <cell r="W234">
            <v>6.1805555555555558E-2</v>
          </cell>
          <cell r="X234">
            <v>0</v>
          </cell>
          <cell r="Y234">
            <v>6.1805555555555558E-2</v>
          </cell>
          <cell r="Z234">
            <v>187</v>
          </cell>
          <cell r="AA234" t="str">
            <v>R</v>
          </cell>
          <cell r="AB234">
            <v>1</v>
          </cell>
          <cell r="AC234">
            <v>0</v>
          </cell>
          <cell r="AD234">
            <v>0</v>
          </cell>
          <cell r="AE234">
            <v>0</v>
          </cell>
          <cell r="AF234">
            <v>1</v>
          </cell>
          <cell r="AG234">
            <v>1</v>
          </cell>
        </row>
        <row r="235">
          <cell r="A235">
            <v>36634</v>
          </cell>
          <cell r="B235" t="str">
            <v>Pesanggaran</v>
          </cell>
          <cell r="C235" t="str">
            <v>P_Pedungan</v>
          </cell>
          <cell r="D235">
            <v>170</v>
          </cell>
          <cell r="H235">
            <v>0.40347222222222223</v>
          </cell>
          <cell r="I235">
            <v>0.65</v>
          </cell>
          <cell r="K235" t="str">
            <v>R</v>
          </cell>
          <cell r="M235">
            <v>0.24652777777777779</v>
          </cell>
          <cell r="N235">
            <v>155</v>
          </cell>
          <cell r="O235">
            <v>170</v>
          </cell>
          <cell r="P235">
            <v>29615.756666666672</v>
          </cell>
          <cell r="Q235">
            <v>92</v>
          </cell>
          <cell r="R235" t="str">
            <v xml:space="preserve">Karena pemeliharaan </v>
          </cell>
          <cell r="S235" t="str">
            <v>Har. Kubikel di pelanggan (Sesuai Jadwal)</v>
          </cell>
          <cell r="T235">
            <v>0</v>
          </cell>
          <cell r="U235">
            <v>0</v>
          </cell>
          <cell r="V235">
            <v>0</v>
          </cell>
          <cell r="W235">
            <v>0.24652777777777779</v>
          </cell>
          <cell r="X235">
            <v>0</v>
          </cell>
          <cell r="Y235">
            <v>0.24652777777777779</v>
          </cell>
          <cell r="Z235">
            <v>163</v>
          </cell>
          <cell r="AA235" t="str">
            <v>R</v>
          </cell>
          <cell r="AB235">
            <v>1</v>
          </cell>
          <cell r="AC235">
            <v>0</v>
          </cell>
          <cell r="AD235">
            <v>0</v>
          </cell>
          <cell r="AE235">
            <v>0</v>
          </cell>
          <cell r="AF235">
            <v>1</v>
          </cell>
          <cell r="AG235">
            <v>1</v>
          </cell>
        </row>
        <row r="236">
          <cell r="A236">
            <v>36634</v>
          </cell>
          <cell r="B236" t="str">
            <v>GH_Monang_Maning</v>
          </cell>
          <cell r="C236" t="str">
            <v>LBS6_F_Perumnas</v>
          </cell>
          <cell r="D236">
            <v>0</v>
          </cell>
          <cell r="H236">
            <v>0.41249999999999998</v>
          </cell>
          <cell r="I236">
            <v>0.65972222222222221</v>
          </cell>
          <cell r="K236" t="str">
            <v>M</v>
          </cell>
          <cell r="M236">
            <v>0</v>
          </cell>
          <cell r="P236">
            <v>0</v>
          </cell>
          <cell r="Q236">
            <v>92</v>
          </cell>
          <cell r="R236" t="str">
            <v xml:space="preserve">Karena pemeliharaan </v>
          </cell>
          <cell r="S236" t="str">
            <v>Har. Kubikel di pelanggan (Sesuai Jadwal)</v>
          </cell>
          <cell r="T236">
            <v>0</v>
          </cell>
          <cell r="U236">
            <v>0</v>
          </cell>
          <cell r="V236">
            <v>0</v>
          </cell>
          <cell r="W236">
            <v>0.24722222222222223</v>
          </cell>
          <cell r="X236">
            <v>0</v>
          </cell>
          <cell r="Y236">
            <v>0.24722222222222223</v>
          </cell>
          <cell r="Z236">
            <v>366</v>
          </cell>
          <cell r="AA236" t="str">
            <v>L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1</v>
          </cell>
          <cell r="AG236">
            <v>1</v>
          </cell>
        </row>
        <row r="237">
          <cell r="A237">
            <v>36634</v>
          </cell>
          <cell r="B237" t="str">
            <v>GH_Monang_Maning</v>
          </cell>
          <cell r="C237" t="str">
            <v>LBS5_F_Gajah_Mada</v>
          </cell>
          <cell r="D237">
            <v>0</v>
          </cell>
          <cell r="H237">
            <v>0.4145833333333333</v>
          </cell>
          <cell r="I237">
            <v>0.53402777777777777</v>
          </cell>
          <cell r="K237" t="str">
            <v>M</v>
          </cell>
          <cell r="M237">
            <v>0</v>
          </cell>
          <cell r="P237">
            <v>0</v>
          </cell>
          <cell r="Q237">
            <v>92</v>
          </cell>
          <cell r="R237" t="str">
            <v xml:space="preserve">Karena pemeliharaan </v>
          </cell>
          <cell r="S237" t="str">
            <v>Har. Kubikel di pelanggan (Sesuai Jadwal)</v>
          </cell>
          <cell r="T237">
            <v>0</v>
          </cell>
          <cell r="U237">
            <v>0</v>
          </cell>
          <cell r="V237">
            <v>0</v>
          </cell>
          <cell r="W237">
            <v>0.11944444444444446</v>
          </cell>
          <cell r="X237">
            <v>0</v>
          </cell>
          <cell r="Y237">
            <v>0.11944444444444446</v>
          </cell>
          <cell r="Z237">
            <v>365</v>
          </cell>
          <cell r="AA237" t="str">
            <v>L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1</v>
          </cell>
          <cell r="AG237">
            <v>1</v>
          </cell>
        </row>
        <row r="238">
          <cell r="A238">
            <v>36634</v>
          </cell>
          <cell r="B238" t="str">
            <v>Kapal</v>
          </cell>
          <cell r="C238" t="str">
            <v>P_Penebel</v>
          </cell>
          <cell r="D238">
            <v>35</v>
          </cell>
          <cell r="E238" t="str">
            <v>EF</v>
          </cell>
          <cell r="F238">
            <v>0.66041666666666665</v>
          </cell>
          <cell r="I238">
            <v>0.66180555555555554</v>
          </cell>
          <cell r="K238" t="str">
            <v>M</v>
          </cell>
          <cell r="M238">
            <v>1.388888888888884E-3</v>
          </cell>
          <cell r="N238">
            <v>35</v>
          </cell>
          <cell r="O238">
            <v>35</v>
          </cell>
          <cell r="P238">
            <v>34.351333333333208</v>
          </cell>
          <cell r="Q238" t="str">
            <v>41e</v>
          </cell>
          <cell r="R238" t="str">
            <v>Rele bekerja tanpa penyebab yang jelas, PMT  masuk kembali</v>
          </cell>
          <cell r="T238">
            <v>0</v>
          </cell>
          <cell r="U238">
            <v>1.388888888888884E-3</v>
          </cell>
          <cell r="V238">
            <v>0</v>
          </cell>
          <cell r="W238">
            <v>0</v>
          </cell>
          <cell r="X238">
            <v>0</v>
          </cell>
          <cell r="Y238">
            <v>1.388888888888884E-3</v>
          </cell>
          <cell r="Z238">
            <v>101</v>
          </cell>
          <cell r="AA238" t="str">
            <v>R</v>
          </cell>
          <cell r="AB238">
            <v>0</v>
          </cell>
          <cell r="AC238">
            <v>1</v>
          </cell>
          <cell r="AD238">
            <v>1</v>
          </cell>
          <cell r="AE238">
            <v>0</v>
          </cell>
          <cell r="AF238">
            <v>0</v>
          </cell>
          <cell r="AG238">
            <v>1</v>
          </cell>
        </row>
        <row r="239">
          <cell r="A239">
            <v>36634</v>
          </cell>
          <cell r="B239" t="str">
            <v>Gianyar</v>
          </cell>
          <cell r="C239" t="str">
            <v>P_Tampak_Siring</v>
          </cell>
          <cell r="D239">
            <v>118</v>
          </cell>
          <cell r="E239" t="str">
            <v>EF</v>
          </cell>
          <cell r="F239">
            <v>0.77430555555555547</v>
          </cell>
          <cell r="G239">
            <v>0.77500000000000002</v>
          </cell>
          <cell r="M239">
            <v>6.94444444444553E-4</v>
          </cell>
          <cell r="N239">
            <v>110</v>
          </cell>
          <cell r="O239">
            <v>115</v>
          </cell>
          <cell r="P239">
            <v>57.906533333342381</v>
          </cell>
          <cell r="Q239" t="str">
            <v>41e</v>
          </cell>
          <cell r="R239" t="str">
            <v>Rele bekerja tanpa penyebab yang jelas, PMT  masuk kembali</v>
          </cell>
          <cell r="T239">
            <v>6.94444444444553E-4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6.94444444444553E-4</v>
          </cell>
          <cell r="Z239">
            <v>64</v>
          </cell>
          <cell r="AA239" t="str">
            <v>R</v>
          </cell>
          <cell r="AB239">
            <v>0</v>
          </cell>
          <cell r="AC239">
            <v>0</v>
          </cell>
          <cell r="AD239">
            <v>1</v>
          </cell>
          <cell r="AE239">
            <v>1</v>
          </cell>
          <cell r="AF239">
            <v>0</v>
          </cell>
          <cell r="AG239">
            <v>0</v>
          </cell>
        </row>
        <row r="240">
          <cell r="A240">
            <v>36634</v>
          </cell>
          <cell r="B240" t="str">
            <v>Kapal</v>
          </cell>
          <cell r="C240" t="str">
            <v>P_Penebel</v>
          </cell>
          <cell r="D240">
            <v>105</v>
          </cell>
          <cell r="E240" t="str">
            <v>EF</v>
          </cell>
          <cell r="F240">
            <v>0.85138888888888886</v>
          </cell>
          <cell r="I240">
            <v>0.8520833333333333</v>
          </cell>
          <cell r="K240" t="str">
            <v>M</v>
          </cell>
          <cell r="M240">
            <v>6.9444444444444198E-4</v>
          </cell>
          <cell r="N240">
            <v>95</v>
          </cell>
          <cell r="O240">
            <v>100</v>
          </cell>
          <cell r="P240">
            <v>51.526999999999816</v>
          </cell>
          <cell r="Q240" t="str">
            <v>41e</v>
          </cell>
          <cell r="R240" t="str">
            <v>Rele bekerja tanpa penyebab yang jelas, PMT  masuk kembali</v>
          </cell>
          <cell r="T240">
            <v>0</v>
          </cell>
          <cell r="U240">
            <v>6.9444444444444198E-4</v>
          </cell>
          <cell r="V240">
            <v>0</v>
          </cell>
          <cell r="W240">
            <v>0</v>
          </cell>
          <cell r="X240">
            <v>0</v>
          </cell>
          <cell r="Y240">
            <v>6.9444444444444198E-4</v>
          </cell>
          <cell r="Z240">
            <v>101</v>
          </cell>
          <cell r="AA240" t="str">
            <v>R</v>
          </cell>
          <cell r="AB240">
            <v>0</v>
          </cell>
          <cell r="AC240">
            <v>1</v>
          </cell>
          <cell r="AD240">
            <v>1</v>
          </cell>
          <cell r="AE240">
            <v>0</v>
          </cell>
          <cell r="AF240">
            <v>0</v>
          </cell>
          <cell r="AG240">
            <v>1</v>
          </cell>
        </row>
        <row r="241">
          <cell r="A241">
            <v>36634</v>
          </cell>
          <cell r="B241" t="str">
            <v>Gianyar</v>
          </cell>
          <cell r="C241" t="str">
            <v>P_Klungkung</v>
          </cell>
          <cell r="D241">
            <v>165</v>
          </cell>
          <cell r="E241" t="str">
            <v>EF</v>
          </cell>
          <cell r="F241">
            <v>0.8979166666666667</v>
          </cell>
          <cell r="G241">
            <v>0.89861111111111114</v>
          </cell>
          <cell r="M241">
            <v>6.9444444444444198E-4</v>
          </cell>
          <cell r="N241">
            <v>140</v>
          </cell>
          <cell r="O241">
            <v>145</v>
          </cell>
          <cell r="P241">
            <v>80.970999999999719</v>
          </cell>
          <cell r="Q241" t="str">
            <v>41e</v>
          </cell>
          <cell r="R241" t="str">
            <v>Rele bekerja tanpa penyebab yang jelas, PMT  masuk kembali</v>
          </cell>
          <cell r="T241">
            <v>6.9444444444444198E-4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6.9444444444444198E-4</v>
          </cell>
          <cell r="Z241">
            <v>68</v>
          </cell>
          <cell r="AA241" t="str">
            <v>R</v>
          </cell>
          <cell r="AB241">
            <v>0</v>
          </cell>
          <cell r="AC241">
            <v>0</v>
          </cell>
          <cell r="AD241">
            <v>1</v>
          </cell>
          <cell r="AE241">
            <v>1</v>
          </cell>
          <cell r="AF241">
            <v>0</v>
          </cell>
          <cell r="AG241">
            <v>0</v>
          </cell>
        </row>
        <row r="242">
          <cell r="A242">
            <v>36635</v>
          </cell>
          <cell r="B242" t="str">
            <v>Kapal</v>
          </cell>
          <cell r="C242" t="str">
            <v>P_Tabanan</v>
          </cell>
          <cell r="D242">
            <v>90</v>
          </cell>
          <cell r="E242" t="str">
            <v>OC</v>
          </cell>
          <cell r="F242">
            <v>0.27430555555555552</v>
          </cell>
          <cell r="G242">
            <v>0.27500000000000002</v>
          </cell>
          <cell r="M242">
            <v>6.9444444444449749E-4</v>
          </cell>
          <cell r="N242">
            <v>70</v>
          </cell>
          <cell r="O242">
            <v>70</v>
          </cell>
          <cell r="P242">
            <v>44.166000000003372</v>
          </cell>
          <cell r="Q242" t="str">
            <v>41e</v>
          </cell>
          <cell r="R242" t="str">
            <v>Rele bekerja tanpa penyebab yang jelas, PMT  masuk kembali</v>
          </cell>
          <cell r="T242">
            <v>6.9444444444449749E-4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6.9444444444449749E-4</v>
          </cell>
          <cell r="Z242">
            <v>96</v>
          </cell>
          <cell r="AA242" t="str">
            <v>R</v>
          </cell>
          <cell r="AB242">
            <v>0</v>
          </cell>
          <cell r="AC242">
            <v>0</v>
          </cell>
          <cell r="AD242">
            <v>1</v>
          </cell>
          <cell r="AE242">
            <v>1</v>
          </cell>
          <cell r="AF242">
            <v>0</v>
          </cell>
          <cell r="AG242">
            <v>0</v>
          </cell>
        </row>
        <row r="243">
          <cell r="A243">
            <v>36635</v>
          </cell>
          <cell r="B243" t="str">
            <v>Kapal</v>
          </cell>
          <cell r="C243" t="str">
            <v>P_Tabanan</v>
          </cell>
          <cell r="D243">
            <v>70</v>
          </cell>
          <cell r="H243">
            <v>0.29375000000000001</v>
          </cell>
          <cell r="I243">
            <v>0.31111111111111112</v>
          </cell>
          <cell r="K243" t="str">
            <v>R</v>
          </cell>
          <cell r="M243">
            <v>1.7361111111111105E-2</v>
          </cell>
          <cell r="N243">
            <v>65</v>
          </cell>
          <cell r="O243">
            <v>70</v>
          </cell>
          <cell r="P243">
            <v>858.78333333333296</v>
          </cell>
          <cell r="Q243" t="str">
            <v>44B</v>
          </cell>
          <cell r="R243" t="str">
            <v>Jumper SUTM putus</v>
          </cell>
          <cell r="S243" t="str">
            <v>Jamp SUTM putus phs R di Kediri</v>
          </cell>
          <cell r="T243">
            <v>0</v>
          </cell>
          <cell r="U243">
            <v>0</v>
          </cell>
          <cell r="V243">
            <v>0</v>
          </cell>
          <cell r="W243">
            <v>1.7361111111111105E-2</v>
          </cell>
          <cell r="X243">
            <v>0</v>
          </cell>
          <cell r="Y243">
            <v>1.7361111111111105E-2</v>
          </cell>
          <cell r="Z243">
            <v>96</v>
          </cell>
          <cell r="AA243" t="str">
            <v>R</v>
          </cell>
          <cell r="AB243">
            <v>1</v>
          </cell>
          <cell r="AC243">
            <v>0</v>
          </cell>
          <cell r="AD243">
            <v>0</v>
          </cell>
          <cell r="AE243">
            <v>0</v>
          </cell>
          <cell r="AF243">
            <v>1</v>
          </cell>
          <cell r="AG243">
            <v>1</v>
          </cell>
        </row>
        <row r="244">
          <cell r="A244">
            <v>36635</v>
          </cell>
          <cell r="B244" t="str">
            <v>Kapal</v>
          </cell>
          <cell r="C244" t="str">
            <v>P_Penebel</v>
          </cell>
          <cell r="D244">
            <v>35</v>
          </cell>
          <cell r="H244">
            <v>0.39861111111111108</v>
          </cell>
          <cell r="I244">
            <v>0.41111111111111115</v>
          </cell>
          <cell r="K244" t="str">
            <v>M</v>
          </cell>
          <cell r="M244">
            <v>1.2500000000000067E-2</v>
          </cell>
          <cell r="N244">
            <v>40</v>
          </cell>
          <cell r="O244">
            <v>40</v>
          </cell>
          <cell r="P244">
            <v>309.16200000000163</v>
          </cell>
          <cell r="Q244">
            <v>47</v>
          </cell>
          <cell r="R244" t="str">
            <v>Pole Top Switch rusak</v>
          </cell>
          <cell r="T244">
            <v>0</v>
          </cell>
          <cell r="U244">
            <v>0</v>
          </cell>
          <cell r="V244">
            <v>0</v>
          </cell>
          <cell r="W244">
            <v>1.2500000000000067E-2</v>
          </cell>
          <cell r="X244">
            <v>0</v>
          </cell>
          <cell r="Y244">
            <v>1.2500000000000067E-2</v>
          </cell>
          <cell r="Z244">
            <v>101</v>
          </cell>
          <cell r="AA244" t="str">
            <v>R</v>
          </cell>
          <cell r="AB244">
            <v>0</v>
          </cell>
          <cell r="AC244">
            <v>1</v>
          </cell>
          <cell r="AD244">
            <v>0</v>
          </cell>
          <cell r="AE244">
            <v>0</v>
          </cell>
          <cell r="AF244">
            <v>1</v>
          </cell>
          <cell r="AG244">
            <v>1</v>
          </cell>
        </row>
        <row r="245">
          <cell r="A245">
            <v>36635</v>
          </cell>
          <cell r="B245" t="str">
            <v>Kapal</v>
          </cell>
          <cell r="C245" t="str">
            <v>P_Sakah_Lukluk</v>
          </cell>
          <cell r="D245">
            <v>115</v>
          </cell>
          <cell r="H245">
            <v>0.40208333333333335</v>
          </cell>
          <cell r="I245">
            <v>0.64097222222222217</v>
          </cell>
          <cell r="K245" t="str">
            <v>R</v>
          </cell>
          <cell r="M245">
            <v>0.23888888888888882</v>
          </cell>
          <cell r="N245">
            <v>65</v>
          </cell>
          <cell r="O245">
            <v>80</v>
          </cell>
          <cell r="P245">
            <v>19413.410666666659</v>
          </cell>
          <cell r="Q245">
            <v>92</v>
          </cell>
          <cell r="R245" t="str">
            <v xml:space="preserve">Karena pemeliharaan </v>
          </cell>
          <cell r="T245">
            <v>0</v>
          </cell>
          <cell r="U245">
            <v>0</v>
          </cell>
          <cell r="V245">
            <v>0</v>
          </cell>
          <cell r="W245">
            <v>0.23888888888888882</v>
          </cell>
          <cell r="X245">
            <v>0</v>
          </cell>
          <cell r="Y245">
            <v>0.23888888888888882</v>
          </cell>
          <cell r="Z245">
            <v>107</v>
          </cell>
          <cell r="AA245" t="str">
            <v>R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1</v>
          </cell>
          <cell r="AG245">
            <v>1</v>
          </cell>
        </row>
        <row r="246">
          <cell r="A246">
            <v>36635</v>
          </cell>
          <cell r="B246" t="str">
            <v>Kapal</v>
          </cell>
          <cell r="C246" t="str">
            <v>P_Tabanan</v>
          </cell>
          <cell r="D246">
            <v>70</v>
          </cell>
          <cell r="H246">
            <v>0.4694444444444445</v>
          </cell>
          <cell r="I246">
            <v>0.49583333333333335</v>
          </cell>
          <cell r="K246" t="str">
            <v>R</v>
          </cell>
          <cell r="M246">
            <v>2.6388888888888851E-2</v>
          </cell>
          <cell r="N246">
            <v>60</v>
          </cell>
          <cell r="O246">
            <v>75</v>
          </cell>
          <cell r="P246">
            <v>1305.3506666666647</v>
          </cell>
          <cell r="Q246" t="str">
            <v>44b</v>
          </cell>
          <cell r="R246" t="str">
            <v>Jumper SUTM putus</v>
          </cell>
          <cell r="T246">
            <v>0</v>
          </cell>
          <cell r="U246">
            <v>0</v>
          </cell>
          <cell r="V246">
            <v>0</v>
          </cell>
          <cell r="W246">
            <v>2.6388888888888851E-2</v>
          </cell>
          <cell r="X246">
            <v>0</v>
          </cell>
          <cell r="Y246">
            <v>2.6388888888888851E-2</v>
          </cell>
          <cell r="Z246">
            <v>96</v>
          </cell>
          <cell r="AA246" t="str">
            <v>R</v>
          </cell>
          <cell r="AB246">
            <v>1</v>
          </cell>
          <cell r="AC246">
            <v>0</v>
          </cell>
          <cell r="AD246">
            <v>0</v>
          </cell>
          <cell r="AE246">
            <v>0</v>
          </cell>
          <cell r="AF246">
            <v>1</v>
          </cell>
          <cell r="AG246">
            <v>1</v>
          </cell>
        </row>
        <row r="247">
          <cell r="A247">
            <v>36635</v>
          </cell>
          <cell r="B247" t="str">
            <v>Sanur</v>
          </cell>
          <cell r="C247" t="str">
            <v>P_Bet_Ngandang</v>
          </cell>
          <cell r="D247">
            <v>50</v>
          </cell>
          <cell r="E247" t="str">
            <v>OC/M</v>
          </cell>
          <cell r="F247">
            <v>0.49375000000000002</v>
          </cell>
          <cell r="G247">
            <v>0.49444444444444446</v>
          </cell>
          <cell r="M247">
            <v>6.9444444444444198E-4</v>
          </cell>
          <cell r="N247">
            <v>40</v>
          </cell>
          <cell r="O247">
            <v>45</v>
          </cell>
          <cell r="P247">
            <v>24.53666666666658</v>
          </cell>
          <cell r="Q247" t="str">
            <v>41e</v>
          </cell>
          <cell r="R247" t="str">
            <v>Rele bekerja tanpa penyebab yang jelas, PMT  masuk kembali</v>
          </cell>
          <cell r="T247">
            <v>6.9444444444444198E-4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6.9444444444444198E-4</v>
          </cell>
          <cell r="Z247">
            <v>186</v>
          </cell>
          <cell r="AA247" t="str">
            <v>R</v>
          </cell>
          <cell r="AB247">
            <v>0</v>
          </cell>
          <cell r="AC247">
            <v>0</v>
          </cell>
          <cell r="AD247">
            <v>1</v>
          </cell>
          <cell r="AE247">
            <v>1</v>
          </cell>
          <cell r="AF247">
            <v>0</v>
          </cell>
          <cell r="AG247">
            <v>0</v>
          </cell>
        </row>
        <row r="248">
          <cell r="A248">
            <v>36635</v>
          </cell>
          <cell r="B248" t="str">
            <v>Kapal</v>
          </cell>
          <cell r="C248" t="str">
            <v>P_Plaga</v>
          </cell>
          <cell r="D248">
            <v>0</v>
          </cell>
          <cell r="I248">
            <v>0.56805555555555554</v>
          </cell>
          <cell r="K248" t="str">
            <v>R</v>
          </cell>
          <cell r="M248">
            <v>0</v>
          </cell>
          <cell r="N248">
            <v>25</v>
          </cell>
          <cell r="O248">
            <v>40</v>
          </cell>
          <cell r="P248">
            <v>0</v>
          </cell>
          <cell r="Q248">
            <v>49</v>
          </cell>
          <cell r="R248" t="str">
            <v>Lain - lain</v>
          </cell>
          <cell r="S248" t="str">
            <v>Sebagian beban luwus dimanuver ke P_Plaga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109</v>
          </cell>
          <cell r="AA248" t="str">
            <v>R</v>
          </cell>
          <cell r="AB248">
            <v>1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1</v>
          </cell>
        </row>
        <row r="249">
          <cell r="A249">
            <v>36635</v>
          </cell>
          <cell r="B249" t="str">
            <v>Kapal</v>
          </cell>
          <cell r="C249" t="str">
            <v>P_Plaga</v>
          </cell>
          <cell r="D249">
            <v>60</v>
          </cell>
          <cell r="E249" t="str">
            <v>EF</v>
          </cell>
          <cell r="F249">
            <v>0.8520833333333333</v>
          </cell>
          <cell r="G249">
            <v>0.85277777777777775</v>
          </cell>
          <cell r="M249">
            <v>6.9444444444444198E-4</v>
          </cell>
          <cell r="N249">
            <v>5</v>
          </cell>
          <cell r="O249">
            <v>10</v>
          </cell>
          <cell r="P249">
            <v>29.443999999999896</v>
          </cell>
          <cell r="Q249" t="str">
            <v>41e</v>
          </cell>
          <cell r="R249" t="str">
            <v>Rele bekerja tanpa penyebab yang jelas, PMT  masuk kembali</v>
          </cell>
          <cell r="T249">
            <v>6.9444444444444198E-4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6.9444444444444198E-4</v>
          </cell>
          <cell r="Z249">
            <v>109</v>
          </cell>
          <cell r="AA249" t="str">
            <v>R</v>
          </cell>
          <cell r="AB249">
            <v>0</v>
          </cell>
          <cell r="AC249">
            <v>0</v>
          </cell>
          <cell r="AD249">
            <v>1</v>
          </cell>
          <cell r="AE249">
            <v>1</v>
          </cell>
          <cell r="AF249">
            <v>0</v>
          </cell>
          <cell r="AG249">
            <v>0</v>
          </cell>
        </row>
        <row r="250">
          <cell r="A250">
            <v>36635</v>
          </cell>
          <cell r="B250" t="str">
            <v>Gianyar</v>
          </cell>
          <cell r="C250" t="str">
            <v>P_Klungkung</v>
          </cell>
          <cell r="D250">
            <v>168</v>
          </cell>
          <cell r="E250" t="str">
            <v>OC/M</v>
          </cell>
          <cell r="F250">
            <v>0.89444444444444438</v>
          </cell>
          <cell r="I250">
            <v>0.89513888888888893</v>
          </cell>
          <cell r="K250" t="str">
            <v>R</v>
          </cell>
          <cell r="M250">
            <v>6.94444444444553E-4</v>
          </cell>
          <cell r="N250">
            <v>115</v>
          </cell>
          <cell r="P250">
            <v>82.44320000001288</v>
          </cell>
          <cell r="Q250" t="str">
            <v>41a</v>
          </cell>
          <cell r="R250" t="str">
            <v>Pemutus tegangan menengah terbuka, pelebur tegangan menengah putus karena pohon / dahan / layang - layang</v>
          </cell>
          <cell r="S250" t="str">
            <v>SUTM ditimpa ranting pohon di Dawan</v>
          </cell>
          <cell r="T250">
            <v>0</v>
          </cell>
          <cell r="U250">
            <v>6.94444444444553E-4</v>
          </cell>
          <cell r="V250">
            <v>0</v>
          </cell>
          <cell r="W250">
            <v>0</v>
          </cell>
          <cell r="X250">
            <v>0</v>
          </cell>
          <cell r="Y250">
            <v>6.94444444444553E-4</v>
          </cell>
          <cell r="Z250">
            <v>68</v>
          </cell>
          <cell r="AA250" t="str">
            <v>R</v>
          </cell>
          <cell r="AB250">
            <v>1</v>
          </cell>
          <cell r="AC250">
            <v>0</v>
          </cell>
          <cell r="AD250">
            <v>1</v>
          </cell>
          <cell r="AE250">
            <v>0</v>
          </cell>
          <cell r="AF250">
            <v>0</v>
          </cell>
          <cell r="AG250">
            <v>1</v>
          </cell>
        </row>
        <row r="251">
          <cell r="A251">
            <v>36635</v>
          </cell>
          <cell r="B251" t="str">
            <v>Gianyar</v>
          </cell>
          <cell r="C251" t="str">
            <v>P_Klungkung</v>
          </cell>
          <cell r="D251">
            <v>115</v>
          </cell>
          <cell r="H251">
            <v>0.8979166666666667</v>
          </cell>
          <cell r="I251">
            <v>0.42222222222222222</v>
          </cell>
          <cell r="J251">
            <v>0.95625000000000004</v>
          </cell>
          <cell r="K251" t="str">
            <v>R</v>
          </cell>
          <cell r="M251">
            <v>5.8333333333333348E-2</v>
          </cell>
          <cell r="N251">
            <v>25</v>
          </cell>
          <cell r="O251">
            <v>40</v>
          </cell>
          <cell r="P251">
            <v>4740.4840000000013</v>
          </cell>
          <cell r="Q251">
            <v>49</v>
          </cell>
          <cell r="R251" t="str">
            <v>Lain - lain</v>
          </cell>
          <cell r="S251" t="str">
            <v>Penormalan P. Klungkung /Karena jamper putus di Timur GI Phasa S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5.8333333333333348E-2</v>
          </cell>
          <cell r="Y251">
            <v>5.8333333333333348E-2</v>
          </cell>
          <cell r="Z251">
            <v>68</v>
          </cell>
          <cell r="AA251" t="str">
            <v>R</v>
          </cell>
          <cell r="AB251">
            <v>1</v>
          </cell>
          <cell r="AC251">
            <v>0</v>
          </cell>
          <cell r="AD251">
            <v>0</v>
          </cell>
          <cell r="AE251">
            <v>0</v>
          </cell>
          <cell r="AF251">
            <v>1</v>
          </cell>
          <cell r="AG251">
            <v>1</v>
          </cell>
        </row>
        <row r="252">
          <cell r="A252">
            <v>36635</v>
          </cell>
          <cell r="B252" t="str">
            <v>GH_Klungkung</v>
          </cell>
          <cell r="C252" t="str">
            <v>LBS1_P_Klungkung</v>
          </cell>
          <cell r="D252">
            <v>0</v>
          </cell>
          <cell r="H252">
            <v>0.9194444444444444</v>
          </cell>
          <cell r="I252">
            <v>1.4451388888888888</v>
          </cell>
          <cell r="K252" t="str">
            <v>RR</v>
          </cell>
          <cell r="M252">
            <v>0.52569444444444435</v>
          </cell>
          <cell r="N252">
            <v>0</v>
          </cell>
          <cell r="O252">
            <v>0</v>
          </cell>
          <cell r="P252">
            <v>0</v>
          </cell>
          <cell r="Q252">
            <v>49</v>
          </cell>
          <cell r="R252" t="str">
            <v>Lain - lain</v>
          </cell>
          <cell r="S252" t="str">
            <v>Manuver Beban ke P-Susut</v>
          </cell>
          <cell r="T252">
            <v>0</v>
          </cell>
          <cell r="U252">
            <v>0</v>
          </cell>
          <cell r="V252">
            <v>0</v>
          </cell>
          <cell r="W252">
            <v>0.52569444444444435</v>
          </cell>
          <cell r="X252">
            <v>0</v>
          </cell>
          <cell r="Y252">
            <v>0.52569444444444435</v>
          </cell>
          <cell r="Z252">
            <v>391</v>
          </cell>
          <cell r="AA252" t="str">
            <v>L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1</v>
          </cell>
          <cell r="AG252">
            <v>1</v>
          </cell>
        </row>
        <row r="253">
          <cell r="A253">
            <v>36635</v>
          </cell>
          <cell r="B253" t="str">
            <v>Gianyar</v>
          </cell>
          <cell r="C253" t="str">
            <v>P_Susut</v>
          </cell>
          <cell r="D253">
            <v>36</v>
          </cell>
          <cell r="H253">
            <v>0.94444444444444453</v>
          </cell>
          <cell r="I253">
            <v>0.95625000000000004</v>
          </cell>
          <cell r="K253" t="str">
            <v>R</v>
          </cell>
          <cell r="M253">
            <v>1.1805555555555514E-2</v>
          </cell>
          <cell r="N253">
            <v>140</v>
          </cell>
          <cell r="O253">
            <v>140</v>
          </cell>
          <cell r="P253">
            <v>300.32879999999892</v>
          </cell>
          <cell r="Q253">
            <v>49</v>
          </cell>
          <cell r="R253" t="str">
            <v>Lain - lain</v>
          </cell>
          <cell r="S253" t="str">
            <v>Masukan PTS BR Angkan (Stik rusak) manuver beban P Klungkung</v>
          </cell>
          <cell r="T253">
            <v>0</v>
          </cell>
          <cell r="U253">
            <v>0</v>
          </cell>
          <cell r="V253">
            <v>0</v>
          </cell>
          <cell r="W253">
            <v>1.1805555555555514E-2</v>
          </cell>
          <cell r="X253">
            <v>0</v>
          </cell>
          <cell r="Y253">
            <v>1.1805555555555514E-2</v>
          </cell>
          <cell r="Z253">
            <v>67</v>
          </cell>
          <cell r="AA253" t="str">
            <v>R</v>
          </cell>
          <cell r="AB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1</v>
          </cell>
        </row>
        <row r="254">
          <cell r="A254">
            <v>36636</v>
          </cell>
          <cell r="B254" t="str">
            <v>Nusa Dua</v>
          </cell>
          <cell r="C254" t="str">
            <v>P_Exp._Jimbaran</v>
          </cell>
          <cell r="D254">
            <v>144</v>
          </cell>
          <cell r="E254" t="str">
            <v>OC</v>
          </cell>
          <cell r="F254">
            <v>5.6250000000000001E-2</v>
          </cell>
          <cell r="I254">
            <v>5.6944444444444443E-2</v>
          </cell>
          <cell r="K254" t="str">
            <v>M</v>
          </cell>
          <cell r="M254">
            <v>6.9444444444444198E-4</v>
          </cell>
          <cell r="N254">
            <v>36</v>
          </cell>
          <cell r="O254">
            <v>82</v>
          </cell>
          <cell r="P254">
            <v>70.665599999999742</v>
          </cell>
          <cell r="Q254">
            <v>58</v>
          </cell>
          <cell r="R254" t="str">
            <v>Rele bekerja tanpa penyebab yang jelas, PMT dapat masuk kembali</v>
          </cell>
          <cell r="T254">
            <v>0</v>
          </cell>
          <cell r="U254">
            <v>6.9444444444444198E-4</v>
          </cell>
          <cell r="V254">
            <v>0</v>
          </cell>
          <cell r="W254">
            <v>0</v>
          </cell>
          <cell r="X254">
            <v>0</v>
          </cell>
          <cell r="Y254">
            <v>6.9444444444444198E-4</v>
          </cell>
          <cell r="Z254">
            <v>124</v>
          </cell>
          <cell r="AA254" t="str">
            <v>R</v>
          </cell>
          <cell r="AB254">
            <v>0</v>
          </cell>
          <cell r="AC254">
            <v>1</v>
          </cell>
          <cell r="AD254">
            <v>1</v>
          </cell>
          <cell r="AE254">
            <v>0</v>
          </cell>
          <cell r="AF254">
            <v>0</v>
          </cell>
          <cell r="AG254">
            <v>1</v>
          </cell>
        </row>
        <row r="255">
          <cell r="A255">
            <v>36636</v>
          </cell>
          <cell r="B255" t="str">
            <v>Nusa Dua</v>
          </cell>
          <cell r="C255" t="str">
            <v>P_Golf_Course</v>
          </cell>
          <cell r="D255">
            <v>54</v>
          </cell>
          <cell r="E255" t="str">
            <v>OC/M</v>
          </cell>
          <cell r="F255">
            <v>0.22916666666666666</v>
          </cell>
          <cell r="I255">
            <v>0.23263888888888887</v>
          </cell>
          <cell r="K255" t="str">
            <v>M</v>
          </cell>
          <cell r="M255">
            <v>3.4722222222222099E-3</v>
          </cell>
          <cell r="N255">
            <v>12</v>
          </cell>
          <cell r="O255">
            <v>25</v>
          </cell>
          <cell r="P255">
            <v>132.49799999999951</v>
          </cell>
          <cell r="Q255">
            <v>56</v>
          </cell>
          <cell r="R255" t="str">
            <v>Rele bekerja karena ikutan (sympthetic tripping).</v>
          </cell>
          <cell r="T255">
            <v>0</v>
          </cell>
          <cell r="U255">
            <v>3.4722222222222099E-3</v>
          </cell>
          <cell r="V255">
            <v>0</v>
          </cell>
          <cell r="W255">
            <v>0</v>
          </cell>
          <cell r="X255">
            <v>0</v>
          </cell>
          <cell r="Y255">
            <v>3.4722222222222099E-3</v>
          </cell>
          <cell r="Z255">
            <v>129</v>
          </cell>
          <cell r="AA255" t="str">
            <v>R</v>
          </cell>
          <cell r="AB255">
            <v>0</v>
          </cell>
          <cell r="AC255">
            <v>1</v>
          </cell>
          <cell r="AD255">
            <v>1</v>
          </cell>
          <cell r="AE255">
            <v>0</v>
          </cell>
          <cell r="AF255">
            <v>0</v>
          </cell>
          <cell r="AG255">
            <v>1</v>
          </cell>
        </row>
        <row r="256">
          <cell r="A256">
            <v>36636</v>
          </cell>
          <cell r="B256" t="str">
            <v>Nusa Dua</v>
          </cell>
          <cell r="C256" t="str">
            <v>P_Exp._Jimbaran</v>
          </cell>
          <cell r="D256">
            <v>82</v>
          </cell>
          <cell r="E256" t="str">
            <v>EF</v>
          </cell>
          <cell r="F256">
            <v>0.22916666666666666</v>
          </cell>
          <cell r="I256">
            <v>0.23125000000000001</v>
          </cell>
          <cell r="K256" t="str">
            <v>M</v>
          </cell>
          <cell r="M256">
            <v>2.0833333333333537E-3</v>
          </cell>
          <cell r="N256">
            <v>20</v>
          </cell>
          <cell r="O256">
            <v>50</v>
          </cell>
          <cell r="P256">
            <v>120.72040000000118</v>
          </cell>
          <cell r="Q256">
            <v>56</v>
          </cell>
          <cell r="R256" t="str">
            <v>Rele bekerja karena ikutan (sympthetic tripping).</v>
          </cell>
          <cell r="T256">
            <v>0</v>
          </cell>
          <cell r="U256">
            <v>2.0833333333333537E-3</v>
          </cell>
          <cell r="V256">
            <v>0</v>
          </cell>
          <cell r="W256">
            <v>0</v>
          </cell>
          <cell r="X256">
            <v>0</v>
          </cell>
          <cell r="Y256">
            <v>2.0833333333333537E-3</v>
          </cell>
          <cell r="Z256">
            <v>124</v>
          </cell>
          <cell r="AA256" t="str">
            <v>R</v>
          </cell>
          <cell r="AB256">
            <v>0</v>
          </cell>
          <cell r="AC256">
            <v>1</v>
          </cell>
          <cell r="AD256">
            <v>1</v>
          </cell>
          <cell r="AE256">
            <v>0</v>
          </cell>
          <cell r="AF256">
            <v>0</v>
          </cell>
          <cell r="AG256">
            <v>1</v>
          </cell>
        </row>
        <row r="257">
          <cell r="A257">
            <v>36636</v>
          </cell>
          <cell r="B257" t="str">
            <v>Nusa Dua</v>
          </cell>
          <cell r="C257" t="str">
            <v>P_Mumbul</v>
          </cell>
          <cell r="D257">
            <v>102</v>
          </cell>
          <cell r="E257" t="str">
            <v>OCM</v>
          </cell>
          <cell r="F257">
            <v>0.26527777777777778</v>
          </cell>
          <cell r="I257">
            <v>0.26666666666666666</v>
          </cell>
          <cell r="K257" t="str">
            <v>M</v>
          </cell>
          <cell r="M257">
            <v>1.388888888888884E-3</v>
          </cell>
          <cell r="N257">
            <v>84</v>
          </cell>
          <cell r="O257">
            <v>80</v>
          </cell>
          <cell r="P257">
            <v>100.10959999999963</v>
          </cell>
          <cell r="Q257">
            <v>58</v>
          </cell>
          <cell r="R257" t="str">
            <v>Rele bekerja tanpa penyebab yang jelas, PMT dapat masuk kembali</v>
          </cell>
          <cell r="T257">
            <v>0</v>
          </cell>
          <cell r="U257">
            <v>1.388888888888884E-3</v>
          </cell>
          <cell r="V257">
            <v>0</v>
          </cell>
          <cell r="W257">
            <v>0</v>
          </cell>
          <cell r="X257">
            <v>0</v>
          </cell>
          <cell r="Y257">
            <v>1.388888888888884E-3</v>
          </cell>
          <cell r="Z257">
            <v>136</v>
          </cell>
          <cell r="AA257" t="str">
            <v>R</v>
          </cell>
          <cell r="AB257">
            <v>0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1</v>
          </cell>
        </row>
        <row r="258">
          <cell r="A258">
            <v>36636</v>
          </cell>
          <cell r="B258" t="str">
            <v>Nusa Dua</v>
          </cell>
          <cell r="C258" t="str">
            <v>P_Mumbul</v>
          </cell>
          <cell r="D258">
            <v>80</v>
          </cell>
          <cell r="E258" t="str">
            <v>OCM</v>
          </cell>
          <cell r="F258">
            <v>0.30277777777777776</v>
          </cell>
          <cell r="I258">
            <v>0.31666666666666665</v>
          </cell>
          <cell r="K258" t="str">
            <v>M</v>
          </cell>
          <cell r="M258">
            <v>1.3888888888888895E-2</v>
          </cell>
          <cell r="N258">
            <v>14</v>
          </cell>
          <cell r="O258">
            <v>80</v>
          </cell>
          <cell r="P258">
            <v>785.17333333333363</v>
          </cell>
          <cell r="Q258">
            <v>58</v>
          </cell>
          <cell r="R258" t="str">
            <v>Rele bekerja tanpa penyebab yang jelas, PMT dapat masuk kembali</v>
          </cell>
          <cell r="T258">
            <v>0</v>
          </cell>
          <cell r="U258">
            <v>1.3888888888888895E-2</v>
          </cell>
          <cell r="V258">
            <v>0</v>
          </cell>
          <cell r="W258">
            <v>0</v>
          </cell>
          <cell r="X258">
            <v>0</v>
          </cell>
          <cell r="Y258">
            <v>1.3888888888888895E-2</v>
          </cell>
          <cell r="Z258">
            <v>136</v>
          </cell>
          <cell r="AA258" t="str">
            <v>R</v>
          </cell>
          <cell r="AB258">
            <v>0</v>
          </cell>
          <cell r="AC258">
            <v>1</v>
          </cell>
          <cell r="AD258">
            <v>1</v>
          </cell>
          <cell r="AE258">
            <v>0</v>
          </cell>
          <cell r="AF258">
            <v>0</v>
          </cell>
          <cell r="AG258">
            <v>1</v>
          </cell>
        </row>
        <row r="259">
          <cell r="A259">
            <v>36636</v>
          </cell>
          <cell r="B259" t="str">
            <v>Sanur</v>
          </cell>
          <cell r="C259" t="str">
            <v>P_Nusa_Indah</v>
          </cell>
          <cell r="D259">
            <v>120</v>
          </cell>
          <cell r="E259" t="str">
            <v>EF</v>
          </cell>
          <cell r="F259">
            <v>0.31527777777777777</v>
          </cell>
          <cell r="G259">
            <v>0.31597222222222221</v>
          </cell>
          <cell r="M259">
            <v>6.9444444444444198E-4</v>
          </cell>
          <cell r="N259">
            <v>100</v>
          </cell>
          <cell r="O259">
            <v>100</v>
          </cell>
          <cell r="P259">
            <v>58.887999999999792</v>
          </cell>
          <cell r="Q259">
            <v>58</v>
          </cell>
          <cell r="R259" t="str">
            <v>Rele bekerja tanpa penyebab yang jelas, PMT dapat masuk kembali</v>
          </cell>
          <cell r="T259">
            <v>6.9444444444444198E-4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6.9444444444444198E-4</v>
          </cell>
          <cell r="Z259">
            <v>193</v>
          </cell>
          <cell r="AA259" t="str">
            <v>R</v>
          </cell>
          <cell r="AB259">
            <v>0</v>
          </cell>
          <cell r="AC259">
            <v>0</v>
          </cell>
          <cell r="AD259">
            <v>1</v>
          </cell>
          <cell r="AE259">
            <v>1</v>
          </cell>
          <cell r="AF259">
            <v>0</v>
          </cell>
          <cell r="AG259">
            <v>0</v>
          </cell>
        </row>
        <row r="260">
          <cell r="A260">
            <v>36636</v>
          </cell>
          <cell r="B260" t="str">
            <v>Nusa Dua</v>
          </cell>
          <cell r="C260" t="str">
            <v>P_Mumbul</v>
          </cell>
          <cell r="D260">
            <v>27</v>
          </cell>
          <cell r="E260" t="str">
            <v>OC/M</v>
          </cell>
          <cell r="F260">
            <v>0.34722222222222227</v>
          </cell>
          <cell r="I260">
            <v>0.39374999999999999</v>
          </cell>
          <cell r="K260" t="str">
            <v>M</v>
          </cell>
          <cell r="M260">
            <v>4.6527777777777724E-2</v>
          </cell>
          <cell r="N260">
            <v>27</v>
          </cell>
          <cell r="P260">
            <v>887.73659999999893</v>
          </cell>
          <cell r="Q260">
            <v>23</v>
          </cell>
          <cell r="R260" t="str">
            <v>Kubikel atau komponennya rusak</v>
          </cell>
          <cell r="S260" t="str">
            <v xml:space="preserve">di Gardu H.Klaresion ada ledakan sementara Jamper di lepas </v>
          </cell>
          <cell r="T260">
            <v>0</v>
          </cell>
          <cell r="U260">
            <v>4.6527777777777724E-2</v>
          </cell>
          <cell r="V260">
            <v>0</v>
          </cell>
          <cell r="W260">
            <v>0</v>
          </cell>
          <cell r="X260">
            <v>0</v>
          </cell>
          <cell r="Y260">
            <v>4.6527777777777724E-2</v>
          </cell>
          <cell r="Z260">
            <v>136</v>
          </cell>
          <cell r="AA260" t="str">
            <v>R</v>
          </cell>
          <cell r="AB260">
            <v>0</v>
          </cell>
          <cell r="AC260">
            <v>1</v>
          </cell>
          <cell r="AD260">
            <v>1</v>
          </cell>
          <cell r="AE260">
            <v>0</v>
          </cell>
          <cell r="AF260">
            <v>0</v>
          </cell>
          <cell r="AG260">
            <v>1</v>
          </cell>
        </row>
        <row r="261">
          <cell r="A261">
            <v>36636</v>
          </cell>
          <cell r="B261" t="str">
            <v>Gianyar</v>
          </cell>
          <cell r="C261" t="str">
            <v>P_Bangli</v>
          </cell>
          <cell r="D261">
            <v>25</v>
          </cell>
          <cell r="H261">
            <v>0.3979166666666667</v>
          </cell>
          <cell r="I261">
            <v>0.42222222222222222</v>
          </cell>
          <cell r="K261" t="str">
            <v>M/R</v>
          </cell>
          <cell r="M261">
            <v>2.4305555555555525E-2</v>
          </cell>
          <cell r="N261">
            <v>25</v>
          </cell>
          <cell r="O261">
            <v>30</v>
          </cell>
          <cell r="P261">
            <v>429.39166666666614</v>
          </cell>
          <cell r="Q261" t="str">
            <v>44A</v>
          </cell>
          <cell r="R261" t="str">
            <v>SUTM putus</v>
          </cell>
          <cell r="S261" t="str">
            <v xml:space="preserve">Perbaikan jamper di  P. Klungkung karena posisi I tiang </v>
          </cell>
          <cell r="T261">
            <v>0</v>
          </cell>
          <cell r="U261">
            <v>0</v>
          </cell>
          <cell r="V261">
            <v>0</v>
          </cell>
          <cell r="W261">
            <v>2.4305555555555525E-2</v>
          </cell>
          <cell r="X261">
            <v>0</v>
          </cell>
          <cell r="Y261">
            <v>2.4305555555555525E-2</v>
          </cell>
          <cell r="Z261">
            <v>65</v>
          </cell>
          <cell r="AA261" t="str">
            <v>R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1</v>
          </cell>
          <cell r="AG261">
            <v>1</v>
          </cell>
        </row>
        <row r="262">
          <cell r="A262">
            <v>36636</v>
          </cell>
          <cell r="B262" t="str">
            <v>Sanur</v>
          </cell>
          <cell r="C262" t="str">
            <v>P_Nusa_Indah</v>
          </cell>
          <cell r="D262">
            <v>124</v>
          </cell>
          <cell r="E262" t="str">
            <v>EF</v>
          </cell>
          <cell r="F262">
            <v>0.40902777777777777</v>
          </cell>
          <cell r="G262">
            <v>0.40972222222222227</v>
          </cell>
          <cell r="M262">
            <v>6.9444444444449749E-4</v>
          </cell>
          <cell r="N262">
            <v>115</v>
          </cell>
          <cell r="O262">
            <v>124</v>
          </cell>
          <cell r="P262">
            <v>60.850933333337977</v>
          </cell>
          <cell r="Q262" t="str">
            <v>41e</v>
          </cell>
          <cell r="R262" t="str">
            <v>Rele bekerja tanpa penyebab yang jelas, PMT  masuk kembali</v>
          </cell>
          <cell r="S262" t="str">
            <v>Reclos sukses</v>
          </cell>
          <cell r="T262">
            <v>6.9444444444449749E-4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6.9444444444449749E-4</v>
          </cell>
          <cell r="Z262">
            <v>193</v>
          </cell>
          <cell r="AA262" t="str">
            <v>R</v>
          </cell>
          <cell r="AB262">
            <v>0</v>
          </cell>
          <cell r="AC262">
            <v>0</v>
          </cell>
          <cell r="AD262">
            <v>1</v>
          </cell>
          <cell r="AE262">
            <v>1</v>
          </cell>
          <cell r="AF262">
            <v>0</v>
          </cell>
          <cell r="AG262">
            <v>0</v>
          </cell>
        </row>
        <row r="263">
          <cell r="A263">
            <v>36636</v>
          </cell>
          <cell r="B263" t="str">
            <v>Sanur</v>
          </cell>
          <cell r="C263" t="str">
            <v>P_Sudirman</v>
          </cell>
          <cell r="D263">
            <v>65</v>
          </cell>
          <cell r="H263">
            <v>0.42569444444444443</v>
          </cell>
          <cell r="I263">
            <v>0.42708333333333331</v>
          </cell>
          <cell r="K263" t="str">
            <v>R</v>
          </cell>
          <cell r="M263">
            <v>1.388888888888884E-3</v>
          </cell>
          <cell r="N263">
            <v>65</v>
          </cell>
          <cell r="O263">
            <v>80</v>
          </cell>
          <cell r="P263">
            <v>63.795333333333105</v>
          </cell>
          <cell r="Q263">
            <v>49</v>
          </cell>
          <cell r="R263" t="str">
            <v>Lain - lain</v>
          </cell>
          <cell r="S263" t="str">
            <v>Lepas PTS Amsterdam Har sesuai jadwal  ( Dalkon &amp; Hardis )</v>
          </cell>
          <cell r="T263">
            <v>0</v>
          </cell>
          <cell r="U263">
            <v>0</v>
          </cell>
          <cell r="V263">
            <v>0</v>
          </cell>
          <cell r="W263">
            <v>1.388888888888884E-3</v>
          </cell>
          <cell r="X263">
            <v>0</v>
          </cell>
          <cell r="Y263">
            <v>1.388888888888884E-3</v>
          </cell>
          <cell r="Z263">
            <v>189</v>
          </cell>
          <cell r="AA263" t="str">
            <v>R</v>
          </cell>
          <cell r="AB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1</v>
          </cell>
          <cell r="AG263">
            <v>1</v>
          </cell>
        </row>
        <row r="264">
          <cell r="A264">
            <v>36636</v>
          </cell>
          <cell r="B264" t="str">
            <v>Kapal</v>
          </cell>
          <cell r="C264" t="str">
            <v>P_Canggu</v>
          </cell>
          <cell r="D264">
            <v>132</v>
          </cell>
          <cell r="H264">
            <v>0.46875</v>
          </cell>
          <cell r="I264">
            <v>0.48472222222222222</v>
          </cell>
          <cell r="K264" t="str">
            <v>R</v>
          </cell>
          <cell r="M264">
            <v>1.5972222222222221E-2</v>
          </cell>
          <cell r="N264">
            <v>126</v>
          </cell>
          <cell r="O264">
            <v>132</v>
          </cell>
          <cell r="P264">
            <v>1489.8663999999999</v>
          </cell>
          <cell r="Q264">
            <v>49</v>
          </cell>
          <cell r="R264" t="str">
            <v>Lain - lain</v>
          </cell>
          <cell r="S264" t="str">
            <v xml:space="preserve">Potong bambu di Br Tandeg </v>
          </cell>
          <cell r="T264">
            <v>0</v>
          </cell>
          <cell r="U264">
            <v>0</v>
          </cell>
          <cell r="V264">
            <v>0</v>
          </cell>
          <cell r="W264">
            <v>1.5972222222222221E-2</v>
          </cell>
          <cell r="X264">
            <v>0</v>
          </cell>
          <cell r="Y264">
            <v>1.5972222222222221E-2</v>
          </cell>
          <cell r="Z264">
            <v>106</v>
          </cell>
          <cell r="AA264" t="str">
            <v>R</v>
          </cell>
          <cell r="AB264">
            <v>1</v>
          </cell>
          <cell r="AC264">
            <v>0</v>
          </cell>
          <cell r="AD264">
            <v>0</v>
          </cell>
          <cell r="AE264">
            <v>0</v>
          </cell>
          <cell r="AF264">
            <v>1</v>
          </cell>
          <cell r="AG264">
            <v>1</v>
          </cell>
        </row>
        <row r="265">
          <cell r="A265">
            <v>36636</v>
          </cell>
          <cell r="B265" t="str">
            <v>Nusa Dua</v>
          </cell>
          <cell r="C265" t="str">
            <v>P_Mumbul</v>
          </cell>
          <cell r="D265">
            <v>110</v>
          </cell>
          <cell r="H265">
            <v>0.65347222222222223</v>
          </cell>
          <cell r="I265">
            <v>0.66319444444444442</v>
          </cell>
          <cell r="K265" t="str">
            <v>MM</v>
          </cell>
          <cell r="M265">
            <v>9.7222222222221877E-3</v>
          </cell>
          <cell r="N265">
            <v>0</v>
          </cell>
          <cell r="O265">
            <v>0</v>
          </cell>
          <cell r="P265">
            <v>755.72933333333071</v>
          </cell>
          <cell r="Q265">
            <v>23</v>
          </cell>
          <cell r="R265" t="str">
            <v>Kubikel atau komponennya rusak</v>
          </cell>
          <cell r="S265" t="str">
            <v>Kubikel di Hotel Klarion langsung di teping, dimasukan langsung trip</v>
          </cell>
          <cell r="T265">
            <v>0</v>
          </cell>
          <cell r="U265">
            <v>0</v>
          </cell>
          <cell r="V265">
            <v>0</v>
          </cell>
          <cell r="W265">
            <v>9.7222222222221877E-3</v>
          </cell>
          <cell r="X265">
            <v>0</v>
          </cell>
          <cell r="Y265">
            <v>9.7222222222221877E-3</v>
          </cell>
          <cell r="Z265">
            <v>136</v>
          </cell>
          <cell r="AA265" t="str">
            <v>R</v>
          </cell>
          <cell r="AB265">
            <v>0</v>
          </cell>
          <cell r="AC265">
            <v>2</v>
          </cell>
          <cell r="AD265">
            <v>0</v>
          </cell>
          <cell r="AE265">
            <v>0</v>
          </cell>
          <cell r="AF265">
            <v>1</v>
          </cell>
          <cell r="AG265">
            <v>1</v>
          </cell>
        </row>
        <row r="266">
          <cell r="A266">
            <v>36636</v>
          </cell>
          <cell r="B266" t="str">
            <v>Nusa Dua</v>
          </cell>
          <cell r="C266" t="str">
            <v>P_Mumbul</v>
          </cell>
          <cell r="D266">
            <v>110</v>
          </cell>
          <cell r="E266" t="str">
            <v>OC/M</v>
          </cell>
          <cell r="F266">
            <v>0.66319444444444442</v>
          </cell>
          <cell r="I266">
            <v>0.72569444444444453</v>
          </cell>
          <cell r="K266" t="str">
            <v>M</v>
          </cell>
          <cell r="M266">
            <v>6.2500000000000111E-2</v>
          </cell>
          <cell r="N266">
            <v>105</v>
          </cell>
          <cell r="O266">
            <v>136</v>
          </cell>
          <cell r="P266">
            <v>4858.2600000000084</v>
          </cell>
          <cell r="Q266" t="str">
            <v>44a</v>
          </cell>
          <cell r="R266" t="str">
            <v>SUTM putus</v>
          </cell>
          <cell r="S266" t="str">
            <v>Jamperan SUTM phasa S putus         arah Taman Mumbul</v>
          </cell>
          <cell r="T266">
            <v>0</v>
          </cell>
          <cell r="U266">
            <v>6.2500000000000111E-2</v>
          </cell>
          <cell r="V266">
            <v>0</v>
          </cell>
          <cell r="W266">
            <v>0</v>
          </cell>
          <cell r="X266">
            <v>0</v>
          </cell>
          <cell r="Y266">
            <v>6.2500000000000111E-2</v>
          </cell>
          <cell r="Z266">
            <v>136</v>
          </cell>
          <cell r="AA266" t="str">
            <v>R</v>
          </cell>
          <cell r="AB266">
            <v>0</v>
          </cell>
          <cell r="AC266">
            <v>1</v>
          </cell>
          <cell r="AD266">
            <v>1</v>
          </cell>
          <cell r="AE266">
            <v>0</v>
          </cell>
          <cell r="AF266">
            <v>0</v>
          </cell>
          <cell r="AG266">
            <v>1</v>
          </cell>
        </row>
        <row r="267">
          <cell r="A267">
            <v>36636</v>
          </cell>
          <cell r="B267" t="str">
            <v>Gianyar</v>
          </cell>
          <cell r="C267" t="str">
            <v>P_Ubud</v>
          </cell>
          <cell r="D267">
            <v>170</v>
          </cell>
          <cell r="E267" t="str">
            <v>EF</v>
          </cell>
          <cell r="F267">
            <v>0.80138888888888893</v>
          </cell>
          <cell r="G267">
            <v>0.80208333333333337</v>
          </cell>
          <cell r="M267">
            <v>6.9444444444444198E-4</v>
          </cell>
          <cell r="N267">
            <v>147</v>
          </cell>
          <cell r="O267">
            <v>170</v>
          </cell>
          <cell r="P267">
            <v>83.424666666666383</v>
          </cell>
          <cell r="Q267" t="str">
            <v>41e</v>
          </cell>
          <cell r="R267" t="str">
            <v>Rele bekerja tanpa penyebab yang jelas, PMT  masuk kembali</v>
          </cell>
          <cell r="S267" t="str">
            <v>Recloser sukses</v>
          </cell>
          <cell r="T267">
            <v>6.9444444444444198E-4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6.9444444444444198E-4</v>
          </cell>
          <cell r="Z267">
            <v>69</v>
          </cell>
          <cell r="AA267" t="str">
            <v>R</v>
          </cell>
          <cell r="AB267">
            <v>0</v>
          </cell>
          <cell r="AC267">
            <v>0</v>
          </cell>
          <cell r="AD267">
            <v>1</v>
          </cell>
          <cell r="AE267">
            <v>1</v>
          </cell>
          <cell r="AF267">
            <v>0</v>
          </cell>
          <cell r="AG267">
            <v>0</v>
          </cell>
        </row>
        <row r="268">
          <cell r="A268">
            <v>36636</v>
          </cell>
          <cell r="B268" t="str">
            <v>Gianyar</v>
          </cell>
          <cell r="C268" t="str">
            <v>P_Susut</v>
          </cell>
          <cell r="D268">
            <v>68</v>
          </cell>
          <cell r="E268" t="str">
            <v>EF</v>
          </cell>
          <cell r="F268">
            <v>0.80555555555555547</v>
          </cell>
          <cell r="I268">
            <v>0.80625000000000002</v>
          </cell>
          <cell r="K268" t="str">
            <v>R</v>
          </cell>
          <cell r="M268">
            <v>6.94444444444553E-4</v>
          </cell>
          <cell r="N268">
            <v>0</v>
          </cell>
          <cell r="O268">
            <v>0</v>
          </cell>
          <cell r="P268">
            <v>33.369866666671882</v>
          </cell>
          <cell r="Q268" t="str">
            <v>41e</v>
          </cell>
          <cell r="R268" t="str">
            <v>Rele bekerja tanpa penyebab yang jelas, PMT  masuk kembali</v>
          </cell>
          <cell r="S268" t="str">
            <v>Dicoba gagal</v>
          </cell>
          <cell r="T268">
            <v>0</v>
          </cell>
          <cell r="U268">
            <v>6.94444444444553E-4</v>
          </cell>
          <cell r="V268">
            <v>0</v>
          </cell>
          <cell r="W268">
            <v>0</v>
          </cell>
          <cell r="X268">
            <v>0</v>
          </cell>
          <cell r="Y268">
            <v>6.94444444444553E-4</v>
          </cell>
          <cell r="Z268">
            <v>67</v>
          </cell>
          <cell r="AA268" t="str">
            <v>R</v>
          </cell>
          <cell r="AB268">
            <v>1</v>
          </cell>
          <cell r="AC268">
            <v>0</v>
          </cell>
          <cell r="AD268">
            <v>1</v>
          </cell>
          <cell r="AE268">
            <v>0</v>
          </cell>
          <cell r="AF268">
            <v>0</v>
          </cell>
          <cell r="AG268">
            <v>1</v>
          </cell>
        </row>
        <row r="269">
          <cell r="A269">
            <v>36636</v>
          </cell>
          <cell r="B269" t="str">
            <v>Gianyar</v>
          </cell>
          <cell r="C269" t="str">
            <v>P_Susut</v>
          </cell>
          <cell r="D269">
            <v>68</v>
          </cell>
          <cell r="E269" t="str">
            <v>EF</v>
          </cell>
          <cell r="F269">
            <v>0.80625000000000002</v>
          </cell>
          <cell r="I269">
            <v>0.82152777777777775</v>
          </cell>
          <cell r="K269" t="str">
            <v>R</v>
          </cell>
          <cell r="M269">
            <v>1.5277777777777724E-2</v>
          </cell>
          <cell r="N269">
            <v>25</v>
          </cell>
          <cell r="O269">
            <v>45</v>
          </cell>
          <cell r="P269">
            <v>734.13706666666405</v>
          </cell>
          <cell r="Q269" t="str">
            <v>41e</v>
          </cell>
          <cell r="R269" t="str">
            <v>Rele bekerja tanpa penyebab yang jelas, PMT  masuk kembali</v>
          </cell>
          <cell r="S269" t="str">
            <v>Dilokalisir</v>
          </cell>
          <cell r="T269">
            <v>0</v>
          </cell>
          <cell r="U269">
            <v>1.5277777777777724E-2</v>
          </cell>
          <cell r="V269">
            <v>0</v>
          </cell>
          <cell r="W269">
            <v>0</v>
          </cell>
          <cell r="X269">
            <v>0</v>
          </cell>
          <cell r="Y269">
            <v>1.5277777777777724E-2</v>
          </cell>
          <cell r="Z269">
            <v>67</v>
          </cell>
          <cell r="AA269" t="str">
            <v>R</v>
          </cell>
          <cell r="AB269">
            <v>1</v>
          </cell>
          <cell r="AC269">
            <v>0</v>
          </cell>
          <cell r="AD269">
            <v>1</v>
          </cell>
          <cell r="AE269">
            <v>0</v>
          </cell>
          <cell r="AF269">
            <v>0</v>
          </cell>
          <cell r="AG269">
            <v>1</v>
          </cell>
        </row>
        <row r="270">
          <cell r="A270">
            <v>36636</v>
          </cell>
          <cell r="B270" t="str">
            <v>Antosari</v>
          </cell>
          <cell r="C270" t="str">
            <v>P_Bajera</v>
          </cell>
          <cell r="D270">
            <v>38</v>
          </cell>
          <cell r="E270" t="str">
            <v>EF</v>
          </cell>
          <cell r="F270">
            <v>0.82152777777777775</v>
          </cell>
          <cell r="G270">
            <v>0.8222222222222223</v>
          </cell>
          <cell r="M270">
            <v>6.94444444444553E-4</v>
          </cell>
          <cell r="N270">
            <v>35</v>
          </cell>
          <cell r="O270">
            <v>38</v>
          </cell>
          <cell r="P270">
            <v>18.647866666669579</v>
          </cell>
          <cell r="Q270" t="str">
            <v>41e</v>
          </cell>
          <cell r="R270" t="str">
            <v>Rele bekerja tanpa penyebab yang jelas, PMT  masuk kembali</v>
          </cell>
          <cell r="S270" t="str">
            <v>Recloser sukses</v>
          </cell>
          <cell r="T270">
            <v>6.94444444444553E-4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6.94444444444553E-4</v>
          </cell>
          <cell r="Z270">
            <v>2</v>
          </cell>
          <cell r="AA270" t="str">
            <v>R</v>
          </cell>
          <cell r="AB270">
            <v>0</v>
          </cell>
          <cell r="AC270">
            <v>0</v>
          </cell>
          <cell r="AD270">
            <v>1</v>
          </cell>
          <cell r="AE270">
            <v>1</v>
          </cell>
          <cell r="AF270">
            <v>0</v>
          </cell>
          <cell r="AG270">
            <v>0</v>
          </cell>
        </row>
        <row r="271">
          <cell r="A271">
            <v>36637</v>
          </cell>
          <cell r="B271" t="str">
            <v>Sanur</v>
          </cell>
          <cell r="C271" t="str">
            <v>P_Sedap_Malam</v>
          </cell>
          <cell r="D271">
            <v>130</v>
          </cell>
          <cell r="E271" t="str">
            <v>EF</v>
          </cell>
          <cell r="F271">
            <v>9.375E-2</v>
          </cell>
          <cell r="I271">
            <v>9.4444444444444442E-2</v>
          </cell>
          <cell r="K271" t="str">
            <v>M</v>
          </cell>
          <cell r="M271">
            <v>6.9444444444444198E-4</v>
          </cell>
          <cell r="N271" t="str">
            <v>~</v>
          </cell>
          <cell r="O271" t="str">
            <v>~</v>
          </cell>
          <cell r="P271">
            <v>63.795333333333105</v>
          </cell>
          <cell r="Q271">
            <v>49</v>
          </cell>
          <cell r="R271" t="str">
            <v>Lain - lain</v>
          </cell>
          <cell r="S271" t="str">
            <v>Hujan lebat</v>
          </cell>
          <cell r="T271">
            <v>0</v>
          </cell>
          <cell r="U271">
            <v>6.9444444444444198E-4</v>
          </cell>
          <cell r="V271">
            <v>0</v>
          </cell>
          <cell r="W271">
            <v>0</v>
          </cell>
          <cell r="X271">
            <v>0</v>
          </cell>
          <cell r="Y271">
            <v>6.9444444444444198E-4</v>
          </cell>
          <cell r="Z271">
            <v>195</v>
          </cell>
          <cell r="AA271" t="str">
            <v>R</v>
          </cell>
          <cell r="AB271">
            <v>0</v>
          </cell>
          <cell r="AC271">
            <v>1</v>
          </cell>
          <cell r="AD271">
            <v>1</v>
          </cell>
          <cell r="AE271">
            <v>0</v>
          </cell>
          <cell r="AF271">
            <v>0</v>
          </cell>
          <cell r="AG271">
            <v>1</v>
          </cell>
        </row>
        <row r="272">
          <cell r="A272">
            <v>36637</v>
          </cell>
          <cell r="B272" t="str">
            <v>Sanur</v>
          </cell>
          <cell r="C272" t="str">
            <v>P_Sedap_Malam</v>
          </cell>
          <cell r="D272">
            <v>130</v>
          </cell>
          <cell r="E272" t="str">
            <v>EF</v>
          </cell>
          <cell r="F272">
            <v>9.4444444444444442E-2</v>
          </cell>
          <cell r="I272">
            <v>0.13819444444444443</v>
          </cell>
          <cell r="K272" t="str">
            <v>M</v>
          </cell>
          <cell r="M272">
            <v>4.3749999999999983E-2</v>
          </cell>
          <cell r="N272">
            <v>124</v>
          </cell>
          <cell r="O272">
            <v>130</v>
          </cell>
          <cell r="P272">
            <v>4019.1059999999984</v>
          </cell>
          <cell r="Q272">
            <v>48</v>
          </cell>
          <cell r="R272" t="str">
            <v>Lighning arester rusak</v>
          </cell>
          <cell r="S272" t="str">
            <v>Arestes pecah Phase S di DT 63 danJamper opendis putus Phase R</v>
          </cell>
          <cell r="T272">
            <v>0</v>
          </cell>
          <cell r="U272">
            <v>4.3749999999999983E-2</v>
          </cell>
          <cell r="V272">
            <v>0</v>
          </cell>
          <cell r="W272">
            <v>0</v>
          </cell>
          <cell r="X272">
            <v>0</v>
          </cell>
          <cell r="Y272">
            <v>4.3749999999999983E-2</v>
          </cell>
          <cell r="Z272">
            <v>195</v>
          </cell>
          <cell r="AA272" t="str">
            <v>R</v>
          </cell>
          <cell r="AB272">
            <v>0</v>
          </cell>
          <cell r="AC272">
            <v>1</v>
          </cell>
          <cell r="AD272">
            <v>1</v>
          </cell>
          <cell r="AE272">
            <v>0</v>
          </cell>
          <cell r="AF272">
            <v>0</v>
          </cell>
          <cell r="AG272">
            <v>1</v>
          </cell>
        </row>
        <row r="273">
          <cell r="A273">
            <v>36637</v>
          </cell>
          <cell r="B273" t="str">
            <v>Gianyar</v>
          </cell>
          <cell r="C273" t="str">
            <v>P_Kesatrian</v>
          </cell>
          <cell r="D273">
            <v>40</v>
          </cell>
          <cell r="E273" t="str">
            <v>OC</v>
          </cell>
          <cell r="F273">
            <v>0.12013888888888889</v>
          </cell>
          <cell r="I273">
            <v>0.12152777777777778</v>
          </cell>
          <cell r="K273" t="str">
            <v>R</v>
          </cell>
          <cell r="M273">
            <v>1.388888888888884E-3</v>
          </cell>
          <cell r="N273" t="str">
            <v>~</v>
          </cell>
          <cell r="O273" t="str">
            <v>~</v>
          </cell>
          <cell r="P273">
            <v>39.258666666666528</v>
          </cell>
          <cell r="Q273" t="str">
            <v>44b</v>
          </cell>
          <cell r="R273" t="str">
            <v>Jumper SUTM putus</v>
          </cell>
          <cell r="S273" t="str">
            <v>Jamper pole pertama putus 2 Phse ( Phase R dan S )</v>
          </cell>
          <cell r="T273">
            <v>0</v>
          </cell>
          <cell r="U273">
            <v>1.388888888888884E-3</v>
          </cell>
          <cell r="V273">
            <v>0</v>
          </cell>
          <cell r="W273">
            <v>0</v>
          </cell>
          <cell r="X273">
            <v>0</v>
          </cell>
          <cell r="Y273">
            <v>1.388888888888884E-3</v>
          </cell>
          <cell r="Z273">
            <v>63</v>
          </cell>
          <cell r="AA273" t="str">
            <v>R</v>
          </cell>
          <cell r="AB273">
            <v>1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1</v>
          </cell>
        </row>
        <row r="274">
          <cell r="A274">
            <v>36637</v>
          </cell>
          <cell r="B274" t="str">
            <v>Gianyar</v>
          </cell>
          <cell r="C274" t="str">
            <v>P_Kesatrian</v>
          </cell>
          <cell r="D274">
            <v>40</v>
          </cell>
          <cell r="E274" t="str">
            <v>OC</v>
          </cell>
          <cell r="F274">
            <v>0.12152777777777778</v>
          </cell>
          <cell r="I274">
            <v>0.14166666666666666</v>
          </cell>
          <cell r="K274" t="str">
            <v>R</v>
          </cell>
          <cell r="M274">
            <v>2.0138888888888887E-2</v>
          </cell>
          <cell r="N274">
            <v>0</v>
          </cell>
          <cell r="O274">
            <v>0</v>
          </cell>
          <cell r="P274">
            <v>569.25066666666658</v>
          </cell>
          <cell r="Q274" t="str">
            <v>44b</v>
          </cell>
          <cell r="R274" t="str">
            <v>Jumper SUTM putus</v>
          </cell>
          <cell r="S274" t="str">
            <v>Jamper pole pertama putus 2 Phse ( Phase R dan S )</v>
          </cell>
          <cell r="T274">
            <v>0</v>
          </cell>
          <cell r="U274">
            <v>2.0138888888888887E-2</v>
          </cell>
          <cell r="V274">
            <v>0</v>
          </cell>
          <cell r="W274">
            <v>0</v>
          </cell>
          <cell r="X274">
            <v>0</v>
          </cell>
          <cell r="Y274">
            <v>2.0138888888888887E-2</v>
          </cell>
          <cell r="Z274">
            <v>63</v>
          </cell>
          <cell r="AA274" t="str">
            <v>R</v>
          </cell>
          <cell r="AB274">
            <v>1</v>
          </cell>
          <cell r="AC274">
            <v>0</v>
          </cell>
          <cell r="AD274">
            <v>1</v>
          </cell>
          <cell r="AE274">
            <v>0</v>
          </cell>
          <cell r="AF274">
            <v>0</v>
          </cell>
          <cell r="AG274">
            <v>1</v>
          </cell>
        </row>
        <row r="275">
          <cell r="A275">
            <v>36637</v>
          </cell>
          <cell r="B275" t="str">
            <v>Gianyar</v>
          </cell>
          <cell r="C275" t="str">
            <v>P_Kesatrian</v>
          </cell>
          <cell r="D275">
            <v>40</v>
          </cell>
          <cell r="H275">
            <v>0.16805555555555554</v>
          </cell>
          <cell r="I275">
            <v>0.41875000000000001</v>
          </cell>
          <cell r="J275">
            <v>0.17708333333333334</v>
          </cell>
          <cell r="K275" t="str">
            <v>R</v>
          </cell>
          <cell r="M275">
            <v>9.0277777777778012E-3</v>
          </cell>
          <cell r="P275">
            <v>255.18133333333398</v>
          </cell>
          <cell r="Q275" t="str">
            <v>44b</v>
          </cell>
          <cell r="R275" t="str">
            <v>Jumper SUTM putus</v>
          </cell>
          <cell r="S275" t="str">
            <v>Beban Sementara di manuver ke P-Tampak Siring .Jamperan putus pool pertama 2 phasa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9.0277777777778012E-3</v>
          </cell>
          <cell r="Y275">
            <v>9.0277777777778012E-3</v>
          </cell>
          <cell r="Z275">
            <v>63</v>
          </cell>
          <cell r="AA275" t="str">
            <v>R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1</v>
          </cell>
          <cell r="AG275">
            <v>1</v>
          </cell>
        </row>
        <row r="276">
          <cell r="A276">
            <v>36637</v>
          </cell>
          <cell r="B276" t="str">
            <v>Gianyar</v>
          </cell>
          <cell r="C276" t="str">
            <v>P_Blahbatuh</v>
          </cell>
          <cell r="D276">
            <v>160</v>
          </cell>
          <cell r="E276" t="str">
            <v xml:space="preserve">OCM </v>
          </cell>
          <cell r="F276">
            <v>0.15833333333333333</v>
          </cell>
          <cell r="I276">
            <v>0.15972222222222224</v>
          </cell>
          <cell r="K276" t="str">
            <v>R</v>
          </cell>
          <cell r="M276">
            <v>1.3888888888889117E-3</v>
          </cell>
          <cell r="N276">
            <v>120</v>
          </cell>
          <cell r="O276">
            <v>150</v>
          </cell>
          <cell r="P276">
            <v>157.03466666666924</v>
          </cell>
          <cell r="Q276" t="str">
            <v>41c</v>
          </cell>
          <cell r="R276" t="str">
            <v>Pemutus tegangan menengah terbuka, pelebur tegangan menengah putus karena hujan / petir atau gangguan sementara (Intermittent fault yg lain)</v>
          </cell>
          <cell r="T276">
            <v>0</v>
          </cell>
          <cell r="U276">
            <v>1.3888888888889117E-3</v>
          </cell>
          <cell r="V276">
            <v>0</v>
          </cell>
          <cell r="W276">
            <v>0</v>
          </cell>
          <cell r="X276">
            <v>0</v>
          </cell>
          <cell r="Y276">
            <v>1.3888888888889117E-3</v>
          </cell>
          <cell r="Z276">
            <v>66</v>
          </cell>
          <cell r="AA276" t="str">
            <v>R</v>
          </cell>
          <cell r="AB276">
            <v>1</v>
          </cell>
          <cell r="AC276">
            <v>0</v>
          </cell>
          <cell r="AD276">
            <v>1</v>
          </cell>
          <cell r="AE276">
            <v>0</v>
          </cell>
          <cell r="AF276">
            <v>0</v>
          </cell>
          <cell r="AG276">
            <v>1</v>
          </cell>
        </row>
        <row r="277">
          <cell r="A277">
            <v>36637</v>
          </cell>
          <cell r="B277" t="str">
            <v>Kapal</v>
          </cell>
          <cell r="C277" t="str">
            <v>P_Monang_Maning</v>
          </cell>
          <cell r="D277">
            <v>140</v>
          </cell>
          <cell r="E277" t="str">
            <v>EF</v>
          </cell>
          <cell r="F277">
            <v>0.17499999999999999</v>
          </cell>
          <cell r="G277">
            <v>0.17569444444444446</v>
          </cell>
          <cell r="M277">
            <v>6.9444444444446973E-4</v>
          </cell>
          <cell r="N277" t="str">
            <v>~</v>
          </cell>
          <cell r="O277" t="str">
            <v>~</v>
          </cell>
          <cell r="P277">
            <v>68.70266666666916</v>
          </cell>
          <cell r="Q277">
            <v>82</v>
          </cell>
          <cell r="R277" t="str">
            <v>Hujan lebat.</v>
          </cell>
          <cell r="S277" t="str">
            <v>Hujan lebat Kubikel GH Mon-Maning terendam air</v>
          </cell>
          <cell r="T277">
            <v>6.9444444444446973E-4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6.9444444444446973E-4</v>
          </cell>
          <cell r="Z277">
            <v>103</v>
          </cell>
          <cell r="AA277" t="str">
            <v>R</v>
          </cell>
          <cell r="AB277">
            <v>0</v>
          </cell>
          <cell r="AC277">
            <v>0</v>
          </cell>
          <cell r="AD277">
            <v>1</v>
          </cell>
          <cell r="AE277">
            <v>1</v>
          </cell>
          <cell r="AF277">
            <v>0</v>
          </cell>
          <cell r="AG277">
            <v>0</v>
          </cell>
        </row>
        <row r="278">
          <cell r="A278">
            <v>36637</v>
          </cell>
          <cell r="B278" t="str">
            <v>Kapal</v>
          </cell>
          <cell r="C278" t="str">
            <v>P_Monang_Maning</v>
          </cell>
          <cell r="D278">
            <v>140</v>
          </cell>
          <cell r="E278" t="str">
            <v>EF</v>
          </cell>
          <cell r="F278">
            <v>0.17569444444444446</v>
          </cell>
          <cell r="I278">
            <v>0.2902777777777778</v>
          </cell>
          <cell r="K278" t="str">
            <v>R</v>
          </cell>
          <cell r="M278">
            <v>0.11458333333333334</v>
          </cell>
          <cell r="N278">
            <v>12</v>
          </cell>
          <cell r="O278">
            <v>14</v>
          </cell>
          <cell r="P278">
            <v>11335.939999999999</v>
          </cell>
          <cell r="Q278">
            <v>82</v>
          </cell>
          <cell r="R278" t="str">
            <v>Hujan lebat.</v>
          </cell>
          <cell r="S278" t="str">
            <v>idem</v>
          </cell>
          <cell r="T278">
            <v>0</v>
          </cell>
          <cell r="U278">
            <v>0.11458333333333334</v>
          </cell>
          <cell r="V278">
            <v>0</v>
          </cell>
          <cell r="W278">
            <v>0</v>
          </cell>
          <cell r="X278">
            <v>0</v>
          </cell>
          <cell r="Y278">
            <v>0.11458333333333334</v>
          </cell>
          <cell r="Z278">
            <v>103</v>
          </cell>
          <cell r="AA278" t="str">
            <v>R</v>
          </cell>
          <cell r="AB278">
            <v>1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1</v>
          </cell>
        </row>
        <row r="279">
          <cell r="A279">
            <v>36637</v>
          </cell>
          <cell r="B279" t="str">
            <v>Gianyar</v>
          </cell>
          <cell r="C279" t="str">
            <v>P_Tampak_Siring</v>
          </cell>
          <cell r="D279">
            <v>65</v>
          </cell>
          <cell r="E279" t="str">
            <v>OC</v>
          </cell>
          <cell r="F279">
            <v>0.17708333333333334</v>
          </cell>
          <cell r="I279">
            <v>0.18958333333333333</v>
          </cell>
          <cell r="K279" t="str">
            <v>R</v>
          </cell>
          <cell r="M279">
            <v>1.2499999999999983E-2</v>
          </cell>
          <cell r="N279">
            <v>96</v>
          </cell>
          <cell r="O279">
            <v>96</v>
          </cell>
          <cell r="P279">
            <v>574.15799999999922</v>
          </cell>
          <cell r="Q279" t="str">
            <v>41e</v>
          </cell>
          <cell r="R279" t="str">
            <v>Rele bekerja tanpa penyebab yang jelas, PMT  masuk kembali</v>
          </cell>
          <cell r="S279" t="str">
            <v>Saat manuver beban P-Kesantrian</v>
          </cell>
          <cell r="T279">
            <v>0</v>
          </cell>
          <cell r="U279">
            <v>1.2499999999999983E-2</v>
          </cell>
          <cell r="V279">
            <v>0</v>
          </cell>
          <cell r="W279">
            <v>0</v>
          </cell>
          <cell r="X279">
            <v>0</v>
          </cell>
          <cell r="Y279">
            <v>1.2499999999999983E-2</v>
          </cell>
          <cell r="Z279">
            <v>64</v>
          </cell>
          <cell r="AA279" t="str">
            <v>R</v>
          </cell>
          <cell r="AB279">
            <v>1</v>
          </cell>
          <cell r="AC279">
            <v>0</v>
          </cell>
          <cell r="AD279">
            <v>1</v>
          </cell>
          <cell r="AE279">
            <v>0</v>
          </cell>
          <cell r="AF279">
            <v>0</v>
          </cell>
          <cell r="AG279">
            <v>1</v>
          </cell>
        </row>
        <row r="280">
          <cell r="A280">
            <v>36637</v>
          </cell>
          <cell r="B280" t="str">
            <v>Pesanggaran</v>
          </cell>
          <cell r="C280" t="str">
            <v>P_Pelasa</v>
          </cell>
          <cell r="D280">
            <v>80</v>
          </cell>
          <cell r="E280" t="str">
            <v>EF</v>
          </cell>
          <cell r="F280">
            <v>0.22291666666666665</v>
          </cell>
          <cell r="I280">
            <v>0.22361111111111109</v>
          </cell>
          <cell r="K280" t="str">
            <v>R</v>
          </cell>
          <cell r="M280">
            <v>6.9444444444444198E-4</v>
          </cell>
          <cell r="N280">
            <v>55</v>
          </cell>
          <cell r="O280">
            <v>80</v>
          </cell>
          <cell r="P280">
            <v>39.258666666666528</v>
          </cell>
          <cell r="Q280" t="str">
            <v>41c</v>
          </cell>
          <cell r="R280" t="str">
            <v>Pemutus tegangan menengah terbuka, pelebur tegangan menengah putus karena hujan / petir atau gangguan sementara (Intermittent fault yg lain)</v>
          </cell>
          <cell r="T280">
            <v>0</v>
          </cell>
          <cell r="U280">
            <v>6.9444444444444198E-4</v>
          </cell>
          <cell r="V280">
            <v>0</v>
          </cell>
          <cell r="W280">
            <v>0</v>
          </cell>
          <cell r="X280">
            <v>0</v>
          </cell>
          <cell r="Y280">
            <v>6.9444444444444198E-4</v>
          </cell>
          <cell r="Z280">
            <v>164</v>
          </cell>
          <cell r="AA280" t="str">
            <v>R</v>
          </cell>
          <cell r="AB280">
            <v>1</v>
          </cell>
          <cell r="AC280">
            <v>0</v>
          </cell>
          <cell r="AD280">
            <v>1</v>
          </cell>
          <cell r="AE280">
            <v>0</v>
          </cell>
          <cell r="AF280">
            <v>0</v>
          </cell>
          <cell r="AG280">
            <v>1</v>
          </cell>
        </row>
        <row r="281">
          <cell r="A281">
            <v>36637</v>
          </cell>
          <cell r="B281" t="str">
            <v>Pesanggaran</v>
          </cell>
          <cell r="C281" t="str">
            <v>P_Bunisari</v>
          </cell>
          <cell r="D281">
            <v>120</v>
          </cell>
          <cell r="E281" t="str">
            <v>EF</v>
          </cell>
          <cell r="F281">
            <v>0.22291666666666665</v>
          </cell>
          <cell r="I281">
            <v>0.22430555555555556</v>
          </cell>
          <cell r="K281" t="str">
            <v>R</v>
          </cell>
          <cell r="M281">
            <v>1.3888888888889117E-3</v>
          </cell>
          <cell r="N281">
            <v>80</v>
          </cell>
          <cell r="O281">
            <v>120</v>
          </cell>
          <cell r="P281">
            <v>117.77600000000194</v>
          </cell>
          <cell r="Q281">
            <v>56</v>
          </cell>
          <cell r="R281" t="str">
            <v>Rele bekerja karena ikutan (sympthetic tripping).</v>
          </cell>
          <cell r="T281">
            <v>0</v>
          </cell>
          <cell r="U281">
            <v>1.3888888888889117E-3</v>
          </cell>
          <cell r="V281">
            <v>0</v>
          </cell>
          <cell r="W281">
            <v>0</v>
          </cell>
          <cell r="X281">
            <v>0</v>
          </cell>
          <cell r="Y281">
            <v>1.3888888888889117E-3</v>
          </cell>
          <cell r="Z281">
            <v>158</v>
          </cell>
          <cell r="AA281" t="str">
            <v>R</v>
          </cell>
          <cell r="AB281">
            <v>1</v>
          </cell>
          <cell r="AC281">
            <v>0</v>
          </cell>
          <cell r="AD281">
            <v>1</v>
          </cell>
          <cell r="AE281">
            <v>0</v>
          </cell>
          <cell r="AF281">
            <v>0</v>
          </cell>
          <cell r="AG281">
            <v>1</v>
          </cell>
        </row>
        <row r="282">
          <cell r="A282">
            <v>36637</v>
          </cell>
          <cell r="B282" t="str">
            <v>Pesanggaran</v>
          </cell>
          <cell r="C282" t="str">
            <v>P_Bakung_Sari</v>
          </cell>
          <cell r="D282">
            <v>80</v>
          </cell>
          <cell r="E282" t="str">
            <v>EF</v>
          </cell>
          <cell r="F282">
            <v>0.22291666666666665</v>
          </cell>
          <cell r="I282">
            <v>0.22430555555555556</v>
          </cell>
          <cell r="K282" t="str">
            <v>R</v>
          </cell>
          <cell r="M282">
            <v>1.3888888888889117E-3</v>
          </cell>
          <cell r="N282">
            <v>40</v>
          </cell>
          <cell r="O282">
            <v>80</v>
          </cell>
          <cell r="P282">
            <v>78.517333333334619</v>
          </cell>
          <cell r="Q282">
            <v>56</v>
          </cell>
          <cell r="R282" t="str">
            <v>Rele bekerja karena ikutan (sympthetic tripping).</v>
          </cell>
          <cell r="T282">
            <v>0</v>
          </cell>
          <cell r="U282">
            <v>1.3888888888889117E-3</v>
          </cell>
          <cell r="V282">
            <v>0</v>
          </cell>
          <cell r="W282">
            <v>0</v>
          </cell>
          <cell r="X282">
            <v>0</v>
          </cell>
          <cell r="Y282">
            <v>1.3888888888889117E-3</v>
          </cell>
          <cell r="Z282">
            <v>156</v>
          </cell>
          <cell r="AA282" t="str">
            <v>R</v>
          </cell>
          <cell r="AB282">
            <v>1</v>
          </cell>
          <cell r="AC282">
            <v>0</v>
          </cell>
          <cell r="AD282">
            <v>1</v>
          </cell>
          <cell r="AE282">
            <v>0</v>
          </cell>
          <cell r="AF282">
            <v>0</v>
          </cell>
          <cell r="AG282">
            <v>1</v>
          </cell>
        </row>
        <row r="283">
          <cell r="A283">
            <v>36637</v>
          </cell>
          <cell r="B283" t="str">
            <v>Kapal</v>
          </cell>
          <cell r="C283" t="str">
            <v>P_Plaga</v>
          </cell>
          <cell r="D283">
            <v>20</v>
          </cell>
          <cell r="E283" t="str">
            <v>EF</v>
          </cell>
          <cell r="F283">
            <v>0.3840277777777778</v>
          </cell>
          <cell r="G283">
            <v>0.38472222222222219</v>
          </cell>
          <cell r="M283">
            <v>6.9444444444438647E-4</v>
          </cell>
          <cell r="N283">
            <v>18</v>
          </cell>
          <cell r="O283">
            <v>20</v>
          </cell>
          <cell r="P283">
            <v>9.8146666666658469</v>
          </cell>
          <cell r="Q283" t="str">
            <v>41e</v>
          </cell>
          <cell r="R283" t="str">
            <v>Rele bekerja tanpa penyebab yang jelas, PMT  masuk kembali</v>
          </cell>
          <cell r="S283" t="str">
            <v xml:space="preserve">Cuaca cerah </v>
          </cell>
          <cell r="T283">
            <v>6.9444444444438647E-4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6.9444444444438647E-4</v>
          </cell>
          <cell r="Z283">
            <v>109</v>
          </cell>
          <cell r="AA283" t="str">
            <v>R</v>
          </cell>
          <cell r="AB283">
            <v>0</v>
          </cell>
          <cell r="AC283">
            <v>0</v>
          </cell>
          <cell r="AD283">
            <v>1</v>
          </cell>
          <cell r="AE283">
            <v>1</v>
          </cell>
          <cell r="AF283">
            <v>0</v>
          </cell>
          <cell r="AG283">
            <v>0</v>
          </cell>
        </row>
        <row r="284">
          <cell r="A284">
            <v>36637</v>
          </cell>
          <cell r="B284" t="str">
            <v>Pesanggaran</v>
          </cell>
          <cell r="C284" t="str">
            <v>P_Pedungan</v>
          </cell>
          <cell r="D284">
            <v>160</v>
          </cell>
          <cell r="H284">
            <v>0.40138888888888885</v>
          </cell>
          <cell r="I284">
            <v>0.41180555555555554</v>
          </cell>
          <cell r="K284" t="str">
            <v>RR</v>
          </cell>
          <cell r="M284">
            <v>1.0416666666666685E-2</v>
          </cell>
          <cell r="N284">
            <v>145</v>
          </cell>
          <cell r="O284">
            <v>160</v>
          </cell>
          <cell r="P284">
            <v>1177.760000000002</v>
          </cell>
          <cell r="Q284">
            <v>83</v>
          </cell>
          <cell r="R284" t="str">
            <v>Banjir.</v>
          </cell>
          <cell r="S284" t="str">
            <v>Buka jamper di timur GH M. maning ( Banjir )</v>
          </cell>
          <cell r="T284">
            <v>0</v>
          </cell>
          <cell r="U284">
            <v>0</v>
          </cell>
          <cell r="V284">
            <v>0</v>
          </cell>
          <cell r="W284">
            <v>1.0416666666666685E-2</v>
          </cell>
          <cell r="X284">
            <v>0</v>
          </cell>
          <cell r="Y284">
            <v>1.0416666666666685E-2</v>
          </cell>
          <cell r="Z284">
            <v>163</v>
          </cell>
          <cell r="AA284" t="str">
            <v>R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1</v>
          </cell>
          <cell r="AG284">
            <v>1</v>
          </cell>
        </row>
        <row r="285">
          <cell r="A285">
            <v>36637</v>
          </cell>
          <cell r="B285" t="str">
            <v>Baturiti</v>
          </cell>
          <cell r="C285" t="str">
            <v>P_Taman_Tanda</v>
          </cell>
          <cell r="D285">
            <v>18</v>
          </cell>
          <cell r="E285" t="str">
            <v>OC</v>
          </cell>
          <cell r="F285">
            <v>0.42986111111111108</v>
          </cell>
          <cell r="I285">
            <v>0.43263888888888885</v>
          </cell>
          <cell r="M285">
            <v>2.7777777777777679E-3</v>
          </cell>
          <cell r="N285">
            <v>12</v>
          </cell>
          <cell r="O285">
            <v>13</v>
          </cell>
          <cell r="P285">
            <v>35.332799999999871</v>
          </cell>
          <cell r="Q285">
            <v>83</v>
          </cell>
          <cell r="R285" t="str">
            <v>Banjir.</v>
          </cell>
          <cell r="T285">
            <v>0</v>
          </cell>
          <cell r="U285">
            <v>2.7777777777777679E-3</v>
          </cell>
          <cell r="V285">
            <v>0</v>
          </cell>
          <cell r="W285">
            <v>0</v>
          </cell>
          <cell r="X285">
            <v>0</v>
          </cell>
          <cell r="Y285">
            <v>2.7777777777777679E-3</v>
          </cell>
          <cell r="Z285">
            <v>34</v>
          </cell>
          <cell r="AA285" t="str">
            <v>M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0</v>
          </cell>
          <cell r="AG285">
            <v>1</v>
          </cell>
        </row>
        <row r="286">
          <cell r="A286">
            <v>36637</v>
          </cell>
          <cell r="B286" t="str">
            <v>GH_Luwus</v>
          </cell>
          <cell r="C286" t="str">
            <v>LBS4_P_Baturiti</v>
          </cell>
          <cell r="D286">
            <v>0</v>
          </cell>
          <cell r="H286">
            <v>0.43125000000000002</v>
          </cell>
          <cell r="I286">
            <v>0.45833333333333331</v>
          </cell>
          <cell r="K286" t="str">
            <v>RR</v>
          </cell>
          <cell r="M286">
            <v>2.7083333333333293E-2</v>
          </cell>
          <cell r="P286">
            <v>0</v>
          </cell>
          <cell r="Q286" t="str">
            <v>41a</v>
          </cell>
          <cell r="R286" t="str">
            <v>Pemutus tegangan menengah terbuka, pelebur tegangan menengah putus karena pohon / dahan / layang - layang</v>
          </cell>
          <cell r="S286" t="str">
            <v>JTM kena bambu di Ds Angsri</v>
          </cell>
          <cell r="T286">
            <v>0</v>
          </cell>
          <cell r="U286">
            <v>0</v>
          </cell>
          <cell r="V286">
            <v>0</v>
          </cell>
          <cell r="W286">
            <v>2.7083333333333293E-2</v>
          </cell>
          <cell r="X286">
            <v>0</v>
          </cell>
          <cell r="Y286">
            <v>2.7083333333333293E-2</v>
          </cell>
          <cell r="Z286">
            <v>544</v>
          </cell>
          <cell r="AA286" t="str">
            <v>L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1</v>
          </cell>
          <cell r="AG286">
            <v>1</v>
          </cell>
        </row>
        <row r="287">
          <cell r="A287">
            <v>36637</v>
          </cell>
          <cell r="B287" t="str">
            <v>Sanur</v>
          </cell>
          <cell r="C287" t="str">
            <v>P_Sedap_Malam</v>
          </cell>
          <cell r="D287">
            <v>115</v>
          </cell>
          <cell r="H287">
            <v>0.43055555555555558</v>
          </cell>
          <cell r="I287">
            <v>0.43472222222222223</v>
          </cell>
          <cell r="K287" t="str">
            <v>MM</v>
          </cell>
          <cell r="M287">
            <v>4.1666666666666519E-3</v>
          </cell>
          <cell r="N287">
            <v>118</v>
          </cell>
          <cell r="O287">
            <v>120</v>
          </cell>
          <cell r="P287">
            <v>338.6059999999988</v>
          </cell>
          <cell r="Q287">
            <v>46</v>
          </cell>
          <cell r="R287" t="str">
            <v>Cut Out rusak</v>
          </cell>
          <cell r="S287" t="str">
            <v>Ganti Opendis di DT 63 Tohpati</v>
          </cell>
          <cell r="T287">
            <v>0</v>
          </cell>
          <cell r="U287">
            <v>0</v>
          </cell>
          <cell r="V287">
            <v>0</v>
          </cell>
          <cell r="W287">
            <v>4.1666666666666519E-3</v>
          </cell>
          <cell r="X287">
            <v>0</v>
          </cell>
          <cell r="Y287">
            <v>4.1666666666666519E-3</v>
          </cell>
          <cell r="Z287">
            <v>195</v>
          </cell>
          <cell r="AA287" t="str">
            <v>R</v>
          </cell>
          <cell r="AB287">
            <v>0</v>
          </cell>
          <cell r="AC287">
            <v>2</v>
          </cell>
          <cell r="AD287">
            <v>0</v>
          </cell>
          <cell r="AE287">
            <v>0</v>
          </cell>
          <cell r="AF287">
            <v>1</v>
          </cell>
          <cell r="AG287">
            <v>1</v>
          </cell>
        </row>
        <row r="288">
          <cell r="A288">
            <v>36637</v>
          </cell>
          <cell r="B288" t="str">
            <v>Pesanggaran</v>
          </cell>
          <cell r="C288" t="str">
            <v>P_Pelasa</v>
          </cell>
          <cell r="D288">
            <v>105</v>
          </cell>
          <cell r="H288">
            <v>0.47916666666666669</v>
          </cell>
          <cell r="I288">
            <v>0.50972222222222219</v>
          </cell>
          <cell r="K288" t="str">
            <v>RR</v>
          </cell>
          <cell r="M288">
            <v>3.0555555555555503E-2</v>
          </cell>
          <cell r="N288">
            <v>75</v>
          </cell>
          <cell r="O288">
            <v>105</v>
          </cell>
          <cell r="P288">
            <v>2267.187999999996</v>
          </cell>
          <cell r="Q288" t="str">
            <v>44b</v>
          </cell>
          <cell r="R288" t="str">
            <v>Jumper SUTM putus</v>
          </cell>
          <cell r="S288" t="str">
            <v>Perbaikan jamper putus di Pertigaan Jl Bagus taruna .</v>
          </cell>
          <cell r="T288">
            <v>0</v>
          </cell>
          <cell r="U288">
            <v>0</v>
          </cell>
          <cell r="V288">
            <v>0</v>
          </cell>
          <cell r="W288">
            <v>3.0555555555555503E-2</v>
          </cell>
          <cell r="X288">
            <v>0</v>
          </cell>
          <cell r="Y288">
            <v>3.0555555555555503E-2</v>
          </cell>
          <cell r="Z288">
            <v>164</v>
          </cell>
          <cell r="AA288" t="str">
            <v>R</v>
          </cell>
          <cell r="AB288">
            <v>2</v>
          </cell>
          <cell r="AC288">
            <v>0</v>
          </cell>
          <cell r="AD288">
            <v>0</v>
          </cell>
          <cell r="AE288">
            <v>0</v>
          </cell>
          <cell r="AF288">
            <v>1</v>
          </cell>
          <cell r="AG288">
            <v>1</v>
          </cell>
        </row>
        <row r="289">
          <cell r="A289">
            <v>36637</v>
          </cell>
          <cell r="B289" t="str">
            <v>Gianyar</v>
          </cell>
          <cell r="C289" t="str">
            <v>P_Kesatrian</v>
          </cell>
          <cell r="D289">
            <v>30</v>
          </cell>
          <cell r="E289" t="str">
            <v>OC</v>
          </cell>
          <cell r="F289">
            <v>0.49236111111111108</v>
          </cell>
          <cell r="I289">
            <v>0.49305555555555558</v>
          </cell>
          <cell r="K289" t="str">
            <v>R</v>
          </cell>
          <cell r="M289">
            <v>6.9444444444449749E-4</v>
          </cell>
          <cell r="N289">
            <v>30</v>
          </cell>
          <cell r="O289">
            <v>30</v>
          </cell>
          <cell r="P289">
            <v>14.722000000001126</v>
          </cell>
          <cell r="Q289" t="str">
            <v>41e</v>
          </cell>
          <cell r="R289" t="str">
            <v>Rele bekerja tanpa penyebab yang jelas, PMT  masuk kembali</v>
          </cell>
          <cell r="S289" t="str">
            <v xml:space="preserve">Cuaca Hujan deras sekali </v>
          </cell>
          <cell r="T289">
            <v>0</v>
          </cell>
          <cell r="U289">
            <v>6.9444444444449749E-4</v>
          </cell>
          <cell r="V289">
            <v>0</v>
          </cell>
          <cell r="W289">
            <v>0</v>
          </cell>
          <cell r="X289">
            <v>0</v>
          </cell>
          <cell r="Y289">
            <v>6.9444444444449749E-4</v>
          </cell>
          <cell r="Z289">
            <v>63</v>
          </cell>
          <cell r="AA289" t="str">
            <v>R</v>
          </cell>
          <cell r="AB289">
            <v>1</v>
          </cell>
          <cell r="AC289">
            <v>0</v>
          </cell>
          <cell r="AD289">
            <v>1</v>
          </cell>
          <cell r="AE289">
            <v>0</v>
          </cell>
          <cell r="AF289">
            <v>0</v>
          </cell>
          <cell r="AG289">
            <v>1</v>
          </cell>
        </row>
        <row r="290">
          <cell r="A290">
            <v>36637</v>
          </cell>
          <cell r="B290" t="str">
            <v>Gianyar</v>
          </cell>
          <cell r="C290" t="str">
            <v>P_Kesatrian</v>
          </cell>
          <cell r="D290">
            <v>20</v>
          </cell>
          <cell r="E290" t="str">
            <v>OC</v>
          </cell>
          <cell r="F290">
            <v>0.49375000000000002</v>
          </cell>
          <cell r="I290">
            <v>0.80069444444444438</v>
          </cell>
          <cell r="J290">
            <v>0.52083333333333337</v>
          </cell>
          <cell r="K290" t="str">
            <v>R</v>
          </cell>
          <cell r="M290">
            <v>2.7083333333333348E-2</v>
          </cell>
          <cell r="N290">
            <v>85</v>
          </cell>
          <cell r="O290">
            <v>90</v>
          </cell>
          <cell r="P290">
            <v>382.77200000000022</v>
          </cell>
          <cell r="Q290">
            <v>49</v>
          </cell>
          <cell r="R290" t="str">
            <v>Lain - lain</v>
          </cell>
          <cell r="S290" t="str">
            <v>Posisi lepas ( macet ) pkl:19:13 sudah normal kembali</v>
          </cell>
          <cell r="T290">
            <v>0</v>
          </cell>
          <cell r="U290">
            <v>0</v>
          </cell>
          <cell r="V290">
            <v>2.7083333333333348E-2</v>
          </cell>
          <cell r="W290">
            <v>0</v>
          </cell>
          <cell r="X290">
            <v>0</v>
          </cell>
          <cell r="Y290">
            <v>2.7083333333333348E-2</v>
          </cell>
          <cell r="Z290">
            <v>63</v>
          </cell>
          <cell r="AA290" t="str">
            <v>R</v>
          </cell>
          <cell r="AB290">
            <v>1</v>
          </cell>
          <cell r="AC290">
            <v>0</v>
          </cell>
          <cell r="AD290">
            <v>1</v>
          </cell>
          <cell r="AE290">
            <v>0</v>
          </cell>
          <cell r="AF290">
            <v>0</v>
          </cell>
          <cell r="AG290">
            <v>1</v>
          </cell>
        </row>
        <row r="291">
          <cell r="A291">
            <v>36637</v>
          </cell>
          <cell r="B291" t="str">
            <v>Pesanggaran</v>
          </cell>
          <cell r="C291" t="str">
            <v>P_Pedungan</v>
          </cell>
          <cell r="D291">
            <v>160</v>
          </cell>
          <cell r="F291">
            <v>0.55347222222222225</v>
          </cell>
          <cell r="I291">
            <v>0.56111111111111112</v>
          </cell>
          <cell r="K291" t="str">
            <v>R</v>
          </cell>
          <cell r="M291">
            <v>7.6388888888888618E-3</v>
          </cell>
          <cell r="N291">
            <v>135</v>
          </cell>
          <cell r="O291">
            <v>160</v>
          </cell>
          <cell r="P291">
            <v>863.69066666666356</v>
          </cell>
          <cell r="Q291" t="str">
            <v>44b</v>
          </cell>
          <cell r="R291" t="str">
            <v>Jumper SUTM putus</v>
          </cell>
          <cell r="S291" t="str">
            <v xml:space="preserve">Jamper kembali di Timur GH M. Maning </v>
          </cell>
          <cell r="T291">
            <v>0</v>
          </cell>
          <cell r="U291">
            <v>7.6388888888888618E-3</v>
          </cell>
          <cell r="V291">
            <v>0</v>
          </cell>
          <cell r="W291">
            <v>0</v>
          </cell>
          <cell r="X291">
            <v>0</v>
          </cell>
          <cell r="Y291">
            <v>7.6388888888888618E-3</v>
          </cell>
          <cell r="Z291">
            <v>163</v>
          </cell>
          <cell r="AA291" t="str">
            <v>R</v>
          </cell>
          <cell r="AB291">
            <v>1</v>
          </cell>
          <cell r="AC291">
            <v>0</v>
          </cell>
          <cell r="AD291">
            <v>1</v>
          </cell>
          <cell r="AE291">
            <v>0</v>
          </cell>
          <cell r="AF291">
            <v>0</v>
          </cell>
          <cell r="AG291">
            <v>1</v>
          </cell>
        </row>
        <row r="292">
          <cell r="A292">
            <v>36637</v>
          </cell>
          <cell r="B292" t="str">
            <v>Nusa Dua</v>
          </cell>
          <cell r="C292" t="str">
            <v>P_Ungasan</v>
          </cell>
          <cell r="D292">
            <v>43</v>
          </cell>
          <cell r="E292" t="str">
            <v>OC/M</v>
          </cell>
          <cell r="F292">
            <v>0.55694444444444446</v>
          </cell>
          <cell r="I292">
            <v>0.55833333333333335</v>
          </cell>
          <cell r="K292" t="str">
            <v>M</v>
          </cell>
          <cell r="M292">
            <v>1.388888888888884E-3</v>
          </cell>
          <cell r="N292">
            <v>42</v>
          </cell>
          <cell r="O292">
            <v>42</v>
          </cell>
          <cell r="P292">
            <v>42.203066666666516</v>
          </cell>
          <cell r="Q292">
            <v>49</v>
          </cell>
          <cell r="R292" t="str">
            <v>Lain - lain</v>
          </cell>
          <cell r="S292" t="str">
            <v xml:space="preserve">Saat mencoba memasukkan CO di Grd BTN Kampial Indah </v>
          </cell>
          <cell r="T292">
            <v>0</v>
          </cell>
          <cell r="U292">
            <v>1.388888888888884E-3</v>
          </cell>
          <cell r="V292">
            <v>0</v>
          </cell>
          <cell r="W292">
            <v>0</v>
          </cell>
          <cell r="X292">
            <v>0</v>
          </cell>
          <cell r="Y292">
            <v>1.388888888888884E-3</v>
          </cell>
          <cell r="Z292">
            <v>135</v>
          </cell>
          <cell r="AA292" t="str">
            <v>R</v>
          </cell>
          <cell r="AB292">
            <v>0</v>
          </cell>
          <cell r="AC292">
            <v>1</v>
          </cell>
          <cell r="AD292">
            <v>1</v>
          </cell>
          <cell r="AE292">
            <v>0</v>
          </cell>
          <cell r="AF292">
            <v>0</v>
          </cell>
          <cell r="AG292">
            <v>1</v>
          </cell>
        </row>
        <row r="293">
          <cell r="A293">
            <v>36637</v>
          </cell>
          <cell r="B293" t="str">
            <v>Kapal</v>
          </cell>
          <cell r="C293" t="str">
            <v>P_Monang_Maning</v>
          </cell>
          <cell r="D293">
            <v>12</v>
          </cell>
          <cell r="H293">
            <v>0.57361111111111118</v>
          </cell>
          <cell r="I293">
            <v>0.57499999999999996</v>
          </cell>
          <cell r="K293" t="str">
            <v>RR</v>
          </cell>
          <cell r="M293">
            <v>1.3888888888887729E-3</v>
          </cell>
          <cell r="N293">
            <v>136</v>
          </cell>
          <cell r="O293">
            <v>145</v>
          </cell>
          <cell r="P293">
            <v>11.777599999999016</v>
          </cell>
          <cell r="Q293">
            <v>83</v>
          </cell>
          <cell r="R293" t="str">
            <v>Banjir.</v>
          </cell>
          <cell r="S293" t="str">
            <v xml:space="preserve">Penormalan beban P. M. maning </v>
          </cell>
          <cell r="T293">
            <v>0</v>
          </cell>
          <cell r="U293">
            <v>0</v>
          </cell>
          <cell r="V293">
            <v>0</v>
          </cell>
          <cell r="W293">
            <v>1.3888888888887729E-3</v>
          </cell>
          <cell r="X293">
            <v>0</v>
          </cell>
          <cell r="Y293">
            <v>1.3888888888887729E-3</v>
          </cell>
          <cell r="Z293">
            <v>103</v>
          </cell>
          <cell r="AA293" t="str">
            <v>R</v>
          </cell>
          <cell r="AB293">
            <v>2</v>
          </cell>
          <cell r="AC293">
            <v>0</v>
          </cell>
          <cell r="AD293">
            <v>0</v>
          </cell>
          <cell r="AE293">
            <v>0</v>
          </cell>
          <cell r="AF293">
            <v>1</v>
          </cell>
          <cell r="AG293">
            <v>1</v>
          </cell>
        </row>
        <row r="294">
          <cell r="A294">
            <v>36637</v>
          </cell>
          <cell r="B294" t="str">
            <v>Kapal</v>
          </cell>
          <cell r="C294" t="str">
            <v>P_Padangsari</v>
          </cell>
          <cell r="D294">
            <v>130</v>
          </cell>
          <cell r="E294" t="str">
            <v>OC</v>
          </cell>
          <cell r="F294">
            <v>0.60833333333333328</v>
          </cell>
          <cell r="I294">
            <v>0.60902777777777783</v>
          </cell>
          <cell r="K294" t="str">
            <v>R</v>
          </cell>
          <cell r="M294">
            <v>6.94444444444553E-4</v>
          </cell>
          <cell r="N294">
            <v>112</v>
          </cell>
          <cell r="O294">
            <v>130</v>
          </cell>
          <cell r="P294">
            <v>63.795333333343301</v>
          </cell>
          <cell r="Q294" t="str">
            <v>41e</v>
          </cell>
          <cell r="R294" t="str">
            <v>Rele bekerja tanpa penyebab yang jelas, PMT  masuk kembali</v>
          </cell>
          <cell r="T294">
            <v>0</v>
          </cell>
          <cell r="U294">
            <v>6.94444444444553E-4</v>
          </cell>
          <cell r="V294">
            <v>0</v>
          </cell>
          <cell r="W294">
            <v>0</v>
          </cell>
          <cell r="X294">
            <v>0</v>
          </cell>
          <cell r="Y294">
            <v>6.94444444444553E-4</v>
          </cell>
          <cell r="Z294">
            <v>95</v>
          </cell>
          <cell r="AA294" t="str">
            <v>R</v>
          </cell>
          <cell r="AB294">
            <v>1</v>
          </cell>
          <cell r="AC294">
            <v>0</v>
          </cell>
          <cell r="AD294">
            <v>1</v>
          </cell>
          <cell r="AE294">
            <v>0</v>
          </cell>
          <cell r="AF294">
            <v>0</v>
          </cell>
          <cell r="AG294">
            <v>1</v>
          </cell>
        </row>
        <row r="295">
          <cell r="A295">
            <v>36637</v>
          </cell>
          <cell r="B295" t="str">
            <v>Kapal</v>
          </cell>
          <cell r="C295" t="str">
            <v>P_Padangsari</v>
          </cell>
          <cell r="D295">
            <v>130</v>
          </cell>
          <cell r="E295" t="str">
            <v>OC</v>
          </cell>
          <cell r="F295">
            <v>0.60902777777777783</v>
          </cell>
          <cell r="I295">
            <v>0.62569444444444444</v>
          </cell>
          <cell r="K295" t="str">
            <v>R</v>
          </cell>
          <cell r="M295">
            <v>1.6666666666666607E-2</v>
          </cell>
          <cell r="N295">
            <v>60</v>
          </cell>
          <cell r="O295">
            <v>80</v>
          </cell>
          <cell r="P295">
            <v>1531.0879999999945</v>
          </cell>
          <cell r="Q295" t="str">
            <v>41e</v>
          </cell>
          <cell r="R295" t="str">
            <v>Rele bekerja tanpa penyebab yang jelas, PMT  masuk kembali</v>
          </cell>
          <cell r="S295" t="str">
            <v>Setelah ditelusuri , dilokalisir dan di coba bertahap , masuk dengan aman</v>
          </cell>
          <cell r="T295">
            <v>0</v>
          </cell>
          <cell r="U295">
            <v>1.6666666666666607E-2</v>
          </cell>
          <cell r="V295">
            <v>0</v>
          </cell>
          <cell r="W295">
            <v>0</v>
          </cell>
          <cell r="X295">
            <v>0</v>
          </cell>
          <cell r="Y295">
            <v>1.6666666666666607E-2</v>
          </cell>
          <cell r="Z295">
            <v>95</v>
          </cell>
          <cell r="AA295" t="str">
            <v>R</v>
          </cell>
          <cell r="AB295">
            <v>1</v>
          </cell>
          <cell r="AC295">
            <v>0</v>
          </cell>
          <cell r="AD295">
            <v>1</v>
          </cell>
          <cell r="AE295">
            <v>0</v>
          </cell>
          <cell r="AF295">
            <v>0</v>
          </cell>
          <cell r="AG295">
            <v>1</v>
          </cell>
        </row>
        <row r="296">
          <cell r="A296">
            <v>36637</v>
          </cell>
          <cell r="B296" t="str">
            <v>Antosari</v>
          </cell>
          <cell r="C296" t="str">
            <v>P_Belimbing</v>
          </cell>
          <cell r="D296">
            <v>4</v>
          </cell>
          <cell r="E296" t="str">
            <v>OC</v>
          </cell>
          <cell r="F296">
            <v>0.74861111111111101</v>
          </cell>
          <cell r="I296">
            <v>0.74930555555555556</v>
          </cell>
          <cell r="K296" t="str">
            <v>R</v>
          </cell>
          <cell r="M296">
            <v>6.94444444444553E-4</v>
          </cell>
          <cell r="N296">
            <v>4</v>
          </cell>
          <cell r="O296">
            <v>4</v>
          </cell>
          <cell r="P296">
            <v>1.9629333333336401</v>
          </cell>
          <cell r="Q296" t="str">
            <v>41e</v>
          </cell>
          <cell r="R296" t="str">
            <v>Rele bekerja tanpa penyebab yang jelas, PMT  masuk kembali</v>
          </cell>
          <cell r="T296">
            <v>0</v>
          </cell>
          <cell r="U296">
            <v>6.94444444444553E-4</v>
          </cell>
          <cell r="V296">
            <v>0</v>
          </cell>
          <cell r="W296">
            <v>0</v>
          </cell>
          <cell r="X296">
            <v>0</v>
          </cell>
          <cell r="Y296">
            <v>6.94444444444553E-4</v>
          </cell>
          <cell r="Z296">
            <v>3</v>
          </cell>
          <cell r="AA296" t="str">
            <v>R</v>
          </cell>
          <cell r="AB296">
            <v>1</v>
          </cell>
          <cell r="AC296">
            <v>0</v>
          </cell>
          <cell r="AD296">
            <v>1</v>
          </cell>
          <cell r="AE296">
            <v>0</v>
          </cell>
          <cell r="AF296">
            <v>0</v>
          </cell>
          <cell r="AG296">
            <v>1</v>
          </cell>
        </row>
        <row r="297">
          <cell r="A297">
            <v>36637</v>
          </cell>
          <cell r="B297" t="str">
            <v>Gianyar</v>
          </cell>
          <cell r="C297" t="str">
            <v>P_Kesatrian</v>
          </cell>
          <cell r="D297">
            <v>47</v>
          </cell>
          <cell r="E297" t="str">
            <v>EF</v>
          </cell>
          <cell r="F297">
            <v>0.98263888888888884</v>
          </cell>
          <cell r="G297">
            <v>0.98333333333333339</v>
          </cell>
          <cell r="M297">
            <v>6.94444444444553E-4</v>
          </cell>
          <cell r="N297">
            <v>30</v>
          </cell>
          <cell r="O297">
            <v>47</v>
          </cell>
          <cell r="P297">
            <v>23.06446666667027</v>
          </cell>
          <cell r="Q297" t="str">
            <v>41e</v>
          </cell>
          <cell r="R297" t="str">
            <v>Rele bekerja tanpa penyebab yang jelas, PMT  masuk kembali</v>
          </cell>
          <cell r="T297">
            <v>6.94444444444553E-4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6.94444444444553E-4</v>
          </cell>
          <cell r="Z297">
            <v>63</v>
          </cell>
          <cell r="AA297" t="str">
            <v>R</v>
          </cell>
          <cell r="AB297">
            <v>0</v>
          </cell>
          <cell r="AC297">
            <v>0</v>
          </cell>
          <cell r="AD297">
            <v>1</v>
          </cell>
          <cell r="AE297">
            <v>1</v>
          </cell>
          <cell r="AF297">
            <v>0</v>
          </cell>
          <cell r="AG297">
            <v>0</v>
          </cell>
        </row>
        <row r="298">
          <cell r="A298">
            <v>36638</v>
          </cell>
          <cell r="B298" t="str">
            <v>Sanur</v>
          </cell>
          <cell r="C298" t="str">
            <v>P_Sedap_Malam</v>
          </cell>
          <cell r="D298">
            <v>121</v>
          </cell>
          <cell r="H298">
            <v>0.44027777777777777</v>
          </cell>
          <cell r="I298">
            <v>0.44791666666666669</v>
          </cell>
          <cell r="K298" t="str">
            <v>M</v>
          </cell>
          <cell r="M298">
            <v>7.6388888888889173E-3</v>
          </cell>
          <cell r="N298">
            <v>120</v>
          </cell>
          <cell r="O298">
            <v>121</v>
          </cell>
          <cell r="P298">
            <v>653.16606666666905</v>
          </cell>
          <cell r="Q298">
            <v>24</v>
          </cell>
          <cell r="R298" t="str">
            <v>Transformator rusak</v>
          </cell>
          <cell r="S298" t="str">
            <v xml:space="preserve">Buka jamper di Grd DT 63 Jl Supratman </v>
          </cell>
          <cell r="T298">
            <v>0</v>
          </cell>
          <cell r="U298">
            <v>0</v>
          </cell>
          <cell r="V298">
            <v>0</v>
          </cell>
          <cell r="W298">
            <v>7.6388888888889173E-3</v>
          </cell>
          <cell r="X298">
            <v>0</v>
          </cell>
          <cell r="Y298">
            <v>7.6388888888889173E-3</v>
          </cell>
          <cell r="Z298">
            <v>195</v>
          </cell>
          <cell r="AA298" t="str">
            <v>R</v>
          </cell>
          <cell r="AB298">
            <v>0</v>
          </cell>
          <cell r="AC298">
            <v>1</v>
          </cell>
          <cell r="AD298">
            <v>0</v>
          </cell>
          <cell r="AE298">
            <v>0</v>
          </cell>
          <cell r="AF298">
            <v>1</v>
          </cell>
          <cell r="AG298">
            <v>1</v>
          </cell>
        </row>
        <row r="299">
          <cell r="A299">
            <v>36638</v>
          </cell>
          <cell r="B299" t="str">
            <v>Sanur</v>
          </cell>
          <cell r="C299" t="str">
            <v>P_Sedap_Malam</v>
          </cell>
          <cell r="D299">
            <v>120</v>
          </cell>
          <cell r="H299">
            <v>0.54166666666666663</v>
          </cell>
          <cell r="I299">
            <v>0.55000000000000004</v>
          </cell>
          <cell r="K299" t="str">
            <v>M</v>
          </cell>
          <cell r="M299">
            <v>8.3333333333334147E-3</v>
          </cell>
          <cell r="N299">
            <v>118</v>
          </cell>
          <cell r="O299">
            <v>120</v>
          </cell>
          <cell r="P299">
            <v>706.656000000007</v>
          </cell>
          <cell r="Q299">
            <v>24</v>
          </cell>
          <cell r="R299" t="str">
            <v>Transformator rusak</v>
          </cell>
          <cell r="S299" t="str">
            <v xml:space="preserve">Jamper kembali di Grd DT 63Jl Supratman </v>
          </cell>
          <cell r="T299">
            <v>0</v>
          </cell>
          <cell r="U299">
            <v>0</v>
          </cell>
          <cell r="V299">
            <v>0</v>
          </cell>
          <cell r="W299">
            <v>8.3333333333334147E-3</v>
          </cell>
          <cell r="X299">
            <v>0</v>
          </cell>
          <cell r="Y299">
            <v>8.3333333333334147E-3</v>
          </cell>
          <cell r="Z299">
            <v>195</v>
          </cell>
          <cell r="AA299" t="str">
            <v>R</v>
          </cell>
          <cell r="AB299">
            <v>0</v>
          </cell>
          <cell r="AC299">
            <v>1</v>
          </cell>
          <cell r="AD299">
            <v>0</v>
          </cell>
          <cell r="AE299">
            <v>0</v>
          </cell>
          <cell r="AF299">
            <v>1</v>
          </cell>
          <cell r="AG299">
            <v>1</v>
          </cell>
        </row>
        <row r="300">
          <cell r="A300">
            <v>36638</v>
          </cell>
          <cell r="B300" t="str">
            <v>Antosari</v>
          </cell>
          <cell r="C300" t="str">
            <v>P_Belimbing</v>
          </cell>
          <cell r="D300">
            <v>2</v>
          </cell>
          <cell r="E300" t="str">
            <v>EF</v>
          </cell>
          <cell r="F300">
            <v>0.55763888888888891</v>
          </cell>
          <cell r="G300">
            <v>0.55833333333333335</v>
          </cell>
          <cell r="M300">
            <v>6.9444444444444198E-4</v>
          </cell>
          <cell r="N300">
            <v>2</v>
          </cell>
          <cell r="O300">
            <v>2</v>
          </cell>
          <cell r="P300">
            <v>0.98146666666666316</v>
          </cell>
          <cell r="Q300" t="str">
            <v>41e</v>
          </cell>
          <cell r="R300" t="str">
            <v>Rele bekerja tanpa penyebab yang jelas, PMT  masuk kembali</v>
          </cell>
          <cell r="S300" t="str">
            <v xml:space="preserve">Cuaca mendung </v>
          </cell>
          <cell r="T300">
            <v>6.9444444444444198E-4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6.9444444444444198E-4</v>
          </cell>
          <cell r="Z300">
            <v>3</v>
          </cell>
          <cell r="AA300" t="str">
            <v>R</v>
          </cell>
          <cell r="AB300">
            <v>0</v>
          </cell>
          <cell r="AC300">
            <v>0</v>
          </cell>
          <cell r="AD300">
            <v>1</v>
          </cell>
          <cell r="AE300">
            <v>1</v>
          </cell>
          <cell r="AF300">
            <v>0</v>
          </cell>
          <cell r="AG300">
            <v>0</v>
          </cell>
        </row>
        <row r="301">
          <cell r="A301">
            <v>36638</v>
          </cell>
          <cell r="B301" t="str">
            <v>GH_Legian</v>
          </cell>
          <cell r="C301" t="str">
            <v>LBS3_Kuta_Jaya</v>
          </cell>
          <cell r="D301">
            <v>0</v>
          </cell>
          <cell r="H301">
            <v>0.67638888888888893</v>
          </cell>
          <cell r="K301" t="str">
            <v>R</v>
          </cell>
          <cell r="P301">
            <v>0</v>
          </cell>
          <cell r="Q301">
            <v>49</v>
          </cell>
          <cell r="R301" t="str">
            <v>Lain - lain</v>
          </cell>
          <cell r="S301" t="str">
            <v>idem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273</v>
          </cell>
          <cell r="AA301" t="str">
            <v>L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1</v>
          </cell>
          <cell r="AG301">
            <v>0</v>
          </cell>
        </row>
        <row r="302">
          <cell r="A302">
            <v>36638</v>
          </cell>
          <cell r="B302" t="str">
            <v>GH_Legian</v>
          </cell>
          <cell r="C302" t="str">
            <v>LBS1_Dyana_Pura</v>
          </cell>
          <cell r="D302">
            <v>0</v>
          </cell>
          <cell r="I302">
            <v>0.70208333333333339</v>
          </cell>
          <cell r="K302" t="str">
            <v>R</v>
          </cell>
          <cell r="P302">
            <v>0</v>
          </cell>
          <cell r="Q302">
            <v>49</v>
          </cell>
          <cell r="R302" t="str">
            <v>Lain - lain</v>
          </cell>
          <cell r="S302" t="str">
            <v>idem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271</v>
          </cell>
          <cell r="AA302" t="str">
            <v>L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</row>
        <row r="303">
          <cell r="A303">
            <v>36638</v>
          </cell>
          <cell r="B303" t="str">
            <v>Nusa Dua</v>
          </cell>
          <cell r="C303" t="str">
            <v>P_Golf_Course</v>
          </cell>
          <cell r="D303">
            <v>82</v>
          </cell>
          <cell r="E303" t="str">
            <v>OC/M</v>
          </cell>
          <cell r="F303">
            <v>0.82499999999999996</v>
          </cell>
          <cell r="I303">
            <v>0.82638888888888884</v>
          </cell>
          <cell r="K303" t="str">
            <v>M</v>
          </cell>
          <cell r="M303">
            <v>1.388888888888884E-3</v>
          </cell>
          <cell r="N303">
            <v>60</v>
          </cell>
          <cell r="O303">
            <v>80</v>
          </cell>
          <cell r="P303">
            <v>80.480266666666381</v>
          </cell>
          <cell r="Q303" t="str">
            <v>41e</v>
          </cell>
          <cell r="R303" t="str">
            <v>Rele bekerja tanpa penyebab yang jelas, PMT  masuk kembali</v>
          </cell>
          <cell r="T303">
            <v>0</v>
          </cell>
          <cell r="U303">
            <v>1.388888888888884E-3</v>
          </cell>
          <cell r="V303">
            <v>0</v>
          </cell>
          <cell r="W303">
            <v>0</v>
          </cell>
          <cell r="X303">
            <v>0</v>
          </cell>
          <cell r="Y303">
            <v>1.388888888888884E-3</v>
          </cell>
          <cell r="Z303">
            <v>129</v>
          </cell>
          <cell r="AA303" t="str">
            <v>R</v>
          </cell>
          <cell r="AB303">
            <v>0</v>
          </cell>
          <cell r="AC303">
            <v>1</v>
          </cell>
          <cell r="AD303">
            <v>1</v>
          </cell>
          <cell r="AE303">
            <v>0</v>
          </cell>
          <cell r="AF303">
            <v>0</v>
          </cell>
          <cell r="AG303">
            <v>1</v>
          </cell>
        </row>
        <row r="304">
          <cell r="A304">
            <v>36638</v>
          </cell>
          <cell r="B304" t="str">
            <v>Kapal</v>
          </cell>
          <cell r="C304" t="str">
            <v>P_Padangsari</v>
          </cell>
          <cell r="D304">
            <v>145</v>
          </cell>
          <cell r="E304" t="str">
            <v>EF</v>
          </cell>
          <cell r="F304">
            <v>0.9916666666666667</v>
          </cell>
          <cell r="G304">
            <v>0.99236111111111114</v>
          </cell>
          <cell r="M304">
            <v>6.9444444444444198E-4</v>
          </cell>
          <cell r="N304">
            <v>120</v>
          </cell>
          <cell r="O304">
            <v>140</v>
          </cell>
          <cell r="P304">
            <v>71.15633333333308</v>
          </cell>
          <cell r="Q304" t="str">
            <v>41e</v>
          </cell>
          <cell r="R304" t="str">
            <v>Rele bekerja tanpa penyebab yang jelas, PMT  masuk kembali</v>
          </cell>
          <cell r="T304">
            <v>6.9444444444444198E-4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6.9444444444444198E-4</v>
          </cell>
          <cell r="Z304">
            <v>95</v>
          </cell>
          <cell r="AA304" t="str">
            <v>R</v>
          </cell>
          <cell r="AB304">
            <v>0</v>
          </cell>
          <cell r="AC304">
            <v>0</v>
          </cell>
          <cell r="AD304">
            <v>1</v>
          </cell>
          <cell r="AE304">
            <v>1</v>
          </cell>
          <cell r="AF304">
            <v>0</v>
          </cell>
          <cell r="AG304">
            <v>0</v>
          </cell>
        </row>
        <row r="305">
          <cell r="A305">
            <v>36639</v>
          </cell>
          <cell r="B305" t="str">
            <v>Gianyar</v>
          </cell>
          <cell r="C305" t="str">
            <v>P_Ubud</v>
          </cell>
          <cell r="D305">
            <v>82</v>
          </cell>
          <cell r="E305" t="str">
            <v>OC/M</v>
          </cell>
          <cell r="F305">
            <v>0.36736111111111108</v>
          </cell>
          <cell r="I305">
            <v>0.36805555555555558</v>
          </cell>
          <cell r="K305" t="str">
            <v>R</v>
          </cell>
          <cell r="M305">
            <v>6.9444444444449749E-4</v>
          </cell>
          <cell r="N305">
            <v>80</v>
          </cell>
          <cell r="O305">
            <v>86</v>
          </cell>
          <cell r="P305">
            <v>40.240133333336402</v>
          </cell>
          <cell r="Q305" t="str">
            <v>41e</v>
          </cell>
          <cell r="R305" t="str">
            <v>Rele bekerja tanpa penyebab yang jelas, PMT  masuk kembali</v>
          </cell>
          <cell r="S305" t="str">
            <v>Cuaca Mendung</v>
          </cell>
          <cell r="T305">
            <v>0</v>
          </cell>
          <cell r="U305">
            <v>6.9444444444449749E-4</v>
          </cell>
          <cell r="V305">
            <v>0</v>
          </cell>
          <cell r="W305">
            <v>0</v>
          </cell>
          <cell r="X305">
            <v>0</v>
          </cell>
          <cell r="Y305">
            <v>6.9444444444449749E-4</v>
          </cell>
          <cell r="Z305">
            <v>69</v>
          </cell>
          <cell r="AA305" t="str">
            <v>R</v>
          </cell>
          <cell r="AB305">
            <v>1</v>
          </cell>
          <cell r="AC305">
            <v>0</v>
          </cell>
          <cell r="AD305">
            <v>1</v>
          </cell>
          <cell r="AE305">
            <v>0</v>
          </cell>
          <cell r="AF305">
            <v>0</v>
          </cell>
          <cell r="AG305">
            <v>1</v>
          </cell>
        </row>
        <row r="306">
          <cell r="A306">
            <v>36639</v>
          </cell>
          <cell r="B306" t="str">
            <v>Kapal</v>
          </cell>
          <cell r="C306" t="str">
            <v>P_Penebel</v>
          </cell>
          <cell r="D306">
            <v>40</v>
          </cell>
          <cell r="E306" t="str">
            <v>EF</v>
          </cell>
          <cell r="F306">
            <v>0.56597222222222221</v>
          </cell>
          <cell r="I306">
            <v>0.56666666666666665</v>
          </cell>
          <cell r="K306" t="str">
            <v>M</v>
          </cell>
          <cell r="M306">
            <v>6.9444444444444198E-4</v>
          </cell>
          <cell r="N306">
            <v>45</v>
          </cell>
          <cell r="O306">
            <v>48</v>
          </cell>
          <cell r="P306">
            <v>19.629333333333264</v>
          </cell>
          <cell r="Q306" t="str">
            <v>41e</v>
          </cell>
          <cell r="R306" t="str">
            <v>Rele bekerja tanpa penyebab yang jelas, PMT  masuk kembali</v>
          </cell>
          <cell r="S306" t="str">
            <v>Cuaca hujan &amp; petir</v>
          </cell>
          <cell r="T306">
            <v>0</v>
          </cell>
          <cell r="U306">
            <v>6.9444444444444198E-4</v>
          </cell>
          <cell r="V306">
            <v>0</v>
          </cell>
          <cell r="W306">
            <v>0</v>
          </cell>
          <cell r="X306">
            <v>0</v>
          </cell>
          <cell r="Y306">
            <v>6.9444444444444198E-4</v>
          </cell>
          <cell r="Z306">
            <v>101</v>
          </cell>
          <cell r="AA306" t="str">
            <v>R</v>
          </cell>
          <cell r="AB306">
            <v>0</v>
          </cell>
          <cell r="AC306">
            <v>1</v>
          </cell>
          <cell r="AD306">
            <v>1</v>
          </cell>
          <cell r="AE306">
            <v>0</v>
          </cell>
          <cell r="AF306">
            <v>0</v>
          </cell>
          <cell r="AG306">
            <v>1</v>
          </cell>
        </row>
        <row r="307">
          <cell r="A307">
            <v>36639</v>
          </cell>
          <cell r="B307" t="str">
            <v>Kapal</v>
          </cell>
          <cell r="C307" t="str">
            <v>P_Darmasaba</v>
          </cell>
          <cell r="D307">
            <v>135</v>
          </cell>
          <cell r="E307" t="str">
            <v>EF</v>
          </cell>
          <cell r="F307">
            <v>0.5708333333333333</v>
          </cell>
          <cell r="G307">
            <v>0.57152777777777775</v>
          </cell>
          <cell r="M307">
            <v>6.9444444444444198E-4</v>
          </cell>
          <cell r="N307">
            <v>85</v>
          </cell>
          <cell r="O307">
            <v>135</v>
          </cell>
          <cell r="P307">
            <v>66.248999999999754</v>
          </cell>
          <cell r="Q307" t="str">
            <v>41e</v>
          </cell>
          <cell r="R307" t="str">
            <v>Rele bekerja tanpa penyebab yang jelas, PMT  masuk kembali</v>
          </cell>
          <cell r="S307" t="str">
            <v>Cuaca hujan &amp; petir</v>
          </cell>
          <cell r="T307">
            <v>6.9444444444444198E-4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6.9444444444444198E-4</v>
          </cell>
          <cell r="Z307">
            <v>104</v>
          </cell>
          <cell r="AA307" t="str">
            <v>R</v>
          </cell>
          <cell r="AB307">
            <v>0</v>
          </cell>
          <cell r="AC307">
            <v>0</v>
          </cell>
          <cell r="AD307">
            <v>1</v>
          </cell>
          <cell r="AE307">
            <v>1</v>
          </cell>
          <cell r="AF307">
            <v>0</v>
          </cell>
          <cell r="AG307">
            <v>0</v>
          </cell>
        </row>
        <row r="308">
          <cell r="A308">
            <v>36639</v>
          </cell>
          <cell r="B308" t="str">
            <v>Kapal</v>
          </cell>
          <cell r="C308" t="str">
            <v>P_Sakah_Lukluk</v>
          </cell>
          <cell r="D308">
            <v>105</v>
          </cell>
          <cell r="E308" t="str">
            <v>EF</v>
          </cell>
          <cell r="F308">
            <v>0.57708333333333328</v>
          </cell>
          <cell r="G308">
            <v>0.57777777777777783</v>
          </cell>
          <cell r="M308">
            <v>6.94444444444553E-4</v>
          </cell>
          <cell r="N308">
            <v>50</v>
          </cell>
          <cell r="O308">
            <v>105</v>
          </cell>
          <cell r="P308">
            <v>51.527000000008051</v>
          </cell>
          <cell r="Q308" t="str">
            <v>41e</v>
          </cell>
          <cell r="R308" t="str">
            <v>Rele bekerja tanpa penyebab yang jelas, PMT  masuk kembali</v>
          </cell>
          <cell r="S308" t="str">
            <v>Cuaca hujan &amp; petir</v>
          </cell>
          <cell r="T308">
            <v>6.94444444444553E-4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6.94444444444553E-4</v>
          </cell>
          <cell r="Z308">
            <v>107</v>
          </cell>
          <cell r="AA308" t="str">
            <v>R</v>
          </cell>
          <cell r="AB308">
            <v>0</v>
          </cell>
          <cell r="AC308">
            <v>0</v>
          </cell>
          <cell r="AD308">
            <v>1</v>
          </cell>
          <cell r="AE308">
            <v>1</v>
          </cell>
          <cell r="AF308">
            <v>0</v>
          </cell>
          <cell r="AG308">
            <v>0</v>
          </cell>
        </row>
        <row r="309">
          <cell r="A309">
            <v>36639</v>
          </cell>
          <cell r="B309" t="str">
            <v>Kapal</v>
          </cell>
          <cell r="C309" t="str">
            <v>P_Tabanan</v>
          </cell>
          <cell r="D309">
            <v>85</v>
          </cell>
          <cell r="E309" t="str">
            <v>EF</v>
          </cell>
          <cell r="F309">
            <v>0.59375</v>
          </cell>
          <cell r="G309">
            <v>0.59444444444444444</v>
          </cell>
          <cell r="M309">
            <v>6.9444444444444198E-4</v>
          </cell>
          <cell r="N309">
            <v>75</v>
          </cell>
          <cell r="O309">
            <v>85</v>
          </cell>
          <cell r="P309">
            <v>41.712333333333191</v>
          </cell>
          <cell r="Q309" t="str">
            <v>41e</v>
          </cell>
          <cell r="R309" t="str">
            <v>Rele bekerja tanpa penyebab yang jelas, PMT  masuk kembali</v>
          </cell>
          <cell r="S309" t="str">
            <v>Cuaca hujan &amp; petir</v>
          </cell>
          <cell r="T309">
            <v>6.9444444444444198E-4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6.9444444444444198E-4</v>
          </cell>
          <cell r="Z309">
            <v>96</v>
          </cell>
          <cell r="AA309" t="str">
            <v>R</v>
          </cell>
          <cell r="AB309">
            <v>0</v>
          </cell>
          <cell r="AC309">
            <v>0</v>
          </cell>
          <cell r="AD309">
            <v>1</v>
          </cell>
          <cell r="AE309">
            <v>1</v>
          </cell>
          <cell r="AF309">
            <v>0</v>
          </cell>
          <cell r="AG309">
            <v>0</v>
          </cell>
        </row>
        <row r="310">
          <cell r="A310">
            <v>36639</v>
          </cell>
          <cell r="B310" t="str">
            <v>Antosari</v>
          </cell>
          <cell r="C310" t="str">
            <v>P_Kerambitan</v>
          </cell>
          <cell r="D310">
            <v>20</v>
          </cell>
          <cell r="E310" t="str">
            <v>EF</v>
          </cell>
          <cell r="F310">
            <v>0.59375</v>
          </cell>
          <cell r="G310">
            <v>0.59444444444444444</v>
          </cell>
          <cell r="M310">
            <v>6.9444444444444198E-4</v>
          </cell>
          <cell r="N310">
            <v>20</v>
          </cell>
          <cell r="O310">
            <v>20</v>
          </cell>
          <cell r="P310">
            <v>9.814666666666632</v>
          </cell>
          <cell r="Q310" t="str">
            <v>41e</v>
          </cell>
          <cell r="R310" t="str">
            <v>Rele bekerja tanpa penyebab yang jelas, PMT  masuk kembali</v>
          </cell>
          <cell r="S310" t="str">
            <v>Cuaca hujan &amp; petir</v>
          </cell>
          <cell r="T310">
            <v>6.9444444444444198E-4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6.9444444444444198E-4</v>
          </cell>
          <cell r="Z310">
            <v>4</v>
          </cell>
          <cell r="AA310" t="str">
            <v>R</v>
          </cell>
          <cell r="AB310">
            <v>0</v>
          </cell>
          <cell r="AC310">
            <v>0</v>
          </cell>
          <cell r="AD310">
            <v>1</v>
          </cell>
          <cell r="AE310">
            <v>1</v>
          </cell>
          <cell r="AF310">
            <v>0</v>
          </cell>
          <cell r="AG310">
            <v>0</v>
          </cell>
        </row>
        <row r="311">
          <cell r="A311">
            <v>36639</v>
          </cell>
          <cell r="B311" t="str">
            <v>Antosari</v>
          </cell>
          <cell r="C311" t="str">
            <v>P_Kerambitan</v>
          </cell>
          <cell r="D311">
            <v>20</v>
          </cell>
          <cell r="E311" t="str">
            <v>EF</v>
          </cell>
          <cell r="F311">
            <v>0.59861111111111109</v>
          </cell>
          <cell r="G311">
            <v>0.59930555555555554</v>
          </cell>
          <cell r="M311">
            <v>6.9444444444444198E-4</v>
          </cell>
          <cell r="N311">
            <v>18</v>
          </cell>
          <cell r="O311">
            <v>20</v>
          </cell>
          <cell r="P311">
            <v>9.814666666666632</v>
          </cell>
          <cell r="Q311" t="str">
            <v>41e</v>
          </cell>
          <cell r="R311" t="str">
            <v>Rele bekerja tanpa penyebab yang jelas, PMT  masuk kembali</v>
          </cell>
          <cell r="S311" t="str">
            <v>Cuaca hujan &amp; petir</v>
          </cell>
          <cell r="T311">
            <v>6.9444444444444198E-4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6.9444444444444198E-4</v>
          </cell>
          <cell r="Z311">
            <v>4</v>
          </cell>
          <cell r="AA311" t="str">
            <v>R</v>
          </cell>
          <cell r="AB311">
            <v>0</v>
          </cell>
          <cell r="AC311">
            <v>0</v>
          </cell>
          <cell r="AD311">
            <v>1</v>
          </cell>
          <cell r="AE311">
            <v>1</v>
          </cell>
          <cell r="AF311">
            <v>0</v>
          </cell>
          <cell r="AG311">
            <v>0</v>
          </cell>
        </row>
        <row r="312">
          <cell r="A312">
            <v>36640</v>
          </cell>
          <cell r="B312" t="str">
            <v>Pesanggaran</v>
          </cell>
          <cell r="C312" t="str">
            <v>P_Pedungan</v>
          </cell>
          <cell r="D312">
            <v>150</v>
          </cell>
          <cell r="E312" t="str">
            <v>EF</v>
          </cell>
          <cell r="F312">
            <v>0.10625</v>
          </cell>
          <cell r="G312">
            <v>0.10694444444444444</v>
          </cell>
          <cell r="M312">
            <v>6.9444444444444198E-4</v>
          </cell>
          <cell r="N312">
            <v>100</v>
          </cell>
          <cell r="O312">
            <v>150</v>
          </cell>
          <cell r="P312">
            <v>73.609999999999729</v>
          </cell>
          <cell r="Q312" t="str">
            <v>41e</v>
          </cell>
          <cell r="R312" t="str">
            <v>Rele bekerja tanpa penyebab yang jelas, PMT  masuk kembali</v>
          </cell>
          <cell r="T312">
            <v>6.9444444444444198E-4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6.9444444444444198E-4</v>
          </cell>
          <cell r="Z312">
            <v>163</v>
          </cell>
          <cell r="AA312" t="str">
            <v>R</v>
          </cell>
          <cell r="AB312">
            <v>0</v>
          </cell>
          <cell r="AC312">
            <v>0</v>
          </cell>
          <cell r="AD312">
            <v>1</v>
          </cell>
          <cell r="AE312">
            <v>1</v>
          </cell>
          <cell r="AF312">
            <v>0</v>
          </cell>
          <cell r="AG312">
            <v>0</v>
          </cell>
        </row>
        <row r="313">
          <cell r="A313">
            <v>36640</v>
          </cell>
          <cell r="B313" t="str">
            <v>Pesanggaran</v>
          </cell>
          <cell r="C313" t="str">
            <v>P_Pelabuhan</v>
          </cell>
          <cell r="D313">
            <v>127</v>
          </cell>
          <cell r="E313" t="str">
            <v>OC / EF</v>
          </cell>
          <cell r="F313">
            <v>0.10694444444444444</v>
          </cell>
          <cell r="I313">
            <v>0.1076388888888889</v>
          </cell>
          <cell r="K313" t="str">
            <v>R</v>
          </cell>
          <cell r="M313">
            <v>6.9444444444445586E-4</v>
          </cell>
          <cell r="N313">
            <v>30</v>
          </cell>
          <cell r="O313">
            <v>120</v>
          </cell>
          <cell r="P313">
            <v>62.323133333334347</v>
          </cell>
          <cell r="Q313" t="str">
            <v>41e</v>
          </cell>
          <cell r="R313" t="str">
            <v>Rele bekerja tanpa penyebab yang jelas, PMT  masuk kembali</v>
          </cell>
          <cell r="T313">
            <v>0</v>
          </cell>
          <cell r="U313">
            <v>6.9444444444445586E-4</v>
          </cell>
          <cell r="V313">
            <v>0</v>
          </cell>
          <cell r="W313">
            <v>0</v>
          </cell>
          <cell r="X313">
            <v>0</v>
          </cell>
          <cell r="Y313">
            <v>6.9444444444445586E-4</v>
          </cell>
          <cell r="Z313">
            <v>160</v>
          </cell>
          <cell r="AA313" t="str">
            <v>R</v>
          </cell>
          <cell r="AB313">
            <v>1</v>
          </cell>
          <cell r="AC313">
            <v>0</v>
          </cell>
          <cell r="AD313">
            <v>1</v>
          </cell>
          <cell r="AE313">
            <v>0</v>
          </cell>
          <cell r="AF313">
            <v>0</v>
          </cell>
          <cell r="AG313">
            <v>1</v>
          </cell>
        </row>
        <row r="314">
          <cell r="A314">
            <v>36640</v>
          </cell>
          <cell r="B314" t="str">
            <v>Gianyar</v>
          </cell>
          <cell r="C314" t="str">
            <v>P_Tampak_Siring</v>
          </cell>
          <cell r="D314">
            <v>55</v>
          </cell>
          <cell r="E314" t="str">
            <v>OC / EF</v>
          </cell>
          <cell r="F314">
            <v>0.31319444444444444</v>
          </cell>
          <cell r="I314">
            <v>0.31319444444444444</v>
          </cell>
          <cell r="K314" t="str">
            <v>M</v>
          </cell>
          <cell r="N314">
            <v>409</v>
          </cell>
          <cell r="O314">
            <v>55</v>
          </cell>
          <cell r="P314">
            <v>0</v>
          </cell>
          <cell r="Q314" t="str">
            <v>41e</v>
          </cell>
          <cell r="R314" t="str">
            <v>Rele bekerja tanpa penyebab yang jelas, PMT  masuk kembali</v>
          </cell>
          <cell r="S314" t="str">
            <v>Dispensasi ( Kunjungan RI.2 )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64</v>
          </cell>
          <cell r="AA314" t="str">
            <v>R</v>
          </cell>
          <cell r="AB314">
            <v>0</v>
          </cell>
          <cell r="AC314">
            <v>1</v>
          </cell>
          <cell r="AD314">
            <v>1</v>
          </cell>
          <cell r="AE314">
            <v>0</v>
          </cell>
          <cell r="AF314">
            <v>0</v>
          </cell>
          <cell r="AG314">
            <v>1</v>
          </cell>
        </row>
        <row r="315">
          <cell r="A315">
            <v>36640</v>
          </cell>
          <cell r="B315" t="str">
            <v>Antosari</v>
          </cell>
          <cell r="C315" t="str">
            <v>P_Belimbing</v>
          </cell>
          <cell r="D315">
            <v>2</v>
          </cell>
          <cell r="E315" t="str">
            <v>EF</v>
          </cell>
          <cell r="F315">
            <v>0.39652777777777781</v>
          </cell>
          <cell r="G315">
            <v>0.3972222222222222</v>
          </cell>
          <cell r="M315">
            <v>6.9444444444438647E-4</v>
          </cell>
          <cell r="N315">
            <v>2</v>
          </cell>
          <cell r="O315">
            <v>2</v>
          </cell>
          <cell r="P315">
            <v>0.98146666666658466</v>
          </cell>
          <cell r="Q315" t="str">
            <v>41e</v>
          </cell>
          <cell r="R315" t="str">
            <v>Rele bekerja tanpa penyebab yang jelas, PMT  masuk kembali</v>
          </cell>
          <cell r="T315">
            <v>6.9444444444438647E-4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6.9444444444438647E-4</v>
          </cell>
          <cell r="Z315">
            <v>3</v>
          </cell>
          <cell r="AA315" t="str">
            <v>R</v>
          </cell>
          <cell r="AB315">
            <v>0</v>
          </cell>
          <cell r="AC315">
            <v>0</v>
          </cell>
          <cell r="AD315">
            <v>1</v>
          </cell>
          <cell r="AE315">
            <v>1</v>
          </cell>
          <cell r="AF315">
            <v>0</v>
          </cell>
          <cell r="AG315">
            <v>0</v>
          </cell>
        </row>
        <row r="316">
          <cell r="A316">
            <v>36640</v>
          </cell>
          <cell r="B316" t="str">
            <v>Kapal</v>
          </cell>
          <cell r="C316" t="str">
            <v>P_Monang_Maning</v>
          </cell>
          <cell r="D316">
            <v>136</v>
          </cell>
          <cell r="E316" t="str">
            <v>EF</v>
          </cell>
          <cell r="F316">
            <v>0.41319444444444442</v>
          </cell>
          <cell r="I316">
            <v>0.41388888888888892</v>
          </cell>
          <cell r="K316" t="str">
            <v>R</v>
          </cell>
          <cell r="M316">
            <v>6.9444444444449749E-4</v>
          </cell>
          <cell r="N316">
            <v>116</v>
          </cell>
          <cell r="O316">
            <v>136</v>
          </cell>
          <cell r="P316">
            <v>66.739733333338435</v>
          </cell>
          <cell r="Q316" t="str">
            <v>41e</v>
          </cell>
          <cell r="R316" t="str">
            <v>Rele bekerja tanpa penyebab yang jelas, PMT  masuk kembali</v>
          </cell>
          <cell r="T316">
            <v>0</v>
          </cell>
          <cell r="U316">
            <v>6.9444444444449749E-4</v>
          </cell>
          <cell r="V316">
            <v>0</v>
          </cell>
          <cell r="W316">
            <v>0</v>
          </cell>
          <cell r="X316">
            <v>0</v>
          </cell>
          <cell r="Y316">
            <v>6.9444444444449749E-4</v>
          </cell>
          <cell r="Z316">
            <v>103</v>
          </cell>
          <cell r="AA316" t="str">
            <v>R</v>
          </cell>
          <cell r="AB316">
            <v>1</v>
          </cell>
          <cell r="AC316">
            <v>0</v>
          </cell>
          <cell r="AD316">
            <v>1</v>
          </cell>
          <cell r="AE316">
            <v>0</v>
          </cell>
          <cell r="AF316">
            <v>0</v>
          </cell>
          <cell r="AG316">
            <v>1</v>
          </cell>
        </row>
        <row r="317">
          <cell r="A317">
            <v>36640</v>
          </cell>
          <cell r="B317" t="str">
            <v>Sanur</v>
          </cell>
          <cell r="C317" t="str">
            <v>P_Sudirman</v>
          </cell>
          <cell r="D317">
            <v>75</v>
          </cell>
          <cell r="E317" t="str">
            <v>EF</v>
          </cell>
          <cell r="F317">
            <v>0.4916666666666667</v>
          </cell>
          <cell r="I317">
            <v>0.49236111111111108</v>
          </cell>
          <cell r="K317" t="str">
            <v>R</v>
          </cell>
          <cell r="M317">
            <v>6.9444444444438647E-4</v>
          </cell>
          <cell r="N317">
            <v>70</v>
          </cell>
          <cell r="O317">
            <v>75</v>
          </cell>
          <cell r="P317">
            <v>36.804999999996923</v>
          </cell>
          <cell r="Q317" t="str">
            <v>41e</v>
          </cell>
          <cell r="R317" t="str">
            <v>Rele bekerja tanpa penyebab yang jelas, PMT  masuk kembali</v>
          </cell>
          <cell r="T317">
            <v>0</v>
          </cell>
          <cell r="U317">
            <v>6.9444444444438647E-4</v>
          </cell>
          <cell r="V317">
            <v>0</v>
          </cell>
          <cell r="W317">
            <v>0</v>
          </cell>
          <cell r="X317">
            <v>0</v>
          </cell>
          <cell r="Y317">
            <v>6.9444444444438647E-4</v>
          </cell>
          <cell r="Z317">
            <v>189</v>
          </cell>
          <cell r="AA317" t="str">
            <v>R</v>
          </cell>
          <cell r="AB317">
            <v>1</v>
          </cell>
          <cell r="AC317">
            <v>0</v>
          </cell>
          <cell r="AD317">
            <v>1</v>
          </cell>
          <cell r="AE317">
            <v>0</v>
          </cell>
          <cell r="AF317">
            <v>0</v>
          </cell>
          <cell r="AG317">
            <v>1</v>
          </cell>
        </row>
        <row r="318">
          <cell r="A318">
            <v>36640</v>
          </cell>
          <cell r="B318" t="str">
            <v>Gianyar</v>
          </cell>
          <cell r="C318" t="str">
            <v>P_Tampak_Siring</v>
          </cell>
          <cell r="D318">
            <v>48</v>
          </cell>
          <cell r="E318" t="str">
            <v>OC</v>
          </cell>
          <cell r="F318">
            <v>0.53749999999999998</v>
          </cell>
          <cell r="I318">
            <v>0.53749999999999998</v>
          </cell>
          <cell r="K318" t="str">
            <v>M</v>
          </cell>
          <cell r="N318">
            <v>48</v>
          </cell>
          <cell r="O318">
            <v>48</v>
          </cell>
          <cell r="P318">
            <v>0</v>
          </cell>
          <cell r="Q318" t="str">
            <v>41e</v>
          </cell>
          <cell r="R318" t="str">
            <v>Rele bekerja tanpa penyebab yang jelas, PMT  masuk kembali</v>
          </cell>
          <cell r="S318" t="str">
            <v>Dispensasi ( Kunjungan RI.2 ) Cuaca Hujan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64</v>
          </cell>
          <cell r="AA318" t="str">
            <v>R</v>
          </cell>
          <cell r="AB318">
            <v>0</v>
          </cell>
          <cell r="AC318">
            <v>1</v>
          </cell>
          <cell r="AD318">
            <v>1</v>
          </cell>
          <cell r="AE318">
            <v>0</v>
          </cell>
          <cell r="AF318">
            <v>0</v>
          </cell>
          <cell r="AG318">
            <v>1</v>
          </cell>
        </row>
        <row r="319">
          <cell r="A319">
            <v>36640</v>
          </cell>
          <cell r="B319" t="str">
            <v>Gianyar</v>
          </cell>
          <cell r="C319" t="str">
            <v>P_Tampak_Siring</v>
          </cell>
          <cell r="D319">
            <v>48</v>
          </cell>
          <cell r="E319" t="str">
            <v>OC</v>
          </cell>
          <cell r="F319">
            <v>0.54027777777777775</v>
          </cell>
          <cell r="I319">
            <v>0.55972222222222223</v>
          </cell>
          <cell r="K319" t="str">
            <v>M</v>
          </cell>
          <cell r="M319">
            <v>1.9444444444444486E-2</v>
          </cell>
          <cell r="N319">
            <v>0</v>
          </cell>
          <cell r="P319">
            <v>659.5456000000014</v>
          </cell>
          <cell r="Q319" t="str">
            <v>41e</v>
          </cell>
          <cell r="R319" t="str">
            <v>Rele bekerja tanpa penyebab yang jelas, PMT  masuk kembali</v>
          </cell>
          <cell r="S319" t="str">
            <v>Dilokalisir di LBS Semebaung Cuaca Hujan</v>
          </cell>
          <cell r="T319">
            <v>0</v>
          </cell>
          <cell r="U319">
            <v>1.9444444444444486E-2</v>
          </cell>
          <cell r="V319">
            <v>0</v>
          </cell>
          <cell r="W319">
            <v>0</v>
          </cell>
          <cell r="X319">
            <v>0</v>
          </cell>
          <cell r="Y319">
            <v>1.9444444444444486E-2</v>
          </cell>
          <cell r="Z319">
            <v>64</v>
          </cell>
          <cell r="AA319" t="str">
            <v>R</v>
          </cell>
          <cell r="AB319">
            <v>0</v>
          </cell>
          <cell r="AC319">
            <v>1</v>
          </cell>
          <cell r="AD319">
            <v>1</v>
          </cell>
          <cell r="AE319">
            <v>0</v>
          </cell>
          <cell r="AF319">
            <v>0</v>
          </cell>
          <cell r="AG319">
            <v>1</v>
          </cell>
        </row>
        <row r="320">
          <cell r="A320">
            <v>36640</v>
          </cell>
          <cell r="B320" t="str">
            <v>Kapal</v>
          </cell>
          <cell r="C320" t="str">
            <v>P_Penebel</v>
          </cell>
          <cell r="D320">
            <v>40</v>
          </cell>
          <cell r="E320" t="str">
            <v>OC</v>
          </cell>
          <cell r="F320">
            <v>0.54374999999999996</v>
          </cell>
          <cell r="I320">
            <v>0.5444444444444444</v>
          </cell>
          <cell r="K320" t="str">
            <v>M</v>
          </cell>
          <cell r="M320">
            <v>6.9444444444444198E-4</v>
          </cell>
          <cell r="N320">
            <v>40</v>
          </cell>
          <cell r="O320">
            <v>40</v>
          </cell>
          <cell r="P320">
            <v>19.629333333333264</v>
          </cell>
          <cell r="Q320" t="str">
            <v>41e</v>
          </cell>
          <cell r="R320" t="str">
            <v>Rele bekerja tanpa penyebab yang jelas, PMT  masuk kembali</v>
          </cell>
          <cell r="S320" t="str">
            <v>Cuaca Hujan</v>
          </cell>
          <cell r="T320">
            <v>0</v>
          </cell>
          <cell r="U320">
            <v>6.9444444444444198E-4</v>
          </cell>
          <cell r="V320">
            <v>0</v>
          </cell>
          <cell r="W320">
            <v>0</v>
          </cell>
          <cell r="X320">
            <v>0</v>
          </cell>
          <cell r="Y320">
            <v>6.9444444444444198E-4</v>
          </cell>
          <cell r="Z320">
            <v>101</v>
          </cell>
          <cell r="AA320" t="str">
            <v>R</v>
          </cell>
          <cell r="AB320">
            <v>0</v>
          </cell>
          <cell r="AC320">
            <v>1</v>
          </cell>
          <cell r="AD320">
            <v>1</v>
          </cell>
          <cell r="AE320">
            <v>0</v>
          </cell>
          <cell r="AF320">
            <v>0</v>
          </cell>
          <cell r="AG320">
            <v>1</v>
          </cell>
        </row>
        <row r="321">
          <cell r="A321">
            <v>36640</v>
          </cell>
          <cell r="B321" t="str">
            <v>Gianyar</v>
          </cell>
          <cell r="C321" t="str">
            <v>P_Klungkung</v>
          </cell>
          <cell r="D321">
            <v>38</v>
          </cell>
          <cell r="E321" t="str">
            <v>OC</v>
          </cell>
          <cell r="F321">
            <v>0.56180555555555556</v>
          </cell>
          <cell r="I321">
            <v>0.5625</v>
          </cell>
          <cell r="K321" t="str">
            <v>R</v>
          </cell>
          <cell r="M321">
            <v>6.9444444444444198E-4</v>
          </cell>
          <cell r="N321">
            <v>30</v>
          </cell>
          <cell r="O321">
            <v>35</v>
          </cell>
          <cell r="P321">
            <v>18.647866666666598</v>
          </cell>
          <cell r="Q321" t="str">
            <v>41e</v>
          </cell>
          <cell r="R321" t="str">
            <v>Rele bekerja tanpa penyebab yang jelas, PMT  masuk kembali</v>
          </cell>
          <cell r="S321" t="str">
            <v>Cuaca Hujan</v>
          </cell>
          <cell r="T321">
            <v>0</v>
          </cell>
          <cell r="U321">
            <v>6.9444444444444198E-4</v>
          </cell>
          <cell r="V321">
            <v>0</v>
          </cell>
          <cell r="W321">
            <v>0</v>
          </cell>
          <cell r="X321">
            <v>0</v>
          </cell>
          <cell r="Y321">
            <v>6.9444444444444198E-4</v>
          </cell>
          <cell r="Z321">
            <v>68</v>
          </cell>
          <cell r="AA321" t="str">
            <v>R</v>
          </cell>
          <cell r="AB321">
            <v>1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>
            <v>36640</v>
          </cell>
          <cell r="B322" t="str">
            <v>Gianyar</v>
          </cell>
          <cell r="C322" t="str">
            <v>P_Kesatrian</v>
          </cell>
          <cell r="D322">
            <v>42</v>
          </cell>
          <cell r="E322" t="str">
            <v>OC</v>
          </cell>
          <cell r="F322">
            <v>0.58402777777777781</v>
          </cell>
          <cell r="I322">
            <v>0.58472222222222225</v>
          </cell>
          <cell r="K322" t="str">
            <v>R</v>
          </cell>
          <cell r="M322">
            <v>6.9444444444444198E-4</v>
          </cell>
          <cell r="N322">
            <v>42</v>
          </cell>
          <cell r="O322">
            <v>42</v>
          </cell>
          <cell r="P322">
            <v>20.610799999999927</v>
          </cell>
          <cell r="Q322" t="str">
            <v>41e</v>
          </cell>
          <cell r="R322" t="str">
            <v>Rele bekerja tanpa penyebab yang jelas, PMT  masuk kembali</v>
          </cell>
          <cell r="T322">
            <v>0</v>
          </cell>
          <cell r="U322">
            <v>6.9444444444444198E-4</v>
          </cell>
          <cell r="V322">
            <v>0</v>
          </cell>
          <cell r="W322">
            <v>0</v>
          </cell>
          <cell r="X322">
            <v>0</v>
          </cell>
          <cell r="Y322">
            <v>6.9444444444444198E-4</v>
          </cell>
          <cell r="Z322">
            <v>63</v>
          </cell>
          <cell r="AA322" t="str">
            <v>R</v>
          </cell>
          <cell r="AB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1</v>
          </cell>
        </row>
        <row r="323">
          <cell r="A323">
            <v>36640</v>
          </cell>
          <cell r="B323" t="str">
            <v>Gianyar</v>
          </cell>
          <cell r="C323" t="str">
            <v>P_Kesatrian</v>
          </cell>
          <cell r="D323">
            <v>42</v>
          </cell>
          <cell r="E323" t="str">
            <v>OC/M</v>
          </cell>
          <cell r="F323">
            <v>0.58472222222222225</v>
          </cell>
          <cell r="I323">
            <v>0.59097222222222223</v>
          </cell>
          <cell r="K323" t="str">
            <v>R</v>
          </cell>
          <cell r="M323">
            <v>6.2499999999999778E-3</v>
          </cell>
          <cell r="N323">
            <v>2</v>
          </cell>
          <cell r="O323">
            <v>10</v>
          </cell>
          <cell r="P323">
            <v>185.49719999999934</v>
          </cell>
          <cell r="Q323" t="str">
            <v>41e</v>
          </cell>
          <cell r="R323" t="str">
            <v>Rele bekerja tanpa penyebab yang jelas, PMT  masuk kembali</v>
          </cell>
          <cell r="T323">
            <v>0</v>
          </cell>
          <cell r="U323">
            <v>6.2499999999999778E-3</v>
          </cell>
          <cell r="V323">
            <v>0</v>
          </cell>
          <cell r="W323">
            <v>0</v>
          </cell>
          <cell r="X323">
            <v>0</v>
          </cell>
          <cell r="Y323">
            <v>6.2499999999999778E-3</v>
          </cell>
          <cell r="Z323">
            <v>63</v>
          </cell>
          <cell r="AA323" t="str">
            <v>R</v>
          </cell>
          <cell r="AB323">
            <v>1</v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1</v>
          </cell>
        </row>
        <row r="324">
          <cell r="A324">
            <v>36640</v>
          </cell>
          <cell r="B324" t="str">
            <v>Kapal</v>
          </cell>
          <cell r="C324" t="str">
            <v>P_Sakah_Lukluk</v>
          </cell>
          <cell r="D324">
            <v>120</v>
          </cell>
          <cell r="E324" t="str">
            <v>EF</v>
          </cell>
          <cell r="F324">
            <v>0.58680555555555558</v>
          </cell>
          <cell r="G324">
            <v>0.58750000000000002</v>
          </cell>
          <cell r="M324">
            <v>6.9444444444444198E-4</v>
          </cell>
          <cell r="N324">
            <v>120</v>
          </cell>
          <cell r="O324">
            <v>120</v>
          </cell>
          <cell r="P324">
            <v>58.887999999999792</v>
          </cell>
          <cell r="Q324" t="str">
            <v>41e</v>
          </cell>
          <cell r="R324" t="str">
            <v>Rele bekerja tanpa penyebab yang jelas, PMT  masuk kembali</v>
          </cell>
          <cell r="S324" t="str">
            <v>Rec. Gagal</v>
          </cell>
          <cell r="T324">
            <v>6.9444444444444198E-4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6.9444444444444198E-4</v>
          </cell>
          <cell r="Z324">
            <v>107</v>
          </cell>
          <cell r="AA324" t="str">
            <v>R</v>
          </cell>
          <cell r="AB324">
            <v>0</v>
          </cell>
          <cell r="AC324">
            <v>0</v>
          </cell>
          <cell r="AD324">
            <v>1</v>
          </cell>
          <cell r="AE324">
            <v>1</v>
          </cell>
          <cell r="AF324">
            <v>0</v>
          </cell>
          <cell r="AG324">
            <v>0</v>
          </cell>
        </row>
        <row r="325">
          <cell r="A325">
            <v>36640</v>
          </cell>
          <cell r="B325" t="str">
            <v>Kapal</v>
          </cell>
          <cell r="C325" t="str">
            <v>P_Sakah_Lukluk</v>
          </cell>
          <cell r="D325">
            <v>120</v>
          </cell>
          <cell r="E325" t="str">
            <v>EF</v>
          </cell>
          <cell r="F325">
            <v>0.58750000000000002</v>
          </cell>
          <cell r="I325">
            <v>0.62708333333333333</v>
          </cell>
          <cell r="K325" t="str">
            <v>R</v>
          </cell>
          <cell r="M325">
            <v>3.9583333333333304E-2</v>
          </cell>
          <cell r="N325">
            <v>15</v>
          </cell>
          <cell r="O325">
            <v>100</v>
          </cell>
          <cell r="P325">
            <v>3356.6159999999977</v>
          </cell>
          <cell r="Q325" t="str">
            <v>41e</v>
          </cell>
          <cell r="R325" t="str">
            <v>Rele bekerja tanpa penyebab yang jelas, PMT  masuk kembali</v>
          </cell>
          <cell r="T325">
            <v>0</v>
          </cell>
          <cell r="U325">
            <v>3.9583333333333304E-2</v>
          </cell>
          <cell r="V325">
            <v>0</v>
          </cell>
          <cell r="W325">
            <v>0</v>
          </cell>
          <cell r="X325">
            <v>0</v>
          </cell>
          <cell r="Y325">
            <v>3.9583333333333304E-2</v>
          </cell>
          <cell r="Z325">
            <v>107</v>
          </cell>
          <cell r="AA325" t="str">
            <v>R</v>
          </cell>
          <cell r="AB325">
            <v>1</v>
          </cell>
          <cell r="AC325">
            <v>0</v>
          </cell>
          <cell r="AD325">
            <v>1</v>
          </cell>
          <cell r="AE325">
            <v>0</v>
          </cell>
          <cell r="AF325">
            <v>0</v>
          </cell>
          <cell r="AG325">
            <v>1</v>
          </cell>
        </row>
        <row r="326">
          <cell r="A326">
            <v>36640</v>
          </cell>
          <cell r="B326" t="str">
            <v>GH_Tohpati</v>
          </cell>
          <cell r="C326" t="str">
            <v>LBS6_P_Exp._Tohpati</v>
          </cell>
          <cell r="D326">
            <v>0</v>
          </cell>
          <cell r="I326">
            <v>0.59375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49</v>
          </cell>
          <cell r="R326" t="str">
            <v>Lain - lain</v>
          </cell>
          <cell r="S326" t="str">
            <v>P_Exp.Tohpati dan P_TVRI Stand BY di Art Centre untuk kendalan sistem dalam rangka Utsawa Dharama Gita di Ged.Art Centre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306</v>
          </cell>
          <cell r="AA326" t="str">
            <v>L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</row>
        <row r="327">
          <cell r="A327">
            <v>36640</v>
          </cell>
          <cell r="B327" t="str">
            <v>GD_Art_Center</v>
          </cell>
          <cell r="C327" t="str">
            <v>LBS3_RRI_Klandis</v>
          </cell>
          <cell r="D327">
            <v>0</v>
          </cell>
          <cell r="H327">
            <v>0.59444444444444444</v>
          </cell>
          <cell r="K327" t="str">
            <v>M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49</v>
          </cell>
          <cell r="R327" t="str">
            <v>Lain - lain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1292</v>
          </cell>
          <cell r="AA327" t="str">
            <v>L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36640</v>
          </cell>
          <cell r="B328" t="str">
            <v>Sanur</v>
          </cell>
          <cell r="C328" t="str">
            <v>P_Nusa_Indah</v>
          </cell>
          <cell r="D328">
            <v>132</v>
          </cell>
          <cell r="E328" t="str">
            <v>EF</v>
          </cell>
          <cell r="F328">
            <v>0.68888888888888899</v>
          </cell>
          <cell r="G328">
            <v>0.68958333333333333</v>
          </cell>
          <cell r="M328">
            <v>6.9444444444433095E-4</v>
          </cell>
          <cell r="N328">
            <v>115</v>
          </cell>
          <cell r="O328">
            <v>120</v>
          </cell>
          <cell r="P328">
            <v>64.776799999989407</v>
          </cell>
          <cell r="Q328" t="str">
            <v>41e</v>
          </cell>
          <cell r="R328" t="str">
            <v>Rele bekerja tanpa penyebab yang jelas, PMT  masuk kembali</v>
          </cell>
          <cell r="T328">
            <v>6.9444444444433095E-4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6.9444444444433095E-4</v>
          </cell>
          <cell r="Z328">
            <v>193</v>
          </cell>
          <cell r="AA328" t="str">
            <v>R</v>
          </cell>
          <cell r="AB328">
            <v>0</v>
          </cell>
          <cell r="AC328">
            <v>0</v>
          </cell>
          <cell r="AD328">
            <v>1</v>
          </cell>
          <cell r="AE328">
            <v>1</v>
          </cell>
          <cell r="AF328">
            <v>0</v>
          </cell>
          <cell r="AG328">
            <v>0</v>
          </cell>
        </row>
        <row r="329">
          <cell r="A329">
            <v>36640</v>
          </cell>
          <cell r="B329" t="str">
            <v>Gianyar</v>
          </cell>
          <cell r="C329" t="str">
            <v>P_Klungkung</v>
          </cell>
          <cell r="D329">
            <v>128</v>
          </cell>
          <cell r="E329" t="str">
            <v>EF</v>
          </cell>
          <cell r="F329">
            <v>0.76666666666666661</v>
          </cell>
          <cell r="G329">
            <v>0.76736111111111116</v>
          </cell>
          <cell r="M329">
            <v>6.94444444444553E-4</v>
          </cell>
          <cell r="N329">
            <v>145</v>
          </cell>
          <cell r="O329">
            <v>145</v>
          </cell>
          <cell r="P329">
            <v>62.813866666676482</v>
          </cell>
          <cell r="Q329" t="str">
            <v>41e</v>
          </cell>
          <cell r="R329" t="str">
            <v>Rele bekerja tanpa penyebab yang jelas, PMT  masuk kembali</v>
          </cell>
          <cell r="T329">
            <v>6.94444444444553E-4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6.94444444444553E-4</v>
          </cell>
          <cell r="Z329">
            <v>68</v>
          </cell>
          <cell r="AA329" t="str">
            <v>R</v>
          </cell>
          <cell r="AB329">
            <v>0</v>
          </cell>
          <cell r="AC329">
            <v>0</v>
          </cell>
          <cell r="AD329">
            <v>1</v>
          </cell>
          <cell r="AE329">
            <v>1</v>
          </cell>
          <cell r="AF329">
            <v>0</v>
          </cell>
          <cell r="AG329">
            <v>0</v>
          </cell>
        </row>
        <row r="330">
          <cell r="A330">
            <v>36640</v>
          </cell>
          <cell r="B330" t="str">
            <v>Sanur</v>
          </cell>
          <cell r="C330" t="str">
            <v>P_Sudirman</v>
          </cell>
          <cell r="D330">
            <v>75</v>
          </cell>
          <cell r="E330" t="str">
            <v>OC</v>
          </cell>
          <cell r="H330">
            <v>0.78541666666666676</v>
          </cell>
          <cell r="I330">
            <v>0.78680555555555554</v>
          </cell>
          <cell r="K330" t="str">
            <v>RR</v>
          </cell>
          <cell r="M330">
            <v>1.3888888888887729E-3</v>
          </cell>
          <cell r="N330">
            <v>55</v>
          </cell>
          <cell r="O330">
            <v>70</v>
          </cell>
          <cell r="P330">
            <v>73.609999999993846</v>
          </cell>
          <cell r="Q330" t="str">
            <v>41e</v>
          </cell>
          <cell r="R330" t="str">
            <v>Rele bekerja tanpa penyebab yang jelas, PMT  masuk kembali</v>
          </cell>
          <cell r="T330">
            <v>0</v>
          </cell>
          <cell r="U330">
            <v>0</v>
          </cell>
          <cell r="V330">
            <v>0</v>
          </cell>
          <cell r="W330">
            <v>1.3888888888887729E-3</v>
          </cell>
          <cell r="X330">
            <v>0</v>
          </cell>
          <cell r="Y330">
            <v>1.3888888888887729E-3</v>
          </cell>
          <cell r="Z330">
            <v>189</v>
          </cell>
          <cell r="AA330" t="str">
            <v>R</v>
          </cell>
          <cell r="AB330">
            <v>2</v>
          </cell>
          <cell r="AC330">
            <v>0</v>
          </cell>
          <cell r="AD330">
            <v>0</v>
          </cell>
          <cell r="AE330">
            <v>0</v>
          </cell>
          <cell r="AF330">
            <v>1</v>
          </cell>
          <cell r="AG330">
            <v>1</v>
          </cell>
        </row>
        <row r="331">
          <cell r="A331">
            <v>36640</v>
          </cell>
          <cell r="B331" t="str">
            <v>Pesanggaran</v>
          </cell>
          <cell r="C331" t="str">
            <v>P_Reagen</v>
          </cell>
          <cell r="D331">
            <v>220</v>
          </cell>
          <cell r="E331" t="str">
            <v>OC</v>
          </cell>
          <cell r="F331">
            <v>0.79027777777777775</v>
          </cell>
          <cell r="I331">
            <v>0.79027777777777775</v>
          </cell>
          <cell r="K331" t="str">
            <v>R</v>
          </cell>
          <cell r="M331">
            <v>0</v>
          </cell>
          <cell r="N331">
            <v>215</v>
          </cell>
          <cell r="O331">
            <v>218</v>
          </cell>
          <cell r="P331">
            <v>0</v>
          </cell>
          <cell r="Q331">
            <v>56</v>
          </cell>
          <cell r="R331" t="str">
            <v>Rele bekerja karena ikutan (sympthetic tripping).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159</v>
          </cell>
          <cell r="AA331" t="str">
            <v>R</v>
          </cell>
          <cell r="AB331">
            <v>1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1</v>
          </cell>
        </row>
        <row r="332">
          <cell r="A332">
            <v>36640</v>
          </cell>
          <cell r="B332" t="str">
            <v>Pesanggaran</v>
          </cell>
          <cell r="C332" t="str">
            <v>P_Bunisari</v>
          </cell>
          <cell r="D332">
            <v>140</v>
          </cell>
          <cell r="E332" t="str">
            <v>OC/M</v>
          </cell>
          <cell r="F332">
            <v>0.79027777777777775</v>
          </cell>
          <cell r="I332">
            <v>0.79374999999999996</v>
          </cell>
          <cell r="K332" t="str">
            <v>R</v>
          </cell>
          <cell r="M332">
            <v>3.4722222222222099E-3</v>
          </cell>
          <cell r="N332">
            <v>90</v>
          </cell>
          <cell r="O332">
            <v>125</v>
          </cell>
          <cell r="P332">
            <v>343.51333333333213</v>
          </cell>
          <cell r="Q332">
            <v>56</v>
          </cell>
          <cell r="R332" t="str">
            <v>Rele bekerja karena ikutan (sympthetic tripping).</v>
          </cell>
          <cell r="T332">
            <v>0</v>
          </cell>
          <cell r="U332">
            <v>3.4722222222222099E-3</v>
          </cell>
          <cell r="V332">
            <v>0</v>
          </cell>
          <cell r="W332">
            <v>0</v>
          </cell>
          <cell r="X332">
            <v>0</v>
          </cell>
          <cell r="Y332">
            <v>3.4722222222222099E-3</v>
          </cell>
          <cell r="Z332">
            <v>158</v>
          </cell>
          <cell r="AA332" t="str">
            <v>R</v>
          </cell>
          <cell r="AB332">
            <v>1</v>
          </cell>
          <cell r="AC332">
            <v>0</v>
          </cell>
          <cell r="AD332">
            <v>1</v>
          </cell>
          <cell r="AE332">
            <v>0</v>
          </cell>
          <cell r="AF332">
            <v>0</v>
          </cell>
          <cell r="AG332">
            <v>1</v>
          </cell>
        </row>
        <row r="333">
          <cell r="A333">
            <v>36640</v>
          </cell>
          <cell r="B333" t="str">
            <v>Pesanggaran</v>
          </cell>
          <cell r="C333" t="str">
            <v>P_Duty_Free</v>
          </cell>
          <cell r="D333">
            <v>210</v>
          </cell>
          <cell r="E333" t="str">
            <v>EF</v>
          </cell>
          <cell r="F333">
            <v>0.79027777777777775</v>
          </cell>
          <cell r="I333">
            <v>0.7944444444444444</v>
          </cell>
          <cell r="K333" t="str">
            <v>R</v>
          </cell>
          <cell r="M333">
            <v>4.1666666666666519E-3</v>
          </cell>
          <cell r="N333">
            <v>0</v>
          </cell>
          <cell r="O333">
            <v>0</v>
          </cell>
          <cell r="P333">
            <v>618.3239999999978</v>
          </cell>
          <cell r="Q333">
            <v>51</v>
          </cell>
          <cell r="R333" t="str">
            <v>PMT TM terbuka atau pelebur TM putus karena gangguan kabel</v>
          </cell>
          <cell r="S333" t="str">
            <v>Dicoba hanya line utama gagal</v>
          </cell>
          <cell r="T333">
            <v>0</v>
          </cell>
          <cell r="U333">
            <v>4.1666666666666519E-3</v>
          </cell>
          <cell r="V333">
            <v>0</v>
          </cell>
          <cell r="W333">
            <v>0</v>
          </cell>
          <cell r="X333">
            <v>0</v>
          </cell>
          <cell r="Y333">
            <v>4.1666666666666519E-3</v>
          </cell>
          <cell r="Z333">
            <v>165</v>
          </cell>
          <cell r="AA333" t="str">
            <v>R</v>
          </cell>
          <cell r="AB333">
            <v>1</v>
          </cell>
          <cell r="AC333">
            <v>0</v>
          </cell>
          <cell r="AD333">
            <v>1</v>
          </cell>
          <cell r="AE333">
            <v>0</v>
          </cell>
          <cell r="AF333">
            <v>0</v>
          </cell>
          <cell r="AG333">
            <v>1</v>
          </cell>
        </row>
        <row r="334">
          <cell r="A334">
            <v>36640</v>
          </cell>
          <cell r="B334" t="str">
            <v>Pesanggaran</v>
          </cell>
          <cell r="C334" t="str">
            <v>P_Duty_Free</v>
          </cell>
          <cell r="D334">
            <v>210</v>
          </cell>
          <cell r="E334" t="str">
            <v>EF</v>
          </cell>
          <cell r="F334">
            <v>0.7944444444444444</v>
          </cell>
          <cell r="I334">
            <v>0.8256944444444444</v>
          </cell>
          <cell r="J334">
            <v>0.87777777777777777</v>
          </cell>
          <cell r="K334" t="str">
            <v>R</v>
          </cell>
          <cell r="M334">
            <v>8.333333333333337E-2</v>
          </cell>
          <cell r="N334">
            <v>0</v>
          </cell>
          <cell r="O334">
            <v>0</v>
          </cell>
          <cell r="P334">
            <v>12366.480000000005</v>
          </cell>
          <cell r="Q334">
            <v>51</v>
          </cell>
          <cell r="R334" t="str">
            <v>PMT TM terbuka atau pelebur TM putus karena gangguan kabel</v>
          </cell>
          <cell r="S334" t="str">
            <v>GG Kabel Line utama, sementara beban dimanuver ke P. Exp. - Legian</v>
          </cell>
          <cell r="T334">
            <v>0</v>
          </cell>
          <cell r="U334">
            <v>0</v>
          </cell>
          <cell r="V334">
            <v>8.333333333333337E-2</v>
          </cell>
          <cell r="W334">
            <v>0</v>
          </cell>
          <cell r="X334">
            <v>0</v>
          </cell>
          <cell r="Y334">
            <v>8.333333333333337E-2</v>
          </cell>
          <cell r="Z334">
            <v>165</v>
          </cell>
          <cell r="AA334" t="str">
            <v>R</v>
          </cell>
          <cell r="AB334">
            <v>1</v>
          </cell>
          <cell r="AC334">
            <v>0</v>
          </cell>
          <cell r="AD334">
            <v>1</v>
          </cell>
          <cell r="AE334">
            <v>0</v>
          </cell>
          <cell r="AF334">
            <v>0</v>
          </cell>
          <cell r="AG334">
            <v>1</v>
          </cell>
        </row>
        <row r="335">
          <cell r="A335">
            <v>36640</v>
          </cell>
          <cell r="B335" t="str">
            <v>Pesanggaran</v>
          </cell>
          <cell r="C335" t="str">
            <v>P_Duty_Free</v>
          </cell>
          <cell r="D335">
            <v>210</v>
          </cell>
          <cell r="E335" t="str">
            <v>EF</v>
          </cell>
          <cell r="F335">
            <v>36640.825694444444</v>
          </cell>
          <cell r="I335">
            <v>36645.554166666669</v>
          </cell>
          <cell r="M335">
            <v>4.7284722222248092</v>
          </cell>
          <cell r="Q335">
            <v>51</v>
          </cell>
          <cell r="R335" t="str">
            <v>PMT TM terbuka atau pelebur TM putus karena gangguan kabel</v>
          </cell>
          <cell r="T335">
            <v>0</v>
          </cell>
          <cell r="U335">
            <v>4.7284722222248092</v>
          </cell>
          <cell r="V335">
            <v>0</v>
          </cell>
          <cell r="W335">
            <v>0</v>
          </cell>
          <cell r="X335">
            <v>0</v>
          </cell>
          <cell r="Y335">
            <v>4.7284722222248092</v>
          </cell>
          <cell r="Z335">
            <v>165</v>
          </cell>
          <cell r="AA335" t="str">
            <v>R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0</v>
          </cell>
          <cell r="AG335">
            <v>1</v>
          </cell>
        </row>
        <row r="336">
          <cell r="A336">
            <v>36640</v>
          </cell>
          <cell r="B336" t="str">
            <v>Pesanggaran</v>
          </cell>
          <cell r="C336" t="str">
            <v>P_Pelasa</v>
          </cell>
          <cell r="D336">
            <v>160</v>
          </cell>
          <cell r="E336" t="str">
            <v>OC</v>
          </cell>
          <cell r="F336">
            <v>0.79027777777777775</v>
          </cell>
          <cell r="I336">
            <v>0.79374999999999996</v>
          </cell>
          <cell r="K336" t="str">
            <v>R</v>
          </cell>
          <cell r="M336">
            <v>3.4722222222222099E-3</v>
          </cell>
          <cell r="N336">
            <v>85</v>
          </cell>
          <cell r="O336">
            <v>130</v>
          </cell>
          <cell r="P336">
            <v>392.58666666666528</v>
          </cell>
          <cell r="Q336">
            <v>56</v>
          </cell>
          <cell r="R336" t="str">
            <v>Rele bekerja karena ikutan (sympthetic tripping).</v>
          </cell>
          <cell r="T336">
            <v>0</v>
          </cell>
          <cell r="U336">
            <v>3.4722222222222099E-3</v>
          </cell>
          <cell r="V336">
            <v>0</v>
          </cell>
          <cell r="W336">
            <v>0</v>
          </cell>
          <cell r="X336">
            <v>0</v>
          </cell>
          <cell r="Y336">
            <v>3.4722222222222099E-3</v>
          </cell>
          <cell r="Z336">
            <v>164</v>
          </cell>
          <cell r="AA336" t="str">
            <v>R</v>
          </cell>
          <cell r="AB336">
            <v>1</v>
          </cell>
          <cell r="AC336">
            <v>0</v>
          </cell>
          <cell r="AD336">
            <v>1</v>
          </cell>
          <cell r="AE336">
            <v>0</v>
          </cell>
          <cell r="AF336">
            <v>0</v>
          </cell>
          <cell r="AG336">
            <v>1</v>
          </cell>
        </row>
        <row r="337">
          <cell r="A337">
            <v>36640</v>
          </cell>
          <cell r="B337" t="str">
            <v>Pesanggaran</v>
          </cell>
          <cell r="C337" t="str">
            <v>P_Exp._Legian</v>
          </cell>
          <cell r="D337">
            <v>56</v>
          </cell>
          <cell r="E337" t="str">
            <v>OC</v>
          </cell>
          <cell r="F337">
            <v>0.7944444444444444</v>
          </cell>
          <cell r="I337">
            <v>0.79513888888888884</v>
          </cell>
          <cell r="K337" t="str">
            <v>R</v>
          </cell>
          <cell r="M337">
            <v>6.9444444444444198E-4</v>
          </cell>
          <cell r="N337">
            <v>56</v>
          </cell>
          <cell r="O337">
            <v>56</v>
          </cell>
          <cell r="P337">
            <v>27.481066666666567</v>
          </cell>
          <cell r="Q337">
            <v>56</v>
          </cell>
          <cell r="R337" t="str">
            <v>Rele bekerja karena ikutan (sympthetic tripping).</v>
          </cell>
          <cell r="T337">
            <v>0</v>
          </cell>
          <cell r="U337">
            <v>6.9444444444444198E-4</v>
          </cell>
          <cell r="V337">
            <v>0</v>
          </cell>
          <cell r="W337">
            <v>0</v>
          </cell>
          <cell r="X337">
            <v>0</v>
          </cell>
          <cell r="Y337">
            <v>6.9444444444444198E-4</v>
          </cell>
          <cell r="Z337">
            <v>157</v>
          </cell>
          <cell r="AA337" t="str">
            <v>R</v>
          </cell>
          <cell r="AB337">
            <v>1</v>
          </cell>
          <cell r="AC337">
            <v>0</v>
          </cell>
          <cell r="AD337">
            <v>1</v>
          </cell>
          <cell r="AE337">
            <v>0</v>
          </cell>
          <cell r="AF337">
            <v>0</v>
          </cell>
          <cell r="AG337">
            <v>1</v>
          </cell>
        </row>
        <row r="338">
          <cell r="A338">
            <v>36640</v>
          </cell>
          <cell r="B338" t="str">
            <v>Sanur</v>
          </cell>
          <cell r="C338" t="str">
            <v>P_Nusa_Indah</v>
          </cell>
          <cell r="D338">
            <v>168</v>
          </cell>
          <cell r="H338">
            <v>0.80555555555555547</v>
          </cell>
          <cell r="I338">
            <v>0.80625000000000002</v>
          </cell>
          <cell r="K338" t="str">
            <v>RR</v>
          </cell>
          <cell r="M338">
            <v>6.94444444444553E-4</v>
          </cell>
          <cell r="N338">
            <v>105</v>
          </cell>
          <cell r="O338">
            <v>105</v>
          </cell>
          <cell r="P338">
            <v>82.44320000001288</v>
          </cell>
          <cell r="Q338" t="str">
            <v>44b</v>
          </cell>
          <cell r="R338" t="str">
            <v>Jumper SUTM putus</v>
          </cell>
          <cell r="S338" t="str">
            <v>Jump.SUTM putus di Jl.Kapt. Java (Fhs.T)</v>
          </cell>
          <cell r="T338">
            <v>0</v>
          </cell>
          <cell r="U338">
            <v>0</v>
          </cell>
          <cell r="V338">
            <v>0</v>
          </cell>
          <cell r="W338">
            <v>6.94444444444553E-4</v>
          </cell>
          <cell r="X338">
            <v>0</v>
          </cell>
          <cell r="Y338">
            <v>6.94444444444553E-4</v>
          </cell>
          <cell r="Z338">
            <v>193</v>
          </cell>
          <cell r="AA338" t="str">
            <v>R</v>
          </cell>
          <cell r="AB338">
            <v>2</v>
          </cell>
          <cell r="AC338">
            <v>0</v>
          </cell>
          <cell r="AD338">
            <v>0</v>
          </cell>
          <cell r="AE338">
            <v>0</v>
          </cell>
          <cell r="AF338">
            <v>1</v>
          </cell>
          <cell r="AG338">
            <v>1</v>
          </cell>
        </row>
        <row r="339">
          <cell r="A339">
            <v>36640</v>
          </cell>
          <cell r="B339" t="str">
            <v>Pesanggaran</v>
          </cell>
          <cell r="C339" t="str">
            <v>P_Suwung</v>
          </cell>
          <cell r="D339">
            <v>110</v>
          </cell>
          <cell r="E339" t="str">
            <v>EF</v>
          </cell>
          <cell r="F339">
            <v>0.8256944444444444</v>
          </cell>
          <cell r="I339">
            <v>0.82638888888888884</v>
          </cell>
          <cell r="K339" t="str">
            <v>R</v>
          </cell>
          <cell r="M339">
            <v>6.9444444444444198E-4</v>
          </cell>
          <cell r="N339">
            <v>90</v>
          </cell>
          <cell r="O339">
            <v>105</v>
          </cell>
          <cell r="P339">
            <v>53.98066666666648</v>
          </cell>
          <cell r="Q339">
            <v>56</v>
          </cell>
          <cell r="R339" t="str">
            <v>Rele bekerja karena ikutan (sympthetic tripping).</v>
          </cell>
          <cell r="S339" t="str">
            <v>Saat mencoba masuk P.Duty Free</v>
          </cell>
          <cell r="T339">
            <v>0</v>
          </cell>
          <cell r="U339">
            <v>6.9444444444444198E-4</v>
          </cell>
          <cell r="V339">
            <v>0</v>
          </cell>
          <cell r="W339">
            <v>0</v>
          </cell>
          <cell r="X339">
            <v>0</v>
          </cell>
          <cell r="Y339">
            <v>6.9444444444444198E-4</v>
          </cell>
          <cell r="Z339">
            <v>155</v>
          </cell>
          <cell r="AA339" t="str">
            <v>R</v>
          </cell>
          <cell r="AB339">
            <v>1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1</v>
          </cell>
        </row>
        <row r="340">
          <cell r="A340">
            <v>36640</v>
          </cell>
          <cell r="B340" t="str">
            <v>Sanur</v>
          </cell>
          <cell r="C340" t="str">
            <v>P_Renon</v>
          </cell>
          <cell r="D340">
            <v>120</v>
          </cell>
          <cell r="E340" t="str">
            <v>EF</v>
          </cell>
          <cell r="F340">
            <v>0.84166666666666667</v>
          </cell>
          <cell r="G340">
            <v>0.84236111111111101</v>
          </cell>
          <cell r="M340">
            <v>6.9444444444433095E-4</v>
          </cell>
          <cell r="N340">
            <v>115</v>
          </cell>
          <cell r="O340">
            <v>120</v>
          </cell>
          <cell r="P340">
            <v>58.887999999990377</v>
          </cell>
          <cell r="Q340" t="str">
            <v>41e</v>
          </cell>
          <cell r="R340" t="str">
            <v>Rele bekerja tanpa penyebab yang jelas, PMT  masuk kembali</v>
          </cell>
          <cell r="T340">
            <v>6.9444444444433095E-4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6.9444444444433095E-4</v>
          </cell>
          <cell r="Z340">
            <v>192</v>
          </cell>
          <cell r="AA340" t="str">
            <v>R</v>
          </cell>
          <cell r="AB340">
            <v>0</v>
          </cell>
          <cell r="AC340">
            <v>0</v>
          </cell>
          <cell r="AD340">
            <v>1</v>
          </cell>
          <cell r="AE340">
            <v>1</v>
          </cell>
          <cell r="AF340">
            <v>0</v>
          </cell>
          <cell r="AG340">
            <v>0</v>
          </cell>
        </row>
        <row r="341">
          <cell r="A341">
            <v>36640</v>
          </cell>
          <cell r="B341" t="str">
            <v>GH_Legian</v>
          </cell>
          <cell r="C341" t="str">
            <v>LBS1_Dyana_Pura</v>
          </cell>
          <cell r="D341">
            <v>0</v>
          </cell>
          <cell r="H341">
            <v>0.87638888888888899</v>
          </cell>
          <cell r="K341" t="str">
            <v>R</v>
          </cell>
          <cell r="P341">
            <v>0</v>
          </cell>
          <cell r="Q341">
            <v>49</v>
          </cell>
          <cell r="R341" t="str">
            <v>Lain - lain</v>
          </cell>
          <cell r="S341" t="str">
            <v xml:space="preserve">Manuver beban 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271</v>
          </cell>
          <cell r="AA341" t="str">
            <v>L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1</v>
          </cell>
          <cell r="AG341">
            <v>0</v>
          </cell>
        </row>
        <row r="342">
          <cell r="A342">
            <v>36640</v>
          </cell>
          <cell r="B342" t="str">
            <v>GH_Legian</v>
          </cell>
          <cell r="C342" t="str">
            <v>LBS3_Kuta_Jaya</v>
          </cell>
          <cell r="D342">
            <v>0</v>
          </cell>
          <cell r="E342">
            <v>0</v>
          </cell>
          <cell r="H342">
            <v>0.87777777777777777</v>
          </cell>
          <cell r="K342" t="str">
            <v>R</v>
          </cell>
          <cell r="P342">
            <v>0</v>
          </cell>
          <cell r="Q342">
            <v>49</v>
          </cell>
          <cell r="R342" t="str">
            <v>Lain - lain</v>
          </cell>
          <cell r="S342" t="str">
            <v xml:space="preserve">Manuver beban 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273</v>
          </cell>
          <cell r="AA342" t="str">
            <v>L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1</v>
          </cell>
          <cell r="AG342">
            <v>0</v>
          </cell>
        </row>
        <row r="343">
          <cell r="A343">
            <v>36640</v>
          </cell>
          <cell r="B343" t="str">
            <v>Pesanggaran</v>
          </cell>
          <cell r="C343" t="str">
            <v>P_Pelasa</v>
          </cell>
          <cell r="D343">
            <v>170</v>
          </cell>
          <cell r="H343">
            <v>0.89861111111111114</v>
          </cell>
          <cell r="I343">
            <v>0.93333333333333324</v>
          </cell>
          <cell r="K343" t="str">
            <v>RR</v>
          </cell>
          <cell r="M343">
            <v>3.4722222222222099E-2</v>
          </cell>
          <cell r="N343">
            <v>120</v>
          </cell>
          <cell r="O343">
            <v>165</v>
          </cell>
          <cell r="P343">
            <v>4171.233333333319</v>
          </cell>
          <cell r="Q343" t="str">
            <v>44b</v>
          </cell>
          <cell r="R343" t="str">
            <v>Jumper SUTM putus</v>
          </cell>
          <cell r="S343" t="str">
            <v>Jamper putus di depan Hotel Jayakarta( Phase T ) .</v>
          </cell>
          <cell r="T343">
            <v>0</v>
          </cell>
          <cell r="U343">
            <v>0</v>
          </cell>
          <cell r="V343">
            <v>0</v>
          </cell>
          <cell r="W343">
            <v>3.4722222222222099E-2</v>
          </cell>
          <cell r="X343">
            <v>0</v>
          </cell>
          <cell r="Y343">
            <v>3.4722222222222099E-2</v>
          </cell>
          <cell r="Z343">
            <v>164</v>
          </cell>
          <cell r="AA343" t="str">
            <v>R</v>
          </cell>
          <cell r="AB343">
            <v>2</v>
          </cell>
          <cell r="AC343">
            <v>0</v>
          </cell>
          <cell r="AD343">
            <v>0</v>
          </cell>
          <cell r="AE343">
            <v>0</v>
          </cell>
          <cell r="AF343">
            <v>1</v>
          </cell>
          <cell r="AG343">
            <v>1</v>
          </cell>
        </row>
        <row r="344">
          <cell r="A344">
            <v>36641</v>
          </cell>
          <cell r="B344" t="str">
            <v>Nusa Dua</v>
          </cell>
          <cell r="C344" t="str">
            <v>P_Golf_Course</v>
          </cell>
          <cell r="D344">
            <v>86</v>
          </cell>
          <cell r="E344" t="str">
            <v>OC/M</v>
          </cell>
          <cell r="F344">
            <v>4.1666666666666666E-3</v>
          </cell>
          <cell r="I344">
            <v>4.8611111111111112E-3</v>
          </cell>
          <cell r="K344" t="str">
            <v>M</v>
          </cell>
          <cell r="M344">
            <v>6.9444444444444458E-4</v>
          </cell>
          <cell r="N344">
            <v>65</v>
          </cell>
          <cell r="O344">
            <v>85</v>
          </cell>
          <cell r="P344">
            <v>42.203066666666672</v>
          </cell>
          <cell r="Q344" t="str">
            <v>41e</v>
          </cell>
          <cell r="R344" t="str">
            <v>Rele bekerja tanpa penyebab yang jelas, PMT  masuk kembali</v>
          </cell>
          <cell r="T344">
            <v>0</v>
          </cell>
          <cell r="U344">
            <v>6.9444444444444458E-4</v>
          </cell>
          <cell r="V344">
            <v>0</v>
          </cell>
          <cell r="W344">
            <v>0</v>
          </cell>
          <cell r="X344">
            <v>0</v>
          </cell>
          <cell r="Y344">
            <v>6.9444444444444458E-4</v>
          </cell>
          <cell r="Z344">
            <v>129</v>
          </cell>
          <cell r="AA344" t="str">
            <v>R</v>
          </cell>
          <cell r="AB344">
            <v>0</v>
          </cell>
          <cell r="AC344">
            <v>1</v>
          </cell>
          <cell r="AD344">
            <v>1</v>
          </cell>
          <cell r="AE344">
            <v>0</v>
          </cell>
          <cell r="AF344">
            <v>0</v>
          </cell>
          <cell r="AG344">
            <v>1</v>
          </cell>
        </row>
        <row r="345">
          <cell r="A345">
            <v>36641</v>
          </cell>
          <cell r="B345" t="str">
            <v>Antosari</v>
          </cell>
          <cell r="C345" t="str">
            <v>P_Belimbing</v>
          </cell>
          <cell r="D345">
            <v>2</v>
          </cell>
          <cell r="E345" t="str">
            <v>EF</v>
          </cell>
          <cell r="F345">
            <v>0.3215277777777778</v>
          </cell>
          <cell r="G345">
            <v>0.32222222222222224</v>
          </cell>
          <cell r="M345">
            <v>6.9444444444444198E-4</v>
          </cell>
          <cell r="N345">
            <v>2</v>
          </cell>
          <cell r="O345">
            <v>2</v>
          </cell>
          <cell r="P345">
            <v>0.98146666666666316</v>
          </cell>
          <cell r="Q345" t="str">
            <v>41e</v>
          </cell>
          <cell r="R345" t="str">
            <v>Rele bekerja tanpa penyebab yang jelas, PMT  masuk kembali</v>
          </cell>
          <cell r="T345">
            <v>6.9444444444444198E-4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6.9444444444444198E-4</v>
          </cell>
          <cell r="Z345">
            <v>3</v>
          </cell>
          <cell r="AA345" t="str">
            <v>R</v>
          </cell>
          <cell r="AB345">
            <v>0</v>
          </cell>
          <cell r="AC345">
            <v>0</v>
          </cell>
          <cell r="AD345">
            <v>1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36641</v>
          </cell>
          <cell r="B346" t="str">
            <v>Kapal</v>
          </cell>
          <cell r="C346" t="str">
            <v>P_Plaga</v>
          </cell>
          <cell r="D346">
            <v>20</v>
          </cell>
          <cell r="E346" t="str">
            <v>EF</v>
          </cell>
          <cell r="F346">
            <v>0.3298611111111111</v>
          </cell>
          <cell r="G346">
            <v>0.33055555555555555</v>
          </cell>
          <cell r="M346">
            <v>6.9444444444444198E-4</v>
          </cell>
          <cell r="N346">
            <v>10</v>
          </cell>
          <cell r="O346">
            <v>20</v>
          </cell>
          <cell r="P346">
            <v>9.814666666666632</v>
          </cell>
          <cell r="Q346" t="str">
            <v>41e</v>
          </cell>
          <cell r="R346" t="str">
            <v>Rele bekerja tanpa penyebab yang jelas, PMT  masuk kembali</v>
          </cell>
          <cell r="T346">
            <v>6.9444444444444198E-4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6.9444444444444198E-4</v>
          </cell>
          <cell r="Z346">
            <v>109</v>
          </cell>
          <cell r="AA346" t="str">
            <v>R</v>
          </cell>
          <cell r="AB346">
            <v>0</v>
          </cell>
          <cell r="AC346">
            <v>0</v>
          </cell>
          <cell r="AD346">
            <v>1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36641</v>
          </cell>
          <cell r="B347" t="str">
            <v>GH_Unud</v>
          </cell>
          <cell r="C347" t="str">
            <v>LBS4_BKKBN</v>
          </cell>
          <cell r="D347">
            <v>0</v>
          </cell>
          <cell r="H347">
            <v>0.52986111111111112</v>
          </cell>
          <cell r="I347">
            <v>0.38819444444444445</v>
          </cell>
          <cell r="K347" t="str">
            <v>RR</v>
          </cell>
          <cell r="P347">
            <v>0</v>
          </cell>
          <cell r="Q347">
            <v>92</v>
          </cell>
          <cell r="R347" t="str">
            <v xml:space="preserve">Karena pemeliharaan </v>
          </cell>
          <cell r="S347" t="str">
            <v xml:space="preserve">Ganti Cubikle GD. Kandapon </v>
          </cell>
          <cell r="T347">
            <v>0</v>
          </cell>
          <cell r="U347">
            <v>0</v>
          </cell>
          <cell r="V347">
            <v>0</v>
          </cell>
          <cell r="W347">
            <v>-0.14166666666666666</v>
          </cell>
          <cell r="X347">
            <v>0</v>
          </cell>
          <cell r="Y347">
            <v>-0.14166666666666666</v>
          </cell>
          <cell r="Z347">
            <v>334</v>
          </cell>
          <cell r="AA347" t="str">
            <v>L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1</v>
          </cell>
          <cell r="AG347">
            <v>1</v>
          </cell>
        </row>
        <row r="348">
          <cell r="A348">
            <v>36641</v>
          </cell>
          <cell r="B348" t="str">
            <v>GH_Unud</v>
          </cell>
          <cell r="C348" t="str">
            <v>LBS7_F_Teuku_Umar</v>
          </cell>
          <cell r="D348">
            <v>0</v>
          </cell>
          <cell r="H348">
            <v>0.40902777777777777</v>
          </cell>
          <cell r="K348" t="str">
            <v>R</v>
          </cell>
          <cell r="P348">
            <v>0</v>
          </cell>
          <cell r="Q348">
            <v>92</v>
          </cell>
          <cell r="R348" t="str">
            <v xml:space="preserve">Karena pemeliharaan </v>
          </cell>
          <cell r="S348" t="str">
            <v>Penguran beban Exp. Unud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337</v>
          </cell>
          <cell r="AA348" t="str">
            <v>L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1</v>
          </cell>
          <cell r="AG348">
            <v>0</v>
          </cell>
        </row>
        <row r="349">
          <cell r="A349">
            <v>36641</v>
          </cell>
          <cell r="B349" t="str">
            <v>Gianyar</v>
          </cell>
          <cell r="C349" t="str">
            <v>P_Bangli</v>
          </cell>
          <cell r="D349">
            <v>25</v>
          </cell>
          <cell r="H349">
            <v>0.48958333333333331</v>
          </cell>
          <cell r="I349">
            <v>0.57638888888888895</v>
          </cell>
          <cell r="K349" t="str">
            <v>RR</v>
          </cell>
          <cell r="M349">
            <v>8.6805555555555636E-2</v>
          </cell>
          <cell r="N349">
            <v>15</v>
          </cell>
          <cell r="O349">
            <v>25</v>
          </cell>
          <cell r="P349">
            <v>1533.5416666666681</v>
          </cell>
          <cell r="Q349">
            <v>92</v>
          </cell>
          <cell r="R349" t="str">
            <v xml:space="preserve">Karena pemeliharaan </v>
          </cell>
          <cell r="S349" t="str">
            <v>Perbaikan scada</v>
          </cell>
          <cell r="T349">
            <v>0</v>
          </cell>
          <cell r="U349">
            <v>0</v>
          </cell>
          <cell r="V349">
            <v>0</v>
          </cell>
          <cell r="W349">
            <v>8.6805555555555636E-2</v>
          </cell>
          <cell r="X349">
            <v>0</v>
          </cell>
          <cell r="Y349">
            <v>8.6805555555555636E-2</v>
          </cell>
          <cell r="Z349">
            <v>65</v>
          </cell>
          <cell r="AA349" t="str">
            <v>R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1</v>
          </cell>
          <cell r="AG349">
            <v>1</v>
          </cell>
        </row>
        <row r="350">
          <cell r="A350">
            <v>36641</v>
          </cell>
          <cell r="B350" t="str">
            <v>Nusa Dua</v>
          </cell>
          <cell r="C350" t="str">
            <v>P_Ungasan</v>
          </cell>
          <cell r="D350">
            <v>45</v>
          </cell>
          <cell r="E350" t="str">
            <v>EF</v>
          </cell>
          <cell r="F350">
            <v>0.53055555555555556</v>
          </cell>
          <cell r="I350">
            <v>0.53125</v>
          </cell>
          <cell r="K350" t="str">
            <v>M</v>
          </cell>
          <cell r="M350">
            <v>6.9444444444444198E-4</v>
          </cell>
          <cell r="N350">
            <v>36</v>
          </cell>
          <cell r="O350">
            <v>45</v>
          </cell>
          <cell r="P350">
            <v>22.08299999999992</v>
          </cell>
          <cell r="Q350" t="str">
            <v>41e</v>
          </cell>
          <cell r="R350" t="str">
            <v>Rele bekerja tanpa penyebab yang jelas, PMT  masuk kembali</v>
          </cell>
          <cell r="T350">
            <v>0</v>
          </cell>
          <cell r="U350">
            <v>6.9444444444444198E-4</v>
          </cell>
          <cell r="V350">
            <v>0</v>
          </cell>
          <cell r="W350">
            <v>0</v>
          </cell>
          <cell r="X350">
            <v>0</v>
          </cell>
          <cell r="Y350">
            <v>6.9444444444444198E-4</v>
          </cell>
          <cell r="Z350">
            <v>135</v>
          </cell>
          <cell r="AA350" t="str">
            <v>R</v>
          </cell>
          <cell r="AB350">
            <v>0</v>
          </cell>
          <cell r="AC350">
            <v>1</v>
          </cell>
          <cell r="AD350">
            <v>1</v>
          </cell>
          <cell r="AE350">
            <v>0</v>
          </cell>
          <cell r="AF350">
            <v>0</v>
          </cell>
          <cell r="AG350">
            <v>1</v>
          </cell>
        </row>
        <row r="351">
          <cell r="A351">
            <v>36641</v>
          </cell>
          <cell r="B351" t="str">
            <v>Pesanggaran</v>
          </cell>
          <cell r="C351" t="str">
            <v>P_Pedungan</v>
          </cell>
          <cell r="D351">
            <v>218</v>
          </cell>
          <cell r="E351" t="str">
            <v>EF</v>
          </cell>
          <cell r="F351">
            <v>0.61805555555555558</v>
          </cell>
          <cell r="G351">
            <v>0.61875000000000002</v>
          </cell>
          <cell r="M351">
            <v>6.9444444444444198E-4</v>
          </cell>
          <cell r="N351">
            <v>158</v>
          </cell>
          <cell r="O351">
            <v>200</v>
          </cell>
          <cell r="P351">
            <v>106.97986666666628</v>
          </cell>
          <cell r="Q351" t="str">
            <v>41e</v>
          </cell>
          <cell r="R351" t="str">
            <v>Rele bekerja tanpa penyebab yang jelas, PMT  masuk kembali</v>
          </cell>
          <cell r="T351">
            <v>6.9444444444444198E-4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6.9444444444444198E-4</v>
          </cell>
          <cell r="Z351">
            <v>163</v>
          </cell>
          <cell r="AA351" t="str">
            <v>R</v>
          </cell>
          <cell r="AB351">
            <v>0</v>
          </cell>
          <cell r="AC351">
            <v>0</v>
          </cell>
          <cell r="AD351">
            <v>1</v>
          </cell>
          <cell r="AE351">
            <v>1</v>
          </cell>
          <cell r="AF351">
            <v>0</v>
          </cell>
          <cell r="AG351">
            <v>0</v>
          </cell>
        </row>
        <row r="352">
          <cell r="A352">
            <v>36641</v>
          </cell>
          <cell r="B352" t="str">
            <v>Pesanggaran</v>
          </cell>
          <cell r="C352" t="str">
            <v>P_Pedungan</v>
          </cell>
          <cell r="D352">
            <v>202</v>
          </cell>
          <cell r="H352">
            <v>0.66597222222222219</v>
          </cell>
          <cell r="I352">
            <v>0.66666666666666663</v>
          </cell>
          <cell r="K352" t="str">
            <v>RR</v>
          </cell>
          <cell r="M352">
            <v>6.9444444444444198E-4</v>
          </cell>
          <cell r="N352">
            <v>140</v>
          </cell>
          <cell r="O352">
            <v>208</v>
          </cell>
          <cell r="P352">
            <v>99.128133333332968</v>
          </cell>
          <cell r="Q352">
            <v>49</v>
          </cell>
          <cell r="R352" t="str">
            <v>Lain - lain</v>
          </cell>
          <cell r="S352" t="str">
            <v>Melepas LBS Buton</v>
          </cell>
          <cell r="T352">
            <v>0</v>
          </cell>
          <cell r="U352">
            <v>0</v>
          </cell>
          <cell r="V352">
            <v>0</v>
          </cell>
          <cell r="W352">
            <v>6.9444444444444198E-4</v>
          </cell>
          <cell r="X352">
            <v>0</v>
          </cell>
          <cell r="Y352">
            <v>6.9444444444444198E-4</v>
          </cell>
          <cell r="Z352">
            <v>163</v>
          </cell>
          <cell r="AA352" t="str">
            <v>R</v>
          </cell>
          <cell r="AB352">
            <v>2</v>
          </cell>
          <cell r="AC352">
            <v>0</v>
          </cell>
          <cell r="AD352">
            <v>0</v>
          </cell>
          <cell r="AE352">
            <v>0</v>
          </cell>
          <cell r="AF352">
            <v>1</v>
          </cell>
          <cell r="AG352">
            <v>1</v>
          </cell>
        </row>
        <row r="353">
          <cell r="A353">
            <v>36641</v>
          </cell>
          <cell r="B353" t="str">
            <v>Antosari</v>
          </cell>
          <cell r="C353" t="str">
            <v>P_Surabrata</v>
          </cell>
          <cell r="D353">
            <v>8</v>
          </cell>
          <cell r="E353" t="str">
            <v>OC</v>
          </cell>
          <cell r="F353">
            <v>0.7368055555555556</v>
          </cell>
          <cell r="I353">
            <v>0.73750000000000004</v>
          </cell>
          <cell r="K353" t="str">
            <v xml:space="preserve"> R</v>
          </cell>
          <cell r="M353">
            <v>6.9444444444444198E-4</v>
          </cell>
          <cell r="N353">
            <v>7</v>
          </cell>
          <cell r="O353">
            <v>12</v>
          </cell>
          <cell r="P353">
            <v>3.9258666666666526</v>
          </cell>
          <cell r="Q353" t="str">
            <v>41e</v>
          </cell>
          <cell r="R353" t="str">
            <v>Rele bekerja tanpa penyebab yang jelas, PMT  masuk kembali</v>
          </cell>
          <cell r="T353">
            <v>0</v>
          </cell>
          <cell r="U353">
            <v>6.9444444444444198E-4</v>
          </cell>
          <cell r="V353">
            <v>0</v>
          </cell>
          <cell r="W353">
            <v>0</v>
          </cell>
          <cell r="X353">
            <v>0</v>
          </cell>
          <cell r="Y353">
            <v>6.9444444444444198E-4</v>
          </cell>
          <cell r="Z353">
            <v>5</v>
          </cell>
          <cell r="AA353" t="str">
            <v>R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1</v>
          </cell>
        </row>
        <row r="354">
          <cell r="A354">
            <v>36641</v>
          </cell>
          <cell r="B354" t="str">
            <v>Sanur</v>
          </cell>
          <cell r="C354" t="str">
            <v>P_Bet_Ngandang</v>
          </cell>
          <cell r="D354">
            <v>70</v>
          </cell>
          <cell r="H354">
            <v>0.84375</v>
          </cell>
          <cell r="I354">
            <v>0.8569444444444444</v>
          </cell>
          <cell r="K354" t="str">
            <v>MR</v>
          </cell>
          <cell r="M354">
            <v>1.3194444444444398E-2</v>
          </cell>
          <cell r="N354">
            <v>55</v>
          </cell>
          <cell r="O354">
            <v>70</v>
          </cell>
          <cell r="P354">
            <v>652.67533333333097</v>
          </cell>
          <cell r="Q354" t="str">
            <v>44b</v>
          </cell>
          <cell r="R354" t="str">
            <v>Jumper SUTM putus</v>
          </cell>
          <cell r="S354" t="str">
            <v>Jamp.SUTM putus phasa S &amp; T di Danau Brata</v>
          </cell>
          <cell r="T354">
            <v>0</v>
          </cell>
          <cell r="U354">
            <v>0</v>
          </cell>
          <cell r="V354">
            <v>0</v>
          </cell>
          <cell r="W354">
            <v>1.3194444444444398E-2</v>
          </cell>
          <cell r="X354">
            <v>0</v>
          </cell>
          <cell r="Y354">
            <v>1.3194444444444398E-2</v>
          </cell>
          <cell r="Z354">
            <v>186</v>
          </cell>
          <cell r="AA354" t="str">
            <v>R</v>
          </cell>
          <cell r="AB354">
            <v>1</v>
          </cell>
          <cell r="AC354">
            <v>1</v>
          </cell>
          <cell r="AD354">
            <v>0</v>
          </cell>
          <cell r="AE354">
            <v>0</v>
          </cell>
          <cell r="AF354">
            <v>1</v>
          </cell>
          <cell r="AG354">
            <v>1</v>
          </cell>
        </row>
        <row r="355">
          <cell r="A355">
            <v>36641</v>
          </cell>
          <cell r="B355" t="str">
            <v>Gianyar</v>
          </cell>
          <cell r="C355" t="str">
            <v>P_Bangli</v>
          </cell>
          <cell r="D355">
            <v>90</v>
          </cell>
          <cell r="E355" t="str">
            <v>OC/M</v>
          </cell>
          <cell r="F355">
            <v>0.91388888888888886</v>
          </cell>
          <cell r="I355">
            <v>0.9145833333333333</v>
          </cell>
          <cell r="K355" t="str">
            <v>R</v>
          </cell>
          <cell r="M355">
            <v>6.9444444444444198E-4</v>
          </cell>
          <cell r="N355">
            <v>80</v>
          </cell>
          <cell r="O355">
            <v>85</v>
          </cell>
          <cell r="P355">
            <v>44.16599999999984</v>
          </cell>
          <cell r="Q355" t="str">
            <v>41e</v>
          </cell>
          <cell r="R355" t="str">
            <v>Rele bekerja tanpa penyebab yang jelas, PMT  masuk kembali</v>
          </cell>
          <cell r="T355">
            <v>0</v>
          </cell>
          <cell r="U355">
            <v>6.9444444444444198E-4</v>
          </cell>
          <cell r="V355">
            <v>0</v>
          </cell>
          <cell r="W355">
            <v>0</v>
          </cell>
          <cell r="X355">
            <v>0</v>
          </cell>
          <cell r="Y355">
            <v>6.9444444444444198E-4</v>
          </cell>
          <cell r="Z355">
            <v>65</v>
          </cell>
          <cell r="AA355" t="str">
            <v>R</v>
          </cell>
          <cell r="AB355">
            <v>1</v>
          </cell>
          <cell r="AC355">
            <v>0</v>
          </cell>
          <cell r="AD355">
            <v>1</v>
          </cell>
          <cell r="AE355">
            <v>0</v>
          </cell>
          <cell r="AF355">
            <v>0</v>
          </cell>
          <cell r="AG355">
            <v>1</v>
          </cell>
        </row>
        <row r="356">
          <cell r="A356">
            <v>36641</v>
          </cell>
          <cell r="B356" t="str">
            <v>Gianyar</v>
          </cell>
          <cell r="C356" t="str">
            <v>P_Bangli</v>
          </cell>
          <cell r="D356">
            <v>58</v>
          </cell>
          <cell r="H356">
            <v>0.97013888888888899</v>
          </cell>
          <cell r="I356">
            <v>0.98888888888888893</v>
          </cell>
          <cell r="K356" t="str">
            <v>RR</v>
          </cell>
          <cell r="M356">
            <v>1.8749999999999933E-2</v>
          </cell>
          <cell r="N356">
            <v>50</v>
          </cell>
          <cell r="O356">
            <v>58</v>
          </cell>
          <cell r="P356">
            <v>768.48839999999723</v>
          </cell>
          <cell r="Q356" t="str">
            <v>44b</v>
          </cell>
          <cell r="R356" t="str">
            <v>Jumper SUTM putus</v>
          </cell>
          <cell r="S356" t="str">
            <v>Jamperan CO putus line utama P Bangli phs R ke arah Dukuh Sari</v>
          </cell>
          <cell r="T356">
            <v>0</v>
          </cell>
          <cell r="U356">
            <v>0</v>
          </cell>
          <cell r="V356">
            <v>0</v>
          </cell>
          <cell r="W356">
            <v>1.8749999999999933E-2</v>
          </cell>
          <cell r="X356">
            <v>0</v>
          </cell>
          <cell r="Y356">
            <v>1.8749999999999933E-2</v>
          </cell>
          <cell r="Z356">
            <v>65</v>
          </cell>
          <cell r="AA356" t="str">
            <v>R</v>
          </cell>
          <cell r="AB356">
            <v>2</v>
          </cell>
          <cell r="AC356">
            <v>0</v>
          </cell>
          <cell r="AD356">
            <v>0</v>
          </cell>
          <cell r="AE356">
            <v>0</v>
          </cell>
          <cell r="AF356">
            <v>1</v>
          </cell>
          <cell r="AG356">
            <v>1</v>
          </cell>
        </row>
        <row r="357">
          <cell r="A357">
            <v>36642</v>
          </cell>
          <cell r="B357" t="str">
            <v>Antosari</v>
          </cell>
          <cell r="C357" t="str">
            <v>P_Surabrata</v>
          </cell>
          <cell r="D357">
            <v>8</v>
          </cell>
          <cell r="E357" t="str">
            <v>EF</v>
          </cell>
          <cell r="F357">
            <v>0.32569444444444445</v>
          </cell>
          <cell r="G357">
            <v>0.3263888888888889</v>
          </cell>
          <cell r="M357">
            <v>6.9444444444444198E-4</v>
          </cell>
          <cell r="N357">
            <v>7</v>
          </cell>
          <cell r="O357">
            <v>8</v>
          </cell>
          <cell r="P357">
            <v>3.9258666666666526</v>
          </cell>
          <cell r="Q357" t="str">
            <v>41e</v>
          </cell>
          <cell r="R357" t="str">
            <v>Rele bekerja tanpa penyebab yang jelas, PMT  masuk kembali</v>
          </cell>
          <cell r="T357">
            <v>6.9444444444444198E-4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6.9444444444444198E-4</v>
          </cell>
          <cell r="Z357">
            <v>5</v>
          </cell>
          <cell r="AA357" t="str">
            <v>R</v>
          </cell>
          <cell r="AB357">
            <v>0</v>
          </cell>
          <cell r="AC357">
            <v>0</v>
          </cell>
          <cell r="AD357">
            <v>1</v>
          </cell>
          <cell r="AE357">
            <v>1</v>
          </cell>
          <cell r="AF357">
            <v>0</v>
          </cell>
          <cell r="AG357">
            <v>0</v>
          </cell>
        </row>
        <row r="358">
          <cell r="A358">
            <v>36642</v>
          </cell>
          <cell r="B358" t="str">
            <v>Gianyar</v>
          </cell>
          <cell r="C358" t="str">
            <v>P_Tampak_Siring</v>
          </cell>
          <cell r="D358">
            <v>47</v>
          </cell>
          <cell r="E358" t="str">
            <v>EF</v>
          </cell>
          <cell r="F358">
            <v>0.33263888888888887</v>
          </cell>
          <cell r="G358">
            <v>0.33333333333333331</v>
          </cell>
          <cell r="M358">
            <v>6.9444444444444198E-4</v>
          </cell>
          <cell r="N358">
            <v>45</v>
          </cell>
          <cell r="O358">
            <v>47</v>
          </cell>
          <cell r="P358">
            <v>23.064466666666583</v>
          </cell>
          <cell r="Q358" t="str">
            <v>41e</v>
          </cell>
          <cell r="R358" t="str">
            <v>Rele bekerja tanpa penyebab yang jelas, PMT  masuk kembali</v>
          </cell>
          <cell r="T358">
            <v>6.9444444444444198E-4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6.9444444444444198E-4</v>
          </cell>
          <cell r="Z358">
            <v>64</v>
          </cell>
          <cell r="AA358" t="str">
            <v>R</v>
          </cell>
          <cell r="AB358">
            <v>0</v>
          </cell>
          <cell r="AC358">
            <v>0</v>
          </cell>
          <cell r="AD358">
            <v>1</v>
          </cell>
          <cell r="AE358">
            <v>1</v>
          </cell>
          <cell r="AF358">
            <v>0</v>
          </cell>
          <cell r="AG358">
            <v>0</v>
          </cell>
        </row>
        <row r="359">
          <cell r="A359">
            <v>36642</v>
          </cell>
          <cell r="B359" t="str">
            <v>Kapal</v>
          </cell>
          <cell r="C359" t="str">
            <v>P_Padangsari</v>
          </cell>
          <cell r="D359">
            <v>145</v>
          </cell>
          <cell r="H359">
            <v>0.38472222222222219</v>
          </cell>
          <cell r="I359">
            <v>0.68541666666666667</v>
          </cell>
          <cell r="K359" t="str">
            <v>R</v>
          </cell>
          <cell r="M359">
            <v>0.30069444444444449</v>
          </cell>
          <cell r="N359">
            <v>105</v>
          </cell>
          <cell r="O359">
            <v>115</v>
          </cell>
          <cell r="P359">
            <v>30810.69233333334</v>
          </cell>
          <cell r="Q359">
            <v>92</v>
          </cell>
          <cell r="R359" t="str">
            <v xml:space="preserve">Karena pemeliharaan </v>
          </cell>
          <cell r="S359" t="str">
            <v>Sesuai jadual</v>
          </cell>
          <cell r="T359">
            <v>0</v>
          </cell>
          <cell r="U359">
            <v>0</v>
          </cell>
          <cell r="V359">
            <v>0</v>
          </cell>
          <cell r="W359">
            <v>0.30069444444444449</v>
          </cell>
          <cell r="X359">
            <v>0</v>
          </cell>
          <cell r="Y359">
            <v>0.30069444444444449</v>
          </cell>
          <cell r="Z359">
            <v>95</v>
          </cell>
          <cell r="AA359" t="str">
            <v>R</v>
          </cell>
          <cell r="AB359">
            <v>1</v>
          </cell>
          <cell r="AC359">
            <v>0</v>
          </cell>
          <cell r="AD359">
            <v>0</v>
          </cell>
          <cell r="AE359">
            <v>0</v>
          </cell>
          <cell r="AF359">
            <v>1</v>
          </cell>
          <cell r="AG359">
            <v>1</v>
          </cell>
        </row>
        <row r="360">
          <cell r="A360">
            <v>36642</v>
          </cell>
          <cell r="B360" t="str">
            <v>Gianyar</v>
          </cell>
          <cell r="C360" t="str">
            <v>P_Susut</v>
          </cell>
          <cell r="D360">
            <v>20</v>
          </cell>
          <cell r="E360" t="str">
            <v>EF</v>
          </cell>
          <cell r="F360">
            <v>0.40138888888888885</v>
          </cell>
          <cell r="I360">
            <v>0.40208333333333335</v>
          </cell>
          <cell r="K360" t="str">
            <v>R</v>
          </cell>
          <cell r="M360">
            <v>6.9444444444449749E-4</v>
          </cell>
          <cell r="N360">
            <v>12</v>
          </cell>
          <cell r="O360">
            <v>20</v>
          </cell>
          <cell r="P360">
            <v>9.8146666666674154</v>
          </cell>
          <cell r="Q360" t="str">
            <v>41e</v>
          </cell>
          <cell r="R360" t="str">
            <v>Rele bekerja tanpa penyebab yang jelas, PMT  masuk kembali</v>
          </cell>
          <cell r="T360">
            <v>0</v>
          </cell>
          <cell r="U360">
            <v>6.9444444444449749E-4</v>
          </cell>
          <cell r="V360">
            <v>0</v>
          </cell>
          <cell r="W360">
            <v>0</v>
          </cell>
          <cell r="X360">
            <v>0</v>
          </cell>
          <cell r="Y360">
            <v>6.9444444444449749E-4</v>
          </cell>
          <cell r="Z360">
            <v>67</v>
          </cell>
          <cell r="AA360" t="str">
            <v>R</v>
          </cell>
          <cell r="AB360">
            <v>1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1</v>
          </cell>
        </row>
        <row r="361">
          <cell r="A361">
            <v>36642</v>
          </cell>
          <cell r="B361" t="str">
            <v>Kapal</v>
          </cell>
          <cell r="C361" t="str">
            <v>P_Monang_Maning</v>
          </cell>
          <cell r="D361">
            <v>136</v>
          </cell>
          <cell r="H361">
            <v>0.40416666666666662</v>
          </cell>
          <cell r="I361">
            <v>0.41249999999999998</v>
          </cell>
          <cell r="K361" t="str">
            <v>RR</v>
          </cell>
          <cell r="M361">
            <v>8.3333333333333592E-3</v>
          </cell>
          <cell r="N361">
            <v>136</v>
          </cell>
          <cell r="O361">
            <v>136</v>
          </cell>
          <cell r="P361">
            <v>800.8768000000025</v>
          </cell>
          <cell r="Q361">
            <v>92</v>
          </cell>
          <cell r="R361" t="str">
            <v xml:space="preserve">Karena pemeliharaan </v>
          </cell>
          <cell r="T361">
            <v>0</v>
          </cell>
          <cell r="U361">
            <v>0</v>
          </cell>
          <cell r="V361">
            <v>0</v>
          </cell>
          <cell r="W361">
            <v>8.3333333333333592E-3</v>
          </cell>
          <cell r="X361">
            <v>0</v>
          </cell>
          <cell r="Y361">
            <v>8.3333333333333592E-3</v>
          </cell>
          <cell r="Z361">
            <v>103</v>
          </cell>
          <cell r="AA361" t="str">
            <v>R</v>
          </cell>
          <cell r="AB361">
            <v>2</v>
          </cell>
          <cell r="AC361">
            <v>0</v>
          </cell>
          <cell r="AD361">
            <v>0</v>
          </cell>
          <cell r="AE361">
            <v>0</v>
          </cell>
          <cell r="AF361">
            <v>1</v>
          </cell>
          <cell r="AG361">
            <v>1</v>
          </cell>
        </row>
        <row r="362">
          <cell r="A362">
            <v>36642</v>
          </cell>
          <cell r="B362" t="str">
            <v>Gianyar</v>
          </cell>
          <cell r="C362" t="str">
            <v>P_Ubud</v>
          </cell>
          <cell r="D362">
            <v>95</v>
          </cell>
          <cell r="E362" t="str">
            <v>EF</v>
          </cell>
          <cell r="F362">
            <v>0.42222222222222222</v>
          </cell>
          <cell r="G362">
            <v>0.42291666666666666</v>
          </cell>
          <cell r="M362">
            <v>6.9444444444444198E-4</v>
          </cell>
          <cell r="N362">
            <v>70</v>
          </cell>
          <cell r="O362">
            <v>95</v>
          </cell>
          <cell r="P362">
            <v>46.619666666666504</v>
          </cell>
          <cell r="Q362" t="str">
            <v>41e</v>
          </cell>
          <cell r="R362" t="str">
            <v>Rele bekerja tanpa penyebab yang jelas, PMT  masuk kembali</v>
          </cell>
          <cell r="T362">
            <v>6.9444444444444198E-4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6.9444444444444198E-4</v>
          </cell>
          <cell r="Z362">
            <v>69</v>
          </cell>
          <cell r="AA362" t="str">
            <v>R</v>
          </cell>
          <cell r="AB362">
            <v>0</v>
          </cell>
          <cell r="AC362">
            <v>0</v>
          </cell>
          <cell r="AD362">
            <v>1</v>
          </cell>
          <cell r="AE362">
            <v>1</v>
          </cell>
          <cell r="AF362">
            <v>0</v>
          </cell>
          <cell r="AG362">
            <v>0</v>
          </cell>
        </row>
        <row r="363">
          <cell r="A363">
            <v>36642</v>
          </cell>
          <cell r="B363" t="str">
            <v>Sanur</v>
          </cell>
          <cell r="C363" t="str">
            <v>P_Sudirman</v>
          </cell>
          <cell r="D363">
            <v>160</v>
          </cell>
          <cell r="E363" t="str">
            <v>OC/M</v>
          </cell>
          <cell r="F363">
            <v>0.5083333333333333</v>
          </cell>
          <cell r="I363">
            <v>0.50902777777777775</v>
          </cell>
          <cell r="K363" t="str">
            <v>R</v>
          </cell>
          <cell r="M363">
            <v>6.9444444444444198E-4</v>
          </cell>
          <cell r="N363">
            <v>112</v>
          </cell>
          <cell r="O363">
            <v>160</v>
          </cell>
          <cell r="P363">
            <v>78.517333333333056</v>
          </cell>
          <cell r="Q363" t="str">
            <v>41e</v>
          </cell>
          <cell r="R363" t="str">
            <v>Rele bekerja tanpa penyebab yang jelas, PMT  masuk kembali</v>
          </cell>
          <cell r="T363">
            <v>0</v>
          </cell>
          <cell r="U363">
            <v>6.9444444444444198E-4</v>
          </cell>
          <cell r="V363">
            <v>0</v>
          </cell>
          <cell r="W363">
            <v>0</v>
          </cell>
          <cell r="X363">
            <v>0</v>
          </cell>
          <cell r="Y363">
            <v>6.9444444444444198E-4</v>
          </cell>
          <cell r="Z363">
            <v>189</v>
          </cell>
          <cell r="AA363" t="str">
            <v>R</v>
          </cell>
          <cell r="AB363">
            <v>1</v>
          </cell>
          <cell r="AC363">
            <v>0</v>
          </cell>
          <cell r="AD363">
            <v>1</v>
          </cell>
          <cell r="AE363">
            <v>0</v>
          </cell>
          <cell r="AF363">
            <v>0</v>
          </cell>
          <cell r="AG363">
            <v>1</v>
          </cell>
        </row>
        <row r="364">
          <cell r="A364">
            <v>36642</v>
          </cell>
          <cell r="B364" t="str">
            <v>Sanur</v>
          </cell>
          <cell r="C364" t="str">
            <v>P_Sudirman</v>
          </cell>
          <cell r="D364">
            <v>160</v>
          </cell>
          <cell r="H364">
            <v>0.54236111111111118</v>
          </cell>
          <cell r="I364">
            <v>0.54305555555555551</v>
          </cell>
          <cell r="K364" t="str">
            <v>RR</v>
          </cell>
          <cell r="M364">
            <v>6.9444444444433095E-4</v>
          </cell>
          <cell r="N364">
            <v>160</v>
          </cell>
          <cell r="O364">
            <v>174</v>
          </cell>
          <cell r="P364">
            <v>78.517333333320508</v>
          </cell>
          <cell r="Q364">
            <v>49</v>
          </cell>
          <cell r="R364" t="str">
            <v>Lain - lain</v>
          </cell>
          <cell r="S364" t="str">
            <v>Memasukan LBS Amsterdam</v>
          </cell>
          <cell r="T364">
            <v>0</v>
          </cell>
          <cell r="U364">
            <v>0</v>
          </cell>
          <cell r="V364">
            <v>0</v>
          </cell>
          <cell r="W364">
            <v>6.9444444444433095E-4</v>
          </cell>
          <cell r="X364">
            <v>0</v>
          </cell>
          <cell r="Y364">
            <v>6.9444444444433095E-4</v>
          </cell>
          <cell r="Z364">
            <v>189</v>
          </cell>
          <cell r="AA364" t="str">
            <v>R</v>
          </cell>
          <cell r="AB364">
            <v>2</v>
          </cell>
          <cell r="AC364">
            <v>0</v>
          </cell>
          <cell r="AD364">
            <v>0</v>
          </cell>
          <cell r="AE364">
            <v>0</v>
          </cell>
          <cell r="AF364">
            <v>1</v>
          </cell>
          <cell r="AG364">
            <v>1</v>
          </cell>
        </row>
        <row r="365">
          <cell r="A365">
            <v>36642</v>
          </cell>
          <cell r="B365" t="str">
            <v>Kapal</v>
          </cell>
          <cell r="C365" t="str">
            <v>P_Marga</v>
          </cell>
          <cell r="D365">
            <v>45</v>
          </cell>
          <cell r="E365" t="str">
            <v>OC/M</v>
          </cell>
          <cell r="F365">
            <v>0.57361111111111118</v>
          </cell>
          <cell r="I365">
            <v>0.57430555555555551</v>
          </cell>
          <cell r="K365" t="str">
            <v>R</v>
          </cell>
          <cell r="M365">
            <v>6.9444444444433095E-4</v>
          </cell>
          <cell r="N365">
            <v>15</v>
          </cell>
          <cell r="O365">
            <v>15</v>
          </cell>
          <cell r="P365">
            <v>22.082999999996392</v>
          </cell>
          <cell r="Q365" t="str">
            <v>41e</v>
          </cell>
          <cell r="R365" t="str">
            <v>Rele bekerja tanpa penyebab yang jelas, PMT  masuk kembali</v>
          </cell>
          <cell r="T365">
            <v>0</v>
          </cell>
          <cell r="U365">
            <v>6.9444444444433095E-4</v>
          </cell>
          <cell r="V365">
            <v>0</v>
          </cell>
          <cell r="W365">
            <v>0</v>
          </cell>
          <cell r="X365">
            <v>0</v>
          </cell>
          <cell r="Y365">
            <v>6.9444444444433095E-4</v>
          </cell>
          <cell r="Z365">
            <v>110</v>
          </cell>
          <cell r="AA365" t="str">
            <v>R</v>
          </cell>
          <cell r="AB365">
            <v>1</v>
          </cell>
          <cell r="AC365">
            <v>0</v>
          </cell>
          <cell r="AD365">
            <v>1</v>
          </cell>
          <cell r="AE365">
            <v>0</v>
          </cell>
          <cell r="AF365">
            <v>0</v>
          </cell>
          <cell r="AG365">
            <v>1</v>
          </cell>
        </row>
        <row r="366">
          <cell r="A366">
            <v>36642</v>
          </cell>
          <cell r="B366" t="str">
            <v>Kapal</v>
          </cell>
          <cell r="C366" t="str">
            <v>P_Marga</v>
          </cell>
          <cell r="D366">
            <v>15</v>
          </cell>
          <cell r="E366" t="str">
            <v>EF</v>
          </cell>
          <cell r="F366">
            <v>0.57499999999999996</v>
          </cell>
          <cell r="G366">
            <v>0.5756944444444444</v>
          </cell>
          <cell r="M366">
            <v>6.9444444444444198E-4</v>
          </cell>
          <cell r="N366">
            <v>15</v>
          </cell>
          <cell r="O366">
            <v>45</v>
          </cell>
          <cell r="P366">
            <v>7.360999999999974</v>
          </cell>
          <cell r="Q366" t="str">
            <v>41e</v>
          </cell>
          <cell r="R366" t="str">
            <v>Rele bekerja tanpa penyebab yang jelas, PMT  masuk kembali</v>
          </cell>
          <cell r="S366" t="str">
            <v>Recloser sukses</v>
          </cell>
          <cell r="T366">
            <v>6.9444444444444198E-4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6.9444444444444198E-4</v>
          </cell>
          <cell r="Z366">
            <v>110</v>
          </cell>
          <cell r="AA366" t="str">
            <v>R</v>
          </cell>
          <cell r="AB366">
            <v>0</v>
          </cell>
          <cell r="AC366">
            <v>0</v>
          </cell>
          <cell r="AD366">
            <v>1</v>
          </cell>
          <cell r="AE366">
            <v>1</v>
          </cell>
          <cell r="AF366">
            <v>0</v>
          </cell>
          <cell r="AG366">
            <v>0</v>
          </cell>
        </row>
        <row r="367">
          <cell r="A367">
            <v>36642</v>
          </cell>
          <cell r="B367" t="str">
            <v>Antosari</v>
          </cell>
          <cell r="C367" t="str">
            <v>P_Belimbing</v>
          </cell>
          <cell r="D367">
            <v>2</v>
          </cell>
          <cell r="E367" t="str">
            <v>EF</v>
          </cell>
          <cell r="F367">
            <v>0.60902777777777783</v>
          </cell>
          <cell r="G367">
            <v>0.60972222222222217</v>
          </cell>
          <cell r="M367">
            <v>6.9444444444433095E-4</v>
          </cell>
          <cell r="N367">
            <v>2</v>
          </cell>
          <cell r="O367">
            <v>2</v>
          </cell>
          <cell r="P367">
            <v>0.98146666666650628</v>
          </cell>
          <cell r="Q367" t="str">
            <v>41e</v>
          </cell>
          <cell r="R367" t="str">
            <v>Rele bekerja tanpa penyebab yang jelas, PMT  masuk kembali</v>
          </cell>
          <cell r="S367" t="str">
            <v>Recloser sukses</v>
          </cell>
          <cell r="T367">
            <v>6.9444444444433095E-4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6.9444444444433095E-4</v>
          </cell>
          <cell r="Z367">
            <v>3</v>
          </cell>
          <cell r="AA367" t="str">
            <v>R</v>
          </cell>
          <cell r="AB367">
            <v>0</v>
          </cell>
          <cell r="AC367">
            <v>0</v>
          </cell>
          <cell r="AD367">
            <v>1</v>
          </cell>
          <cell r="AE367">
            <v>1</v>
          </cell>
          <cell r="AF367">
            <v>0</v>
          </cell>
          <cell r="AG367">
            <v>0</v>
          </cell>
        </row>
        <row r="368">
          <cell r="A368">
            <v>36642</v>
          </cell>
          <cell r="B368" t="str">
            <v>Gianyar</v>
          </cell>
          <cell r="C368" t="str">
            <v>P_Bangli</v>
          </cell>
          <cell r="D368">
            <v>22</v>
          </cell>
          <cell r="H368">
            <v>0.64097222222222217</v>
          </cell>
          <cell r="I368">
            <v>0.65972222222222221</v>
          </cell>
          <cell r="K368" t="str">
            <v>RR</v>
          </cell>
          <cell r="M368">
            <v>1.8750000000000044E-2</v>
          </cell>
          <cell r="N368">
            <v>20</v>
          </cell>
          <cell r="O368">
            <v>28</v>
          </cell>
          <cell r="P368">
            <v>291.49560000000071</v>
          </cell>
          <cell r="Q368">
            <v>46</v>
          </cell>
          <cell r="R368" t="str">
            <v>Cut Out rusak</v>
          </cell>
          <cell r="S368" t="str">
            <v>Perbk. Jamp. CO phasa S putus di Bukit Sari</v>
          </cell>
          <cell r="T368">
            <v>0</v>
          </cell>
          <cell r="U368">
            <v>0</v>
          </cell>
          <cell r="V368">
            <v>0</v>
          </cell>
          <cell r="W368">
            <v>1.8750000000000044E-2</v>
          </cell>
          <cell r="X368">
            <v>0</v>
          </cell>
          <cell r="Y368">
            <v>1.8750000000000044E-2</v>
          </cell>
          <cell r="Z368">
            <v>65</v>
          </cell>
          <cell r="AA368" t="str">
            <v>R</v>
          </cell>
          <cell r="AB368">
            <v>2</v>
          </cell>
          <cell r="AC368">
            <v>0</v>
          </cell>
          <cell r="AD368">
            <v>0</v>
          </cell>
          <cell r="AE368">
            <v>0</v>
          </cell>
          <cell r="AF368">
            <v>1</v>
          </cell>
          <cell r="AG368">
            <v>1</v>
          </cell>
        </row>
        <row r="369">
          <cell r="A369">
            <v>36642</v>
          </cell>
          <cell r="B369" t="str">
            <v>Kapal</v>
          </cell>
          <cell r="C369" t="str">
            <v>P_Sakah_Lukluk</v>
          </cell>
          <cell r="D369">
            <v>175</v>
          </cell>
          <cell r="E369" t="str">
            <v>EF</v>
          </cell>
          <cell r="F369">
            <v>0.78263888888888899</v>
          </cell>
          <cell r="G369">
            <v>0.78333333333333333</v>
          </cell>
          <cell r="M369">
            <v>6.9444444444433095E-4</v>
          </cell>
          <cell r="N369">
            <v>140</v>
          </cell>
          <cell r="O369">
            <v>175</v>
          </cell>
          <cell r="P369">
            <v>85.87833333331929</v>
          </cell>
          <cell r="Q369" t="str">
            <v>41e</v>
          </cell>
          <cell r="R369" t="str">
            <v>Rele bekerja tanpa penyebab yang jelas, PMT  masuk kembali</v>
          </cell>
          <cell r="S369" t="str">
            <v>Recloser sukses</v>
          </cell>
          <cell r="T369">
            <v>6.9444444444433095E-4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6.9444444444433095E-4</v>
          </cell>
          <cell r="Z369">
            <v>107</v>
          </cell>
          <cell r="AA369" t="str">
            <v>R</v>
          </cell>
          <cell r="AB369">
            <v>0</v>
          </cell>
          <cell r="AC369">
            <v>0</v>
          </cell>
          <cell r="AD369">
            <v>1</v>
          </cell>
          <cell r="AE369">
            <v>1</v>
          </cell>
          <cell r="AF369">
            <v>0</v>
          </cell>
          <cell r="AG369">
            <v>0</v>
          </cell>
        </row>
        <row r="370">
          <cell r="A370">
            <v>36642</v>
          </cell>
          <cell r="B370" t="str">
            <v>Kapal</v>
          </cell>
          <cell r="C370" t="str">
            <v>P_Sakah_Lukluk</v>
          </cell>
          <cell r="D370">
            <v>165</v>
          </cell>
          <cell r="H370">
            <v>0.86944444444444446</v>
          </cell>
          <cell r="I370">
            <v>0.87916666666666676</v>
          </cell>
          <cell r="K370" t="str">
            <v>RR</v>
          </cell>
          <cell r="M370">
            <v>9.7222222222222987E-3</v>
          </cell>
          <cell r="N370">
            <v>110</v>
          </cell>
          <cell r="O370">
            <v>160</v>
          </cell>
          <cell r="P370">
            <v>1133.5940000000089</v>
          </cell>
          <cell r="Q370" t="str">
            <v>44b</v>
          </cell>
          <cell r="R370" t="str">
            <v>Jumper SUTM putus</v>
          </cell>
          <cell r="S370" t="str">
            <v>Perb. Jamp. SUTM phasa S putus di Singa Kerta</v>
          </cell>
          <cell r="T370">
            <v>0</v>
          </cell>
          <cell r="U370">
            <v>0</v>
          </cell>
          <cell r="V370">
            <v>0</v>
          </cell>
          <cell r="W370">
            <v>9.7222222222222987E-3</v>
          </cell>
          <cell r="X370">
            <v>0</v>
          </cell>
          <cell r="Y370">
            <v>9.7222222222222987E-3</v>
          </cell>
          <cell r="Z370">
            <v>107</v>
          </cell>
          <cell r="AA370" t="str">
            <v>R</v>
          </cell>
          <cell r="AB370">
            <v>2</v>
          </cell>
          <cell r="AC370">
            <v>0</v>
          </cell>
          <cell r="AD370">
            <v>0</v>
          </cell>
          <cell r="AE370">
            <v>0</v>
          </cell>
          <cell r="AF370">
            <v>1</v>
          </cell>
          <cell r="AG370">
            <v>1</v>
          </cell>
        </row>
        <row r="371">
          <cell r="A371">
            <v>36643</v>
          </cell>
          <cell r="B371" t="str">
            <v>Gianyar</v>
          </cell>
          <cell r="C371" t="str">
            <v>P_Blahbatuh</v>
          </cell>
          <cell r="D371">
            <v>96</v>
          </cell>
          <cell r="E371" t="str">
            <v>OC</v>
          </cell>
          <cell r="F371">
            <v>0.35694444444444445</v>
          </cell>
          <cell r="I371">
            <v>0.3576388888888889</v>
          </cell>
          <cell r="K371" t="str">
            <v>R</v>
          </cell>
          <cell r="M371">
            <v>6.9444444444444198E-4</v>
          </cell>
          <cell r="N371">
            <v>92</v>
          </cell>
          <cell r="O371">
            <v>96</v>
          </cell>
          <cell r="P371">
            <v>47.110399999999828</v>
          </cell>
          <cell r="Q371" t="str">
            <v>41e</v>
          </cell>
          <cell r="R371" t="str">
            <v>Rele bekerja tanpa penyebab yang jelas, PMT  masuk kembali</v>
          </cell>
          <cell r="T371">
            <v>0</v>
          </cell>
          <cell r="U371">
            <v>6.9444444444444198E-4</v>
          </cell>
          <cell r="V371">
            <v>0</v>
          </cell>
          <cell r="W371">
            <v>0</v>
          </cell>
          <cell r="X371">
            <v>0</v>
          </cell>
          <cell r="Y371">
            <v>6.9444444444444198E-4</v>
          </cell>
          <cell r="Z371">
            <v>66</v>
          </cell>
          <cell r="AA371" t="str">
            <v>R</v>
          </cell>
          <cell r="AB371">
            <v>1</v>
          </cell>
          <cell r="AC371">
            <v>0</v>
          </cell>
          <cell r="AD371">
            <v>1</v>
          </cell>
          <cell r="AE371">
            <v>0</v>
          </cell>
          <cell r="AF371">
            <v>0</v>
          </cell>
          <cell r="AG371">
            <v>1</v>
          </cell>
        </row>
        <row r="372">
          <cell r="A372">
            <v>36643</v>
          </cell>
          <cell r="B372" t="str">
            <v>Kapal</v>
          </cell>
          <cell r="C372" t="str">
            <v>P_Penebel</v>
          </cell>
          <cell r="D372">
            <v>35</v>
          </cell>
          <cell r="H372">
            <v>0.37361111111111112</v>
          </cell>
          <cell r="I372">
            <v>0.60972222222222217</v>
          </cell>
          <cell r="J372">
            <v>0.3743055555555555</v>
          </cell>
          <cell r="K372" t="str">
            <v>MM</v>
          </cell>
          <cell r="M372">
            <v>6.9444444444438647E-4</v>
          </cell>
          <cell r="N372">
            <v>45</v>
          </cell>
          <cell r="O372">
            <v>45</v>
          </cell>
          <cell r="P372">
            <v>17.175666666665233</v>
          </cell>
          <cell r="Q372">
            <v>59</v>
          </cell>
          <cell r="R372" t="str">
            <v>Lain - lain.</v>
          </cell>
          <cell r="S372" t="str">
            <v>Perbaikan PMT _Penebel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6.9444444444438647E-4</v>
          </cell>
          <cell r="Y372">
            <v>6.9444444444438647E-4</v>
          </cell>
          <cell r="Z372">
            <v>101</v>
          </cell>
          <cell r="AA372" t="str">
            <v>R</v>
          </cell>
          <cell r="AB372">
            <v>0</v>
          </cell>
          <cell r="AC372">
            <v>2</v>
          </cell>
          <cell r="AD372">
            <v>0</v>
          </cell>
          <cell r="AE372">
            <v>0</v>
          </cell>
          <cell r="AF372">
            <v>1</v>
          </cell>
          <cell r="AG372">
            <v>1</v>
          </cell>
        </row>
        <row r="373">
          <cell r="A373">
            <v>36643</v>
          </cell>
          <cell r="B373" t="str">
            <v>Sanur</v>
          </cell>
          <cell r="C373" t="str">
            <v>P_Sedap_Malam</v>
          </cell>
          <cell r="D373">
            <v>135</v>
          </cell>
          <cell r="H373">
            <v>0.39583333333333331</v>
          </cell>
          <cell r="I373">
            <v>0.66736111111111107</v>
          </cell>
          <cell r="K373" t="str">
            <v>MM</v>
          </cell>
          <cell r="M373">
            <v>0.27152777777777776</v>
          </cell>
          <cell r="N373">
            <v>98</v>
          </cell>
          <cell r="O373">
            <v>138</v>
          </cell>
          <cell r="P373">
            <v>25903.358999999993</v>
          </cell>
          <cell r="Q373">
            <v>92</v>
          </cell>
          <cell r="R373" t="str">
            <v xml:space="preserve">Karena pemeliharaan </v>
          </cell>
          <cell r="S373" t="str">
            <v>Har oleh Cabang sesuai jadwal</v>
          </cell>
          <cell r="T373">
            <v>0</v>
          </cell>
          <cell r="U373">
            <v>0</v>
          </cell>
          <cell r="V373">
            <v>0</v>
          </cell>
          <cell r="W373">
            <v>0.27152777777777776</v>
          </cell>
          <cell r="X373">
            <v>0</v>
          </cell>
          <cell r="Y373">
            <v>0.27152777777777776</v>
          </cell>
          <cell r="Z373">
            <v>195</v>
          </cell>
          <cell r="AA373" t="str">
            <v>R</v>
          </cell>
          <cell r="AB373">
            <v>0</v>
          </cell>
          <cell r="AC373">
            <v>2</v>
          </cell>
          <cell r="AD373">
            <v>0</v>
          </cell>
          <cell r="AE373">
            <v>0</v>
          </cell>
          <cell r="AF373">
            <v>1</v>
          </cell>
          <cell r="AG373">
            <v>1</v>
          </cell>
        </row>
        <row r="374">
          <cell r="A374">
            <v>36643</v>
          </cell>
          <cell r="B374" t="str">
            <v>Sanur</v>
          </cell>
          <cell r="C374" t="str">
            <v>P_Nusa_Indah</v>
          </cell>
          <cell r="D374">
            <v>140</v>
          </cell>
          <cell r="H374">
            <v>0.43125000000000002</v>
          </cell>
          <cell r="I374">
            <v>0.43263888888888885</v>
          </cell>
          <cell r="K374" t="str">
            <v>RR</v>
          </cell>
          <cell r="M374">
            <v>1.3888888888888284E-3</v>
          </cell>
          <cell r="N374">
            <v>140</v>
          </cell>
          <cell r="O374">
            <v>167</v>
          </cell>
          <cell r="P374">
            <v>137.40533333332735</v>
          </cell>
          <cell r="Q374">
            <v>49</v>
          </cell>
          <cell r="R374" t="str">
            <v>Lain - lain</v>
          </cell>
          <cell r="S374" t="str">
            <v>Masukkan LBS Kepundung</v>
          </cell>
          <cell r="T374">
            <v>0</v>
          </cell>
          <cell r="U374">
            <v>0</v>
          </cell>
          <cell r="V374">
            <v>0</v>
          </cell>
          <cell r="W374">
            <v>1.3888888888888284E-3</v>
          </cell>
          <cell r="X374">
            <v>0</v>
          </cell>
          <cell r="Y374">
            <v>1.3888888888888284E-3</v>
          </cell>
          <cell r="Z374">
            <v>193</v>
          </cell>
          <cell r="AA374" t="str">
            <v>R</v>
          </cell>
          <cell r="AB374">
            <v>2</v>
          </cell>
          <cell r="AC374">
            <v>0</v>
          </cell>
          <cell r="AD374">
            <v>0</v>
          </cell>
          <cell r="AE374">
            <v>0</v>
          </cell>
          <cell r="AF374">
            <v>1</v>
          </cell>
          <cell r="AG374">
            <v>1</v>
          </cell>
        </row>
        <row r="375">
          <cell r="A375">
            <v>36643</v>
          </cell>
          <cell r="B375" t="str">
            <v>Nusa Dua</v>
          </cell>
          <cell r="C375" t="str">
            <v>Nusa_Dua_Trafo_3</v>
          </cell>
          <cell r="D375">
            <v>0</v>
          </cell>
          <cell r="H375">
            <v>0.43541666666666662</v>
          </cell>
          <cell r="I375">
            <v>0.60972222222222217</v>
          </cell>
          <cell r="J375">
            <v>0.43472222222222223</v>
          </cell>
          <cell r="K375" t="str">
            <v>MM</v>
          </cell>
          <cell r="M375">
            <v>0</v>
          </cell>
          <cell r="P375">
            <v>0</v>
          </cell>
          <cell r="Q375">
            <v>92</v>
          </cell>
          <cell r="R375" t="str">
            <v xml:space="preserve">Karena pemeliharaan </v>
          </cell>
          <cell r="S375" t="str">
            <v>Pemeliharaan sesuai jadwal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-6.9444444444438647E-4</v>
          </cell>
          <cell r="Y375">
            <v>-6.9444444444438647E-4</v>
          </cell>
          <cell r="Z375">
            <v>123</v>
          </cell>
          <cell r="AA375" t="str">
            <v>M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1</v>
          </cell>
          <cell r="AG375">
            <v>1</v>
          </cell>
        </row>
        <row r="376">
          <cell r="A376">
            <v>36643</v>
          </cell>
          <cell r="B376" t="str">
            <v>Nusa Dua</v>
          </cell>
          <cell r="C376" t="str">
            <v>P_Ungasan</v>
          </cell>
          <cell r="D376">
            <v>0</v>
          </cell>
          <cell r="H376">
            <v>0.4548611111111111</v>
          </cell>
          <cell r="I376">
            <v>0.59652777777777777</v>
          </cell>
          <cell r="J376">
            <v>0.45416666666666666</v>
          </cell>
          <cell r="K376" t="str">
            <v>MM</v>
          </cell>
          <cell r="N376">
            <v>12</v>
          </cell>
          <cell r="O376">
            <v>18</v>
          </cell>
          <cell r="P376">
            <v>0</v>
          </cell>
          <cell r="Q376">
            <v>92</v>
          </cell>
          <cell r="R376" t="str">
            <v xml:space="preserve">Karena pemeliharaan </v>
          </cell>
          <cell r="S376" t="str">
            <v>Pemeliharaan sesuai jadwal / Beban dimanuver ke P Tragia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-6.9444444444444198E-4</v>
          </cell>
          <cell r="Y376">
            <v>-6.9444444444444198E-4</v>
          </cell>
          <cell r="Z376">
            <v>135</v>
          </cell>
          <cell r="AA376" t="str">
            <v>R</v>
          </cell>
          <cell r="AB376">
            <v>0</v>
          </cell>
          <cell r="AC376">
            <v>2</v>
          </cell>
          <cell r="AD376">
            <v>0</v>
          </cell>
          <cell r="AE376">
            <v>0</v>
          </cell>
          <cell r="AF376">
            <v>1</v>
          </cell>
          <cell r="AG376">
            <v>1</v>
          </cell>
        </row>
        <row r="377">
          <cell r="A377">
            <v>36643</v>
          </cell>
          <cell r="B377" t="str">
            <v>Nusa Dua</v>
          </cell>
          <cell r="C377" t="str">
            <v>P_Mumbul</v>
          </cell>
          <cell r="D377">
            <v>100</v>
          </cell>
          <cell r="H377">
            <v>0.49027777777777781</v>
          </cell>
          <cell r="I377">
            <v>0.4916666666666667</v>
          </cell>
          <cell r="K377" t="str">
            <v>MM</v>
          </cell>
          <cell r="M377">
            <v>1.388888888888884E-3</v>
          </cell>
          <cell r="N377">
            <v>95</v>
          </cell>
          <cell r="O377">
            <v>100</v>
          </cell>
          <cell r="P377">
            <v>98.14666666666632</v>
          </cell>
          <cell r="Q377">
            <v>92</v>
          </cell>
          <cell r="R377" t="str">
            <v xml:space="preserve">Karena pemeliharaan </v>
          </cell>
          <cell r="S377" t="str">
            <v>Pemeliharaan sesuai jadwal</v>
          </cell>
          <cell r="T377">
            <v>0</v>
          </cell>
          <cell r="U377">
            <v>0</v>
          </cell>
          <cell r="V377">
            <v>0</v>
          </cell>
          <cell r="W377">
            <v>1.388888888888884E-3</v>
          </cell>
          <cell r="X377">
            <v>0</v>
          </cell>
          <cell r="Y377">
            <v>1.388888888888884E-3</v>
          </cell>
          <cell r="Z377">
            <v>136</v>
          </cell>
          <cell r="AA377" t="str">
            <v>R</v>
          </cell>
          <cell r="AB377">
            <v>0</v>
          </cell>
          <cell r="AC377">
            <v>2</v>
          </cell>
          <cell r="AD377">
            <v>0</v>
          </cell>
          <cell r="AE377">
            <v>0</v>
          </cell>
          <cell r="AF377">
            <v>1</v>
          </cell>
          <cell r="AG377">
            <v>1</v>
          </cell>
        </row>
        <row r="378">
          <cell r="A378">
            <v>36643</v>
          </cell>
          <cell r="B378" t="str">
            <v>Nusa Dua</v>
          </cell>
          <cell r="C378" t="str">
            <v>P_Tanjung_Benoa</v>
          </cell>
          <cell r="D378">
            <v>20</v>
          </cell>
          <cell r="H378">
            <v>0.49583333333333335</v>
          </cell>
          <cell r="I378">
            <v>0.49722222222222223</v>
          </cell>
          <cell r="K378" t="str">
            <v>MM</v>
          </cell>
          <cell r="M378">
            <v>1.388888888888884E-3</v>
          </cell>
          <cell r="N378">
            <v>20</v>
          </cell>
          <cell r="O378">
            <v>20</v>
          </cell>
          <cell r="P378">
            <v>19.629333333333264</v>
          </cell>
          <cell r="Q378">
            <v>92</v>
          </cell>
          <cell r="R378" t="str">
            <v xml:space="preserve">Karena pemeliharaan </v>
          </cell>
          <cell r="S378" t="str">
            <v xml:space="preserve">Pemeliharaan sesuai jadwal </v>
          </cell>
          <cell r="T378">
            <v>0</v>
          </cell>
          <cell r="U378">
            <v>0</v>
          </cell>
          <cell r="V378">
            <v>0</v>
          </cell>
          <cell r="W378">
            <v>1.388888888888884E-3</v>
          </cell>
          <cell r="X378">
            <v>0</v>
          </cell>
          <cell r="Y378">
            <v>1.388888888888884E-3</v>
          </cell>
          <cell r="Z378">
            <v>134</v>
          </cell>
          <cell r="AA378" t="str">
            <v>R</v>
          </cell>
          <cell r="AB378">
            <v>0</v>
          </cell>
          <cell r="AC378">
            <v>2</v>
          </cell>
          <cell r="AD378">
            <v>0</v>
          </cell>
          <cell r="AE378">
            <v>0</v>
          </cell>
          <cell r="AF378">
            <v>1</v>
          </cell>
          <cell r="AG378">
            <v>1</v>
          </cell>
        </row>
        <row r="379">
          <cell r="A379">
            <v>36643</v>
          </cell>
          <cell r="B379" t="str">
            <v>Pesanggaran</v>
          </cell>
          <cell r="C379" t="str">
            <v>P_Exp._Legian</v>
          </cell>
          <cell r="D379">
            <v>8</v>
          </cell>
          <cell r="H379">
            <v>0.47847222222222219</v>
          </cell>
          <cell r="I379">
            <v>0.54652777777777783</v>
          </cell>
          <cell r="K379" t="str">
            <v>RR</v>
          </cell>
          <cell r="M379">
            <v>6.8055555555555647E-2</v>
          </cell>
          <cell r="N379">
            <v>8</v>
          </cell>
          <cell r="O379">
            <v>120</v>
          </cell>
          <cell r="P379">
            <v>384.73493333333386</v>
          </cell>
          <cell r="Q379" t="str">
            <v>44b</v>
          </cell>
          <cell r="R379" t="str">
            <v>Jumper SUTM putus</v>
          </cell>
          <cell r="S379" t="str">
            <v>Perbaikan jumper putus pool I GI</v>
          </cell>
          <cell r="T379">
            <v>0</v>
          </cell>
          <cell r="U379">
            <v>0</v>
          </cell>
          <cell r="V379">
            <v>0</v>
          </cell>
          <cell r="W379">
            <v>6.8055555555555647E-2</v>
          </cell>
          <cell r="X379">
            <v>0</v>
          </cell>
          <cell r="Y379">
            <v>6.8055555555555647E-2</v>
          </cell>
          <cell r="Z379">
            <v>157</v>
          </cell>
          <cell r="AA379" t="str">
            <v>R</v>
          </cell>
          <cell r="AB379">
            <v>2</v>
          </cell>
          <cell r="AC379">
            <v>0</v>
          </cell>
          <cell r="AD379">
            <v>0</v>
          </cell>
          <cell r="AE379">
            <v>0</v>
          </cell>
          <cell r="AF379">
            <v>1</v>
          </cell>
          <cell r="AG379">
            <v>1</v>
          </cell>
        </row>
        <row r="380">
          <cell r="A380">
            <v>36643</v>
          </cell>
          <cell r="B380" t="str">
            <v>GH_Legian</v>
          </cell>
          <cell r="C380" t="str">
            <v>LBS4_P_Exp._Legian</v>
          </cell>
          <cell r="D380">
            <v>0</v>
          </cell>
          <cell r="H380">
            <v>0.47916666666666669</v>
          </cell>
          <cell r="I380">
            <v>0.54652777777777783</v>
          </cell>
          <cell r="K380" t="str">
            <v>RR</v>
          </cell>
          <cell r="M380">
            <v>6.7361111111111149E-2</v>
          </cell>
          <cell r="P380">
            <v>0</v>
          </cell>
          <cell r="Q380" t="str">
            <v>41e</v>
          </cell>
          <cell r="R380" t="str">
            <v>Rele bekerja tanpa penyebab yang jelas, PMT  masuk kembali</v>
          </cell>
          <cell r="S380" t="str">
            <v>Lokalisir</v>
          </cell>
          <cell r="T380">
            <v>0</v>
          </cell>
          <cell r="U380">
            <v>0</v>
          </cell>
          <cell r="V380">
            <v>0</v>
          </cell>
          <cell r="W380">
            <v>6.7361111111111149E-2</v>
          </cell>
          <cell r="X380">
            <v>0</v>
          </cell>
          <cell r="Y380">
            <v>6.7361111111111149E-2</v>
          </cell>
          <cell r="Z380">
            <v>275</v>
          </cell>
          <cell r="AA380" t="str">
            <v>L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1</v>
          </cell>
          <cell r="AG380">
            <v>1</v>
          </cell>
        </row>
        <row r="381">
          <cell r="A381">
            <v>36643</v>
          </cell>
          <cell r="B381" t="str">
            <v>Nusa Dua</v>
          </cell>
          <cell r="C381" t="str">
            <v>P_Golf_Course</v>
          </cell>
          <cell r="D381">
            <v>80</v>
          </cell>
          <cell r="E381" t="str">
            <v>OC/M</v>
          </cell>
          <cell r="F381">
            <v>0.48749999999999999</v>
          </cell>
          <cell r="I381">
            <v>0.48888888888888887</v>
          </cell>
          <cell r="K381" t="str">
            <v>M</v>
          </cell>
          <cell r="M381">
            <v>1.388888888888884E-3</v>
          </cell>
          <cell r="N381">
            <v>65</v>
          </cell>
          <cell r="O381">
            <v>75</v>
          </cell>
          <cell r="P381">
            <v>78.517333333333056</v>
          </cell>
          <cell r="Q381" t="str">
            <v>41e</v>
          </cell>
          <cell r="R381" t="str">
            <v>Rele bekerja tanpa penyebab yang jelas, PMT  masuk kembali</v>
          </cell>
          <cell r="T381">
            <v>0</v>
          </cell>
          <cell r="U381">
            <v>1.388888888888884E-3</v>
          </cell>
          <cell r="V381">
            <v>0</v>
          </cell>
          <cell r="W381">
            <v>0</v>
          </cell>
          <cell r="X381">
            <v>0</v>
          </cell>
          <cell r="Y381">
            <v>1.388888888888884E-3</v>
          </cell>
          <cell r="Z381">
            <v>129</v>
          </cell>
          <cell r="AA381" t="str">
            <v>R</v>
          </cell>
          <cell r="AB381">
            <v>0</v>
          </cell>
          <cell r="AC381">
            <v>1</v>
          </cell>
          <cell r="AD381">
            <v>1</v>
          </cell>
          <cell r="AE381">
            <v>0</v>
          </cell>
          <cell r="AF381">
            <v>0</v>
          </cell>
          <cell r="AG381">
            <v>1</v>
          </cell>
        </row>
        <row r="382">
          <cell r="A382">
            <v>36643</v>
          </cell>
          <cell r="B382" t="str">
            <v>Kapal</v>
          </cell>
          <cell r="C382" t="str">
            <v>P_Marga</v>
          </cell>
          <cell r="D382">
            <v>80</v>
          </cell>
          <cell r="H382">
            <v>0.60069444444444442</v>
          </cell>
          <cell r="I382">
            <v>0.6020833333333333</v>
          </cell>
          <cell r="K382" t="str">
            <v>RR</v>
          </cell>
          <cell r="M382">
            <v>1.388888888888884E-3</v>
          </cell>
          <cell r="N382">
            <v>40</v>
          </cell>
          <cell r="O382">
            <v>40</v>
          </cell>
          <cell r="P382">
            <v>78.517333333333056</v>
          </cell>
          <cell r="Q382">
            <v>49</v>
          </cell>
          <cell r="R382" t="str">
            <v>Lain - lain</v>
          </cell>
          <cell r="S382" t="str">
            <v>Melepas PTS Petung I</v>
          </cell>
          <cell r="T382">
            <v>0</v>
          </cell>
          <cell r="U382">
            <v>0</v>
          </cell>
          <cell r="V382">
            <v>0</v>
          </cell>
          <cell r="W382">
            <v>1.388888888888884E-3</v>
          </cell>
          <cell r="X382">
            <v>0</v>
          </cell>
          <cell r="Y382">
            <v>1.388888888888884E-3</v>
          </cell>
          <cell r="Z382">
            <v>110</v>
          </cell>
          <cell r="AA382" t="str">
            <v>R</v>
          </cell>
          <cell r="AB382">
            <v>2</v>
          </cell>
          <cell r="AC382">
            <v>0</v>
          </cell>
          <cell r="AD382">
            <v>0</v>
          </cell>
          <cell r="AE382">
            <v>0</v>
          </cell>
          <cell r="AF382">
            <v>1</v>
          </cell>
          <cell r="AG382">
            <v>1</v>
          </cell>
        </row>
        <row r="383">
          <cell r="A383">
            <v>36643</v>
          </cell>
          <cell r="B383" t="str">
            <v>Kapal</v>
          </cell>
          <cell r="C383" t="str">
            <v>P_Sakah_Lukluk</v>
          </cell>
          <cell r="D383">
            <v>105</v>
          </cell>
          <cell r="E383" t="str">
            <v>OC</v>
          </cell>
          <cell r="F383">
            <v>0.61111111111111105</v>
          </cell>
          <cell r="I383">
            <v>0.6118055555555556</v>
          </cell>
          <cell r="K383" t="str">
            <v>R</v>
          </cell>
          <cell r="M383">
            <v>6.94444444444553E-4</v>
          </cell>
          <cell r="N383">
            <v>75</v>
          </cell>
          <cell r="O383">
            <v>80</v>
          </cell>
          <cell r="P383">
            <v>51.527000000008051</v>
          </cell>
          <cell r="Q383" t="str">
            <v>41a</v>
          </cell>
          <cell r="R383" t="str">
            <v>Pemutus tegangan menengah terbuka, pelebur tegangan menengah putus karena pohon / dahan / layang - layang</v>
          </cell>
          <cell r="S383" t="str">
            <v>Dicoba gagal / Lokalisir</v>
          </cell>
          <cell r="T383">
            <v>0</v>
          </cell>
          <cell r="U383">
            <v>6.94444444444553E-4</v>
          </cell>
          <cell r="V383">
            <v>0</v>
          </cell>
          <cell r="W383">
            <v>0</v>
          </cell>
          <cell r="X383">
            <v>0</v>
          </cell>
          <cell r="Y383">
            <v>6.94444444444553E-4</v>
          </cell>
          <cell r="Z383">
            <v>107</v>
          </cell>
          <cell r="AA383" t="str">
            <v>R</v>
          </cell>
          <cell r="AB383">
            <v>1</v>
          </cell>
          <cell r="AC383">
            <v>0</v>
          </cell>
          <cell r="AD383">
            <v>1</v>
          </cell>
          <cell r="AE383">
            <v>0</v>
          </cell>
          <cell r="AF383">
            <v>0</v>
          </cell>
          <cell r="AG383">
            <v>1</v>
          </cell>
        </row>
        <row r="384">
          <cell r="A384">
            <v>36643</v>
          </cell>
          <cell r="B384" t="str">
            <v>Kapal</v>
          </cell>
          <cell r="C384" t="str">
            <v>P_Sakah_Lukluk</v>
          </cell>
          <cell r="D384">
            <v>105</v>
          </cell>
          <cell r="E384" t="str">
            <v>OC</v>
          </cell>
          <cell r="F384">
            <v>0.6118055555555556</v>
          </cell>
          <cell r="I384">
            <v>0.62986111111111109</v>
          </cell>
          <cell r="K384" t="str">
            <v>R</v>
          </cell>
          <cell r="M384">
            <v>1.8055555555555491E-2</v>
          </cell>
          <cell r="N384">
            <v>75</v>
          </cell>
          <cell r="O384">
            <v>90</v>
          </cell>
          <cell r="P384">
            <v>1339.7019999999952</v>
          </cell>
          <cell r="Q384" t="str">
            <v>41a</v>
          </cell>
          <cell r="R384" t="str">
            <v>Pemutus tegangan menengah terbuka, pelebur tegangan menengah putus karena pohon / dahan / layang - layang</v>
          </cell>
          <cell r="S384" t="str">
            <v xml:space="preserve">SUTM kena dahan pohon di Ds Melinggih </v>
          </cell>
          <cell r="T384">
            <v>0</v>
          </cell>
          <cell r="U384">
            <v>1.8055555555555491E-2</v>
          </cell>
          <cell r="V384">
            <v>0</v>
          </cell>
          <cell r="W384">
            <v>0</v>
          </cell>
          <cell r="X384">
            <v>0</v>
          </cell>
          <cell r="Y384">
            <v>1.8055555555555491E-2</v>
          </cell>
          <cell r="Z384">
            <v>107</v>
          </cell>
          <cell r="AA384" t="str">
            <v>R</v>
          </cell>
          <cell r="AB384">
            <v>1</v>
          </cell>
          <cell r="AC384">
            <v>0</v>
          </cell>
          <cell r="AD384">
            <v>1</v>
          </cell>
          <cell r="AE384">
            <v>0</v>
          </cell>
          <cell r="AF384">
            <v>0</v>
          </cell>
          <cell r="AG384">
            <v>1</v>
          </cell>
        </row>
        <row r="385">
          <cell r="A385">
            <v>36643</v>
          </cell>
          <cell r="B385" t="str">
            <v>Kapal</v>
          </cell>
          <cell r="C385" t="str">
            <v>P_Sakah_Lukluk</v>
          </cell>
          <cell r="D385">
            <v>50</v>
          </cell>
          <cell r="E385" t="str">
            <v>EF</v>
          </cell>
          <cell r="F385">
            <v>0.64166666666666672</v>
          </cell>
          <cell r="G385">
            <v>0.64236111111111105</v>
          </cell>
          <cell r="M385">
            <v>6.9444444444433095E-4</v>
          </cell>
          <cell r="N385">
            <v>50</v>
          </cell>
          <cell r="O385">
            <v>86</v>
          </cell>
          <cell r="P385">
            <v>24.536666666662658</v>
          </cell>
          <cell r="Q385" t="str">
            <v>41e</v>
          </cell>
          <cell r="R385" t="str">
            <v>Rele bekerja tanpa penyebab yang jelas, PMT  masuk kembali</v>
          </cell>
          <cell r="T385">
            <v>6.9444444444433095E-4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6.9444444444433095E-4</v>
          </cell>
          <cell r="Z385">
            <v>107</v>
          </cell>
          <cell r="AA385" t="str">
            <v>R</v>
          </cell>
          <cell r="AB385">
            <v>0</v>
          </cell>
          <cell r="AC385">
            <v>0</v>
          </cell>
          <cell r="AD385">
            <v>1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36643</v>
          </cell>
          <cell r="B386" t="str">
            <v>Sanur</v>
          </cell>
          <cell r="C386" t="str">
            <v>P_Nusa_Indah</v>
          </cell>
          <cell r="D386">
            <v>120</v>
          </cell>
          <cell r="E386" t="str">
            <v/>
          </cell>
          <cell r="H386">
            <v>0.70138888888888884</v>
          </cell>
          <cell r="I386">
            <v>0.70277777777777783</v>
          </cell>
          <cell r="K386" t="str">
            <v>RR</v>
          </cell>
          <cell r="M386">
            <v>1.388888888888995E-3</v>
          </cell>
          <cell r="N386">
            <v>115</v>
          </cell>
          <cell r="O386">
            <v>136</v>
          </cell>
          <cell r="P386">
            <v>117.77600000000901</v>
          </cell>
          <cell r="Q386">
            <v>49</v>
          </cell>
          <cell r="R386" t="str">
            <v>Lain - lain</v>
          </cell>
          <cell r="S386" t="str">
            <v>Melepas LBS Kepundung</v>
          </cell>
          <cell r="T386">
            <v>0</v>
          </cell>
          <cell r="U386">
            <v>0</v>
          </cell>
          <cell r="V386">
            <v>0</v>
          </cell>
          <cell r="W386">
            <v>1.388888888888995E-3</v>
          </cell>
          <cell r="X386">
            <v>0</v>
          </cell>
          <cell r="Y386">
            <v>1.388888888888995E-3</v>
          </cell>
          <cell r="Z386">
            <v>193</v>
          </cell>
          <cell r="AA386" t="str">
            <v>R</v>
          </cell>
          <cell r="AB386">
            <v>2</v>
          </cell>
          <cell r="AC386">
            <v>0</v>
          </cell>
          <cell r="AD386">
            <v>0</v>
          </cell>
          <cell r="AE386">
            <v>0</v>
          </cell>
          <cell r="AF386">
            <v>1</v>
          </cell>
          <cell r="AG386">
            <v>1</v>
          </cell>
        </row>
        <row r="387">
          <cell r="A387">
            <v>36643</v>
          </cell>
          <cell r="B387" t="str">
            <v>Kapal</v>
          </cell>
          <cell r="C387" t="str">
            <v>P_Penebel</v>
          </cell>
          <cell r="D387">
            <v>60</v>
          </cell>
          <cell r="E387" t="str">
            <v/>
          </cell>
          <cell r="H387">
            <v>0.75347222222222221</v>
          </cell>
          <cell r="I387">
            <v>0.82916666666666661</v>
          </cell>
          <cell r="K387" t="str">
            <v>RR</v>
          </cell>
          <cell r="M387">
            <v>7.5694444444444398E-2</v>
          </cell>
          <cell r="N387">
            <v>90</v>
          </cell>
          <cell r="O387">
            <v>112</v>
          </cell>
          <cell r="P387">
            <v>3209.3959999999984</v>
          </cell>
          <cell r="Q387">
            <v>49</v>
          </cell>
          <cell r="R387" t="str">
            <v>Lain - lain</v>
          </cell>
          <cell r="S387" t="str">
            <v>Karena beban tidak semetris           ( Jamperan PTS Tapesan putus phasa S di GI, tapi phasa T atau R di Lapangan )</v>
          </cell>
          <cell r="T387">
            <v>0</v>
          </cell>
          <cell r="U387">
            <v>0</v>
          </cell>
          <cell r="V387">
            <v>0</v>
          </cell>
          <cell r="W387">
            <v>7.5694444444444398E-2</v>
          </cell>
          <cell r="X387">
            <v>0</v>
          </cell>
          <cell r="Y387">
            <v>7.5694444444444398E-2</v>
          </cell>
          <cell r="Z387">
            <v>101</v>
          </cell>
          <cell r="AA387" t="str">
            <v>R</v>
          </cell>
          <cell r="AB387">
            <v>2</v>
          </cell>
          <cell r="AC387">
            <v>0</v>
          </cell>
          <cell r="AD387">
            <v>0</v>
          </cell>
          <cell r="AE387">
            <v>0</v>
          </cell>
          <cell r="AF387">
            <v>1</v>
          </cell>
          <cell r="AG387">
            <v>1</v>
          </cell>
        </row>
        <row r="388">
          <cell r="A388">
            <v>36644</v>
          </cell>
          <cell r="B388" t="str">
            <v>Sanur</v>
          </cell>
          <cell r="C388" t="str">
            <v>P_Sudirman</v>
          </cell>
          <cell r="D388">
            <v>110</v>
          </cell>
          <cell r="H388">
            <v>0.2076388888888889</v>
          </cell>
          <cell r="I388">
            <v>0.21249999999999999</v>
          </cell>
          <cell r="K388" t="str">
            <v>RR</v>
          </cell>
          <cell r="M388">
            <v>4.8611111111110938E-3</v>
          </cell>
          <cell r="N388">
            <v>100</v>
          </cell>
          <cell r="O388">
            <v>100</v>
          </cell>
          <cell r="P388">
            <v>377.86466666666536</v>
          </cell>
          <cell r="Q388">
            <v>49</v>
          </cell>
          <cell r="R388" t="str">
            <v>Lain - lain</v>
          </cell>
          <cell r="S388" t="str">
            <v>Pengamanan kebakaran di MA</v>
          </cell>
          <cell r="T388">
            <v>0</v>
          </cell>
          <cell r="U388">
            <v>0</v>
          </cell>
          <cell r="V388">
            <v>0</v>
          </cell>
          <cell r="W388">
            <v>4.8611111111110938E-3</v>
          </cell>
          <cell r="X388">
            <v>0</v>
          </cell>
          <cell r="Y388">
            <v>4.8611111111110938E-3</v>
          </cell>
          <cell r="Z388">
            <v>189</v>
          </cell>
          <cell r="AA388" t="str">
            <v>R</v>
          </cell>
          <cell r="AB388">
            <v>2</v>
          </cell>
          <cell r="AC388">
            <v>0</v>
          </cell>
          <cell r="AD388">
            <v>0</v>
          </cell>
          <cell r="AE388">
            <v>0</v>
          </cell>
          <cell r="AF388">
            <v>1</v>
          </cell>
          <cell r="AG388">
            <v>1</v>
          </cell>
        </row>
        <row r="389">
          <cell r="A389">
            <v>36644</v>
          </cell>
          <cell r="B389" t="str">
            <v>Sanur</v>
          </cell>
          <cell r="C389" t="str">
            <v>P_Sudirman</v>
          </cell>
          <cell r="D389">
            <v>100</v>
          </cell>
          <cell r="H389">
            <v>0.24097222222222223</v>
          </cell>
          <cell r="I389">
            <v>0.24791666666666667</v>
          </cell>
          <cell r="K389" t="str">
            <v>RR</v>
          </cell>
          <cell r="M389">
            <v>6.9444444444444475E-3</v>
          </cell>
          <cell r="N389">
            <v>110</v>
          </cell>
          <cell r="O389">
            <v>110</v>
          </cell>
          <cell r="P389">
            <v>490.73333333333358</v>
          </cell>
          <cell r="Q389">
            <v>49</v>
          </cell>
          <cell r="R389" t="str">
            <v>Lain - lain</v>
          </cell>
          <cell r="S389" t="str">
            <v>Pengamanan kebakaran di MA / Melepas jumper CO di BKIA</v>
          </cell>
          <cell r="T389">
            <v>0</v>
          </cell>
          <cell r="U389">
            <v>0</v>
          </cell>
          <cell r="V389">
            <v>0</v>
          </cell>
          <cell r="W389">
            <v>6.9444444444444475E-3</v>
          </cell>
          <cell r="X389">
            <v>0</v>
          </cell>
          <cell r="Y389">
            <v>6.9444444444444475E-3</v>
          </cell>
          <cell r="Z389">
            <v>189</v>
          </cell>
          <cell r="AA389" t="str">
            <v>R</v>
          </cell>
          <cell r="AB389">
            <v>2</v>
          </cell>
          <cell r="AC389">
            <v>0</v>
          </cell>
          <cell r="AD389">
            <v>0</v>
          </cell>
          <cell r="AE389">
            <v>0</v>
          </cell>
          <cell r="AF389">
            <v>1</v>
          </cell>
          <cell r="AG389">
            <v>1</v>
          </cell>
        </row>
        <row r="390">
          <cell r="A390">
            <v>36644</v>
          </cell>
          <cell r="B390" t="str">
            <v>Kapal</v>
          </cell>
          <cell r="C390" t="str">
            <v>P_Plaga</v>
          </cell>
          <cell r="D390">
            <v>16</v>
          </cell>
          <cell r="E390" t="str">
            <v>EF</v>
          </cell>
          <cell r="F390">
            <v>0.31388888888888888</v>
          </cell>
          <cell r="G390">
            <v>0.31527777777777777</v>
          </cell>
          <cell r="M390">
            <v>1.388888888888884E-3</v>
          </cell>
          <cell r="N390">
            <v>16</v>
          </cell>
          <cell r="O390">
            <v>18</v>
          </cell>
          <cell r="P390">
            <v>15.703466666666611</v>
          </cell>
          <cell r="Q390" t="str">
            <v>41e</v>
          </cell>
          <cell r="R390" t="str">
            <v>Rele bekerja tanpa penyebab yang jelas, PMT  masuk kembali</v>
          </cell>
          <cell r="S390" t="str">
            <v>Reclose sukses</v>
          </cell>
          <cell r="T390">
            <v>1.388888888888884E-3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1.388888888888884E-3</v>
          </cell>
          <cell r="Z390">
            <v>109</v>
          </cell>
          <cell r="AA390" t="str">
            <v>R</v>
          </cell>
          <cell r="AB390">
            <v>0</v>
          </cell>
          <cell r="AC390">
            <v>0</v>
          </cell>
          <cell r="AD390">
            <v>1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36644</v>
          </cell>
          <cell r="B391" t="str">
            <v>Sanur</v>
          </cell>
          <cell r="C391" t="str">
            <v>P_Sudirman</v>
          </cell>
          <cell r="D391">
            <v>140</v>
          </cell>
          <cell r="H391">
            <v>0.36458333333333331</v>
          </cell>
          <cell r="I391">
            <v>0.36527777777777781</v>
          </cell>
          <cell r="K391" t="str">
            <v>RR</v>
          </cell>
          <cell r="M391">
            <v>6.9444444444449749E-4</v>
          </cell>
          <cell r="N391">
            <v>73</v>
          </cell>
          <cell r="O391">
            <v>80</v>
          </cell>
          <cell r="P391">
            <v>68.702666666671917</v>
          </cell>
          <cell r="Q391">
            <v>49</v>
          </cell>
          <cell r="R391" t="str">
            <v>Lain - lain</v>
          </cell>
          <cell r="S391" t="str">
            <v>Melepas LBS Amsterdam penjamperan  kembali CO BKIA</v>
          </cell>
          <cell r="T391">
            <v>0</v>
          </cell>
          <cell r="U391">
            <v>0</v>
          </cell>
          <cell r="V391">
            <v>0</v>
          </cell>
          <cell r="W391">
            <v>6.9444444444449749E-4</v>
          </cell>
          <cell r="X391">
            <v>0</v>
          </cell>
          <cell r="Y391">
            <v>6.9444444444449749E-4</v>
          </cell>
          <cell r="Z391">
            <v>189</v>
          </cell>
          <cell r="AA391" t="str">
            <v>R</v>
          </cell>
          <cell r="AB391">
            <v>2</v>
          </cell>
          <cell r="AC391">
            <v>0</v>
          </cell>
          <cell r="AD391">
            <v>0</v>
          </cell>
          <cell r="AE391">
            <v>0</v>
          </cell>
          <cell r="AF391">
            <v>1</v>
          </cell>
          <cell r="AG391">
            <v>1</v>
          </cell>
        </row>
        <row r="392">
          <cell r="A392">
            <v>36644</v>
          </cell>
          <cell r="B392" t="str">
            <v>GH_Unud</v>
          </cell>
          <cell r="C392" t="str">
            <v>LBS7_F_Teuku_Umar</v>
          </cell>
          <cell r="D392">
            <v>0</v>
          </cell>
          <cell r="I392">
            <v>0.37638888888888888</v>
          </cell>
          <cell r="P392">
            <v>0</v>
          </cell>
          <cell r="Q392">
            <v>49</v>
          </cell>
          <cell r="R392" t="str">
            <v>Lain - lain</v>
          </cell>
          <cell r="S392" t="str">
            <v>Feeder Teuku Umar dipikul P Expres Unud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337</v>
          </cell>
          <cell r="AA392" t="str">
            <v>L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1</v>
          </cell>
        </row>
        <row r="393">
          <cell r="A393">
            <v>36644</v>
          </cell>
          <cell r="B393" t="str">
            <v>Sanur</v>
          </cell>
          <cell r="C393" t="str">
            <v>P_Nusa_Indah</v>
          </cell>
          <cell r="D393">
            <v>103</v>
          </cell>
          <cell r="E393" t="str">
            <v>EF</v>
          </cell>
          <cell r="F393">
            <v>0.45</v>
          </cell>
          <cell r="G393">
            <v>0.45069444444444445</v>
          </cell>
          <cell r="M393">
            <v>6.9444444444444198E-4</v>
          </cell>
          <cell r="N393">
            <v>93</v>
          </cell>
          <cell r="O393">
            <v>100</v>
          </cell>
          <cell r="P393">
            <v>50.545533333333154</v>
          </cell>
          <cell r="Q393" t="str">
            <v>41e</v>
          </cell>
          <cell r="R393" t="str">
            <v>Rele bekerja tanpa penyebab yang jelas, PMT  masuk kembali</v>
          </cell>
          <cell r="T393">
            <v>6.9444444444444198E-4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6.9444444444444198E-4</v>
          </cell>
          <cell r="Z393">
            <v>193</v>
          </cell>
          <cell r="AA393" t="str">
            <v>R</v>
          </cell>
          <cell r="AB393">
            <v>0</v>
          </cell>
          <cell r="AC393">
            <v>0</v>
          </cell>
          <cell r="AD393">
            <v>1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36644</v>
          </cell>
          <cell r="B394" t="str">
            <v>Gianyar</v>
          </cell>
          <cell r="C394" t="str">
            <v>P_Tampak_Siring</v>
          </cell>
          <cell r="D394">
            <v>35</v>
          </cell>
          <cell r="E394" t="str">
            <v>EF</v>
          </cell>
          <cell r="F394">
            <v>0.4465277777777778</v>
          </cell>
          <cell r="G394">
            <v>0.44722222222222219</v>
          </cell>
          <cell r="M394">
            <v>6.9444444444438647E-4</v>
          </cell>
          <cell r="N394">
            <v>35</v>
          </cell>
          <cell r="O394">
            <v>35</v>
          </cell>
          <cell r="P394">
            <v>17.175666666665233</v>
          </cell>
          <cell r="Q394" t="str">
            <v>41e</v>
          </cell>
          <cell r="R394" t="str">
            <v>Rele bekerja tanpa penyebab yang jelas, PMT  masuk kembali</v>
          </cell>
          <cell r="T394">
            <v>6.9444444444438647E-4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6.9444444444438647E-4</v>
          </cell>
          <cell r="Z394">
            <v>64</v>
          </cell>
          <cell r="AA394" t="str">
            <v>R</v>
          </cell>
          <cell r="AB394">
            <v>0</v>
          </cell>
          <cell r="AC394">
            <v>0</v>
          </cell>
          <cell r="AD394">
            <v>1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36644</v>
          </cell>
          <cell r="B395" t="str">
            <v>GH_SS_I</v>
          </cell>
          <cell r="C395" t="str">
            <v>LBS2_Cikaratei</v>
          </cell>
          <cell r="D395">
            <v>0</v>
          </cell>
          <cell r="H395">
            <v>0.65625</v>
          </cell>
          <cell r="I395">
            <v>0.54513888888888895</v>
          </cell>
          <cell r="K395" t="str">
            <v>R</v>
          </cell>
          <cell r="M395">
            <v>0</v>
          </cell>
          <cell r="P395">
            <v>0</v>
          </cell>
          <cell r="Q395">
            <v>49</v>
          </cell>
          <cell r="R395" t="str">
            <v>Lain - lain</v>
          </cell>
          <cell r="S395" t="str">
            <v>Beban P Hilton dipikul P SS I</v>
          </cell>
          <cell r="T395">
            <v>0</v>
          </cell>
          <cell r="U395">
            <v>0</v>
          </cell>
          <cell r="V395">
            <v>0</v>
          </cell>
          <cell r="W395">
            <v>-0.11111111111111105</v>
          </cell>
          <cell r="X395">
            <v>0</v>
          </cell>
          <cell r="Y395">
            <v>-0.11111111111111105</v>
          </cell>
          <cell r="Z395">
            <v>482</v>
          </cell>
          <cell r="AA395" t="str">
            <v>L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1</v>
          </cell>
          <cell r="AG395">
            <v>1</v>
          </cell>
        </row>
        <row r="396">
          <cell r="A396">
            <v>36644</v>
          </cell>
          <cell r="B396" t="str">
            <v>Nusa Dua</v>
          </cell>
          <cell r="C396" t="str">
            <v>P_Hilton</v>
          </cell>
          <cell r="D396">
            <v>0</v>
          </cell>
          <cell r="H396">
            <v>0.55208333333333337</v>
          </cell>
          <cell r="I396">
            <v>0.6479166666666667</v>
          </cell>
          <cell r="J396">
            <v>0.54513888888888895</v>
          </cell>
          <cell r="K396" t="str">
            <v>M</v>
          </cell>
          <cell r="M396">
            <v>0</v>
          </cell>
          <cell r="P396">
            <v>0</v>
          </cell>
          <cell r="Q396">
            <v>49</v>
          </cell>
          <cell r="R396" t="str">
            <v>Lain - lain</v>
          </cell>
          <cell r="S396" t="str">
            <v>Penggantian CT di Cubikle H Hilton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-6.9444444444444198E-3</v>
          </cell>
          <cell r="Y396">
            <v>-6.9444444444444198E-3</v>
          </cell>
          <cell r="Z396">
            <v>128</v>
          </cell>
          <cell r="AA396" t="str">
            <v>R</v>
          </cell>
          <cell r="AB396">
            <v>0</v>
          </cell>
          <cell r="AC396">
            <v>1</v>
          </cell>
          <cell r="AD396">
            <v>0</v>
          </cell>
          <cell r="AE396">
            <v>0</v>
          </cell>
          <cell r="AF396">
            <v>1</v>
          </cell>
          <cell r="AG396">
            <v>1</v>
          </cell>
        </row>
        <row r="397">
          <cell r="A397">
            <v>36644</v>
          </cell>
          <cell r="B397" t="str">
            <v>Antosari</v>
          </cell>
          <cell r="C397" t="str">
            <v>P_Belimbing</v>
          </cell>
          <cell r="D397">
            <v>4</v>
          </cell>
          <cell r="E397" t="str">
            <v>EF</v>
          </cell>
          <cell r="F397">
            <v>0.7583333333333333</v>
          </cell>
          <cell r="G397">
            <v>0.75902777777777775</v>
          </cell>
          <cell r="M397">
            <v>6.9444444444444198E-4</v>
          </cell>
          <cell r="N397">
            <v>4</v>
          </cell>
          <cell r="O397">
            <v>5</v>
          </cell>
          <cell r="P397">
            <v>1.9629333333333263</v>
          </cell>
          <cell r="Q397" t="str">
            <v>41e</v>
          </cell>
          <cell r="R397" t="str">
            <v>Rele bekerja tanpa penyebab yang jelas, PMT  masuk kembali</v>
          </cell>
          <cell r="S397" t="str">
            <v>Reclose sukses</v>
          </cell>
          <cell r="T397">
            <v>6.9444444444444198E-4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6.9444444444444198E-4</v>
          </cell>
          <cell r="Z397">
            <v>3</v>
          </cell>
          <cell r="AA397" t="str">
            <v>R</v>
          </cell>
          <cell r="AB397">
            <v>0</v>
          </cell>
          <cell r="AC397">
            <v>0</v>
          </cell>
          <cell r="AD397">
            <v>1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36644</v>
          </cell>
          <cell r="B398" t="str">
            <v>Gianyar</v>
          </cell>
          <cell r="C398" t="str">
            <v>P_Ubud</v>
          </cell>
          <cell r="D398">
            <v>118</v>
          </cell>
          <cell r="E398" t="str">
            <v>OC</v>
          </cell>
          <cell r="F398">
            <v>0.92291666666666661</v>
          </cell>
          <cell r="I398">
            <v>0.92361111111111116</v>
          </cell>
          <cell r="K398" t="str">
            <v>R</v>
          </cell>
          <cell r="M398">
            <v>6.94444444444553E-4</v>
          </cell>
          <cell r="N398" t="str">
            <v>~</v>
          </cell>
          <cell r="O398" t="str">
            <v>~</v>
          </cell>
          <cell r="P398">
            <v>57.906533333342381</v>
          </cell>
          <cell r="Q398">
            <v>49</v>
          </cell>
          <cell r="R398" t="str">
            <v>Lain - lain</v>
          </cell>
          <cell r="S398" t="str">
            <v>Dicoba Gagal</v>
          </cell>
          <cell r="T398">
            <v>0</v>
          </cell>
          <cell r="U398">
            <v>6.94444444444553E-4</v>
          </cell>
          <cell r="V398">
            <v>0</v>
          </cell>
          <cell r="W398">
            <v>0</v>
          </cell>
          <cell r="X398">
            <v>0</v>
          </cell>
          <cell r="Y398">
            <v>6.94444444444553E-4</v>
          </cell>
          <cell r="Z398">
            <v>69</v>
          </cell>
          <cell r="AA398" t="str">
            <v>R</v>
          </cell>
          <cell r="AB398">
            <v>1</v>
          </cell>
          <cell r="AC398">
            <v>0</v>
          </cell>
          <cell r="AD398">
            <v>1</v>
          </cell>
          <cell r="AE398">
            <v>0</v>
          </cell>
          <cell r="AF398">
            <v>0</v>
          </cell>
          <cell r="AG398">
            <v>1</v>
          </cell>
        </row>
        <row r="399">
          <cell r="A399">
            <v>36644</v>
          </cell>
          <cell r="B399" t="str">
            <v>Gianyar</v>
          </cell>
          <cell r="C399" t="str">
            <v>P_Ubud</v>
          </cell>
          <cell r="D399">
            <v>118</v>
          </cell>
          <cell r="E399" t="str">
            <v>OC</v>
          </cell>
          <cell r="F399">
            <v>0.92361111111111116</v>
          </cell>
          <cell r="I399">
            <v>0.92708333333333337</v>
          </cell>
          <cell r="K399" t="str">
            <v>R</v>
          </cell>
          <cell r="M399">
            <v>3.4722222222222099E-3</v>
          </cell>
          <cell r="N399">
            <v>10</v>
          </cell>
          <cell r="O399">
            <v>60</v>
          </cell>
          <cell r="P399">
            <v>289.53266666666565</v>
          </cell>
          <cell r="Q399" t="str">
            <v>41e</v>
          </cell>
          <cell r="R399" t="str">
            <v>Rele bekerja tanpa penyebab yang jelas, PMT  masuk kembali</v>
          </cell>
          <cell r="S399" t="str">
            <v>PMT masuk dengan melokalisir F.Peliatan di GH Sakah</v>
          </cell>
          <cell r="T399">
            <v>0</v>
          </cell>
          <cell r="U399">
            <v>3.4722222222222099E-3</v>
          </cell>
          <cell r="V399">
            <v>0</v>
          </cell>
          <cell r="W399">
            <v>0</v>
          </cell>
          <cell r="X399">
            <v>0</v>
          </cell>
          <cell r="Y399">
            <v>3.4722222222222099E-3</v>
          </cell>
          <cell r="Z399">
            <v>69</v>
          </cell>
          <cell r="AA399" t="str">
            <v>R</v>
          </cell>
          <cell r="AB399">
            <v>1</v>
          </cell>
          <cell r="AC399">
            <v>0</v>
          </cell>
          <cell r="AD399">
            <v>1</v>
          </cell>
          <cell r="AE399">
            <v>0</v>
          </cell>
          <cell r="AF399">
            <v>0</v>
          </cell>
          <cell r="AG399">
            <v>1</v>
          </cell>
        </row>
        <row r="400">
          <cell r="A400">
            <v>36644</v>
          </cell>
          <cell r="B400" t="str">
            <v>GH_Sakah</v>
          </cell>
          <cell r="C400" t="str">
            <v>LBS4_P_Ubud</v>
          </cell>
          <cell r="D400">
            <v>0</v>
          </cell>
          <cell r="H400">
            <v>0.92638888888888893</v>
          </cell>
          <cell r="I400">
            <v>0.9277777777777777</v>
          </cell>
          <cell r="K400" t="str">
            <v>RR</v>
          </cell>
          <cell r="M400">
            <v>1.3888888888887729E-3</v>
          </cell>
          <cell r="N400">
            <v>0</v>
          </cell>
          <cell r="O400">
            <v>0</v>
          </cell>
          <cell r="P400">
            <v>0</v>
          </cell>
          <cell r="Q400">
            <v>49</v>
          </cell>
          <cell r="R400" t="str">
            <v>Lain - lain</v>
          </cell>
          <cell r="S400" t="str">
            <v>Lokalisir Gangguan</v>
          </cell>
          <cell r="T400">
            <v>0</v>
          </cell>
          <cell r="U400">
            <v>0</v>
          </cell>
          <cell r="V400">
            <v>0</v>
          </cell>
          <cell r="W400">
            <v>1.3888888888887729E-3</v>
          </cell>
          <cell r="X400">
            <v>0</v>
          </cell>
          <cell r="Y400">
            <v>1.3888888888887729E-3</v>
          </cell>
          <cell r="Z400">
            <v>424</v>
          </cell>
          <cell r="AA400" t="str">
            <v>L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1</v>
          </cell>
          <cell r="AG400">
            <v>1</v>
          </cell>
        </row>
        <row r="401">
          <cell r="A401">
            <v>36644</v>
          </cell>
          <cell r="B401" t="str">
            <v>GH_Sakah</v>
          </cell>
          <cell r="C401" t="str">
            <v>LBS5_F_Batuan</v>
          </cell>
          <cell r="D401">
            <v>0</v>
          </cell>
          <cell r="H401">
            <v>0.9277777777777777</v>
          </cell>
          <cell r="I401">
            <v>0.96597222222222223</v>
          </cell>
          <cell r="K401" t="str">
            <v>RR</v>
          </cell>
          <cell r="M401">
            <v>3.8194444444444531E-2</v>
          </cell>
          <cell r="N401">
            <v>0</v>
          </cell>
          <cell r="O401">
            <v>0</v>
          </cell>
          <cell r="P401">
            <v>0</v>
          </cell>
          <cell r="Q401">
            <v>49</v>
          </cell>
          <cell r="R401" t="str">
            <v>Lain - lain</v>
          </cell>
          <cell r="S401" t="str">
            <v>Lokalisir Gangguan</v>
          </cell>
          <cell r="T401">
            <v>0</v>
          </cell>
          <cell r="U401">
            <v>0</v>
          </cell>
          <cell r="V401">
            <v>0</v>
          </cell>
          <cell r="W401">
            <v>3.8194444444444531E-2</v>
          </cell>
          <cell r="X401">
            <v>0</v>
          </cell>
          <cell r="Y401">
            <v>3.8194444444444531E-2</v>
          </cell>
          <cell r="Z401">
            <v>425</v>
          </cell>
          <cell r="AA401" t="str">
            <v>L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1</v>
          </cell>
          <cell r="AG401">
            <v>1</v>
          </cell>
        </row>
        <row r="402">
          <cell r="A402">
            <v>36644</v>
          </cell>
          <cell r="B402" t="str">
            <v>Gianyar</v>
          </cell>
          <cell r="C402" t="str">
            <v>P_Ubud</v>
          </cell>
          <cell r="D402">
            <v>0</v>
          </cell>
          <cell r="H402">
            <v>0.96388888888888891</v>
          </cell>
          <cell r="I402">
            <v>0.9868055555555556</v>
          </cell>
          <cell r="K402" t="str">
            <v>RR</v>
          </cell>
          <cell r="M402">
            <v>2.2916666666666696E-2</v>
          </cell>
          <cell r="N402">
            <v>70</v>
          </cell>
          <cell r="O402">
            <v>90</v>
          </cell>
          <cell r="P402">
            <v>0</v>
          </cell>
          <cell r="Q402">
            <v>49</v>
          </cell>
          <cell r="R402" t="str">
            <v>Lain - lain</v>
          </cell>
          <cell r="S402" t="str">
            <v>Terminal Cable di pole I GH Sakah Putus Phase R</v>
          </cell>
          <cell r="T402">
            <v>0</v>
          </cell>
          <cell r="U402">
            <v>0</v>
          </cell>
          <cell r="V402">
            <v>0</v>
          </cell>
          <cell r="W402">
            <v>2.2916666666666696E-2</v>
          </cell>
          <cell r="X402">
            <v>0</v>
          </cell>
          <cell r="Y402">
            <v>2.2916666666666696E-2</v>
          </cell>
          <cell r="Z402">
            <v>69</v>
          </cell>
          <cell r="AA402" t="str">
            <v>R</v>
          </cell>
          <cell r="AB402">
            <v>2</v>
          </cell>
          <cell r="AC402">
            <v>0</v>
          </cell>
          <cell r="AD402">
            <v>0</v>
          </cell>
          <cell r="AE402">
            <v>0</v>
          </cell>
          <cell r="AF402">
            <v>1</v>
          </cell>
          <cell r="AG402">
            <v>1</v>
          </cell>
        </row>
        <row r="403">
          <cell r="A403">
            <v>36645</v>
          </cell>
          <cell r="B403" t="str">
            <v>Antosari</v>
          </cell>
          <cell r="C403" t="str">
            <v>P_Bajera</v>
          </cell>
          <cell r="D403">
            <v>11</v>
          </cell>
          <cell r="E403" t="str">
            <v>EF</v>
          </cell>
          <cell r="F403">
            <v>0.39097222222222222</v>
          </cell>
          <cell r="G403">
            <v>0.39166666666666666</v>
          </cell>
          <cell r="M403">
            <v>6.9444444444444198E-4</v>
          </cell>
          <cell r="N403">
            <v>8</v>
          </cell>
          <cell r="O403">
            <v>11</v>
          </cell>
          <cell r="P403">
            <v>5.3980666666666481</v>
          </cell>
          <cell r="Q403" t="str">
            <v>41e</v>
          </cell>
          <cell r="R403" t="str">
            <v>Rele bekerja tanpa penyebab yang jelas, PMT  masuk kembali</v>
          </cell>
          <cell r="S403" t="str">
            <v>Reclose sukses</v>
          </cell>
          <cell r="T403">
            <v>6.9444444444444198E-4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6.9444444444444198E-4</v>
          </cell>
          <cell r="Z403">
            <v>2</v>
          </cell>
          <cell r="AA403" t="str">
            <v>R</v>
          </cell>
          <cell r="AB403">
            <v>0</v>
          </cell>
          <cell r="AC403">
            <v>0</v>
          </cell>
          <cell r="AD403">
            <v>1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36645</v>
          </cell>
          <cell r="B404" t="str">
            <v>Kapal</v>
          </cell>
          <cell r="C404" t="str">
            <v>P_Tanah_Lot</v>
          </cell>
          <cell r="D404">
            <v>15</v>
          </cell>
          <cell r="H404">
            <v>0.41805555555555557</v>
          </cell>
          <cell r="I404">
            <v>0.47499999999999998</v>
          </cell>
          <cell r="K404" t="str">
            <v>RR</v>
          </cell>
          <cell r="M404">
            <v>5.6944444444444409E-2</v>
          </cell>
          <cell r="N404">
            <v>10</v>
          </cell>
          <cell r="O404">
            <v>15</v>
          </cell>
          <cell r="P404">
            <v>603.60199999999963</v>
          </cell>
          <cell r="Q404">
            <v>49</v>
          </cell>
          <cell r="R404" t="str">
            <v>Lain - lain</v>
          </cell>
          <cell r="S404" t="str">
            <v>Relokasi Trafo di Br Kebon Gardu  KD 14</v>
          </cell>
          <cell r="T404">
            <v>0</v>
          </cell>
          <cell r="U404">
            <v>0</v>
          </cell>
          <cell r="V404">
            <v>0</v>
          </cell>
          <cell r="W404">
            <v>5.6944444444444409E-2</v>
          </cell>
          <cell r="X404">
            <v>0</v>
          </cell>
          <cell r="Y404">
            <v>5.6944444444444409E-2</v>
          </cell>
          <cell r="Z404">
            <v>99</v>
          </cell>
          <cell r="AA404" t="str">
            <v>R</v>
          </cell>
          <cell r="AB404">
            <v>2</v>
          </cell>
          <cell r="AC404">
            <v>0</v>
          </cell>
          <cell r="AD404">
            <v>0</v>
          </cell>
          <cell r="AE404">
            <v>0</v>
          </cell>
          <cell r="AF404">
            <v>1</v>
          </cell>
          <cell r="AG404">
            <v>1</v>
          </cell>
        </row>
        <row r="405">
          <cell r="A405">
            <v>36645</v>
          </cell>
          <cell r="B405" t="str">
            <v>Gianyar</v>
          </cell>
          <cell r="C405" t="str">
            <v>P_Kesatrian</v>
          </cell>
          <cell r="D405">
            <v>30</v>
          </cell>
          <cell r="E405" t="str">
            <v>EF</v>
          </cell>
          <cell r="F405">
            <v>0.42152777777777778</v>
          </cell>
          <cell r="G405">
            <v>0.42222222222222222</v>
          </cell>
          <cell r="M405">
            <v>6.9444444444444198E-4</v>
          </cell>
          <cell r="N405">
            <v>30</v>
          </cell>
          <cell r="O405">
            <v>30</v>
          </cell>
          <cell r="P405">
            <v>14.721999999999948</v>
          </cell>
          <cell r="Q405" t="str">
            <v>41e</v>
          </cell>
          <cell r="R405" t="str">
            <v>Rele bekerja tanpa penyebab yang jelas, PMT  masuk kembali</v>
          </cell>
          <cell r="S405" t="str">
            <v>Reclose sukses</v>
          </cell>
          <cell r="T405">
            <v>6.9444444444444198E-4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6.9444444444444198E-4</v>
          </cell>
          <cell r="Z405">
            <v>63</v>
          </cell>
          <cell r="AA405" t="str">
            <v>R</v>
          </cell>
          <cell r="AB405">
            <v>0</v>
          </cell>
          <cell r="AC405">
            <v>0</v>
          </cell>
          <cell r="AD405">
            <v>1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36645</v>
          </cell>
          <cell r="B406" t="str">
            <v>GH_Sakah</v>
          </cell>
          <cell r="C406" t="str">
            <v>LBS5_F_Batuan</v>
          </cell>
          <cell r="D406">
            <v>0</v>
          </cell>
          <cell r="H406">
            <v>0.50694444444444442</v>
          </cell>
          <cell r="I406">
            <v>0.51388888888888895</v>
          </cell>
          <cell r="K406" t="str">
            <v>RR</v>
          </cell>
          <cell r="M406">
            <v>6.9444444444445308E-3</v>
          </cell>
          <cell r="P406">
            <v>0</v>
          </cell>
          <cell r="Q406">
            <v>24</v>
          </cell>
          <cell r="R406" t="str">
            <v>Transformator rusak</v>
          </cell>
          <cell r="S406" t="str">
            <v>Buka jamper di SK 11 Br Batuan Sukawati ( ganti trafo )</v>
          </cell>
          <cell r="T406">
            <v>0</v>
          </cell>
          <cell r="U406">
            <v>0</v>
          </cell>
          <cell r="V406">
            <v>0</v>
          </cell>
          <cell r="W406">
            <v>6.9444444444445308E-3</v>
          </cell>
          <cell r="X406">
            <v>0</v>
          </cell>
          <cell r="Y406">
            <v>6.9444444444445308E-3</v>
          </cell>
          <cell r="Z406">
            <v>425</v>
          </cell>
          <cell r="AA406" t="str">
            <v>L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1</v>
          </cell>
          <cell r="AG406">
            <v>1</v>
          </cell>
        </row>
        <row r="407">
          <cell r="A407">
            <v>36645</v>
          </cell>
          <cell r="B407" t="str">
            <v>Sanur</v>
          </cell>
          <cell r="C407" t="str">
            <v>P_Bet_Ngandang</v>
          </cell>
          <cell r="D407">
            <v>55</v>
          </cell>
          <cell r="E407" t="str">
            <v>OC/EF</v>
          </cell>
          <cell r="F407">
            <v>0.52361111111111114</v>
          </cell>
          <cell r="G407">
            <v>0.52430555555555558</v>
          </cell>
          <cell r="M407">
            <v>6.9444444444444198E-4</v>
          </cell>
          <cell r="N407">
            <v>50</v>
          </cell>
          <cell r="O407">
            <v>50</v>
          </cell>
          <cell r="P407">
            <v>26.99033333333324</v>
          </cell>
          <cell r="Q407" t="str">
            <v>41e</v>
          </cell>
          <cell r="R407" t="str">
            <v>Rele bekerja tanpa penyebab yang jelas, PMT  masuk kembali</v>
          </cell>
          <cell r="S407" t="str">
            <v>Reclose sukses</v>
          </cell>
          <cell r="T407">
            <v>6.9444444444444198E-4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6.9444444444444198E-4</v>
          </cell>
          <cell r="Z407">
            <v>186</v>
          </cell>
          <cell r="AA407" t="str">
            <v>R</v>
          </cell>
          <cell r="AB407">
            <v>0</v>
          </cell>
          <cell r="AC407">
            <v>0</v>
          </cell>
          <cell r="AD407">
            <v>1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36645</v>
          </cell>
          <cell r="B408" t="str">
            <v>Sanur</v>
          </cell>
          <cell r="C408" t="str">
            <v>P_Bet_Ngandang</v>
          </cell>
          <cell r="D408">
            <v>50</v>
          </cell>
          <cell r="E408" t="str">
            <v>EF</v>
          </cell>
          <cell r="F408">
            <v>0.52500000000000002</v>
          </cell>
          <cell r="G408">
            <v>0.5395833333333333</v>
          </cell>
          <cell r="M408">
            <v>1.4583333333333282E-2</v>
          </cell>
          <cell r="N408">
            <v>30</v>
          </cell>
          <cell r="O408">
            <v>45</v>
          </cell>
          <cell r="P408">
            <v>515.26999999999816</v>
          </cell>
          <cell r="Q408" t="str">
            <v>44b</v>
          </cell>
          <cell r="R408" t="str">
            <v>Jumper SUTM putus</v>
          </cell>
          <cell r="S408" t="str">
            <v>Jamperan putus di Penyu Dewata Phasa R</v>
          </cell>
          <cell r="T408">
            <v>1.4583333333333282E-2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1.4583333333333282E-2</v>
          </cell>
          <cell r="Z408">
            <v>186</v>
          </cell>
          <cell r="AA408" t="str">
            <v>R</v>
          </cell>
          <cell r="AB408">
            <v>0</v>
          </cell>
          <cell r="AC408">
            <v>0</v>
          </cell>
          <cell r="AD408">
            <v>1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36645</v>
          </cell>
          <cell r="B409" t="str">
            <v>Antosari</v>
          </cell>
          <cell r="C409" t="str">
            <v>P_Bajera</v>
          </cell>
          <cell r="D409">
            <v>8</v>
          </cell>
          <cell r="E409" t="str">
            <v>EF</v>
          </cell>
          <cell r="F409">
            <v>0.53680555555555554</v>
          </cell>
          <cell r="G409">
            <v>0.53749999999999998</v>
          </cell>
          <cell r="M409">
            <v>6.9444444444444198E-4</v>
          </cell>
          <cell r="N409">
            <v>8</v>
          </cell>
          <cell r="O409">
            <v>8</v>
          </cell>
          <cell r="P409">
            <v>3.9258666666666526</v>
          </cell>
          <cell r="Q409" t="str">
            <v>41e</v>
          </cell>
          <cell r="R409" t="str">
            <v>Rele bekerja tanpa penyebab yang jelas, PMT  masuk kembali</v>
          </cell>
          <cell r="T409">
            <v>6.9444444444444198E-4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6.9444444444444198E-4</v>
          </cell>
          <cell r="Z409">
            <v>2</v>
          </cell>
          <cell r="AA409" t="str">
            <v>R</v>
          </cell>
          <cell r="AB409">
            <v>0</v>
          </cell>
          <cell r="AC409">
            <v>0</v>
          </cell>
          <cell r="AD409">
            <v>1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36645</v>
          </cell>
          <cell r="B410" t="str">
            <v>Antosari</v>
          </cell>
          <cell r="C410" t="str">
            <v>P_Bajera</v>
          </cell>
          <cell r="D410">
            <v>8</v>
          </cell>
          <cell r="H410">
            <v>0.5444444444444444</v>
          </cell>
          <cell r="I410">
            <v>0.55486111111111114</v>
          </cell>
          <cell r="K410" t="str">
            <v>RR</v>
          </cell>
          <cell r="M410">
            <v>1.0416666666666741E-2</v>
          </cell>
          <cell r="N410">
            <v>8</v>
          </cell>
          <cell r="O410">
            <v>9</v>
          </cell>
          <cell r="P410">
            <v>58.888000000000417</v>
          </cell>
          <cell r="Q410">
            <v>46</v>
          </cell>
          <cell r="R410" t="str">
            <v>Cut Out rusak</v>
          </cell>
          <cell r="S410" t="str">
            <v>Ganti CO Pengambilan Megati  Phasa S</v>
          </cell>
          <cell r="T410">
            <v>0</v>
          </cell>
          <cell r="U410">
            <v>0</v>
          </cell>
          <cell r="V410">
            <v>0</v>
          </cell>
          <cell r="W410">
            <v>1.0416666666666741E-2</v>
          </cell>
          <cell r="X410">
            <v>0</v>
          </cell>
          <cell r="Y410">
            <v>1.0416666666666741E-2</v>
          </cell>
          <cell r="Z410">
            <v>2</v>
          </cell>
          <cell r="AA410" t="str">
            <v>R</v>
          </cell>
          <cell r="AB410">
            <v>2</v>
          </cell>
          <cell r="AC410">
            <v>0</v>
          </cell>
          <cell r="AD410">
            <v>0</v>
          </cell>
          <cell r="AE410">
            <v>0</v>
          </cell>
          <cell r="AF410">
            <v>1</v>
          </cell>
          <cell r="AG410">
            <v>1</v>
          </cell>
        </row>
        <row r="411">
          <cell r="A411">
            <v>36645</v>
          </cell>
          <cell r="B411" t="str">
            <v>Sanur</v>
          </cell>
          <cell r="C411" t="str">
            <v>P_Nusa_Indah</v>
          </cell>
          <cell r="D411">
            <v>100</v>
          </cell>
          <cell r="E411" t="str">
            <v>EF</v>
          </cell>
          <cell r="F411">
            <v>0.57361111111111118</v>
          </cell>
          <cell r="G411">
            <v>0.57430555555555551</v>
          </cell>
          <cell r="M411">
            <v>6.9444444444433095E-4</v>
          </cell>
          <cell r="N411">
            <v>84</v>
          </cell>
          <cell r="O411">
            <v>100</v>
          </cell>
          <cell r="P411">
            <v>49.073333333325316</v>
          </cell>
          <cell r="Q411" t="str">
            <v>41e</v>
          </cell>
          <cell r="R411" t="str">
            <v>Rele bekerja tanpa penyebab yang jelas, PMT  masuk kembali</v>
          </cell>
          <cell r="S411" t="str">
            <v>Reclose sukses</v>
          </cell>
          <cell r="T411">
            <v>6.9444444444433095E-4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6.9444444444433095E-4</v>
          </cell>
          <cell r="Z411">
            <v>193</v>
          </cell>
          <cell r="AA411" t="str">
            <v>R</v>
          </cell>
          <cell r="AB411">
            <v>0</v>
          </cell>
          <cell r="AC411">
            <v>0</v>
          </cell>
          <cell r="AD411">
            <v>1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36645</v>
          </cell>
          <cell r="B412" t="str">
            <v>Sanur</v>
          </cell>
          <cell r="C412" t="str">
            <v>P_Bet_Ngandang</v>
          </cell>
          <cell r="D412">
            <v>30</v>
          </cell>
          <cell r="H412">
            <v>0.60416666666666663</v>
          </cell>
          <cell r="I412">
            <v>0.60486111111111118</v>
          </cell>
          <cell r="K412" t="str">
            <v>RR</v>
          </cell>
          <cell r="M412">
            <v>6.94444444444553E-4</v>
          </cell>
          <cell r="N412">
            <v>45</v>
          </cell>
          <cell r="O412">
            <v>60</v>
          </cell>
          <cell r="P412">
            <v>14.722000000002302</v>
          </cell>
          <cell r="Q412" t="str">
            <v>44b</v>
          </cell>
          <cell r="R412" t="str">
            <v>Jumper SUTM putus</v>
          </cell>
          <cell r="S412" t="str">
            <v>Memasukan LBS Patricia yang dilokalisir, u/ memperbaiki Jamperan putus di Penyu Dewata Phasa R</v>
          </cell>
          <cell r="T412">
            <v>0</v>
          </cell>
          <cell r="U412">
            <v>0</v>
          </cell>
          <cell r="V412">
            <v>0</v>
          </cell>
          <cell r="W412">
            <v>6.94444444444553E-4</v>
          </cell>
          <cell r="X412">
            <v>0</v>
          </cell>
          <cell r="Y412">
            <v>6.94444444444553E-4</v>
          </cell>
          <cell r="Z412">
            <v>186</v>
          </cell>
          <cell r="AA412" t="str">
            <v>R</v>
          </cell>
          <cell r="AB412">
            <v>2</v>
          </cell>
          <cell r="AC412">
            <v>0</v>
          </cell>
          <cell r="AD412">
            <v>0</v>
          </cell>
          <cell r="AE412">
            <v>0</v>
          </cell>
          <cell r="AF412">
            <v>1</v>
          </cell>
          <cell r="AG412">
            <v>1</v>
          </cell>
        </row>
        <row r="413">
          <cell r="A413">
            <v>36645</v>
          </cell>
          <cell r="B413" t="str">
            <v>GH_Sakah</v>
          </cell>
          <cell r="C413" t="str">
            <v>LBS5_F_Batuan</v>
          </cell>
          <cell r="D413">
            <v>0</v>
          </cell>
          <cell r="H413">
            <v>0.625</v>
          </cell>
          <cell r="I413">
            <v>0.63263888888888886</v>
          </cell>
          <cell r="K413" t="str">
            <v>RR</v>
          </cell>
          <cell r="M413">
            <v>7.6388888888888618E-3</v>
          </cell>
          <cell r="N413">
            <v>0</v>
          </cell>
          <cell r="O413">
            <v>0</v>
          </cell>
          <cell r="P413">
            <v>0</v>
          </cell>
          <cell r="Q413">
            <v>25</v>
          </cell>
          <cell r="R413" t="str">
            <v>Transformator rusak</v>
          </cell>
          <cell r="S413" t="str">
            <v>Jamper kembali r di SK 11 Br Batuan Sukawati ( ganti trafo )</v>
          </cell>
          <cell r="T413">
            <v>0</v>
          </cell>
          <cell r="U413">
            <v>0</v>
          </cell>
          <cell r="V413">
            <v>0</v>
          </cell>
          <cell r="W413">
            <v>7.6388888888888618E-3</v>
          </cell>
          <cell r="X413">
            <v>0</v>
          </cell>
          <cell r="Y413">
            <v>7.6388888888888618E-3</v>
          </cell>
          <cell r="Z413">
            <v>425</v>
          </cell>
          <cell r="AA413" t="str">
            <v>L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1</v>
          </cell>
          <cell r="AG413">
            <v>1</v>
          </cell>
        </row>
        <row r="414">
          <cell r="A414">
            <v>36645</v>
          </cell>
          <cell r="B414" t="str">
            <v>GH_Sakah</v>
          </cell>
          <cell r="C414" t="str">
            <v>LBS2_F_Sukawati</v>
          </cell>
          <cell r="D414">
            <v>0</v>
          </cell>
          <cell r="H414">
            <v>0.72083333333333333</v>
          </cell>
          <cell r="I414">
            <v>0.72430555555555554</v>
          </cell>
          <cell r="K414" t="str">
            <v>RR</v>
          </cell>
          <cell r="M414">
            <v>3.4722222222222099E-3</v>
          </cell>
          <cell r="N414">
            <v>0</v>
          </cell>
          <cell r="O414">
            <v>0</v>
          </cell>
          <cell r="P414">
            <v>0</v>
          </cell>
          <cell r="Q414">
            <v>49</v>
          </cell>
          <cell r="R414" t="str">
            <v>Lain - lain</v>
          </cell>
          <cell r="S414" t="str">
            <v>Menurunkan ular yang nempel di C/O Gardu SK 51 Sukawati.</v>
          </cell>
          <cell r="T414">
            <v>0</v>
          </cell>
          <cell r="U414">
            <v>0</v>
          </cell>
          <cell r="V414">
            <v>0</v>
          </cell>
          <cell r="W414">
            <v>3.4722222222222099E-3</v>
          </cell>
          <cell r="X414">
            <v>0</v>
          </cell>
          <cell r="Y414">
            <v>3.4722222222222099E-3</v>
          </cell>
          <cell r="Z414">
            <v>392</v>
          </cell>
          <cell r="AA414" t="str">
            <v>L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  <cell r="AG414">
            <v>1</v>
          </cell>
        </row>
        <row r="415">
          <cell r="A415">
            <v>36645</v>
          </cell>
          <cell r="B415" t="str">
            <v>GH_Klungkung</v>
          </cell>
          <cell r="C415" t="str">
            <v>LBS4_F_Dawan</v>
          </cell>
          <cell r="D415">
            <v>0</v>
          </cell>
          <cell r="F415">
            <v>0.94513888888888886</v>
          </cell>
          <cell r="I415">
            <v>0.94652777777777775</v>
          </cell>
          <cell r="K415" t="str">
            <v>R</v>
          </cell>
          <cell r="M415">
            <v>1.388888888888884E-3</v>
          </cell>
          <cell r="N415">
            <v>0</v>
          </cell>
          <cell r="O415">
            <v>0</v>
          </cell>
          <cell r="P415">
            <v>0</v>
          </cell>
          <cell r="Q415" t="str">
            <v>44b</v>
          </cell>
          <cell r="R415" t="str">
            <v>Jumper SUTM putus</v>
          </cell>
          <cell r="T415">
            <v>0</v>
          </cell>
          <cell r="U415">
            <v>1.388888888888884E-3</v>
          </cell>
          <cell r="V415">
            <v>0</v>
          </cell>
          <cell r="W415">
            <v>0</v>
          </cell>
          <cell r="X415">
            <v>0</v>
          </cell>
          <cell r="Y415">
            <v>1.388888888888884E-3</v>
          </cell>
          <cell r="Z415">
            <v>394</v>
          </cell>
          <cell r="AA415" t="str">
            <v>L</v>
          </cell>
          <cell r="AB415">
            <v>0</v>
          </cell>
          <cell r="AC415">
            <v>0</v>
          </cell>
          <cell r="AD415">
            <v>1</v>
          </cell>
          <cell r="AE415">
            <v>0</v>
          </cell>
          <cell r="AF415">
            <v>0</v>
          </cell>
          <cell r="AG415">
            <v>1</v>
          </cell>
        </row>
        <row r="416">
          <cell r="A416">
            <v>36645</v>
          </cell>
          <cell r="B416" t="str">
            <v>Gianyar</v>
          </cell>
          <cell r="C416" t="str">
            <v>P_Ubud</v>
          </cell>
          <cell r="D416">
            <v>110</v>
          </cell>
          <cell r="E416" t="str">
            <v>EF</v>
          </cell>
          <cell r="F416">
            <v>0.9472222222222223</v>
          </cell>
          <cell r="G416">
            <v>0.94791666666666663</v>
          </cell>
          <cell r="M416">
            <v>6.9444444444433095E-4</v>
          </cell>
          <cell r="N416">
            <v>95</v>
          </cell>
          <cell r="O416">
            <v>105</v>
          </cell>
          <cell r="P416">
            <v>53.980666666657847</v>
          </cell>
          <cell r="Q416" t="str">
            <v>41e</v>
          </cell>
          <cell r="R416" t="str">
            <v>Rele bekerja tanpa penyebab yang jelas, PMT  masuk kembali</v>
          </cell>
          <cell r="T416">
            <v>6.9444444444433095E-4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6.9444444444433095E-4</v>
          </cell>
          <cell r="Z416">
            <v>69</v>
          </cell>
          <cell r="AA416" t="str">
            <v>R</v>
          </cell>
          <cell r="AB416">
            <v>0</v>
          </cell>
          <cell r="AC416">
            <v>0</v>
          </cell>
          <cell r="AD416">
            <v>1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36646</v>
          </cell>
          <cell r="B417" t="str">
            <v>Nusa Dua</v>
          </cell>
          <cell r="C417" t="str">
            <v>P_Exp._Jimbaran</v>
          </cell>
          <cell r="D417">
            <v>110</v>
          </cell>
          <cell r="E417" t="str">
            <v>OC</v>
          </cell>
          <cell r="F417">
            <v>1.0277777777777779</v>
          </cell>
          <cell r="I417">
            <v>1.0298611111111111</v>
          </cell>
          <cell r="K417" t="str">
            <v>M</v>
          </cell>
          <cell r="M417">
            <v>2.0833333333332149E-3</v>
          </cell>
          <cell r="N417">
            <v>110</v>
          </cell>
          <cell r="O417">
            <v>110</v>
          </cell>
          <cell r="P417">
            <v>161.9419999999908</v>
          </cell>
          <cell r="Q417">
            <v>49</v>
          </cell>
          <cell r="R417" t="str">
            <v>Lain - lain</v>
          </cell>
          <cell r="S417" t="str">
            <v>Dicoba 1 x gagal</v>
          </cell>
          <cell r="T417">
            <v>0</v>
          </cell>
          <cell r="U417">
            <v>2.0833333333332149E-3</v>
          </cell>
          <cell r="V417">
            <v>0</v>
          </cell>
          <cell r="W417">
            <v>0</v>
          </cell>
          <cell r="X417">
            <v>0</v>
          </cell>
          <cell r="Y417">
            <v>2.0833333333332149E-3</v>
          </cell>
          <cell r="Z417">
            <v>124</v>
          </cell>
          <cell r="AA417" t="str">
            <v>R</v>
          </cell>
          <cell r="AB417">
            <v>0</v>
          </cell>
          <cell r="AC417">
            <v>1</v>
          </cell>
          <cell r="AD417">
            <v>1</v>
          </cell>
          <cell r="AE417">
            <v>0</v>
          </cell>
          <cell r="AF417">
            <v>0</v>
          </cell>
          <cell r="AG417">
            <v>1</v>
          </cell>
        </row>
        <row r="418">
          <cell r="A418">
            <v>36646</v>
          </cell>
          <cell r="B418" t="str">
            <v>Nusa Dua</v>
          </cell>
          <cell r="C418" t="str">
            <v>P_Exp._Jimbaran</v>
          </cell>
          <cell r="D418">
            <v>110</v>
          </cell>
          <cell r="E418" t="str">
            <v>OC</v>
          </cell>
          <cell r="F418">
            <v>1.0298611111111111</v>
          </cell>
          <cell r="I418">
            <v>1.0541666666666667</v>
          </cell>
          <cell r="K418" t="str">
            <v>M</v>
          </cell>
          <cell r="M418">
            <v>2.430555555555558E-2</v>
          </cell>
          <cell r="N418">
            <v>15</v>
          </cell>
          <cell r="O418">
            <v>20</v>
          </cell>
          <cell r="P418">
            <v>1889.3233333333353</v>
          </cell>
          <cell r="Q418">
            <v>49</v>
          </cell>
          <cell r="R418" t="str">
            <v>Lain - lain</v>
          </cell>
          <cell r="S418" t="str">
            <v xml:space="preserve">Kabel arah pelanggan Rizt Carlton gangguan </v>
          </cell>
          <cell r="T418">
            <v>0</v>
          </cell>
          <cell r="U418">
            <v>2.430555555555558E-2</v>
          </cell>
          <cell r="V418">
            <v>0</v>
          </cell>
          <cell r="W418">
            <v>0</v>
          </cell>
          <cell r="X418">
            <v>0</v>
          </cell>
          <cell r="Y418">
            <v>2.430555555555558E-2</v>
          </cell>
          <cell r="Z418">
            <v>124</v>
          </cell>
          <cell r="AA418" t="str">
            <v>R</v>
          </cell>
          <cell r="AB418">
            <v>0</v>
          </cell>
          <cell r="AC418">
            <v>1</v>
          </cell>
          <cell r="AD418">
            <v>1</v>
          </cell>
          <cell r="AE418">
            <v>0</v>
          </cell>
          <cell r="AF418">
            <v>0</v>
          </cell>
          <cell r="AG418">
            <v>1</v>
          </cell>
        </row>
        <row r="419">
          <cell r="A419">
            <v>36646</v>
          </cell>
          <cell r="B419" t="str">
            <v>Nusa Dua</v>
          </cell>
          <cell r="C419" t="str">
            <v>P_Golf_Course</v>
          </cell>
          <cell r="D419">
            <v>110</v>
          </cell>
          <cell r="E419" t="str">
            <v>OC/M</v>
          </cell>
          <cell r="F419">
            <v>1.0277777777777779</v>
          </cell>
          <cell r="I419">
            <v>1.0298611111111111</v>
          </cell>
          <cell r="K419" t="str">
            <v>M</v>
          </cell>
          <cell r="M419">
            <v>2.0833333333332149E-3</v>
          </cell>
          <cell r="N419">
            <v>55</v>
          </cell>
          <cell r="O419">
            <v>75</v>
          </cell>
          <cell r="P419">
            <v>161.9419999999908</v>
          </cell>
          <cell r="Q419">
            <v>56</v>
          </cell>
          <cell r="R419" t="str">
            <v>Rele bekerja karena ikutan (sympthetic tripping).</v>
          </cell>
          <cell r="T419">
            <v>0</v>
          </cell>
          <cell r="U419">
            <v>2.0833333333332149E-3</v>
          </cell>
          <cell r="V419">
            <v>0</v>
          </cell>
          <cell r="W419">
            <v>0</v>
          </cell>
          <cell r="X419">
            <v>0</v>
          </cell>
          <cell r="Y419">
            <v>2.0833333333332149E-3</v>
          </cell>
          <cell r="Z419">
            <v>129</v>
          </cell>
          <cell r="AA419" t="str">
            <v>R</v>
          </cell>
          <cell r="AB419">
            <v>0</v>
          </cell>
          <cell r="AC419">
            <v>1</v>
          </cell>
          <cell r="AD419">
            <v>1</v>
          </cell>
          <cell r="AE419">
            <v>0</v>
          </cell>
          <cell r="AF419">
            <v>0</v>
          </cell>
          <cell r="AG419">
            <v>1</v>
          </cell>
        </row>
        <row r="420">
          <cell r="A420">
            <v>36646</v>
          </cell>
          <cell r="B420" t="str">
            <v>Nusa Dua</v>
          </cell>
          <cell r="C420" t="str">
            <v>P_Hilton</v>
          </cell>
          <cell r="D420">
            <v>56</v>
          </cell>
          <cell r="E420" t="str">
            <v>OC/M</v>
          </cell>
          <cell r="F420">
            <v>1.0277777777777779</v>
          </cell>
          <cell r="I420">
            <v>1.0291666666666666</v>
          </cell>
          <cell r="K420" t="str">
            <v>M</v>
          </cell>
          <cell r="M420">
            <v>1.3888888888886619E-3</v>
          </cell>
          <cell r="N420">
            <v>25</v>
          </cell>
          <cell r="O420">
            <v>40</v>
          </cell>
          <cell r="P420">
            <v>54.962133333324346</v>
          </cell>
          <cell r="Q420">
            <v>56</v>
          </cell>
          <cell r="R420" t="str">
            <v>Rele bekerja karena ikutan (sympthetic tripping).</v>
          </cell>
          <cell r="T420">
            <v>0</v>
          </cell>
          <cell r="U420">
            <v>1.3888888888886619E-3</v>
          </cell>
          <cell r="V420">
            <v>0</v>
          </cell>
          <cell r="W420">
            <v>0</v>
          </cell>
          <cell r="X420">
            <v>0</v>
          </cell>
          <cell r="Y420">
            <v>1.3888888888886619E-3</v>
          </cell>
          <cell r="Z420">
            <v>128</v>
          </cell>
          <cell r="AA420" t="str">
            <v>R</v>
          </cell>
          <cell r="AB420">
            <v>0</v>
          </cell>
          <cell r="AC420">
            <v>1</v>
          </cell>
          <cell r="AD420">
            <v>1</v>
          </cell>
          <cell r="AE420">
            <v>0</v>
          </cell>
          <cell r="AF420">
            <v>0</v>
          </cell>
          <cell r="AG420">
            <v>1</v>
          </cell>
        </row>
        <row r="421">
          <cell r="A421">
            <v>36646</v>
          </cell>
          <cell r="B421" t="str">
            <v>Nusa Dua</v>
          </cell>
          <cell r="C421" t="str">
            <v>P_Exp._Jimbaran</v>
          </cell>
          <cell r="D421">
            <v>50</v>
          </cell>
          <cell r="E421" t="str">
            <v>OC</v>
          </cell>
          <cell r="F421">
            <v>0.17708333333333334</v>
          </cell>
          <cell r="I421">
            <v>0.17847222222222223</v>
          </cell>
          <cell r="K421" t="str">
            <v>M</v>
          </cell>
          <cell r="M421">
            <v>1.388888888888884E-3</v>
          </cell>
          <cell r="N421">
            <v>25</v>
          </cell>
          <cell r="O421">
            <v>35</v>
          </cell>
          <cell r="P421">
            <v>49.07333333333316</v>
          </cell>
          <cell r="Q421">
            <v>49</v>
          </cell>
          <cell r="R421" t="str">
            <v>Lain - lain</v>
          </cell>
          <cell r="S421" t="str">
            <v xml:space="preserve">Kabel arah pelanggan Rizt Carlton gangguan </v>
          </cell>
          <cell r="T421">
            <v>0</v>
          </cell>
          <cell r="U421">
            <v>1.388888888888884E-3</v>
          </cell>
          <cell r="V421">
            <v>0</v>
          </cell>
          <cell r="W421">
            <v>0</v>
          </cell>
          <cell r="X421">
            <v>0</v>
          </cell>
          <cell r="Y421">
            <v>1.388888888888884E-3</v>
          </cell>
          <cell r="Z421">
            <v>124</v>
          </cell>
          <cell r="AA421" t="str">
            <v>R</v>
          </cell>
          <cell r="AB421">
            <v>0</v>
          </cell>
          <cell r="AC421">
            <v>1</v>
          </cell>
          <cell r="AD421">
            <v>1</v>
          </cell>
          <cell r="AE421">
            <v>0</v>
          </cell>
          <cell r="AF421">
            <v>0</v>
          </cell>
          <cell r="AG421">
            <v>1</v>
          </cell>
        </row>
        <row r="422">
          <cell r="A422">
            <v>36646</v>
          </cell>
          <cell r="B422" t="str">
            <v>Nusa Dua</v>
          </cell>
          <cell r="C422" t="str">
            <v>P_Tanjung_Benoa</v>
          </cell>
          <cell r="D422">
            <v>20</v>
          </cell>
          <cell r="E422" t="str">
            <v>OC/M</v>
          </cell>
          <cell r="F422">
            <v>0.32291666666666669</v>
          </cell>
          <cell r="I422">
            <v>0.32361111111111113</v>
          </cell>
          <cell r="K422" t="str">
            <v>M</v>
          </cell>
          <cell r="M422">
            <v>6.9444444444444198E-4</v>
          </cell>
          <cell r="N422">
            <v>11</v>
          </cell>
          <cell r="O422">
            <v>19</v>
          </cell>
          <cell r="P422">
            <v>9.814666666666632</v>
          </cell>
          <cell r="Q422" t="str">
            <v>41e</v>
          </cell>
          <cell r="R422" t="str">
            <v>Rele bekerja tanpa penyebab yang jelas, PMT  masuk kembali</v>
          </cell>
          <cell r="T422">
            <v>0</v>
          </cell>
          <cell r="U422">
            <v>6.9444444444444198E-4</v>
          </cell>
          <cell r="V422">
            <v>0</v>
          </cell>
          <cell r="W422">
            <v>0</v>
          </cell>
          <cell r="X422">
            <v>0</v>
          </cell>
          <cell r="Y422">
            <v>6.9444444444444198E-4</v>
          </cell>
          <cell r="Z422">
            <v>134</v>
          </cell>
          <cell r="AA422" t="str">
            <v>R</v>
          </cell>
          <cell r="AB422">
            <v>0</v>
          </cell>
          <cell r="AC422">
            <v>1</v>
          </cell>
          <cell r="AD422">
            <v>1</v>
          </cell>
          <cell r="AE422">
            <v>0</v>
          </cell>
          <cell r="AF422">
            <v>0</v>
          </cell>
          <cell r="AG422">
            <v>1</v>
          </cell>
        </row>
        <row r="423">
          <cell r="A423">
            <v>36646</v>
          </cell>
          <cell r="B423" t="str">
            <v>GH_Unud</v>
          </cell>
          <cell r="C423" t="str">
            <v>LBS4_BKKBN</v>
          </cell>
          <cell r="D423">
            <v>0</v>
          </cell>
          <cell r="F423">
            <v>0</v>
          </cell>
          <cell r="G423">
            <v>0</v>
          </cell>
          <cell r="H423">
            <v>0.49513888888888885</v>
          </cell>
          <cell r="I423">
            <v>0.36458333333333331</v>
          </cell>
          <cell r="K423" t="str">
            <v>R</v>
          </cell>
          <cell r="P423">
            <v>0</v>
          </cell>
          <cell r="Q423">
            <v>49</v>
          </cell>
          <cell r="R423" t="str">
            <v>Lain - lain</v>
          </cell>
          <cell r="S423" t="str">
            <v>Penggantian kubikel di DPRD TK I</v>
          </cell>
          <cell r="T423">
            <v>0</v>
          </cell>
          <cell r="U423">
            <v>0</v>
          </cell>
          <cell r="V423">
            <v>0</v>
          </cell>
          <cell r="W423">
            <v>-0.13055555555555554</v>
          </cell>
          <cell r="X423">
            <v>0</v>
          </cell>
          <cell r="Y423">
            <v>-0.13055555555555554</v>
          </cell>
          <cell r="Z423">
            <v>334</v>
          </cell>
          <cell r="AA423" t="str">
            <v>L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1</v>
          </cell>
          <cell r="AG423">
            <v>1</v>
          </cell>
        </row>
        <row r="424">
          <cell r="A424">
            <v>36646</v>
          </cell>
          <cell r="B424" t="str">
            <v>Kapal</v>
          </cell>
          <cell r="C424" t="str">
            <v>P_Basangkasa</v>
          </cell>
          <cell r="D424">
            <v>80</v>
          </cell>
          <cell r="H424">
            <v>0.42291666666666666</v>
          </cell>
          <cell r="I424">
            <v>0.43402777777777773</v>
          </cell>
          <cell r="K424" t="str">
            <v>RR</v>
          </cell>
          <cell r="M424">
            <v>1.1111111111111072E-2</v>
          </cell>
          <cell r="N424">
            <v>75</v>
          </cell>
          <cell r="O424">
            <v>80</v>
          </cell>
          <cell r="P424">
            <v>628.13866666666445</v>
          </cell>
          <cell r="Q424" t="str">
            <v>44b</v>
          </cell>
          <cell r="R424" t="str">
            <v>Jumper SUTM putus</v>
          </cell>
          <cell r="S424" t="str">
            <v>Perbaikan jamper putus di Barat Desa Buduk Phs S</v>
          </cell>
          <cell r="T424">
            <v>0</v>
          </cell>
          <cell r="U424">
            <v>0</v>
          </cell>
          <cell r="V424">
            <v>0</v>
          </cell>
          <cell r="W424">
            <v>1.1111111111111072E-2</v>
          </cell>
          <cell r="X424">
            <v>0</v>
          </cell>
          <cell r="Y424">
            <v>1.1111111111111072E-2</v>
          </cell>
          <cell r="Z424">
            <v>100</v>
          </cell>
          <cell r="AA424" t="str">
            <v>R</v>
          </cell>
          <cell r="AB424">
            <v>2</v>
          </cell>
          <cell r="AC424">
            <v>0</v>
          </cell>
          <cell r="AD424">
            <v>0</v>
          </cell>
          <cell r="AE424">
            <v>0</v>
          </cell>
          <cell r="AF424">
            <v>1</v>
          </cell>
          <cell r="AG424">
            <v>1</v>
          </cell>
        </row>
        <row r="425">
          <cell r="A425">
            <v>36646</v>
          </cell>
          <cell r="B425" t="str">
            <v>Nusa Dua</v>
          </cell>
          <cell r="C425" t="str">
            <v>P_Tanjung_Benoa</v>
          </cell>
          <cell r="D425">
            <v>12</v>
          </cell>
          <cell r="H425">
            <v>0.46875</v>
          </cell>
          <cell r="I425">
            <v>0.48680555555555555</v>
          </cell>
          <cell r="K425" t="str">
            <v>MM</v>
          </cell>
          <cell r="M425">
            <v>1.8055555555555547E-2</v>
          </cell>
          <cell r="N425">
            <v>21</v>
          </cell>
          <cell r="O425">
            <v>23</v>
          </cell>
          <cell r="P425">
            <v>153.10879999999992</v>
          </cell>
          <cell r="Q425">
            <v>49</v>
          </cell>
          <cell r="R425" t="str">
            <v>Lain - lain</v>
          </cell>
          <cell r="S425" t="str">
            <v>Perbaikan PTS Bali Mirage</v>
          </cell>
          <cell r="T425">
            <v>0</v>
          </cell>
          <cell r="U425">
            <v>0</v>
          </cell>
          <cell r="V425">
            <v>0</v>
          </cell>
          <cell r="W425">
            <v>1.8055555555555547E-2</v>
          </cell>
          <cell r="X425">
            <v>0</v>
          </cell>
          <cell r="Y425">
            <v>1.8055555555555547E-2</v>
          </cell>
          <cell r="Z425">
            <v>134</v>
          </cell>
          <cell r="AA425" t="str">
            <v>R</v>
          </cell>
          <cell r="AB425">
            <v>0</v>
          </cell>
          <cell r="AC425">
            <v>2</v>
          </cell>
          <cell r="AD425">
            <v>0</v>
          </cell>
          <cell r="AE425">
            <v>0</v>
          </cell>
          <cell r="AF425">
            <v>1</v>
          </cell>
          <cell r="AG425">
            <v>1</v>
          </cell>
        </row>
        <row r="426">
          <cell r="A426">
            <v>36646</v>
          </cell>
          <cell r="B426" t="str">
            <v>Gianyar</v>
          </cell>
          <cell r="C426" t="str">
            <v>P_Tampak_Siring</v>
          </cell>
          <cell r="D426">
            <v>50</v>
          </cell>
          <cell r="E426" t="str">
            <v>EF</v>
          </cell>
          <cell r="F426">
            <v>0.48680555555555555</v>
          </cell>
          <cell r="I426">
            <v>0.50138888888888888</v>
          </cell>
          <cell r="K426" t="str">
            <v>R</v>
          </cell>
          <cell r="M426">
            <v>1.4583333333333337E-2</v>
          </cell>
          <cell r="N426">
            <v>12</v>
          </cell>
          <cell r="O426">
            <v>30</v>
          </cell>
          <cell r="P426">
            <v>515.2700000000001</v>
          </cell>
          <cell r="Q426" t="str">
            <v>44b</v>
          </cell>
          <cell r="R426" t="str">
            <v>Jumper SUTM putus</v>
          </cell>
          <cell r="T426">
            <v>0</v>
          </cell>
          <cell r="U426">
            <v>1.4583333333333337E-2</v>
          </cell>
          <cell r="V426">
            <v>0</v>
          </cell>
          <cell r="W426">
            <v>0</v>
          </cell>
          <cell r="X426">
            <v>0</v>
          </cell>
          <cell r="Y426">
            <v>1.4583333333333337E-2</v>
          </cell>
          <cell r="Z426">
            <v>64</v>
          </cell>
          <cell r="AA426" t="str">
            <v>R</v>
          </cell>
          <cell r="AB426">
            <v>1</v>
          </cell>
          <cell r="AC426">
            <v>0</v>
          </cell>
          <cell r="AD426">
            <v>1</v>
          </cell>
          <cell r="AE426">
            <v>0</v>
          </cell>
          <cell r="AF426">
            <v>0</v>
          </cell>
          <cell r="AG426">
            <v>1</v>
          </cell>
        </row>
        <row r="427">
          <cell r="A427">
            <v>36646</v>
          </cell>
          <cell r="B427" t="str">
            <v>Kapal</v>
          </cell>
          <cell r="C427" t="str">
            <v>P_Darmasaba</v>
          </cell>
          <cell r="D427">
            <v>135</v>
          </cell>
          <cell r="E427" t="str">
            <v>EF</v>
          </cell>
          <cell r="F427">
            <v>0.49236111111111108</v>
          </cell>
          <cell r="G427">
            <v>0.49305555555555558</v>
          </cell>
          <cell r="M427">
            <v>6.9444444444449749E-4</v>
          </cell>
          <cell r="N427">
            <v>90</v>
          </cell>
          <cell r="O427">
            <v>135</v>
          </cell>
          <cell r="P427">
            <v>66.249000000005054</v>
          </cell>
          <cell r="Q427" t="str">
            <v>41e</v>
          </cell>
          <cell r="R427" t="str">
            <v>Rele bekerja tanpa penyebab yang jelas, PMT  masuk kembali</v>
          </cell>
          <cell r="S427" t="str">
            <v>Reclose sukses</v>
          </cell>
          <cell r="T427">
            <v>6.9444444444449749E-4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6.9444444444449749E-4</v>
          </cell>
          <cell r="Z427">
            <v>104</v>
          </cell>
          <cell r="AA427" t="str">
            <v>R</v>
          </cell>
          <cell r="AB427">
            <v>0</v>
          </cell>
          <cell r="AC427">
            <v>0</v>
          </cell>
          <cell r="AD427">
            <v>1</v>
          </cell>
          <cell r="AE427">
            <v>1</v>
          </cell>
          <cell r="AF427">
            <v>0</v>
          </cell>
          <cell r="AG427">
            <v>0</v>
          </cell>
        </row>
        <row r="428">
          <cell r="A428">
            <v>36646</v>
          </cell>
          <cell r="B428" t="str">
            <v>Pesanggaran</v>
          </cell>
          <cell r="C428" t="str">
            <v>P_Pedungan</v>
          </cell>
          <cell r="D428">
            <v>120</v>
          </cell>
          <cell r="E428" t="str">
            <v>EF</v>
          </cell>
          <cell r="F428">
            <v>0.5083333333333333</v>
          </cell>
          <cell r="G428">
            <v>0.50902777777777775</v>
          </cell>
          <cell r="M428">
            <v>6.9444444444444198E-4</v>
          </cell>
          <cell r="N428">
            <v>120</v>
          </cell>
          <cell r="O428">
            <v>120</v>
          </cell>
          <cell r="P428">
            <v>58.887999999999792</v>
          </cell>
          <cell r="Q428" t="str">
            <v>41e</v>
          </cell>
          <cell r="R428" t="str">
            <v>Rele bekerja tanpa penyebab yang jelas, PMT  masuk kembali</v>
          </cell>
          <cell r="S428" t="str">
            <v>Reclose sukses</v>
          </cell>
          <cell r="T428">
            <v>6.9444444444444198E-4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6.9444444444444198E-4</v>
          </cell>
          <cell r="Z428">
            <v>163</v>
          </cell>
          <cell r="AA428" t="str">
            <v>R</v>
          </cell>
          <cell r="AB428">
            <v>0</v>
          </cell>
          <cell r="AC428">
            <v>0</v>
          </cell>
          <cell r="AD428">
            <v>1</v>
          </cell>
          <cell r="AE428">
            <v>1</v>
          </cell>
          <cell r="AF428">
            <v>0</v>
          </cell>
          <cell r="AG428">
            <v>0</v>
          </cell>
        </row>
        <row r="429">
          <cell r="A429">
            <v>36646</v>
          </cell>
          <cell r="B429" t="str">
            <v>Sanur</v>
          </cell>
          <cell r="C429" t="str">
            <v>P_Bet_Ngandang</v>
          </cell>
          <cell r="D429">
            <v>50</v>
          </cell>
          <cell r="E429" t="str">
            <v>EF</v>
          </cell>
          <cell r="F429">
            <v>0.51041666666666663</v>
          </cell>
          <cell r="I429">
            <v>0.51111111111111118</v>
          </cell>
          <cell r="K429" t="str">
            <v>R</v>
          </cell>
          <cell r="M429">
            <v>6.94444444444553E-4</v>
          </cell>
          <cell r="N429">
            <v>50</v>
          </cell>
          <cell r="O429">
            <v>50</v>
          </cell>
          <cell r="P429">
            <v>24.536666666670502</v>
          </cell>
          <cell r="Q429" t="str">
            <v>41e</v>
          </cell>
          <cell r="R429" t="str">
            <v>Rele bekerja tanpa penyebab yang jelas, PMT  masuk kembali</v>
          </cell>
          <cell r="T429">
            <v>0</v>
          </cell>
          <cell r="U429">
            <v>6.94444444444553E-4</v>
          </cell>
          <cell r="V429">
            <v>0</v>
          </cell>
          <cell r="W429">
            <v>0</v>
          </cell>
          <cell r="X429">
            <v>0</v>
          </cell>
          <cell r="Y429">
            <v>6.94444444444553E-4</v>
          </cell>
          <cell r="Z429">
            <v>186</v>
          </cell>
          <cell r="AA429" t="str">
            <v>R</v>
          </cell>
          <cell r="AB429">
            <v>1</v>
          </cell>
          <cell r="AC429">
            <v>0</v>
          </cell>
          <cell r="AD429">
            <v>1</v>
          </cell>
          <cell r="AE429">
            <v>0</v>
          </cell>
          <cell r="AF429">
            <v>0</v>
          </cell>
          <cell r="AG429">
            <v>1</v>
          </cell>
        </row>
        <row r="430">
          <cell r="A430">
            <v>36646</v>
          </cell>
          <cell r="B430" t="str">
            <v>Sanur</v>
          </cell>
          <cell r="C430" t="str">
            <v>P_Bet_Ngandang</v>
          </cell>
          <cell r="D430">
            <v>50</v>
          </cell>
          <cell r="E430" t="str">
            <v>OC/M</v>
          </cell>
          <cell r="F430">
            <v>0.51111111111111118</v>
          </cell>
          <cell r="I430">
            <v>0.53611111111111109</v>
          </cell>
          <cell r="K430" t="str">
            <v>R</v>
          </cell>
          <cell r="M430">
            <v>2.4999999999999911E-2</v>
          </cell>
          <cell r="N430">
            <v>45</v>
          </cell>
          <cell r="O430">
            <v>50</v>
          </cell>
          <cell r="P430">
            <v>883.31999999999687</v>
          </cell>
          <cell r="Q430">
            <v>49</v>
          </cell>
          <cell r="R430" t="str">
            <v>Lain - lain</v>
          </cell>
          <cell r="S430" t="str">
            <v xml:space="preserve">Informasi di Grd Bali Taman Pestipal ada Ledakan sementara di lepas </v>
          </cell>
          <cell r="T430">
            <v>0</v>
          </cell>
          <cell r="U430">
            <v>2.4999999999999911E-2</v>
          </cell>
          <cell r="V430">
            <v>0</v>
          </cell>
          <cell r="W430">
            <v>0</v>
          </cell>
          <cell r="X430">
            <v>0</v>
          </cell>
          <cell r="Y430">
            <v>2.4999999999999911E-2</v>
          </cell>
          <cell r="Z430">
            <v>186</v>
          </cell>
          <cell r="AA430" t="str">
            <v>R</v>
          </cell>
          <cell r="AB430">
            <v>1</v>
          </cell>
          <cell r="AC430">
            <v>0</v>
          </cell>
          <cell r="AD430">
            <v>1</v>
          </cell>
          <cell r="AE430">
            <v>0</v>
          </cell>
          <cell r="AF430">
            <v>0</v>
          </cell>
          <cell r="AG430">
            <v>1</v>
          </cell>
        </row>
        <row r="431">
          <cell r="A431">
            <v>36646</v>
          </cell>
          <cell r="B431" t="str">
            <v>Pesanggaran</v>
          </cell>
          <cell r="C431" t="str">
            <v>P_Pedungan</v>
          </cell>
          <cell r="D431">
            <v>120</v>
          </cell>
          <cell r="E431" t="str">
            <v>EF</v>
          </cell>
          <cell r="F431">
            <v>0.5131944444444444</v>
          </cell>
          <cell r="G431">
            <v>0.51388888888888895</v>
          </cell>
          <cell r="M431">
            <v>6.94444444444553E-4</v>
          </cell>
          <cell r="N431">
            <v>115</v>
          </cell>
          <cell r="O431">
            <v>120</v>
          </cell>
          <cell r="P431">
            <v>58.888000000009207</v>
          </cell>
          <cell r="Q431" t="str">
            <v>41e</v>
          </cell>
          <cell r="R431" t="str">
            <v>Rele bekerja tanpa penyebab yang jelas, PMT  masuk kembali</v>
          </cell>
          <cell r="S431" t="str">
            <v>Reclose sukses</v>
          </cell>
          <cell r="T431">
            <v>6.94444444444553E-4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6.94444444444553E-4</v>
          </cell>
          <cell r="Z431">
            <v>163</v>
          </cell>
          <cell r="AA431" t="str">
            <v>R</v>
          </cell>
          <cell r="AB431">
            <v>0</v>
          </cell>
          <cell r="AC431">
            <v>0</v>
          </cell>
          <cell r="AD431">
            <v>1</v>
          </cell>
          <cell r="AE431">
            <v>1</v>
          </cell>
          <cell r="AF431">
            <v>0</v>
          </cell>
          <cell r="AG431">
            <v>0</v>
          </cell>
        </row>
        <row r="432">
          <cell r="A432">
            <v>36646</v>
          </cell>
          <cell r="B432" t="str">
            <v>Gianyar</v>
          </cell>
          <cell r="C432" t="str">
            <v>P_Tampak_Siring</v>
          </cell>
          <cell r="D432">
            <v>0</v>
          </cell>
          <cell r="E432" t="str">
            <v>EF</v>
          </cell>
          <cell r="F432">
            <v>0.52083333333333337</v>
          </cell>
          <cell r="I432">
            <v>0.5229166666666667</v>
          </cell>
          <cell r="K432" t="str">
            <v>R</v>
          </cell>
          <cell r="M432">
            <v>2.0833333333333259E-3</v>
          </cell>
          <cell r="N432">
            <v>0</v>
          </cell>
          <cell r="O432">
            <v>12</v>
          </cell>
          <cell r="P432">
            <v>0</v>
          </cell>
          <cell r="Q432">
            <v>49</v>
          </cell>
          <cell r="R432" t="str">
            <v>Isolator tembus</v>
          </cell>
          <cell r="S432" t="str">
            <v>Isolator tembus ( Fase S ) di Pejeng Kaja</v>
          </cell>
          <cell r="T432">
            <v>0</v>
          </cell>
          <cell r="U432">
            <v>2.0833333333333259E-3</v>
          </cell>
          <cell r="V432">
            <v>0</v>
          </cell>
          <cell r="W432">
            <v>0</v>
          </cell>
          <cell r="X432">
            <v>0</v>
          </cell>
          <cell r="Y432">
            <v>2.0833333333333259E-3</v>
          </cell>
          <cell r="Z432">
            <v>64</v>
          </cell>
          <cell r="AA432" t="str">
            <v>R</v>
          </cell>
          <cell r="AB432">
            <v>1</v>
          </cell>
          <cell r="AC432">
            <v>0</v>
          </cell>
          <cell r="AD432">
            <v>1</v>
          </cell>
          <cell r="AE432">
            <v>0</v>
          </cell>
          <cell r="AF432">
            <v>0</v>
          </cell>
          <cell r="AG432">
            <v>1</v>
          </cell>
        </row>
        <row r="433">
          <cell r="A433">
            <v>36646</v>
          </cell>
          <cell r="B433" t="str">
            <v>Kapal</v>
          </cell>
          <cell r="C433" t="str">
            <v>P_Darmasaba</v>
          </cell>
          <cell r="D433">
            <v>100</v>
          </cell>
          <cell r="E433" t="str">
            <v>EF</v>
          </cell>
          <cell r="F433">
            <v>0.53055555555555556</v>
          </cell>
          <cell r="G433">
            <v>0.53125</v>
          </cell>
          <cell r="M433">
            <v>6.9444444444444198E-4</v>
          </cell>
          <cell r="N433">
            <v>90</v>
          </cell>
          <cell r="O433">
            <v>100</v>
          </cell>
          <cell r="P433">
            <v>49.07333333333316</v>
          </cell>
          <cell r="Q433" t="str">
            <v>41e</v>
          </cell>
          <cell r="R433" t="str">
            <v>Rele bekerja tanpa penyebab yang jelas, PMT  masuk kembali</v>
          </cell>
          <cell r="S433" t="str">
            <v>JTM Kena tiang PJU di DT 74 C1</v>
          </cell>
          <cell r="T433">
            <v>6.9444444444444198E-4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6.9444444444444198E-4</v>
          </cell>
          <cell r="Z433">
            <v>104</v>
          </cell>
          <cell r="AA433" t="str">
            <v>R</v>
          </cell>
          <cell r="AB433">
            <v>0</v>
          </cell>
          <cell r="AC433">
            <v>0</v>
          </cell>
          <cell r="AD433">
            <v>1</v>
          </cell>
          <cell r="AE433">
            <v>1</v>
          </cell>
          <cell r="AF433">
            <v>0</v>
          </cell>
          <cell r="AG433">
            <v>0</v>
          </cell>
        </row>
        <row r="434">
          <cell r="A434">
            <v>36646</v>
          </cell>
          <cell r="B434" t="str">
            <v>Nusa Dua</v>
          </cell>
          <cell r="C434" t="str">
            <v>P_Golf_Course</v>
          </cell>
          <cell r="D434">
            <v>66</v>
          </cell>
          <cell r="E434" t="str">
            <v>OC/M</v>
          </cell>
          <cell r="F434">
            <v>0.54513888888888895</v>
          </cell>
          <cell r="I434">
            <v>0.54583333333333328</v>
          </cell>
          <cell r="K434" t="str">
            <v>M</v>
          </cell>
          <cell r="M434">
            <v>6.9444444444433095E-4</v>
          </cell>
          <cell r="P434">
            <v>32.388399999994704</v>
          </cell>
          <cell r="Q434" t="str">
            <v>41e</v>
          </cell>
          <cell r="R434" t="str">
            <v>Rele bekerja tanpa penyebab yang jelas, PMT  masuk kembali</v>
          </cell>
          <cell r="T434">
            <v>0</v>
          </cell>
          <cell r="U434">
            <v>6.9444444444433095E-4</v>
          </cell>
          <cell r="V434">
            <v>0</v>
          </cell>
          <cell r="W434">
            <v>0</v>
          </cell>
          <cell r="X434">
            <v>0</v>
          </cell>
          <cell r="Y434">
            <v>6.9444444444433095E-4</v>
          </cell>
          <cell r="Z434">
            <v>129</v>
          </cell>
          <cell r="AA434" t="str">
            <v>R</v>
          </cell>
          <cell r="AB434">
            <v>0</v>
          </cell>
          <cell r="AC434">
            <v>1</v>
          </cell>
          <cell r="AD434">
            <v>1</v>
          </cell>
          <cell r="AE434">
            <v>0</v>
          </cell>
          <cell r="AF434">
            <v>0</v>
          </cell>
          <cell r="AG434">
            <v>1</v>
          </cell>
        </row>
        <row r="435">
          <cell r="A435">
            <v>36646</v>
          </cell>
          <cell r="B435" t="str">
            <v>Kapal</v>
          </cell>
          <cell r="C435" t="str">
            <v>P_Luwus</v>
          </cell>
          <cell r="D435">
            <v>20</v>
          </cell>
          <cell r="H435">
            <v>0.6875</v>
          </cell>
          <cell r="I435">
            <v>0.68888888888888899</v>
          </cell>
          <cell r="K435" t="str">
            <v>RR</v>
          </cell>
          <cell r="M435">
            <v>1.388888888888995E-3</v>
          </cell>
          <cell r="N435">
            <v>30</v>
          </cell>
          <cell r="O435">
            <v>35</v>
          </cell>
          <cell r="P435">
            <v>19.629333333334831</v>
          </cell>
          <cell r="Q435">
            <v>49</v>
          </cell>
          <cell r="R435" t="str">
            <v>Lain - lain</v>
          </cell>
          <cell r="S435" t="str">
            <v>Masukan Sec.Kerta (kondisi rusak dan hujan)</v>
          </cell>
          <cell r="T435">
            <v>0</v>
          </cell>
          <cell r="U435">
            <v>0</v>
          </cell>
          <cell r="V435">
            <v>0</v>
          </cell>
          <cell r="W435">
            <v>1.388888888888995E-3</v>
          </cell>
          <cell r="X435">
            <v>0</v>
          </cell>
          <cell r="Y435">
            <v>1.388888888888995E-3</v>
          </cell>
          <cell r="Z435">
            <v>108</v>
          </cell>
          <cell r="AA435" t="str">
            <v>R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1</v>
          </cell>
          <cell r="AG435">
            <v>1</v>
          </cell>
        </row>
        <row r="436">
          <cell r="P436">
            <v>0</v>
          </cell>
          <cell r="R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Mposisi"/>
      <sheetName val="DeVIASI"/>
      <sheetName val="per bulan"/>
      <sheetName val="LwBpWbp"/>
      <sheetName val="bLANK"/>
      <sheetName val="Juli"/>
      <sheetName val="Neraca seAPJ"/>
      <sheetName val="JAN07"/>
      <sheetName val="ACUAN"/>
      <sheetName val="DENPASAR"/>
      <sheetName val="x"/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Material Group"/>
      <sheetName val="FORM-B"/>
      <sheetName val="Asumsi"/>
      <sheetName val="Sheet5"/>
      <sheetName val="MENU1"/>
      <sheetName val="Data"/>
    </sheetNames>
    <sheetDataSet>
      <sheetData sheetId="0">
        <row r="6">
          <cell r="C6" t="str">
            <v>KALIBAKAL</v>
          </cell>
          <cell r="I6" t="str">
            <v>RAWALO</v>
          </cell>
          <cell r="M6" t="str">
            <v>WONOSOBO</v>
          </cell>
          <cell r="Q6" t="str">
            <v>GARUNG</v>
          </cell>
          <cell r="S6" t="str">
            <v>DIENG</v>
          </cell>
          <cell r="U6" t="str">
            <v>MRICA</v>
          </cell>
          <cell r="Y6" t="str">
            <v>KALINAKAL</v>
          </cell>
          <cell r="AC6" t="str">
            <v>RAWALO</v>
          </cell>
          <cell r="AE6" t="str">
            <v>WONOSOBO</v>
          </cell>
          <cell r="AG6" t="str">
            <v>GARUNG</v>
          </cell>
          <cell r="AI6" t="str">
            <v>DIENG</v>
          </cell>
          <cell r="AK6" t="str">
            <v/>
          </cell>
          <cell r="AL6" t="str">
            <v>KALIBAKAL</v>
          </cell>
          <cell r="AR6" t="str">
            <v>RAWALO</v>
          </cell>
          <cell r="AV6" t="str">
            <v>WONOSOBO</v>
          </cell>
          <cell r="AZ6" t="str">
            <v>GARUNG</v>
          </cell>
          <cell r="BB6" t="str">
            <v>DIENG</v>
          </cell>
          <cell r="BD6" t="str">
            <v>MRICA</v>
          </cell>
          <cell r="BH6" t="str">
            <v>KALINAKAL</v>
          </cell>
          <cell r="BL6" t="str">
            <v>RAWALO</v>
          </cell>
          <cell r="BN6" t="str">
            <v>WONOSOBO</v>
          </cell>
          <cell r="BP6" t="str">
            <v>GARUNG</v>
          </cell>
          <cell r="BR6" t="str">
            <v>DIENG</v>
          </cell>
          <cell r="BT6" t="str">
            <v/>
          </cell>
        </row>
        <row r="7">
          <cell r="A7" t="str">
            <v>BULAN</v>
          </cell>
          <cell r="C7" t="str">
            <v>INC I</v>
          </cell>
          <cell r="E7" t="str">
            <v>INC II</v>
          </cell>
          <cell r="G7" t="str">
            <v>INC III</v>
          </cell>
          <cell r="I7" t="str">
            <v>INC I</v>
          </cell>
          <cell r="K7" t="str">
            <v>INC II</v>
          </cell>
          <cell r="M7" t="str">
            <v>INC I</v>
          </cell>
          <cell r="O7" t="str">
            <v>INC II</v>
          </cell>
          <cell r="Q7" t="str">
            <v>INC I</v>
          </cell>
          <cell r="S7" t="str">
            <v>INC I</v>
          </cell>
          <cell r="U7" t="str">
            <v>INC I</v>
          </cell>
          <cell r="W7" t="str">
            <v>INC II</v>
          </cell>
          <cell r="Y7" t="str">
            <v>PS I</v>
          </cell>
          <cell r="AA7" t="str">
            <v>PS II</v>
          </cell>
          <cell r="AC7" t="str">
            <v>PS I</v>
          </cell>
          <cell r="AE7" t="str">
            <v>PS I</v>
          </cell>
          <cell r="AG7" t="str">
            <v>PS I</v>
          </cell>
          <cell r="AI7" t="str">
            <v>PS I</v>
          </cell>
          <cell r="AK7" t="str">
            <v/>
          </cell>
          <cell r="AL7" t="str">
            <v>INC I</v>
          </cell>
          <cell r="AN7" t="str">
            <v>INC II</v>
          </cell>
          <cell r="AP7" t="str">
            <v>INC III</v>
          </cell>
          <cell r="AR7" t="str">
            <v>INC I</v>
          </cell>
          <cell r="AT7" t="str">
            <v>INC II</v>
          </cell>
          <cell r="AV7" t="str">
            <v>INC I</v>
          </cell>
          <cell r="AX7" t="str">
            <v>INC II</v>
          </cell>
          <cell r="AZ7" t="str">
            <v>INC I</v>
          </cell>
          <cell r="BB7" t="str">
            <v>INC I</v>
          </cell>
          <cell r="BD7" t="str">
            <v>INC I</v>
          </cell>
          <cell r="BF7" t="str">
            <v>INC II</v>
          </cell>
          <cell r="BH7" t="str">
            <v>PS I</v>
          </cell>
          <cell r="BJ7" t="str">
            <v>PS II</v>
          </cell>
          <cell r="BL7" t="str">
            <v>PS I</v>
          </cell>
          <cell r="BN7" t="str">
            <v>PS I</v>
          </cell>
          <cell r="BP7" t="str">
            <v>PS I</v>
          </cell>
          <cell r="BR7" t="str">
            <v>PS I</v>
          </cell>
          <cell r="BT7" t="str">
            <v/>
          </cell>
        </row>
        <row r="8">
          <cell r="C8" t="str">
            <v>LWBP</v>
          </cell>
          <cell r="D8" t="str">
            <v>WBP</v>
          </cell>
          <cell r="E8" t="str">
            <v>LWBP</v>
          </cell>
          <cell r="F8" t="str">
            <v>WBP</v>
          </cell>
          <cell r="G8" t="str">
            <v>LWBP</v>
          </cell>
          <cell r="H8" t="str">
            <v>WBP</v>
          </cell>
          <cell r="I8" t="str">
            <v>LWBP</v>
          </cell>
          <cell r="J8" t="str">
            <v>WBP</v>
          </cell>
          <cell r="K8" t="str">
            <v>LWBP</v>
          </cell>
          <cell r="L8" t="str">
            <v>WBP</v>
          </cell>
          <cell r="M8" t="str">
            <v>LWBP</v>
          </cell>
          <cell r="N8" t="str">
            <v>WBP</v>
          </cell>
          <cell r="O8" t="str">
            <v>LWBP</v>
          </cell>
          <cell r="P8" t="str">
            <v>WBP</v>
          </cell>
          <cell r="Q8" t="str">
            <v>LWBP</v>
          </cell>
          <cell r="R8" t="str">
            <v>WBP</v>
          </cell>
          <cell r="S8" t="str">
            <v>LWBP</v>
          </cell>
          <cell r="T8" t="str">
            <v>WBP</v>
          </cell>
          <cell r="U8" t="str">
            <v>LWBP</v>
          </cell>
          <cell r="V8" t="str">
            <v>WBP</v>
          </cell>
          <cell r="W8" t="str">
            <v>LWBP</v>
          </cell>
          <cell r="X8" t="str">
            <v>WBP</v>
          </cell>
          <cell r="Y8" t="str">
            <v>LWBP</v>
          </cell>
          <cell r="Z8" t="str">
            <v>WBP</v>
          </cell>
          <cell r="AA8" t="str">
            <v>LWBP</v>
          </cell>
          <cell r="AB8" t="str">
            <v>WBP</v>
          </cell>
          <cell r="AC8" t="str">
            <v>LWBP</v>
          </cell>
          <cell r="AD8" t="str">
            <v>WBP</v>
          </cell>
          <cell r="AE8" t="str">
            <v>LWBP</v>
          </cell>
          <cell r="AF8" t="str">
            <v>WBP</v>
          </cell>
          <cell r="AG8" t="str">
            <v>LWBP</v>
          </cell>
          <cell r="AH8" t="str">
            <v>WBP</v>
          </cell>
          <cell r="AI8" t="str">
            <v>LWBP</v>
          </cell>
          <cell r="AJ8" t="str">
            <v>WBP</v>
          </cell>
          <cell r="AL8" t="str">
            <v>LWBP</v>
          </cell>
          <cell r="AM8" t="str">
            <v>WBP</v>
          </cell>
          <cell r="AN8" t="str">
            <v>LWBP</v>
          </cell>
          <cell r="AO8" t="str">
            <v>WBP</v>
          </cell>
          <cell r="AP8" t="str">
            <v>LWBP</v>
          </cell>
          <cell r="AQ8" t="str">
            <v>WBP</v>
          </cell>
          <cell r="AR8" t="str">
            <v>LWBP</v>
          </cell>
          <cell r="AS8" t="str">
            <v>WBP</v>
          </cell>
          <cell r="AT8" t="str">
            <v>LWBP</v>
          </cell>
          <cell r="AU8" t="str">
            <v>WBP</v>
          </cell>
          <cell r="AV8" t="str">
            <v>LWBP</v>
          </cell>
          <cell r="AW8" t="str">
            <v>WBP</v>
          </cell>
          <cell r="AX8" t="str">
            <v>LWBP</v>
          </cell>
          <cell r="AY8" t="str">
            <v>WBP</v>
          </cell>
          <cell r="AZ8" t="str">
            <v>LWBP</v>
          </cell>
          <cell r="BA8" t="str">
            <v>WBP</v>
          </cell>
          <cell r="BB8" t="str">
            <v>LWBP</v>
          </cell>
          <cell r="BC8" t="str">
            <v>WBP</v>
          </cell>
          <cell r="BD8" t="str">
            <v>LWBP</v>
          </cell>
          <cell r="BE8" t="str">
            <v>WBP</v>
          </cell>
          <cell r="BF8" t="str">
            <v>LWBP</v>
          </cell>
          <cell r="BG8" t="str">
            <v>WBP</v>
          </cell>
          <cell r="BH8" t="str">
            <v>LWBP</v>
          </cell>
          <cell r="BI8" t="str">
            <v>WBP</v>
          </cell>
          <cell r="BJ8" t="str">
            <v>LWBP</v>
          </cell>
          <cell r="BK8" t="str">
            <v>WBP</v>
          </cell>
          <cell r="BL8" t="str">
            <v>LWBP</v>
          </cell>
          <cell r="BM8" t="str">
            <v>WBP</v>
          </cell>
          <cell r="BN8" t="str">
            <v>LWBP</v>
          </cell>
          <cell r="BO8" t="str">
            <v>WBP</v>
          </cell>
          <cell r="BP8" t="str">
            <v>LWBP</v>
          </cell>
          <cell r="BQ8" t="str">
            <v>WBP</v>
          </cell>
          <cell r="BR8" t="str">
            <v>LWBP</v>
          </cell>
          <cell r="BS8" t="str">
            <v>WBP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  <cell r="I9">
            <v>9</v>
          </cell>
          <cell r="J9">
            <v>10</v>
          </cell>
          <cell r="K9">
            <v>11</v>
          </cell>
          <cell r="L9">
            <v>12</v>
          </cell>
          <cell r="M9">
            <v>13</v>
          </cell>
          <cell r="N9">
            <v>14</v>
          </cell>
          <cell r="O9">
            <v>15</v>
          </cell>
          <cell r="P9">
            <v>16</v>
          </cell>
          <cell r="Q9">
            <v>17</v>
          </cell>
          <cell r="R9">
            <v>18</v>
          </cell>
          <cell r="S9">
            <v>19</v>
          </cell>
          <cell r="T9">
            <v>20</v>
          </cell>
          <cell r="U9">
            <v>21</v>
          </cell>
          <cell r="V9">
            <v>22</v>
          </cell>
          <cell r="W9">
            <v>23</v>
          </cell>
          <cell r="X9">
            <v>24</v>
          </cell>
          <cell r="Y9">
            <v>25</v>
          </cell>
          <cell r="Z9">
            <v>26</v>
          </cell>
          <cell r="AA9">
            <v>27</v>
          </cell>
          <cell r="AB9">
            <v>28</v>
          </cell>
          <cell r="AC9">
            <v>29</v>
          </cell>
          <cell r="AD9">
            <v>30</v>
          </cell>
          <cell r="AE9">
            <v>31</v>
          </cell>
          <cell r="AF9">
            <v>32</v>
          </cell>
          <cell r="AG9">
            <v>33</v>
          </cell>
          <cell r="AH9">
            <v>34</v>
          </cell>
          <cell r="AI9">
            <v>35</v>
          </cell>
          <cell r="AJ9">
            <v>36</v>
          </cell>
          <cell r="AK9">
            <v>37</v>
          </cell>
          <cell r="AL9">
            <v>38</v>
          </cell>
          <cell r="AM9">
            <v>39</v>
          </cell>
          <cell r="AN9">
            <v>40</v>
          </cell>
          <cell r="AO9">
            <v>41</v>
          </cell>
          <cell r="AP9">
            <v>42</v>
          </cell>
          <cell r="AQ9">
            <v>43</v>
          </cell>
          <cell r="AR9">
            <v>44</v>
          </cell>
          <cell r="AS9">
            <v>45</v>
          </cell>
          <cell r="AT9">
            <v>46</v>
          </cell>
          <cell r="AU9">
            <v>47</v>
          </cell>
          <cell r="AV9">
            <v>48</v>
          </cell>
          <cell r="AW9">
            <v>49</v>
          </cell>
          <cell r="AX9">
            <v>50</v>
          </cell>
          <cell r="AY9">
            <v>51</v>
          </cell>
          <cell r="AZ9">
            <v>52</v>
          </cell>
          <cell r="BA9">
            <v>53</v>
          </cell>
          <cell r="BB9">
            <v>54</v>
          </cell>
          <cell r="BC9">
            <v>55</v>
          </cell>
          <cell r="BD9">
            <v>56</v>
          </cell>
          <cell r="BE9">
            <v>57</v>
          </cell>
          <cell r="BF9">
            <v>58</v>
          </cell>
          <cell r="BG9">
            <v>59</v>
          </cell>
          <cell r="BH9">
            <v>60</v>
          </cell>
          <cell r="BI9">
            <v>61</v>
          </cell>
          <cell r="BJ9">
            <v>62</v>
          </cell>
          <cell r="BK9">
            <v>63</v>
          </cell>
          <cell r="BL9">
            <v>64</v>
          </cell>
          <cell r="BM9">
            <v>65</v>
          </cell>
          <cell r="BN9">
            <v>66</v>
          </cell>
          <cell r="BO9">
            <v>67</v>
          </cell>
          <cell r="BP9">
            <v>68</v>
          </cell>
          <cell r="BQ9">
            <v>69</v>
          </cell>
          <cell r="BR9">
            <v>70</v>
          </cell>
          <cell r="BS9">
            <v>71</v>
          </cell>
          <cell r="BT9">
            <v>72</v>
          </cell>
          <cell r="BU9">
            <v>73</v>
          </cell>
          <cell r="BV9">
            <v>74</v>
          </cell>
        </row>
        <row r="10">
          <cell r="A10" t="str">
            <v>JAN</v>
          </cell>
          <cell r="B10" t="str">
            <v>PEMAKAIAN BULAN   2004</v>
          </cell>
        </row>
        <row r="11">
          <cell r="A11" t="str">
            <v>FEB</v>
          </cell>
          <cell r="B11" t="str">
            <v>PEMAKAIAN BULAN   2004</v>
          </cell>
        </row>
        <row r="12">
          <cell r="A12" t="str">
            <v>MAR</v>
          </cell>
          <cell r="B12" t="str">
            <v>PEMAKAIAN BULAN   2004</v>
          </cell>
        </row>
        <row r="13">
          <cell r="A13" t="str">
            <v>APR</v>
          </cell>
          <cell r="B13" t="str">
            <v>PEMAKAIAN BULAN   2004</v>
          </cell>
        </row>
        <row r="14">
          <cell r="A14" t="str">
            <v>MEI</v>
          </cell>
          <cell r="B14" t="str">
            <v>PEMAKAIAN BULAN   2004</v>
          </cell>
        </row>
        <row r="15">
          <cell r="A15" t="str">
            <v>JUN</v>
          </cell>
          <cell r="B15" t="str">
            <v>PEMAKAIAN BULAN   2004</v>
          </cell>
        </row>
        <row r="16">
          <cell r="A16" t="str">
            <v>JUL</v>
          </cell>
          <cell r="B16" t="str">
            <v>PEMAKAIAN BULAN JULI 2004</v>
          </cell>
        </row>
        <row r="17">
          <cell r="A17" t="str">
            <v>AGT</v>
          </cell>
          <cell r="B17" t="str">
            <v>PEMAKAIAN BULAN AGUSTUS 2004</v>
          </cell>
          <cell r="C17">
            <v>28540.81</v>
          </cell>
          <cell r="D17">
            <v>9206.9500000000007</v>
          </cell>
          <cell r="E17">
            <v>24504.69</v>
          </cell>
          <cell r="F17">
            <v>8541.77</v>
          </cell>
          <cell r="G17">
            <v>12308.6</v>
          </cell>
          <cell r="H17">
            <v>4647.1000000000004</v>
          </cell>
          <cell r="I17">
            <v>19810.439999999999</v>
          </cell>
          <cell r="J17">
            <v>7660.53</v>
          </cell>
          <cell r="K17">
            <v>15795.7</v>
          </cell>
          <cell r="L17">
            <v>7103.92</v>
          </cell>
          <cell r="M17">
            <v>10589.01</v>
          </cell>
          <cell r="N17">
            <v>4330.76</v>
          </cell>
          <cell r="O17">
            <v>23658.5</v>
          </cell>
          <cell r="P17">
            <v>9385.6299999999992</v>
          </cell>
          <cell r="Q17">
            <v>105125</v>
          </cell>
          <cell r="R17">
            <v>42649</v>
          </cell>
          <cell r="S17">
            <v>2822.74</v>
          </cell>
          <cell r="T17">
            <v>1359.51</v>
          </cell>
          <cell r="U17">
            <v>5062.43</v>
          </cell>
          <cell r="V17">
            <v>2165.14</v>
          </cell>
          <cell r="W17">
            <v>3699.48</v>
          </cell>
          <cell r="X17">
            <v>1625.61</v>
          </cell>
          <cell r="Y17">
            <v>61940.635333593309</v>
          </cell>
          <cell r="Z17">
            <v>19981.364666406695</v>
          </cell>
          <cell r="AA17">
            <v>37772.038262645983</v>
          </cell>
          <cell r="AB17">
            <v>13166.461737354015</v>
          </cell>
          <cell r="AC17">
            <v>0</v>
          </cell>
          <cell r="AD17">
            <v>0</v>
          </cell>
          <cell r="AE17">
            <v>378229.37010423082</v>
          </cell>
          <cell r="AF17">
            <v>154690.62989576918</v>
          </cell>
          <cell r="AG17">
            <v>0</v>
          </cell>
          <cell r="AH17">
            <v>0</v>
          </cell>
          <cell r="AI17">
            <v>3040.844711817801</v>
          </cell>
          <cell r="AJ17">
            <v>1464.5552881821984</v>
          </cell>
        </row>
        <row r="18">
          <cell r="A18" t="str">
            <v>SEP</v>
          </cell>
          <cell r="B18" t="str">
            <v>PEMAKAIAN BULAN SEPTEMBER 2004</v>
          </cell>
          <cell r="C18">
            <v>34009.480000000003</v>
          </cell>
          <cell r="D18">
            <v>10984.85</v>
          </cell>
          <cell r="E18">
            <v>29264.03</v>
          </cell>
          <cell r="F18">
            <v>10239.540000000001</v>
          </cell>
          <cell r="G18">
            <v>21302.2</v>
          </cell>
          <cell r="H18">
            <v>7935.2</v>
          </cell>
          <cell r="I18">
            <v>23201.59</v>
          </cell>
          <cell r="J18">
            <v>9033.1200000000008</v>
          </cell>
          <cell r="K18">
            <v>18847.990000000002</v>
          </cell>
          <cell r="L18">
            <v>8507.16</v>
          </cell>
          <cell r="M18">
            <v>12767.11</v>
          </cell>
          <cell r="N18">
            <v>5228.41</v>
          </cell>
          <cell r="O18">
            <v>28421.52</v>
          </cell>
          <cell r="P18">
            <v>11266.52</v>
          </cell>
          <cell r="Q18">
            <v>105125</v>
          </cell>
          <cell r="R18">
            <v>42649</v>
          </cell>
          <cell r="S18">
            <v>4713.3100000000004</v>
          </cell>
          <cell r="T18">
            <v>2261.25</v>
          </cell>
          <cell r="U18">
            <v>9072.14</v>
          </cell>
          <cell r="V18">
            <v>3803.58</v>
          </cell>
          <cell r="W18">
            <v>6346.27</v>
          </cell>
          <cell r="X18">
            <v>2779.49</v>
          </cell>
          <cell r="Y18">
            <v>62532.42</v>
          </cell>
          <cell r="Z18">
            <v>19747.079999999998</v>
          </cell>
          <cell r="AA18">
            <v>38904.78</v>
          </cell>
          <cell r="AB18">
            <v>12285.72</v>
          </cell>
          <cell r="AC18">
            <v>648118.12</v>
          </cell>
          <cell r="AD18">
            <v>204668.88</v>
          </cell>
          <cell r="AE18">
            <v>413516.76</v>
          </cell>
          <cell r="AF18">
            <v>130584.23999999999</v>
          </cell>
          <cell r="AG18">
            <v>9265.5400000000009</v>
          </cell>
          <cell r="AH18">
            <v>2925.96</v>
          </cell>
          <cell r="AI18">
            <v>3480.268</v>
          </cell>
          <cell r="AJ18">
            <v>1099.0319999999999</v>
          </cell>
          <cell r="AL18">
            <v>5468670.0000000019</v>
          </cell>
          <cell r="AM18">
            <v>1777899.9999999995</v>
          </cell>
          <cell r="AN18">
            <v>4759340</v>
          </cell>
          <cell r="AO18">
            <v>1697770.0000000005</v>
          </cell>
          <cell r="AP18">
            <v>8993600</v>
          </cell>
          <cell r="AQ18">
            <v>3288099.9999999995</v>
          </cell>
          <cell r="AR18">
            <v>3391150.0000000014</v>
          </cell>
          <cell r="AS18">
            <v>1372590.0000000012</v>
          </cell>
          <cell r="AT18">
            <v>3052290.0000000009</v>
          </cell>
          <cell r="AU18">
            <v>1403239.9999999998</v>
          </cell>
          <cell r="AV18">
            <v>2178100.0000000005</v>
          </cell>
          <cell r="AW18">
            <v>897649.99999999965</v>
          </cell>
          <cell r="AX18">
            <v>4763020</v>
          </cell>
          <cell r="AY18">
            <v>1880890.0000000012</v>
          </cell>
          <cell r="AZ18">
            <v>104748</v>
          </cell>
          <cell r="BA18">
            <v>43170</v>
          </cell>
          <cell r="BB18">
            <v>1890570.0000000007</v>
          </cell>
          <cell r="BC18">
            <v>901740</v>
          </cell>
          <cell r="BD18">
            <v>4009709.9999999991</v>
          </cell>
          <cell r="BE18">
            <v>1638440</v>
          </cell>
          <cell r="BF18">
            <v>2646790.0000000005</v>
          </cell>
          <cell r="BG18">
            <v>1153879.9999999998</v>
          </cell>
          <cell r="BH18">
            <v>7936.5</v>
          </cell>
          <cell r="BI18">
            <v>2788.5</v>
          </cell>
          <cell r="BJ18">
            <v>5594.4</v>
          </cell>
          <cell r="BK18">
            <v>1965.6</v>
          </cell>
          <cell r="BL18">
            <v>2574.1199999999953</v>
          </cell>
          <cell r="BM18">
            <v>812.88000000000466</v>
          </cell>
          <cell r="BN18">
            <v>8497.5599999999977</v>
          </cell>
          <cell r="BO18">
            <v>2683.4400000000023</v>
          </cell>
          <cell r="BP18">
            <v>57.000000000007276</v>
          </cell>
          <cell r="BQ18">
            <v>18.000000000001819</v>
          </cell>
          <cell r="BR18">
            <v>4493.1200000000172</v>
          </cell>
          <cell r="BS18">
            <v>1418.8800000000083</v>
          </cell>
        </row>
        <row r="19">
          <cell r="A19" t="str">
            <v>OKT</v>
          </cell>
          <cell r="B19" t="str">
            <v>PEMAKAIAN BULAN OKTOBER 2004</v>
          </cell>
          <cell r="C19">
            <v>39478.089999999997</v>
          </cell>
          <cell r="D19">
            <v>12687.15</v>
          </cell>
          <cell r="E19">
            <v>34330.79</v>
          </cell>
          <cell r="F19">
            <v>11925.79</v>
          </cell>
          <cell r="G19">
            <v>30896.3</v>
          </cell>
          <cell r="H19">
            <v>11274.3</v>
          </cell>
          <cell r="I19">
            <v>26960.97</v>
          </cell>
          <cell r="J19">
            <v>10495.95</v>
          </cell>
          <cell r="K19">
            <v>21854.12</v>
          </cell>
          <cell r="L19">
            <v>9856.41</v>
          </cell>
          <cell r="M19">
            <v>13713.06</v>
          </cell>
          <cell r="N19">
            <v>7597.68</v>
          </cell>
          <cell r="O19">
            <v>30376.22</v>
          </cell>
          <cell r="P19">
            <v>16517.47</v>
          </cell>
          <cell r="Q19">
            <v>105125</v>
          </cell>
          <cell r="R19">
            <v>42649</v>
          </cell>
          <cell r="S19">
            <v>5690.76</v>
          </cell>
          <cell r="T19">
            <v>4361.8999999999996</v>
          </cell>
          <cell r="U19">
            <v>13572.32</v>
          </cell>
          <cell r="V19">
            <v>5588.21</v>
          </cell>
          <cell r="W19">
            <v>9140.9500000000007</v>
          </cell>
          <cell r="X19">
            <v>3956.6</v>
          </cell>
          <cell r="Y19">
            <v>62819.32</v>
          </cell>
          <cell r="Z19">
            <v>19837.68</v>
          </cell>
          <cell r="AA19">
            <v>39093.64</v>
          </cell>
          <cell r="AB19">
            <v>12345.359999999999</v>
          </cell>
          <cell r="AC19">
            <v>651178.64</v>
          </cell>
          <cell r="AD19">
            <v>205635.36</v>
          </cell>
          <cell r="AE19">
            <v>422297.8</v>
          </cell>
          <cell r="AF19">
            <v>133357.19999999998</v>
          </cell>
          <cell r="AG19">
            <v>9270.1</v>
          </cell>
          <cell r="AH19">
            <v>2927.4</v>
          </cell>
          <cell r="AI19">
            <v>3536.7360000000003</v>
          </cell>
          <cell r="AJ19">
            <v>1116.864</v>
          </cell>
          <cell r="AL19">
            <v>5469130</v>
          </cell>
          <cell r="AM19">
            <v>1702310</v>
          </cell>
          <cell r="AN19">
            <v>5066250</v>
          </cell>
          <cell r="AO19">
            <v>1686680</v>
          </cell>
          <cell r="AP19">
            <v>9595608</v>
          </cell>
          <cell r="AQ19">
            <v>3339270</v>
          </cell>
          <cell r="AR19">
            <v>3759640</v>
          </cell>
          <cell r="AS19">
            <v>1462880</v>
          </cell>
          <cell r="AT19">
            <v>3006200</v>
          </cell>
          <cell r="AU19">
            <v>1349240</v>
          </cell>
          <cell r="AV19">
            <v>2369270</v>
          </cell>
          <cell r="AW19">
            <v>945950</v>
          </cell>
          <cell r="AX19">
            <v>5250950</v>
          </cell>
          <cell r="AY19">
            <v>1954700</v>
          </cell>
          <cell r="AZ19">
            <v>118849.5</v>
          </cell>
          <cell r="BA19">
            <v>35500.5</v>
          </cell>
          <cell r="BB19">
            <v>2100650</v>
          </cell>
          <cell r="BC19">
            <v>977450</v>
          </cell>
          <cell r="BD19">
            <v>4498870</v>
          </cell>
          <cell r="BE19">
            <v>1784610</v>
          </cell>
          <cell r="BF19">
            <v>2794110</v>
          </cell>
          <cell r="BG19">
            <v>1177140</v>
          </cell>
          <cell r="BH19">
            <v>8607.0000000000437</v>
          </cell>
          <cell r="BI19">
            <v>2718.0000000000655</v>
          </cell>
          <cell r="BJ19">
            <v>5665.8000000000175</v>
          </cell>
          <cell r="BK19">
            <v>1789.1999999999825</v>
          </cell>
          <cell r="BL19">
            <v>3060.5200000000186</v>
          </cell>
          <cell r="BM19">
            <v>966.47999999998137</v>
          </cell>
          <cell r="BN19">
            <v>8781.039999999979</v>
          </cell>
          <cell r="BO19">
            <v>2772.9599999999919</v>
          </cell>
          <cell r="BP19">
            <v>45.599999999994907</v>
          </cell>
          <cell r="BQ19">
            <v>14.400000000000546</v>
          </cell>
          <cell r="BR19">
            <v>4517.4400000000242</v>
          </cell>
          <cell r="BS19">
            <v>1426.5600000000086</v>
          </cell>
        </row>
        <row r="20">
          <cell r="A20" t="str">
            <v>NOP</v>
          </cell>
          <cell r="B20" t="str">
            <v>PEMAKAIAN BULAN NOPEMBER 2004</v>
          </cell>
          <cell r="C20">
            <v>44821.66</v>
          </cell>
          <cell r="D20">
            <v>14382.43</v>
          </cell>
          <cell r="E20">
            <v>39246.910000000003</v>
          </cell>
          <cell r="F20">
            <v>13623.38</v>
          </cell>
          <cell r="G20">
            <v>40159.4</v>
          </cell>
          <cell r="H20">
            <v>14475.4</v>
          </cell>
          <cell r="I20">
            <v>30741.1</v>
          </cell>
          <cell r="J20">
            <v>11915.59</v>
          </cell>
          <cell r="K20">
            <v>25006.5</v>
          </cell>
          <cell r="L20">
            <v>11168.79</v>
          </cell>
          <cell r="M20">
            <v>13713.06</v>
          </cell>
          <cell r="N20">
            <v>7597.68</v>
          </cell>
          <cell r="O20">
            <v>30376.22</v>
          </cell>
          <cell r="P20">
            <v>16517.47</v>
          </cell>
          <cell r="Q20">
            <v>105125</v>
          </cell>
          <cell r="R20">
            <v>42649</v>
          </cell>
          <cell r="S20">
            <v>5690.76</v>
          </cell>
          <cell r="T20">
            <v>4361.8999999999996</v>
          </cell>
          <cell r="U20">
            <v>18105.349999999999</v>
          </cell>
          <cell r="V20">
            <v>7388.87</v>
          </cell>
          <cell r="W20">
            <v>11951.76</v>
          </cell>
          <cell r="X20">
            <v>5123.6000000000004</v>
          </cell>
          <cell r="Y20">
            <v>63077.340000000004</v>
          </cell>
          <cell r="Z20">
            <v>19919.16</v>
          </cell>
          <cell r="AA20">
            <v>39279.46</v>
          </cell>
          <cell r="AB20">
            <v>12404.039999999999</v>
          </cell>
          <cell r="AC20">
            <v>654128.96</v>
          </cell>
          <cell r="AD20">
            <v>206567.03999999998</v>
          </cell>
          <cell r="AE20">
            <v>431051.48</v>
          </cell>
          <cell r="AF20">
            <v>136121.51999999999</v>
          </cell>
          <cell r="AG20">
            <v>9270.1</v>
          </cell>
          <cell r="AH20">
            <v>2927.4</v>
          </cell>
          <cell r="AI20">
            <v>3592.2919999999999</v>
          </cell>
          <cell r="AJ20">
            <v>1134.4079999999999</v>
          </cell>
          <cell r="AL20">
            <v>5343960</v>
          </cell>
          <cell r="AM20">
            <v>1695270</v>
          </cell>
          <cell r="AN20">
            <v>4916030</v>
          </cell>
          <cell r="AO20">
            <v>1698340</v>
          </cell>
          <cell r="AP20">
            <v>9263020.8000000007</v>
          </cell>
          <cell r="AQ20">
            <v>3200821.8</v>
          </cell>
          <cell r="AR20">
            <v>3780100</v>
          </cell>
          <cell r="AS20">
            <v>1419630</v>
          </cell>
          <cell r="AT20">
            <v>3152700</v>
          </cell>
          <cell r="AU20">
            <v>1312390</v>
          </cell>
          <cell r="AV20">
            <v>2396830</v>
          </cell>
          <cell r="AW20">
            <v>904970</v>
          </cell>
          <cell r="AX20">
            <v>4345790</v>
          </cell>
          <cell r="AY20">
            <v>1728070</v>
          </cell>
          <cell r="AZ20">
            <v>129373.86</v>
          </cell>
          <cell r="BA20">
            <v>38644.14</v>
          </cell>
          <cell r="BB20">
            <v>2026880</v>
          </cell>
          <cell r="BC20">
            <v>863930</v>
          </cell>
          <cell r="BD20">
            <v>4538690</v>
          </cell>
          <cell r="BE20">
            <v>1800660</v>
          </cell>
          <cell r="BF20">
            <v>2813620</v>
          </cell>
          <cell r="BG20">
            <v>1166960</v>
          </cell>
          <cell r="BH20">
            <v>7740.6000000001222</v>
          </cell>
          <cell r="BI20">
            <v>2444.3999999999869</v>
          </cell>
          <cell r="BJ20">
            <v>5574.5999999999913</v>
          </cell>
          <cell r="BK20">
            <v>1760.4000000000087</v>
          </cell>
          <cell r="BL20">
            <v>2950.3199999999488</v>
          </cell>
          <cell r="BM20">
            <v>931.67999999999302</v>
          </cell>
          <cell r="BN20">
            <v>8753.679999999993</v>
          </cell>
          <cell r="BO20">
            <v>2764.320000000007</v>
          </cell>
          <cell r="BP20">
            <v>0</v>
          </cell>
          <cell r="BQ20">
            <v>0</v>
          </cell>
          <cell r="BR20">
            <v>4444.4799999999668</v>
          </cell>
          <cell r="BS20">
            <v>1403.5199999999895</v>
          </cell>
        </row>
        <row r="21">
          <cell r="A21" t="str">
            <v>DES</v>
          </cell>
          <cell r="B21" t="str">
            <v>PEMAKAIAN BULAN DESEMBER 2004</v>
          </cell>
          <cell r="C21">
            <v>50298.75</v>
          </cell>
          <cell r="D21">
            <v>16149.48</v>
          </cell>
          <cell r="E21">
            <v>44545.59</v>
          </cell>
          <cell r="F21">
            <v>15407.05</v>
          </cell>
          <cell r="G21">
            <v>43147.4</v>
          </cell>
          <cell r="H21">
            <v>15558.8</v>
          </cell>
          <cell r="I21">
            <v>34489.54</v>
          </cell>
          <cell r="J21">
            <v>13344.92</v>
          </cell>
          <cell r="K21">
            <v>27959.86</v>
          </cell>
          <cell r="L21">
            <v>12460.84</v>
          </cell>
          <cell r="M21">
            <v>13713.06</v>
          </cell>
          <cell r="N21">
            <v>7597.68</v>
          </cell>
          <cell r="O21">
            <v>30376.22</v>
          </cell>
          <cell r="P21">
            <v>16517.47</v>
          </cell>
          <cell r="Q21">
            <v>105125</v>
          </cell>
          <cell r="R21">
            <v>42649</v>
          </cell>
          <cell r="S21">
            <v>5690.76</v>
          </cell>
          <cell r="T21">
            <v>4361.8999999999996</v>
          </cell>
          <cell r="U21">
            <v>18105.349999999999</v>
          </cell>
          <cell r="V21">
            <v>7388.87</v>
          </cell>
          <cell r="W21">
            <v>11951.76</v>
          </cell>
          <cell r="X21">
            <v>5123.6000000000004</v>
          </cell>
          <cell r="Y21">
            <v>63349.42</v>
          </cell>
          <cell r="Z21">
            <v>20005.079999999998</v>
          </cell>
          <cell r="AA21">
            <v>39472.879999999997</v>
          </cell>
          <cell r="AB21">
            <v>12465.119999999999</v>
          </cell>
          <cell r="AC21">
            <v>657218.36</v>
          </cell>
          <cell r="AD21">
            <v>207542.63999999998</v>
          </cell>
          <cell r="AE21">
            <v>439992.88</v>
          </cell>
          <cell r="AF21">
            <v>138945.12</v>
          </cell>
          <cell r="AG21">
            <v>9280.36</v>
          </cell>
          <cell r="AH21">
            <v>2930.64</v>
          </cell>
          <cell r="AI21">
            <v>3652.8639999999996</v>
          </cell>
          <cell r="AJ21">
            <v>1153.5359999999998</v>
          </cell>
          <cell r="AL21">
            <v>5476020</v>
          </cell>
          <cell r="AM21">
            <v>1767040</v>
          </cell>
          <cell r="AN21">
            <v>5297390</v>
          </cell>
          <cell r="AO21">
            <v>1784200</v>
          </cell>
          <cell r="AP21">
            <v>9464228.4000000004</v>
          </cell>
          <cell r="AQ21">
            <v>3321634.8</v>
          </cell>
          <cell r="AR21">
            <v>3747900</v>
          </cell>
          <cell r="AS21">
            <v>1429360</v>
          </cell>
          <cell r="AT21">
            <v>2952600</v>
          </cell>
          <cell r="AU21">
            <v>1292040</v>
          </cell>
          <cell r="AV21">
            <v>2409280</v>
          </cell>
          <cell r="AW21">
            <v>934320</v>
          </cell>
          <cell r="AX21">
            <v>4553380</v>
          </cell>
          <cell r="AY21">
            <v>1857540</v>
          </cell>
          <cell r="AZ21">
            <v>120337.14</v>
          </cell>
          <cell r="BA21">
            <v>35944.86</v>
          </cell>
          <cell r="BB21">
            <v>1985260</v>
          </cell>
          <cell r="BC21">
            <v>885080</v>
          </cell>
          <cell r="BD21">
            <v>4264310</v>
          </cell>
          <cell r="BE21">
            <v>1760120</v>
          </cell>
          <cell r="BF21">
            <v>2879530</v>
          </cell>
          <cell r="BG21">
            <v>1217150</v>
          </cell>
          <cell r="BH21">
            <v>8162.3999999998341</v>
          </cell>
          <cell r="BI21">
            <v>2577.5999999999476</v>
          </cell>
          <cell r="BJ21">
            <v>5802.5999999999476</v>
          </cell>
          <cell r="BK21">
            <v>1832.3999999999978</v>
          </cell>
          <cell r="BL21">
            <v>3089.4000000000233</v>
          </cell>
          <cell r="BM21">
            <v>975.60000000000582</v>
          </cell>
          <cell r="BN21">
            <v>8941.4000000000233</v>
          </cell>
          <cell r="BO21">
            <v>2823.6000000000058</v>
          </cell>
          <cell r="BP21">
            <v>102.60000000000218</v>
          </cell>
          <cell r="BQ21">
            <v>32.399999999997817</v>
          </cell>
          <cell r="BR21">
            <v>4845.7599999999729</v>
          </cell>
          <cell r="BS21">
            <v>1530.2399999999943</v>
          </cell>
        </row>
      </sheetData>
      <sheetData sheetId="1">
        <row r="4">
          <cell r="C4" t="str">
            <v>KALIBAKAL</v>
          </cell>
          <cell r="I4" t="str">
            <v>RAWALO</v>
          </cell>
          <cell r="M4" t="str">
            <v>WONOSOBO</v>
          </cell>
          <cell r="Q4" t="str">
            <v>GARUNG</v>
          </cell>
          <cell r="S4" t="str">
            <v>DIENG</v>
          </cell>
          <cell r="U4" t="str">
            <v>MRICA</v>
          </cell>
          <cell r="Y4" t="str">
            <v>MRICA</v>
          </cell>
          <cell r="AC4" t="str">
            <v/>
          </cell>
        </row>
        <row r="5">
          <cell r="A5" t="str">
            <v>BULAN</v>
          </cell>
          <cell r="C5" t="str">
            <v>INC I</v>
          </cell>
          <cell r="E5" t="str">
            <v>INC II</v>
          </cell>
          <cell r="G5" t="str">
            <v>INC III</v>
          </cell>
          <cell r="I5" t="str">
            <v>INC I</v>
          </cell>
          <cell r="K5" t="str">
            <v>INC II</v>
          </cell>
          <cell r="M5" t="str">
            <v>INC I</v>
          </cell>
          <cell r="O5" t="str">
            <v>INC II</v>
          </cell>
          <cell r="Q5" t="str">
            <v>INC I</v>
          </cell>
          <cell r="S5" t="str">
            <v>INC I</v>
          </cell>
          <cell r="U5" t="str">
            <v>INC I</v>
          </cell>
          <cell r="W5" t="str">
            <v>INC II</v>
          </cell>
          <cell r="Y5" t="str">
            <v>INC I</v>
          </cell>
          <cell r="AA5" t="str">
            <v>INC II</v>
          </cell>
          <cell r="AC5" t="str">
            <v/>
          </cell>
        </row>
        <row r="6">
          <cell r="C6" t="str">
            <v>ME</v>
          </cell>
          <cell r="D6" t="str">
            <v>MK</v>
          </cell>
          <cell r="E6" t="str">
            <v>ME</v>
          </cell>
          <cell r="F6" t="str">
            <v>MK</v>
          </cell>
          <cell r="G6" t="str">
            <v>ME</v>
          </cell>
          <cell r="H6" t="str">
            <v>MK</v>
          </cell>
          <cell r="I6" t="str">
            <v>ME</v>
          </cell>
          <cell r="J6" t="str">
            <v>MK</v>
          </cell>
          <cell r="K6" t="str">
            <v>ME</v>
          </cell>
          <cell r="L6" t="str">
            <v>MK</v>
          </cell>
          <cell r="M6" t="str">
            <v>ME</v>
          </cell>
          <cell r="N6" t="str">
            <v>MK</v>
          </cell>
          <cell r="O6" t="str">
            <v>ME</v>
          </cell>
          <cell r="P6" t="str">
            <v>MK</v>
          </cell>
          <cell r="Q6" t="str">
            <v>ME</v>
          </cell>
          <cell r="R6" t="str">
            <v>MK</v>
          </cell>
          <cell r="S6" t="str">
            <v>ME</v>
          </cell>
          <cell r="T6" t="str">
            <v>MK</v>
          </cell>
          <cell r="U6" t="str">
            <v>ME</v>
          </cell>
          <cell r="V6" t="str">
            <v>MK</v>
          </cell>
          <cell r="W6" t="str">
            <v>ME</v>
          </cell>
          <cell r="X6" t="str">
            <v>MK</v>
          </cell>
          <cell r="Y6" t="str">
            <v>ME</v>
          </cell>
          <cell r="Z6" t="str">
            <v>MK</v>
          </cell>
          <cell r="AA6" t="str">
            <v>ME</v>
          </cell>
          <cell r="AB6" t="str">
            <v>MK</v>
          </cell>
          <cell r="AC6" t="str">
            <v/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19</v>
          </cell>
          <cell r="T7">
            <v>20</v>
          </cell>
          <cell r="U7">
            <v>21</v>
          </cell>
          <cell r="V7">
            <v>22</v>
          </cell>
          <cell r="W7">
            <v>23</v>
          </cell>
          <cell r="X7">
            <v>24</v>
          </cell>
          <cell r="Y7">
            <v>25</v>
          </cell>
          <cell r="Z7">
            <v>26</v>
          </cell>
          <cell r="AA7">
            <v>27</v>
          </cell>
          <cell r="AB7">
            <v>28</v>
          </cell>
          <cell r="AC7" t="str">
            <v/>
          </cell>
        </row>
        <row r="8">
          <cell r="A8" t="str">
            <v>JAN</v>
          </cell>
          <cell r="B8" t="str">
            <v>PEMAKAIAN BULAN   2004</v>
          </cell>
        </row>
        <row r="9">
          <cell r="A9" t="str">
            <v>FEB</v>
          </cell>
          <cell r="B9" t="str">
            <v>PEMAKAIAN BULAN   2004</v>
          </cell>
        </row>
        <row r="10">
          <cell r="A10" t="str">
            <v>MAR</v>
          </cell>
          <cell r="B10" t="str">
            <v>PEMAKAIAN BULAN   2004</v>
          </cell>
        </row>
        <row r="11">
          <cell r="A11" t="str">
            <v>APR</v>
          </cell>
          <cell r="B11" t="str">
            <v>PEMAKAIAN BULAN   2004</v>
          </cell>
        </row>
        <row r="12">
          <cell r="A12" t="str">
            <v>MEI</v>
          </cell>
          <cell r="B12" t="str">
            <v>PEMAKAIAN BULAN   2004</v>
          </cell>
        </row>
        <row r="13">
          <cell r="A13" t="str">
            <v>JUN</v>
          </cell>
          <cell r="B13" t="str">
            <v>PEMAKAIAN BULAN   2004</v>
          </cell>
        </row>
        <row r="14">
          <cell r="A14" t="str">
            <v>JUL</v>
          </cell>
          <cell r="B14" t="str">
            <v>PEMAKAIAN BULAN JULI 2004</v>
          </cell>
          <cell r="C14">
            <v>7463330.0000000019</v>
          </cell>
          <cell r="D14">
            <v>7460245.1879000245</v>
          </cell>
          <cell r="E14">
            <v>6603900.0000000019</v>
          </cell>
          <cell r="F14">
            <v>6574958.0284999851</v>
          </cell>
          <cell r="G14">
            <v>11979800</v>
          </cell>
          <cell r="H14">
            <v>11931369.999999996</v>
          </cell>
          <cell r="I14">
            <v>5644200.0000000009</v>
          </cell>
          <cell r="J14">
            <v>5650831.9999999944</v>
          </cell>
          <cell r="K14">
            <v>4663620.0000000009</v>
          </cell>
          <cell r="L14">
            <v>4668179.999999987</v>
          </cell>
          <cell r="M14">
            <v>3144440.0000000005</v>
          </cell>
          <cell r="N14">
            <v>3144280.0000000047</v>
          </cell>
          <cell r="O14">
            <v>7219490.0000000019</v>
          </cell>
          <cell r="P14">
            <v>7247800.0000000466</v>
          </cell>
          <cell r="Q14" t="e">
            <v>#REF!</v>
          </cell>
          <cell r="R14">
            <v>143838.00000000017</v>
          </cell>
          <cell r="S14">
            <v>3035689.9999999995</v>
          </cell>
          <cell r="T14">
            <v>0</v>
          </cell>
          <cell r="U14">
            <v>5108580.0000000019</v>
          </cell>
          <cell r="V14">
            <v>5190200.000000041</v>
          </cell>
          <cell r="W14">
            <v>3847420</v>
          </cell>
          <cell r="X14" t="e">
            <v>#REF!</v>
          </cell>
          <cell r="Y14">
            <v>5108580.0000000019</v>
          </cell>
          <cell r="Z14">
            <v>5190200.000000041</v>
          </cell>
          <cell r="AA14">
            <v>3847420</v>
          </cell>
          <cell r="AB14" t="e">
            <v>#REF!</v>
          </cell>
        </row>
        <row r="15">
          <cell r="A15" t="str">
            <v>AGT</v>
          </cell>
          <cell r="B15" t="str">
            <v>PEMAKAIAN BULAN AGUSTUS 2004</v>
          </cell>
          <cell r="C15">
            <v>7488459.9999999991</v>
          </cell>
          <cell r="D15">
            <v>7489045.1944999695</v>
          </cell>
          <cell r="E15">
            <v>6597099.9999999981</v>
          </cell>
          <cell r="F15">
            <v>6580175.4209999852</v>
          </cell>
          <cell r="G15">
            <v>12425300.000000002</v>
          </cell>
          <cell r="H15">
            <v>12322200</v>
          </cell>
          <cell r="I15">
            <v>5088309.9999999981</v>
          </cell>
          <cell r="J15">
            <v>5091856.0000000075</v>
          </cell>
          <cell r="K15">
            <v>4604600.0000000019</v>
          </cell>
          <cell r="L15">
            <v>4609000</v>
          </cell>
          <cell r="M15">
            <v>3169819.9999999995</v>
          </cell>
          <cell r="N15">
            <v>3169600</v>
          </cell>
          <cell r="O15">
            <v>7076759.9999999981</v>
          </cell>
          <cell r="P15">
            <v>7085199.9999999534</v>
          </cell>
          <cell r="Q15" t="e">
            <v>#REF!</v>
          </cell>
          <cell r="R15">
            <v>147773.99999999965</v>
          </cell>
          <cell r="S15">
            <v>2961069.9999999995</v>
          </cell>
          <cell r="T15">
            <v>2981640.0000000005</v>
          </cell>
          <cell r="U15">
            <v>5152180</v>
          </cell>
          <cell r="V15">
            <v>5227079.999999987</v>
          </cell>
          <cell r="W15">
            <v>3763050</v>
          </cell>
          <cell r="X15">
            <v>3743309.9999999995</v>
          </cell>
          <cell r="Y15">
            <v>5152180</v>
          </cell>
          <cell r="Z15">
            <v>5227079.999999987</v>
          </cell>
          <cell r="AA15">
            <v>3763050</v>
          </cell>
          <cell r="AB15">
            <v>3743309.9999999995</v>
          </cell>
        </row>
        <row r="16">
          <cell r="A16" t="str">
            <v>SEP</v>
          </cell>
          <cell r="B16" t="str">
            <v>PEMAKAIAN BULAN SEPTEMBER 2004</v>
          </cell>
          <cell r="C16">
            <v>7246570</v>
          </cell>
          <cell r="D16">
            <v>7247166.8782000421</v>
          </cell>
          <cell r="E16">
            <v>6457110.0000000009</v>
          </cell>
          <cell r="F16">
            <v>6439305.823499985</v>
          </cell>
          <cell r="G16">
            <v>12281700</v>
          </cell>
          <cell r="H16">
            <v>12245419.999999996</v>
          </cell>
          <cell r="I16">
            <v>4763740.0000000019</v>
          </cell>
          <cell r="J16">
            <v>4767311.9999999981</v>
          </cell>
          <cell r="K16">
            <v>4455529.9999999991</v>
          </cell>
          <cell r="L16">
            <v>4459840.0000000261</v>
          </cell>
          <cell r="M16">
            <v>3075750</v>
          </cell>
          <cell r="N16">
            <v>3074600</v>
          </cell>
          <cell r="O16">
            <v>6643910.0000000037</v>
          </cell>
          <cell r="P16">
            <v>6661400.0000000233</v>
          </cell>
          <cell r="Q16">
            <v>0</v>
          </cell>
          <cell r="R16">
            <v>147918.00000000017</v>
          </cell>
          <cell r="S16">
            <v>2792310.0000000005</v>
          </cell>
          <cell r="T16">
            <v>2811310.0000000005</v>
          </cell>
          <cell r="U16">
            <v>5648150</v>
          </cell>
          <cell r="V16">
            <v>5730160.0000000326</v>
          </cell>
          <cell r="W16">
            <v>3800670</v>
          </cell>
          <cell r="X16">
            <v>3781830</v>
          </cell>
          <cell r="Y16">
            <v>5648150</v>
          </cell>
          <cell r="Z16">
            <v>5730160.0000000326</v>
          </cell>
          <cell r="AA16">
            <v>3800670</v>
          </cell>
          <cell r="AB16">
            <v>3781830</v>
          </cell>
        </row>
        <row r="17">
          <cell r="A17" t="str">
            <v>OKT</v>
          </cell>
          <cell r="B17" t="str">
            <v>PEMAKAIAN BULAN OKTOBER 2004</v>
          </cell>
          <cell r="C17">
            <v>7171440</v>
          </cell>
          <cell r="D17">
            <v>7173705.9917999571</v>
          </cell>
          <cell r="E17">
            <v>6752930</v>
          </cell>
          <cell r="F17">
            <v>6735653.7175000003</v>
          </cell>
          <cell r="G17">
            <v>12934878</v>
          </cell>
          <cell r="H17">
            <v>12901130.000000004</v>
          </cell>
          <cell r="I17">
            <v>5222520</v>
          </cell>
          <cell r="J17">
            <v>5227727.9999999953</v>
          </cell>
          <cell r="K17">
            <v>4355440</v>
          </cell>
          <cell r="L17">
            <v>4357759.9999999739</v>
          </cell>
          <cell r="M17">
            <v>3315220</v>
          </cell>
          <cell r="N17">
            <v>3315800</v>
          </cell>
          <cell r="O17">
            <v>7205650</v>
          </cell>
          <cell r="P17">
            <v>7226599.9999999767</v>
          </cell>
          <cell r="Q17">
            <v>0</v>
          </cell>
          <cell r="R17">
            <v>154350</v>
          </cell>
          <cell r="S17">
            <v>3078100</v>
          </cell>
          <cell r="T17">
            <v>3096719.9999999995</v>
          </cell>
          <cell r="U17">
            <v>6283480</v>
          </cell>
          <cell r="V17">
            <v>6377999.9999998836</v>
          </cell>
          <cell r="W17">
            <v>3971250</v>
          </cell>
          <cell r="X17">
            <v>3951350.0000000005</v>
          </cell>
          <cell r="Y17">
            <v>6283480</v>
          </cell>
          <cell r="Z17">
            <v>6377999.9999998836</v>
          </cell>
          <cell r="AA17">
            <v>3971250</v>
          </cell>
          <cell r="AB17">
            <v>3951350.0000000005</v>
          </cell>
        </row>
        <row r="18">
          <cell r="A18" t="str">
            <v>NOP</v>
          </cell>
          <cell r="B18" t="str">
            <v>PEMAKAIAN BULAN NOPEMBER 2004</v>
          </cell>
          <cell r="C18">
            <v>7039230</v>
          </cell>
          <cell r="D18">
            <v>7038679.8739000093</v>
          </cell>
          <cell r="E18">
            <v>6614370</v>
          </cell>
          <cell r="F18">
            <v>6594784.1200000001</v>
          </cell>
          <cell r="G18">
            <v>12463842.600000001</v>
          </cell>
          <cell r="H18">
            <v>12410530.000000004</v>
          </cell>
          <cell r="I18">
            <v>5199730</v>
          </cell>
          <cell r="J18">
            <v>5210656.0000000391</v>
          </cell>
          <cell r="K18">
            <v>4465090</v>
          </cell>
          <cell r="L18">
            <v>4468200</v>
          </cell>
          <cell r="M18">
            <v>3301800</v>
          </cell>
          <cell r="N18">
            <v>3302200</v>
          </cell>
          <cell r="O18">
            <v>6073860</v>
          </cell>
          <cell r="P18">
            <v>6080000</v>
          </cell>
          <cell r="Q18">
            <v>0</v>
          </cell>
          <cell r="R18">
            <v>168018</v>
          </cell>
          <cell r="S18">
            <v>2890810</v>
          </cell>
          <cell r="T18">
            <v>2907600.0000000005</v>
          </cell>
          <cell r="U18">
            <v>6339350</v>
          </cell>
          <cell r="V18">
            <v>6427880.0000000047</v>
          </cell>
          <cell r="W18">
            <v>3980580</v>
          </cell>
          <cell r="X18">
            <v>3956500</v>
          </cell>
          <cell r="Y18">
            <v>6339350</v>
          </cell>
          <cell r="Z18">
            <v>6427880.0000000047</v>
          </cell>
          <cell r="AA18">
            <v>3980580</v>
          </cell>
          <cell r="AB18">
            <v>3956500</v>
          </cell>
        </row>
        <row r="19">
          <cell r="A19" t="str">
            <v>DES</v>
          </cell>
          <cell r="B19" t="str">
            <v>PEMAKAIAN BULAN DESEMBER 2004</v>
          </cell>
          <cell r="C19">
            <v>7243060</v>
          </cell>
          <cell r="D19">
            <v>7241740.79</v>
          </cell>
          <cell r="E19">
            <v>7081590</v>
          </cell>
          <cell r="F19">
            <v>7060592.922399994</v>
          </cell>
          <cell r="G19">
            <v>12785863.199999999</v>
          </cell>
          <cell r="H19">
            <v>12730519.999999996</v>
          </cell>
          <cell r="I19">
            <v>5177260</v>
          </cell>
          <cell r="J19">
            <v>5187951.9999999758</v>
          </cell>
          <cell r="K19">
            <v>4244640</v>
          </cell>
          <cell r="L19">
            <v>4246220.000000013</v>
          </cell>
          <cell r="M19">
            <v>3343600</v>
          </cell>
          <cell r="N19">
            <v>3341839.9999999907</v>
          </cell>
          <cell r="O19">
            <v>6410920</v>
          </cell>
          <cell r="P19">
            <v>6418000</v>
          </cell>
          <cell r="Q19">
            <v>0</v>
          </cell>
          <cell r="R19">
            <v>156282</v>
          </cell>
          <cell r="S19">
            <v>2870340</v>
          </cell>
          <cell r="T19">
            <v>2887109.9999999986</v>
          </cell>
          <cell r="U19">
            <v>6024430</v>
          </cell>
          <cell r="V19">
            <v>6108479.9999999814</v>
          </cell>
          <cell r="W19">
            <v>4096680</v>
          </cell>
          <cell r="X19">
            <v>4067560.0000000014</v>
          </cell>
          <cell r="Y19">
            <v>6024430</v>
          </cell>
          <cell r="Z19">
            <v>6108479.9999999814</v>
          </cell>
          <cell r="AA19">
            <v>4096680</v>
          </cell>
          <cell r="AB19">
            <v>4067560.0000000014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0">
          <cell r="H120">
            <v>9000</v>
          </cell>
        </row>
      </sheetData>
      <sheetData sheetId="12">
        <row r="120">
          <cell r="H120">
            <v>9000</v>
          </cell>
        </row>
      </sheetData>
      <sheetData sheetId="13">
        <row r="120">
          <cell r="H120">
            <v>9000</v>
          </cell>
        </row>
      </sheetData>
      <sheetData sheetId="14">
        <row r="120">
          <cell r="H120">
            <v>9000</v>
          </cell>
        </row>
      </sheetData>
      <sheetData sheetId="15">
        <row r="120">
          <cell r="H120">
            <v>9000</v>
          </cell>
        </row>
      </sheetData>
      <sheetData sheetId="16">
        <row r="120">
          <cell r="H120">
            <v>9000</v>
          </cell>
        </row>
      </sheetData>
      <sheetData sheetId="17">
        <row r="120">
          <cell r="H120">
            <v>9000</v>
          </cell>
        </row>
      </sheetData>
      <sheetData sheetId="18">
        <row r="120">
          <cell r="H120">
            <v>9000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UTAMA"/>
      <sheetName val="DATA"/>
      <sheetName val="BEBAN SISTEM"/>
      <sheetName val="JLH GG"/>
      <sheetName val="LAPORAN PENYULANG"/>
      <sheetName val="EXECUTIVE SUMMARY"/>
      <sheetName val="RATIO RTU"/>
      <sheetName val="NERACA DAYA"/>
      <sheetName val="BEBAN SIANG"/>
      <sheetName val="BEBAN MALAM "/>
      <sheetName val="PARAMETER"/>
      <sheetName val="LAPORAN KODE"/>
      <sheetName val="MENU"/>
      <sheetName val="GRAFIK BEBAN MAKSIMUM"/>
      <sheetName val="GRAFIK NERACA DAYA"/>
      <sheetName val="REKAP BEBAN"/>
      <sheetName val="DAYA SIANG"/>
      <sheetName val="DAYA MALAM"/>
      <sheetName val="DENPASAR"/>
    </sheetNames>
    <sheetDataSet>
      <sheetData sheetId="0"/>
      <sheetData sheetId="1">
        <row r="10">
          <cell r="T10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A11" t="str">
            <v>ANTOSARI</v>
          </cell>
          <cell r="B11" t="str">
            <v>Antosari_Trafo_1</v>
          </cell>
          <cell r="C11" t="str">
            <v>L</v>
          </cell>
          <cell r="D11">
            <v>10101</v>
          </cell>
        </row>
        <row r="12">
          <cell r="B12" t="str">
            <v>P_Bajera</v>
          </cell>
          <cell r="C12" t="str">
            <v>R</v>
          </cell>
          <cell r="D12">
            <v>10102</v>
          </cell>
        </row>
        <row r="13">
          <cell r="B13" t="str">
            <v>P_Belimbing</v>
          </cell>
          <cell r="C13" t="str">
            <v>R</v>
          </cell>
          <cell r="D13">
            <v>10103</v>
          </cell>
        </row>
        <row r="14">
          <cell r="B14" t="str">
            <v>P_Kerambitan</v>
          </cell>
          <cell r="C14" t="str">
            <v>R</v>
          </cell>
          <cell r="D14">
            <v>10104</v>
          </cell>
        </row>
        <row r="15">
          <cell r="B15" t="str">
            <v>P_Surabrata</v>
          </cell>
          <cell r="C15" t="str">
            <v>R</v>
          </cell>
          <cell r="D15">
            <v>10105</v>
          </cell>
        </row>
        <row r="16">
          <cell r="B16" t="str">
            <v>P_Sanda</v>
          </cell>
          <cell r="C16" t="str">
            <v>R</v>
          </cell>
          <cell r="D16">
            <v>10106</v>
          </cell>
        </row>
        <row r="17">
          <cell r="B17" t="str">
            <v>Antosari Spare3</v>
          </cell>
          <cell r="C17" t="str">
            <v>L</v>
          </cell>
          <cell r="D17">
            <v>10107</v>
          </cell>
        </row>
        <row r="18">
          <cell r="B18" t="str">
            <v>Antosari Spare4</v>
          </cell>
          <cell r="C18" t="str">
            <v>L</v>
          </cell>
          <cell r="D18">
            <v>10108</v>
          </cell>
        </row>
        <row r="19">
          <cell r="B19" t="str">
            <v>Antosari Spare5</v>
          </cell>
          <cell r="C19" t="str">
            <v>L</v>
          </cell>
          <cell r="D19">
            <v>10109</v>
          </cell>
        </row>
        <row r="20">
          <cell r="B20" t="str">
            <v>Antosari Spare6</v>
          </cell>
          <cell r="C20" t="str">
            <v>L</v>
          </cell>
          <cell r="D20">
            <v>10110</v>
          </cell>
        </row>
        <row r="21">
          <cell r="B21" t="str">
            <v>Antosari Spare7</v>
          </cell>
          <cell r="C21" t="str">
            <v>L</v>
          </cell>
          <cell r="D21">
            <v>10111</v>
          </cell>
        </row>
        <row r="22">
          <cell r="B22" t="str">
            <v>Antosari Spare8</v>
          </cell>
          <cell r="C22" t="str">
            <v>L</v>
          </cell>
          <cell r="D22">
            <v>10112</v>
          </cell>
        </row>
        <row r="23">
          <cell r="B23" t="str">
            <v>Antosari Spare9</v>
          </cell>
          <cell r="C23" t="str">
            <v>L</v>
          </cell>
          <cell r="D23">
            <v>10113</v>
          </cell>
        </row>
        <row r="24">
          <cell r="B24" t="str">
            <v>Antosari Spare10</v>
          </cell>
          <cell r="C24" t="str">
            <v>L</v>
          </cell>
          <cell r="D24">
            <v>10114</v>
          </cell>
        </row>
        <row r="25">
          <cell r="B25" t="str">
            <v>Antosari Spare11</v>
          </cell>
          <cell r="C25" t="str">
            <v>L</v>
          </cell>
          <cell r="D25">
            <v>10115</v>
          </cell>
        </row>
        <row r="26">
          <cell r="B26" t="str">
            <v>Antosari Spare12</v>
          </cell>
          <cell r="C26" t="str">
            <v>L</v>
          </cell>
          <cell r="D26">
            <v>10116</v>
          </cell>
        </row>
        <row r="27">
          <cell r="B27" t="str">
            <v>Antosari Spare13</v>
          </cell>
          <cell r="C27" t="str">
            <v>L</v>
          </cell>
          <cell r="D27">
            <v>10117</v>
          </cell>
        </row>
        <row r="28">
          <cell r="B28" t="str">
            <v>Antosari Spare14</v>
          </cell>
          <cell r="C28" t="str">
            <v>L</v>
          </cell>
          <cell r="D28">
            <v>10118</v>
          </cell>
        </row>
        <row r="29">
          <cell r="B29" t="str">
            <v>Antosari Spare15</v>
          </cell>
          <cell r="C29" t="str">
            <v>L</v>
          </cell>
          <cell r="D29">
            <v>10119</v>
          </cell>
        </row>
        <row r="30">
          <cell r="B30" t="str">
            <v>Antosari Spare16</v>
          </cell>
          <cell r="C30" t="str">
            <v>L</v>
          </cell>
          <cell r="D30">
            <v>10120</v>
          </cell>
        </row>
        <row r="31">
          <cell r="B31" t="str">
            <v>Antosari Spare17</v>
          </cell>
          <cell r="C31" t="str">
            <v>L</v>
          </cell>
          <cell r="D31">
            <v>10121</v>
          </cell>
        </row>
        <row r="32">
          <cell r="B32" t="str">
            <v>Antosari Spare18</v>
          </cell>
          <cell r="C32" t="str">
            <v>L</v>
          </cell>
          <cell r="D32">
            <v>10122</v>
          </cell>
        </row>
        <row r="33">
          <cell r="B33" t="str">
            <v>Antosari Spare19</v>
          </cell>
          <cell r="C33" t="str">
            <v>L</v>
          </cell>
          <cell r="D33">
            <v>10123</v>
          </cell>
        </row>
        <row r="34">
          <cell r="B34" t="str">
            <v>Antosari Spare20</v>
          </cell>
          <cell r="C34" t="str">
            <v>L</v>
          </cell>
          <cell r="D34">
            <v>10124</v>
          </cell>
        </row>
        <row r="35">
          <cell r="B35" t="str">
            <v>Antosari Spare21</v>
          </cell>
          <cell r="C35" t="str">
            <v>L</v>
          </cell>
          <cell r="D35">
            <v>10125</v>
          </cell>
        </row>
        <row r="36">
          <cell r="B36" t="str">
            <v>Antosari Spare22</v>
          </cell>
          <cell r="C36" t="str">
            <v>L</v>
          </cell>
          <cell r="D36">
            <v>10126</v>
          </cell>
        </row>
        <row r="37">
          <cell r="B37" t="str">
            <v>Antosari Spare23</v>
          </cell>
          <cell r="C37" t="str">
            <v>L</v>
          </cell>
          <cell r="D37">
            <v>10127</v>
          </cell>
        </row>
        <row r="38">
          <cell r="B38" t="str">
            <v>Antosari Spare24</v>
          </cell>
          <cell r="C38" t="str">
            <v>L</v>
          </cell>
          <cell r="D38">
            <v>10128</v>
          </cell>
        </row>
        <row r="39">
          <cell r="B39" t="str">
            <v>Antosari Spare25</v>
          </cell>
          <cell r="C39" t="str">
            <v>L</v>
          </cell>
          <cell r="D39">
            <v>10129</v>
          </cell>
        </row>
        <row r="40">
          <cell r="B40" t="str">
            <v>Antosari Spare26</v>
          </cell>
          <cell r="C40" t="str">
            <v>L</v>
          </cell>
          <cell r="D40">
            <v>10130</v>
          </cell>
        </row>
        <row r="41">
          <cell r="A41" t="str">
            <v>BATURITI</v>
          </cell>
          <cell r="B41" t="str">
            <v>Baturiti_Trafo_1</v>
          </cell>
          <cell r="C41" t="str">
            <v>L</v>
          </cell>
          <cell r="D41">
            <v>10201</v>
          </cell>
        </row>
        <row r="42">
          <cell r="B42" t="str">
            <v>P_Baturiti</v>
          </cell>
          <cell r="C42" t="str">
            <v>R</v>
          </cell>
          <cell r="D42">
            <v>10202</v>
          </cell>
        </row>
        <row r="43">
          <cell r="B43" t="str">
            <v>P_Pancasari</v>
          </cell>
          <cell r="C43" t="str">
            <v>R</v>
          </cell>
          <cell r="D43">
            <v>10203</v>
          </cell>
        </row>
        <row r="44">
          <cell r="B44" t="str">
            <v>P_Taman_Tanda</v>
          </cell>
          <cell r="C44" t="str">
            <v>R</v>
          </cell>
          <cell r="D44">
            <v>10204</v>
          </cell>
        </row>
        <row r="45">
          <cell r="B45" t="str">
            <v>P_Wanagiri</v>
          </cell>
          <cell r="C45" t="str">
            <v>R</v>
          </cell>
          <cell r="D45">
            <v>10205</v>
          </cell>
        </row>
        <row r="46">
          <cell r="B46" t="str">
            <v>P_Jati Luwih</v>
          </cell>
          <cell r="C46" t="str">
            <v>L</v>
          </cell>
          <cell r="D46">
            <v>10206</v>
          </cell>
        </row>
        <row r="47">
          <cell r="B47" t="str">
            <v>Baturiti Spare4</v>
          </cell>
          <cell r="C47" t="str">
            <v>L</v>
          </cell>
          <cell r="D47">
            <v>10207</v>
          </cell>
        </row>
        <row r="48">
          <cell r="B48" t="str">
            <v>Baturiti Spare5</v>
          </cell>
          <cell r="C48" t="str">
            <v>L</v>
          </cell>
          <cell r="D48">
            <v>10208</v>
          </cell>
        </row>
        <row r="49">
          <cell r="B49" t="str">
            <v>Baturiti Spare6</v>
          </cell>
          <cell r="C49" t="str">
            <v>L</v>
          </cell>
          <cell r="D49">
            <v>10209</v>
          </cell>
        </row>
        <row r="50">
          <cell r="B50" t="str">
            <v>Baturiti Spare7</v>
          </cell>
          <cell r="C50" t="str">
            <v>L</v>
          </cell>
          <cell r="D50">
            <v>10210</v>
          </cell>
        </row>
        <row r="51">
          <cell r="B51" t="str">
            <v>Baturiti Spare8</v>
          </cell>
          <cell r="C51" t="str">
            <v>L</v>
          </cell>
          <cell r="D51">
            <v>10211</v>
          </cell>
        </row>
        <row r="52">
          <cell r="B52" t="str">
            <v>Baturiti Spare9</v>
          </cell>
          <cell r="C52" t="str">
            <v>L</v>
          </cell>
          <cell r="D52">
            <v>10212</v>
          </cell>
        </row>
        <row r="53">
          <cell r="B53" t="str">
            <v>Baturiti Spare10</v>
          </cell>
          <cell r="C53" t="str">
            <v>L</v>
          </cell>
          <cell r="D53">
            <v>10213</v>
          </cell>
        </row>
        <row r="54">
          <cell r="B54" t="str">
            <v>Baturiti Spare11</v>
          </cell>
          <cell r="C54" t="str">
            <v>L</v>
          </cell>
          <cell r="D54">
            <v>10214</v>
          </cell>
        </row>
        <row r="55">
          <cell r="B55" t="str">
            <v>Baturiti Spare12</v>
          </cell>
          <cell r="C55" t="str">
            <v>L</v>
          </cell>
          <cell r="D55">
            <v>10215</v>
          </cell>
        </row>
        <row r="56">
          <cell r="B56" t="str">
            <v>Baturiti Spare13</v>
          </cell>
          <cell r="C56" t="str">
            <v>L</v>
          </cell>
          <cell r="D56">
            <v>10216</v>
          </cell>
        </row>
        <row r="57">
          <cell r="B57" t="str">
            <v>Baturiti Spare14</v>
          </cell>
          <cell r="C57" t="str">
            <v>L</v>
          </cell>
          <cell r="D57">
            <v>10217</v>
          </cell>
        </row>
        <row r="58">
          <cell r="B58" t="str">
            <v>Baturiti Spare15</v>
          </cell>
          <cell r="C58" t="str">
            <v>L</v>
          </cell>
          <cell r="D58">
            <v>10218</v>
          </cell>
        </row>
        <row r="59">
          <cell r="B59" t="str">
            <v>Baturiti Spare16</v>
          </cell>
          <cell r="C59" t="str">
            <v>L</v>
          </cell>
          <cell r="D59">
            <v>10219</v>
          </cell>
        </row>
        <row r="60">
          <cell r="B60" t="str">
            <v>Baturiti Spare17</v>
          </cell>
          <cell r="C60" t="str">
            <v>L</v>
          </cell>
          <cell r="D60">
            <v>10220</v>
          </cell>
        </row>
        <row r="61">
          <cell r="B61" t="str">
            <v>Baturiti Spare18</v>
          </cell>
          <cell r="C61" t="str">
            <v>L</v>
          </cell>
          <cell r="D61">
            <v>10221</v>
          </cell>
        </row>
        <row r="62">
          <cell r="B62" t="str">
            <v>Baturiti Spare19</v>
          </cell>
          <cell r="C62" t="str">
            <v>L</v>
          </cell>
          <cell r="D62">
            <v>10222</v>
          </cell>
        </row>
        <row r="63">
          <cell r="B63" t="str">
            <v>Baturiti Spare20</v>
          </cell>
          <cell r="C63" t="str">
            <v>L</v>
          </cell>
          <cell r="D63">
            <v>10223</v>
          </cell>
        </row>
        <row r="64">
          <cell r="B64" t="str">
            <v>Baturiti Spare21</v>
          </cell>
          <cell r="C64" t="str">
            <v>L</v>
          </cell>
          <cell r="D64">
            <v>10224</v>
          </cell>
        </row>
        <row r="65">
          <cell r="B65" t="str">
            <v>Baturiti Spare22</v>
          </cell>
          <cell r="C65" t="str">
            <v>L</v>
          </cell>
          <cell r="D65">
            <v>10225</v>
          </cell>
        </row>
        <row r="66">
          <cell r="B66" t="str">
            <v>Baturiti Spare23</v>
          </cell>
          <cell r="C66" t="str">
            <v>L</v>
          </cell>
          <cell r="D66">
            <v>10226</v>
          </cell>
        </row>
        <row r="67">
          <cell r="B67" t="str">
            <v>Baturiti Spare24</v>
          </cell>
          <cell r="C67" t="str">
            <v>L</v>
          </cell>
          <cell r="D67">
            <v>10227</v>
          </cell>
        </row>
        <row r="68">
          <cell r="B68" t="str">
            <v>Baturiti Spare25</v>
          </cell>
          <cell r="C68" t="str">
            <v>L</v>
          </cell>
          <cell r="D68">
            <v>10228</v>
          </cell>
        </row>
        <row r="69">
          <cell r="B69" t="str">
            <v>Baturiti Spare26</v>
          </cell>
          <cell r="C69" t="str">
            <v>L</v>
          </cell>
          <cell r="D69">
            <v>10229</v>
          </cell>
        </row>
        <row r="70">
          <cell r="B70" t="str">
            <v>Baturiti Spare27</v>
          </cell>
          <cell r="C70" t="str">
            <v>L</v>
          </cell>
          <cell r="D70">
            <v>10230</v>
          </cell>
        </row>
        <row r="71">
          <cell r="A71" t="str">
            <v>GIANYAR</v>
          </cell>
          <cell r="B71" t="str">
            <v>Gianyar_Trafo_1</v>
          </cell>
          <cell r="C71" t="str">
            <v>L</v>
          </cell>
          <cell r="D71">
            <v>10301</v>
          </cell>
        </row>
        <row r="72">
          <cell r="B72" t="str">
            <v>Gianyar_Trafo_2</v>
          </cell>
          <cell r="C72" t="str">
            <v>L</v>
          </cell>
          <cell r="D72">
            <v>10302</v>
          </cell>
        </row>
        <row r="73">
          <cell r="B73" t="str">
            <v>P_Kesatrian</v>
          </cell>
          <cell r="C73" t="str">
            <v>R</v>
          </cell>
          <cell r="D73">
            <v>10303</v>
          </cell>
        </row>
        <row r="74">
          <cell r="B74" t="str">
            <v>P_Tampak_Siring</v>
          </cell>
          <cell r="C74" t="str">
            <v>R</v>
          </cell>
          <cell r="D74">
            <v>10304</v>
          </cell>
        </row>
        <row r="75">
          <cell r="B75" t="str">
            <v>P_Bangli</v>
          </cell>
          <cell r="C75" t="str">
            <v>R</v>
          </cell>
          <cell r="D75">
            <v>10305</v>
          </cell>
        </row>
        <row r="76">
          <cell r="B76" t="str">
            <v>P_Blahbatuh</v>
          </cell>
          <cell r="C76" t="str">
            <v>R</v>
          </cell>
          <cell r="D76">
            <v>10306</v>
          </cell>
        </row>
        <row r="77">
          <cell r="B77" t="str">
            <v>P_Lebih</v>
          </cell>
          <cell r="C77" t="str">
            <v>R</v>
          </cell>
          <cell r="D77">
            <v>10307</v>
          </cell>
        </row>
        <row r="78">
          <cell r="B78" t="str">
            <v>P_Susut</v>
          </cell>
          <cell r="C78" t="str">
            <v>R</v>
          </cell>
          <cell r="D78">
            <v>10308</v>
          </cell>
        </row>
        <row r="79">
          <cell r="B79" t="str">
            <v>P_Mas</v>
          </cell>
          <cell r="C79" t="str">
            <v>R</v>
          </cell>
          <cell r="D79">
            <v>10309</v>
          </cell>
        </row>
        <row r="80">
          <cell r="B80" t="str">
            <v>P_Klungkung</v>
          </cell>
          <cell r="C80" t="str">
            <v>R</v>
          </cell>
          <cell r="D80">
            <v>10310</v>
          </cell>
        </row>
        <row r="81">
          <cell r="B81" t="str">
            <v>P_Ubud</v>
          </cell>
          <cell r="C81" t="str">
            <v>R</v>
          </cell>
          <cell r="D81">
            <v>10311</v>
          </cell>
        </row>
        <row r="82">
          <cell r="B82" t="str">
            <v>P_Bukit_Jati</v>
          </cell>
          <cell r="C82" t="str">
            <v>R</v>
          </cell>
          <cell r="D82">
            <v>10312</v>
          </cell>
        </row>
        <row r="83">
          <cell r="B83" t="str">
            <v>P_Capasitor_Gianyar</v>
          </cell>
          <cell r="C83" t="str">
            <v>L</v>
          </cell>
          <cell r="D83">
            <v>10313</v>
          </cell>
        </row>
        <row r="84">
          <cell r="B84" t="str">
            <v>Koppel 01</v>
          </cell>
          <cell r="C84" t="str">
            <v>L</v>
          </cell>
          <cell r="D84">
            <v>10314</v>
          </cell>
        </row>
        <row r="85">
          <cell r="B85" t="str">
            <v>Koppel 03</v>
          </cell>
          <cell r="C85" t="str">
            <v>L</v>
          </cell>
          <cell r="D85">
            <v>10315</v>
          </cell>
        </row>
        <row r="86">
          <cell r="B86" t="str">
            <v>Koppel 04</v>
          </cell>
          <cell r="C86" t="str">
            <v>L</v>
          </cell>
          <cell r="D86">
            <v>10316</v>
          </cell>
        </row>
        <row r="87">
          <cell r="B87" t="str">
            <v>P_ Candra Asri</v>
          </cell>
          <cell r="C87" t="str">
            <v>R</v>
          </cell>
          <cell r="D87">
            <v>10317</v>
          </cell>
        </row>
        <row r="88">
          <cell r="B88" t="str">
            <v>Gianyar Spare12</v>
          </cell>
          <cell r="C88" t="str">
            <v>L</v>
          </cell>
          <cell r="D88">
            <v>10318</v>
          </cell>
        </row>
        <row r="89">
          <cell r="B89" t="str">
            <v>Gianyar Spare13</v>
          </cell>
          <cell r="C89" t="str">
            <v>L</v>
          </cell>
          <cell r="D89">
            <v>10319</v>
          </cell>
        </row>
        <row r="90">
          <cell r="B90" t="str">
            <v>Gianyar Spare14</v>
          </cell>
          <cell r="C90" t="str">
            <v>L</v>
          </cell>
          <cell r="D90">
            <v>10320</v>
          </cell>
        </row>
        <row r="91">
          <cell r="B91" t="str">
            <v>Gianyar Spare15</v>
          </cell>
          <cell r="C91" t="str">
            <v>L</v>
          </cell>
          <cell r="D91">
            <v>10321</v>
          </cell>
        </row>
        <row r="92">
          <cell r="B92" t="str">
            <v>Gianyar Spare16</v>
          </cell>
          <cell r="C92" t="str">
            <v>L</v>
          </cell>
          <cell r="D92">
            <v>10322</v>
          </cell>
        </row>
        <row r="93">
          <cell r="B93" t="str">
            <v>Gianyar Spare17</v>
          </cell>
          <cell r="C93" t="str">
            <v>L</v>
          </cell>
          <cell r="D93">
            <v>10323</v>
          </cell>
        </row>
        <row r="94">
          <cell r="B94" t="str">
            <v>Gianyar Spare18</v>
          </cell>
          <cell r="C94" t="str">
            <v>L</v>
          </cell>
          <cell r="D94">
            <v>10324</v>
          </cell>
        </row>
        <row r="95">
          <cell r="B95" t="str">
            <v>Gianyar Spare19</v>
          </cell>
          <cell r="C95" t="str">
            <v>L</v>
          </cell>
          <cell r="D95">
            <v>10325</v>
          </cell>
        </row>
        <row r="96">
          <cell r="B96" t="str">
            <v>Gianyar Spare20</v>
          </cell>
          <cell r="C96" t="str">
            <v>L</v>
          </cell>
          <cell r="D96">
            <v>10326</v>
          </cell>
        </row>
        <row r="97">
          <cell r="B97" t="str">
            <v>Gianyar Spare21</v>
          </cell>
          <cell r="C97" t="str">
            <v>L</v>
          </cell>
          <cell r="D97">
            <v>10327</v>
          </cell>
        </row>
        <row r="98">
          <cell r="B98" t="str">
            <v>Gianyar Spare22</v>
          </cell>
          <cell r="C98" t="str">
            <v>L</v>
          </cell>
          <cell r="D98">
            <v>10328</v>
          </cell>
        </row>
        <row r="99">
          <cell r="B99" t="str">
            <v>Gianyar Spare23</v>
          </cell>
          <cell r="C99" t="str">
            <v>L</v>
          </cell>
          <cell r="D99">
            <v>10329</v>
          </cell>
        </row>
        <row r="100">
          <cell r="B100" t="str">
            <v>Gianyar Spare24</v>
          </cell>
          <cell r="C100" t="str">
            <v>L</v>
          </cell>
          <cell r="D100">
            <v>10330</v>
          </cell>
        </row>
        <row r="101">
          <cell r="A101" t="str">
            <v>KAPAL</v>
          </cell>
          <cell r="B101" t="str">
            <v>Kapal_Trafo_1</v>
          </cell>
          <cell r="C101" t="str">
            <v>L</v>
          </cell>
          <cell r="D101">
            <v>10401</v>
          </cell>
        </row>
        <row r="102">
          <cell r="B102" t="str">
            <v>Kapal_Trafo_2</v>
          </cell>
          <cell r="C102" t="str">
            <v>L</v>
          </cell>
          <cell r="D102">
            <v>10402</v>
          </cell>
        </row>
        <row r="103">
          <cell r="B103" t="str">
            <v>Kapal_Trafo_3</v>
          </cell>
          <cell r="C103" t="str">
            <v>L</v>
          </cell>
          <cell r="D103">
            <v>10403</v>
          </cell>
        </row>
        <row r="104">
          <cell r="B104" t="str">
            <v>Kapal_Trafo_4</v>
          </cell>
          <cell r="C104" t="str">
            <v>L</v>
          </cell>
          <cell r="D104">
            <v>10404</v>
          </cell>
        </row>
        <row r="105">
          <cell r="B105" t="str">
            <v>P_Padangsari</v>
          </cell>
          <cell r="C105" t="str">
            <v>R</v>
          </cell>
          <cell r="D105">
            <v>10405</v>
          </cell>
        </row>
        <row r="106">
          <cell r="B106" t="str">
            <v>P_Tabanan</v>
          </cell>
          <cell r="C106" t="str">
            <v>R</v>
          </cell>
          <cell r="D106">
            <v>10406</v>
          </cell>
        </row>
        <row r="107">
          <cell r="B107" t="str">
            <v>P_Cargo</v>
          </cell>
          <cell r="C107" t="str">
            <v>R</v>
          </cell>
          <cell r="D107">
            <v>10407</v>
          </cell>
        </row>
        <row r="108">
          <cell r="B108" t="str">
            <v>P_SUPB</v>
          </cell>
          <cell r="C108" t="str">
            <v>R</v>
          </cell>
          <cell r="D108">
            <v>10408</v>
          </cell>
        </row>
        <row r="109">
          <cell r="B109" t="str">
            <v>P_Tanah_Lot</v>
          </cell>
          <cell r="C109" t="str">
            <v>R</v>
          </cell>
          <cell r="D109">
            <v>10409</v>
          </cell>
        </row>
        <row r="110">
          <cell r="B110" t="str">
            <v>P_Basangkasa</v>
          </cell>
          <cell r="C110" t="str">
            <v>R</v>
          </cell>
          <cell r="D110">
            <v>10410</v>
          </cell>
        </row>
        <row r="111">
          <cell r="B111" t="str">
            <v>P_Penebel</v>
          </cell>
          <cell r="C111" t="str">
            <v>R</v>
          </cell>
          <cell r="D111">
            <v>10411</v>
          </cell>
        </row>
        <row r="112">
          <cell r="B112" t="str">
            <v>P_Abian_Tuwung</v>
          </cell>
          <cell r="C112" t="str">
            <v>R</v>
          </cell>
          <cell r="D112">
            <v>10412</v>
          </cell>
        </row>
        <row r="113">
          <cell r="B113" t="str">
            <v>P_Monang_Maning</v>
          </cell>
          <cell r="C113" t="str">
            <v>R</v>
          </cell>
          <cell r="D113">
            <v>10413</v>
          </cell>
        </row>
        <row r="114">
          <cell r="B114" t="str">
            <v>P_Darmasaba</v>
          </cell>
          <cell r="C114" t="str">
            <v>R</v>
          </cell>
          <cell r="D114">
            <v>10414</v>
          </cell>
        </row>
        <row r="115">
          <cell r="B115" t="str">
            <v>P_Blusung</v>
          </cell>
          <cell r="C115" t="str">
            <v>R</v>
          </cell>
          <cell r="D115">
            <v>10415</v>
          </cell>
        </row>
        <row r="116">
          <cell r="B116" t="str">
            <v>P_Canggu</v>
          </cell>
          <cell r="C116" t="str">
            <v>R</v>
          </cell>
          <cell r="D116">
            <v>10416</v>
          </cell>
        </row>
        <row r="117">
          <cell r="B117" t="str">
            <v>P_Sakah_Lukluk</v>
          </cell>
          <cell r="C117" t="str">
            <v>R</v>
          </cell>
          <cell r="D117">
            <v>10417</v>
          </cell>
        </row>
        <row r="118">
          <cell r="B118" t="str">
            <v>P_Luwus</v>
          </cell>
          <cell r="C118" t="str">
            <v>R</v>
          </cell>
          <cell r="D118">
            <v>10418</v>
          </cell>
        </row>
        <row r="119">
          <cell r="B119" t="str">
            <v>P_Plaga</v>
          </cell>
          <cell r="C119" t="str">
            <v>R</v>
          </cell>
          <cell r="D119">
            <v>10419</v>
          </cell>
        </row>
        <row r="120">
          <cell r="B120" t="str">
            <v>P_Marga</v>
          </cell>
          <cell r="C120" t="str">
            <v>R</v>
          </cell>
          <cell r="D120">
            <v>10420</v>
          </cell>
        </row>
        <row r="121">
          <cell r="B121" t="str">
            <v>P_BNR</v>
          </cell>
          <cell r="C121" t="str">
            <v>R</v>
          </cell>
          <cell r="D121">
            <v>10421</v>
          </cell>
        </row>
        <row r="122">
          <cell r="B122" t="str">
            <v>P_Kedewatan</v>
          </cell>
          <cell r="C122" t="str">
            <v>L</v>
          </cell>
          <cell r="D122">
            <v>10422</v>
          </cell>
        </row>
        <row r="123">
          <cell r="B123" t="str">
            <v>P_Capasitor_Kapal</v>
          </cell>
          <cell r="C123" t="str">
            <v>L</v>
          </cell>
          <cell r="D123">
            <v>10423</v>
          </cell>
        </row>
        <row r="124">
          <cell r="B124" t="str">
            <v>P_Peguyangan</v>
          </cell>
          <cell r="C124" t="str">
            <v>L</v>
          </cell>
          <cell r="D124">
            <v>10424</v>
          </cell>
        </row>
        <row r="125">
          <cell r="B125" t="str">
            <v>Kapal Spare10</v>
          </cell>
          <cell r="C125" t="str">
            <v>L</v>
          </cell>
          <cell r="D125">
            <v>10425</v>
          </cell>
        </row>
        <row r="126">
          <cell r="B126" t="str">
            <v>Kapal Spare11</v>
          </cell>
          <cell r="C126" t="str">
            <v>L</v>
          </cell>
          <cell r="D126">
            <v>10426</v>
          </cell>
        </row>
        <row r="127">
          <cell r="B127" t="str">
            <v>Kapal Spare12</v>
          </cell>
          <cell r="C127" t="str">
            <v>L</v>
          </cell>
          <cell r="D127">
            <v>10427</v>
          </cell>
        </row>
        <row r="128">
          <cell r="B128" t="str">
            <v>Kapal Spare13</v>
          </cell>
          <cell r="C128" t="str">
            <v>L</v>
          </cell>
          <cell r="D128">
            <v>10428</v>
          </cell>
        </row>
        <row r="129">
          <cell r="B129" t="str">
            <v>Kapal Spare14</v>
          </cell>
          <cell r="C129" t="str">
            <v>L</v>
          </cell>
          <cell r="D129">
            <v>10429</v>
          </cell>
        </row>
        <row r="130">
          <cell r="B130" t="str">
            <v>Kapal Spare15</v>
          </cell>
          <cell r="C130" t="str">
            <v>L</v>
          </cell>
          <cell r="D130">
            <v>10430</v>
          </cell>
        </row>
        <row r="131">
          <cell r="A131" t="str">
            <v>NUSA DUA</v>
          </cell>
          <cell r="B131" t="str">
            <v>Nusa_Dua_Trafo_1</v>
          </cell>
          <cell r="C131" t="str">
            <v>L</v>
          </cell>
          <cell r="D131">
            <v>10501</v>
          </cell>
        </row>
        <row r="132">
          <cell r="B132" t="str">
            <v>Nusa_Dua_Trafo_2</v>
          </cell>
          <cell r="C132" t="str">
            <v>L</v>
          </cell>
          <cell r="D132">
            <v>10502</v>
          </cell>
        </row>
        <row r="133">
          <cell r="B133" t="str">
            <v>Nusa_Dua_Trafo_3</v>
          </cell>
          <cell r="C133" t="str">
            <v>L</v>
          </cell>
          <cell r="D133">
            <v>10503</v>
          </cell>
        </row>
        <row r="134">
          <cell r="B134" t="str">
            <v>P_Exp._Jimbaran</v>
          </cell>
          <cell r="C134" t="str">
            <v>R</v>
          </cell>
          <cell r="D134">
            <v>10504</v>
          </cell>
        </row>
        <row r="135">
          <cell r="B135" t="str">
            <v>P_Boster_Pump</v>
          </cell>
          <cell r="C135" t="str">
            <v>R</v>
          </cell>
          <cell r="D135">
            <v>10505</v>
          </cell>
        </row>
        <row r="136">
          <cell r="B136" t="str">
            <v>P_Tragia</v>
          </cell>
          <cell r="C136" t="str">
            <v>R</v>
          </cell>
          <cell r="D136">
            <v>10506</v>
          </cell>
        </row>
        <row r="137">
          <cell r="B137" t="str">
            <v>P_SS_2</v>
          </cell>
          <cell r="C137" t="str">
            <v>R</v>
          </cell>
          <cell r="D137">
            <v>10507</v>
          </cell>
        </row>
        <row r="138">
          <cell r="B138" t="str">
            <v>P_Hilton</v>
          </cell>
          <cell r="C138" t="str">
            <v>R</v>
          </cell>
          <cell r="D138">
            <v>10508</v>
          </cell>
        </row>
        <row r="139">
          <cell r="B139" t="str">
            <v>P_Golf_Course</v>
          </cell>
          <cell r="C139" t="str">
            <v>R</v>
          </cell>
          <cell r="D139">
            <v>10509</v>
          </cell>
        </row>
        <row r="140">
          <cell r="B140" t="str">
            <v>P_SS_1</v>
          </cell>
          <cell r="C140" t="str">
            <v>R</v>
          </cell>
          <cell r="D140">
            <v>10510</v>
          </cell>
        </row>
        <row r="141">
          <cell r="B141" t="str">
            <v>P_Bali_Resort</v>
          </cell>
          <cell r="C141" t="str">
            <v>R</v>
          </cell>
          <cell r="D141">
            <v>10511</v>
          </cell>
        </row>
        <row r="142">
          <cell r="B142" t="str">
            <v>P_Amenity_Course</v>
          </cell>
          <cell r="C142" t="str">
            <v>R</v>
          </cell>
          <cell r="D142">
            <v>10512</v>
          </cell>
        </row>
        <row r="143">
          <cell r="B143" t="str">
            <v>P_Club_Med</v>
          </cell>
          <cell r="C143" t="str">
            <v>R</v>
          </cell>
          <cell r="D143">
            <v>10513</v>
          </cell>
        </row>
        <row r="144">
          <cell r="B144" t="str">
            <v>P_Tanjung_Benoa</v>
          </cell>
          <cell r="C144" t="str">
            <v>R</v>
          </cell>
          <cell r="D144">
            <v>10514</v>
          </cell>
        </row>
        <row r="145">
          <cell r="B145" t="str">
            <v>P_Ungasan</v>
          </cell>
          <cell r="C145" t="str">
            <v>R</v>
          </cell>
          <cell r="D145">
            <v>10515</v>
          </cell>
        </row>
        <row r="146">
          <cell r="B146" t="str">
            <v>P_Mumbul</v>
          </cell>
          <cell r="C146" t="str">
            <v>R</v>
          </cell>
          <cell r="D146">
            <v>10516</v>
          </cell>
        </row>
        <row r="147">
          <cell r="B147" t="str">
            <v>P_Kedonganan</v>
          </cell>
          <cell r="C147" t="str">
            <v>R</v>
          </cell>
          <cell r="D147">
            <v>10517</v>
          </cell>
        </row>
        <row r="148">
          <cell r="B148" t="str">
            <v>P_Boster_Pump2</v>
          </cell>
          <cell r="C148" t="str">
            <v>R</v>
          </cell>
          <cell r="D148">
            <v>10518</v>
          </cell>
        </row>
        <row r="149">
          <cell r="B149" t="str">
            <v>P_Capasitor_Nusadua</v>
          </cell>
          <cell r="C149" t="str">
            <v>L</v>
          </cell>
          <cell r="D149">
            <v>10519</v>
          </cell>
        </row>
        <row r="150">
          <cell r="B150" t="str">
            <v>P_Kampus</v>
          </cell>
          <cell r="C150" t="str">
            <v>R</v>
          </cell>
          <cell r="D150">
            <v>10520</v>
          </cell>
        </row>
        <row r="151">
          <cell r="B151" t="str">
            <v>Nusa Dua Spare8</v>
          </cell>
          <cell r="C151" t="str">
            <v>L</v>
          </cell>
          <cell r="D151">
            <v>10521</v>
          </cell>
        </row>
        <row r="152">
          <cell r="B152" t="str">
            <v>Nusa Dua Spare9</v>
          </cell>
          <cell r="C152" t="str">
            <v>L</v>
          </cell>
          <cell r="D152">
            <v>10522</v>
          </cell>
        </row>
        <row r="153">
          <cell r="B153" t="str">
            <v>Nusa Dua Spare10</v>
          </cell>
          <cell r="C153" t="str">
            <v>L</v>
          </cell>
          <cell r="D153">
            <v>10523</v>
          </cell>
        </row>
        <row r="154">
          <cell r="B154" t="str">
            <v>Nusa Dua Spare11</v>
          </cell>
          <cell r="C154" t="str">
            <v>L</v>
          </cell>
          <cell r="D154">
            <v>10524</v>
          </cell>
        </row>
        <row r="155">
          <cell r="B155" t="str">
            <v>Nusa Dua Spare12</v>
          </cell>
          <cell r="C155" t="str">
            <v>L</v>
          </cell>
          <cell r="D155">
            <v>10525</v>
          </cell>
        </row>
        <row r="156">
          <cell r="B156" t="str">
            <v>Nusa Dua Spare13</v>
          </cell>
          <cell r="C156" t="str">
            <v>L</v>
          </cell>
          <cell r="D156">
            <v>10526</v>
          </cell>
        </row>
        <row r="157">
          <cell r="B157" t="str">
            <v>Nusa Dua Spare14</v>
          </cell>
          <cell r="C157" t="str">
            <v>L</v>
          </cell>
          <cell r="D157">
            <v>10527</v>
          </cell>
        </row>
        <row r="158">
          <cell r="B158" t="str">
            <v>Nusa Dua Spare15</v>
          </cell>
          <cell r="C158" t="str">
            <v>L</v>
          </cell>
          <cell r="D158">
            <v>10528</v>
          </cell>
        </row>
        <row r="159">
          <cell r="B159" t="str">
            <v>Nusa Dua Spare16</v>
          </cell>
          <cell r="C159" t="str">
            <v>L</v>
          </cell>
          <cell r="D159">
            <v>10529</v>
          </cell>
        </row>
        <row r="160">
          <cell r="B160" t="str">
            <v>Nusa Dua Spare17</v>
          </cell>
          <cell r="C160" t="str">
            <v>L</v>
          </cell>
          <cell r="D160">
            <v>10530</v>
          </cell>
        </row>
        <row r="161">
          <cell r="A161" t="str">
            <v>PESANGGARAN</v>
          </cell>
          <cell r="B161" t="str">
            <v>Pesanggaran_Trafo_4</v>
          </cell>
          <cell r="C161" t="str">
            <v>L</v>
          </cell>
          <cell r="D161">
            <v>10601</v>
          </cell>
        </row>
        <row r="162">
          <cell r="B162" t="str">
            <v>Pesanggaran_Trafo_5</v>
          </cell>
          <cell r="C162" t="str">
            <v>L</v>
          </cell>
          <cell r="D162">
            <v>10602</v>
          </cell>
        </row>
        <row r="163">
          <cell r="B163" t="str">
            <v>P_Mandira</v>
          </cell>
          <cell r="C163" t="str">
            <v>R</v>
          </cell>
          <cell r="D163">
            <v>10603</v>
          </cell>
        </row>
        <row r="164">
          <cell r="B164" t="str">
            <v>P_Air_Port</v>
          </cell>
          <cell r="C164" t="str">
            <v>R</v>
          </cell>
          <cell r="D164">
            <v>10604</v>
          </cell>
        </row>
        <row r="165">
          <cell r="B165" t="str">
            <v>P_Suwung</v>
          </cell>
          <cell r="C165" t="str">
            <v>R</v>
          </cell>
          <cell r="D165">
            <v>10605</v>
          </cell>
        </row>
        <row r="166">
          <cell r="B166" t="str">
            <v>P_Bakung_Sari</v>
          </cell>
          <cell r="C166" t="str">
            <v>R</v>
          </cell>
          <cell r="D166">
            <v>10606</v>
          </cell>
        </row>
        <row r="167">
          <cell r="B167" t="str">
            <v>P_Exp._Legian</v>
          </cell>
          <cell r="C167" t="str">
            <v>R</v>
          </cell>
          <cell r="D167">
            <v>10607</v>
          </cell>
        </row>
        <row r="168">
          <cell r="B168" t="str">
            <v>P_Bunisari</v>
          </cell>
          <cell r="C168" t="str">
            <v>R</v>
          </cell>
          <cell r="D168">
            <v>10608</v>
          </cell>
        </row>
        <row r="169">
          <cell r="B169" t="str">
            <v>P_Reagen</v>
          </cell>
          <cell r="C169" t="str">
            <v>R</v>
          </cell>
          <cell r="D169">
            <v>10609</v>
          </cell>
        </row>
        <row r="170">
          <cell r="B170" t="str">
            <v>P_Pelabuhan</v>
          </cell>
          <cell r="C170" t="str">
            <v>R</v>
          </cell>
          <cell r="D170">
            <v>10610</v>
          </cell>
        </row>
        <row r="171">
          <cell r="B171" t="str">
            <v>P_Sidakarya</v>
          </cell>
          <cell r="C171" t="str">
            <v>R</v>
          </cell>
          <cell r="D171">
            <v>10611</v>
          </cell>
        </row>
        <row r="172">
          <cell r="B172" t="str">
            <v>P_Diponegoro</v>
          </cell>
          <cell r="C172" t="str">
            <v>R</v>
          </cell>
          <cell r="D172">
            <v>10612</v>
          </cell>
        </row>
        <row r="173">
          <cell r="B173" t="str">
            <v>P_Kuta Square</v>
          </cell>
          <cell r="C173" t="str">
            <v>R</v>
          </cell>
          <cell r="D173">
            <v>10613</v>
          </cell>
        </row>
        <row r="174">
          <cell r="B174" t="str">
            <v>P_Pelasa</v>
          </cell>
          <cell r="C174" t="str">
            <v>R</v>
          </cell>
          <cell r="D174">
            <v>10614</v>
          </cell>
        </row>
        <row r="175">
          <cell r="B175" t="str">
            <v>P_Margaya</v>
          </cell>
          <cell r="C175" t="str">
            <v>R</v>
          </cell>
          <cell r="D175">
            <v>10615</v>
          </cell>
        </row>
        <row r="176">
          <cell r="B176" t="str">
            <v>P_Duty_Free</v>
          </cell>
          <cell r="C176" t="str">
            <v>R</v>
          </cell>
          <cell r="D176">
            <v>10616</v>
          </cell>
        </row>
        <row r="177">
          <cell r="B177" t="str">
            <v>P_Exp._Tuban</v>
          </cell>
          <cell r="C177" t="str">
            <v>R</v>
          </cell>
          <cell r="D177">
            <v>10617</v>
          </cell>
        </row>
        <row r="178">
          <cell r="B178" t="str">
            <v>P_Bandara</v>
          </cell>
          <cell r="C178" t="str">
            <v>R</v>
          </cell>
          <cell r="D178">
            <v>10618</v>
          </cell>
        </row>
        <row r="179">
          <cell r="B179" t="str">
            <v>P_Pedungan</v>
          </cell>
          <cell r="C179" t="str">
            <v>R</v>
          </cell>
          <cell r="D179">
            <v>10619</v>
          </cell>
        </row>
        <row r="180">
          <cell r="B180" t="str">
            <v>P_Discovery</v>
          </cell>
          <cell r="C180" t="str">
            <v>L</v>
          </cell>
          <cell r="D180">
            <v>10620</v>
          </cell>
        </row>
        <row r="181">
          <cell r="B181" t="str">
            <v>Pesang. Spare7</v>
          </cell>
          <cell r="C181" t="str">
            <v>L</v>
          </cell>
          <cell r="D181">
            <v>10621</v>
          </cell>
        </row>
        <row r="182">
          <cell r="B182" t="str">
            <v>Pesang. Spare8</v>
          </cell>
          <cell r="C182" t="str">
            <v>L</v>
          </cell>
          <cell r="D182">
            <v>10622</v>
          </cell>
        </row>
        <row r="183">
          <cell r="B183" t="str">
            <v>Pesang. Spare9</v>
          </cell>
          <cell r="C183" t="str">
            <v>L</v>
          </cell>
          <cell r="D183">
            <v>10623</v>
          </cell>
        </row>
        <row r="184">
          <cell r="B184" t="str">
            <v>Pesang. Spare10</v>
          </cell>
          <cell r="C184" t="str">
            <v>L</v>
          </cell>
          <cell r="D184">
            <v>10624</v>
          </cell>
        </row>
        <row r="185">
          <cell r="B185" t="str">
            <v>Pesang. Spare11</v>
          </cell>
          <cell r="C185" t="str">
            <v>L</v>
          </cell>
          <cell r="D185">
            <v>10625</v>
          </cell>
        </row>
        <row r="186">
          <cell r="B186" t="str">
            <v>Pesang. Spare12</v>
          </cell>
          <cell r="C186" t="str">
            <v>L</v>
          </cell>
          <cell r="D186">
            <v>10626</v>
          </cell>
        </row>
        <row r="187">
          <cell r="B187" t="str">
            <v>Pesang. Spare13</v>
          </cell>
          <cell r="C187" t="str">
            <v>L</v>
          </cell>
          <cell r="D187">
            <v>10627</v>
          </cell>
        </row>
        <row r="188">
          <cell r="B188" t="str">
            <v>Pesang. Spare14</v>
          </cell>
          <cell r="C188" t="str">
            <v>L</v>
          </cell>
          <cell r="D188">
            <v>10628</v>
          </cell>
        </row>
        <row r="189">
          <cell r="B189" t="str">
            <v>Pesang. Spare15</v>
          </cell>
          <cell r="C189" t="str">
            <v>L</v>
          </cell>
          <cell r="D189">
            <v>10629</v>
          </cell>
        </row>
        <row r="190">
          <cell r="B190" t="str">
            <v>Pesang. Spare16</v>
          </cell>
          <cell r="C190" t="str">
            <v>L</v>
          </cell>
          <cell r="D190">
            <v>10630</v>
          </cell>
        </row>
        <row r="191">
          <cell r="A191" t="str">
            <v>SANUR</v>
          </cell>
          <cell r="B191" t="str">
            <v>Sanur_Trafo_1</v>
          </cell>
          <cell r="C191" t="str">
            <v>L</v>
          </cell>
          <cell r="D191">
            <v>10701</v>
          </cell>
        </row>
        <row r="192">
          <cell r="B192" t="str">
            <v>Sanur_Trafo_2</v>
          </cell>
          <cell r="C192" t="str">
            <v>L</v>
          </cell>
          <cell r="D192">
            <v>10702</v>
          </cell>
        </row>
        <row r="193">
          <cell r="B193" t="str">
            <v>Sanur_Trafo_3</v>
          </cell>
          <cell r="C193" t="str">
            <v>L</v>
          </cell>
          <cell r="D193">
            <v>10703</v>
          </cell>
        </row>
        <row r="194">
          <cell r="B194" t="str">
            <v>P_TVRI</v>
          </cell>
          <cell r="C194" t="str">
            <v>R</v>
          </cell>
          <cell r="D194">
            <v>10704</v>
          </cell>
        </row>
        <row r="195">
          <cell r="B195" t="str">
            <v>P_Exp._Unud</v>
          </cell>
          <cell r="C195" t="str">
            <v>R</v>
          </cell>
          <cell r="D195">
            <v>10705</v>
          </cell>
        </row>
        <row r="196">
          <cell r="B196" t="str">
            <v>P_Bet_Ngandang</v>
          </cell>
          <cell r="C196" t="str">
            <v>R</v>
          </cell>
          <cell r="D196">
            <v>10706</v>
          </cell>
        </row>
        <row r="197">
          <cell r="B197" t="str">
            <v>P_GBB</v>
          </cell>
          <cell r="C197" t="str">
            <v>R</v>
          </cell>
          <cell r="D197">
            <v>10707</v>
          </cell>
        </row>
        <row r="198">
          <cell r="B198" t="str">
            <v>P_Exp._Tohpati</v>
          </cell>
          <cell r="C198" t="str">
            <v>R</v>
          </cell>
          <cell r="D198">
            <v>10708</v>
          </cell>
        </row>
        <row r="199">
          <cell r="B199" t="str">
            <v>P_Sudirman</v>
          </cell>
          <cell r="C199" t="str">
            <v>R</v>
          </cell>
          <cell r="D199">
            <v>10709</v>
          </cell>
        </row>
        <row r="200">
          <cell r="B200" t="str">
            <v>P_VIP_I</v>
          </cell>
          <cell r="C200" t="str">
            <v>R</v>
          </cell>
          <cell r="D200">
            <v>10710</v>
          </cell>
        </row>
        <row r="201">
          <cell r="B201" t="str">
            <v>P_Tanjung_Sari</v>
          </cell>
          <cell r="C201" t="str">
            <v>R</v>
          </cell>
          <cell r="D201">
            <v>10711</v>
          </cell>
        </row>
        <row r="202">
          <cell r="B202" t="str">
            <v>P_Renon</v>
          </cell>
          <cell r="C202" t="str">
            <v>R</v>
          </cell>
          <cell r="D202">
            <v>10712</v>
          </cell>
        </row>
        <row r="203">
          <cell r="B203" t="str">
            <v>P_Nusa_Indah</v>
          </cell>
          <cell r="C203" t="str">
            <v>R</v>
          </cell>
          <cell r="D203">
            <v>10713</v>
          </cell>
        </row>
        <row r="204">
          <cell r="B204" t="str">
            <v>P_Exp._Semawang</v>
          </cell>
          <cell r="C204" t="str">
            <v>R</v>
          </cell>
          <cell r="D204">
            <v>10714</v>
          </cell>
        </row>
        <row r="205">
          <cell r="B205" t="str">
            <v>P_Sedap_Malam</v>
          </cell>
          <cell r="C205" t="str">
            <v>R</v>
          </cell>
          <cell r="D205">
            <v>10715</v>
          </cell>
        </row>
        <row r="206">
          <cell r="B206" t="str">
            <v>P_Teuku_Umar</v>
          </cell>
          <cell r="C206" t="str">
            <v>R</v>
          </cell>
          <cell r="D206">
            <v>10716</v>
          </cell>
        </row>
        <row r="207">
          <cell r="B207" t="str">
            <v>P_Buruan</v>
          </cell>
          <cell r="C207" t="str">
            <v>R</v>
          </cell>
          <cell r="D207">
            <v>10717</v>
          </cell>
        </row>
        <row r="208">
          <cell r="B208" t="str">
            <v>P_HBB</v>
          </cell>
          <cell r="C208" t="str">
            <v>R</v>
          </cell>
          <cell r="D208">
            <v>10718</v>
          </cell>
        </row>
        <row r="209">
          <cell r="B209" t="str">
            <v>P_Capasitor_Sanur</v>
          </cell>
          <cell r="C209" t="str">
            <v>L</v>
          </cell>
          <cell r="D209">
            <v>10719</v>
          </cell>
        </row>
        <row r="210">
          <cell r="B210" t="str">
            <v>P_Merdeka</v>
          </cell>
          <cell r="C210" t="str">
            <v>R</v>
          </cell>
          <cell r="D210">
            <v>10720</v>
          </cell>
        </row>
        <row r="211">
          <cell r="B211" t="str">
            <v>P_VIP_II</v>
          </cell>
          <cell r="C211" t="str">
            <v>R</v>
          </cell>
          <cell r="D211">
            <v>10721</v>
          </cell>
        </row>
        <row r="212">
          <cell r="B212" t="str">
            <v>Sanur Spare11</v>
          </cell>
          <cell r="C212" t="str">
            <v>L</v>
          </cell>
          <cell r="D212">
            <v>10722</v>
          </cell>
        </row>
        <row r="213">
          <cell r="B213" t="str">
            <v>Sanur Spare12</v>
          </cell>
          <cell r="C213" t="str">
            <v>L</v>
          </cell>
          <cell r="D213">
            <v>10723</v>
          </cell>
        </row>
        <row r="214">
          <cell r="B214" t="str">
            <v>Sanur Spare13</v>
          </cell>
          <cell r="C214" t="str">
            <v>L</v>
          </cell>
          <cell r="D214">
            <v>10724</v>
          </cell>
        </row>
        <row r="215">
          <cell r="B215" t="str">
            <v>Sanur Spare14</v>
          </cell>
          <cell r="C215" t="str">
            <v>L</v>
          </cell>
          <cell r="D215">
            <v>10725</v>
          </cell>
        </row>
        <row r="216">
          <cell r="B216" t="str">
            <v>Sanur Spare15</v>
          </cell>
          <cell r="C216" t="str">
            <v>L</v>
          </cell>
          <cell r="D216">
            <v>10726</v>
          </cell>
        </row>
        <row r="217">
          <cell r="B217" t="str">
            <v>Sanur Spare16</v>
          </cell>
          <cell r="C217" t="str">
            <v>L</v>
          </cell>
          <cell r="D217">
            <v>10727</v>
          </cell>
        </row>
        <row r="218">
          <cell r="B218" t="str">
            <v>Sanur Spare17</v>
          </cell>
          <cell r="C218" t="str">
            <v>L</v>
          </cell>
          <cell r="D218">
            <v>10728</v>
          </cell>
        </row>
        <row r="219">
          <cell r="B219" t="str">
            <v>Sanur Spare18</v>
          </cell>
          <cell r="C219" t="str">
            <v>L</v>
          </cell>
          <cell r="D219">
            <v>10729</v>
          </cell>
        </row>
        <row r="220">
          <cell r="B220" t="str">
            <v>Sanur Spare19</v>
          </cell>
          <cell r="C220" t="str">
            <v>L</v>
          </cell>
          <cell r="D220">
            <v>10730</v>
          </cell>
        </row>
        <row r="221">
          <cell r="A221" t="str">
            <v>AMLAPURA</v>
          </cell>
          <cell r="B221" t="str">
            <v>Amlapura_Trafo_1</v>
          </cell>
          <cell r="C221" t="str">
            <v>L</v>
          </cell>
          <cell r="D221">
            <v>10801</v>
          </cell>
        </row>
        <row r="222">
          <cell r="B222" t="str">
            <v>Amlapura_Trafo_2</v>
          </cell>
          <cell r="C222" t="str">
            <v>L</v>
          </cell>
          <cell r="D222">
            <v>10802</v>
          </cell>
        </row>
        <row r="223">
          <cell r="B223" t="str">
            <v>P_Duda</v>
          </cell>
          <cell r="C223" t="str">
            <v>R</v>
          </cell>
          <cell r="D223">
            <v>10803</v>
          </cell>
        </row>
        <row r="224">
          <cell r="B224" t="str">
            <v>P_Tenganan</v>
          </cell>
          <cell r="C224" t="str">
            <v>R</v>
          </cell>
          <cell r="D224">
            <v>10804</v>
          </cell>
        </row>
        <row r="225">
          <cell r="B225" t="str">
            <v>P_Subagan</v>
          </cell>
          <cell r="C225" t="str">
            <v>R</v>
          </cell>
          <cell r="D225">
            <v>10805</v>
          </cell>
        </row>
        <row r="226">
          <cell r="B226" t="str">
            <v>P_Abang</v>
          </cell>
          <cell r="C226" t="str">
            <v>R</v>
          </cell>
          <cell r="D226">
            <v>10806</v>
          </cell>
        </row>
        <row r="227">
          <cell r="B227" t="str">
            <v>P_Ulakan</v>
          </cell>
          <cell r="C227" t="str">
            <v>R</v>
          </cell>
          <cell r="D227">
            <v>10807</v>
          </cell>
        </row>
        <row r="228">
          <cell r="B228" t="str">
            <v>P_Candra Buana</v>
          </cell>
          <cell r="C228" t="str">
            <v>R</v>
          </cell>
          <cell r="D228">
            <v>10808</v>
          </cell>
        </row>
        <row r="229">
          <cell r="B229" t="str">
            <v>Amlapura Spare4</v>
          </cell>
          <cell r="C229" t="str">
            <v>L</v>
          </cell>
          <cell r="D229">
            <v>10809</v>
          </cell>
        </row>
        <row r="230">
          <cell r="B230" t="str">
            <v>Amlapura Spare5</v>
          </cell>
          <cell r="C230" t="str">
            <v>L</v>
          </cell>
          <cell r="D230">
            <v>10810</v>
          </cell>
        </row>
        <row r="231">
          <cell r="B231" t="str">
            <v>Amlapura Spare6</v>
          </cell>
          <cell r="C231" t="str">
            <v>L</v>
          </cell>
          <cell r="D231">
            <v>10811</v>
          </cell>
        </row>
        <row r="232">
          <cell r="B232" t="str">
            <v>Amlapura Spare7</v>
          </cell>
          <cell r="C232" t="str">
            <v>L</v>
          </cell>
          <cell r="D232">
            <v>10812</v>
          </cell>
        </row>
        <row r="233">
          <cell r="B233" t="str">
            <v>Amlapura Spare8</v>
          </cell>
          <cell r="C233" t="str">
            <v>L</v>
          </cell>
          <cell r="D233">
            <v>10813</v>
          </cell>
        </row>
        <row r="234">
          <cell r="B234" t="str">
            <v>Amlapura Spare9</v>
          </cell>
          <cell r="C234" t="str">
            <v>L</v>
          </cell>
          <cell r="D234">
            <v>10814</v>
          </cell>
        </row>
        <row r="235">
          <cell r="B235" t="str">
            <v>Amlapura Spare10</v>
          </cell>
          <cell r="C235" t="str">
            <v>L</v>
          </cell>
          <cell r="D235">
            <v>10815</v>
          </cell>
        </row>
        <row r="236">
          <cell r="B236" t="str">
            <v>Amlapura Spare11</v>
          </cell>
          <cell r="C236" t="str">
            <v>L</v>
          </cell>
          <cell r="D236">
            <v>10816</v>
          </cell>
        </row>
        <row r="237">
          <cell r="B237" t="str">
            <v>Amlapura Spare12</v>
          </cell>
          <cell r="C237" t="str">
            <v>L</v>
          </cell>
          <cell r="D237">
            <v>10817</v>
          </cell>
        </row>
        <row r="238">
          <cell r="B238" t="str">
            <v>Amlapura Spare13</v>
          </cell>
          <cell r="C238" t="str">
            <v>L</v>
          </cell>
          <cell r="D238">
            <v>10818</v>
          </cell>
        </row>
        <row r="239">
          <cell r="B239" t="str">
            <v>Amlapura Spare14</v>
          </cell>
          <cell r="C239" t="str">
            <v>L</v>
          </cell>
          <cell r="D239">
            <v>10819</v>
          </cell>
        </row>
        <row r="240">
          <cell r="B240" t="str">
            <v>Amlapura Spare15</v>
          </cell>
          <cell r="C240" t="str">
            <v>L</v>
          </cell>
          <cell r="D240">
            <v>10820</v>
          </cell>
        </row>
        <row r="241">
          <cell r="B241" t="str">
            <v>Amlapura Spare16</v>
          </cell>
          <cell r="C241" t="str">
            <v>L</v>
          </cell>
          <cell r="D241">
            <v>10821</v>
          </cell>
        </row>
        <row r="242">
          <cell r="B242" t="str">
            <v>Amlapura Spare17</v>
          </cell>
          <cell r="C242" t="str">
            <v>L</v>
          </cell>
          <cell r="D242">
            <v>10822</v>
          </cell>
        </row>
        <row r="243">
          <cell r="B243" t="str">
            <v>Amlapura Spare18</v>
          </cell>
          <cell r="C243" t="str">
            <v>L</v>
          </cell>
          <cell r="D243">
            <v>10823</v>
          </cell>
        </row>
        <row r="244">
          <cell r="B244" t="str">
            <v>Amlapura Spare19</v>
          </cell>
          <cell r="C244" t="str">
            <v>L</v>
          </cell>
          <cell r="D244">
            <v>10824</v>
          </cell>
        </row>
        <row r="245">
          <cell r="B245" t="str">
            <v>Amlapura Spare20</v>
          </cell>
          <cell r="C245" t="str">
            <v>L</v>
          </cell>
          <cell r="D245">
            <v>10825</v>
          </cell>
        </row>
        <row r="246">
          <cell r="B246" t="str">
            <v>Amlapura Spare21</v>
          </cell>
          <cell r="C246" t="str">
            <v>L</v>
          </cell>
          <cell r="D246">
            <v>10826</v>
          </cell>
        </row>
        <row r="247">
          <cell r="B247" t="str">
            <v>Amlapura Spare22</v>
          </cell>
          <cell r="C247" t="str">
            <v>L</v>
          </cell>
          <cell r="D247">
            <v>10827</v>
          </cell>
        </row>
        <row r="248">
          <cell r="B248" t="str">
            <v>Amlapura Spare23</v>
          </cell>
          <cell r="C248" t="str">
            <v>L</v>
          </cell>
          <cell r="D248">
            <v>10828</v>
          </cell>
        </row>
        <row r="249">
          <cell r="B249" t="str">
            <v>Amlapura Spare24</v>
          </cell>
          <cell r="C249" t="str">
            <v>L</v>
          </cell>
          <cell r="D249">
            <v>10829</v>
          </cell>
        </row>
        <row r="250">
          <cell r="B250" t="str">
            <v>Amlapura Spare25</v>
          </cell>
          <cell r="C250" t="str">
            <v>L</v>
          </cell>
          <cell r="D250">
            <v>10830</v>
          </cell>
        </row>
        <row r="251">
          <cell r="A251" t="str">
            <v>GILIMANUK</v>
          </cell>
          <cell r="B251" t="str">
            <v>Gilimanuk_Trafo_1</v>
          </cell>
          <cell r="C251" t="str">
            <v>L</v>
          </cell>
          <cell r="D251">
            <v>10901</v>
          </cell>
        </row>
        <row r="252">
          <cell r="B252" t="str">
            <v>P_Gilimanuk</v>
          </cell>
          <cell r="C252" t="str">
            <v>R</v>
          </cell>
          <cell r="D252">
            <v>10902</v>
          </cell>
        </row>
        <row r="253">
          <cell r="B253" t="str">
            <v>P_Melaya</v>
          </cell>
          <cell r="C253" t="str">
            <v>R</v>
          </cell>
          <cell r="D253">
            <v>10903</v>
          </cell>
        </row>
        <row r="254">
          <cell r="B254" t="str">
            <v>P_Menjangan</v>
          </cell>
          <cell r="C254" t="str">
            <v>R</v>
          </cell>
          <cell r="D254">
            <v>10904</v>
          </cell>
        </row>
        <row r="255">
          <cell r="B255" t="str">
            <v>Gil. Spare3</v>
          </cell>
          <cell r="C255" t="str">
            <v>L</v>
          </cell>
          <cell r="D255">
            <v>10905</v>
          </cell>
        </row>
        <row r="256">
          <cell r="B256" t="str">
            <v>Gil. Spare4</v>
          </cell>
          <cell r="C256" t="str">
            <v>L</v>
          </cell>
          <cell r="D256">
            <v>10906</v>
          </cell>
        </row>
        <row r="257">
          <cell r="B257" t="str">
            <v>Gil. Spare5</v>
          </cell>
          <cell r="C257" t="str">
            <v>L</v>
          </cell>
          <cell r="D257">
            <v>10907</v>
          </cell>
        </row>
        <row r="258">
          <cell r="B258" t="str">
            <v>Gil. Spare6</v>
          </cell>
          <cell r="C258" t="str">
            <v>L</v>
          </cell>
          <cell r="D258">
            <v>10908</v>
          </cell>
        </row>
        <row r="259">
          <cell r="B259" t="str">
            <v>Gil. Spare7</v>
          </cell>
          <cell r="C259" t="str">
            <v>L</v>
          </cell>
          <cell r="D259">
            <v>10909</v>
          </cell>
        </row>
        <row r="260">
          <cell r="B260" t="str">
            <v>Gil. Spare8</v>
          </cell>
          <cell r="C260" t="str">
            <v>L</v>
          </cell>
          <cell r="D260">
            <v>10910</v>
          </cell>
        </row>
        <row r="261">
          <cell r="B261" t="str">
            <v>Gil. Spare9</v>
          </cell>
          <cell r="C261" t="str">
            <v>L</v>
          </cell>
          <cell r="D261">
            <v>10911</v>
          </cell>
        </row>
        <row r="262">
          <cell r="B262" t="str">
            <v>Gil. Spare10</v>
          </cell>
          <cell r="C262" t="str">
            <v>L</v>
          </cell>
          <cell r="D262">
            <v>10912</v>
          </cell>
        </row>
        <row r="263">
          <cell r="B263" t="str">
            <v>Gil. Spare11</v>
          </cell>
          <cell r="C263" t="str">
            <v>L</v>
          </cell>
          <cell r="D263">
            <v>10913</v>
          </cell>
        </row>
        <row r="264">
          <cell r="B264" t="str">
            <v>Gil. Spare12</v>
          </cell>
          <cell r="C264" t="str">
            <v>L</v>
          </cell>
          <cell r="D264">
            <v>10914</v>
          </cell>
        </row>
        <row r="265">
          <cell r="B265" t="str">
            <v>Gil. Spare13</v>
          </cell>
          <cell r="C265" t="str">
            <v>L</v>
          </cell>
          <cell r="D265">
            <v>10915</v>
          </cell>
        </row>
        <row r="266">
          <cell r="B266" t="str">
            <v>Gil. Spare14</v>
          </cell>
          <cell r="C266" t="str">
            <v>L</v>
          </cell>
          <cell r="D266">
            <v>10916</v>
          </cell>
        </row>
        <row r="267">
          <cell r="B267" t="str">
            <v>Gil. Spare15</v>
          </cell>
          <cell r="C267" t="str">
            <v>L</v>
          </cell>
          <cell r="D267">
            <v>10917</v>
          </cell>
        </row>
        <row r="268">
          <cell r="B268" t="str">
            <v>Gil. Spare16</v>
          </cell>
          <cell r="C268" t="str">
            <v>L</v>
          </cell>
          <cell r="D268">
            <v>10918</v>
          </cell>
        </row>
        <row r="269">
          <cell r="B269" t="str">
            <v>Gil. Spare17</v>
          </cell>
          <cell r="C269" t="str">
            <v>L</v>
          </cell>
          <cell r="D269">
            <v>10919</v>
          </cell>
        </row>
        <row r="270">
          <cell r="B270" t="str">
            <v>Gil. Spare18</v>
          </cell>
          <cell r="C270" t="str">
            <v>L</v>
          </cell>
          <cell r="D270">
            <v>10920</v>
          </cell>
        </row>
        <row r="271">
          <cell r="B271" t="str">
            <v>Gil. Spare19</v>
          </cell>
          <cell r="C271" t="str">
            <v>L</v>
          </cell>
          <cell r="D271">
            <v>10921</v>
          </cell>
        </row>
        <row r="272">
          <cell r="B272" t="str">
            <v>Gil. Spare20</v>
          </cell>
          <cell r="C272" t="str">
            <v>L</v>
          </cell>
          <cell r="D272">
            <v>10922</v>
          </cell>
        </row>
        <row r="273">
          <cell r="B273" t="str">
            <v>Gil. Spare21</v>
          </cell>
          <cell r="C273" t="str">
            <v>L</v>
          </cell>
          <cell r="D273">
            <v>10923</v>
          </cell>
        </row>
        <row r="274">
          <cell r="B274" t="str">
            <v>Gil. Spare22</v>
          </cell>
          <cell r="C274" t="str">
            <v>L</v>
          </cell>
          <cell r="D274">
            <v>10924</v>
          </cell>
        </row>
        <row r="275">
          <cell r="B275" t="str">
            <v>Gil. Spare23</v>
          </cell>
          <cell r="C275" t="str">
            <v>L</v>
          </cell>
          <cell r="D275">
            <v>10925</v>
          </cell>
        </row>
        <row r="276">
          <cell r="B276" t="str">
            <v>Gil. Spare24</v>
          </cell>
          <cell r="C276" t="str">
            <v>L</v>
          </cell>
          <cell r="D276">
            <v>10926</v>
          </cell>
        </row>
        <row r="277">
          <cell r="B277" t="str">
            <v>Gil. Spare25</v>
          </cell>
          <cell r="C277" t="str">
            <v>L</v>
          </cell>
          <cell r="D277">
            <v>10927</v>
          </cell>
        </row>
        <row r="278">
          <cell r="B278" t="str">
            <v>Gil. Spare26</v>
          </cell>
          <cell r="C278" t="str">
            <v>L</v>
          </cell>
          <cell r="D278">
            <v>10928</v>
          </cell>
        </row>
        <row r="279">
          <cell r="B279" t="str">
            <v>Gil. Spare27</v>
          </cell>
          <cell r="C279" t="str">
            <v>L</v>
          </cell>
          <cell r="D279">
            <v>10929</v>
          </cell>
        </row>
        <row r="280">
          <cell r="B280" t="str">
            <v>Gil. Spare28</v>
          </cell>
          <cell r="C280" t="str">
            <v>L</v>
          </cell>
          <cell r="D280">
            <v>10930</v>
          </cell>
        </row>
        <row r="281">
          <cell r="A281" t="str">
            <v>NEGARA</v>
          </cell>
          <cell r="B281" t="str">
            <v>Negara_Trafo_1</v>
          </cell>
          <cell r="C281" t="str">
            <v>L</v>
          </cell>
          <cell r="D281">
            <v>11001</v>
          </cell>
        </row>
        <row r="282">
          <cell r="B282" t="str">
            <v>Negara_Trafo_2</v>
          </cell>
          <cell r="C282" t="str">
            <v>L</v>
          </cell>
          <cell r="D282">
            <v>11002</v>
          </cell>
        </row>
        <row r="283">
          <cell r="B283" t="str">
            <v>P_Pulukan</v>
          </cell>
          <cell r="C283" t="str">
            <v>R</v>
          </cell>
          <cell r="D283">
            <v>11003</v>
          </cell>
        </row>
        <row r="284">
          <cell r="B284" t="str">
            <v>P_Dauh_Waru</v>
          </cell>
          <cell r="C284" t="str">
            <v>R</v>
          </cell>
          <cell r="D284">
            <v>11004</v>
          </cell>
        </row>
        <row r="285">
          <cell r="B285" t="str">
            <v>P_Brangbang</v>
          </cell>
          <cell r="C285" t="str">
            <v>R</v>
          </cell>
          <cell r="D285">
            <v>11005</v>
          </cell>
        </row>
        <row r="286">
          <cell r="B286" t="str">
            <v>P_Perancak</v>
          </cell>
          <cell r="C286" t="str">
            <v>R</v>
          </cell>
          <cell r="D286">
            <v>11006</v>
          </cell>
        </row>
        <row r="287">
          <cell r="B287" t="str">
            <v>P_Satria</v>
          </cell>
          <cell r="C287" t="str">
            <v>R</v>
          </cell>
          <cell r="D287">
            <v>11007</v>
          </cell>
        </row>
        <row r="288">
          <cell r="B288" t="str">
            <v>Negara Spare4</v>
          </cell>
          <cell r="C288" t="str">
            <v>L</v>
          </cell>
          <cell r="D288">
            <v>11008</v>
          </cell>
        </row>
        <row r="289">
          <cell r="B289" t="str">
            <v>Negara Spare5</v>
          </cell>
          <cell r="C289" t="str">
            <v>L</v>
          </cell>
          <cell r="D289">
            <v>11009</v>
          </cell>
        </row>
        <row r="290">
          <cell r="B290" t="str">
            <v>Negara Spare6</v>
          </cell>
          <cell r="C290" t="str">
            <v>L</v>
          </cell>
          <cell r="D290">
            <v>11010</v>
          </cell>
        </row>
        <row r="291">
          <cell r="B291" t="str">
            <v>Negara Spare7</v>
          </cell>
          <cell r="C291" t="str">
            <v>L</v>
          </cell>
          <cell r="D291">
            <v>11011</v>
          </cell>
        </row>
        <row r="292">
          <cell r="B292" t="str">
            <v>Negara Spare8</v>
          </cell>
          <cell r="C292" t="str">
            <v>L</v>
          </cell>
          <cell r="D292">
            <v>11012</v>
          </cell>
        </row>
        <row r="293">
          <cell r="B293" t="str">
            <v>Negara Spare9</v>
          </cell>
          <cell r="C293" t="str">
            <v>L</v>
          </cell>
          <cell r="D293">
            <v>11013</v>
          </cell>
        </row>
        <row r="294">
          <cell r="B294" t="str">
            <v>Negara Spare10</v>
          </cell>
          <cell r="C294" t="str">
            <v>L</v>
          </cell>
          <cell r="D294">
            <v>11014</v>
          </cell>
        </row>
        <row r="295">
          <cell r="B295" t="str">
            <v>Negara Spare11</v>
          </cell>
          <cell r="C295" t="str">
            <v>L</v>
          </cell>
          <cell r="D295">
            <v>11015</v>
          </cell>
        </row>
        <row r="296">
          <cell r="B296" t="str">
            <v>Negara Spare12</v>
          </cell>
          <cell r="C296" t="str">
            <v>L</v>
          </cell>
          <cell r="D296">
            <v>11016</v>
          </cell>
        </row>
        <row r="297">
          <cell r="B297" t="str">
            <v>Negara Spare13</v>
          </cell>
          <cell r="C297" t="str">
            <v>L</v>
          </cell>
          <cell r="D297">
            <v>11017</v>
          </cell>
        </row>
        <row r="298">
          <cell r="B298" t="str">
            <v>Negara Spare14</v>
          </cell>
          <cell r="C298" t="str">
            <v>L</v>
          </cell>
          <cell r="D298">
            <v>11018</v>
          </cell>
        </row>
        <row r="299">
          <cell r="B299" t="str">
            <v>Negara Spare15</v>
          </cell>
          <cell r="C299" t="str">
            <v>L</v>
          </cell>
          <cell r="D299">
            <v>11019</v>
          </cell>
        </row>
        <row r="300">
          <cell r="B300" t="str">
            <v>Negara Spare16</v>
          </cell>
          <cell r="C300" t="str">
            <v>L</v>
          </cell>
          <cell r="D300">
            <v>11020</v>
          </cell>
        </row>
        <row r="301">
          <cell r="B301" t="str">
            <v>Negara Spare17</v>
          </cell>
          <cell r="C301" t="str">
            <v>L</v>
          </cell>
          <cell r="D301">
            <v>11021</v>
          </cell>
        </row>
        <row r="302">
          <cell r="B302" t="str">
            <v>Negara Spare18</v>
          </cell>
          <cell r="C302" t="str">
            <v>L</v>
          </cell>
          <cell r="D302">
            <v>11022</v>
          </cell>
        </row>
        <row r="303">
          <cell r="B303" t="str">
            <v>Negara Spare19</v>
          </cell>
          <cell r="C303" t="str">
            <v>L</v>
          </cell>
          <cell r="D303">
            <v>11023</v>
          </cell>
        </row>
        <row r="304">
          <cell r="B304" t="str">
            <v>Negara Spare20</v>
          </cell>
          <cell r="C304" t="str">
            <v>L</v>
          </cell>
          <cell r="D304">
            <v>11024</v>
          </cell>
        </row>
        <row r="305">
          <cell r="B305" t="str">
            <v>Negara Spare21</v>
          </cell>
          <cell r="C305" t="str">
            <v>L</v>
          </cell>
          <cell r="D305">
            <v>11025</v>
          </cell>
        </row>
        <row r="306">
          <cell r="B306" t="str">
            <v>Negara Spare22</v>
          </cell>
          <cell r="C306" t="str">
            <v>L</v>
          </cell>
          <cell r="D306">
            <v>11026</v>
          </cell>
        </row>
        <row r="307">
          <cell r="B307" t="str">
            <v>Negara Spare23</v>
          </cell>
          <cell r="C307" t="str">
            <v>L</v>
          </cell>
          <cell r="D307">
            <v>11027</v>
          </cell>
        </row>
        <row r="308">
          <cell r="B308" t="str">
            <v>Negara Spare24</v>
          </cell>
          <cell r="C308" t="str">
            <v>L</v>
          </cell>
          <cell r="D308">
            <v>11028</v>
          </cell>
        </row>
        <row r="309">
          <cell r="B309" t="str">
            <v>Negara Spare25</v>
          </cell>
          <cell r="C309" t="str">
            <v>L</v>
          </cell>
          <cell r="D309">
            <v>11029</v>
          </cell>
        </row>
        <row r="310">
          <cell r="B310" t="str">
            <v>Negara Spare26</v>
          </cell>
          <cell r="C310" t="str">
            <v>L</v>
          </cell>
          <cell r="D310">
            <v>11030</v>
          </cell>
        </row>
        <row r="311">
          <cell r="A311" t="str">
            <v>PEMARON</v>
          </cell>
          <cell r="B311" t="str">
            <v>Pemaron_Trafo_1</v>
          </cell>
          <cell r="C311" t="str">
            <v>L</v>
          </cell>
          <cell r="D311">
            <v>11101</v>
          </cell>
        </row>
        <row r="312">
          <cell r="B312" t="str">
            <v>Pemaron_Trafo_2</v>
          </cell>
          <cell r="C312" t="str">
            <v>L</v>
          </cell>
          <cell r="D312">
            <v>11102</v>
          </cell>
        </row>
        <row r="313">
          <cell r="B313" t="str">
            <v>P_Tejakula</v>
          </cell>
          <cell r="C313" t="str">
            <v>R</v>
          </cell>
          <cell r="D313">
            <v>11103</v>
          </cell>
        </row>
        <row r="314">
          <cell r="B314" t="str">
            <v>P_Pupuan</v>
          </cell>
          <cell r="C314" t="str">
            <v>R</v>
          </cell>
          <cell r="D314">
            <v>11104</v>
          </cell>
        </row>
        <row r="315">
          <cell r="B315" t="str">
            <v>P_Yeh_Taluh</v>
          </cell>
          <cell r="C315" t="str">
            <v>R</v>
          </cell>
          <cell r="D315">
            <v>11105</v>
          </cell>
        </row>
        <row r="316">
          <cell r="B316" t="str">
            <v>P_Lovina</v>
          </cell>
          <cell r="C316" t="str">
            <v>R</v>
          </cell>
          <cell r="D316">
            <v>11106</v>
          </cell>
        </row>
        <row r="317">
          <cell r="B317" t="str">
            <v>P_Liligundi</v>
          </cell>
          <cell r="C317" t="str">
            <v>R</v>
          </cell>
          <cell r="D317">
            <v>11107</v>
          </cell>
        </row>
        <row r="318">
          <cell r="B318" t="str">
            <v>P_Sukasada</v>
          </cell>
          <cell r="C318" t="str">
            <v>R</v>
          </cell>
          <cell r="D318">
            <v>11108</v>
          </cell>
        </row>
        <row r="319">
          <cell r="B319" t="str">
            <v>P_Grokgak</v>
          </cell>
          <cell r="C319" t="str">
            <v>R</v>
          </cell>
          <cell r="D319">
            <v>11109</v>
          </cell>
        </row>
        <row r="320">
          <cell r="B320" t="str">
            <v>P_Celukan_Bawang</v>
          </cell>
          <cell r="C320" t="str">
            <v>R</v>
          </cell>
          <cell r="D320">
            <v>11110</v>
          </cell>
        </row>
        <row r="321">
          <cell r="B321" t="str">
            <v>P_Panji</v>
          </cell>
          <cell r="C321" t="str">
            <v>R</v>
          </cell>
          <cell r="D321">
            <v>11111</v>
          </cell>
        </row>
        <row r="322">
          <cell r="B322" t="str">
            <v>P_Capasitor_Pemaron</v>
          </cell>
          <cell r="C322" t="str">
            <v>L</v>
          </cell>
          <cell r="D322">
            <v>11112</v>
          </cell>
        </row>
        <row r="323">
          <cell r="B323" t="str">
            <v>Pemaron Spare6</v>
          </cell>
          <cell r="C323" t="str">
            <v>L</v>
          </cell>
          <cell r="D323">
            <v>11113</v>
          </cell>
        </row>
        <row r="324">
          <cell r="B324" t="str">
            <v>Pemaron Spare7</v>
          </cell>
          <cell r="C324" t="str">
            <v>L</v>
          </cell>
          <cell r="D324">
            <v>11114</v>
          </cell>
        </row>
        <row r="325">
          <cell r="B325" t="str">
            <v>Pemaron Spare8</v>
          </cell>
          <cell r="C325" t="str">
            <v>L</v>
          </cell>
          <cell r="D325">
            <v>11115</v>
          </cell>
        </row>
        <row r="326">
          <cell r="B326" t="str">
            <v>Pemaron Spare9</v>
          </cell>
          <cell r="C326" t="str">
            <v>L</v>
          </cell>
          <cell r="D326">
            <v>11116</v>
          </cell>
        </row>
        <row r="327">
          <cell r="B327" t="str">
            <v>Pemaron Spare10</v>
          </cell>
          <cell r="C327" t="str">
            <v>L</v>
          </cell>
          <cell r="D327">
            <v>11117</v>
          </cell>
        </row>
        <row r="328">
          <cell r="B328" t="str">
            <v>Pemaron Spare11</v>
          </cell>
          <cell r="C328" t="str">
            <v>L</v>
          </cell>
          <cell r="D328">
            <v>11118</v>
          </cell>
        </row>
        <row r="329">
          <cell r="B329" t="str">
            <v>Pemaron Spare12</v>
          </cell>
          <cell r="C329" t="str">
            <v>L</v>
          </cell>
          <cell r="D329">
            <v>11119</v>
          </cell>
        </row>
        <row r="330">
          <cell r="B330" t="str">
            <v>Pemaron Spare13</v>
          </cell>
          <cell r="C330" t="str">
            <v>L</v>
          </cell>
          <cell r="D330">
            <v>11120</v>
          </cell>
        </row>
        <row r="331">
          <cell r="B331" t="str">
            <v>Pemaron Spare14</v>
          </cell>
          <cell r="C331" t="str">
            <v>L</v>
          </cell>
          <cell r="D331">
            <v>11121</v>
          </cell>
        </row>
        <row r="332">
          <cell r="B332" t="str">
            <v>Pemaron Spare15</v>
          </cell>
          <cell r="C332" t="str">
            <v>L</v>
          </cell>
          <cell r="D332">
            <v>11122</v>
          </cell>
        </row>
        <row r="333">
          <cell r="B333" t="str">
            <v>Pemaron Spare16</v>
          </cell>
          <cell r="C333" t="str">
            <v>L</v>
          </cell>
          <cell r="D333">
            <v>11123</v>
          </cell>
        </row>
        <row r="334">
          <cell r="B334" t="str">
            <v>Pemaron Spare17</v>
          </cell>
          <cell r="C334" t="str">
            <v>L</v>
          </cell>
          <cell r="D334">
            <v>11124</v>
          </cell>
        </row>
        <row r="335">
          <cell r="B335" t="str">
            <v>Pemaron Spare18</v>
          </cell>
          <cell r="C335" t="str">
            <v>L</v>
          </cell>
          <cell r="D335">
            <v>11125</v>
          </cell>
        </row>
        <row r="336">
          <cell r="B336" t="str">
            <v>Pemaron Spare19</v>
          </cell>
          <cell r="C336" t="str">
            <v>L</v>
          </cell>
          <cell r="D336">
            <v>11126</v>
          </cell>
        </row>
        <row r="337">
          <cell r="B337" t="str">
            <v>Pemaron Spare20</v>
          </cell>
          <cell r="C337" t="str">
            <v>L</v>
          </cell>
          <cell r="D337">
            <v>11127</v>
          </cell>
        </row>
        <row r="338">
          <cell r="B338" t="str">
            <v>Pemaron Spare21</v>
          </cell>
          <cell r="C338" t="str">
            <v>L</v>
          </cell>
          <cell r="D338">
            <v>11128</v>
          </cell>
        </row>
        <row r="339">
          <cell r="B339" t="str">
            <v>Pemaron Spare22</v>
          </cell>
          <cell r="C339" t="str">
            <v>L</v>
          </cell>
          <cell r="D339">
            <v>11129</v>
          </cell>
        </row>
        <row r="340">
          <cell r="B340" t="str">
            <v>Pemaron Spare23</v>
          </cell>
          <cell r="C340" t="str">
            <v>L</v>
          </cell>
          <cell r="D340">
            <v>11130</v>
          </cell>
        </row>
        <row r="341">
          <cell r="A341" t="str">
            <v>PADANG SAMBIAN</v>
          </cell>
          <cell r="B341" t="str">
            <v>Padang_Sambian_Trafo_1</v>
          </cell>
          <cell r="C341" t="str">
            <v>L</v>
          </cell>
          <cell r="D341">
            <v>11201</v>
          </cell>
        </row>
        <row r="342">
          <cell r="B342" t="str">
            <v>P_Padang_Sambian</v>
          </cell>
          <cell r="C342" t="str">
            <v>R</v>
          </cell>
          <cell r="D342">
            <v>11202</v>
          </cell>
        </row>
        <row r="343">
          <cell r="B343" t="str">
            <v>P_Perumnas</v>
          </cell>
          <cell r="C343" t="str">
            <v>R</v>
          </cell>
          <cell r="D343">
            <v>11203</v>
          </cell>
        </row>
        <row r="344">
          <cell r="B344" t="str">
            <v>P_Kerobokan</v>
          </cell>
          <cell r="C344" t="str">
            <v>R</v>
          </cell>
          <cell r="D344">
            <v>11204</v>
          </cell>
        </row>
        <row r="345">
          <cell r="B345" t="str">
            <v>P_Exp_Seminyak</v>
          </cell>
          <cell r="C345" t="str">
            <v>R</v>
          </cell>
          <cell r="D345">
            <v>11205</v>
          </cell>
        </row>
        <row r="346">
          <cell r="B346" t="str">
            <v>P_Imam_Bonjol</v>
          </cell>
          <cell r="C346" t="str">
            <v>R</v>
          </cell>
          <cell r="D346">
            <v>11206</v>
          </cell>
        </row>
        <row r="347">
          <cell r="B347" t="str">
            <v>P_Abian_Timbul</v>
          </cell>
          <cell r="C347" t="str">
            <v>R</v>
          </cell>
          <cell r="D347">
            <v>11207</v>
          </cell>
        </row>
        <row r="348">
          <cell r="B348" t="str">
            <v>P_Buagan</v>
          </cell>
          <cell r="C348" t="str">
            <v>R</v>
          </cell>
          <cell r="D348">
            <v>11208</v>
          </cell>
        </row>
        <row r="349">
          <cell r="B349" t="str">
            <v>P_Gunung_Agung</v>
          </cell>
          <cell r="C349" t="str">
            <v>L</v>
          </cell>
          <cell r="D349">
            <v>11209</v>
          </cell>
        </row>
        <row r="350">
          <cell r="B350" t="str">
            <v>Padang Sambian Spare9</v>
          </cell>
          <cell r="C350" t="str">
            <v>L</v>
          </cell>
          <cell r="D350">
            <v>11210</v>
          </cell>
        </row>
        <row r="351">
          <cell r="B351" t="str">
            <v>Padang Sambian Spare10</v>
          </cell>
          <cell r="C351" t="str">
            <v>L</v>
          </cell>
          <cell r="D351">
            <v>11211</v>
          </cell>
        </row>
        <row r="352">
          <cell r="B352" t="str">
            <v>Padang Sambian Spare11</v>
          </cell>
          <cell r="C352" t="str">
            <v>L</v>
          </cell>
          <cell r="D352">
            <v>11212</v>
          </cell>
        </row>
        <row r="353">
          <cell r="B353" t="str">
            <v>Padang Sambian Spare12</v>
          </cell>
          <cell r="C353" t="str">
            <v>L</v>
          </cell>
          <cell r="D353">
            <v>11213</v>
          </cell>
        </row>
        <row r="354">
          <cell r="B354" t="str">
            <v>Padang Sambian Spare13</v>
          </cell>
          <cell r="C354" t="str">
            <v>L</v>
          </cell>
          <cell r="D354">
            <v>11214</v>
          </cell>
        </row>
        <row r="355">
          <cell r="B355" t="str">
            <v>Padang Sambian Spare14</v>
          </cell>
          <cell r="C355" t="str">
            <v>L</v>
          </cell>
          <cell r="D355">
            <v>11215</v>
          </cell>
        </row>
        <row r="356">
          <cell r="B356" t="str">
            <v>Padang Sambian Spare15</v>
          </cell>
          <cell r="C356" t="str">
            <v>L</v>
          </cell>
          <cell r="D356">
            <v>11216</v>
          </cell>
        </row>
        <row r="357">
          <cell r="B357" t="str">
            <v>Padang Sambian Spare16</v>
          </cell>
          <cell r="C357" t="str">
            <v>L</v>
          </cell>
          <cell r="D357">
            <v>11217</v>
          </cell>
        </row>
        <row r="358">
          <cell r="B358" t="str">
            <v>Padang Sambian Spare17</v>
          </cell>
          <cell r="C358" t="str">
            <v>L</v>
          </cell>
          <cell r="D358">
            <v>11218</v>
          </cell>
        </row>
        <row r="359">
          <cell r="B359" t="str">
            <v>Padang Sambian Spare18</v>
          </cell>
          <cell r="C359" t="str">
            <v>L</v>
          </cell>
          <cell r="D359">
            <v>11219</v>
          </cell>
        </row>
        <row r="360">
          <cell r="B360" t="str">
            <v>Padang Sambian Spare19</v>
          </cell>
          <cell r="C360" t="str">
            <v>L</v>
          </cell>
          <cell r="D360">
            <v>11220</v>
          </cell>
        </row>
        <row r="361">
          <cell r="B361" t="str">
            <v>Padang Sambian Spare20</v>
          </cell>
          <cell r="C361" t="str">
            <v>L</v>
          </cell>
          <cell r="D361">
            <v>11221</v>
          </cell>
        </row>
        <row r="362">
          <cell r="B362" t="str">
            <v>Padang Sambian Spare21</v>
          </cell>
          <cell r="C362" t="str">
            <v>L</v>
          </cell>
          <cell r="D362">
            <v>11222</v>
          </cell>
        </row>
        <row r="363">
          <cell r="B363" t="str">
            <v>Padang Sambian Spare22</v>
          </cell>
          <cell r="C363" t="str">
            <v>L</v>
          </cell>
          <cell r="D363">
            <v>11223</v>
          </cell>
        </row>
        <row r="364">
          <cell r="B364" t="str">
            <v>Padang Sambian Spare23</v>
          </cell>
          <cell r="C364" t="str">
            <v>L</v>
          </cell>
          <cell r="D364">
            <v>11224</v>
          </cell>
        </row>
        <row r="365">
          <cell r="B365" t="str">
            <v>Padang Sambian Spare24</v>
          </cell>
          <cell r="C365" t="str">
            <v>L</v>
          </cell>
          <cell r="D365">
            <v>11225</v>
          </cell>
        </row>
        <row r="366">
          <cell r="B366" t="str">
            <v>Padang Sambian Spare25</v>
          </cell>
          <cell r="C366" t="str">
            <v>L</v>
          </cell>
          <cell r="D366">
            <v>11226</v>
          </cell>
        </row>
        <row r="367">
          <cell r="B367" t="str">
            <v>Padang Sambian Spare26</v>
          </cell>
          <cell r="C367" t="str">
            <v>L</v>
          </cell>
          <cell r="D367">
            <v>11227</v>
          </cell>
        </row>
        <row r="368">
          <cell r="B368" t="str">
            <v>Padang Sambian Spare27</v>
          </cell>
          <cell r="C368" t="str">
            <v>L</v>
          </cell>
          <cell r="D368">
            <v>11228</v>
          </cell>
        </row>
        <row r="369">
          <cell r="B369" t="str">
            <v>Padang Sambian Spare28</v>
          </cell>
          <cell r="C369" t="str">
            <v>L</v>
          </cell>
          <cell r="D369">
            <v>11229</v>
          </cell>
        </row>
        <row r="370">
          <cell r="B370" t="str">
            <v>Padang Sambian Spare29</v>
          </cell>
          <cell r="C370" t="str">
            <v>L</v>
          </cell>
          <cell r="D370">
            <v>11230</v>
          </cell>
        </row>
        <row r="371">
          <cell r="A371" t="str">
            <v>PAYANGAN</v>
          </cell>
          <cell r="B371" t="str">
            <v>Payangan_Trafo_01</v>
          </cell>
          <cell r="C371" t="str">
            <v>L</v>
          </cell>
          <cell r="D371">
            <v>11301</v>
          </cell>
        </row>
        <row r="372">
          <cell r="B372" t="str">
            <v>P_Kedisan</v>
          </cell>
          <cell r="C372" t="str">
            <v>R</v>
          </cell>
          <cell r="D372">
            <v>11302</v>
          </cell>
        </row>
        <row r="373">
          <cell r="B373" t="str">
            <v>P_Buahan</v>
          </cell>
          <cell r="C373" t="str">
            <v>R</v>
          </cell>
          <cell r="D373">
            <v>11303</v>
          </cell>
        </row>
        <row r="374">
          <cell r="B374" t="str">
            <v>P_Payogan</v>
          </cell>
          <cell r="C374" t="str">
            <v>R</v>
          </cell>
          <cell r="D374">
            <v>11304</v>
          </cell>
        </row>
        <row r="375">
          <cell r="B375" t="str">
            <v>P_Campuhan</v>
          </cell>
          <cell r="C375" t="str">
            <v>R</v>
          </cell>
          <cell r="D375">
            <v>11305</v>
          </cell>
        </row>
        <row r="376">
          <cell r="B376" t="str">
            <v>Payangan Spare6</v>
          </cell>
          <cell r="C376" t="str">
            <v>L</v>
          </cell>
          <cell r="D376">
            <v>11306</v>
          </cell>
        </row>
        <row r="377">
          <cell r="B377" t="str">
            <v>Payangan Spare7</v>
          </cell>
          <cell r="C377" t="str">
            <v>L</v>
          </cell>
          <cell r="D377">
            <v>11307</v>
          </cell>
        </row>
        <row r="378">
          <cell r="B378" t="str">
            <v>Payangan Spare8</v>
          </cell>
          <cell r="C378" t="str">
            <v>L</v>
          </cell>
          <cell r="D378">
            <v>11308</v>
          </cell>
        </row>
        <row r="379">
          <cell r="B379" t="str">
            <v>Payangan Spare9</v>
          </cell>
          <cell r="C379" t="str">
            <v>L</v>
          </cell>
          <cell r="D379">
            <v>11309</v>
          </cell>
        </row>
        <row r="380">
          <cell r="B380" t="str">
            <v>Payangan Spare10</v>
          </cell>
          <cell r="C380" t="str">
            <v>L</v>
          </cell>
          <cell r="D380">
            <v>11310</v>
          </cell>
        </row>
        <row r="381">
          <cell r="B381" t="str">
            <v>Payangan Spare11</v>
          </cell>
          <cell r="C381" t="str">
            <v>L</v>
          </cell>
          <cell r="D381">
            <v>11311</v>
          </cell>
        </row>
        <row r="382">
          <cell r="B382" t="str">
            <v>Payangan Spare12</v>
          </cell>
          <cell r="C382" t="str">
            <v>L</v>
          </cell>
          <cell r="D382">
            <v>11312</v>
          </cell>
        </row>
        <row r="383">
          <cell r="B383" t="str">
            <v>Payangan Spare13</v>
          </cell>
          <cell r="C383" t="str">
            <v>L</v>
          </cell>
          <cell r="D383">
            <v>11313</v>
          </cell>
        </row>
        <row r="384">
          <cell r="B384" t="str">
            <v>Payangan Spare14</v>
          </cell>
          <cell r="C384" t="str">
            <v>L</v>
          </cell>
          <cell r="D384">
            <v>11314</v>
          </cell>
        </row>
        <row r="385">
          <cell r="B385" t="str">
            <v>Payangan Spare15</v>
          </cell>
          <cell r="C385" t="str">
            <v>L</v>
          </cell>
          <cell r="D385">
            <v>11315</v>
          </cell>
        </row>
        <row r="386">
          <cell r="B386" t="str">
            <v>Payangan Spare16</v>
          </cell>
          <cell r="C386" t="str">
            <v>L</v>
          </cell>
          <cell r="D386">
            <v>11316</v>
          </cell>
        </row>
        <row r="387">
          <cell r="B387" t="str">
            <v>Payangan Spare17</v>
          </cell>
          <cell r="C387" t="str">
            <v>L</v>
          </cell>
          <cell r="D387">
            <v>11317</v>
          </cell>
        </row>
        <row r="388">
          <cell r="B388" t="str">
            <v>Payangan Spare18</v>
          </cell>
          <cell r="C388" t="str">
            <v>L</v>
          </cell>
          <cell r="D388">
            <v>11318</v>
          </cell>
        </row>
        <row r="389">
          <cell r="B389" t="str">
            <v>Payangan Spare19</v>
          </cell>
          <cell r="C389" t="str">
            <v>L</v>
          </cell>
          <cell r="D389">
            <v>11319</v>
          </cell>
        </row>
        <row r="390">
          <cell r="B390" t="str">
            <v>Payangan Spare20</v>
          </cell>
          <cell r="C390" t="str">
            <v>L</v>
          </cell>
          <cell r="D390">
            <v>11320</v>
          </cell>
        </row>
        <row r="391">
          <cell r="B391" t="str">
            <v>Payangan Spare21</v>
          </cell>
          <cell r="C391" t="str">
            <v>L</v>
          </cell>
          <cell r="D391">
            <v>11321</v>
          </cell>
        </row>
        <row r="392">
          <cell r="B392" t="str">
            <v>Payangan Spare22</v>
          </cell>
          <cell r="C392" t="str">
            <v>L</v>
          </cell>
          <cell r="D392">
            <v>11322</v>
          </cell>
        </row>
        <row r="393">
          <cell r="B393" t="str">
            <v>Payangan Spare23</v>
          </cell>
          <cell r="C393" t="str">
            <v>L</v>
          </cell>
          <cell r="D393">
            <v>11323</v>
          </cell>
        </row>
        <row r="394">
          <cell r="B394" t="str">
            <v>Payangan Spare24</v>
          </cell>
          <cell r="C394" t="str">
            <v>L</v>
          </cell>
          <cell r="D394">
            <v>11324</v>
          </cell>
        </row>
        <row r="395">
          <cell r="B395" t="str">
            <v>Payangan Spare25</v>
          </cell>
          <cell r="C395" t="str">
            <v>L</v>
          </cell>
          <cell r="D395">
            <v>11325</v>
          </cell>
        </row>
        <row r="396">
          <cell r="B396" t="str">
            <v>Payangan Spare26</v>
          </cell>
          <cell r="C396" t="str">
            <v>L</v>
          </cell>
          <cell r="D396">
            <v>11326</v>
          </cell>
        </row>
        <row r="397">
          <cell r="B397" t="str">
            <v>Payangan Spare27</v>
          </cell>
          <cell r="C397" t="str">
            <v>L</v>
          </cell>
          <cell r="D397">
            <v>11327</v>
          </cell>
        </row>
        <row r="398">
          <cell r="B398" t="str">
            <v>Payangan Spare28</v>
          </cell>
          <cell r="C398" t="str">
            <v>L</v>
          </cell>
          <cell r="D398">
            <v>11328</v>
          </cell>
        </row>
        <row r="399">
          <cell r="B399" t="str">
            <v>Payangan Spare29</v>
          </cell>
          <cell r="C399" t="str">
            <v>L</v>
          </cell>
          <cell r="D399">
            <v>11329</v>
          </cell>
        </row>
        <row r="400">
          <cell r="B400" t="str">
            <v>Payangan Spare30</v>
          </cell>
          <cell r="C400" t="str">
            <v>L</v>
          </cell>
          <cell r="D400">
            <v>11330</v>
          </cell>
        </row>
        <row r="401">
          <cell r="A401" t="str">
            <v>ZGI</v>
          </cell>
          <cell r="B401" t="str">
            <v>P_</v>
          </cell>
          <cell r="C401" t="str">
            <v>L</v>
          </cell>
          <cell r="D401">
            <v>11401</v>
          </cell>
        </row>
        <row r="402">
          <cell r="B402" t="str">
            <v>P_</v>
          </cell>
          <cell r="C402" t="str">
            <v>L</v>
          </cell>
          <cell r="D402">
            <v>11402</v>
          </cell>
        </row>
        <row r="403">
          <cell r="B403" t="str">
            <v>P_</v>
          </cell>
          <cell r="C403" t="str">
            <v>L</v>
          </cell>
          <cell r="D403">
            <v>11403</v>
          </cell>
        </row>
        <row r="404">
          <cell r="B404" t="str">
            <v>P_</v>
          </cell>
          <cell r="C404" t="str">
            <v>L</v>
          </cell>
          <cell r="D404">
            <v>11404</v>
          </cell>
        </row>
        <row r="405">
          <cell r="B405" t="str">
            <v>P_</v>
          </cell>
          <cell r="C405" t="str">
            <v>L</v>
          </cell>
          <cell r="D405">
            <v>11405</v>
          </cell>
        </row>
        <row r="406">
          <cell r="B406" t="str">
            <v>P_</v>
          </cell>
          <cell r="C406" t="str">
            <v>L</v>
          </cell>
          <cell r="D406">
            <v>11406</v>
          </cell>
        </row>
        <row r="407">
          <cell r="B407" t="str">
            <v>P_</v>
          </cell>
          <cell r="C407" t="str">
            <v>L</v>
          </cell>
          <cell r="D407">
            <v>11407</v>
          </cell>
        </row>
        <row r="408">
          <cell r="B408" t="str">
            <v>P_</v>
          </cell>
          <cell r="C408" t="str">
            <v>L</v>
          </cell>
          <cell r="D408">
            <v>11408</v>
          </cell>
        </row>
        <row r="409">
          <cell r="B409" t="str">
            <v>P_</v>
          </cell>
          <cell r="C409" t="str">
            <v>L</v>
          </cell>
          <cell r="D409">
            <v>11409</v>
          </cell>
        </row>
        <row r="410">
          <cell r="B410" t="str">
            <v>P_</v>
          </cell>
          <cell r="C410" t="str">
            <v>L</v>
          </cell>
          <cell r="D410">
            <v>11410</v>
          </cell>
        </row>
        <row r="411">
          <cell r="B411" t="str">
            <v>P_</v>
          </cell>
          <cell r="C411" t="str">
            <v>L</v>
          </cell>
          <cell r="D411">
            <v>11411</v>
          </cell>
        </row>
        <row r="412">
          <cell r="B412" t="str">
            <v>P_</v>
          </cell>
          <cell r="C412" t="str">
            <v>L</v>
          </cell>
          <cell r="D412">
            <v>11412</v>
          </cell>
        </row>
        <row r="413">
          <cell r="B413" t="str">
            <v>P_</v>
          </cell>
          <cell r="C413" t="str">
            <v>L</v>
          </cell>
          <cell r="D413">
            <v>11413</v>
          </cell>
        </row>
        <row r="414">
          <cell r="B414" t="str">
            <v>P_</v>
          </cell>
          <cell r="C414" t="str">
            <v>L</v>
          </cell>
          <cell r="D414">
            <v>11414</v>
          </cell>
        </row>
        <row r="415">
          <cell r="B415" t="str">
            <v>P_</v>
          </cell>
          <cell r="C415" t="str">
            <v>L</v>
          </cell>
          <cell r="D415">
            <v>11415</v>
          </cell>
        </row>
        <row r="416">
          <cell r="B416" t="str">
            <v>P_</v>
          </cell>
          <cell r="C416" t="str">
            <v>L</v>
          </cell>
          <cell r="D416">
            <v>11416</v>
          </cell>
        </row>
        <row r="417">
          <cell r="B417" t="str">
            <v>P_</v>
          </cell>
          <cell r="C417" t="str">
            <v>L</v>
          </cell>
          <cell r="D417">
            <v>11417</v>
          </cell>
        </row>
        <row r="418">
          <cell r="B418" t="str">
            <v>P_</v>
          </cell>
          <cell r="C418" t="str">
            <v>L</v>
          </cell>
          <cell r="D418">
            <v>11418</v>
          </cell>
        </row>
        <row r="419">
          <cell r="B419" t="str">
            <v>P_</v>
          </cell>
          <cell r="C419" t="str">
            <v>L</v>
          </cell>
          <cell r="D419">
            <v>11419</v>
          </cell>
        </row>
        <row r="420">
          <cell r="B420" t="str">
            <v>P_</v>
          </cell>
          <cell r="C420" t="str">
            <v>L</v>
          </cell>
          <cell r="D420">
            <v>11420</v>
          </cell>
        </row>
        <row r="421">
          <cell r="B421" t="str">
            <v>P_</v>
          </cell>
          <cell r="C421" t="str">
            <v>L</v>
          </cell>
          <cell r="D421">
            <v>11421</v>
          </cell>
        </row>
        <row r="422">
          <cell r="B422" t="str">
            <v>P_</v>
          </cell>
          <cell r="C422" t="str">
            <v>L</v>
          </cell>
          <cell r="D422">
            <v>11422</v>
          </cell>
        </row>
        <row r="423">
          <cell r="B423" t="str">
            <v>P_</v>
          </cell>
          <cell r="C423" t="str">
            <v>L</v>
          </cell>
          <cell r="D423">
            <v>11423</v>
          </cell>
        </row>
        <row r="424">
          <cell r="B424" t="str">
            <v>P_</v>
          </cell>
          <cell r="C424" t="str">
            <v>L</v>
          </cell>
          <cell r="D424">
            <v>11424</v>
          </cell>
        </row>
        <row r="425">
          <cell r="B425" t="str">
            <v>P_</v>
          </cell>
          <cell r="C425" t="str">
            <v>L</v>
          </cell>
          <cell r="D425">
            <v>11425</v>
          </cell>
        </row>
        <row r="426">
          <cell r="B426" t="str">
            <v>P_</v>
          </cell>
          <cell r="C426" t="str">
            <v>L</v>
          </cell>
          <cell r="D426">
            <v>11426</v>
          </cell>
        </row>
        <row r="427">
          <cell r="B427" t="str">
            <v>P_</v>
          </cell>
          <cell r="C427" t="str">
            <v>L</v>
          </cell>
          <cell r="D427">
            <v>11427</v>
          </cell>
        </row>
        <row r="428">
          <cell r="B428" t="str">
            <v>P_</v>
          </cell>
          <cell r="C428" t="str">
            <v>L</v>
          </cell>
          <cell r="D428">
            <v>11428</v>
          </cell>
        </row>
        <row r="429">
          <cell r="B429" t="str">
            <v>P_</v>
          </cell>
          <cell r="C429" t="str">
            <v>L</v>
          </cell>
          <cell r="D429">
            <v>11429</v>
          </cell>
        </row>
        <row r="430">
          <cell r="B430" t="str">
            <v>P_</v>
          </cell>
          <cell r="C430" t="str">
            <v>L</v>
          </cell>
          <cell r="D430">
            <v>11430</v>
          </cell>
        </row>
        <row r="431">
          <cell r="A431" t="str">
            <v>ZGI</v>
          </cell>
          <cell r="B431" t="str">
            <v>P_</v>
          </cell>
          <cell r="C431" t="str">
            <v>L</v>
          </cell>
          <cell r="D431">
            <v>11501</v>
          </cell>
        </row>
        <row r="432">
          <cell r="B432" t="str">
            <v>P_</v>
          </cell>
          <cell r="C432" t="str">
            <v>L</v>
          </cell>
          <cell r="D432">
            <v>11502</v>
          </cell>
        </row>
        <row r="433">
          <cell r="B433" t="str">
            <v>P_</v>
          </cell>
          <cell r="C433" t="str">
            <v>L</v>
          </cell>
          <cell r="D433">
            <v>11503</v>
          </cell>
        </row>
        <row r="434">
          <cell r="B434" t="str">
            <v>P_</v>
          </cell>
          <cell r="C434" t="str">
            <v>L</v>
          </cell>
          <cell r="D434">
            <v>11504</v>
          </cell>
        </row>
        <row r="435">
          <cell r="B435" t="str">
            <v>P_</v>
          </cell>
          <cell r="C435" t="str">
            <v>L</v>
          </cell>
          <cell r="D435">
            <v>11505</v>
          </cell>
        </row>
        <row r="436">
          <cell r="B436" t="str">
            <v>P_</v>
          </cell>
          <cell r="C436" t="str">
            <v>L</v>
          </cell>
          <cell r="D436">
            <v>11506</v>
          </cell>
        </row>
        <row r="437">
          <cell r="B437" t="str">
            <v>P_</v>
          </cell>
          <cell r="C437" t="str">
            <v>L</v>
          </cell>
          <cell r="D437">
            <v>11507</v>
          </cell>
        </row>
        <row r="438">
          <cell r="B438" t="str">
            <v>P_</v>
          </cell>
          <cell r="C438" t="str">
            <v>L</v>
          </cell>
          <cell r="D438">
            <v>11508</v>
          </cell>
        </row>
        <row r="439">
          <cell r="B439" t="str">
            <v>P_</v>
          </cell>
          <cell r="C439" t="str">
            <v>L</v>
          </cell>
          <cell r="D439">
            <v>11509</v>
          </cell>
        </row>
        <row r="440">
          <cell r="B440" t="str">
            <v>P_</v>
          </cell>
          <cell r="C440" t="str">
            <v>L</v>
          </cell>
          <cell r="D440">
            <v>11510</v>
          </cell>
        </row>
        <row r="441">
          <cell r="B441" t="str">
            <v>P_</v>
          </cell>
          <cell r="C441" t="str">
            <v>L</v>
          </cell>
          <cell r="D441">
            <v>11511</v>
          </cell>
        </row>
        <row r="442">
          <cell r="B442" t="str">
            <v>P_</v>
          </cell>
          <cell r="C442" t="str">
            <v>L</v>
          </cell>
          <cell r="D442">
            <v>11512</v>
          </cell>
        </row>
        <row r="443">
          <cell r="B443" t="str">
            <v>P_</v>
          </cell>
          <cell r="C443" t="str">
            <v>L</v>
          </cell>
          <cell r="D443">
            <v>11513</v>
          </cell>
        </row>
        <row r="444">
          <cell r="B444" t="str">
            <v>P_</v>
          </cell>
          <cell r="C444" t="str">
            <v>L</v>
          </cell>
          <cell r="D444">
            <v>11514</v>
          </cell>
        </row>
        <row r="445">
          <cell r="B445" t="str">
            <v>P_</v>
          </cell>
          <cell r="C445" t="str">
            <v>L</v>
          </cell>
          <cell r="D445">
            <v>11515</v>
          </cell>
        </row>
        <row r="446">
          <cell r="B446" t="str">
            <v>P_</v>
          </cell>
          <cell r="C446" t="str">
            <v>L</v>
          </cell>
          <cell r="D446">
            <v>11516</v>
          </cell>
        </row>
        <row r="447">
          <cell r="B447" t="str">
            <v>P_</v>
          </cell>
          <cell r="C447" t="str">
            <v>L</v>
          </cell>
          <cell r="D447">
            <v>11517</v>
          </cell>
        </row>
        <row r="448">
          <cell r="B448" t="str">
            <v>P_</v>
          </cell>
          <cell r="C448" t="str">
            <v>L</v>
          </cell>
          <cell r="D448">
            <v>11518</v>
          </cell>
        </row>
        <row r="449">
          <cell r="B449" t="str">
            <v>P_</v>
          </cell>
          <cell r="C449" t="str">
            <v>L</v>
          </cell>
          <cell r="D449">
            <v>11519</v>
          </cell>
        </row>
        <row r="450">
          <cell r="B450" t="str">
            <v>P_</v>
          </cell>
          <cell r="C450" t="str">
            <v>L</v>
          </cell>
          <cell r="D450">
            <v>11520</v>
          </cell>
        </row>
        <row r="451">
          <cell r="B451" t="str">
            <v>P_</v>
          </cell>
          <cell r="C451" t="str">
            <v>L</v>
          </cell>
          <cell r="D451">
            <v>11521</v>
          </cell>
        </row>
        <row r="452">
          <cell r="B452" t="str">
            <v>P_</v>
          </cell>
          <cell r="C452" t="str">
            <v>L</v>
          </cell>
          <cell r="D452">
            <v>11522</v>
          </cell>
        </row>
        <row r="453">
          <cell r="B453" t="str">
            <v>P_</v>
          </cell>
          <cell r="C453" t="str">
            <v>L</v>
          </cell>
          <cell r="D453">
            <v>11523</v>
          </cell>
        </row>
        <row r="454">
          <cell r="B454" t="str">
            <v>P_</v>
          </cell>
          <cell r="C454" t="str">
            <v>L</v>
          </cell>
          <cell r="D454">
            <v>11524</v>
          </cell>
        </row>
        <row r="455">
          <cell r="B455" t="str">
            <v>P_</v>
          </cell>
          <cell r="C455" t="str">
            <v>L</v>
          </cell>
          <cell r="D455">
            <v>11525</v>
          </cell>
        </row>
        <row r="456">
          <cell r="B456" t="str">
            <v>P_</v>
          </cell>
          <cell r="C456" t="str">
            <v>L</v>
          </cell>
          <cell r="D456">
            <v>11526</v>
          </cell>
        </row>
        <row r="457">
          <cell r="B457" t="str">
            <v>P_</v>
          </cell>
          <cell r="C457" t="str">
            <v>L</v>
          </cell>
          <cell r="D457">
            <v>11527</v>
          </cell>
        </row>
        <row r="458">
          <cell r="B458" t="str">
            <v>P_</v>
          </cell>
          <cell r="C458" t="str">
            <v>L</v>
          </cell>
          <cell r="D458">
            <v>11528</v>
          </cell>
        </row>
        <row r="459">
          <cell r="B459" t="str">
            <v>P_</v>
          </cell>
          <cell r="C459" t="str">
            <v>L</v>
          </cell>
          <cell r="D459">
            <v>11529</v>
          </cell>
        </row>
        <row r="460">
          <cell r="B460" t="str">
            <v>P_</v>
          </cell>
          <cell r="C460" t="str">
            <v>L</v>
          </cell>
          <cell r="D460">
            <v>11530</v>
          </cell>
        </row>
        <row r="461">
          <cell r="A461" t="str">
            <v>ZGI</v>
          </cell>
          <cell r="B461" t="str">
            <v>P_</v>
          </cell>
          <cell r="C461" t="str">
            <v>L</v>
          </cell>
          <cell r="D461">
            <v>11601</v>
          </cell>
        </row>
        <row r="462">
          <cell r="B462" t="str">
            <v>P_</v>
          </cell>
          <cell r="C462" t="str">
            <v>L</v>
          </cell>
          <cell r="D462">
            <v>11602</v>
          </cell>
        </row>
        <row r="463">
          <cell r="B463" t="str">
            <v>P_</v>
          </cell>
          <cell r="C463" t="str">
            <v>L</v>
          </cell>
          <cell r="D463">
            <v>11603</v>
          </cell>
        </row>
        <row r="464">
          <cell r="B464" t="str">
            <v>P_</v>
          </cell>
          <cell r="C464" t="str">
            <v>L</v>
          </cell>
          <cell r="D464">
            <v>11604</v>
          </cell>
        </row>
        <row r="465">
          <cell r="B465" t="str">
            <v>P_</v>
          </cell>
          <cell r="C465" t="str">
            <v>L</v>
          </cell>
          <cell r="D465">
            <v>11605</v>
          </cell>
        </row>
        <row r="466">
          <cell r="B466" t="str">
            <v>P_</v>
          </cell>
          <cell r="C466" t="str">
            <v>L</v>
          </cell>
          <cell r="D466">
            <v>11606</v>
          </cell>
        </row>
        <row r="467">
          <cell r="B467" t="str">
            <v>P_</v>
          </cell>
          <cell r="C467" t="str">
            <v>L</v>
          </cell>
          <cell r="D467">
            <v>11607</v>
          </cell>
        </row>
        <row r="468">
          <cell r="B468" t="str">
            <v>P_</v>
          </cell>
          <cell r="C468" t="str">
            <v>L</v>
          </cell>
          <cell r="D468">
            <v>11608</v>
          </cell>
        </row>
        <row r="469">
          <cell r="B469" t="str">
            <v>P_</v>
          </cell>
          <cell r="C469" t="str">
            <v>L</v>
          </cell>
          <cell r="D469">
            <v>11609</v>
          </cell>
        </row>
        <row r="470">
          <cell r="B470" t="str">
            <v>P_</v>
          </cell>
          <cell r="C470" t="str">
            <v>L</v>
          </cell>
          <cell r="D470">
            <v>11610</v>
          </cell>
        </row>
        <row r="471">
          <cell r="B471" t="str">
            <v>P_</v>
          </cell>
          <cell r="C471" t="str">
            <v>L</v>
          </cell>
          <cell r="D471">
            <v>11611</v>
          </cell>
        </row>
        <row r="472">
          <cell r="B472" t="str">
            <v>P_</v>
          </cell>
          <cell r="C472" t="str">
            <v>L</v>
          </cell>
          <cell r="D472">
            <v>11612</v>
          </cell>
        </row>
        <row r="473">
          <cell r="B473" t="str">
            <v>P_</v>
          </cell>
          <cell r="C473" t="str">
            <v>L</v>
          </cell>
          <cell r="D473">
            <v>11613</v>
          </cell>
        </row>
        <row r="474">
          <cell r="B474" t="str">
            <v>P_</v>
          </cell>
          <cell r="C474" t="str">
            <v>L</v>
          </cell>
          <cell r="D474">
            <v>11614</v>
          </cell>
        </row>
        <row r="475">
          <cell r="B475" t="str">
            <v>P_</v>
          </cell>
          <cell r="C475" t="str">
            <v>L</v>
          </cell>
          <cell r="D475">
            <v>11615</v>
          </cell>
        </row>
        <row r="476">
          <cell r="B476" t="str">
            <v>P_</v>
          </cell>
          <cell r="C476" t="str">
            <v>L</v>
          </cell>
          <cell r="D476">
            <v>11616</v>
          </cell>
        </row>
        <row r="477">
          <cell r="B477" t="str">
            <v>P_</v>
          </cell>
          <cell r="C477" t="str">
            <v>L</v>
          </cell>
          <cell r="D477">
            <v>11617</v>
          </cell>
        </row>
        <row r="478">
          <cell r="B478" t="str">
            <v>P_</v>
          </cell>
          <cell r="C478" t="str">
            <v>L</v>
          </cell>
          <cell r="D478">
            <v>11618</v>
          </cell>
        </row>
        <row r="479">
          <cell r="B479" t="str">
            <v>P_</v>
          </cell>
          <cell r="C479" t="str">
            <v>L</v>
          </cell>
          <cell r="D479">
            <v>11619</v>
          </cell>
        </row>
        <row r="480">
          <cell r="B480" t="str">
            <v>P_</v>
          </cell>
          <cell r="C480" t="str">
            <v>L</v>
          </cell>
          <cell r="D480">
            <v>11620</v>
          </cell>
        </row>
        <row r="481">
          <cell r="B481" t="str">
            <v>P_</v>
          </cell>
          <cell r="C481" t="str">
            <v>L</v>
          </cell>
          <cell r="D481">
            <v>11621</v>
          </cell>
        </row>
        <row r="482">
          <cell r="B482" t="str">
            <v>P_</v>
          </cell>
          <cell r="C482" t="str">
            <v>L</v>
          </cell>
          <cell r="D482">
            <v>11622</v>
          </cell>
        </row>
        <row r="483">
          <cell r="B483" t="str">
            <v>P_</v>
          </cell>
          <cell r="C483" t="str">
            <v>L</v>
          </cell>
          <cell r="D483">
            <v>11623</v>
          </cell>
        </row>
        <row r="484">
          <cell r="B484" t="str">
            <v>P_</v>
          </cell>
          <cell r="C484" t="str">
            <v>L</v>
          </cell>
          <cell r="D484">
            <v>11624</v>
          </cell>
        </row>
        <row r="485">
          <cell r="B485" t="str">
            <v>P_</v>
          </cell>
          <cell r="C485" t="str">
            <v>L</v>
          </cell>
          <cell r="D485">
            <v>11625</v>
          </cell>
        </row>
        <row r="486">
          <cell r="B486" t="str">
            <v>P_</v>
          </cell>
          <cell r="C486" t="str">
            <v>L</v>
          </cell>
          <cell r="D486">
            <v>11626</v>
          </cell>
        </row>
        <row r="487">
          <cell r="B487" t="str">
            <v>P_</v>
          </cell>
          <cell r="C487" t="str">
            <v>L</v>
          </cell>
          <cell r="D487">
            <v>11627</v>
          </cell>
        </row>
        <row r="488">
          <cell r="B488" t="str">
            <v>P_</v>
          </cell>
          <cell r="C488" t="str">
            <v>L</v>
          </cell>
          <cell r="D488">
            <v>11628</v>
          </cell>
        </row>
        <row r="489">
          <cell r="B489" t="str">
            <v>P_</v>
          </cell>
          <cell r="C489" t="str">
            <v>L</v>
          </cell>
          <cell r="D489">
            <v>11629</v>
          </cell>
        </row>
        <row r="490">
          <cell r="B490" t="str">
            <v>P_</v>
          </cell>
          <cell r="C490" t="str">
            <v>L</v>
          </cell>
          <cell r="D490">
            <v>11630</v>
          </cell>
        </row>
        <row r="491">
          <cell r="A491" t="str">
            <v>ZGI</v>
          </cell>
          <cell r="B491" t="str">
            <v>P_</v>
          </cell>
          <cell r="C491" t="str">
            <v>L</v>
          </cell>
          <cell r="D491">
            <v>11701</v>
          </cell>
        </row>
        <row r="492">
          <cell r="B492" t="str">
            <v>P_</v>
          </cell>
          <cell r="C492" t="str">
            <v>L</v>
          </cell>
          <cell r="D492">
            <v>11702</v>
          </cell>
        </row>
        <row r="493">
          <cell r="B493" t="str">
            <v>P_</v>
          </cell>
          <cell r="C493" t="str">
            <v>L</v>
          </cell>
          <cell r="D493">
            <v>11703</v>
          </cell>
        </row>
        <row r="494">
          <cell r="B494" t="str">
            <v>P_</v>
          </cell>
          <cell r="C494" t="str">
            <v>L</v>
          </cell>
          <cell r="D494">
            <v>11704</v>
          </cell>
        </row>
        <row r="495">
          <cell r="B495" t="str">
            <v>P_</v>
          </cell>
          <cell r="C495" t="str">
            <v>L</v>
          </cell>
          <cell r="D495">
            <v>11705</v>
          </cell>
        </row>
        <row r="496">
          <cell r="B496" t="str">
            <v>P_</v>
          </cell>
          <cell r="C496" t="str">
            <v>L</v>
          </cell>
          <cell r="D496">
            <v>11706</v>
          </cell>
        </row>
        <row r="497">
          <cell r="B497" t="str">
            <v>P_</v>
          </cell>
          <cell r="C497" t="str">
            <v>L</v>
          </cell>
          <cell r="D497">
            <v>11707</v>
          </cell>
        </row>
        <row r="498">
          <cell r="B498" t="str">
            <v>P_</v>
          </cell>
          <cell r="C498" t="str">
            <v>L</v>
          </cell>
          <cell r="D498">
            <v>11708</v>
          </cell>
        </row>
        <row r="499">
          <cell r="B499" t="str">
            <v>P_</v>
          </cell>
          <cell r="C499" t="str">
            <v>L</v>
          </cell>
          <cell r="D499">
            <v>11709</v>
          </cell>
        </row>
        <row r="500">
          <cell r="B500" t="str">
            <v>P_</v>
          </cell>
          <cell r="C500" t="str">
            <v>L</v>
          </cell>
          <cell r="D500">
            <v>11710</v>
          </cell>
        </row>
        <row r="501">
          <cell r="B501" t="str">
            <v>P_</v>
          </cell>
          <cell r="C501" t="str">
            <v>L</v>
          </cell>
          <cell r="D501">
            <v>11711</v>
          </cell>
        </row>
        <row r="502">
          <cell r="B502" t="str">
            <v>P_</v>
          </cell>
          <cell r="C502" t="str">
            <v>L</v>
          </cell>
          <cell r="D502">
            <v>11712</v>
          </cell>
        </row>
        <row r="503">
          <cell r="B503" t="str">
            <v>P_</v>
          </cell>
          <cell r="C503" t="str">
            <v>L</v>
          </cell>
          <cell r="D503">
            <v>11713</v>
          </cell>
        </row>
        <row r="504">
          <cell r="B504" t="str">
            <v>P_</v>
          </cell>
          <cell r="C504" t="str">
            <v>L</v>
          </cell>
          <cell r="D504">
            <v>11714</v>
          </cell>
        </row>
        <row r="505">
          <cell r="B505" t="str">
            <v>P_</v>
          </cell>
          <cell r="C505" t="str">
            <v>L</v>
          </cell>
          <cell r="D505">
            <v>11715</v>
          </cell>
        </row>
        <row r="506">
          <cell r="B506" t="str">
            <v>P_</v>
          </cell>
          <cell r="C506" t="str">
            <v>L</v>
          </cell>
          <cell r="D506">
            <v>11716</v>
          </cell>
        </row>
        <row r="507">
          <cell r="B507" t="str">
            <v>P_</v>
          </cell>
          <cell r="C507" t="str">
            <v>L</v>
          </cell>
          <cell r="D507">
            <v>11717</v>
          </cell>
        </row>
        <row r="508">
          <cell r="B508" t="str">
            <v>P_</v>
          </cell>
          <cell r="C508" t="str">
            <v>L</v>
          </cell>
          <cell r="D508">
            <v>11718</v>
          </cell>
        </row>
        <row r="509">
          <cell r="B509" t="str">
            <v>P_</v>
          </cell>
          <cell r="C509" t="str">
            <v>L</v>
          </cell>
          <cell r="D509">
            <v>11719</v>
          </cell>
        </row>
        <row r="510">
          <cell r="B510" t="str">
            <v>P_</v>
          </cell>
          <cell r="C510" t="str">
            <v>L</v>
          </cell>
          <cell r="D510">
            <v>11720</v>
          </cell>
        </row>
        <row r="511">
          <cell r="B511" t="str">
            <v>P_</v>
          </cell>
          <cell r="C511" t="str">
            <v>L</v>
          </cell>
          <cell r="D511">
            <v>11721</v>
          </cell>
        </row>
        <row r="512">
          <cell r="B512" t="str">
            <v>P_</v>
          </cell>
          <cell r="C512" t="str">
            <v>L</v>
          </cell>
          <cell r="D512">
            <v>11722</v>
          </cell>
        </row>
        <row r="513">
          <cell r="B513" t="str">
            <v>P_</v>
          </cell>
          <cell r="C513" t="str">
            <v>L</v>
          </cell>
          <cell r="D513">
            <v>11723</v>
          </cell>
        </row>
        <row r="514">
          <cell r="B514" t="str">
            <v>P_</v>
          </cell>
          <cell r="C514" t="str">
            <v>L</v>
          </cell>
          <cell r="D514">
            <v>11724</v>
          </cell>
        </row>
        <row r="515">
          <cell r="B515" t="str">
            <v>P_</v>
          </cell>
          <cell r="C515" t="str">
            <v>L</v>
          </cell>
          <cell r="D515">
            <v>11725</v>
          </cell>
        </row>
        <row r="516">
          <cell r="B516" t="str">
            <v>P_</v>
          </cell>
          <cell r="C516" t="str">
            <v>L</v>
          </cell>
          <cell r="D516">
            <v>11726</v>
          </cell>
        </row>
        <row r="517">
          <cell r="B517" t="str">
            <v>P_</v>
          </cell>
          <cell r="C517" t="str">
            <v>L</v>
          </cell>
          <cell r="D517">
            <v>11727</v>
          </cell>
        </row>
        <row r="518">
          <cell r="B518" t="str">
            <v>P_</v>
          </cell>
          <cell r="C518" t="str">
            <v>L</v>
          </cell>
          <cell r="D518">
            <v>11728</v>
          </cell>
        </row>
        <row r="519">
          <cell r="B519" t="str">
            <v>P_</v>
          </cell>
          <cell r="C519" t="str">
            <v>L</v>
          </cell>
          <cell r="D519">
            <v>11729</v>
          </cell>
        </row>
        <row r="520">
          <cell r="B520" t="str">
            <v>P_</v>
          </cell>
          <cell r="C520" t="str">
            <v>L</v>
          </cell>
          <cell r="D520">
            <v>11730</v>
          </cell>
        </row>
        <row r="521">
          <cell r="A521" t="str">
            <v>ZGI</v>
          </cell>
          <cell r="B521" t="str">
            <v>P_</v>
          </cell>
          <cell r="C521" t="str">
            <v>L</v>
          </cell>
          <cell r="D521">
            <v>11801</v>
          </cell>
        </row>
        <row r="522">
          <cell r="B522" t="str">
            <v>P_</v>
          </cell>
          <cell r="C522" t="str">
            <v>L</v>
          </cell>
          <cell r="D522">
            <v>11802</v>
          </cell>
        </row>
        <row r="523">
          <cell r="B523" t="str">
            <v>P_</v>
          </cell>
          <cell r="C523" t="str">
            <v>L</v>
          </cell>
          <cell r="D523">
            <v>11803</v>
          </cell>
        </row>
        <row r="524">
          <cell r="B524" t="str">
            <v>P_</v>
          </cell>
          <cell r="C524" t="str">
            <v>L</v>
          </cell>
          <cell r="D524">
            <v>11804</v>
          </cell>
        </row>
        <row r="525">
          <cell r="B525" t="str">
            <v>P_</v>
          </cell>
          <cell r="C525" t="str">
            <v>L</v>
          </cell>
          <cell r="D525">
            <v>11805</v>
          </cell>
        </row>
        <row r="526">
          <cell r="B526" t="str">
            <v>P_</v>
          </cell>
          <cell r="C526" t="str">
            <v>L</v>
          </cell>
          <cell r="D526">
            <v>11806</v>
          </cell>
        </row>
        <row r="527">
          <cell r="B527" t="str">
            <v>P_</v>
          </cell>
          <cell r="C527" t="str">
            <v>L</v>
          </cell>
          <cell r="D527">
            <v>11807</v>
          </cell>
        </row>
        <row r="528">
          <cell r="B528" t="str">
            <v>P_</v>
          </cell>
          <cell r="C528" t="str">
            <v>L</v>
          </cell>
          <cell r="D528">
            <v>11808</v>
          </cell>
        </row>
        <row r="529">
          <cell r="B529" t="str">
            <v>P_</v>
          </cell>
          <cell r="C529" t="str">
            <v>L</v>
          </cell>
          <cell r="D529">
            <v>11809</v>
          </cell>
        </row>
        <row r="530">
          <cell r="B530" t="str">
            <v>P_</v>
          </cell>
          <cell r="C530" t="str">
            <v>L</v>
          </cell>
          <cell r="D530">
            <v>11810</v>
          </cell>
        </row>
        <row r="531">
          <cell r="B531" t="str">
            <v>P_</v>
          </cell>
          <cell r="C531" t="str">
            <v>L</v>
          </cell>
          <cell r="D531">
            <v>11811</v>
          </cell>
        </row>
        <row r="532">
          <cell r="B532" t="str">
            <v>P_</v>
          </cell>
          <cell r="C532" t="str">
            <v>L</v>
          </cell>
          <cell r="D532">
            <v>11812</v>
          </cell>
        </row>
        <row r="533">
          <cell r="B533" t="str">
            <v>P_</v>
          </cell>
          <cell r="C533" t="str">
            <v>L</v>
          </cell>
          <cell r="D533">
            <v>11813</v>
          </cell>
        </row>
        <row r="534">
          <cell r="B534" t="str">
            <v>P_</v>
          </cell>
          <cell r="C534" t="str">
            <v>L</v>
          </cell>
          <cell r="D534">
            <v>11814</v>
          </cell>
        </row>
        <row r="535">
          <cell r="B535" t="str">
            <v>P_</v>
          </cell>
          <cell r="C535" t="str">
            <v>L</v>
          </cell>
          <cell r="D535">
            <v>11815</v>
          </cell>
        </row>
        <row r="536">
          <cell r="B536" t="str">
            <v>P_</v>
          </cell>
          <cell r="C536" t="str">
            <v>L</v>
          </cell>
          <cell r="D536">
            <v>11816</v>
          </cell>
        </row>
        <row r="537">
          <cell r="B537" t="str">
            <v>P_</v>
          </cell>
          <cell r="C537" t="str">
            <v>L</v>
          </cell>
          <cell r="D537">
            <v>11817</v>
          </cell>
        </row>
        <row r="538">
          <cell r="B538" t="str">
            <v>P_</v>
          </cell>
          <cell r="C538" t="str">
            <v>L</v>
          </cell>
          <cell r="D538">
            <v>11818</v>
          </cell>
        </row>
        <row r="539">
          <cell r="B539" t="str">
            <v>P_</v>
          </cell>
          <cell r="C539" t="str">
            <v>L</v>
          </cell>
          <cell r="D539">
            <v>11819</v>
          </cell>
        </row>
        <row r="540">
          <cell r="B540" t="str">
            <v>P_</v>
          </cell>
          <cell r="C540" t="str">
            <v>L</v>
          </cell>
          <cell r="D540">
            <v>11820</v>
          </cell>
        </row>
        <row r="541">
          <cell r="B541" t="str">
            <v>P_</v>
          </cell>
          <cell r="C541" t="str">
            <v>L</v>
          </cell>
          <cell r="D541">
            <v>11821</v>
          </cell>
        </row>
        <row r="542">
          <cell r="B542" t="str">
            <v>P_</v>
          </cell>
          <cell r="C542" t="str">
            <v>L</v>
          </cell>
          <cell r="D542">
            <v>11822</v>
          </cell>
        </row>
        <row r="543">
          <cell r="B543" t="str">
            <v>P_</v>
          </cell>
          <cell r="C543" t="str">
            <v>L</v>
          </cell>
          <cell r="D543">
            <v>11823</v>
          </cell>
        </row>
        <row r="544">
          <cell r="B544" t="str">
            <v>P_</v>
          </cell>
          <cell r="C544" t="str">
            <v>L</v>
          </cell>
          <cell r="D544">
            <v>11824</v>
          </cell>
        </row>
        <row r="545">
          <cell r="B545" t="str">
            <v>P_</v>
          </cell>
          <cell r="C545" t="str">
            <v>L</v>
          </cell>
          <cell r="D545">
            <v>11825</v>
          </cell>
        </row>
        <row r="546">
          <cell r="B546" t="str">
            <v>P_</v>
          </cell>
          <cell r="C546" t="str">
            <v>L</v>
          </cell>
          <cell r="D546">
            <v>11826</v>
          </cell>
        </row>
        <row r="547">
          <cell r="B547" t="str">
            <v>P_</v>
          </cell>
          <cell r="C547" t="str">
            <v>L</v>
          </cell>
          <cell r="D547">
            <v>11827</v>
          </cell>
        </row>
        <row r="548">
          <cell r="B548" t="str">
            <v>P_</v>
          </cell>
          <cell r="C548" t="str">
            <v>L</v>
          </cell>
          <cell r="D548">
            <v>11828</v>
          </cell>
        </row>
        <row r="549">
          <cell r="B549" t="str">
            <v>P_</v>
          </cell>
          <cell r="C549" t="str">
            <v>L</v>
          </cell>
          <cell r="D549">
            <v>11829</v>
          </cell>
        </row>
        <row r="550">
          <cell r="B550" t="str">
            <v>P_</v>
          </cell>
          <cell r="C550" t="str">
            <v>L</v>
          </cell>
          <cell r="D550">
            <v>11830</v>
          </cell>
        </row>
        <row r="551">
          <cell r="A551" t="str">
            <v>ZGI</v>
          </cell>
          <cell r="B551" t="str">
            <v>P_</v>
          </cell>
          <cell r="C551" t="str">
            <v>L</v>
          </cell>
          <cell r="D551">
            <v>11901</v>
          </cell>
        </row>
        <row r="552">
          <cell r="B552" t="str">
            <v>P_</v>
          </cell>
          <cell r="C552" t="str">
            <v>L</v>
          </cell>
          <cell r="D552">
            <v>11902</v>
          </cell>
        </row>
        <row r="553">
          <cell r="B553" t="str">
            <v>P_</v>
          </cell>
          <cell r="C553" t="str">
            <v>L</v>
          </cell>
          <cell r="D553">
            <v>11903</v>
          </cell>
        </row>
        <row r="554">
          <cell r="B554" t="str">
            <v>P_</v>
          </cell>
          <cell r="C554" t="str">
            <v>L</v>
          </cell>
          <cell r="D554">
            <v>11904</v>
          </cell>
        </row>
        <row r="555">
          <cell r="B555" t="str">
            <v>P_</v>
          </cell>
          <cell r="C555" t="str">
            <v>L</v>
          </cell>
          <cell r="D555">
            <v>11905</v>
          </cell>
        </row>
        <row r="556">
          <cell r="B556" t="str">
            <v>P_</v>
          </cell>
          <cell r="C556" t="str">
            <v>L</v>
          </cell>
          <cell r="D556">
            <v>11906</v>
          </cell>
        </row>
        <row r="557">
          <cell r="B557" t="str">
            <v>P_</v>
          </cell>
          <cell r="C557" t="str">
            <v>L</v>
          </cell>
          <cell r="D557">
            <v>11907</v>
          </cell>
        </row>
        <row r="558">
          <cell r="B558" t="str">
            <v>P_</v>
          </cell>
          <cell r="C558" t="str">
            <v>L</v>
          </cell>
          <cell r="D558">
            <v>11908</v>
          </cell>
        </row>
        <row r="559">
          <cell r="B559" t="str">
            <v>P_</v>
          </cell>
          <cell r="C559" t="str">
            <v>L</v>
          </cell>
          <cell r="D559">
            <v>11909</v>
          </cell>
        </row>
        <row r="560">
          <cell r="B560" t="str">
            <v>P_</v>
          </cell>
          <cell r="C560" t="str">
            <v>L</v>
          </cell>
          <cell r="D560">
            <v>11910</v>
          </cell>
        </row>
        <row r="561">
          <cell r="B561" t="str">
            <v>P_</v>
          </cell>
          <cell r="C561" t="str">
            <v>L</v>
          </cell>
          <cell r="D561">
            <v>11911</v>
          </cell>
        </row>
        <row r="562">
          <cell r="B562" t="str">
            <v>P_</v>
          </cell>
          <cell r="C562" t="str">
            <v>L</v>
          </cell>
          <cell r="D562">
            <v>11912</v>
          </cell>
        </row>
        <row r="563">
          <cell r="B563" t="str">
            <v>P_</v>
          </cell>
          <cell r="C563" t="str">
            <v>L</v>
          </cell>
          <cell r="D563">
            <v>11913</v>
          </cell>
        </row>
        <row r="564">
          <cell r="B564" t="str">
            <v>P_</v>
          </cell>
          <cell r="C564" t="str">
            <v>L</v>
          </cell>
          <cell r="D564">
            <v>11914</v>
          </cell>
        </row>
        <row r="565">
          <cell r="B565" t="str">
            <v>P_</v>
          </cell>
          <cell r="C565" t="str">
            <v>L</v>
          </cell>
          <cell r="D565">
            <v>11915</v>
          </cell>
        </row>
        <row r="566">
          <cell r="B566" t="str">
            <v>P_</v>
          </cell>
          <cell r="C566" t="str">
            <v>L</v>
          </cell>
          <cell r="D566">
            <v>11916</v>
          </cell>
        </row>
        <row r="567">
          <cell r="B567" t="str">
            <v>P_</v>
          </cell>
          <cell r="C567" t="str">
            <v>L</v>
          </cell>
          <cell r="D567">
            <v>11917</v>
          </cell>
        </row>
        <row r="568">
          <cell r="B568" t="str">
            <v>P_</v>
          </cell>
          <cell r="C568" t="str">
            <v>L</v>
          </cell>
          <cell r="D568">
            <v>11918</v>
          </cell>
        </row>
        <row r="569">
          <cell r="B569" t="str">
            <v>P_</v>
          </cell>
          <cell r="C569" t="str">
            <v>L</v>
          </cell>
          <cell r="D569">
            <v>11919</v>
          </cell>
        </row>
        <row r="570">
          <cell r="B570" t="str">
            <v>P_</v>
          </cell>
          <cell r="C570" t="str">
            <v>L</v>
          </cell>
          <cell r="D570">
            <v>11920</v>
          </cell>
        </row>
        <row r="571">
          <cell r="B571" t="str">
            <v>P_</v>
          </cell>
          <cell r="C571" t="str">
            <v>L</v>
          </cell>
          <cell r="D571">
            <v>11921</v>
          </cell>
        </row>
        <row r="572">
          <cell r="B572" t="str">
            <v>P_</v>
          </cell>
          <cell r="C572" t="str">
            <v>L</v>
          </cell>
          <cell r="D572">
            <v>11922</v>
          </cell>
        </row>
        <row r="573">
          <cell r="B573" t="str">
            <v>P_</v>
          </cell>
          <cell r="C573" t="str">
            <v>L</v>
          </cell>
          <cell r="D573">
            <v>11923</v>
          </cell>
        </row>
        <row r="574">
          <cell r="B574" t="str">
            <v>P_</v>
          </cell>
          <cell r="C574" t="str">
            <v>L</v>
          </cell>
          <cell r="D574">
            <v>11924</v>
          </cell>
        </row>
        <row r="575">
          <cell r="B575" t="str">
            <v>P_</v>
          </cell>
          <cell r="C575" t="str">
            <v>L</v>
          </cell>
          <cell r="D575">
            <v>11925</v>
          </cell>
        </row>
        <row r="576">
          <cell r="B576" t="str">
            <v>P_</v>
          </cell>
          <cell r="C576" t="str">
            <v>L</v>
          </cell>
          <cell r="D576">
            <v>11926</v>
          </cell>
        </row>
        <row r="577">
          <cell r="B577" t="str">
            <v>P_</v>
          </cell>
          <cell r="C577" t="str">
            <v>L</v>
          </cell>
          <cell r="D577">
            <v>11927</v>
          </cell>
        </row>
        <row r="578">
          <cell r="B578" t="str">
            <v>P_</v>
          </cell>
          <cell r="C578" t="str">
            <v>L</v>
          </cell>
          <cell r="D578">
            <v>11928</v>
          </cell>
        </row>
        <row r="579">
          <cell r="B579" t="str">
            <v>P_</v>
          </cell>
          <cell r="C579" t="str">
            <v>L</v>
          </cell>
          <cell r="D579">
            <v>11929</v>
          </cell>
        </row>
        <row r="580">
          <cell r="B580" t="str">
            <v>P_</v>
          </cell>
          <cell r="C580" t="str">
            <v>L</v>
          </cell>
          <cell r="D580">
            <v>11930</v>
          </cell>
        </row>
        <row r="581">
          <cell r="A581" t="str">
            <v>ZGI</v>
          </cell>
          <cell r="B581" t="str">
            <v>P_</v>
          </cell>
          <cell r="C581" t="str">
            <v>L</v>
          </cell>
          <cell r="D581">
            <v>12001</v>
          </cell>
        </row>
        <row r="582">
          <cell r="B582" t="str">
            <v>P_</v>
          </cell>
          <cell r="C582" t="str">
            <v>L</v>
          </cell>
          <cell r="D582">
            <v>12002</v>
          </cell>
        </row>
        <row r="583">
          <cell r="B583" t="str">
            <v>P_</v>
          </cell>
          <cell r="C583" t="str">
            <v>L</v>
          </cell>
          <cell r="D583">
            <v>12003</v>
          </cell>
        </row>
        <row r="584">
          <cell r="B584" t="str">
            <v>P_</v>
          </cell>
          <cell r="C584" t="str">
            <v>L</v>
          </cell>
          <cell r="D584">
            <v>12004</v>
          </cell>
        </row>
        <row r="585">
          <cell r="B585" t="str">
            <v>P_</v>
          </cell>
          <cell r="C585" t="str">
            <v>L</v>
          </cell>
          <cell r="D585">
            <v>12005</v>
          </cell>
        </row>
        <row r="586">
          <cell r="B586" t="str">
            <v>P_</v>
          </cell>
          <cell r="C586" t="str">
            <v>L</v>
          </cell>
          <cell r="D586">
            <v>12006</v>
          </cell>
        </row>
        <row r="587">
          <cell r="B587" t="str">
            <v>P_</v>
          </cell>
          <cell r="C587" t="str">
            <v>L</v>
          </cell>
          <cell r="D587">
            <v>12007</v>
          </cell>
        </row>
        <row r="588">
          <cell r="B588" t="str">
            <v>P_</v>
          </cell>
          <cell r="C588" t="str">
            <v>L</v>
          </cell>
          <cell r="D588">
            <v>12008</v>
          </cell>
        </row>
        <row r="589">
          <cell r="B589" t="str">
            <v>P_</v>
          </cell>
          <cell r="C589" t="str">
            <v>L</v>
          </cell>
          <cell r="D589">
            <v>12009</v>
          </cell>
        </row>
        <row r="590">
          <cell r="B590" t="str">
            <v>P_</v>
          </cell>
          <cell r="C590" t="str">
            <v>L</v>
          </cell>
          <cell r="D590">
            <v>12010</v>
          </cell>
        </row>
        <row r="591">
          <cell r="B591" t="str">
            <v>P_</v>
          </cell>
          <cell r="C591" t="str">
            <v>L</v>
          </cell>
          <cell r="D591">
            <v>12011</v>
          </cell>
        </row>
        <row r="592">
          <cell r="B592" t="str">
            <v>P_</v>
          </cell>
          <cell r="C592" t="str">
            <v>L</v>
          </cell>
          <cell r="D592">
            <v>12012</v>
          </cell>
        </row>
        <row r="593">
          <cell r="B593" t="str">
            <v>P_</v>
          </cell>
          <cell r="C593" t="str">
            <v>L</v>
          </cell>
          <cell r="D593">
            <v>12013</v>
          </cell>
        </row>
        <row r="594">
          <cell r="B594" t="str">
            <v>P_</v>
          </cell>
          <cell r="C594" t="str">
            <v>L</v>
          </cell>
          <cell r="D594">
            <v>12014</v>
          </cell>
        </row>
        <row r="595">
          <cell r="B595" t="str">
            <v>P_</v>
          </cell>
          <cell r="C595" t="str">
            <v>L</v>
          </cell>
          <cell r="D595">
            <v>12015</v>
          </cell>
        </row>
        <row r="596">
          <cell r="B596" t="str">
            <v>P_</v>
          </cell>
          <cell r="C596" t="str">
            <v>L</v>
          </cell>
          <cell r="D596">
            <v>12016</v>
          </cell>
        </row>
        <row r="597">
          <cell r="B597" t="str">
            <v>P_</v>
          </cell>
          <cell r="C597" t="str">
            <v>L</v>
          </cell>
          <cell r="D597">
            <v>12017</v>
          </cell>
        </row>
        <row r="598">
          <cell r="B598" t="str">
            <v>P_</v>
          </cell>
          <cell r="C598" t="str">
            <v>L</v>
          </cell>
          <cell r="D598">
            <v>12018</v>
          </cell>
        </row>
        <row r="599">
          <cell r="B599" t="str">
            <v>P_</v>
          </cell>
          <cell r="C599" t="str">
            <v>L</v>
          </cell>
          <cell r="D599">
            <v>12019</v>
          </cell>
        </row>
        <row r="600">
          <cell r="B600" t="str">
            <v>P_</v>
          </cell>
          <cell r="C600" t="str">
            <v>L</v>
          </cell>
          <cell r="D600">
            <v>12020</v>
          </cell>
        </row>
        <row r="601">
          <cell r="B601" t="str">
            <v>P_</v>
          </cell>
          <cell r="C601" t="str">
            <v>L</v>
          </cell>
          <cell r="D601">
            <v>12021</v>
          </cell>
        </row>
        <row r="602">
          <cell r="B602" t="str">
            <v>P_</v>
          </cell>
          <cell r="C602" t="str">
            <v>L</v>
          </cell>
          <cell r="D602">
            <v>12022</v>
          </cell>
        </row>
        <row r="603">
          <cell r="B603" t="str">
            <v>P_</v>
          </cell>
          <cell r="C603" t="str">
            <v>L</v>
          </cell>
          <cell r="D603">
            <v>12023</v>
          </cell>
        </row>
        <row r="604">
          <cell r="B604" t="str">
            <v>P_</v>
          </cell>
          <cell r="C604" t="str">
            <v>L</v>
          </cell>
          <cell r="D604">
            <v>12024</v>
          </cell>
        </row>
        <row r="605">
          <cell r="B605" t="str">
            <v>P_</v>
          </cell>
          <cell r="C605" t="str">
            <v>L</v>
          </cell>
          <cell r="D605">
            <v>12025</v>
          </cell>
        </row>
        <row r="606">
          <cell r="B606" t="str">
            <v>P_</v>
          </cell>
          <cell r="C606" t="str">
            <v>L</v>
          </cell>
          <cell r="D606">
            <v>12026</v>
          </cell>
        </row>
        <row r="607">
          <cell r="B607" t="str">
            <v>P_</v>
          </cell>
          <cell r="C607" t="str">
            <v>L</v>
          </cell>
          <cell r="D607">
            <v>12027</v>
          </cell>
        </row>
        <row r="608">
          <cell r="B608" t="str">
            <v>P_</v>
          </cell>
          <cell r="C608" t="str">
            <v>L</v>
          </cell>
          <cell r="D608">
            <v>12028</v>
          </cell>
        </row>
        <row r="609">
          <cell r="B609" t="str">
            <v>P_</v>
          </cell>
          <cell r="C609" t="str">
            <v>L</v>
          </cell>
          <cell r="D609">
            <v>12029</v>
          </cell>
        </row>
        <row r="610">
          <cell r="B610" t="str">
            <v>P_</v>
          </cell>
          <cell r="C610" t="str">
            <v>L</v>
          </cell>
          <cell r="D610">
            <v>12030</v>
          </cell>
        </row>
        <row r="611">
          <cell r="A611" t="str">
            <v>GH_TUBAN</v>
          </cell>
          <cell r="B611" t="str">
            <v>LBS1_P_Exp._Tuban</v>
          </cell>
          <cell r="C611" t="str">
            <v>R</v>
          </cell>
          <cell r="D611">
            <v>20101</v>
          </cell>
        </row>
        <row r="612">
          <cell r="B612" t="str">
            <v>LBS2_Bali_Bintang</v>
          </cell>
          <cell r="C612" t="str">
            <v>R</v>
          </cell>
          <cell r="D612">
            <v>20102</v>
          </cell>
        </row>
        <row r="613">
          <cell r="B613" t="str">
            <v>LBS3_Kopel_1</v>
          </cell>
          <cell r="C613" t="str">
            <v>R</v>
          </cell>
          <cell r="D613">
            <v>20103</v>
          </cell>
        </row>
        <row r="614">
          <cell r="B614" t="str">
            <v>LBS4_Discovery</v>
          </cell>
          <cell r="C614" t="str">
            <v>R</v>
          </cell>
          <cell r="D614">
            <v>20104</v>
          </cell>
        </row>
        <row r="615">
          <cell r="B615" t="str">
            <v>LBS5_Airport</v>
          </cell>
          <cell r="C615" t="str">
            <v>R</v>
          </cell>
          <cell r="D615">
            <v>20105</v>
          </cell>
        </row>
        <row r="616">
          <cell r="B616" t="str">
            <v>LBS6_Kopel_2</v>
          </cell>
          <cell r="C616" t="str">
            <v>R</v>
          </cell>
          <cell r="D616">
            <v>20106</v>
          </cell>
        </row>
        <row r="617">
          <cell r="B617" t="str">
            <v>LBS7_Bandara</v>
          </cell>
          <cell r="C617" t="str">
            <v>L</v>
          </cell>
          <cell r="D617">
            <v>20107</v>
          </cell>
        </row>
        <row r="618">
          <cell r="B618" t="str">
            <v>LBS8_Spare_Tuban</v>
          </cell>
          <cell r="C618" t="str">
            <v>L</v>
          </cell>
          <cell r="D618">
            <v>20108</v>
          </cell>
        </row>
        <row r="619">
          <cell r="B619" t="str">
            <v>LBS9_Spare_Tuban</v>
          </cell>
          <cell r="C619" t="str">
            <v>L</v>
          </cell>
          <cell r="D619">
            <v>20109</v>
          </cell>
        </row>
        <row r="620">
          <cell r="B620" t="str">
            <v>LBS10_Spare_Tuban</v>
          </cell>
          <cell r="C620" t="str">
            <v>L</v>
          </cell>
          <cell r="D620">
            <v>20110</v>
          </cell>
        </row>
        <row r="621">
          <cell r="A621" t="str">
            <v>GH_SEMAWANG</v>
          </cell>
          <cell r="B621" t="str">
            <v>LBS1_Bali_Hyatt</v>
          </cell>
          <cell r="C621" t="str">
            <v>R</v>
          </cell>
          <cell r="D621">
            <v>20201</v>
          </cell>
        </row>
        <row r="622">
          <cell r="B622" t="str">
            <v>LBS2_Surya_Beach</v>
          </cell>
          <cell r="C622" t="str">
            <v>R</v>
          </cell>
          <cell r="D622">
            <v>20202</v>
          </cell>
        </row>
        <row r="623">
          <cell r="B623" t="str">
            <v>LBS3_P_Exp._Semawang</v>
          </cell>
          <cell r="C623" t="str">
            <v>R</v>
          </cell>
          <cell r="D623">
            <v>20203</v>
          </cell>
        </row>
        <row r="624">
          <cell r="B624" t="str">
            <v>LBS4_P_Renon</v>
          </cell>
          <cell r="C624" t="str">
            <v>R</v>
          </cell>
          <cell r="D624">
            <v>20204</v>
          </cell>
        </row>
        <row r="625">
          <cell r="B625" t="str">
            <v>LBS5_Spare_Semawang</v>
          </cell>
          <cell r="C625" t="str">
            <v>L</v>
          </cell>
          <cell r="D625">
            <v>20205</v>
          </cell>
        </row>
        <row r="626">
          <cell r="B626" t="str">
            <v>LBS6_Spare_Semawang</v>
          </cell>
          <cell r="C626" t="str">
            <v>L</v>
          </cell>
          <cell r="D626">
            <v>20206</v>
          </cell>
        </row>
        <row r="627">
          <cell r="B627" t="str">
            <v>LBS7_Spare_Semawang</v>
          </cell>
          <cell r="C627" t="str">
            <v>L</v>
          </cell>
          <cell r="D627">
            <v>20207</v>
          </cell>
        </row>
        <row r="628">
          <cell r="B628" t="str">
            <v>LBS8_Spare_Semawang</v>
          </cell>
          <cell r="C628" t="str">
            <v>L</v>
          </cell>
          <cell r="D628">
            <v>20208</v>
          </cell>
        </row>
        <row r="629">
          <cell r="B629" t="str">
            <v>LBS9_Spare_Semawang</v>
          </cell>
          <cell r="C629" t="str">
            <v>L</v>
          </cell>
          <cell r="D629">
            <v>20209</v>
          </cell>
        </row>
        <row r="630">
          <cell r="B630" t="str">
            <v>LBS10_Spare_Semawang</v>
          </cell>
          <cell r="C630" t="str">
            <v>L</v>
          </cell>
          <cell r="D630">
            <v>20210</v>
          </cell>
        </row>
        <row r="631">
          <cell r="A631" t="str">
            <v>GH_LEGIAN</v>
          </cell>
          <cell r="B631" t="str">
            <v>LBS1_Dyana_Pura</v>
          </cell>
          <cell r="C631" t="str">
            <v>R</v>
          </cell>
          <cell r="D631">
            <v>20301</v>
          </cell>
        </row>
        <row r="632">
          <cell r="B632" t="str">
            <v>LBS2_H_Mandira</v>
          </cell>
          <cell r="C632" t="str">
            <v>R</v>
          </cell>
          <cell r="D632">
            <v>20302</v>
          </cell>
        </row>
        <row r="633">
          <cell r="B633" t="str">
            <v>LBS3_Kuta_Jaya</v>
          </cell>
          <cell r="C633" t="str">
            <v>R</v>
          </cell>
          <cell r="D633">
            <v>20303</v>
          </cell>
        </row>
        <row r="634">
          <cell r="B634" t="str">
            <v>LBS4_P_Exp._Legian</v>
          </cell>
          <cell r="C634" t="str">
            <v>R</v>
          </cell>
          <cell r="D634">
            <v>20304</v>
          </cell>
        </row>
        <row r="635">
          <cell r="B635" t="str">
            <v>LBS5_P_Pelasa</v>
          </cell>
          <cell r="C635" t="str">
            <v>R</v>
          </cell>
          <cell r="D635">
            <v>20305</v>
          </cell>
        </row>
        <row r="636">
          <cell r="B636" t="str">
            <v>LBS6_P_Suwung</v>
          </cell>
          <cell r="C636" t="str">
            <v>R</v>
          </cell>
          <cell r="D636">
            <v>20306</v>
          </cell>
        </row>
        <row r="637">
          <cell r="B637" t="str">
            <v>LBS7_Kopel_Legian</v>
          </cell>
          <cell r="C637" t="str">
            <v>R</v>
          </cell>
          <cell r="D637">
            <v>20307</v>
          </cell>
        </row>
        <row r="638">
          <cell r="B638" t="str">
            <v>LBS8_Spare_ Legian</v>
          </cell>
          <cell r="C638" t="str">
            <v>L</v>
          </cell>
          <cell r="D638">
            <v>20308</v>
          </cell>
        </row>
        <row r="639">
          <cell r="B639" t="str">
            <v>LBS9_Spare_ Legian</v>
          </cell>
          <cell r="C639" t="str">
            <v>L</v>
          </cell>
          <cell r="D639">
            <v>20309</v>
          </cell>
        </row>
        <row r="640">
          <cell r="B640" t="str">
            <v>LBS10_Spare_ Legian</v>
          </cell>
          <cell r="C640" t="str">
            <v>L</v>
          </cell>
          <cell r="D640">
            <v>20310</v>
          </cell>
        </row>
        <row r="641">
          <cell r="A641" t="str">
            <v>GH_TOHPATI</v>
          </cell>
          <cell r="B641" t="str">
            <v>LBS1_Spare_Tohpati</v>
          </cell>
          <cell r="C641" t="str">
            <v>L</v>
          </cell>
          <cell r="D641">
            <v>20401</v>
          </cell>
        </row>
        <row r="642">
          <cell r="B642" t="str">
            <v>LBS2_F_Bet Ngandang</v>
          </cell>
          <cell r="C642" t="str">
            <v>R</v>
          </cell>
          <cell r="D642">
            <v>20402</v>
          </cell>
        </row>
        <row r="643">
          <cell r="B643" t="str">
            <v>LBS3_F_Batubulan</v>
          </cell>
          <cell r="C643" t="str">
            <v>R</v>
          </cell>
          <cell r="D643">
            <v>20403</v>
          </cell>
        </row>
        <row r="644">
          <cell r="B644" t="str">
            <v>LBS4_F_Patal_Tohpati</v>
          </cell>
          <cell r="C644" t="str">
            <v>R</v>
          </cell>
          <cell r="D644">
            <v>20404</v>
          </cell>
        </row>
        <row r="645">
          <cell r="B645" t="str">
            <v>LBS5_F_RD_PLN</v>
          </cell>
          <cell r="C645" t="str">
            <v>R</v>
          </cell>
          <cell r="D645">
            <v>20405</v>
          </cell>
        </row>
        <row r="646">
          <cell r="B646" t="str">
            <v>LBS6_P_Exp._Tohpati</v>
          </cell>
          <cell r="C646" t="str">
            <v>R</v>
          </cell>
          <cell r="D646">
            <v>20406</v>
          </cell>
        </row>
        <row r="647">
          <cell r="B647" t="str">
            <v>LBS7_Spare Tohpati</v>
          </cell>
          <cell r="C647" t="str">
            <v>L</v>
          </cell>
          <cell r="D647">
            <v>20407</v>
          </cell>
        </row>
        <row r="648">
          <cell r="B648" t="str">
            <v>LBS_</v>
          </cell>
          <cell r="C648" t="str">
            <v>L</v>
          </cell>
          <cell r="D648">
            <v>20408</v>
          </cell>
        </row>
        <row r="649">
          <cell r="B649" t="str">
            <v>LBS_</v>
          </cell>
          <cell r="C649" t="str">
            <v>L</v>
          </cell>
          <cell r="D649">
            <v>20409</v>
          </cell>
        </row>
        <row r="650">
          <cell r="B650" t="str">
            <v>LBS_</v>
          </cell>
          <cell r="C650" t="str">
            <v>L</v>
          </cell>
          <cell r="D650">
            <v>20410</v>
          </cell>
        </row>
        <row r="651">
          <cell r="A651" t="str">
            <v>GH_UNUD</v>
          </cell>
          <cell r="B651" t="str">
            <v>LBS1_Kopel_Unud</v>
          </cell>
          <cell r="C651" t="str">
            <v>R</v>
          </cell>
          <cell r="D651">
            <v>20501</v>
          </cell>
        </row>
        <row r="652">
          <cell r="B652" t="str">
            <v>LBS2_Spare2 Unud</v>
          </cell>
          <cell r="C652" t="str">
            <v>L</v>
          </cell>
          <cell r="D652">
            <v>20502</v>
          </cell>
        </row>
        <row r="653">
          <cell r="B653" t="str">
            <v>LBS3_P_Sudirman</v>
          </cell>
          <cell r="C653" t="str">
            <v>R</v>
          </cell>
          <cell r="D653">
            <v>20503</v>
          </cell>
        </row>
        <row r="654">
          <cell r="B654" t="str">
            <v>LBS4_BKKBN</v>
          </cell>
          <cell r="C654" t="str">
            <v>R</v>
          </cell>
          <cell r="D654">
            <v>20504</v>
          </cell>
        </row>
        <row r="655">
          <cell r="B655" t="str">
            <v>LBS5_P_Exp._Unud</v>
          </cell>
          <cell r="C655" t="str">
            <v>R</v>
          </cell>
          <cell r="D655">
            <v>20505</v>
          </cell>
        </row>
        <row r="656">
          <cell r="B656" t="str">
            <v>LBS6_P_Sidakarya</v>
          </cell>
          <cell r="C656" t="str">
            <v>R</v>
          </cell>
          <cell r="D656">
            <v>20506</v>
          </cell>
        </row>
        <row r="657">
          <cell r="B657" t="str">
            <v>LBS7_F_Teuku_Umar</v>
          </cell>
          <cell r="C657" t="str">
            <v>R</v>
          </cell>
          <cell r="D657">
            <v>20507</v>
          </cell>
        </row>
        <row r="658">
          <cell r="B658" t="str">
            <v>LBS_2_P_VIP2</v>
          </cell>
          <cell r="C658" t="str">
            <v>R</v>
          </cell>
          <cell r="D658">
            <v>20508</v>
          </cell>
        </row>
        <row r="659">
          <cell r="B659" t="str">
            <v>LBS_</v>
          </cell>
          <cell r="C659" t="str">
            <v>L</v>
          </cell>
          <cell r="D659">
            <v>20509</v>
          </cell>
        </row>
        <row r="660">
          <cell r="B660" t="str">
            <v>LBS_</v>
          </cell>
          <cell r="C660" t="str">
            <v>L</v>
          </cell>
          <cell r="D660">
            <v>20510</v>
          </cell>
        </row>
        <row r="661">
          <cell r="A661" t="str">
            <v>GH_M_MANING</v>
          </cell>
          <cell r="B661" t="str">
            <v>LBS_Kopel_M_Maning</v>
          </cell>
          <cell r="C661" t="str">
            <v>R</v>
          </cell>
          <cell r="D661">
            <v>20601</v>
          </cell>
        </row>
        <row r="662">
          <cell r="B662" t="str">
            <v>LBS2_P_Spare MM</v>
          </cell>
          <cell r="C662" t="str">
            <v>R</v>
          </cell>
          <cell r="D662">
            <v>20602</v>
          </cell>
        </row>
        <row r="663">
          <cell r="B663" t="str">
            <v>LBS3_F_Kota</v>
          </cell>
          <cell r="C663" t="str">
            <v>R</v>
          </cell>
          <cell r="D663">
            <v>20603</v>
          </cell>
        </row>
        <row r="664">
          <cell r="B664" t="str">
            <v>LBS4_P_Monang_Maning</v>
          </cell>
          <cell r="C664" t="str">
            <v>R</v>
          </cell>
          <cell r="D664">
            <v>20604</v>
          </cell>
        </row>
        <row r="665">
          <cell r="B665" t="str">
            <v>LBS5_F_Perumnas</v>
          </cell>
          <cell r="C665" t="str">
            <v>R</v>
          </cell>
          <cell r="D665">
            <v>20605</v>
          </cell>
        </row>
        <row r="666">
          <cell r="B666" t="str">
            <v>LBS6_P_Imam Bonjol</v>
          </cell>
          <cell r="C666" t="str">
            <v>R</v>
          </cell>
          <cell r="D666">
            <v>20606</v>
          </cell>
        </row>
        <row r="667">
          <cell r="B667" t="str">
            <v>LBS7_P_Buagan</v>
          </cell>
          <cell r="C667" t="str">
            <v>R</v>
          </cell>
          <cell r="D667">
            <v>20607</v>
          </cell>
        </row>
        <row r="668">
          <cell r="B668" t="str">
            <v>LBS_</v>
          </cell>
          <cell r="C668" t="str">
            <v>L</v>
          </cell>
          <cell r="D668">
            <v>20608</v>
          </cell>
        </row>
        <row r="669">
          <cell r="B669" t="str">
            <v>LBS_</v>
          </cell>
          <cell r="C669" t="str">
            <v>L</v>
          </cell>
          <cell r="D669">
            <v>20609</v>
          </cell>
        </row>
        <row r="670">
          <cell r="B670" t="str">
            <v>LBS_</v>
          </cell>
          <cell r="C670" t="str">
            <v>L</v>
          </cell>
          <cell r="D670">
            <v>20610</v>
          </cell>
        </row>
        <row r="671">
          <cell r="A671" t="str">
            <v>GH_KLUNGKUNG</v>
          </cell>
          <cell r="B671" t="str">
            <v>LBS1_P_Klungkung</v>
          </cell>
          <cell r="C671" t="str">
            <v>R</v>
          </cell>
          <cell r="D671">
            <v>20701</v>
          </cell>
        </row>
        <row r="672">
          <cell r="B672" t="str">
            <v>LBS2_Spare KLG</v>
          </cell>
          <cell r="C672" t="str">
            <v>R</v>
          </cell>
          <cell r="D672">
            <v>20702</v>
          </cell>
        </row>
        <row r="673">
          <cell r="B673" t="str">
            <v>LBS3_F_Semarapura</v>
          </cell>
          <cell r="C673" t="str">
            <v>R</v>
          </cell>
          <cell r="D673">
            <v>20703</v>
          </cell>
        </row>
        <row r="674">
          <cell r="B674" t="str">
            <v>LBS4_F_Dawan</v>
          </cell>
          <cell r="C674" t="str">
            <v>R</v>
          </cell>
          <cell r="D674">
            <v>20704</v>
          </cell>
        </row>
        <row r="675">
          <cell r="B675" t="str">
            <v>LBS5_F_Banjarangkan</v>
          </cell>
          <cell r="C675" t="str">
            <v>R</v>
          </cell>
          <cell r="D675">
            <v>20705</v>
          </cell>
        </row>
        <row r="676">
          <cell r="B676" t="str">
            <v>LBS6_Spare KLG</v>
          </cell>
          <cell r="C676" t="str">
            <v>R</v>
          </cell>
          <cell r="D676">
            <v>20706</v>
          </cell>
        </row>
        <row r="677">
          <cell r="B677" t="str">
            <v>LBS7_Spare KLG</v>
          </cell>
          <cell r="C677" t="str">
            <v>L</v>
          </cell>
          <cell r="D677">
            <v>20707</v>
          </cell>
        </row>
        <row r="678">
          <cell r="B678" t="str">
            <v>LBS_</v>
          </cell>
          <cell r="C678" t="str">
            <v>L</v>
          </cell>
          <cell r="D678">
            <v>20708</v>
          </cell>
        </row>
        <row r="679">
          <cell r="B679" t="str">
            <v>LBS_</v>
          </cell>
          <cell r="C679" t="str">
            <v>L</v>
          </cell>
          <cell r="D679">
            <v>20709</v>
          </cell>
        </row>
        <row r="680">
          <cell r="B680" t="str">
            <v>LBS_</v>
          </cell>
          <cell r="C680" t="str">
            <v>L</v>
          </cell>
          <cell r="D680">
            <v>20710</v>
          </cell>
        </row>
        <row r="681">
          <cell r="A681" t="str">
            <v>GH_SAKAH</v>
          </cell>
          <cell r="B681" t="str">
            <v>LBS1_P_Blahbatuh</v>
          </cell>
          <cell r="C681" t="str">
            <v>R</v>
          </cell>
          <cell r="D681">
            <v>20801</v>
          </cell>
        </row>
        <row r="682">
          <cell r="B682" t="str">
            <v>LBS2_F_Tegalalang</v>
          </cell>
          <cell r="C682" t="str">
            <v>R</v>
          </cell>
          <cell r="D682">
            <v>20802</v>
          </cell>
        </row>
        <row r="683">
          <cell r="B683" t="str">
            <v>LBS3_P_Ubud</v>
          </cell>
          <cell r="C683" t="str">
            <v>R</v>
          </cell>
          <cell r="D683">
            <v>20803</v>
          </cell>
        </row>
        <row r="684">
          <cell r="B684" t="str">
            <v>LBS4_P_Sukawati</v>
          </cell>
          <cell r="C684" t="str">
            <v>R</v>
          </cell>
          <cell r="D684">
            <v>20804</v>
          </cell>
        </row>
        <row r="685">
          <cell r="B685" t="str">
            <v>LBS5_Mas</v>
          </cell>
          <cell r="C685" t="str">
            <v>R</v>
          </cell>
          <cell r="D685">
            <v>20805</v>
          </cell>
        </row>
        <row r="686">
          <cell r="B686" t="str">
            <v>LBS6_F_Peliatan</v>
          </cell>
          <cell r="C686" t="str">
            <v>R</v>
          </cell>
          <cell r="D686">
            <v>20806</v>
          </cell>
        </row>
        <row r="687">
          <cell r="B687" t="str">
            <v>LBS7_F_Batuan</v>
          </cell>
          <cell r="C687" t="str">
            <v>R</v>
          </cell>
          <cell r="D687">
            <v>20807</v>
          </cell>
        </row>
        <row r="688">
          <cell r="B688" t="str">
            <v>LBS_Kopel</v>
          </cell>
          <cell r="C688" t="str">
            <v>L</v>
          </cell>
          <cell r="D688">
            <v>20808</v>
          </cell>
        </row>
        <row r="689">
          <cell r="B689" t="str">
            <v>LBS_</v>
          </cell>
          <cell r="C689" t="str">
            <v>L</v>
          </cell>
          <cell r="D689">
            <v>20809</v>
          </cell>
        </row>
        <row r="690">
          <cell r="B690" t="str">
            <v>LBS_</v>
          </cell>
          <cell r="C690" t="str">
            <v>L</v>
          </cell>
          <cell r="D690">
            <v>20810</v>
          </cell>
        </row>
        <row r="691">
          <cell r="A691" t="str">
            <v>GH_SS_2</v>
          </cell>
          <cell r="B691" t="str">
            <v>LBS1_Bali_Tropic</v>
          </cell>
          <cell r="C691" t="str">
            <v>R</v>
          </cell>
          <cell r="D691">
            <v>20901</v>
          </cell>
        </row>
        <row r="692">
          <cell r="B692" t="str">
            <v>LBS2_Nusa_Indah</v>
          </cell>
          <cell r="C692" t="str">
            <v>R</v>
          </cell>
          <cell r="D692">
            <v>20902</v>
          </cell>
        </row>
        <row r="693">
          <cell r="B693" t="str">
            <v>LBS3_P_SS_II</v>
          </cell>
          <cell r="C693" t="str">
            <v>R</v>
          </cell>
          <cell r="D693">
            <v>20903</v>
          </cell>
        </row>
        <row r="694">
          <cell r="B694" t="str">
            <v>LBS4_Kopel I</v>
          </cell>
          <cell r="C694" t="str">
            <v>R</v>
          </cell>
          <cell r="D694">
            <v>20904</v>
          </cell>
        </row>
        <row r="695">
          <cell r="B695" t="str">
            <v>LBS5_Spare</v>
          </cell>
          <cell r="C695" t="str">
            <v>R</v>
          </cell>
          <cell r="D695">
            <v>20905</v>
          </cell>
        </row>
        <row r="696">
          <cell r="B696" t="str">
            <v>LBS6_Spare</v>
          </cell>
          <cell r="C696" t="str">
            <v>R</v>
          </cell>
          <cell r="D696">
            <v>20906</v>
          </cell>
        </row>
        <row r="697">
          <cell r="B697" t="str">
            <v>LBS7_Spare</v>
          </cell>
          <cell r="C697" t="str">
            <v>R</v>
          </cell>
          <cell r="D697">
            <v>20907</v>
          </cell>
        </row>
        <row r="698">
          <cell r="B698" t="str">
            <v>LBS_</v>
          </cell>
          <cell r="C698" t="str">
            <v>L</v>
          </cell>
          <cell r="D698">
            <v>20908</v>
          </cell>
        </row>
        <row r="699">
          <cell r="B699" t="str">
            <v>LBS_</v>
          </cell>
          <cell r="C699" t="str">
            <v>L</v>
          </cell>
          <cell r="D699">
            <v>20909</v>
          </cell>
        </row>
        <row r="700">
          <cell r="B700" t="str">
            <v>LBS_</v>
          </cell>
          <cell r="C700" t="str">
            <v>L</v>
          </cell>
          <cell r="D700">
            <v>20910</v>
          </cell>
        </row>
        <row r="701">
          <cell r="A701" t="str">
            <v>GH_SS_1</v>
          </cell>
          <cell r="B701" t="str">
            <v>LBS1_Gardu_N</v>
          </cell>
          <cell r="C701" t="str">
            <v>R</v>
          </cell>
          <cell r="D701">
            <v>21001</v>
          </cell>
        </row>
        <row r="702">
          <cell r="B702" t="str">
            <v>LBS2_Cikaratei</v>
          </cell>
          <cell r="C702" t="str">
            <v>R</v>
          </cell>
          <cell r="D702">
            <v>21002</v>
          </cell>
        </row>
        <row r="703">
          <cell r="B703" t="str">
            <v>LBS3_P_SS_I</v>
          </cell>
          <cell r="C703" t="str">
            <v>R</v>
          </cell>
          <cell r="D703">
            <v>21003</v>
          </cell>
        </row>
        <row r="704">
          <cell r="B704" t="str">
            <v>LBS4_Amenity Core</v>
          </cell>
          <cell r="C704" t="str">
            <v>L</v>
          </cell>
          <cell r="D704">
            <v>21004</v>
          </cell>
        </row>
        <row r="705">
          <cell r="B705" t="str">
            <v>LBS5_Spare</v>
          </cell>
          <cell r="C705" t="str">
            <v>L</v>
          </cell>
          <cell r="D705">
            <v>21005</v>
          </cell>
        </row>
        <row r="706">
          <cell r="B706" t="str">
            <v>LBS6_Spare</v>
          </cell>
          <cell r="C706" t="str">
            <v>L</v>
          </cell>
          <cell r="D706">
            <v>21006</v>
          </cell>
        </row>
        <row r="707">
          <cell r="B707" t="str">
            <v>LBS7_Spare</v>
          </cell>
          <cell r="C707" t="str">
            <v>L</v>
          </cell>
          <cell r="D707">
            <v>21007</v>
          </cell>
        </row>
        <row r="708">
          <cell r="B708" t="str">
            <v>LBS_</v>
          </cell>
          <cell r="C708" t="str">
            <v>L</v>
          </cell>
          <cell r="D708">
            <v>21008</v>
          </cell>
        </row>
        <row r="709">
          <cell r="B709" t="str">
            <v>LBS_</v>
          </cell>
          <cell r="C709" t="str">
            <v>L</v>
          </cell>
          <cell r="D709">
            <v>21009</v>
          </cell>
        </row>
        <row r="710">
          <cell r="B710" t="str">
            <v>LBS_</v>
          </cell>
          <cell r="C710" t="str">
            <v>L</v>
          </cell>
          <cell r="D710">
            <v>21010</v>
          </cell>
        </row>
        <row r="711">
          <cell r="A711" t="str">
            <v>GH_JIMBARAN</v>
          </cell>
          <cell r="B711" t="str">
            <v>LBS1_P_Exp._Jimbaran</v>
          </cell>
          <cell r="C711" t="str">
            <v>R</v>
          </cell>
          <cell r="D711">
            <v>21101</v>
          </cell>
        </row>
        <row r="712">
          <cell r="B712" t="str">
            <v>LBS2_Pabrik_Es_Tirta</v>
          </cell>
          <cell r="C712" t="str">
            <v>R</v>
          </cell>
          <cell r="D712">
            <v>21102</v>
          </cell>
        </row>
        <row r="713">
          <cell r="B713" t="str">
            <v>LBS3_Gardu_T</v>
          </cell>
          <cell r="C713" t="str">
            <v>R</v>
          </cell>
          <cell r="D713">
            <v>21103</v>
          </cell>
        </row>
        <row r="714">
          <cell r="B714" t="str">
            <v>LBS4_P_Mumbul</v>
          </cell>
          <cell r="C714" t="str">
            <v>R</v>
          </cell>
          <cell r="D714">
            <v>21104</v>
          </cell>
        </row>
        <row r="715">
          <cell r="B715" t="str">
            <v>LBS5_Spare</v>
          </cell>
          <cell r="C715" t="str">
            <v>L</v>
          </cell>
          <cell r="D715">
            <v>21105</v>
          </cell>
        </row>
        <row r="716">
          <cell r="B716" t="str">
            <v>LBS6_Spare</v>
          </cell>
          <cell r="C716" t="str">
            <v>L</v>
          </cell>
          <cell r="D716">
            <v>21106</v>
          </cell>
        </row>
        <row r="717">
          <cell r="B717" t="str">
            <v>LBS7_Spare</v>
          </cell>
          <cell r="C717" t="str">
            <v>L</v>
          </cell>
          <cell r="D717">
            <v>21107</v>
          </cell>
        </row>
        <row r="718">
          <cell r="B718" t="str">
            <v>LBS_</v>
          </cell>
          <cell r="C718" t="str">
            <v>L</v>
          </cell>
          <cell r="D718">
            <v>21108</v>
          </cell>
        </row>
        <row r="719">
          <cell r="B719" t="str">
            <v>LBS_</v>
          </cell>
          <cell r="C719" t="str">
            <v>L</v>
          </cell>
          <cell r="D719">
            <v>21109</v>
          </cell>
        </row>
        <row r="720">
          <cell r="B720" t="str">
            <v>LBS_</v>
          </cell>
          <cell r="C720" t="str">
            <v>L</v>
          </cell>
          <cell r="D720">
            <v>21110</v>
          </cell>
        </row>
        <row r="721">
          <cell r="A721" t="str">
            <v>GH_LUWUS</v>
          </cell>
          <cell r="B721" t="str">
            <v>LBS1_Spare</v>
          </cell>
          <cell r="C721" t="str">
            <v>L</v>
          </cell>
          <cell r="D721">
            <v>21201</v>
          </cell>
        </row>
        <row r="722">
          <cell r="B722" t="str">
            <v>LBS2_P_Luwus</v>
          </cell>
          <cell r="C722" t="str">
            <v>R</v>
          </cell>
          <cell r="D722">
            <v>21202</v>
          </cell>
        </row>
        <row r="723">
          <cell r="B723" t="str">
            <v>LBS3_P_Marga</v>
          </cell>
          <cell r="C723" t="str">
            <v>R</v>
          </cell>
          <cell r="D723">
            <v>21203</v>
          </cell>
        </row>
        <row r="724">
          <cell r="B724" t="str">
            <v>LBS4_P_Baturiti</v>
          </cell>
          <cell r="C724" t="str">
            <v>R</v>
          </cell>
          <cell r="D724">
            <v>21204</v>
          </cell>
        </row>
        <row r="725">
          <cell r="B725" t="str">
            <v>LBS5_P_Taman_Tanda</v>
          </cell>
          <cell r="C725" t="str">
            <v>R</v>
          </cell>
          <cell r="D725">
            <v>21205</v>
          </cell>
        </row>
        <row r="726">
          <cell r="B726" t="str">
            <v>LBS6_Spare</v>
          </cell>
          <cell r="C726" t="str">
            <v>L</v>
          </cell>
          <cell r="D726">
            <v>21206</v>
          </cell>
        </row>
        <row r="727">
          <cell r="B727" t="str">
            <v>LBS7_Spare</v>
          </cell>
          <cell r="C727" t="str">
            <v>L</v>
          </cell>
          <cell r="D727">
            <v>21207</v>
          </cell>
        </row>
        <row r="728">
          <cell r="B728" t="str">
            <v>LBS_</v>
          </cell>
          <cell r="C728" t="str">
            <v>L</v>
          </cell>
          <cell r="D728">
            <v>21208</v>
          </cell>
        </row>
        <row r="729">
          <cell r="B729" t="str">
            <v>LBS_</v>
          </cell>
          <cell r="C729" t="str">
            <v>L</v>
          </cell>
          <cell r="D729">
            <v>21209</v>
          </cell>
        </row>
        <row r="730">
          <cell r="B730" t="str">
            <v>LBS_</v>
          </cell>
          <cell r="C730" t="str">
            <v>L</v>
          </cell>
          <cell r="D730">
            <v>21210</v>
          </cell>
        </row>
        <row r="731">
          <cell r="A731" t="str">
            <v>GH_KROBOKAN</v>
          </cell>
          <cell r="B731" t="str">
            <v>LBS1_P_Exp_Seminyak</v>
          </cell>
          <cell r="C731" t="str">
            <v>R</v>
          </cell>
          <cell r="D731">
            <v>21301</v>
          </cell>
        </row>
        <row r="732">
          <cell r="B732" t="str">
            <v>LBS2_F_Batu_Belig</v>
          </cell>
          <cell r="C732" t="str">
            <v>R</v>
          </cell>
          <cell r="D732">
            <v>21302</v>
          </cell>
        </row>
        <row r="733">
          <cell r="B733" t="str">
            <v>LBS3_F_Mertanadi</v>
          </cell>
          <cell r="C733" t="str">
            <v>R</v>
          </cell>
          <cell r="D733">
            <v>21303</v>
          </cell>
        </row>
        <row r="734">
          <cell r="B734" t="str">
            <v>LBS4_P_Basangkasa</v>
          </cell>
          <cell r="C734" t="str">
            <v>R</v>
          </cell>
          <cell r="D734">
            <v>21304</v>
          </cell>
        </row>
        <row r="735">
          <cell r="B735" t="str">
            <v>LBS5_Spare1_Krobokan</v>
          </cell>
          <cell r="C735" t="str">
            <v>R</v>
          </cell>
          <cell r="D735">
            <v>21305</v>
          </cell>
        </row>
        <row r="736">
          <cell r="B736" t="str">
            <v>LBS6_Spare2_Krobokan</v>
          </cell>
          <cell r="C736" t="str">
            <v>L</v>
          </cell>
          <cell r="D736">
            <v>21306</v>
          </cell>
        </row>
        <row r="737">
          <cell r="B737" t="str">
            <v>LBS6_Spare3_Krobokan</v>
          </cell>
          <cell r="C737" t="str">
            <v>L</v>
          </cell>
          <cell r="D737">
            <v>21307</v>
          </cell>
        </row>
        <row r="738">
          <cell r="B738" t="str">
            <v>LBS6_Spare4_Krobokan</v>
          </cell>
          <cell r="C738" t="str">
            <v>L</v>
          </cell>
          <cell r="D738">
            <v>21308</v>
          </cell>
        </row>
        <row r="739">
          <cell r="B739" t="str">
            <v>LBS_</v>
          </cell>
          <cell r="C739" t="str">
            <v>L</v>
          </cell>
          <cell r="D739">
            <v>21309</v>
          </cell>
        </row>
        <row r="740">
          <cell r="B740" t="str">
            <v>LBS_</v>
          </cell>
          <cell r="C740" t="str">
            <v>L</v>
          </cell>
          <cell r="D740">
            <v>21310</v>
          </cell>
        </row>
        <row r="741">
          <cell r="A741" t="str">
            <v>GH_DEBES</v>
          </cell>
          <cell r="B741" t="str">
            <v>LBS1_P_Abian_Tuwung</v>
          </cell>
          <cell r="C741" t="str">
            <v>R</v>
          </cell>
          <cell r="D741">
            <v>21401</v>
          </cell>
        </row>
        <row r="742">
          <cell r="B742" t="str">
            <v>LBS2_P_Bajra</v>
          </cell>
          <cell r="C742" t="str">
            <v>R</v>
          </cell>
          <cell r="D742">
            <v>21402</v>
          </cell>
        </row>
        <row r="743">
          <cell r="B743" t="str">
            <v>LBS3_P_Kerambitan</v>
          </cell>
          <cell r="C743" t="str">
            <v>R</v>
          </cell>
          <cell r="D743">
            <v>21403</v>
          </cell>
        </row>
        <row r="744">
          <cell r="B744" t="str">
            <v>LBS4_P_Tabanan</v>
          </cell>
          <cell r="C744" t="str">
            <v>R</v>
          </cell>
          <cell r="D744">
            <v>21404</v>
          </cell>
        </row>
        <row r="745">
          <cell r="B745" t="str">
            <v>LBS5_Spare1_Debes</v>
          </cell>
          <cell r="C745" t="str">
            <v>L</v>
          </cell>
          <cell r="D745">
            <v>21405</v>
          </cell>
        </row>
        <row r="746">
          <cell r="B746" t="str">
            <v>LBS5_Spare2_Debes</v>
          </cell>
          <cell r="C746" t="str">
            <v>L</v>
          </cell>
          <cell r="D746">
            <v>21406</v>
          </cell>
        </row>
        <row r="747">
          <cell r="B747" t="str">
            <v>LBS5_Spare3_Debes</v>
          </cell>
          <cell r="C747" t="str">
            <v>L</v>
          </cell>
          <cell r="D747">
            <v>21407</v>
          </cell>
        </row>
        <row r="748">
          <cell r="B748" t="str">
            <v>LBS_</v>
          </cell>
          <cell r="C748" t="str">
            <v>L</v>
          </cell>
          <cell r="D748">
            <v>21408</v>
          </cell>
        </row>
        <row r="749">
          <cell r="B749" t="str">
            <v>LBS_</v>
          </cell>
          <cell r="C749" t="str">
            <v>L</v>
          </cell>
          <cell r="D749">
            <v>21409</v>
          </cell>
        </row>
        <row r="750">
          <cell r="B750" t="str">
            <v>LBS_</v>
          </cell>
          <cell r="C750" t="str">
            <v>L</v>
          </cell>
          <cell r="D750">
            <v>21410</v>
          </cell>
        </row>
        <row r="751">
          <cell r="A751" t="str">
            <v>GH_SERIRIT</v>
          </cell>
          <cell r="B751" t="str">
            <v>LBS1_P_Grokgak</v>
          </cell>
          <cell r="C751" t="str">
            <v>R</v>
          </cell>
          <cell r="D751">
            <v>21501</v>
          </cell>
        </row>
        <row r="752">
          <cell r="B752" t="str">
            <v>LBS2_F_Kota</v>
          </cell>
          <cell r="C752" t="str">
            <v>R</v>
          </cell>
          <cell r="D752">
            <v>21502</v>
          </cell>
        </row>
        <row r="753">
          <cell r="B753" t="str">
            <v>LBS3_F_Pulaki</v>
          </cell>
          <cell r="C753" t="str">
            <v>R</v>
          </cell>
          <cell r="D753">
            <v>21503</v>
          </cell>
        </row>
        <row r="754">
          <cell r="B754" t="str">
            <v>LBS4_Kopel</v>
          </cell>
          <cell r="C754" t="str">
            <v>R</v>
          </cell>
          <cell r="D754">
            <v>21504</v>
          </cell>
        </row>
        <row r="755">
          <cell r="B755" t="str">
            <v>LBS5_F_Banyuatis</v>
          </cell>
          <cell r="C755" t="str">
            <v>R</v>
          </cell>
          <cell r="D755">
            <v>21505</v>
          </cell>
        </row>
        <row r="756">
          <cell r="B756" t="str">
            <v>LBS6_F_Pujungan</v>
          </cell>
          <cell r="C756" t="str">
            <v>R</v>
          </cell>
          <cell r="D756">
            <v>21506</v>
          </cell>
        </row>
        <row r="757">
          <cell r="B757" t="str">
            <v>LBS7_P_Pupuan</v>
          </cell>
          <cell r="C757" t="str">
            <v>R</v>
          </cell>
          <cell r="D757">
            <v>21507</v>
          </cell>
        </row>
        <row r="758">
          <cell r="B758" t="str">
            <v>LBS_</v>
          </cell>
          <cell r="C758" t="str">
            <v>L</v>
          </cell>
          <cell r="D758">
            <v>21508</v>
          </cell>
        </row>
        <row r="759">
          <cell r="B759" t="str">
            <v>LBS_</v>
          </cell>
          <cell r="C759" t="str">
            <v>L</v>
          </cell>
          <cell r="D759">
            <v>21509</v>
          </cell>
        </row>
        <row r="760">
          <cell r="B760" t="str">
            <v>LBS_</v>
          </cell>
          <cell r="C760" t="str">
            <v>L</v>
          </cell>
          <cell r="D760">
            <v>21510</v>
          </cell>
        </row>
        <row r="761">
          <cell r="A761" t="str">
            <v>GH_Kb.TAMBAHAN</v>
          </cell>
          <cell r="B761" t="str">
            <v>GH_Incoming Tejakula</v>
          </cell>
          <cell r="C761" t="str">
            <v>L</v>
          </cell>
          <cell r="D761">
            <v>21601</v>
          </cell>
        </row>
        <row r="762">
          <cell r="B762" t="str">
            <v>F_Bon Dalem</v>
          </cell>
          <cell r="C762" t="str">
            <v>R</v>
          </cell>
          <cell r="D762">
            <v>21603</v>
          </cell>
        </row>
        <row r="763">
          <cell r="B763" t="str">
            <v>F_Air Saneh</v>
          </cell>
          <cell r="C763" t="str">
            <v>R</v>
          </cell>
          <cell r="D763">
            <v>21604</v>
          </cell>
        </row>
        <row r="764">
          <cell r="B764" t="str">
            <v>F_Tamlang</v>
          </cell>
          <cell r="C764" t="str">
            <v>R</v>
          </cell>
          <cell r="D764">
            <v>21605</v>
          </cell>
        </row>
        <row r="765">
          <cell r="B765" t="str">
            <v>LBS_</v>
          </cell>
          <cell r="C765" t="str">
            <v>L</v>
          </cell>
          <cell r="D765">
            <v>21606</v>
          </cell>
        </row>
        <row r="766">
          <cell r="B766" t="str">
            <v>LBS_</v>
          </cell>
          <cell r="C766" t="str">
            <v>L</v>
          </cell>
          <cell r="D766">
            <v>21607</v>
          </cell>
        </row>
        <row r="767">
          <cell r="B767" t="str">
            <v>LBS_</v>
          </cell>
          <cell r="C767" t="str">
            <v>L</v>
          </cell>
          <cell r="D767">
            <v>21608</v>
          </cell>
        </row>
        <row r="768">
          <cell r="B768" t="str">
            <v>LBS_</v>
          </cell>
          <cell r="C768" t="str">
            <v>L</v>
          </cell>
          <cell r="D768">
            <v>21609</v>
          </cell>
        </row>
        <row r="769">
          <cell r="B769" t="str">
            <v>LBS_</v>
          </cell>
          <cell r="C769" t="str">
            <v>L</v>
          </cell>
          <cell r="D769">
            <v>21610</v>
          </cell>
        </row>
        <row r="770">
          <cell r="A770" t="str">
            <v>ZGH_</v>
          </cell>
          <cell r="B770" t="str">
            <v>LBS_</v>
          </cell>
          <cell r="C770" t="str">
            <v>L</v>
          </cell>
          <cell r="D770">
            <v>21701</v>
          </cell>
        </row>
        <row r="771">
          <cell r="B771" t="str">
            <v>LBS_</v>
          </cell>
          <cell r="C771" t="str">
            <v>L</v>
          </cell>
          <cell r="D771">
            <v>21702</v>
          </cell>
        </row>
        <row r="772">
          <cell r="B772" t="str">
            <v>LBS_</v>
          </cell>
          <cell r="C772" t="str">
            <v>L</v>
          </cell>
          <cell r="D772">
            <v>21703</v>
          </cell>
        </row>
        <row r="773">
          <cell r="B773" t="str">
            <v>LBS_</v>
          </cell>
          <cell r="C773" t="str">
            <v>L</v>
          </cell>
          <cell r="D773">
            <v>21704</v>
          </cell>
        </row>
        <row r="774">
          <cell r="B774" t="str">
            <v>LBS_</v>
          </cell>
          <cell r="C774" t="str">
            <v>L</v>
          </cell>
          <cell r="D774">
            <v>21705</v>
          </cell>
        </row>
        <row r="775">
          <cell r="B775" t="str">
            <v>LBS_</v>
          </cell>
          <cell r="C775" t="str">
            <v>L</v>
          </cell>
          <cell r="D775">
            <v>21706</v>
          </cell>
        </row>
        <row r="776">
          <cell r="B776" t="str">
            <v>LBS_</v>
          </cell>
          <cell r="C776" t="str">
            <v>L</v>
          </cell>
          <cell r="D776">
            <v>21707</v>
          </cell>
        </row>
        <row r="777">
          <cell r="B777" t="str">
            <v>LBS_</v>
          </cell>
          <cell r="C777" t="str">
            <v>L</v>
          </cell>
          <cell r="D777">
            <v>21708</v>
          </cell>
        </row>
        <row r="778">
          <cell r="B778" t="str">
            <v>LBS_</v>
          </cell>
          <cell r="C778" t="str">
            <v>L</v>
          </cell>
          <cell r="D778">
            <v>21709</v>
          </cell>
        </row>
        <row r="779">
          <cell r="B779" t="str">
            <v>LBS_</v>
          </cell>
          <cell r="C779" t="str">
            <v>L</v>
          </cell>
          <cell r="D779">
            <v>21710</v>
          </cell>
        </row>
        <row r="780">
          <cell r="A780" t="str">
            <v>ZGH_</v>
          </cell>
          <cell r="B780" t="str">
            <v>LBS_</v>
          </cell>
          <cell r="C780" t="str">
            <v>L</v>
          </cell>
          <cell r="D780">
            <v>21801</v>
          </cell>
        </row>
        <row r="781">
          <cell r="B781" t="str">
            <v>LBS_</v>
          </cell>
          <cell r="C781" t="str">
            <v>L</v>
          </cell>
          <cell r="D781">
            <v>21802</v>
          </cell>
        </row>
        <row r="782">
          <cell r="B782" t="str">
            <v>LBS_</v>
          </cell>
          <cell r="C782" t="str">
            <v>L</v>
          </cell>
          <cell r="D782">
            <v>21803</v>
          </cell>
        </row>
        <row r="783">
          <cell r="B783" t="str">
            <v>LBS_</v>
          </cell>
          <cell r="C783" t="str">
            <v>L</v>
          </cell>
          <cell r="D783">
            <v>21804</v>
          </cell>
        </row>
        <row r="784">
          <cell r="B784" t="str">
            <v>LBS_</v>
          </cell>
          <cell r="C784" t="str">
            <v>L</v>
          </cell>
          <cell r="D784">
            <v>21805</v>
          </cell>
        </row>
        <row r="785">
          <cell r="B785" t="str">
            <v>LBS_</v>
          </cell>
          <cell r="C785" t="str">
            <v>L</v>
          </cell>
          <cell r="D785">
            <v>21806</v>
          </cell>
        </row>
        <row r="786">
          <cell r="B786" t="str">
            <v>LBS_</v>
          </cell>
          <cell r="C786" t="str">
            <v>L</v>
          </cell>
          <cell r="D786">
            <v>21807</v>
          </cell>
        </row>
        <row r="787">
          <cell r="B787" t="str">
            <v>LBS_</v>
          </cell>
          <cell r="C787" t="str">
            <v>L</v>
          </cell>
          <cell r="D787">
            <v>21808</v>
          </cell>
        </row>
        <row r="788">
          <cell r="B788" t="str">
            <v>LBS_</v>
          </cell>
          <cell r="C788" t="str">
            <v>L</v>
          </cell>
          <cell r="D788">
            <v>21809</v>
          </cell>
        </row>
        <row r="789">
          <cell r="B789" t="str">
            <v>LBS_</v>
          </cell>
          <cell r="C789" t="str">
            <v>L</v>
          </cell>
          <cell r="D789">
            <v>21810</v>
          </cell>
        </row>
        <row r="790">
          <cell r="A790" t="str">
            <v>ZGH_</v>
          </cell>
          <cell r="B790" t="str">
            <v>LBS_</v>
          </cell>
          <cell r="C790" t="str">
            <v>L</v>
          </cell>
          <cell r="D790">
            <v>21901</v>
          </cell>
        </row>
        <row r="791">
          <cell r="B791" t="str">
            <v>LBS_</v>
          </cell>
          <cell r="C791" t="str">
            <v>L</v>
          </cell>
          <cell r="D791">
            <v>21902</v>
          </cell>
        </row>
        <row r="792">
          <cell r="B792" t="str">
            <v>LBS_</v>
          </cell>
          <cell r="C792" t="str">
            <v>L</v>
          </cell>
          <cell r="D792">
            <v>21903</v>
          </cell>
        </row>
        <row r="793">
          <cell r="B793" t="str">
            <v>LBS_</v>
          </cell>
          <cell r="C793" t="str">
            <v>L</v>
          </cell>
          <cell r="D793">
            <v>21904</v>
          </cell>
        </row>
        <row r="794">
          <cell r="B794" t="str">
            <v>LBS_</v>
          </cell>
          <cell r="C794" t="str">
            <v>L</v>
          </cell>
          <cell r="D794">
            <v>21905</v>
          </cell>
        </row>
        <row r="795">
          <cell r="B795" t="str">
            <v>LBS_</v>
          </cell>
          <cell r="C795" t="str">
            <v>L</v>
          </cell>
          <cell r="D795">
            <v>21906</v>
          </cell>
        </row>
        <row r="796">
          <cell r="B796" t="str">
            <v>LBS_</v>
          </cell>
          <cell r="C796" t="str">
            <v>L</v>
          </cell>
          <cell r="D796">
            <v>21907</v>
          </cell>
        </row>
        <row r="797">
          <cell r="B797" t="str">
            <v>LBS_</v>
          </cell>
          <cell r="C797" t="str">
            <v>L</v>
          </cell>
          <cell r="D797">
            <v>21908</v>
          </cell>
        </row>
        <row r="798">
          <cell r="B798" t="str">
            <v>LBS_</v>
          </cell>
          <cell r="C798" t="str">
            <v>L</v>
          </cell>
          <cell r="D798">
            <v>21909</v>
          </cell>
        </row>
        <row r="799">
          <cell r="B799" t="str">
            <v>LBS_</v>
          </cell>
          <cell r="C799" t="str">
            <v>L</v>
          </cell>
          <cell r="D799">
            <v>21910</v>
          </cell>
        </row>
        <row r="800">
          <cell r="A800" t="str">
            <v>ZGH_</v>
          </cell>
          <cell r="B800" t="str">
            <v>LBS_</v>
          </cell>
          <cell r="C800" t="str">
            <v>L</v>
          </cell>
          <cell r="D800">
            <v>22001</v>
          </cell>
        </row>
        <row r="801">
          <cell r="B801" t="str">
            <v>LBS_</v>
          </cell>
          <cell r="C801" t="str">
            <v>L</v>
          </cell>
          <cell r="D801">
            <v>22002</v>
          </cell>
        </row>
        <row r="802">
          <cell r="B802" t="str">
            <v>LBS_</v>
          </cell>
          <cell r="C802" t="str">
            <v>L</v>
          </cell>
          <cell r="D802">
            <v>22003</v>
          </cell>
        </row>
        <row r="803">
          <cell r="B803" t="str">
            <v>LBS_</v>
          </cell>
          <cell r="C803" t="str">
            <v>L</v>
          </cell>
          <cell r="D803">
            <v>22004</v>
          </cell>
        </row>
        <row r="804">
          <cell r="B804" t="str">
            <v>LBS_</v>
          </cell>
          <cell r="C804" t="str">
            <v>L</v>
          </cell>
          <cell r="D804">
            <v>22005</v>
          </cell>
        </row>
        <row r="805">
          <cell r="B805" t="str">
            <v>LBS_</v>
          </cell>
          <cell r="C805" t="str">
            <v>L</v>
          </cell>
          <cell r="D805">
            <v>22006</v>
          </cell>
        </row>
        <row r="806">
          <cell r="B806" t="str">
            <v>LBS_</v>
          </cell>
          <cell r="C806" t="str">
            <v>L</v>
          </cell>
          <cell r="D806">
            <v>22007</v>
          </cell>
        </row>
        <row r="807">
          <cell r="B807" t="str">
            <v>LBS_</v>
          </cell>
          <cell r="C807" t="str">
            <v>L</v>
          </cell>
          <cell r="D807">
            <v>22008</v>
          </cell>
        </row>
        <row r="808">
          <cell r="B808" t="str">
            <v>LBS_</v>
          </cell>
          <cell r="C808" t="str">
            <v>L</v>
          </cell>
          <cell r="D808">
            <v>22009</v>
          </cell>
        </row>
        <row r="809">
          <cell r="B809" t="str">
            <v>LBS_</v>
          </cell>
          <cell r="C809" t="str">
            <v>L</v>
          </cell>
          <cell r="D809">
            <v>22010</v>
          </cell>
        </row>
        <row r="810">
          <cell r="A810" t="str">
            <v>ZGH_</v>
          </cell>
          <cell r="B810" t="str">
            <v>LBS_</v>
          </cell>
          <cell r="C810" t="str">
            <v>L</v>
          </cell>
          <cell r="D810">
            <v>22101</v>
          </cell>
        </row>
        <row r="811">
          <cell r="B811" t="str">
            <v>LBS_</v>
          </cell>
          <cell r="C811" t="str">
            <v>L</v>
          </cell>
          <cell r="D811">
            <v>22102</v>
          </cell>
        </row>
        <row r="812">
          <cell r="B812" t="str">
            <v>LBS_</v>
          </cell>
          <cell r="C812" t="str">
            <v>L</v>
          </cell>
          <cell r="D812">
            <v>22103</v>
          </cell>
        </row>
        <row r="813">
          <cell r="B813" t="str">
            <v>LBS_</v>
          </cell>
          <cell r="C813" t="str">
            <v>L</v>
          </cell>
          <cell r="D813">
            <v>22104</v>
          </cell>
        </row>
        <row r="814">
          <cell r="B814" t="str">
            <v>LBS_</v>
          </cell>
          <cell r="C814" t="str">
            <v>L</v>
          </cell>
          <cell r="D814">
            <v>22105</v>
          </cell>
        </row>
        <row r="815">
          <cell r="B815" t="str">
            <v>LBS_</v>
          </cell>
          <cell r="C815" t="str">
            <v>L</v>
          </cell>
          <cell r="D815">
            <v>22106</v>
          </cell>
        </row>
        <row r="816">
          <cell r="B816" t="str">
            <v>LBS_</v>
          </cell>
          <cell r="C816" t="str">
            <v>L</v>
          </cell>
          <cell r="D816">
            <v>22107</v>
          </cell>
        </row>
        <row r="817">
          <cell r="B817" t="str">
            <v>LBS_</v>
          </cell>
          <cell r="C817" t="str">
            <v>L</v>
          </cell>
          <cell r="D817">
            <v>22108</v>
          </cell>
        </row>
        <row r="818">
          <cell r="B818" t="str">
            <v>LBS_</v>
          </cell>
          <cell r="C818" t="str">
            <v>L</v>
          </cell>
          <cell r="D818">
            <v>22109</v>
          </cell>
        </row>
        <row r="819">
          <cell r="B819" t="str">
            <v>LBS_</v>
          </cell>
          <cell r="C819" t="str">
            <v>L</v>
          </cell>
          <cell r="D819">
            <v>22110</v>
          </cell>
        </row>
        <row r="820">
          <cell r="A820" t="str">
            <v>ZGH_</v>
          </cell>
          <cell r="B820" t="str">
            <v>LBS_</v>
          </cell>
          <cell r="C820" t="str">
            <v>L</v>
          </cell>
          <cell r="D820">
            <v>22201</v>
          </cell>
        </row>
        <row r="821">
          <cell r="B821" t="str">
            <v>LBS_</v>
          </cell>
          <cell r="C821" t="str">
            <v>L</v>
          </cell>
          <cell r="D821">
            <v>22202</v>
          </cell>
        </row>
        <row r="822">
          <cell r="B822" t="str">
            <v>LBS_</v>
          </cell>
          <cell r="C822" t="str">
            <v>L</v>
          </cell>
          <cell r="D822">
            <v>22203</v>
          </cell>
        </row>
        <row r="823">
          <cell r="B823" t="str">
            <v>LBS_</v>
          </cell>
          <cell r="C823" t="str">
            <v>L</v>
          </cell>
          <cell r="D823">
            <v>22204</v>
          </cell>
        </row>
        <row r="824">
          <cell r="B824" t="str">
            <v>LBS_</v>
          </cell>
          <cell r="C824" t="str">
            <v>L</v>
          </cell>
          <cell r="D824">
            <v>22205</v>
          </cell>
        </row>
        <row r="825">
          <cell r="B825" t="str">
            <v>LBS_</v>
          </cell>
          <cell r="C825" t="str">
            <v>L</v>
          </cell>
          <cell r="D825">
            <v>22206</v>
          </cell>
        </row>
        <row r="826">
          <cell r="B826" t="str">
            <v>LBS_</v>
          </cell>
          <cell r="C826" t="str">
            <v>L</v>
          </cell>
          <cell r="D826">
            <v>22207</v>
          </cell>
        </row>
        <row r="827">
          <cell r="B827" t="str">
            <v>LBS_</v>
          </cell>
          <cell r="C827" t="str">
            <v>L</v>
          </cell>
          <cell r="D827">
            <v>22208</v>
          </cell>
        </row>
        <row r="828">
          <cell r="B828" t="str">
            <v>LBS_</v>
          </cell>
          <cell r="C828" t="str">
            <v>L</v>
          </cell>
          <cell r="D828">
            <v>22209</v>
          </cell>
        </row>
        <row r="829">
          <cell r="B829" t="str">
            <v>LBS_</v>
          </cell>
          <cell r="C829" t="str">
            <v>L</v>
          </cell>
          <cell r="D829">
            <v>22210</v>
          </cell>
        </row>
        <row r="830">
          <cell r="A830" t="str">
            <v>ZGH_</v>
          </cell>
          <cell r="B830" t="str">
            <v>LBS_</v>
          </cell>
          <cell r="C830" t="str">
            <v>L</v>
          </cell>
          <cell r="D830">
            <v>22301</v>
          </cell>
        </row>
        <row r="831">
          <cell r="B831" t="str">
            <v>LBS_</v>
          </cell>
          <cell r="C831" t="str">
            <v>L</v>
          </cell>
          <cell r="D831">
            <v>22302</v>
          </cell>
        </row>
        <row r="832">
          <cell r="B832" t="str">
            <v>LBS_</v>
          </cell>
          <cell r="C832" t="str">
            <v>L</v>
          </cell>
          <cell r="D832">
            <v>22303</v>
          </cell>
        </row>
        <row r="833">
          <cell r="B833" t="str">
            <v>LBS_</v>
          </cell>
          <cell r="C833" t="str">
            <v>L</v>
          </cell>
          <cell r="D833">
            <v>22304</v>
          </cell>
        </row>
        <row r="834">
          <cell r="B834" t="str">
            <v>LBS_</v>
          </cell>
          <cell r="C834" t="str">
            <v>L</v>
          </cell>
          <cell r="D834">
            <v>22305</v>
          </cell>
        </row>
        <row r="835">
          <cell r="B835" t="str">
            <v>LBS_</v>
          </cell>
          <cell r="C835" t="str">
            <v>L</v>
          </cell>
          <cell r="D835">
            <v>22306</v>
          </cell>
        </row>
        <row r="836">
          <cell r="B836" t="str">
            <v>LBS_</v>
          </cell>
          <cell r="C836" t="str">
            <v>L</v>
          </cell>
          <cell r="D836">
            <v>22307</v>
          </cell>
        </row>
        <row r="837">
          <cell r="B837" t="str">
            <v>LBS_</v>
          </cell>
          <cell r="C837" t="str">
            <v>L</v>
          </cell>
          <cell r="D837">
            <v>22308</v>
          </cell>
        </row>
        <row r="838">
          <cell r="B838" t="str">
            <v>LBS_</v>
          </cell>
          <cell r="C838" t="str">
            <v>L</v>
          </cell>
          <cell r="D838">
            <v>22309</v>
          </cell>
        </row>
        <row r="839">
          <cell r="B839" t="str">
            <v>LBS_</v>
          </cell>
          <cell r="C839" t="str">
            <v>L</v>
          </cell>
          <cell r="D839">
            <v>22310</v>
          </cell>
        </row>
        <row r="840">
          <cell r="A840" t="str">
            <v>ZGH_</v>
          </cell>
          <cell r="B840" t="str">
            <v>LBS_</v>
          </cell>
          <cell r="C840" t="str">
            <v>L</v>
          </cell>
          <cell r="D840">
            <v>22401</v>
          </cell>
        </row>
        <row r="841">
          <cell r="B841" t="str">
            <v>LBS_</v>
          </cell>
          <cell r="C841" t="str">
            <v>L</v>
          </cell>
          <cell r="D841">
            <v>22402</v>
          </cell>
        </row>
        <row r="842">
          <cell r="B842" t="str">
            <v>LBS_</v>
          </cell>
          <cell r="C842" t="str">
            <v>L</v>
          </cell>
          <cell r="D842">
            <v>22403</v>
          </cell>
        </row>
        <row r="843">
          <cell r="B843" t="str">
            <v>LBS_</v>
          </cell>
          <cell r="C843" t="str">
            <v>L</v>
          </cell>
          <cell r="D843">
            <v>22404</v>
          </cell>
        </row>
        <row r="844">
          <cell r="B844" t="str">
            <v>LBS_</v>
          </cell>
          <cell r="C844" t="str">
            <v>L</v>
          </cell>
          <cell r="D844">
            <v>22405</v>
          </cell>
        </row>
        <row r="845">
          <cell r="B845" t="str">
            <v>LBS_</v>
          </cell>
          <cell r="C845" t="str">
            <v>L</v>
          </cell>
          <cell r="D845">
            <v>22406</v>
          </cell>
        </row>
        <row r="846">
          <cell r="B846" t="str">
            <v>LBS_</v>
          </cell>
          <cell r="C846" t="str">
            <v>L</v>
          </cell>
          <cell r="D846">
            <v>22407</v>
          </cell>
        </row>
        <row r="847">
          <cell r="B847" t="str">
            <v>LBS_</v>
          </cell>
          <cell r="C847" t="str">
            <v>L</v>
          </cell>
          <cell r="D847">
            <v>22408</v>
          </cell>
        </row>
        <row r="848">
          <cell r="B848" t="str">
            <v>LBS_</v>
          </cell>
          <cell r="C848" t="str">
            <v>L</v>
          </cell>
          <cell r="D848">
            <v>22409</v>
          </cell>
        </row>
        <row r="849">
          <cell r="B849" t="str">
            <v>LBS_</v>
          </cell>
          <cell r="C849" t="str">
            <v>L</v>
          </cell>
          <cell r="D849">
            <v>22410</v>
          </cell>
        </row>
        <row r="850">
          <cell r="A850" t="str">
            <v>ZGH_</v>
          </cell>
          <cell r="B850" t="str">
            <v>LBS_</v>
          </cell>
          <cell r="C850" t="str">
            <v>L</v>
          </cell>
          <cell r="D850">
            <v>22501</v>
          </cell>
        </row>
        <row r="851">
          <cell r="B851" t="str">
            <v>LBS_</v>
          </cell>
          <cell r="C851" t="str">
            <v>L</v>
          </cell>
          <cell r="D851">
            <v>22502</v>
          </cell>
        </row>
        <row r="852">
          <cell r="B852" t="str">
            <v>LBS_</v>
          </cell>
          <cell r="C852" t="str">
            <v>L</v>
          </cell>
          <cell r="D852">
            <v>22503</v>
          </cell>
        </row>
        <row r="853">
          <cell r="B853" t="str">
            <v>LBS_</v>
          </cell>
          <cell r="C853" t="str">
            <v>L</v>
          </cell>
          <cell r="D853">
            <v>22504</v>
          </cell>
        </row>
        <row r="854">
          <cell r="B854" t="str">
            <v>LBS_</v>
          </cell>
          <cell r="C854" t="str">
            <v>L</v>
          </cell>
          <cell r="D854">
            <v>22505</v>
          </cell>
        </row>
        <row r="855">
          <cell r="B855" t="str">
            <v>LBS_</v>
          </cell>
          <cell r="C855" t="str">
            <v>L</v>
          </cell>
          <cell r="D855">
            <v>22506</v>
          </cell>
        </row>
        <row r="856">
          <cell r="B856" t="str">
            <v>LBS_</v>
          </cell>
          <cell r="C856" t="str">
            <v>L</v>
          </cell>
          <cell r="D856">
            <v>22507</v>
          </cell>
        </row>
        <row r="857">
          <cell r="B857" t="str">
            <v>LBS_</v>
          </cell>
          <cell r="C857" t="str">
            <v>L</v>
          </cell>
          <cell r="D857">
            <v>22508</v>
          </cell>
        </row>
        <row r="858">
          <cell r="B858" t="str">
            <v>LBS_</v>
          </cell>
          <cell r="C858" t="str">
            <v>L</v>
          </cell>
          <cell r="D858">
            <v>22509</v>
          </cell>
        </row>
        <row r="859">
          <cell r="B859" t="str">
            <v>LBS_</v>
          </cell>
          <cell r="C859" t="str">
            <v>L</v>
          </cell>
          <cell r="D859">
            <v>22510</v>
          </cell>
        </row>
        <row r="860">
          <cell r="A860" t="str">
            <v>ZGH_</v>
          </cell>
          <cell r="B860" t="str">
            <v>LBS_</v>
          </cell>
          <cell r="C860" t="str">
            <v>L</v>
          </cell>
          <cell r="D860">
            <v>22601</v>
          </cell>
        </row>
        <row r="861">
          <cell r="B861" t="str">
            <v>LBS_</v>
          </cell>
          <cell r="C861" t="str">
            <v>L</v>
          </cell>
          <cell r="D861">
            <v>22602</v>
          </cell>
        </row>
        <row r="862">
          <cell r="B862" t="str">
            <v>LBS_</v>
          </cell>
          <cell r="C862" t="str">
            <v>L</v>
          </cell>
          <cell r="D862">
            <v>22603</v>
          </cell>
        </row>
        <row r="863">
          <cell r="B863" t="str">
            <v>LBS_</v>
          </cell>
          <cell r="C863" t="str">
            <v>L</v>
          </cell>
          <cell r="D863">
            <v>22604</v>
          </cell>
        </row>
        <row r="864">
          <cell r="B864" t="str">
            <v>LBS_</v>
          </cell>
          <cell r="C864" t="str">
            <v>L</v>
          </cell>
          <cell r="D864">
            <v>22605</v>
          </cell>
        </row>
        <row r="865">
          <cell r="B865" t="str">
            <v>LBS_</v>
          </cell>
          <cell r="C865" t="str">
            <v>L</v>
          </cell>
          <cell r="D865">
            <v>22606</v>
          </cell>
        </row>
        <row r="866">
          <cell r="B866" t="str">
            <v>LBS_</v>
          </cell>
          <cell r="C866" t="str">
            <v>L</v>
          </cell>
          <cell r="D866">
            <v>22607</v>
          </cell>
        </row>
        <row r="867">
          <cell r="B867" t="str">
            <v>LBS_</v>
          </cell>
          <cell r="C867" t="str">
            <v>L</v>
          </cell>
          <cell r="D867">
            <v>22608</v>
          </cell>
        </row>
        <row r="868">
          <cell r="B868" t="str">
            <v>LBS_</v>
          </cell>
          <cell r="C868" t="str">
            <v>L</v>
          </cell>
          <cell r="D868">
            <v>22609</v>
          </cell>
        </row>
        <row r="869">
          <cell r="B869" t="str">
            <v>LBS_</v>
          </cell>
          <cell r="C869" t="str">
            <v>L</v>
          </cell>
          <cell r="D869">
            <v>22610</v>
          </cell>
        </row>
        <row r="870">
          <cell r="A870" t="str">
            <v>ZGH_</v>
          </cell>
          <cell r="B870" t="str">
            <v>LBS_</v>
          </cell>
          <cell r="C870" t="str">
            <v>L</v>
          </cell>
          <cell r="D870">
            <v>22701</v>
          </cell>
        </row>
        <row r="871">
          <cell r="B871" t="str">
            <v>LBS_</v>
          </cell>
          <cell r="C871" t="str">
            <v>L</v>
          </cell>
          <cell r="D871">
            <v>22702</v>
          </cell>
        </row>
        <row r="872">
          <cell r="B872" t="str">
            <v>LBS_</v>
          </cell>
          <cell r="C872" t="str">
            <v>L</v>
          </cell>
          <cell r="D872">
            <v>22703</v>
          </cell>
        </row>
        <row r="873">
          <cell r="B873" t="str">
            <v>LBS_</v>
          </cell>
          <cell r="C873" t="str">
            <v>L</v>
          </cell>
          <cell r="D873">
            <v>22704</v>
          </cell>
        </row>
        <row r="874">
          <cell r="B874" t="str">
            <v>LBS_</v>
          </cell>
          <cell r="C874" t="str">
            <v>L</v>
          </cell>
          <cell r="D874">
            <v>22705</v>
          </cell>
        </row>
        <row r="875">
          <cell r="B875" t="str">
            <v>LBS_</v>
          </cell>
          <cell r="C875" t="str">
            <v>L</v>
          </cell>
          <cell r="D875">
            <v>22706</v>
          </cell>
        </row>
        <row r="876">
          <cell r="B876" t="str">
            <v>LBS_</v>
          </cell>
          <cell r="C876" t="str">
            <v>L</v>
          </cell>
          <cell r="D876">
            <v>22707</v>
          </cell>
        </row>
        <row r="877">
          <cell r="B877" t="str">
            <v>LBS_</v>
          </cell>
          <cell r="C877" t="str">
            <v>L</v>
          </cell>
          <cell r="D877">
            <v>22708</v>
          </cell>
        </row>
        <row r="878">
          <cell r="B878" t="str">
            <v>LBS_</v>
          </cell>
          <cell r="C878" t="str">
            <v>L</v>
          </cell>
          <cell r="D878">
            <v>22709</v>
          </cell>
        </row>
        <row r="879">
          <cell r="B879" t="str">
            <v>LBS_</v>
          </cell>
          <cell r="C879" t="str">
            <v>L</v>
          </cell>
          <cell r="D879">
            <v>22710</v>
          </cell>
        </row>
        <row r="880">
          <cell r="A880" t="str">
            <v>ZGH_</v>
          </cell>
          <cell r="B880" t="str">
            <v>LBS_</v>
          </cell>
          <cell r="C880" t="str">
            <v>L</v>
          </cell>
          <cell r="D880">
            <v>22801</v>
          </cell>
        </row>
        <row r="881">
          <cell r="B881" t="str">
            <v>LBS_</v>
          </cell>
          <cell r="C881" t="str">
            <v>L</v>
          </cell>
          <cell r="D881">
            <v>22802</v>
          </cell>
        </row>
        <row r="882">
          <cell r="B882" t="str">
            <v>LBS_</v>
          </cell>
          <cell r="C882" t="str">
            <v>L</v>
          </cell>
          <cell r="D882">
            <v>22803</v>
          </cell>
        </row>
        <row r="883">
          <cell r="B883" t="str">
            <v>LBS_</v>
          </cell>
          <cell r="C883" t="str">
            <v>L</v>
          </cell>
          <cell r="D883">
            <v>22804</v>
          </cell>
        </row>
        <row r="884">
          <cell r="B884" t="str">
            <v>LBS_</v>
          </cell>
          <cell r="C884" t="str">
            <v>L</v>
          </cell>
          <cell r="D884">
            <v>22805</v>
          </cell>
        </row>
        <row r="885">
          <cell r="B885" t="str">
            <v>LBS_</v>
          </cell>
          <cell r="C885" t="str">
            <v>L</v>
          </cell>
          <cell r="D885">
            <v>22806</v>
          </cell>
        </row>
        <row r="886">
          <cell r="B886" t="str">
            <v>LBS_</v>
          </cell>
          <cell r="C886" t="str">
            <v>L</v>
          </cell>
          <cell r="D886">
            <v>22807</v>
          </cell>
        </row>
        <row r="887">
          <cell r="B887" t="str">
            <v>LBS_</v>
          </cell>
          <cell r="C887" t="str">
            <v>L</v>
          </cell>
          <cell r="D887">
            <v>22808</v>
          </cell>
        </row>
        <row r="888">
          <cell r="B888" t="str">
            <v>LBS_</v>
          </cell>
          <cell r="C888" t="str">
            <v>L</v>
          </cell>
          <cell r="D888">
            <v>22809</v>
          </cell>
        </row>
        <row r="889">
          <cell r="B889" t="str">
            <v>LBS_</v>
          </cell>
          <cell r="C889" t="str">
            <v>L</v>
          </cell>
          <cell r="D889">
            <v>22810</v>
          </cell>
        </row>
        <row r="890">
          <cell r="A890" t="str">
            <v>ZGH_</v>
          </cell>
          <cell r="B890" t="str">
            <v>LBS_</v>
          </cell>
          <cell r="C890" t="str">
            <v>L</v>
          </cell>
          <cell r="D890">
            <v>22901</v>
          </cell>
        </row>
        <row r="891">
          <cell r="B891" t="str">
            <v>LBS_</v>
          </cell>
          <cell r="C891" t="str">
            <v>L</v>
          </cell>
          <cell r="D891">
            <v>22902</v>
          </cell>
        </row>
        <row r="892">
          <cell r="B892" t="str">
            <v>LBS_</v>
          </cell>
          <cell r="C892" t="str">
            <v>L</v>
          </cell>
          <cell r="D892">
            <v>22903</v>
          </cell>
        </row>
        <row r="893">
          <cell r="B893" t="str">
            <v>LBS_</v>
          </cell>
          <cell r="C893" t="str">
            <v>L</v>
          </cell>
          <cell r="D893">
            <v>22904</v>
          </cell>
        </row>
        <row r="894">
          <cell r="B894" t="str">
            <v>LBS_</v>
          </cell>
          <cell r="C894" t="str">
            <v>L</v>
          </cell>
          <cell r="D894">
            <v>22905</v>
          </cell>
        </row>
        <row r="895">
          <cell r="B895" t="str">
            <v>LBS_</v>
          </cell>
          <cell r="C895" t="str">
            <v>L</v>
          </cell>
          <cell r="D895">
            <v>22906</v>
          </cell>
        </row>
        <row r="896">
          <cell r="B896" t="str">
            <v>LBS_</v>
          </cell>
          <cell r="C896" t="str">
            <v>L</v>
          </cell>
          <cell r="D896">
            <v>22907</v>
          </cell>
        </row>
        <row r="897">
          <cell r="B897" t="str">
            <v>LBS_</v>
          </cell>
          <cell r="C897" t="str">
            <v>L</v>
          </cell>
          <cell r="D897">
            <v>22908</v>
          </cell>
        </row>
        <row r="898">
          <cell r="B898" t="str">
            <v>LBS_</v>
          </cell>
          <cell r="C898" t="str">
            <v>L</v>
          </cell>
          <cell r="D898">
            <v>22909</v>
          </cell>
        </row>
        <row r="899">
          <cell r="B899" t="str">
            <v>LBS_</v>
          </cell>
          <cell r="C899" t="str">
            <v>L</v>
          </cell>
          <cell r="D899">
            <v>22910</v>
          </cell>
        </row>
        <row r="900">
          <cell r="A900" t="str">
            <v>ZGH_</v>
          </cell>
          <cell r="B900" t="str">
            <v>LBS_</v>
          </cell>
          <cell r="C900" t="str">
            <v>L</v>
          </cell>
          <cell r="D900">
            <v>23001</v>
          </cell>
        </row>
        <row r="901">
          <cell r="B901" t="str">
            <v>LBS_</v>
          </cell>
          <cell r="C901" t="str">
            <v>L</v>
          </cell>
          <cell r="D901">
            <v>23002</v>
          </cell>
        </row>
        <row r="902">
          <cell r="B902" t="str">
            <v>LBS_</v>
          </cell>
          <cell r="C902" t="str">
            <v>L</v>
          </cell>
          <cell r="D902">
            <v>23003</v>
          </cell>
        </row>
        <row r="903">
          <cell r="B903" t="str">
            <v>LBS_</v>
          </cell>
          <cell r="C903" t="str">
            <v>L</v>
          </cell>
          <cell r="D903">
            <v>23004</v>
          </cell>
        </row>
        <row r="904">
          <cell r="B904" t="str">
            <v>LBS_</v>
          </cell>
          <cell r="C904" t="str">
            <v>L</v>
          </cell>
          <cell r="D904">
            <v>23005</v>
          </cell>
        </row>
        <row r="905">
          <cell r="B905" t="str">
            <v>LBS_</v>
          </cell>
          <cell r="C905" t="str">
            <v>L</v>
          </cell>
          <cell r="D905">
            <v>23006</v>
          </cell>
        </row>
        <row r="906">
          <cell r="B906" t="str">
            <v>LBS_</v>
          </cell>
          <cell r="C906" t="str">
            <v>L</v>
          </cell>
          <cell r="D906">
            <v>23007</v>
          </cell>
        </row>
        <row r="907">
          <cell r="B907" t="str">
            <v>LBS_</v>
          </cell>
          <cell r="C907" t="str">
            <v>L</v>
          </cell>
          <cell r="D907">
            <v>23008</v>
          </cell>
        </row>
        <row r="908">
          <cell r="B908" t="str">
            <v>LBS_</v>
          </cell>
          <cell r="C908" t="str">
            <v>L</v>
          </cell>
          <cell r="D908">
            <v>23009</v>
          </cell>
        </row>
        <row r="909">
          <cell r="B909" t="str">
            <v>LBS_</v>
          </cell>
          <cell r="C909" t="str">
            <v>L</v>
          </cell>
          <cell r="D909">
            <v>23010</v>
          </cell>
        </row>
        <row r="910">
          <cell r="A910" t="str">
            <v>GD_METERING</v>
          </cell>
          <cell r="B910" t="str">
            <v>LBS1_P_Bandara</v>
          </cell>
          <cell r="C910" t="str">
            <v>R</v>
          </cell>
          <cell r="D910">
            <v>30101</v>
          </cell>
        </row>
        <row r="911">
          <cell r="B911" t="str">
            <v>LBS2_Metering</v>
          </cell>
          <cell r="C911" t="str">
            <v>L</v>
          </cell>
          <cell r="D911">
            <v>30102</v>
          </cell>
        </row>
        <row r="912">
          <cell r="B912" t="str">
            <v>LBS3_GH_Tuban</v>
          </cell>
          <cell r="C912" t="str">
            <v>R</v>
          </cell>
          <cell r="D912">
            <v>30103</v>
          </cell>
        </row>
        <row r="913">
          <cell r="A913" t="str">
            <v>GD_PATRAJASA</v>
          </cell>
          <cell r="B913" t="str">
            <v>LBS1_Angkasa_Pura</v>
          </cell>
          <cell r="C913" t="str">
            <v>R</v>
          </cell>
          <cell r="D913">
            <v>30201</v>
          </cell>
        </row>
        <row r="914">
          <cell r="B914" t="str">
            <v>LBS_2_Patrajasa</v>
          </cell>
          <cell r="C914" t="str">
            <v>L</v>
          </cell>
          <cell r="D914">
            <v>30202</v>
          </cell>
        </row>
        <row r="915">
          <cell r="B915" t="str">
            <v>LBS3_Bali_Hai</v>
          </cell>
          <cell r="C915" t="str">
            <v>R</v>
          </cell>
          <cell r="D915">
            <v>30203</v>
          </cell>
        </row>
        <row r="916">
          <cell r="A916" t="str">
            <v>GD_KARTIKA_PLAZA</v>
          </cell>
          <cell r="B916" t="str">
            <v>LBS1_Bali_Garden</v>
          </cell>
          <cell r="C916" t="str">
            <v>R</v>
          </cell>
          <cell r="D916">
            <v>30301</v>
          </cell>
        </row>
        <row r="917">
          <cell r="B917" t="str">
            <v>LBS_2_Kartika_Plaza</v>
          </cell>
          <cell r="C917" t="str">
            <v>L</v>
          </cell>
          <cell r="D917">
            <v>30302</v>
          </cell>
        </row>
        <row r="918">
          <cell r="B918" t="str">
            <v>LBS3_Bali Dinasty</v>
          </cell>
          <cell r="C918" t="str">
            <v>R</v>
          </cell>
          <cell r="D918">
            <v>30303</v>
          </cell>
        </row>
        <row r="919">
          <cell r="A919" t="str">
            <v>GD_IMPERIAL</v>
          </cell>
          <cell r="B919" t="str">
            <v>LBS1_Oberoi</v>
          </cell>
          <cell r="C919" t="str">
            <v>R</v>
          </cell>
          <cell r="D919">
            <v>30401</v>
          </cell>
        </row>
        <row r="920">
          <cell r="B920" t="str">
            <v>LBS2_Imperial</v>
          </cell>
          <cell r="C920" t="str">
            <v>L</v>
          </cell>
          <cell r="D920">
            <v>30402</v>
          </cell>
        </row>
        <row r="921">
          <cell r="B921" t="str">
            <v>LBS3_Cendana_Paradise</v>
          </cell>
          <cell r="C921" t="str">
            <v>R</v>
          </cell>
          <cell r="D921">
            <v>30403</v>
          </cell>
        </row>
        <row r="922">
          <cell r="A922" t="str">
            <v>GD_BALI_PADMA</v>
          </cell>
          <cell r="B922" t="str">
            <v>LBS1_Bali_Sani</v>
          </cell>
          <cell r="C922" t="str">
            <v>R</v>
          </cell>
          <cell r="D922">
            <v>30501</v>
          </cell>
        </row>
        <row r="923">
          <cell r="B923" t="str">
            <v>LBS2_Bali_Padma</v>
          </cell>
          <cell r="C923" t="str">
            <v>L</v>
          </cell>
          <cell r="D923">
            <v>30502</v>
          </cell>
        </row>
        <row r="924">
          <cell r="B924" t="str">
            <v>LBS3_Mandira_Cottage</v>
          </cell>
          <cell r="C924" t="str">
            <v>R</v>
          </cell>
          <cell r="D924">
            <v>30503</v>
          </cell>
        </row>
        <row r="925">
          <cell r="A925" t="str">
            <v>GD_SAHID</v>
          </cell>
          <cell r="B925" t="str">
            <v>LBS1_Hyunday</v>
          </cell>
          <cell r="C925" t="str">
            <v>R</v>
          </cell>
          <cell r="D925">
            <v>30601</v>
          </cell>
        </row>
        <row r="926">
          <cell r="B926" t="str">
            <v>LBS2_Sahid</v>
          </cell>
          <cell r="C926" t="str">
            <v>L</v>
          </cell>
          <cell r="D926">
            <v>30602</v>
          </cell>
        </row>
        <row r="927">
          <cell r="B927" t="str">
            <v>LBS3_Rama_Palace</v>
          </cell>
          <cell r="C927" t="str">
            <v>R</v>
          </cell>
          <cell r="D927">
            <v>30603</v>
          </cell>
        </row>
        <row r="928">
          <cell r="A928" t="str">
            <v>GD_KULKUL</v>
          </cell>
          <cell r="B928" t="str">
            <v>LBS1_Bali_Intan</v>
          </cell>
          <cell r="C928" t="str">
            <v>L</v>
          </cell>
          <cell r="D928">
            <v>30701</v>
          </cell>
        </row>
        <row r="929">
          <cell r="B929" t="str">
            <v>LBS2_Kulkul</v>
          </cell>
          <cell r="C929" t="str">
            <v>L</v>
          </cell>
          <cell r="D929">
            <v>30702</v>
          </cell>
        </row>
        <row r="930">
          <cell r="B930" t="str">
            <v>LBS3_H_Legian</v>
          </cell>
          <cell r="C930" t="str">
            <v>L</v>
          </cell>
          <cell r="D930">
            <v>30703</v>
          </cell>
        </row>
        <row r="931">
          <cell r="A931" t="str">
            <v>GD_GBB</v>
          </cell>
          <cell r="B931" t="str">
            <v>LBS1_P_GBB_1</v>
          </cell>
          <cell r="C931" t="str">
            <v>R</v>
          </cell>
          <cell r="D931">
            <v>30801</v>
          </cell>
        </row>
        <row r="932">
          <cell r="B932" t="str">
            <v>LBS2_P_GBB_2</v>
          </cell>
          <cell r="C932" t="str">
            <v>L</v>
          </cell>
          <cell r="D932">
            <v>30802</v>
          </cell>
        </row>
        <row r="933">
          <cell r="B933" t="str">
            <v>LBS3_KOPEL_GBB</v>
          </cell>
          <cell r="C933" t="str">
            <v>R</v>
          </cell>
          <cell r="D933">
            <v>30803</v>
          </cell>
        </row>
        <row r="934">
          <cell r="A934" t="str">
            <v>GD_WERDAPURA</v>
          </cell>
          <cell r="B934" t="str">
            <v>LBS1_Santrian_I</v>
          </cell>
          <cell r="C934" t="str">
            <v>R</v>
          </cell>
          <cell r="D934">
            <v>30901</v>
          </cell>
        </row>
        <row r="935">
          <cell r="B935" t="str">
            <v>LBS2_Werdapura</v>
          </cell>
          <cell r="C935" t="str">
            <v>L</v>
          </cell>
          <cell r="D935">
            <v>30902</v>
          </cell>
        </row>
        <row r="936">
          <cell r="B936" t="str">
            <v>LBS3_Bumi_Ayu</v>
          </cell>
          <cell r="C936" t="str">
            <v>R</v>
          </cell>
          <cell r="D936">
            <v>30903</v>
          </cell>
        </row>
        <row r="937">
          <cell r="A937" t="str">
            <v>GD_SANUR BEACH</v>
          </cell>
          <cell r="B937" t="str">
            <v>LBS1_Santrian_II</v>
          </cell>
          <cell r="C937" t="str">
            <v>R</v>
          </cell>
          <cell r="D937">
            <v>31001</v>
          </cell>
        </row>
        <row r="938">
          <cell r="B938" t="str">
            <v>LBS2_Sanur_Beach</v>
          </cell>
          <cell r="C938" t="str">
            <v>L</v>
          </cell>
          <cell r="D938">
            <v>31002</v>
          </cell>
        </row>
        <row r="939">
          <cell r="B939" t="str">
            <v>LBS3_Surya_Beach</v>
          </cell>
          <cell r="C939" t="str">
            <v>R</v>
          </cell>
          <cell r="D939">
            <v>31003</v>
          </cell>
        </row>
        <row r="940">
          <cell r="A940" t="str">
            <v>GD_GKN</v>
          </cell>
          <cell r="B940" t="str">
            <v>LBS1_G_DPR</v>
          </cell>
          <cell r="C940" t="str">
            <v>R</v>
          </cell>
          <cell r="D940">
            <v>31101</v>
          </cell>
        </row>
        <row r="941">
          <cell r="B941" t="str">
            <v>LBS2_GKN</v>
          </cell>
          <cell r="C941" t="str">
            <v>L</v>
          </cell>
          <cell r="D941">
            <v>31102</v>
          </cell>
        </row>
        <row r="942">
          <cell r="B942" t="str">
            <v>LBS3_BPD</v>
          </cell>
          <cell r="C942" t="str">
            <v>R</v>
          </cell>
          <cell r="D942">
            <v>31103</v>
          </cell>
        </row>
        <row r="943">
          <cell r="A943" t="str">
            <v>GD_JAYASABHA</v>
          </cell>
          <cell r="B943" t="str">
            <v>LBS1_Kandapon</v>
          </cell>
          <cell r="C943" t="str">
            <v>R</v>
          </cell>
          <cell r="D943">
            <v>31201</v>
          </cell>
        </row>
        <row r="944">
          <cell r="B944" t="str">
            <v>LBS2_Jayasabha</v>
          </cell>
          <cell r="C944" t="str">
            <v>L</v>
          </cell>
          <cell r="D944">
            <v>31202</v>
          </cell>
        </row>
        <row r="945">
          <cell r="B945" t="str">
            <v>LBS3_Bali_Hotel</v>
          </cell>
          <cell r="C945" t="str">
            <v>R</v>
          </cell>
          <cell r="D945">
            <v>31203</v>
          </cell>
        </row>
        <row r="946">
          <cell r="A946" t="str">
            <v>GD_KODAM</v>
          </cell>
          <cell r="B946" t="str">
            <v>LBS1_Percetakan_Bali</v>
          </cell>
          <cell r="C946" t="str">
            <v>R</v>
          </cell>
          <cell r="D946">
            <v>31301</v>
          </cell>
        </row>
        <row r="947">
          <cell r="B947" t="str">
            <v>LBS2_Kodam</v>
          </cell>
          <cell r="C947" t="str">
            <v>L</v>
          </cell>
          <cell r="D947">
            <v>31302</v>
          </cell>
        </row>
        <row r="948">
          <cell r="B948" t="str">
            <v>LBS3_Bank_EXIM</v>
          </cell>
          <cell r="C948" t="str">
            <v>R</v>
          </cell>
          <cell r="D948">
            <v>31303</v>
          </cell>
        </row>
        <row r="949">
          <cell r="A949" t="str">
            <v>GD_RSUP</v>
          </cell>
          <cell r="B949" t="str">
            <v>LBS1_Yantel</v>
          </cell>
          <cell r="C949" t="str">
            <v>R</v>
          </cell>
          <cell r="D949">
            <v>31401</v>
          </cell>
        </row>
        <row r="950">
          <cell r="B950" t="str">
            <v>LBS2_RSUP</v>
          </cell>
          <cell r="C950" t="str">
            <v>L</v>
          </cell>
          <cell r="D950">
            <v>31402</v>
          </cell>
        </row>
        <row r="951">
          <cell r="B951" t="str">
            <v>LBS3_Grand_Sudirman</v>
          </cell>
          <cell r="C951" t="str">
            <v>R</v>
          </cell>
          <cell r="D951">
            <v>31403</v>
          </cell>
        </row>
        <row r="952">
          <cell r="A952" t="str">
            <v>GD_POLDA</v>
          </cell>
          <cell r="B952" t="str">
            <v>LBS1_GOR</v>
          </cell>
          <cell r="C952" t="str">
            <v>L</v>
          </cell>
          <cell r="D952">
            <v>31501</v>
          </cell>
        </row>
        <row r="953">
          <cell r="B953" t="str">
            <v>LBS2_POLDA</v>
          </cell>
          <cell r="C953" t="str">
            <v>L</v>
          </cell>
          <cell r="D953">
            <v>31502</v>
          </cell>
        </row>
        <row r="954">
          <cell r="B954" t="str">
            <v>LBS3_RSU_Puri_Raharja</v>
          </cell>
          <cell r="C954" t="str">
            <v>L</v>
          </cell>
          <cell r="D954">
            <v>31503</v>
          </cell>
        </row>
        <row r="955">
          <cell r="A955" t="str">
            <v>GD_BALI_RESORT</v>
          </cell>
          <cell r="B955" t="str">
            <v>LBS1_H_Bali_Bintang</v>
          </cell>
          <cell r="C955" t="str">
            <v>R</v>
          </cell>
          <cell r="D955">
            <v>31601</v>
          </cell>
        </row>
        <row r="956">
          <cell r="B956" t="str">
            <v>LBS2_Bali_Resort</v>
          </cell>
          <cell r="C956" t="str">
            <v>L</v>
          </cell>
          <cell r="D956">
            <v>31602</v>
          </cell>
        </row>
        <row r="957">
          <cell r="B957" t="str">
            <v>LBS3_Helmy</v>
          </cell>
          <cell r="C957" t="str">
            <v>R</v>
          </cell>
          <cell r="D957">
            <v>31603</v>
          </cell>
        </row>
        <row r="958">
          <cell r="A958" t="str">
            <v>GD_BALI_SOL</v>
          </cell>
          <cell r="B958" t="str">
            <v>LBS1_Amenity_Core</v>
          </cell>
          <cell r="C958" t="str">
            <v>R</v>
          </cell>
          <cell r="D958">
            <v>31701</v>
          </cell>
        </row>
        <row r="959">
          <cell r="B959" t="str">
            <v>LBS2_Bali_Sol</v>
          </cell>
          <cell r="C959" t="str">
            <v>L</v>
          </cell>
          <cell r="D959">
            <v>31702</v>
          </cell>
        </row>
        <row r="960">
          <cell r="B960" t="str">
            <v>LBS3_Sheraton</v>
          </cell>
          <cell r="C960" t="str">
            <v>R</v>
          </cell>
          <cell r="D960">
            <v>31703</v>
          </cell>
        </row>
        <row r="961">
          <cell r="A961" t="str">
            <v>GD_NUSA_INDAH</v>
          </cell>
          <cell r="B961" t="str">
            <v>LBS1_Sheraton</v>
          </cell>
          <cell r="C961" t="str">
            <v>R</v>
          </cell>
          <cell r="D961">
            <v>31801</v>
          </cell>
        </row>
        <row r="962">
          <cell r="B962" t="str">
            <v>LBS2_H_Nusa_Indah</v>
          </cell>
          <cell r="C962" t="str">
            <v>L</v>
          </cell>
          <cell r="D962">
            <v>31802</v>
          </cell>
        </row>
        <row r="963">
          <cell r="B963" t="str">
            <v>LBS3_SS_II</v>
          </cell>
          <cell r="C963" t="str">
            <v>R</v>
          </cell>
          <cell r="D963">
            <v>31803</v>
          </cell>
        </row>
        <row r="964">
          <cell r="A964" t="str">
            <v>GD_GARDU_F</v>
          </cell>
          <cell r="B964" t="str">
            <v>LBS1_H_Bualu</v>
          </cell>
          <cell r="C964" t="str">
            <v>R</v>
          </cell>
          <cell r="D964">
            <v>31901</v>
          </cell>
        </row>
        <row r="965">
          <cell r="B965" t="str">
            <v>LBS2_Gardu_F</v>
          </cell>
          <cell r="C965" t="str">
            <v>L</v>
          </cell>
          <cell r="D965">
            <v>31902</v>
          </cell>
        </row>
        <row r="966">
          <cell r="B966" t="str">
            <v>LBS3_STO</v>
          </cell>
          <cell r="C966" t="str">
            <v>R</v>
          </cell>
          <cell r="D966">
            <v>31903</v>
          </cell>
        </row>
        <row r="967">
          <cell r="A967" t="str">
            <v>GD_HILTON</v>
          </cell>
          <cell r="B967" t="str">
            <v>LBS1_P_Hilton</v>
          </cell>
          <cell r="C967" t="str">
            <v>R</v>
          </cell>
          <cell r="D967">
            <v>32001</v>
          </cell>
        </row>
        <row r="968">
          <cell r="B968" t="str">
            <v>LBS2_Hilton</v>
          </cell>
          <cell r="C968" t="str">
            <v>L</v>
          </cell>
          <cell r="D968">
            <v>32002</v>
          </cell>
        </row>
        <row r="969">
          <cell r="B969" t="str">
            <v>LBS3_H_Putri_Bali</v>
          </cell>
          <cell r="C969" t="str">
            <v>R</v>
          </cell>
          <cell r="D969">
            <v>32003</v>
          </cell>
        </row>
        <row r="970">
          <cell r="A970" t="str">
            <v>GD_PUTRI_BALI</v>
          </cell>
          <cell r="B970" t="str">
            <v>LBS1_Hilton</v>
          </cell>
          <cell r="C970" t="str">
            <v>R</v>
          </cell>
          <cell r="D970">
            <v>32101</v>
          </cell>
        </row>
        <row r="971">
          <cell r="B971" t="str">
            <v>LBS2_Putri_Bali</v>
          </cell>
          <cell r="C971" t="str">
            <v>L</v>
          </cell>
          <cell r="D971">
            <v>32102</v>
          </cell>
        </row>
        <row r="972">
          <cell r="B972" t="str">
            <v>LBS3_Hyatt_Regency</v>
          </cell>
          <cell r="C972" t="str">
            <v>R</v>
          </cell>
          <cell r="D972">
            <v>32103</v>
          </cell>
        </row>
        <row r="973">
          <cell r="A973" t="str">
            <v>GD_CLUB_MED</v>
          </cell>
          <cell r="B973" t="str">
            <v>LBS1_Lagoon</v>
          </cell>
          <cell r="C973" t="str">
            <v>R</v>
          </cell>
          <cell r="D973">
            <v>32201</v>
          </cell>
        </row>
        <row r="974">
          <cell r="B974" t="str">
            <v>LBS2_Club_Med</v>
          </cell>
          <cell r="C974" t="str">
            <v>L</v>
          </cell>
          <cell r="D974">
            <v>32202</v>
          </cell>
        </row>
        <row r="975">
          <cell r="B975" t="str">
            <v>LBS3_Bali Apartment</v>
          </cell>
          <cell r="C975" t="str">
            <v>R</v>
          </cell>
          <cell r="D975">
            <v>32203</v>
          </cell>
        </row>
        <row r="976">
          <cell r="A976" t="str">
            <v>GD_BALI_CLIFF</v>
          </cell>
          <cell r="B976" t="str">
            <v>LBS1_SSB_Telkom</v>
          </cell>
          <cell r="C976" t="str">
            <v>L</v>
          </cell>
          <cell r="D976">
            <v>32301</v>
          </cell>
        </row>
        <row r="977">
          <cell r="B977" t="str">
            <v>LBS2_Bali_Cliff</v>
          </cell>
          <cell r="C977" t="str">
            <v>L</v>
          </cell>
          <cell r="D977">
            <v>32302</v>
          </cell>
        </row>
        <row r="978">
          <cell r="B978" t="str">
            <v>LBS3_Pompa_Air_Bali_Cliff</v>
          </cell>
          <cell r="C978" t="str">
            <v>L</v>
          </cell>
          <cell r="D978">
            <v>32303</v>
          </cell>
        </row>
        <row r="979">
          <cell r="A979" t="str">
            <v>GD_KERATON_BALI</v>
          </cell>
          <cell r="B979" t="str">
            <v>LBS1_Pansea_Bali</v>
          </cell>
          <cell r="C979" t="str">
            <v>R</v>
          </cell>
          <cell r="D979">
            <v>32401</v>
          </cell>
        </row>
        <row r="980">
          <cell r="B980" t="str">
            <v>LBS2_Keraton_Bali</v>
          </cell>
          <cell r="C980" t="str">
            <v>L</v>
          </cell>
          <cell r="D980">
            <v>32402</v>
          </cell>
        </row>
        <row r="981">
          <cell r="B981" t="str">
            <v>LBS3_STO_Jimbaran</v>
          </cell>
          <cell r="C981" t="str">
            <v>R</v>
          </cell>
          <cell r="D981">
            <v>32403</v>
          </cell>
        </row>
        <row r="982">
          <cell r="A982" t="str">
            <v>GD_ART_CENTER</v>
          </cell>
          <cell r="B982" t="str">
            <v>LBS1_STSI</v>
          </cell>
          <cell r="C982" t="str">
            <v>R</v>
          </cell>
          <cell r="D982">
            <v>32501</v>
          </cell>
        </row>
        <row r="983">
          <cell r="B983" t="str">
            <v>LBS2_Art_Center</v>
          </cell>
          <cell r="C983" t="str">
            <v>L</v>
          </cell>
          <cell r="D983">
            <v>32502</v>
          </cell>
        </row>
        <row r="984">
          <cell r="B984" t="str">
            <v>LBS3_RRI_Klandis</v>
          </cell>
          <cell r="C984" t="str">
            <v>R</v>
          </cell>
          <cell r="D984">
            <v>32503</v>
          </cell>
        </row>
        <row r="985">
          <cell r="A985" t="str">
            <v>GD_PAM_BLUSUNG</v>
          </cell>
          <cell r="B985" t="str">
            <v>LBS1_M196</v>
          </cell>
          <cell r="C985" t="str">
            <v>R</v>
          </cell>
          <cell r="D985">
            <v>32601</v>
          </cell>
        </row>
        <row r="986">
          <cell r="B986" t="str">
            <v>LBS2_PAM_Blusung</v>
          </cell>
          <cell r="C986" t="str">
            <v>L</v>
          </cell>
          <cell r="D986">
            <v>32602</v>
          </cell>
        </row>
        <row r="987">
          <cell r="B987" t="str">
            <v>LBS3_DB258</v>
          </cell>
          <cell r="C987" t="str">
            <v>R</v>
          </cell>
          <cell r="D987">
            <v>32603</v>
          </cell>
        </row>
        <row r="988">
          <cell r="A988" t="str">
            <v>ZGD_</v>
          </cell>
          <cell r="B988" t="str">
            <v>LBS1_</v>
          </cell>
          <cell r="C988" t="str">
            <v>L</v>
          </cell>
          <cell r="D988">
            <v>32701</v>
          </cell>
        </row>
        <row r="989">
          <cell r="B989" t="str">
            <v>LBS2_</v>
          </cell>
          <cell r="C989" t="str">
            <v>L</v>
          </cell>
          <cell r="D989">
            <v>32702</v>
          </cell>
        </row>
        <row r="990">
          <cell r="B990" t="str">
            <v>LBS3_</v>
          </cell>
          <cell r="C990" t="str">
            <v>L</v>
          </cell>
          <cell r="D990">
            <v>32703</v>
          </cell>
        </row>
        <row r="991">
          <cell r="A991" t="str">
            <v>ZGD_</v>
          </cell>
          <cell r="B991" t="str">
            <v>LBS1_</v>
          </cell>
          <cell r="C991" t="str">
            <v>L</v>
          </cell>
          <cell r="D991">
            <v>32801</v>
          </cell>
        </row>
        <row r="992">
          <cell r="B992" t="str">
            <v>LBS2_</v>
          </cell>
          <cell r="C992" t="str">
            <v>L</v>
          </cell>
          <cell r="D992">
            <v>32802</v>
          </cell>
        </row>
        <row r="993">
          <cell r="B993" t="str">
            <v>LBS3_</v>
          </cell>
          <cell r="C993" t="str">
            <v>L</v>
          </cell>
          <cell r="D993">
            <v>32803</v>
          </cell>
        </row>
        <row r="994">
          <cell r="A994" t="str">
            <v>ZGD_</v>
          </cell>
          <cell r="B994" t="str">
            <v>LBS1_</v>
          </cell>
          <cell r="C994" t="str">
            <v>L</v>
          </cell>
          <cell r="D994">
            <v>32901</v>
          </cell>
        </row>
        <row r="995">
          <cell r="B995" t="str">
            <v>LBS2_</v>
          </cell>
          <cell r="C995" t="str">
            <v>L</v>
          </cell>
          <cell r="D995">
            <v>32902</v>
          </cell>
        </row>
        <row r="996">
          <cell r="B996" t="str">
            <v>LBS3_</v>
          </cell>
          <cell r="C996" t="str">
            <v>L</v>
          </cell>
          <cell r="D996">
            <v>32903</v>
          </cell>
        </row>
        <row r="997">
          <cell r="A997" t="str">
            <v>ZGD_</v>
          </cell>
          <cell r="B997" t="str">
            <v>LBS1_</v>
          </cell>
          <cell r="C997" t="str">
            <v>L</v>
          </cell>
          <cell r="D997">
            <v>33001</v>
          </cell>
        </row>
        <row r="998">
          <cell r="B998" t="str">
            <v>LBS2_</v>
          </cell>
          <cell r="C998" t="str">
            <v>L</v>
          </cell>
          <cell r="D998">
            <v>33002</v>
          </cell>
        </row>
        <row r="999">
          <cell r="B999" t="str">
            <v>LBS3_</v>
          </cell>
          <cell r="C999" t="str">
            <v>L</v>
          </cell>
          <cell r="D999">
            <v>33003</v>
          </cell>
        </row>
        <row r="1000">
          <cell r="A1000" t="str">
            <v>ZGD_</v>
          </cell>
          <cell r="B1000" t="str">
            <v>LBS1_</v>
          </cell>
          <cell r="C1000" t="str">
            <v>L</v>
          </cell>
          <cell r="D1000">
            <v>33101</v>
          </cell>
        </row>
        <row r="1001">
          <cell r="B1001" t="str">
            <v>LBS2_</v>
          </cell>
          <cell r="C1001" t="str">
            <v>L</v>
          </cell>
          <cell r="D1001">
            <v>33102</v>
          </cell>
        </row>
        <row r="1002">
          <cell r="B1002" t="str">
            <v>LBS3_</v>
          </cell>
          <cell r="C1002" t="str">
            <v>L</v>
          </cell>
          <cell r="D1002">
            <v>33103</v>
          </cell>
        </row>
        <row r="1003">
          <cell r="A1003" t="str">
            <v>ZGD_</v>
          </cell>
          <cell r="B1003" t="str">
            <v>LBS1_</v>
          </cell>
          <cell r="C1003" t="str">
            <v>L</v>
          </cell>
          <cell r="D1003">
            <v>33201</v>
          </cell>
        </row>
        <row r="1004">
          <cell r="B1004" t="str">
            <v>LBS2_</v>
          </cell>
          <cell r="C1004" t="str">
            <v>L</v>
          </cell>
          <cell r="D1004">
            <v>33202</v>
          </cell>
        </row>
        <row r="1005">
          <cell r="B1005" t="str">
            <v>LBS3_</v>
          </cell>
          <cell r="C1005" t="str">
            <v>L</v>
          </cell>
          <cell r="D1005">
            <v>33203</v>
          </cell>
        </row>
        <row r="1006">
          <cell r="A1006" t="str">
            <v>ZGD_</v>
          </cell>
          <cell r="B1006" t="str">
            <v>LBS1_</v>
          </cell>
          <cell r="C1006" t="str">
            <v>L</v>
          </cell>
          <cell r="D1006">
            <v>33301</v>
          </cell>
        </row>
        <row r="1007">
          <cell r="B1007" t="str">
            <v>LBS2_</v>
          </cell>
          <cell r="C1007" t="str">
            <v>L</v>
          </cell>
          <cell r="D1007">
            <v>33302</v>
          </cell>
        </row>
        <row r="1008">
          <cell r="B1008" t="str">
            <v>LBS3_</v>
          </cell>
          <cell r="C1008" t="str">
            <v>L</v>
          </cell>
          <cell r="D1008">
            <v>33303</v>
          </cell>
        </row>
        <row r="1009">
          <cell r="A1009" t="str">
            <v>ZGD_</v>
          </cell>
          <cell r="B1009" t="str">
            <v>LBS1_</v>
          </cell>
          <cell r="C1009" t="str">
            <v>L</v>
          </cell>
          <cell r="D1009">
            <v>33401</v>
          </cell>
        </row>
        <row r="1010">
          <cell r="B1010" t="str">
            <v>LBS2_</v>
          </cell>
          <cell r="C1010" t="str">
            <v>L</v>
          </cell>
          <cell r="D1010">
            <v>33402</v>
          </cell>
        </row>
        <row r="1011">
          <cell r="B1011" t="str">
            <v>LBS3_</v>
          </cell>
          <cell r="C1011" t="str">
            <v>L</v>
          </cell>
          <cell r="D1011">
            <v>33403</v>
          </cell>
        </row>
        <row r="1012">
          <cell r="A1012" t="str">
            <v>ZGD_</v>
          </cell>
          <cell r="B1012" t="str">
            <v>LBS1_</v>
          </cell>
          <cell r="C1012" t="str">
            <v>L</v>
          </cell>
          <cell r="D1012">
            <v>33501</v>
          </cell>
        </row>
        <row r="1013">
          <cell r="B1013" t="str">
            <v>LBS2_</v>
          </cell>
          <cell r="C1013" t="str">
            <v>L</v>
          </cell>
          <cell r="D1013">
            <v>33502</v>
          </cell>
        </row>
        <row r="1014">
          <cell r="B1014" t="str">
            <v>LBS3_</v>
          </cell>
          <cell r="C1014" t="str">
            <v>L</v>
          </cell>
          <cell r="D1014">
            <v>33503</v>
          </cell>
        </row>
        <row r="1015">
          <cell r="A1015" t="str">
            <v>ZGD_</v>
          </cell>
          <cell r="B1015" t="str">
            <v>LBS1_</v>
          </cell>
          <cell r="C1015" t="str">
            <v>L</v>
          </cell>
          <cell r="D1015">
            <v>33601</v>
          </cell>
        </row>
        <row r="1016">
          <cell r="B1016" t="str">
            <v>LBS2_</v>
          </cell>
          <cell r="C1016" t="str">
            <v>L</v>
          </cell>
          <cell r="D1016">
            <v>33602</v>
          </cell>
        </row>
        <row r="1017">
          <cell r="B1017" t="str">
            <v>LBS3_</v>
          </cell>
          <cell r="C1017" t="str">
            <v>L</v>
          </cell>
          <cell r="D1017">
            <v>33603</v>
          </cell>
        </row>
        <row r="1018">
          <cell r="A1018" t="str">
            <v>ZGD_</v>
          </cell>
          <cell r="B1018" t="str">
            <v>LBS1_</v>
          </cell>
          <cell r="C1018" t="str">
            <v>L</v>
          </cell>
          <cell r="D1018">
            <v>33701</v>
          </cell>
        </row>
        <row r="1019">
          <cell r="B1019" t="str">
            <v>LBS2_</v>
          </cell>
          <cell r="C1019" t="str">
            <v>L</v>
          </cell>
          <cell r="D1019">
            <v>33702</v>
          </cell>
        </row>
        <row r="1020">
          <cell r="B1020" t="str">
            <v>LBS3_</v>
          </cell>
          <cell r="C1020" t="str">
            <v>L</v>
          </cell>
          <cell r="D1020">
            <v>33703</v>
          </cell>
        </row>
        <row r="1021">
          <cell r="A1021" t="str">
            <v>ZGD_</v>
          </cell>
          <cell r="B1021" t="str">
            <v>LBS1_</v>
          </cell>
          <cell r="C1021" t="str">
            <v>L</v>
          </cell>
          <cell r="D1021">
            <v>33801</v>
          </cell>
        </row>
        <row r="1022">
          <cell r="B1022" t="str">
            <v>LBS2_</v>
          </cell>
          <cell r="C1022" t="str">
            <v>L</v>
          </cell>
          <cell r="D1022">
            <v>33802</v>
          </cell>
        </row>
        <row r="1023">
          <cell r="B1023" t="str">
            <v>LBS3_</v>
          </cell>
          <cell r="C1023" t="str">
            <v>L</v>
          </cell>
          <cell r="D1023">
            <v>33803</v>
          </cell>
        </row>
        <row r="1024">
          <cell r="A1024" t="str">
            <v>ZGD_</v>
          </cell>
          <cell r="B1024" t="str">
            <v>LBS1_</v>
          </cell>
          <cell r="C1024" t="str">
            <v>L</v>
          </cell>
          <cell r="D1024">
            <v>33901</v>
          </cell>
        </row>
        <row r="1025">
          <cell r="B1025" t="str">
            <v>LBS2_</v>
          </cell>
          <cell r="C1025" t="str">
            <v>L</v>
          </cell>
          <cell r="D1025">
            <v>33902</v>
          </cell>
        </row>
        <row r="1026">
          <cell r="B1026" t="str">
            <v>LBS3_</v>
          </cell>
          <cell r="C1026" t="str">
            <v>L</v>
          </cell>
          <cell r="D1026">
            <v>33903</v>
          </cell>
        </row>
        <row r="1027">
          <cell r="A1027" t="str">
            <v>ZGD_</v>
          </cell>
          <cell r="B1027" t="str">
            <v>LBS1_</v>
          </cell>
          <cell r="C1027" t="str">
            <v>L</v>
          </cell>
          <cell r="D1027">
            <v>34001</v>
          </cell>
        </row>
        <row r="1028">
          <cell r="B1028" t="str">
            <v>LBS2_</v>
          </cell>
          <cell r="C1028" t="str">
            <v>L</v>
          </cell>
          <cell r="D1028">
            <v>34002</v>
          </cell>
        </row>
        <row r="1029">
          <cell r="B1029" t="str">
            <v>LBS3_</v>
          </cell>
          <cell r="C1029" t="str">
            <v>L</v>
          </cell>
          <cell r="D1029">
            <v>34003</v>
          </cell>
        </row>
        <row r="1030">
          <cell r="A1030" t="str">
            <v>ZGD_</v>
          </cell>
          <cell r="B1030" t="str">
            <v>LBS1_</v>
          </cell>
          <cell r="C1030" t="str">
            <v>L</v>
          </cell>
          <cell r="D1030">
            <v>34101</v>
          </cell>
        </row>
        <row r="1031">
          <cell r="B1031" t="str">
            <v>LBS2_</v>
          </cell>
          <cell r="C1031" t="str">
            <v>L</v>
          </cell>
          <cell r="D1031">
            <v>34102</v>
          </cell>
        </row>
        <row r="1032">
          <cell r="B1032" t="str">
            <v>LBS3_</v>
          </cell>
          <cell r="C1032" t="str">
            <v>L</v>
          </cell>
          <cell r="D1032">
            <v>34103</v>
          </cell>
        </row>
        <row r="1033">
          <cell r="A1033" t="str">
            <v>ZGD_</v>
          </cell>
          <cell r="B1033" t="str">
            <v>LBS1_</v>
          </cell>
          <cell r="C1033" t="str">
            <v>L</v>
          </cell>
          <cell r="D1033">
            <v>34201</v>
          </cell>
        </row>
        <row r="1034">
          <cell r="B1034" t="str">
            <v>LBS2_</v>
          </cell>
          <cell r="C1034" t="str">
            <v>L</v>
          </cell>
          <cell r="D1034">
            <v>34202</v>
          </cell>
        </row>
        <row r="1035">
          <cell r="B1035" t="str">
            <v>LBS3_</v>
          </cell>
          <cell r="C1035" t="str">
            <v>L</v>
          </cell>
          <cell r="D1035">
            <v>34203</v>
          </cell>
        </row>
        <row r="1036">
          <cell r="A1036" t="str">
            <v>ZGD_</v>
          </cell>
          <cell r="B1036" t="str">
            <v>LBS1_</v>
          </cell>
          <cell r="C1036" t="str">
            <v>L</v>
          </cell>
          <cell r="D1036">
            <v>34301</v>
          </cell>
        </row>
        <row r="1037">
          <cell r="B1037" t="str">
            <v>LBS2_</v>
          </cell>
          <cell r="C1037" t="str">
            <v>L</v>
          </cell>
          <cell r="D1037">
            <v>34302</v>
          </cell>
        </row>
        <row r="1038">
          <cell r="B1038" t="str">
            <v>LBS3_</v>
          </cell>
          <cell r="C1038" t="str">
            <v>L</v>
          </cell>
          <cell r="D1038">
            <v>34303</v>
          </cell>
        </row>
        <row r="1039">
          <cell r="A1039" t="str">
            <v>ZGD_</v>
          </cell>
          <cell r="B1039" t="str">
            <v>LBS1_</v>
          </cell>
          <cell r="C1039" t="str">
            <v>L</v>
          </cell>
          <cell r="D1039">
            <v>34401</v>
          </cell>
        </row>
        <row r="1040">
          <cell r="B1040" t="str">
            <v>LBS2_</v>
          </cell>
          <cell r="C1040" t="str">
            <v>L</v>
          </cell>
          <cell r="D1040">
            <v>34402</v>
          </cell>
        </row>
        <row r="1041">
          <cell r="B1041" t="str">
            <v>LBS3_</v>
          </cell>
          <cell r="C1041" t="str">
            <v>L</v>
          </cell>
          <cell r="D1041">
            <v>34403</v>
          </cell>
        </row>
        <row r="1042">
          <cell r="A1042" t="str">
            <v>ZGD_</v>
          </cell>
          <cell r="B1042" t="str">
            <v>LBS1_</v>
          </cell>
          <cell r="C1042" t="str">
            <v>L</v>
          </cell>
          <cell r="D1042">
            <v>34501</v>
          </cell>
        </row>
        <row r="1043">
          <cell r="B1043" t="str">
            <v>LBS2_</v>
          </cell>
          <cell r="C1043" t="str">
            <v>L</v>
          </cell>
          <cell r="D1043">
            <v>34502</v>
          </cell>
        </row>
        <row r="1044">
          <cell r="B1044" t="str">
            <v>LBS3_</v>
          </cell>
          <cell r="C1044" t="str">
            <v>L</v>
          </cell>
          <cell r="D1044">
            <v>34503</v>
          </cell>
        </row>
        <row r="1045">
          <cell r="A1045" t="str">
            <v>ZGD_</v>
          </cell>
          <cell r="B1045" t="str">
            <v>LBS1_</v>
          </cell>
          <cell r="C1045" t="str">
            <v>L</v>
          </cell>
          <cell r="D1045">
            <v>34601</v>
          </cell>
        </row>
        <row r="1046">
          <cell r="B1046" t="str">
            <v>LBS2_</v>
          </cell>
          <cell r="C1046" t="str">
            <v>L</v>
          </cell>
          <cell r="D1046">
            <v>34602</v>
          </cell>
        </row>
        <row r="1047">
          <cell r="B1047" t="str">
            <v>LBS3_</v>
          </cell>
          <cell r="C1047" t="str">
            <v>L</v>
          </cell>
          <cell r="D1047">
            <v>34603</v>
          </cell>
        </row>
        <row r="1048">
          <cell r="A1048" t="str">
            <v>ZGD_</v>
          </cell>
          <cell r="B1048" t="str">
            <v>LBS1_</v>
          </cell>
          <cell r="C1048" t="str">
            <v>L</v>
          </cell>
          <cell r="D1048">
            <v>34701</v>
          </cell>
        </row>
        <row r="1049">
          <cell r="B1049" t="str">
            <v>LBS2_</v>
          </cell>
          <cell r="C1049" t="str">
            <v>L</v>
          </cell>
          <cell r="D1049">
            <v>34702</v>
          </cell>
        </row>
        <row r="1050">
          <cell r="B1050" t="str">
            <v>LBS3_</v>
          </cell>
          <cell r="C1050" t="str">
            <v>L</v>
          </cell>
          <cell r="D1050">
            <v>34703</v>
          </cell>
        </row>
        <row r="1051">
          <cell r="A1051" t="str">
            <v>ZGD_</v>
          </cell>
          <cell r="B1051" t="str">
            <v>LBS1_</v>
          </cell>
          <cell r="C1051" t="str">
            <v>L</v>
          </cell>
          <cell r="D1051">
            <v>34801</v>
          </cell>
        </row>
        <row r="1052">
          <cell r="B1052" t="str">
            <v>LBS2_</v>
          </cell>
          <cell r="C1052" t="str">
            <v>L</v>
          </cell>
          <cell r="D1052">
            <v>34802</v>
          </cell>
        </row>
        <row r="1053">
          <cell r="B1053" t="str">
            <v>LBS3_</v>
          </cell>
          <cell r="C1053" t="str">
            <v>L</v>
          </cell>
          <cell r="D1053">
            <v>34803</v>
          </cell>
        </row>
        <row r="1054">
          <cell r="A1054" t="str">
            <v>ZGD_</v>
          </cell>
          <cell r="B1054" t="str">
            <v>LBS1_</v>
          </cell>
          <cell r="C1054" t="str">
            <v>L</v>
          </cell>
          <cell r="D1054">
            <v>34901</v>
          </cell>
        </row>
        <row r="1055">
          <cell r="B1055" t="str">
            <v>LBS2_</v>
          </cell>
          <cell r="C1055" t="str">
            <v>L</v>
          </cell>
          <cell r="D1055">
            <v>34902</v>
          </cell>
        </row>
        <row r="1056">
          <cell r="B1056" t="str">
            <v>LBS3_</v>
          </cell>
          <cell r="C1056" t="str">
            <v>L</v>
          </cell>
          <cell r="D1056">
            <v>34903</v>
          </cell>
        </row>
        <row r="1057">
          <cell r="A1057" t="str">
            <v>ZGD_</v>
          </cell>
          <cell r="B1057" t="str">
            <v>LBS1_</v>
          </cell>
          <cell r="C1057" t="str">
            <v>L</v>
          </cell>
          <cell r="D1057">
            <v>35001</v>
          </cell>
        </row>
        <row r="1058">
          <cell r="B1058" t="str">
            <v>LBS2_</v>
          </cell>
          <cell r="C1058" t="str">
            <v>L</v>
          </cell>
          <cell r="D1058">
            <v>35002</v>
          </cell>
        </row>
        <row r="1059">
          <cell r="B1059" t="str">
            <v>LBS3_</v>
          </cell>
          <cell r="C1059" t="str">
            <v>L</v>
          </cell>
          <cell r="D1059">
            <v>35003</v>
          </cell>
        </row>
      </sheetData>
      <sheetData sheetId="11"/>
      <sheetData sheetId="12">
        <row r="11">
          <cell r="A11" t="str">
            <v>ANTOSARI</v>
          </cell>
          <cell r="B11">
            <v>101</v>
          </cell>
          <cell r="C11">
            <v>101</v>
          </cell>
          <cell r="D11" t="str">
            <v>ANTOSARI</v>
          </cell>
          <cell r="F11" t="str">
            <v>Kapal_Trafo_1</v>
          </cell>
          <cell r="J11" t="str">
            <v>PENYULANG</v>
          </cell>
          <cell r="M11" t="str">
            <v>KELOMPOK SAMBUNGAN TENAGA LISTRIK DAN APP</v>
          </cell>
          <cell r="N11" t="str">
            <v>0. KELOMPOK SAMBUNGAN TENAGA LISTRIK DAN APP</v>
          </cell>
          <cell r="O11">
            <v>101</v>
          </cell>
        </row>
        <row r="12">
          <cell r="A12" t="str">
            <v>BATURITI</v>
          </cell>
          <cell r="B12">
            <v>102</v>
          </cell>
          <cell r="C12">
            <v>102</v>
          </cell>
          <cell r="D12" t="str">
            <v>BATURITI</v>
          </cell>
          <cell r="F12" t="str">
            <v>Kapal_Trafo_2</v>
          </cell>
          <cell r="J12" t="str">
            <v>FEEDER</v>
          </cell>
          <cell r="M12" t="str">
            <v>Pelebur Pembatas Putus/Rusak</v>
          </cell>
          <cell r="N12" t="str">
            <v>01A. Pelebur Pembatas Putus/Rusak</v>
          </cell>
          <cell r="O12">
            <v>102</v>
          </cell>
        </row>
        <row r="13">
          <cell r="A13" t="str">
            <v>GIANYAR</v>
          </cell>
          <cell r="B13">
            <v>103</v>
          </cell>
          <cell r="C13">
            <v>103</v>
          </cell>
          <cell r="D13" t="str">
            <v>GIANYAR</v>
          </cell>
          <cell r="F13" t="str">
            <v>Kapal_Trafo_3</v>
          </cell>
          <cell r="J13" t="str">
            <v>ARAH</v>
          </cell>
          <cell r="M13" t="str">
            <v>MCB Pembatas Rusak</v>
          </cell>
          <cell r="N13" t="str">
            <v>01B. MCB Pembatas Rusak</v>
          </cell>
          <cell r="O13">
            <v>103</v>
          </cell>
        </row>
        <row r="14">
          <cell r="A14" t="str">
            <v>KAPAL</v>
          </cell>
          <cell r="B14">
            <v>104</v>
          </cell>
          <cell r="C14">
            <v>104</v>
          </cell>
          <cell r="D14" t="str">
            <v>KAPAL</v>
          </cell>
          <cell r="F14" t="str">
            <v>Kapal_Trafo_4</v>
          </cell>
          <cell r="M14" t="str">
            <v>Rele dan atau CB Rusak</v>
          </cell>
          <cell r="N14" t="str">
            <v>01C. Rele dan atau CB Rusak</v>
          </cell>
          <cell r="O14">
            <v>104</v>
          </cell>
        </row>
        <row r="15">
          <cell r="A15" t="str">
            <v>NUSA DUA</v>
          </cell>
          <cell r="B15">
            <v>105</v>
          </cell>
          <cell r="C15">
            <v>105</v>
          </cell>
          <cell r="D15" t="str">
            <v>NUSA DUA</v>
          </cell>
          <cell r="F15" t="str">
            <v>P_Padangsari</v>
          </cell>
          <cell r="M15" t="str">
            <v>Pelebur Putus dan LBS Jatuh atau Rusak</v>
          </cell>
          <cell r="N15" t="str">
            <v>01D. Pelebur Putus dan LBS Jatuh atau Rusak</v>
          </cell>
          <cell r="O15">
            <v>105</v>
          </cell>
        </row>
        <row r="16">
          <cell r="A16" t="str">
            <v>PESANGGARAN</v>
          </cell>
          <cell r="B16">
            <v>106</v>
          </cell>
          <cell r="C16">
            <v>106</v>
          </cell>
          <cell r="D16" t="str">
            <v>PESANGGARAN</v>
          </cell>
          <cell r="F16" t="str">
            <v>P_Tabanan</v>
          </cell>
          <cell r="M16" t="str">
            <v>Kerusakan/Ganguan Sambungan Masuk Pelayanan (SMP)</v>
          </cell>
          <cell r="N16" t="str">
            <v>2. Kerusakan/Ganguan Sambungan Masuk Pelayanan (SMP)</v>
          </cell>
          <cell r="O16">
            <v>106</v>
          </cell>
        </row>
        <row r="17">
          <cell r="A17" t="str">
            <v>SANUR</v>
          </cell>
          <cell r="B17">
            <v>107</v>
          </cell>
          <cell r="C17">
            <v>107</v>
          </cell>
          <cell r="D17" t="str">
            <v>SANUR</v>
          </cell>
          <cell r="F17" t="str">
            <v>P_Cargo</v>
          </cell>
          <cell r="H17" t="str">
            <v>I KETUT SUJANA</v>
          </cell>
          <cell r="J17">
            <v>0</v>
          </cell>
          <cell r="M17" t="str">
            <v>Kerusakan/Ganguan Sambungan Luar Pelayanan (SLP)</v>
          </cell>
          <cell r="N17" t="str">
            <v>3. Kerusakan/Ganguan Sambungan Luar Pelayanan (SLP)</v>
          </cell>
          <cell r="O17">
            <v>107</v>
          </cell>
        </row>
        <row r="18">
          <cell r="A18" t="str">
            <v>AMLAPURA</v>
          </cell>
          <cell r="B18">
            <v>108</v>
          </cell>
          <cell r="C18">
            <v>108</v>
          </cell>
          <cell r="D18" t="str">
            <v>AMLAPURA</v>
          </cell>
          <cell r="F18" t="str">
            <v>P_SUPB</v>
          </cell>
          <cell r="H18" t="str">
            <v>I MADE MIDANA</v>
          </cell>
          <cell r="J18" t="str">
            <v>EF</v>
          </cell>
          <cell r="M18" t="str">
            <v>Gangguan Sambungan Masuk Kabel Tanah</v>
          </cell>
          <cell r="N18" t="str">
            <v>4. Gangguan Sambungan Masuk Kabel Tanah</v>
          </cell>
          <cell r="O18">
            <v>108</v>
          </cell>
        </row>
        <row r="19">
          <cell r="A19" t="str">
            <v>GILIMANUK</v>
          </cell>
          <cell r="B19">
            <v>109</v>
          </cell>
          <cell r="C19">
            <v>109</v>
          </cell>
          <cell r="D19" t="str">
            <v>GILIMANUK</v>
          </cell>
          <cell r="F19" t="str">
            <v>P_Tanah_Lot</v>
          </cell>
          <cell r="H19" t="str">
            <v>SAID MUHAMAD</v>
          </cell>
          <cell r="J19" t="str">
            <v>OC</v>
          </cell>
          <cell r="M19" t="str">
            <v>Jatuhnya Pemutus Kerana Asutan Motor, Pemakaian Lebih Pelanggan</v>
          </cell>
          <cell r="N19" t="str">
            <v>5. Jatuhnya Pemutus Kerana Asutan Motor, Pemakaian Lebih Pelanggan</v>
          </cell>
          <cell r="O19">
            <v>109</v>
          </cell>
        </row>
        <row r="20">
          <cell r="A20" t="str">
            <v>NEGARA</v>
          </cell>
          <cell r="B20">
            <v>110</v>
          </cell>
          <cell r="C20">
            <v>110</v>
          </cell>
          <cell r="D20" t="str">
            <v>NEGARA</v>
          </cell>
          <cell r="F20" t="str">
            <v>P_Basangkasa</v>
          </cell>
          <cell r="H20" t="str">
            <v>I KETUT SUDIASA</v>
          </cell>
          <cell r="J20" t="str">
            <v>OC/M</v>
          </cell>
          <cell r="M20" t="str">
            <v>Kubikel APP/Komponennya Rusak atau Gagal Bekerja</v>
          </cell>
          <cell r="N20" t="str">
            <v>06A. Kubikel APP/Komponennya Rusak atau Gagal Bekerja</v>
          </cell>
          <cell r="O20">
            <v>110</v>
          </cell>
        </row>
        <row r="21">
          <cell r="A21" t="str">
            <v>PEMARON</v>
          </cell>
          <cell r="B21">
            <v>111</v>
          </cell>
          <cell r="C21">
            <v>111</v>
          </cell>
          <cell r="D21" t="str">
            <v>PEMARON</v>
          </cell>
          <cell r="F21" t="str">
            <v>P_Penebel</v>
          </cell>
          <cell r="H21" t="str">
            <v>I KETUT SUGAMA</v>
          </cell>
          <cell r="J21" t="str">
            <v>OC/EF</v>
          </cell>
          <cell r="M21" t="str">
            <v>Kubikel TM Bukan Pengukuran Rusak</v>
          </cell>
          <cell r="N21" t="str">
            <v>06B. Kubikel TM Bukan Pengukuran Rusak</v>
          </cell>
          <cell r="O21">
            <v>111</v>
          </cell>
        </row>
        <row r="22">
          <cell r="A22" t="str">
            <v>PADANG SAMBIAN</v>
          </cell>
          <cell r="B22">
            <v>112</v>
          </cell>
          <cell r="C22">
            <v>112</v>
          </cell>
          <cell r="D22" t="str">
            <v>PADANG SAMBIAN</v>
          </cell>
          <cell r="F22" t="str">
            <v>P_Abian_Tuwung</v>
          </cell>
          <cell r="H22" t="str">
            <v>I NYOMAN SUARTIKA</v>
          </cell>
          <cell r="J22" t="str">
            <v>UFR</v>
          </cell>
          <cell r="M22" t="str">
            <v>Kubikel SACO, ACO Rusak</v>
          </cell>
          <cell r="N22" t="str">
            <v>06C. Kubikel SACO, ACO Rusak</v>
          </cell>
          <cell r="O22">
            <v>112</v>
          </cell>
        </row>
        <row r="23">
          <cell r="A23" t="str">
            <v>PAYANGAN</v>
          </cell>
          <cell r="B23">
            <v>113</v>
          </cell>
          <cell r="C23">
            <v>113</v>
          </cell>
          <cell r="D23" t="str">
            <v>PAYANGAN</v>
          </cell>
          <cell r="F23" t="str">
            <v>P_Monang_Maning</v>
          </cell>
          <cell r="H23" t="str">
            <v>NGURAH PUTRA</v>
          </cell>
          <cell r="J23" t="str">
            <v>TIR</v>
          </cell>
          <cell r="M23" t="str">
            <v>CT Outdorr Rusak</v>
          </cell>
          <cell r="N23" t="str">
            <v>06D. CT Outdorr Rusak</v>
          </cell>
          <cell r="O23">
            <v>113</v>
          </cell>
        </row>
        <row r="24">
          <cell r="A24">
            <v>0</v>
          </cell>
          <cell r="B24">
            <v>114</v>
          </cell>
          <cell r="C24">
            <v>114</v>
          </cell>
          <cell r="D24">
            <v>0</v>
          </cell>
          <cell r="F24" t="str">
            <v>P_Darmasaba</v>
          </cell>
          <cell r="H24" t="str">
            <v>PUTU GDE ARSANA</v>
          </cell>
          <cell r="J24" t="str">
            <v>DIFF.</v>
          </cell>
          <cell r="M24" t="str">
            <v>PT Outdoor Rusak</v>
          </cell>
          <cell r="N24" t="str">
            <v>06E. PT Outdoor Rusak</v>
          </cell>
          <cell r="O24">
            <v>114</v>
          </cell>
        </row>
        <row r="25">
          <cell r="A25" t="str">
            <v>ZGI</v>
          </cell>
          <cell r="B25">
            <v>115</v>
          </cell>
          <cell r="C25">
            <v>115</v>
          </cell>
          <cell r="D25" t="str">
            <v>ZGI</v>
          </cell>
          <cell r="F25" t="str">
            <v>P_Blusung</v>
          </cell>
          <cell r="H25" t="str">
            <v>I MADE ARYA</v>
          </cell>
          <cell r="M25" t="str">
            <v>Kerusakan Konektor</v>
          </cell>
          <cell r="N25" t="str">
            <v>7. Kerusakan Konektor</v>
          </cell>
          <cell r="O25">
            <v>115</v>
          </cell>
        </row>
        <row r="26">
          <cell r="A26" t="str">
            <v>ZGI</v>
          </cell>
          <cell r="B26">
            <v>116</v>
          </cell>
          <cell r="C26">
            <v>116</v>
          </cell>
          <cell r="D26" t="str">
            <v>ZGI</v>
          </cell>
          <cell r="F26" t="str">
            <v>P_Canggu</v>
          </cell>
          <cell r="H26" t="str">
            <v>AGUNG BUANA</v>
          </cell>
          <cell r="M26" t="str">
            <v>Lain-lain</v>
          </cell>
          <cell r="N26" t="str">
            <v>8. Lain-lain</v>
          </cell>
          <cell r="O26">
            <v>116</v>
          </cell>
        </row>
        <row r="27">
          <cell r="A27" t="str">
            <v>ZGI</v>
          </cell>
          <cell r="B27">
            <v>117</v>
          </cell>
          <cell r="C27">
            <v>117</v>
          </cell>
          <cell r="D27" t="str">
            <v>ZGI</v>
          </cell>
          <cell r="F27" t="str">
            <v>P_Sakah_Lukluk</v>
          </cell>
          <cell r="H27" t="str">
            <v>PUTU SUDARMAYA</v>
          </cell>
          <cell r="M27" t="str">
            <v>KELOMPOK JARINGAN TEGANGAN RENDAH</v>
          </cell>
          <cell r="N27" t="str">
            <v>10. KELOMPOK JARINGAN TEGANGAN RENDAH</v>
          </cell>
          <cell r="O27">
            <v>117</v>
          </cell>
        </row>
        <row r="28">
          <cell r="A28" t="str">
            <v>ZGI</v>
          </cell>
          <cell r="B28">
            <v>118</v>
          </cell>
          <cell r="C28">
            <v>118</v>
          </cell>
          <cell r="D28" t="str">
            <v>ZGI</v>
          </cell>
          <cell r="F28" t="str">
            <v>P_Luwus</v>
          </cell>
          <cell r="H28" t="str">
            <v>H. MOCH. WAHID</v>
          </cell>
          <cell r="M28" t="str">
            <v>Pelebur TR Putus</v>
          </cell>
          <cell r="N28" t="str">
            <v>11. Pelebur TR Putus</v>
          </cell>
          <cell r="O28">
            <v>118</v>
          </cell>
        </row>
        <row r="29">
          <cell r="A29" t="str">
            <v>ZGI</v>
          </cell>
          <cell r="B29">
            <v>119</v>
          </cell>
          <cell r="C29">
            <v>119</v>
          </cell>
          <cell r="D29" t="str">
            <v>ZGI</v>
          </cell>
          <cell r="F29" t="str">
            <v>P_Plaga</v>
          </cell>
          <cell r="H29" t="str">
            <v>ANOM SILAPARTA</v>
          </cell>
          <cell r="M29" t="str">
            <v>Gangguan Dahan Pohon Sehingga Pelebur Putus</v>
          </cell>
          <cell r="N29" t="str">
            <v>12. Gangguan Dahan Pohon Sehingga Pelebur Putus</v>
          </cell>
          <cell r="O29">
            <v>119</v>
          </cell>
        </row>
        <row r="30">
          <cell r="A30" t="str">
            <v>ZGI</v>
          </cell>
          <cell r="B30">
            <v>120</v>
          </cell>
          <cell r="C30">
            <v>120</v>
          </cell>
          <cell r="D30" t="str">
            <v>ZGI</v>
          </cell>
          <cell r="F30" t="str">
            <v>P_Marga</v>
          </cell>
          <cell r="H30" t="str">
            <v>AGUNG BUDIASA</v>
          </cell>
          <cell r="M30" t="str">
            <v>Gangguan Kabel Tanah TR</v>
          </cell>
          <cell r="N30" t="str">
            <v>13. Gangguan Kabel Tanah TR</v>
          </cell>
          <cell r="O30">
            <v>120</v>
          </cell>
        </row>
        <row r="31">
          <cell r="A31" t="str">
            <v>GH_TUBAN</v>
          </cell>
          <cell r="B31">
            <v>201</v>
          </cell>
          <cell r="C31">
            <v>121</v>
          </cell>
          <cell r="D31" t="str">
            <v>ZGI</v>
          </cell>
          <cell r="F31" t="str">
            <v>P_BNR</v>
          </cell>
          <cell r="H31" t="str">
            <v>MUHAMAD IMRAN</v>
          </cell>
          <cell r="M31" t="str">
            <v>Kerusakan Papan Hubung Bagi TR (al. di Gardu) Karena Beban Lebih, Mutu Jelek dlsbnya</v>
          </cell>
          <cell r="N31" t="str">
            <v>14. Kerusakan Papan Hubung Bagi TR (al. di Gardu) Karena Beban Lebih, Mutu Jelek dlsbnya</v>
          </cell>
          <cell r="O31">
            <v>121</v>
          </cell>
        </row>
        <row r="32">
          <cell r="A32" t="str">
            <v>GH_SEMAWANG</v>
          </cell>
          <cell r="B32">
            <v>202</v>
          </cell>
          <cell r="C32">
            <v>122</v>
          </cell>
          <cell r="D32" t="str">
            <v>ZGI</v>
          </cell>
          <cell r="F32" t="str">
            <v>P_Kedewatan</v>
          </cell>
          <cell r="M32" t="str">
            <v>Isolator Rusak</v>
          </cell>
          <cell r="N32" t="str">
            <v>15. Isolator Rusak</v>
          </cell>
          <cell r="O32">
            <v>122</v>
          </cell>
        </row>
        <row r="33">
          <cell r="A33" t="str">
            <v>GH_LEGIAN</v>
          </cell>
          <cell r="B33">
            <v>203</v>
          </cell>
          <cell r="C33">
            <v>123</v>
          </cell>
          <cell r="D33" t="str">
            <v>ZGI</v>
          </cell>
          <cell r="F33" t="str">
            <v>P_Capasitor_Kapal</v>
          </cell>
          <cell r="M33" t="str">
            <v>Penghantar TR Putus</v>
          </cell>
          <cell r="N33" t="str">
            <v>16. Penghantar TR Putus</v>
          </cell>
          <cell r="O33">
            <v>123</v>
          </cell>
        </row>
        <row r="34">
          <cell r="A34" t="str">
            <v>GH_TOHPATI</v>
          </cell>
          <cell r="B34">
            <v>204</v>
          </cell>
          <cell r="C34">
            <v>124</v>
          </cell>
          <cell r="D34" t="str">
            <v>ZGI</v>
          </cell>
          <cell r="F34" t="str">
            <v>P_Peguyangan</v>
          </cell>
          <cell r="M34" t="str">
            <v>Kerusakan Konnektor</v>
          </cell>
          <cell r="N34" t="str">
            <v>17. Kerusakan Konnektor</v>
          </cell>
          <cell r="O34">
            <v>124</v>
          </cell>
        </row>
        <row r="35">
          <cell r="A35" t="str">
            <v>GH_UNUD</v>
          </cell>
          <cell r="B35">
            <v>205</v>
          </cell>
          <cell r="C35">
            <v>125</v>
          </cell>
          <cell r="D35" t="str">
            <v>ZGI</v>
          </cell>
          <cell r="F35" t="str">
            <v>Kapal Spare10</v>
          </cell>
          <cell r="M35" t="str">
            <v>Jumper SUTR Rusak</v>
          </cell>
          <cell r="N35" t="str">
            <v>18. Jumper SUTR Rusak</v>
          </cell>
          <cell r="O35">
            <v>125</v>
          </cell>
        </row>
        <row r="36">
          <cell r="A36" t="str">
            <v>GH_M_MANING</v>
          </cell>
          <cell r="B36">
            <v>206</v>
          </cell>
          <cell r="C36">
            <v>126</v>
          </cell>
          <cell r="D36" t="str">
            <v>ZGI</v>
          </cell>
          <cell r="F36" t="str">
            <v>Kapal Spare11</v>
          </cell>
          <cell r="M36" t="str">
            <v>Lain-lain</v>
          </cell>
          <cell r="N36" t="str">
            <v>19. Lain-lain</v>
          </cell>
          <cell r="O36">
            <v>126</v>
          </cell>
        </row>
        <row r="37">
          <cell r="A37" t="str">
            <v>GH_KLUNGKUNG</v>
          </cell>
          <cell r="B37">
            <v>207</v>
          </cell>
          <cell r="C37">
            <v>127</v>
          </cell>
          <cell r="D37" t="str">
            <v>ZGI</v>
          </cell>
          <cell r="F37" t="str">
            <v>Kapal Spare12</v>
          </cell>
          <cell r="M37" t="str">
            <v>KELOMPOK TRANSFORMATOR GARDU DISTRIBUSI</v>
          </cell>
          <cell r="N37" t="str">
            <v>20. KELOMPOK TRANSFORMATOR GARDU DISTRIBUSI</v>
          </cell>
          <cell r="O37">
            <v>127</v>
          </cell>
        </row>
        <row r="38">
          <cell r="A38" t="str">
            <v>GH_SAKAH</v>
          </cell>
          <cell r="B38">
            <v>208</v>
          </cell>
          <cell r="C38">
            <v>128</v>
          </cell>
          <cell r="D38" t="str">
            <v>ZGI</v>
          </cell>
          <cell r="F38" t="str">
            <v>Kapal Spare13</v>
          </cell>
          <cell r="M38" t="str">
            <v>Pelebur tegangan menengah putus</v>
          </cell>
          <cell r="N38" t="str">
            <v>21. Pelebur tegangan menengah putus</v>
          </cell>
          <cell r="O38">
            <v>128</v>
          </cell>
        </row>
        <row r="39">
          <cell r="A39" t="str">
            <v>GH_SS_2</v>
          </cell>
          <cell r="B39">
            <v>209</v>
          </cell>
          <cell r="C39">
            <v>129</v>
          </cell>
          <cell r="D39" t="str">
            <v>ZGI</v>
          </cell>
          <cell r="F39" t="str">
            <v>Kapal Spare14</v>
          </cell>
          <cell r="M39" t="str">
            <v>Bulusan akhir ( terminal ) kabel TM di gardu rusak</v>
          </cell>
          <cell r="N39" t="str">
            <v>22. Bulusan akhir ( terminal ) kabel TM di gardu rusak</v>
          </cell>
          <cell r="O39">
            <v>129</v>
          </cell>
        </row>
        <row r="40">
          <cell r="A40" t="str">
            <v>GH_SS_1</v>
          </cell>
          <cell r="B40">
            <v>210</v>
          </cell>
          <cell r="C40">
            <v>130</v>
          </cell>
          <cell r="D40" t="str">
            <v>ZGI</v>
          </cell>
          <cell r="F40" t="str">
            <v>Kapal Spare15</v>
          </cell>
          <cell r="M40" t="str">
            <v>Kubikel atau komponennya rusak</v>
          </cell>
          <cell r="N40" t="str">
            <v>23. Kubikel atau komponennya rusak</v>
          </cell>
          <cell r="O40">
            <v>130</v>
          </cell>
        </row>
        <row r="41">
          <cell r="A41" t="str">
            <v>GH_JIMBARAN</v>
          </cell>
          <cell r="B41">
            <v>211</v>
          </cell>
          <cell r="C41">
            <v>131</v>
          </cell>
          <cell r="D41" t="str">
            <v>ZGI</v>
          </cell>
          <cell r="M41" t="str">
            <v>Transformator rusak</v>
          </cell>
          <cell r="N41" t="str">
            <v>24. Transformator rusak</v>
          </cell>
          <cell r="O41">
            <v>131</v>
          </cell>
        </row>
        <row r="42">
          <cell r="A42" t="str">
            <v>GH_LUWUS</v>
          </cell>
          <cell r="B42">
            <v>212</v>
          </cell>
          <cell r="C42">
            <v>132</v>
          </cell>
          <cell r="D42" t="str">
            <v>ZGI</v>
          </cell>
          <cell r="M42" t="str">
            <v>Kabel Primer Trafo rusak</v>
          </cell>
          <cell r="N42" t="str">
            <v>25a. Kabel Primer Trafo rusak</v>
          </cell>
          <cell r="O42">
            <v>132</v>
          </cell>
        </row>
        <row r="43">
          <cell r="A43" t="str">
            <v>GH_KROBOKAN</v>
          </cell>
          <cell r="B43">
            <v>213</v>
          </cell>
          <cell r="C43">
            <v>133</v>
          </cell>
          <cell r="D43" t="str">
            <v>ZGI</v>
          </cell>
          <cell r="M43" t="str">
            <v>Kabel Secunder Trafo rusak</v>
          </cell>
          <cell r="N43" t="str">
            <v>25b. Kabel Secunder Trafo rusak</v>
          </cell>
          <cell r="O43">
            <v>133</v>
          </cell>
        </row>
        <row r="44">
          <cell r="A44" t="str">
            <v>GH_DEBES</v>
          </cell>
          <cell r="B44">
            <v>214</v>
          </cell>
          <cell r="C44">
            <v>134</v>
          </cell>
          <cell r="D44" t="str">
            <v>ZGI</v>
          </cell>
          <cell r="M44" t="str">
            <v>Jamper trafo tiang rusak</v>
          </cell>
          <cell r="N44" t="str">
            <v>25c. Jamper trafo tiang rusak</v>
          </cell>
          <cell r="O44">
            <v>134</v>
          </cell>
        </row>
        <row r="45">
          <cell r="A45" t="str">
            <v>GH_SERIRIT</v>
          </cell>
          <cell r="B45">
            <v>215</v>
          </cell>
          <cell r="C45">
            <v>135</v>
          </cell>
          <cell r="D45" t="str">
            <v>ZGI</v>
          </cell>
          <cell r="M45" t="str">
            <v>Lightning arester rusak</v>
          </cell>
          <cell r="N45" t="str">
            <v>25d. Lightning arester rusak</v>
          </cell>
          <cell r="O45">
            <v>135</v>
          </cell>
        </row>
        <row r="46">
          <cell r="A46" t="str">
            <v>GH_Kb.TAMBAHAN</v>
          </cell>
          <cell r="B46">
            <v>216</v>
          </cell>
          <cell r="C46">
            <v>136</v>
          </cell>
          <cell r="D46" t="str">
            <v>ZGI</v>
          </cell>
          <cell r="M46" t="str">
            <v>Isolator trafo rusak</v>
          </cell>
          <cell r="N46" t="str">
            <v>26. Isolator trafo rusak</v>
          </cell>
          <cell r="O46">
            <v>136</v>
          </cell>
        </row>
        <row r="47">
          <cell r="A47" t="str">
            <v>ZGH_</v>
          </cell>
          <cell r="B47">
            <v>217</v>
          </cell>
          <cell r="C47">
            <v>137</v>
          </cell>
          <cell r="D47" t="str">
            <v>ZGI</v>
          </cell>
          <cell r="M47" t="str">
            <v>PMT / Lastrener terbuka</v>
          </cell>
          <cell r="N47" t="str">
            <v>27. PMT / Lastrener terbuka</v>
          </cell>
          <cell r="O47">
            <v>137</v>
          </cell>
        </row>
        <row r="48">
          <cell r="A48" t="str">
            <v>ZGH_</v>
          </cell>
          <cell r="B48">
            <v>218</v>
          </cell>
          <cell r="C48">
            <v>138</v>
          </cell>
          <cell r="D48" t="str">
            <v>ZGI</v>
          </cell>
          <cell r="M48" t="str">
            <v>PMT terbuka / pelebur TM putus karena Binatang</v>
          </cell>
          <cell r="N48" t="str">
            <v>28. PMT terbuka / pelebur TM putus karena Binatang</v>
          </cell>
          <cell r="O48">
            <v>138</v>
          </cell>
        </row>
        <row r="49">
          <cell r="A49" t="str">
            <v>ZGH_</v>
          </cell>
          <cell r="B49">
            <v>219</v>
          </cell>
          <cell r="C49">
            <v>139</v>
          </cell>
          <cell r="D49" t="str">
            <v>ZGI</v>
          </cell>
          <cell r="M49" t="str">
            <v>Lain - lain</v>
          </cell>
          <cell r="N49" t="str">
            <v>29. Lain - lain</v>
          </cell>
          <cell r="O49">
            <v>139</v>
          </cell>
        </row>
        <row r="50">
          <cell r="A50" t="str">
            <v>ZGH_</v>
          </cell>
          <cell r="B50">
            <v>220</v>
          </cell>
          <cell r="C50">
            <v>140</v>
          </cell>
          <cell r="D50" t="str">
            <v>ZGI</v>
          </cell>
          <cell r="M50" t="str">
            <v>KELOMPOK TIANG LISTRIK TM</v>
          </cell>
          <cell r="N50" t="str">
            <v>30. KELOMPOK TIANG LISTRIK TM</v>
          </cell>
          <cell r="O50">
            <v>140</v>
          </cell>
        </row>
        <row r="51">
          <cell r="A51" t="str">
            <v>ZGH_</v>
          </cell>
          <cell r="B51">
            <v>221</v>
          </cell>
          <cell r="C51">
            <v>141</v>
          </cell>
          <cell r="D51" t="str">
            <v>ZGI</v>
          </cell>
          <cell r="M51" t="str">
            <v>Tiang listrik TR roboh dilanggar kendaraan</v>
          </cell>
          <cell r="N51" t="str">
            <v>31. Tiang listrik TR roboh dilanggar kendaraan</v>
          </cell>
          <cell r="O51">
            <v>141</v>
          </cell>
        </row>
        <row r="52">
          <cell r="A52" t="str">
            <v>ZGH_</v>
          </cell>
          <cell r="B52">
            <v>222</v>
          </cell>
          <cell r="C52">
            <v>142</v>
          </cell>
          <cell r="D52" t="str">
            <v>ZGI</v>
          </cell>
          <cell r="M52" t="str">
            <v>Tiang listrik TR roboh karena tua</v>
          </cell>
          <cell r="N52" t="str">
            <v>32. Tiang listrik TR roboh karena tua</v>
          </cell>
          <cell r="O52">
            <v>142</v>
          </cell>
        </row>
        <row r="53">
          <cell r="A53" t="str">
            <v>ZGH_</v>
          </cell>
          <cell r="B53">
            <v>223</v>
          </cell>
          <cell r="C53">
            <v>143</v>
          </cell>
          <cell r="D53" t="str">
            <v>ZGI</v>
          </cell>
          <cell r="M53" t="str">
            <v>Tiang listrik TR roboh karena sebab lain</v>
          </cell>
          <cell r="N53" t="str">
            <v>33. Tiang listrik TR roboh karena sebab lain</v>
          </cell>
          <cell r="O53">
            <v>143</v>
          </cell>
        </row>
        <row r="54">
          <cell r="A54" t="str">
            <v>ZGH_</v>
          </cell>
          <cell r="B54">
            <v>224</v>
          </cell>
          <cell r="C54">
            <v>144</v>
          </cell>
          <cell r="D54" t="str">
            <v>ZGI</v>
          </cell>
          <cell r="M54" t="str">
            <v>Kerusakan bagian-bagian tiang listrik TR kecuali isolator dan penghantar</v>
          </cell>
          <cell r="N54" t="str">
            <v>34. Kerusakan bagian-bagian tiang listrik TR kecuali isolator dan penghantar</v>
          </cell>
          <cell r="O54">
            <v>144</v>
          </cell>
        </row>
        <row r="55">
          <cell r="A55" t="str">
            <v>ZGH_</v>
          </cell>
          <cell r="B55">
            <v>225</v>
          </cell>
          <cell r="C55">
            <v>145</v>
          </cell>
          <cell r="D55" t="str">
            <v>ZGI</v>
          </cell>
          <cell r="M55" t="str">
            <v>Tiang listrik TM roboh dilanggar kendaraan</v>
          </cell>
          <cell r="N55" t="str">
            <v>35. Tiang listrik TM roboh dilanggar kendaraan</v>
          </cell>
          <cell r="O55">
            <v>145</v>
          </cell>
        </row>
        <row r="56">
          <cell r="A56" t="str">
            <v>ZGH_</v>
          </cell>
          <cell r="B56">
            <v>226</v>
          </cell>
          <cell r="C56">
            <v>146</v>
          </cell>
          <cell r="D56" t="str">
            <v>ZGI</v>
          </cell>
          <cell r="M56" t="str">
            <v>Tiang listrik TM roboh karena tua</v>
          </cell>
          <cell r="N56" t="str">
            <v>36. Tiang listrik TM roboh karena tua</v>
          </cell>
          <cell r="O56">
            <v>146</v>
          </cell>
        </row>
        <row r="57">
          <cell r="A57" t="str">
            <v>ZGH_</v>
          </cell>
          <cell r="B57">
            <v>227</v>
          </cell>
          <cell r="C57">
            <v>147</v>
          </cell>
          <cell r="D57" t="str">
            <v>ZGI</v>
          </cell>
          <cell r="M57" t="str">
            <v>Tiang listrik TM roboh karena sebab lain</v>
          </cell>
          <cell r="N57" t="str">
            <v>37. Tiang listrik TM roboh karena sebab lain</v>
          </cell>
          <cell r="O57">
            <v>147</v>
          </cell>
        </row>
        <row r="58">
          <cell r="A58" t="str">
            <v>ZGH_</v>
          </cell>
          <cell r="B58">
            <v>228</v>
          </cell>
          <cell r="C58">
            <v>148</v>
          </cell>
          <cell r="D58" t="str">
            <v>ZGI</v>
          </cell>
          <cell r="M58" t="str">
            <v>Kerusakan bagian-bagian tiang listrik TM kecuali isolator dan penghantar</v>
          </cell>
          <cell r="N58" t="str">
            <v>38. Kerusakan bagian-bagian tiang listrik TM kecuali isolator dan penghantar</v>
          </cell>
          <cell r="O58">
            <v>148</v>
          </cell>
        </row>
        <row r="59">
          <cell r="A59" t="str">
            <v>ZGH_</v>
          </cell>
          <cell r="B59">
            <v>229</v>
          </cell>
          <cell r="C59">
            <v>149</v>
          </cell>
          <cell r="D59" t="str">
            <v>ZGI</v>
          </cell>
          <cell r="M59" t="str">
            <v>KELOMPOK SUTM</v>
          </cell>
          <cell r="N59" t="str">
            <v>40. KELOMPOK SUTM</v>
          </cell>
          <cell r="O59">
            <v>149</v>
          </cell>
        </row>
        <row r="60">
          <cell r="A60" t="str">
            <v>ZGH_</v>
          </cell>
          <cell r="B60">
            <v>230</v>
          </cell>
          <cell r="C60">
            <v>150</v>
          </cell>
          <cell r="D60" t="str">
            <v>ZGI</v>
          </cell>
          <cell r="M60" t="str">
            <v>Pemutus tegangan menengah terbuka, pelebur tegangan menengah putus karena pohon / dahan / layang - layang</v>
          </cell>
          <cell r="N60" t="str">
            <v>41a. Pemutus tegangan menengah terbuka, pelebur tegangan menengah putus karena pohon / dahan / layang - layang</v>
          </cell>
          <cell r="O60">
            <v>150</v>
          </cell>
        </row>
        <row r="61">
          <cell r="A61" t="str">
            <v>GD_METERING</v>
          </cell>
          <cell r="B61">
            <v>301</v>
          </cell>
          <cell r="M61" t="str">
            <v>Pemutus tegangan menengah terbuka, pelebur tegangan menengah putus karena binatang dalam Gardu</v>
          </cell>
          <cell r="N61" t="str">
            <v>41b. Pemutus tegangan menengah terbuka, pelebur tegangan menengah putus karena binatang dalam Gardu</v>
          </cell>
          <cell r="O61">
            <v>151</v>
          </cell>
        </row>
        <row r="62">
          <cell r="A62" t="str">
            <v>GD_PATRAJASA</v>
          </cell>
          <cell r="B62">
            <v>302</v>
          </cell>
          <cell r="M62" t="str">
            <v>Pemutus tegangan menengah terbuka, pelebur tegangan menengah putus karena hujan / petir atau gangguan sementara (Intermittent fault yg lain)</v>
          </cell>
          <cell r="N62" t="str">
            <v>41c. Pemutus tegangan menengah terbuka, pelebur tegangan menengah putus karena hujan / petir atau gangguan sementara (Intermittent fault yg lain)</v>
          </cell>
          <cell r="O62">
            <v>152</v>
          </cell>
        </row>
        <row r="63">
          <cell r="A63" t="str">
            <v>GD_KARTIKA_PLAZA</v>
          </cell>
          <cell r="B63">
            <v>303</v>
          </cell>
          <cell r="M63" t="str">
            <v>Pemutus tegangan menengah terbuka, pelebur tegangan menengah putus karena sebab lain</v>
          </cell>
          <cell r="N63" t="str">
            <v>41d. Pemutus tegangan menengah terbuka, pelebur tegangan menengah putus karena sebab lain</v>
          </cell>
          <cell r="O63">
            <v>153</v>
          </cell>
        </row>
        <row r="64">
          <cell r="A64" t="str">
            <v>GD_IMPERIAL</v>
          </cell>
          <cell r="B64">
            <v>304</v>
          </cell>
          <cell r="M64" t="str">
            <v>Rele bekerja tanpa penyebab yang jelas, PMT  masuk kembali</v>
          </cell>
          <cell r="N64" t="str">
            <v>41e. Rele bekerja tanpa penyebab yang jelas, PMT  masuk kembali</v>
          </cell>
          <cell r="O64">
            <v>154</v>
          </cell>
        </row>
        <row r="65">
          <cell r="A65" t="str">
            <v>GD_BALI_PADMA</v>
          </cell>
          <cell r="B65">
            <v>305</v>
          </cell>
          <cell r="M65" t="str">
            <v>Komponen SUTM terbakar tetapi pemutus/pelebur tidak bekerja</v>
          </cell>
          <cell r="N65" t="str">
            <v>42. Komponen SUTM terbakar tetapi pemutus/pelebur tidak bekerja</v>
          </cell>
          <cell r="O65">
            <v>155</v>
          </cell>
        </row>
        <row r="66">
          <cell r="A66" t="str">
            <v>GD_SAHID</v>
          </cell>
          <cell r="B66">
            <v>306</v>
          </cell>
          <cell r="M66" t="str">
            <v>Kerusakan konektor</v>
          </cell>
          <cell r="N66" t="str">
            <v>43. Kerusakan konektor</v>
          </cell>
          <cell r="O66">
            <v>156</v>
          </cell>
        </row>
        <row r="67">
          <cell r="A67" t="str">
            <v>GD_KULKUL</v>
          </cell>
          <cell r="B67">
            <v>307</v>
          </cell>
          <cell r="M67" t="str">
            <v>SUTM putus</v>
          </cell>
          <cell r="N67" t="str">
            <v>44a. SUTM putus</v>
          </cell>
          <cell r="O67">
            <v>157</v>
          </cell>
        </row>
        <row r="68">
          <cell r="A68" t="str">
            <v>GD_GBB</v>
          </cell>
          <cell r="B68">
            <v>308</v>
          </cell>
          <cell r="M68" t="str">
            <v>Jumper SUTM putus</v>
          </cell>
          <cell r="N68" t="str">
            <v>44b. Jumper SUTM putus</v>
          </cell>
          <cell r="O68">
            <v>158</v>
          </cell>
        </row>
        <row r="69">
          <cell r="A69" t="str">
            <v>GD_WERDAPURA</v>
          </cell>
          <cell r="B69">
            <v>309</v>
          </cell>
          <cell r="M69" t="str">
            <v>SUTM lepas dari Isolator</v>
          </cell>
          <cell r="N69" t="str">
            <v>44c. SUTM lepas dari Isolator</v>
          </cell>
          <cell r="O69">
            <v>159</v>
          </cell>
        </row>
        <row r="70">
          <cell r="A70" t="str">
            <v>GD_SANUR BEACH</v>
          </cell>
          <cell r="B70">
            <v>310</v>
          </cell>
          <cell r="M70" t="str">
            <v>Isolator  rusak</v>
          </cell>
          <cell r="N70" t="str">
            <v>45. Isolator  rusak</v>
          </cell>
          <cell r="O70">
            <v>160</v>
          </cell>
        </row>
        <row r="71">
          <cell r="A71" t="str">
            <v>GD_GKN</v>
          </cell>
          <cell r="B71">
            <v>311</v>
          </cell>
          <cell r="M71" t="str">
            <v>Cut Out rusak</v>
          </cell>
          <cell r="N71" t="str">
            <v>46. Cut Out rusak</v>
          </cell>
          <cell r="O71">
            <v>161</v>
          </cell>
        </row>
        <row r="72">
          <cell r="A72" t="str">
            <v>GD_JAYASABHA</v>
          </cell>
          <cell r="B72">
            <v>312</v>
          </cell>
          <cell r="M72" t="str">
            <v>Pull Top Switch Rusak</v>
          </cell>
          <cell r="N72" t="str">
            <v>47. Pull Top Switch Rusak</v>
          </cell>
          <cell r="O72">
            <v>162</v>
          </cell>
        </row>
        <row r="73">
          <cell r="A73" t="str">
            <v>GD_KODAM</v>
          </cell>
          <cell r="B73">
            <v>313</v>
          </cell>
          <cell r="M73" t="str">
            <v>Lighning arester rusak</v>
          </cell>
          <cell r="N73" t="str">
            <v>48. Lighning arester rusak</v>
          </cell>
          <cell r="O73">
            <v>163</v>
          </cell>
        </row>
        <row r="74">
          <cell r="A74" t="str">
            <v>GD_RSUP</v>
          </cell>
          <cell r="B74">
            <v>314</v>
          </cell>
          <cell r="M74" t="str">
            <v>Lain - lain</v>
          </cell>
          <cell r="N74" t="str">
            <v>49. Lain - lain</v>
          </cell>
          <cell r="O74">
            <v>164</v>
          </cell>
        </row>
        <row r="75">
          <cell r="A75" t="str">
            <v>GD_POLDA</v>
          </cell>
          <cell r="B75">
            <v>315</v>
          </cell>
          <cell r="M75" t="str">
            <v>SALURAN KABEL TM  (SKTM)</v>
          </cell>
          <cell r="N75" t="str">
            <v>50. SALURAN KABEL TM  (SKTM)</v>
          </cell>
          <cell r="O75">
            <v>165</v>
          </cell>
        </row>
        <row r="76">
          <cell r="A76" t="str">
            <v>GD_BALI_RESORT</v>
          </cell>
          <cell r="B76">
            <v>316</v>
          </cell>
          <cell r="M76" t="str">
            <v>PMT TM terbuka atau pelebur TM putus karena gangguan kabel</v>
          </cell>
          <cell r="N76" t="str">
            <v>51. PMT TM terbuka atau pelebur TM putus karena gangguan kabel</v>
          </cell>
          <cell r="O76">
            <v>166</v>
          </cell>
        </row>
        <row r="77">
          <cell r="A77" t="str">
            <v>GD_BALI_SOL</v>
          </cell>
          <cell r="B77">
            <v>317</v>
          </cell>
          <cell r="M77" t="str">
            <v>PMT TM terbuka atau pelebur TM putus karena penggalian yang tidak sengaja (misdig) oleh PAM dsb</v>
          </cell>
          <cell r="N77" t="str">
            <v>52. PMT TM terbuka atau pelebur TM putus karena penggalian yang tidak sengaja (misdig) oleh PAM dsb</v>
          </cell>
          <cell r="O77">
            <v>167</v>
          </cell>
        </row>
        <row r="78">
          <cell r="A78" t="str">
            <v>GD_NUSA_INDAH</v>
          </cell>
          <cell r="B78">
            <v>318</v>
          </cell>
          <cell r="M78" t="str">
            <v>PMT TM terbuka atau pelebur TM putus karena kerusakan bulusan penyambung (kotak sambung) kabel</v>
          </cell>
          <cell r="N78" t="str">
            <v>53. PMT TM terbuka atau pelebur TM putus karena kerusakan bulusan penyambung (kotak sambung) kabel</v>
          </cell>
          <cell r="O78">
            <v>168</v>
          </cell>
        </row>
        <row r="79">
          <cell r="A79" t="str">
            <v>GD_GARDU_F</v>
          </cell>
          <cell r="B79">
            <v>319</v>
          </cell>
          <cell r="M79" t="str">
            <v>PMT TM terbuka atau pelebur TM putus karena kerusakan bulusan akhir (terminal) kabel.</v>
          </cell>
          <cell r="N79" t="str">
            <v>54. PMT TM terbuka atau pelebur TM putus karena kerusakan bulusan akhir (terminal) kabel.</v>
          </cell>
          <cell r="O79">
            <v>169</v>
          </cell>
        </row>
        <row r="80">
          <cell r="A80" t="str">
            <v>GD_HILTON</v>
          </cell>
          <cell r="B80">
            <v>320</v>
          </cell>
          <cell r="M80" t="str">
            <v>PMT terbuka / pelebur TM putus karena binatang</v>
          </cell>
          <cell r="N80" t="str">
            <v>55. PMT terbuka / pelebur TM putus karena binatang</v>
          </cell>
          <cell r="O80">
            <v>170</v>
          </cell>
        </row>
        <row r="81">
          <cell r="A81" t="str">
            <v>GD_PUTRI_BALI</v>
          </cell>
          <cell r="B81">
            <v>321</v>
          </cell>
          <cell r="M81" t="str">
            <v>Rele bekerja karena ikutan (sympthetic tripping).</v>
          </cell>
          <cell r="N81" t="str">
            <v>56. Rele bekerja karena ikutan (sympthetic tripping).</v>
          </cell>
          <cell r="O81">
            <v>171</v>
          </cell>
        </row>
        <row r="82">
          <cell r="A82" t="str">
            <v>GD_CLUB_MED</v>
          </cell>
          <cell r="B82">
            <v>322</v>
          </cell>
          <cell r="M82" t="str">
            <v>Rele bekerja karena beban lebih.</v>
          </cell>
          <cell r="N82" t="str">
            <v>57. Rele bekerja karena beban lebih.</v>
          </cell>
          <cell r="O82">
            <v>172</v>
          </cell>
        </row>
        <row r="83">
          <cell r="A83" t="str">
            <v>GD_BALI_CLIFF</v>
          </cell>
          <cell r="B83">
            <v>323</v>
          </cell>
          <cell r="M83" t="str">
            <v>Rele bekerja tanpa penyebab yang jelas, PMT dapat masuk kembali</v>
          </cell>
          <cell r="N83" t="str">
            <v>58. Rele bekerja tanpa penyebab yang jelas, PMT dapat masuk kembali</v>
          </cell>
          <cell r="O83">
            <v>173</v>
          </cell>
        </row>
        <row r="84">
          <cell r="A84" t="str">
            <v>GD_KERATON_BALI</v>
          </cell>
          <cell r="B84">
            <v>324</v>
          </cell>
          <cell r="M84" t="str">
            <v>Lain - lain.</v>
          </cell>
          <cell r="N84" t="str">
            <v>59. Lain - lain.</v>
          </cell>
          <cell r="O84">
            <v>174</v>
          </cell>
        </row>
        <row r="85">
          <cell r="A85" t="str">
            <v>GD_ART_CENTER</v>
          </cell>
          <cell r="B85">
            <v>325</v>
          </cell>
          <cell r="M85" t="str">
            <v>GANGGUAN TRANSMISI DAN GARDU INDUK</v>
          </cell>
          <cell r="N85" t="str">
            <v>60. GANGGUAN TRANSMISI DAN GARDU INDUK</v>
          </cell>
          <cell r="O85">
            <v>175</v>
          </cell>
        </row>
        <row r="86">
          <cell r="A86" t="str">
            <v>GD_PAM_BLUSUNG</v>
          </cell>
          <cell r="B86">
            <v>326</v>
          </cell>
          <cell r="M86" t="str">
            <v>Padam karena gangguan transmisi 500 kV</v>
          </cell>
          <cell r="N86" t="str">
            <v>61. Padam karena gangguan transmisi 500 kV</v>
          </cell>
          <cell r="O86">
            <v>176</v>
          </cell>
        </row>
        <row r="87">
          <cell r="A87" t="str">
            <v>ZGD_</v>
          </cell>
          <cell r="B87">
            <v>327</v>
          </cell>
          <cell r="M87" t="str">
            <v>Padam karena gangguan transmisi 150 kV</v>
          </cell>
          <cell r="N87" t="str">
            <v>62. Padam karena gangguan transmisi 150 kV</v>
          </cell>
          <cell r="O87">
            <v>177</v>
          </cell>
        </row>
        <row r="88">
          <cell r="A88" t="str">
            <v>ZGD_</v>
          </cell>
          <cell r="B88">
            <v>328</v>
          </cell>
          <cell r="M88" t="str">
            <v>Padam karena gangguan transmisi 70 kV</v>
          </cell>
          <cell r="N88" t="str">
            <v>63. Padam karena gangguan transmisi 70 kV</v>
          </cell>
          <cell r="O88">
            <v>178</v>
          </cell>
        </row>
        <row r="89">
          <cell r="A89" t="str">
            <v>ZGD_</v>
          </cell>
          <cell r="B89">
            <v>329</v>
          </cell>
          <cell r="M89" t="str">
            <v>Pemadaman karena gangguan trafo gardu induk</v>
          </cell>
          <cell r="N89" t="str">
            <v>64. Pemadaman karena gangguan trafo gardu induk</v>
          </cell>
          <cell r="O89">
            <v>179</v>
          </cell>
        </row>
        <row r="90">
          <cell r="A90" t="str">
            <v>ZGD_</v>
          </cell>
          <cell r="B90">
            <v>330</v>
          </cell>
          <cell r="M90" t="str">
            <v>Pemadaman karena kerusakan alat sakel (switchgear) tegangan 500 atau 150 atau 70 kV.</v>
          </cell>
          <cell r="N90" t="str">
            <v>65. Pemadaman karena kerusakan alat sakel (switchgear) tegangan 500 atau 150 atau 70 kV.</v>
          </cell>
          <cell r="O90">
            <v>180</v>
          </cell>
        </row>
        <row r="91">
          <cell r="A91" t="str">
            <v>ZGD_</v>
          </cell>
          <cell r="B91">
            <v>331</v>
          </cell>
          <cell r="M91" t="str">
            <v>Pemadaman karena kerusakan alat sakel (switchgear) tegangan menengah.</v>
          </cell>
          <cell r="N91" t="str">
            <v>66. Pemadaman karena kerusakan alat sakel (switchgear) tegangan menengah.</v>
          </cell>
          <cell r="O91">
            <v>181</v>
          </cell>
        </row>
        <row r="92">
          <cell r="A92" t="str">
            <v>ZGD_</v>
          </cell>
          <cell r="B92">
            <v>332</v>
          </cell>
          <cell r="M92" t="str">
            <v>Pemadaman karena kendala transmisi (beban lebih, tegangan turun).</v>
          </cell>
          <cell r="N92" t="str">
            <v>67. Pemadaman karena kendala transmisi (beban lebih, tegangan turun).</v>
          </cell>
          <cell r="O92">
            <v>182</v>
          </cell>
        </row>
        <row r="93">
          <cell r="A93" t="str">
            <v>ZGD_</v>
          </cell>
          <cell r="B93">
            <v>333</v>
          </cell>
          <cell r="M93" t="str">
            <v>Pemadaman karena trafo gardu induk mengalami beban lebih (over load).</v>
          </cell>
          <cell r="N93" t="str">
            <v>68. Pemadaman karena trafo gardu induk mengalami beban lebih (over load).</v>
          </cell>
          <cell r="O93">
            <v>183</v>
          </cell>
        </row>
        <row r="94">
          <cell r="A94" t="str">
            <v>ZGD_</v>
          </cell>
          <cell r="B94">
            <v>334</v>
          </cell>
          <cell r="M94" t="str">
            <v>Lain - lain.</v>
          </cell>
          <cell r="N94" t="str">
            <v>69. Lain - lain.</v>
          </cell>
          <cell r="O94">
            <v>184</v>
          </cell>
        </row>
        <row r="95">
          <cell r="A95" t="str">
            <v>ZGD_</v>
          </cell>
          <cell r="B95">
            <v>335</v>
          </cell>
          <cell r="M95" t="str">
            <v>KELOMPOK PADAMNYA SUMBER TENAGA</v>
          </cell>
          <cell r="N95" t="str">
            <v>70. KELOMPOK PADAMNYA SUMBER TENAGA</v>
          </cell>
          <cell r="O95">
            <v>185</v>
          </cell>
        </row>
        <row r="96">
          <cell r="A96" t="str">
            <v>ZGD_</v>
          </cell>
          <cell r="B96">
            <v>336</v>
          </cell>
          <cell r="M96" t="str">
            <v>Padam karena gangguan gardu induk pusat pembangkit.</v>
          </cell>
          <cell r="N96" t="str">
            <v>71. Padam karena gangguan gardu induk pusat pembangkit.</v>
          </cell>
          <cell r="O96">
            <v>186</v>
          </cell>
        </row>
        <row r="97">
          <cell r="A97" t="str">
            <v>ZGD_</v>
          </cell>
          <cell r="B97">
            <v>337</v>
          </cell>
          <cell r="M97" t="str">
            <v>Padam karena gangguan penggerak mula atau genarator pusat pembangkit.</v>
          </cell>
          <cell r="N97" t="str">
            <v>72. Padam karena gangguan penggerak mula atau genarator pusat pembangkit.</v>
          </cell>
          <cell r="O97">
            <v>187</v>
          </cell>
        </row>
        <row r="98">
          <cell r="A98" t="str">
            <v>ZGD_</v>
          </cell>
          <cell r="B98">
            <v>338</v>
          </cell>
          <cell r="M98" t="str">
            <v>Padam karena gangguan station service pusat pembangkit.</v>
          </cell>
          <cell r="N98" t="str">
            <v>73. Padam karena gangguan station service pusat pembangkit.</v>
          </cell>
          <cell r="O98">
            <v>188</v>
          </cell>
        </row>
        <row r="99">
          <cell r="A99" t="str">
            <v>ZGD_</v>
          </cell>
          <cell r="B99">
            <v>339</v>
          </cell>
          <cell r="M99" t="str">
            <v>Rele pelepas beban bekerja karena gangguan gardu induk pusat pembangkit.</v>
          </cell>
          <cell r="N99" t="str">
            <v>74. Rele pelepas beban bekerja karena gangguan gardu induk pusat pembangkit.</v>
          </cell>
          <cell r="O99">
            <v>189</v>
          </cell>
        </row>
        <row r="100">
          <cell r="A100" t="str">
            <v>ZGD_</v>
          </cell>
          <cell r="B100">
            <v>340</v>
          </cell>
          <cell r="M100" t="str">
            <v>Rele pelepas beban bekerja karena gangguan penggerak mula atau genarator pusat pembangkit.</v>
          </cell>
          <cell r="N100" t="str">
            <v>75. Rele pelepas beban bekerja karena gangguan penggerak mula atau genarator pusat pembangkit.</v>
          </cell>
          <cell r="O100">
            <v>190</v>
          </cell>
        </row>
        <row r="101">
          <cell r="A101" t="str">
            <v>ZGD_</v>
          </cell>
          <cell r="B101">
            <v>341</v>
          </cell>
          <cell r="M101" t="str">
            <v>Rele pelepas beban bekerja karena gangguan station service pusat pembangkit.</v>
          </cell>
          <cell r="N101" t="str">
            <v>76. Rele pelepas beban bekerja karena gangguan station service pusat pembangkit.</v>
          </cell>
          <cell r="O101">
            <v>191</v>
          </cell>
        </row>
        <row r="102">
          <cell r="A102" t="str">
            <v>ZGD_</v>
          </cell>
          <cell r="B102">
            <v>342</v>
          </cell>
          <cell r="M102" t="str">
            <v>Pemadaman secara manual karena gangguan gardu induk pusat pembangkit.</v>
          </cell>
          <cell r="N102" t="str">
            <v>77. Pemadaman secara manual karena gangguan gardu induk pusat pembangkit.</v>
          </cell>
          <cell r="O102">
            <v>192</v>
          </cell>
        </row>
        <row r="103">
          <cell r="A103" t="str">
            <v>ZGD_</v>
          </cell>
          <cell r="B103">
            <v>343</v>
          </cell>
          <cell r="M103" t="str">
            <v>Pemadaman secara manual karena gangguan pemnggerak mula atau generator pusat pembangkit</v>
          </cell>
          <cell r="N103" t="str">
            <v>78. Pemadaman secara manual karena gangguan pemnggerak mula atau generator pusat pembangkit</v>
          </cell>
          <cell r="O103">
            <v>193</v>
          </cell>
        </row>
        <row r="104">
          <cell r="A104" t="str">
            <v>ZGD_</v>
          </cell>
          <cell r="B104">
            <v>344</v>
          </cell>
          <cell r="M104" t="str">
            <v>Pemadaman secara manual karena gangguan station service pusat pembangkit.</v>
          </cell>
          <cell r="N104" t="str">
            <v>79. Pemadaman secara manual karena gangguan station service pusat pembangkit.</v>
          </cell>
          <cell r="O104">
            <v>194</v>
          </cell>
        </row>
        <row r="105">
          <cell r="A105" t="str">
            <v>ZGD_</v>
          </cell>
          <cell r="B105">
            <v>345</v>
          </cell>
          <cell r="M105" t="str">
            <v>Pemadaman sementara secara manual karena cadangan daya kurang.</v>
          </cell>
          <cell r="N105" t="str">
            <v>79a. Pemadaman sementara secara manual karena cadangan daya kurang.</v>
          </cell>
          <cell r="O105">
            <v>195</v>
          </cell>
        </row>
        <row r="106">
          <cell r="A106" t="str">
            <v>ZGD_</v>
          </cell>
          <cell r="B106">
            <v>346</v>
          </cell>
          <cell r="M106" t="str">
            <v>Lain - lain.</v>
          </cell>
          <cell r="N106" t="str">
            <v>79b. Lain - lain.</v>
          </cell>
          <cell r="O106">
            <v>196</v>
          </cell>
        </row>
        <row r="107">
          <cell r="A107" t="str">
            <v>ZGD_</v>
          </cell>
          <cell r="B107">
            <v>347</v>
          </cell>
          <cell r="M107" t="str">
            <v>KELOMPOK BENCANA ALAM</v>
          </cell>
          <cell r="N107" t="str">
            <v>80. KELOMPOK BENCANA ALAM</v>
          </cell>
          <cell r="O107">
            <v>197</v>
          </cell>
        </row>
        <row r="108">
          <cell r="A108" t="str">
            <v>ZGD_</v>
          </cell>
          <cell r="B108">
            <v>348</v>
          </cell>
          <cell r="M108" t="str">
            <v>Angin kencang.</v>
          </cell>
          <cell r="N108" t="str">
            <v>81. Angin kencang.</v>
          </cell>
          <cell r="O108">
            <v>198</v>
          </cell>
        </row>
        <row r="109">
          <cell r="A109" t="str">
            <v>ZGD_</v>
          </cell>
          <cell r="B109">
            <v>349</v>
          </cell>
          <cell r="M109" t="str">
            <v>Hujan lebat.</v>
          </cell>
          <cell r="N109" t="str">
            <v>82. Hujan lebat.</v>
          </cell>
          <cell r="O109">
            <v>199</v>
          </cell>
        </row>
        <row r="110">
          <cell r="A110" t="str">
            <v>ZGD_</v>
          </cell>
          <cell r="B110">
            <v>350</v>
          </cell>
          <cell r="M110" t="str">
            <v>Banjir.</v>
          </cell>
          <cell r="N110" t="str">
            <v>83. Banjir.</v>
          </cell>
          <cell r="O110">
            <v>200</v>
          </cell>
        </row>
        <row r="111">
          <cell r="M111" t="str">
            <v>Tanah longsor.</v>
          </cell>
          <cell r="N111" t="str">
            <v>84. Tanah longsor.</v>
          </cell>
          <cell r="O111">
            <v>201</v>
          </cell>
        </row>
        <row r="112">
          <cell r="M112" t="str">
            <v>Gempa bumi.</v>
          </cell>
          <cell r="N112" t="str">
            <v>85. Gempa bumi.</v>
          </cell>
          <cell r="O112">
            <v>202</v>
          </cell>
        </row>
        <row r="113">
          <cell r="M113" t="str">
            <v>Kebakaran.</v>
          </cell>
          <cell r="N113" t="str">
            <v>86. Kebakaran.</v>
          </cell>
          <cell r="O113">
            <v>203</v>
          </cell>
        </row>
        <row r="114">
          <cell r="M114" t="str">
            <v>Lain - lain.</v>
          </cell>
          <cell r="N114" t="str">
            <v>87. Lain - lain.</v>
          </cell>
          <cell r="O114">
            <v>204</v>
          </cell>
        </row>
        <row r="115">
          <cell r="M115" t="str">
            <v>KELOMPOK PEMADAMAN TERENCANA</v>
          </cell>
          <cell r="N115" t="str">
            <v>90. KELOMPOK PEMADAMAN TERENCANA</v>
          </cell>
          <cell r="O115">
            <v>205</v>
          </cell>
        </row>
        <row r="116">
          <cell r="M116" t="str">
            <v>Karena pembangunan</v>
          </cell>
          <cell r="N116" t="str">
            <v>91. Karena pembangunan</v>
          </cell>
          <cell r="O116">
            <v>206</v>
          </cell>
        </row>
        <row r="117">
          <cell r="M117" t="str">
            <v xml:space="preserve">Karena pemeliharaan </v>
          </cell>
          <cell r="N117" t="str">
            <v xml:space="preserve">92. Karena pemeliharaan </v>
          </cell>
          <cell r="O117">
            <v>207</v>
          </cell>
        </row>
        <row r="118">
          <cell r="M118" t="str">
            <v>Karena pelaksanaan perubahan tegangan menengah</v>
          </cell>
          <cell r="N118" t="str">
            <v>93. Karena pelaksanaan perubahan tegangan menengah</v>
          </cell>
          <cell r="O118">
            <v>208</v>
          </cell>
        </row>
        <row r="119">
          <cell r="M119" t="str">
            <v>Karena pelaksanaan perubahan tegangan rendah.</v>
          </cell>
          <cell r="N119" t="str">
            <v>94. Karena pelaksanaan perubahan tegangan rendah.</v>
          </cell>
          <cell r="O119">
            <v>209</v>
          </cell>
        </row>
        <row r="120">
          <cell r="M120" t="str">
            <v>Karena pelaksanaan rehabilitasi.</v>
          </cell>
          <cell r="N120" t="str">
            <v>95. Karena pelaksanaan rehabilitasi.</v>
          </cell>
          <cell r="O120">
            <v>210</v>
          </cell>
        </row>
        <row r="121">
          <cell r="M121" t="str">
            <v>Karena pelebaran jalan.</v>
          </cell>
          <cell r="N121" t="str">
            <v>96. Karena pelebaran jalan.</v>
          </cell>
          <cell r="O121">
            <v>211</v>
          </cell>
        </row>
        <row r="122">
          <cell r="M122" t="str">
            <v>Pemadaman bergilir karena cadangan daya kurang</v>
          </cell>
          <cell r="N122" t="str">
            <v>97. Pemadaman bergilir karena cadangan daya kurang</v>
          </cell>
          <cell r="O122">
            <v>212</v>
          </cell>
        </row>
        <row r="123">
          <cell r="M123" t="str">
            <v>Lain - lain.</v>
          </cell>
          <cell r="N123" t="str">
            <v>98. Lain - lain.</v>
          </cell>
          <cell r="O123">
            <v>213</v>
          </cell>
        </row>
        <row r="124">
          <cell r="N124" t="str">
            <v xml:space="preserve">99. </v>
          </cell>
          <cell r="O124">
            <v>214</v>
          </cell>
        </row>
      </sheetData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 &amp; M"/>
      <sheetName val="DENPASAR"/>
      <sheetName val="DeVIASI"/>
      <sheetName val="KoMposis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MENU"/>
      <sheetName val="PARAMETER"/>
      <sheetName val="DeVIASI"/>
      <sheetName val="KoMposisi"/>
      <sheetName val="PUNCAK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UshDeb00"/>
      <sheetName val="Material Group"/>
      <sheetName val="Keterangan"/>
      <sheetName val="Sheet1"/>
      <sheetName val="Overall Status"/>
      <sheetName val="HON-KT"/>
      <sheetName val="CashFlow"/>
      <sheetName val="Asumsi"/>
      <sheetName val="kemphis"/>
      <sheetName val="Input GENERATION-DATA"/>
      <sheetName val="REF"/>
      <sheetName val="bahan"/>
      <sheetName val="Upah"/>
      <sheetName val="Resource Plan _2_"/>
      <sheetName val="REAL-LR"/>
      <sheetName val="Smg"/>
      <sheetName val="DynamicChart"/>
      <sheetName val="DataTable"/>
      <sheetName val="O &amp; M"/>
      <sheetName val="PLN staffing v18-v31"/>
      <sheetName val="Marshal"/>
      <sheetName val="GeneralInfo"/>
      <sheetName val="Hg.Sat"/>
      <sheetName val="DATA"/>
      <sheetName val="item"/>
      <sheetName val="rek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kali-2001"/>
      <sheetName val="W-NAD"/>
      <sheetName val="gvl"/>
      <sheetName val="List"/>
      <sheetName val="se006t"/>
      <sheetName val="assumption"/>
      <sheetName val="Tabel Istilah"/>
      <sheetName val="MENU"/>
      <sheetName val="PARAMETER"/>
      <sheetName val="Rekap 2011"/>
      <sheetName val="pagub2"/>
      <sheetName val="LK-1"/>
      <sheetName val="ACUAN"/>
      <sheetName val="PERIODIK"/>
      <sheetName val="Resource_Plan"/>
      <sheetName val="Change_control"/>
      <sheetName val="Resource_Plan_(2)"/>
      <sheetName val="2_5_Supply_&amp;_Installation_Sub"/>
      <sheetName val="2_6_Recurrent_Cost_Sub-Table"/>
      <sheetName val="Warranty_Period"/>
      <sheetName val="Resource_Load"/>
      <sheetName val="Jakarta_Load_Cost"/>
      <sheetName val="Material_Group"/>
      <sheetName val="Overall_Status"/>
      <sheetName val="Input_GENERATION-DATA"/>
      <sheetName val="Resource_Plan1"/>
      <sheetName val="Change_control1"/>
      <sheetName val="Resource_Plan_(2)1"/>
      <sheetName val="2_5_Supply_&amp;_Installation_Sub1"/>
      <sheetName val="2_6_Recurrent_Cost_Sub-Table1"/>
      <sheetName val="Warranty_Period1"/>
      <sheetName val="Resource_Load1"/>
      <sheetName val="Jakarta_Load_Cost1"/>
      <sheetName val="Material_Group1"/>
      <sheetName val="Overall_Status1"/>
      <sheetName val="Input_GENERATION-DATA1"/>
      <sheetName val="PLN_staffing_v18-v31"/>
      <sheetName val="Hg_Sat"/>
      <sheetName val="Resource_Plan__2_"/>
      <sheetName val="D"/>
      <sheetName val="C"/>
      <sheetName val="E"/>
      <sheetName val="RAB"/>
      <sheetName val="Mast. Anl"/>
      <sheetName val="PkRp"/>
      <sheetName val="UJ.UPJ KECIL"/>
      <sheetName val="Harga BBM Indonesia"/>
      <sheetName val="Lap Kemajuan Phisik"/>
      <sheetName val="Materp"/>
      <sheetName val="Source"/>
      <sheetName val="8.b Lamp B-1 BAHP Evaluasi SPH"/>
      <sheetName val="aruskas"/>
      <sheetName val="Hal-1"/>
      <sheetName val="WAN"/>
      <sheetName val="L_23"/>
      <sheetName val="F-JKM"/>
      <sheetName val="LOAD"/>
      <sheetName val="JASA"/>
      <sheetName val="PR NON TDL"/>
      <sheetName val="Sheet3"/>
      <sheetName val="Kamus"/>
      <sheetName val="DATA SDM"/>
      <sheetName val="Resume"/>
      <sheetName val="Prdk 2000 (2)"/>
      <sheetName val="ANALISA 1"/>
      <sheetName val="3-DIV5"/>
      <sheetName val="DeVIASI"/>
      <sheetName val="KoMposisi"/>
      <sheetName val="CiMaPlbStd"/>
      <sheetName val="|PRIVATE|Datasheets"/>
      <sheetName val="|PRIVATE|Template"/>
      <sheetName val="analis"/>
      <sheetName val="Customer"/>
      <sheetName val="A"/>
      <sheetName val="TDL2001"/>
      <sheetName val="M"/>
      <sheetName val="KMS-DIS5"/>
      <sheetName val="DENPASAR"/>
      <sheetName val="Indikator215"/>
      <sheetName val="rekmodiPtk (MAP)"/>
      <sheetName val="FUNGSI"/>
      <sheetName val="HARGA KONST TM "/>
      <sheetName val="HARGA PER KONSTRUKSI"/>
      <sheetName val="Analisa trans "/>
      <sheetName val="IkhtisarBiop(12.0)"/>
      <sheetName val="DAKUNG"/>
      <sheetName val="Mat"/>
      <sheetName val="ANALISA (2)"/>
      <sheetName val="Hrg"/>
      <sheetName val="Hopf"/>
      <sheetName val="PESUT TW2"/>
      <sheetName val="Cover_sheet"/>
      <sheetName val="hal 14b"/>
      <sheetName val="DATA JML KEL"/>
      <sheetName val="DC REAL PER TW"/>
      <sheetName val="Top"/>
      <sheetName val="Akun"/>
      <sheetName val="Penjualan"/>
      <sheetName val="ProdSendiri"/>
      <sheetName val="PS&amp;Susut TL"/>
      <sheetName val="SewaBeli"/>
      <sheetName val="Transfer"/>
      <sheetName val="Listing"/>
      <sheetName val="DataReferensi"/>
      <sheetName val="LabaRugi"/>
      <sheetName val="Kontrol"/>
      <sheetName val="LR"/>
      <sheetName val="PSP Master JEIA "/>
      <sheetName val="3-DIV2"/>
      <sheetName val="TABGAJI"/>
      <sheetName val="FORM-B"/>
      <sheetName val="Template-WBS APP"/>
      <sheetName val="dengan pembangkitan"/>
      <sheetName val="AHS-JTR"/>
      <sheetName val="USAHA"/>
      <sheetName val="reference"/>
      <sheetName val="kroscek BBM"/>
      <sheetName val="Sheet5"/>
      <sheetName val="Submission Form"/>
      <sheetName val="LAIN2"/>
      <sheetName val="hrg uph+bhn"/>
      <sheetName val="WBS"/>
      <sheetName val="Bln3.9"/>
      <sheetName val="neraca 1999-2000"/>
      <sheetName val="Balance Sheet"/>
      <sheetName val="Income Statement"/>
      <sheetName val="Uraian"/>
      <sheetName val="rkap2008"/>
      <sheetName val="AkumAT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NERACA SESUAI PROGRAM GL MAGIC"/>
      <sheetName val="GABLUARJAWA1 (2)"/>
      <sheetName val="W1"/>
      <sheetName val="PINJAMAN"/>
      <sheetName val="EPC"/>
      <sheetName val="T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KTIVA"/>
      <sheetName val="2-asi-00"/>
      <sheetName val="PANDUAN"/>
      <sheetName val="STRUKTUR LAMA"/>
      <sheetName val="Cek List DIst"/>
      <sheetName val="Biaya Analisa Kemampuan"/>
      <sheetName val="DATA TENAGA"/>
      <sheetName val="RAB."/>
      <sheetName val="DATA JARINGAN-2-"/>
      <sheetName val="A1. STRUKTUR"/>
      <sheetName val="A2.BIAYA SDM_FIXED"/>
      <sheetName val="Data Asset"/>
      <sheetName val="B1.BIAYA SARANA"/>
      <sheetName val="INS GD &amp; JTM"/>
      <sheetName val="B.2 RINCIAN SARANA"/>
      <sheetName val="B.3 SEWA.SARANA"/>
      <sheetName val="B.4 SewaK3 &amp; Perkap"/>
      <sheetName val="B5. SPPD LEMBUR"/>
      <sheetName val="Material"/>
      <sheetName val="D 1.Kendaraan"/>
      <sheetName val="E.HAR.ROW.ANALISA"/>
      <sheetName val="E2. BIAYA HAR TEK SUTM"/>
      <sheetName val="E. HAR.TM.TR.ANALISA"/>
      <sheetName val="E. ANALISA HS INSP"/>
      <sheetName val="E.HARDU.ANALISA"/>
      <sheetName val="E4. BIAYA HAR GARDU"/>
      <sheetName val="E5. REKAP HS HAR GRD"/>
      <sheetName val="E6. ANALISA HS HAR"/>
      <sheetName val="MAT HAR RUTIN"/>
      <sheetName val="C2. KENDARAAN"/>
      <sheetName val="A1 pri123"/>
      <sheetName val="SCRAP"/>
      <sheetName val="ATTB-AKTV"/>
      <sheetName val="CEMPAKA"/>
      <sheetName val="data-1"/>
      <sheetName val="DAF- PEG"/>
      <sheetName val="analhps Pasng"/>
      <sheetName val="GASATAGG.XLS"/>
      <sheetName val="Informasi"/>
      <sheetName val="SortSheet"/>
      <sheetName val="Calc Inst"/>
      <sheetName val="3-DIV3"/>
      <sheetName val="FJ per BLN"/>
      <sheetName val="AnalisaFas.O&amp;P"/>
      <sheetName val="As"/>
      <sheetName val="JSiar"/>
      <sheetName val="Hyp"/>
      <sheetName val="input-cost"/>
    </sheetNames>
    <sheetDataSet>
      <sheetData sheetId="0">
        <row r="120">
          <cell r="H120">
            <v>9000</v>
          </cell>
        </row>
      </sheetData>
      <sheetData sheetId="1">
        <row r="120">
          <cell r="H120">
            <v>9000</v>
          </cell>
        </row>
      </sheetData>
      <sheetData sheetId="2">
        <row r="120">
          <cell r="H120">
            <v>9000</v>
          </cell>
        </row>
      </sheetData>
      <sheetData sheetId="3"/>
      <sheetData sheetId="4"/>
      <sheetData sheetId="5"/>
      <sheetData sheetId="6">
        <row r="120">
          <cell r="H120">
            <v>9000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20">
          <cell r="H120">
            <v>9000</v>
          </cell>
        </row>
      </sheetData>
      <sheetData sheetId="61">
        <row r="120">
          <cell r="H120">
            <v>9000</v>
          </cell>
        </row>
      </sheetData>
      <sheetData sheetId="62">
        <row r="120">
          <cell r="H120">
            <v>9000</v>
          </cell>
        </row>
      </sheetData>
      <sheetData sheetId="63">
        <row r="120">
          <cell r="H120">
            <v>9000</v>
          </cell>
        </row>
      </sheetData>
      <sheetData sheetId="64">
        <row r="120">
          <cell r="H120">
            <v>9000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20">
          <cell r="H120">
            <v>9000</v>
          </cell>
        </row>
      </sheetData>
      <sheetData sheetId="72">
        <row r="120">
          <cell r="H120">
            <v>9000</v>
          </cell>
        </row>
      </sheetData>
      <sheetData sheetId="73">
        <row r="120">
          <cell r="H120">
            <v>9000</v>
          </cell>
        </row>
      </sheetData>
      <sheetData sheetId="74">
        <row r="120">
          <cell r="H120">
            <v>9000</v>
          </cell>
        </row>
      </sheetData>
      <sheetData sheetId="75">
        <row r="120">
          <cell r="H120">
            <v>9000</v>
          </cell>
        </row>
      </sheetData>
      <sheetData sheetId="76">
        <row r="120">
          <cell r="H120">
            <v>9000</v>
          </cell>
        </row>
      </sheetData>
      <sheetData sheetId="77">
        <row r="120">
          <cell r="H120">
            <v>9000</v>
          </cell>
        </row>
      </sheetData>
      <sheetData sheetId="78">
        <row r="120">
          <cell r="H120">
            <v>9000</v>
          </cell>
        </row>
      </sheetData>
      <sheetData sheetId="79">
        <row r="120">
          <cell r="H120">
            <v>9000</v>
          </cell>
        </row>
      </sheetData>
      <sheetData sheetId="80">
        <row r="120">
          <cell r="H120">
            <v>9000</v>
          </cell>
        </row>
      </sheetData>
      <sheetData sheetId="81">
        <row r="120">
          <cell r="H120">
            <v>9000</v>
          </cell>
        </row>
      </sheetData>
      <sheetData sheetId="82">
        <row r="120">
          <cell r="H120">
            <v>9000</v>
          </cell>
        </row>
      </sheetData>
      <sheetData sheetId="83">
        <row r="120">
          <cell r="H120">
            <v>9000</v>
          </cell>
        </row>
      </sheetData>
      <sheetData sheetId="84">
        <row r="120">
          <cell r="H120">
            <v>9000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120">
          <cell r="H120">
            <v>9000</v>
          </cell>
        </row>
      </sheetData>
      <sheetData sheetId="221"/>
      <sheetData sheetId="222"/>
      <sheetData sheetId="223"/>
      <sheetData sheetId="224">
        <row r="120">
          <cell r="H120">
            <v>9000</v>
          </cell>
        </row>
      </sheetData>
      <sheetData sheetId="225"/>
      <sheetData sheetId="226">
        <row r="120">
          <cell r="H120">
            <v>9000</v>
          </cell>
        </row>
      </sheetData>
      <sheetData sheetId="227">
        <row r="120">
          <cell r="H120">
            <v>9000</v>
          </cell>
        </row>
      </sheetData>
      <sheetData sheetId="228"/>
      <sheetData sheetId="229">
        <row r="120">
          <cell r="H120">
            <v>9000</v>
          </cell>
        </row>
      </sheetData>
      <sheetData sheetId="230"/>
      <sheetData sheetId="231"/>
      <sheetData sheetId="232"/>
      <sheetData sheetId="233">
        <row r="120">
          <cell r="H120">
            <v>9000</v>
          </cell>
        </row>
      </sheetData>
      <sheetData sheetId="234">
        <row r="120">
          <cell r="H120">
            <v>9000</v>
          </cell>
        </row>
      </sheetData>
      <sheetData sheetId="235"/>
      <sheetData sheetId="236">
        <row r="120">
          <cell r="H120">
            <v>9000</v>
          </cell>
        </row>
      </sheetData>
      <sheetData sheetId="237"/>
      <sheetData sheetId="238"/>
      <sheetData sheetId="239"/>
      <sheetData sheetId="240"/>
      <sheetData sheetId="241"/>
      <sheetData sheetId="242"/>
      <sheetData sheetId="243">
        <row r="120">
          <cell r="H120">
            <v>9000</v>
          </cell>
        </row>
      </sheetData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g"/>
      <sheetName val="Rekap"/>
      <sheetName val="UshDeb00"/>
      <sheetName val="JAN07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ON-KT"/>
      <sheetName val="Kamus"/>
      <sheetName val="RKAP Investasi"/>
      <sheetName val="SortSheet"/>
      <sheetName val="Harga BBM Indonesia"/>
      <sheetName val="RPBL"/>
      <sheetName val="CashFlow"/>
      <sheetName val="Single Line"/>
      <sheetName val="SUTR"/>
      <sheetName val="Sheet3"/>
      <sheetName val="Sheet1"/>
      <sheetName val="DATA PENGUSAHAAN"/>
      <sheetName val="Sheet2"/>
      <sheetName val="Data"/>
      <sheetName val="Standar Konstruksi"/>
      <sheetName val="Jasa"/>
      <sheetName val="Mat"/>
      <sheetName val="Rekap PMG."/>
      <sheetName val="UPAH 2012"/>
      <sheetName val="Daftar Harga 2012 mmk"/>
      <sheetName val="DeVIASI"/>
      <sheetName val="KoMposisi"/>
      <sheetName val="10 INDIKATOR"/>
      <sheetName val="TABEL"/>
      <sheetName val="UPDATE 25 JANUARI 2007"/>
      <sheetName val="PA1- AGST"/>
      <sheetName val="PTT M3-146-3"/>
      <sheetName val="PTT M3-210-7"/>
      <sheetName val="MENU1"/>
      <sheetName val="master rab"/>
      <sheetName val="PUNCAK-89"/>
      <sheetName val="PMT"/>
      <sheetName val="Uraian"/>
      <sheetName val="dengan pembangkitan"/>
      <sheetName val="tarif_baru"/>
      <sheetName val="Resource Plan (2)"/>
    </sheetNames>
    <sheetDataSet>
      <sheetData sheetId="0" refreshError="1">
        <row r="4">
          <cell r="I4" t="str">
            <v>GFR</v>
          </cell>
        </row>
        <row r="5">
          <cell r="I5">
            <v>9</v>
          </cell>
        </row>
        <row r="6">
          <cell r="I6">
            <v>9</v>
          </cell>
        </row>
        <row r="7">
          <cell r="I7">
            <v>9</v>
          </cell>
        </row>
        <row r="8">
          <cell r="I8">
            <v>9</v>
          </cell>
        </row>
        <row r="9">
          <cell r="I9">
            <v>0</v>
          </cell>
        </row>
        <row r="10">
          <cell r="I10">
            <v>9</v>
          </cell>
        </row>
        <row r="11">
          <cell r="I11">
            <v>9</v>
          </cell>
        </row>
        <row r="12">
          <cell r="I12" t="str">
            <v>Magelang , 01 September 2019</v>
          </cell>
        </row>
        <row r="13">
          <cell r="I13">
            <v>9</v>
          </cell>
        </row>
        <row r="14">
          <cell r="I14">
            <v>9</v>
          </cell>
        </row>
        <row r="15">
          <cell r="I15">
            <v>9</v>
          </cell>
        </row>
        <row r="16">
          <cell r="I16">
            <v>9</v>
          </cell>
        </row>
        <row r="18">
          <cell r="I18">
            <v>0</v>
          </cell>
        </row>
        <row r="19">
          <cell r="I19">
            <v>9</v>
          </cell>
        </row>
        <row r="20">
          <cell r="I20">
            <v>9</v>
          </cell>
        </row>
        <row r="21">
          <cell r="I21" t="str">
            <v>HARGA JASA</v>
          </cell>
        </row>
        <row r="22">
          <cell r="I22">
            <v>9</v>
          </cell>
        </row>
        <row r="23">
          <cell r="I23">
            <v>0</v>
          </cell>
        </row>
        <row r="24">
          <cell r="I24">
            <v>9</v>
          </cell>
        </row>
        <row r="25">
          <cell r="I25">
            <v>9</v>
          </cell>
        </row>
        <row r="26">
          <cell r="I26">
            <v>1658000</v>
          </cell>
        </row>
        <row r="27">
          <cell r="I27">
            <v>9</v>
          </cell>
        </row>
        <row r="28">
          <cell r="I28">
            <v>9</v>
          </cell>
        </row>
        <row r="29">
          <cell r="I29">
            <v>9</v>
          </cell>
        </row>
        <row r="30">
          <cell r="I30">
            <v>9</v>
          </cell>
        </row>
        <row r="31">
          <cell r="I31">
            <v>9</v>
          </cell>
        </row>
        <row r="32">
          <cell r="I32">
            <v>9</v>
          </cell>
        </row>
        <row r="33">
          <cell r="I33">
            <v>0</v>
          </cell>
        </row>
        <row r="34">
          <cell r="I34">
            <v>9</v>
          </cell>
        </row>
        <row r="35">
          <cell r="I35">
            <v>0</v>
          </cell>
        </row>
        <row r="36">
          <cell r="I36">
            <v>9</v>
          </cell>
        </row>
        <row r="37">
          <cell r="I37">
            <v>9</v>
          </cell>
        </row>
        <row r="38">
          <cell r="I38">
            <v>0</v>
          </cell>
        </row>
        <row r="39">
          <cell r="I39">
            <v>9</v>
          </cell>
        </row>
        <row r="40">
          <cell r="I40">
            <v>9</v>
          </cell>
        </row>
        <row r="41">
          <cell r="I41">
            <v>9</v>
          </cell>
        </row>
        <row r="42">
          <cell r="I42">
            <v>0</v>
          </cell>
        </row>
        <row r="43">
          <cell r="I43">
            <v>9</v>
          </cell>
        </row>
        <row r="44">
          <cell r="I44">
            <v>0</v>
          </cell>
        </row>
        <row r="45">
          <cell r="I45">
            <v>9</v>
          </cell>
        </row>
        <row r="46">
          <cell r="I46">
            <v>9</v>
          </cell>
        </row>
        <row r="47">
          <cell r="I47">
            <v>9</v>
          </cell>
        </row>
        <row r="48">
          <cell r="I48">
            <v>0</v>
          </cell>
        </row>
        <row r="49">
          <cell r="I49">
            <v>9</v>
          </cell>
        </row>
        <row r="50">
          <cell r="I50">
            <v>9</v>
          </cell>
        </row>
        <row r="51">
          <cell r="I51">
            <v>9</v>
          </cell>
        </row>
        <row r="52">
          <cell r="I52" t="str">
            <v>Magelang , 01 September 2019</v>
          </cell>
        </row>
        <row r="53">
          <cell r="I53">
            <v>9</v>
          </cell>
        </row>
        <row r="54">
          <cell r="I54">
            <v>9</v>
          </cell>
        </row>
        <row r="55">
          <cell r="I55">
            <v>9</v>
          </cell>
        </row>
        <row r="56">
          <cell r="I56">
            <v>9</v>
          </cell>
        </row>
        <row r="57">
          <cell r="I57">
            <v>9</v>
          </cell>
        </row>
        <row r="58">
          <cell r="I58">
            <v>0</v>
          </cell>
        </row>
        <row r="59">
          <cell r="I59">
            <v>9</v>
          </cell>
        </row>
        <row r="60">
          <cell r="I60">
            <v>0</v>
          </cell>
        </row>
        <row r="61">
          <cell r="I61">
            <v>9</v>
          </cell>
        </row>
        <row r="62">
          <cell r="I62">
            <v>9</v>
          </cell>
        </row>
        <row r="63">
          <cell r="I63">
            <v>9</v>
          </cell>
        </row>
        <row r="66">
          <cell r="I66">
            <v>9</v>
          </cell>
        </row>
        <row r="67">
          <cell r="I67">
            <v>9</v>
          </cell>
        </row>
        <row r="68">
          <cell r="I68">
            <v>9</v>
          </cell>
        </row>
        <row r="69">
          <cell r="I69">
            <v>9</v>
          </cell>
        </row>
        <row r="70">
          <cell r="I70">
            <v>9</v>
          </cell>
        </row>
        <row r="73">
          <cell r="I73">
            <v>9</v>
          </cell>
        </row>
        <row r="75">
          <cell r="I75">
            <v>9</v>
          </cell>
        </row>
        <row r="76">
          <cell r="I76">
            <v>9</v>
          </cell>
        </row>
        <row r="77">
          <cell r="I77">
            <v>9</v>
          </cell>
        </row>
        <row r="78">
          <cell r="I78">
            <v>9</v>
          </cell>
        </row>
        <row r="79">
          <cell r="I79">
            <v>9</v>
          </cell>
        </row>
        <row r="80">
          <cell r="I80">
            <v>9</v>
          </cell>
        </row>
        <row r="81">
          <cell r="I81">
            <v>9</v>
          </cell>
        </row>
        <row r="82">
          <cell r="I82">
            <v>9</v>
          </cell>
        </row>
        <row r="84">
          <cell r="I84">
            <v>9</v>
          </cell>
        </row>
        <row r="85">
          <cell r="I85">
            <v>9</v>
          </cell>
        </row>
        <row r="86">
          <cell r="I86">
            <v>9</v>
          </cell>
        </row>
        <row r="88">
          <cell r="I88">
            <v>9</v>
          </cell>
        </row>
        <row r="90">
          <cell r="I90">
            <v>9</v>
          </cell>
        </row>
        <row r="94">
          <cell r="I94">
            <v>9</v>
          </cell>
        </row>
        <row r="95">
          <cell r="I95">
            <v>9</v>
          </cell>
        </row>
        <row r="96">
          <cell r="I96">
            <v>9</v>
          </cell>
        </row>
        <row r="100">
          <cell r="I100">
            <v>9</v>
          </cell>
        </row>
        <row r="103">
          <cell r="I103">
            <v>9</v>
          </cell>
        </row>
        <row r="105">
          <cell r="I105">
            <v>9</v>
          </cell>
        </row>
        <row r="106">
          <cell r="I106">
            <v>9</v>
          </cell>
        </row>
        <row r="108">
          <cell r="I108">
            <v>9</v>
          </cell>
        </row>
        <row r="109">
          <cell r="I109">
            <v>9</v>
          </cell>
        </row>
        <row r="110">
          <cell r="I110">
            <v>9</v>
          </cell>
        </row>
        <row r="111">
          <cell r="I111">
            <v>9</v>
          </cell>
        </row>
        <row r="112">
          <cell r="I112">
            <v>9</v>
          </cell>
        </row>
        <row r="113">
          <cell r="I113">
            <v>9</v>
          </cell>
        </row>
        <row r="114">
          <cell r="I114">
            <v>9</v>
          </cell>
        </row>
        <row r="118">
          <cell r="I118">
            <v>9</v>
          </cell>
        </row>
        <row r="119">
          <cell r="I119">
            <v>9</v>
          </cell>
        </row>
        <row r="120">
          <cell r="I120">
            <v>9</v>
          </cell>
        </row>
        <row r="122">
          <cell r="I122">
            <v>9</v>
          </cell>
        </row>
        <row r="123">
          <cell r="I123">
            <v>9</v>
          </cell>
        </row>
        <row r="124">
          <cell r="I124">
            <v>9</v>
          </cell>
        </row>
        <row r="125">
          <cell r="I125">
            <v>9</v>
          </cell>
        </row>
        <row r="126">
          <cell r="I126">
            <v>9</v>
          </cell>
        </row>
        <row r="128">
          <cell r="I128">
            <v>9</v>
          </cell>
        </row>
        <row r="129">
          <cell r="I129">
            <v>9</v>
          </cell>
        </row>
        <row r="130">
          <cell r="I130">
            <v>9</v>
          </cell>
        </row>
        <row r="131">
          <cell r="I131">
            <v>9</v>
          </cell>
        </row>
        <row r="132">
          <cell r="I132">
            <v>9</v>
          </cell>
        </row>
        <row r="135">
          <cell r="I135">
            <v>9</v>
          </cell>
        </row>
        <row r="136">
          <cell r="I136">
            <v>9</v>
          </cell>
        </row>
        <row r="139">
          <cell r="I139">
            <v>9</v>
          </cell>
        </row>
        <row r="142">
          <cell r="I142">
            <v>9</v>
          </cell>
        </row>
        <row r="143">
          <cell r="I143">
            <v>9</v>
          </cell>
        </row>
        <row r="145">
          <cell r="I145">
            <v>9</v>
          </cell>
        </row>
        <row r="147">
          <cell r="I147">
            <v>9</v>
          </cell>
        </row>
        <row r="148">
          <cell r="I148">
            <v>9</v>
          </cell>
        </row>
        <row r="149">
          <cell r="I149">
            <v>9</v>
          </cell>
        </row>
        <row r="150">
          <cell r="I150">
            <v>9</v>
          </cell>
        </row>
        <row r="151">
          <cell r="I151">
            <v>9</v>
          </cell>
        </row>
        <row r="152">
          <cell r="I152">
            <v>9</v>
          </cell>
        </row>
        <row r="153">
          <cell r="I153">
            <v>9</v>
          </cell>
        </row>
        <row r="154">
          <cell r="I154">
            <v>9</v>
          </cell>
        </row>
        <row r="155">
          <cell r="I155">
            <v>9</v>
          </cell>
        </row>
        <row r="157">
          <cell r="I157">
            <v>9</v>
          </cell>
        </row>
        <row r="158">
          <cell r="I158">
            <v>9</v>
          </cell>
        </row>
        <row r="159">
          <cell r="I159">
            <v>9</v>
          </cell>
        </row>
        <row r="160">
          <cell r="I160">
            <v>9</v>
          </cell>
        </row>
        <row r="161">
          <cell r="I161">
            <v>9</v>
          </cell>
        </row>
        <row r="162">
          <cell r="I162">
            <v>9</v>
          </cell>
        </row>
        <row r="164">
          <cell r="I164">
            <v>9</v>
          </cell>
        </row>
        <row r="165">
          <cell r="I165">
            <v>9</v>
          </cell>
        </row>
        <row r="167">
          <cell r="I167">
            <v>9</v>
          </cell>
        </row>
        <row r="168">
          <cell r="I168">
            <v>9</v>
          </cell>
        </row>
        <row r="169">
          <cell r="I169">
            <v>9</v>
          </cell>
        </row>
        <row r="170">
          <cell r="I170">
            <v>9</v>
          </cell>
        </row>
        <row r="171">
          <cell r="I171">
            <v>9</v>
          </cell>
        </row>
        <row r="172">
          <cell r="I172">
            <v>9</v>
          </cell>
        </row>
      </sheetData>
      <sheetData sheetId="1">
        <row r="10">
          <cell r="S10" t="b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8">
          <cell r="I8">
            <v>0</v>
          </cell>
        </row>
      </sheetData>
      <sheetData sheetId="53">
        <row r="8">
          <cell r="I8">
            <v>0</v>
          </cell>
        </row>
      </sheetData>
      <sheetData sheetId="54">
        <row r="8">
          <cell r="I8">
            <v>0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REKAP MATERIAL"/>
      <sheetName val="REKAP MDU"/>
      <sheetName val="Sheet1"/>
      <sheetName val="REKAP TIANG"/>
      <sheetName val="DATA"/>
      <sheetName val="KKF"/>
      <sheetName val="KKO"/>
      <sheetName val="RAB"/>
      <sheetName val="GAMBAR"/>
      <sheetName val="PETA"/>
      <sheetName val="SLD "/>
      <sheetName val="PD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5">
          <cell r="D15">
            <v>3</v>
          </cell>
          <cell r="K15">
            <v>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1">
          <cell r="A1">
            <v>1</v>
          </cell>
        </row>
        <row r="2">
          <cell r="A2">
            <v>3</v>
          </cell>
        </row>
        <row r="4">
          <cell r="C4">
            <v>1</v>
          </cell>
        </row>
        <row r="5">
          <cell r="C5">
            <v>3</v>
          </cell>
        </row>
        <row r="7">
          <cell r="E7">
            <v>1</v>
          </cell>
        </row>
        <row r="8">
          <cell r="E8">
            <v>3</v>
          </cell>
        </row>
        <row r="10">
          <cell r="G10">
            <v>3</v>
          </cell>
        </row>
        <row r="11">
          <cell r="G11">
            <v>1</v>
          </cell>
        </row>
        <row r="13">
          <cell r="I13">
            <v>3</v>
          </cell>
        </row>
        <row r="14">
          <cell r="I14">
            <v>1</v>
          </cell>
        </row>
        <row r="16">
          <cell r="K16">
            <v>3</v>
          </cell>
        </row>
        <row r="17">
          <cell r="K17">
            <v>1</v>
          </cell>
        </row>
        <row r="19">
          <cell r="M19">
            <v>3</v>
          </cell>
        </row>
        <row r="20">
          <cell r="M20">
            <v>1</v>
          </cell>
        </row>
        <row r="22">
          <cell r="O22">
            <v>3</v>
          </cell>
        </row>
        <row r="23">
          <cell r="O23">
            <v>1</v>
          </cell>
        </row>
        <row r="25">
          <cell r="Q25">
            <v>3</v>
          </cell>
        </row>
        <row r="26">
          <cell r="Q26">
            <v>1</v>
          </cell>
        </row>
        <row r="28">
          <cell r="S28">
            <v>3</v>
          </cell>
        </row>
        <row r="29">
          <cell r="S29">
            <v>1</v>
          </cell>
        </row>
        <row r="31">
          <cell r="U31">
            <v>3</v>
          </cell>
        </row>
        <row r="32">
          <cell r="U32">
            <v>1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 Kerja Us Unit"/>
      <sheetName val="Alat Kerja Komntar"/>
      <sheetName val="RAB"/>
      <sheetName val="Sheet3"/>
      <sheetName val="Resource Plan (2)"/>
      <sheetName val="Smg"/>
    </sheetNames>
    <sheetDataSet>
      <sheetData sheetId="0"/>
      <sheetData sheetId="1" refreshError="1"/>
      <sheetData sheetId="2">
        <row r="12">
          <cell r="F12" t="str">
            <v>TANGGA FIBER SLIDING 9 MTR</v>
          </cell>
          <cell r="G12">
            <v>1</v>
          </cell>
          <cell r="H12" t="str">
            <v>Bh</v>
          </cell>
          <cell r="I12" t="str">
            <v>Rp.</v>
          </cell>
          <cell r="J12">
            <v>4500000</v>
          </cell>
        </row>
        <row r="13">
          <cell r="F13" t="str">
            <v>STICK 20 KV 11 MTR</v>
          </cell>
          <cell r="G13">
            <v>1</v>
          </cell>
          <cell r="H13" t="str">
            <v>Bh</v>
          </cell>
          <cell r="I13" t="str">
            <v>Rp.</v>
          </cell>
          <cell r="J13">
            <v>6000000</v>
          </cell>
        </row>
        <row r="14">
          <cell r="F14" t="str">
            <v>GROUNDING APPARATUS</v>
          </cell>
          <cell r="G14">
            <v>2</v>
          </cell>
          <cell r="H14" t="str">
            <v>Bh</v>
          </cell>
          <cell r="I14" t="str">
            <v>Rp.</v>
          </cell>
          <cell r="J14">
            <v>4250000</v>
          </cell>
        </row>
        <row r="15">
          <cell r="F15" t="str">
            <v>MEGGER 5.000/ 1.000 V</v>
          </cell>
          <cell r="G15">
            <v>1</v>
          </cell>
          <cell r="H15" t="str">
            <v>Bh</v>
          </cell>
          <cell r="I15" t="str">
            <v>Rp.</v>
          </cell>
          <cell r="J15">
            <v>7300000</v>
          </cell>
        </row>
        <row r="16">
          <cell r="F16" t="str">
            <v>STRAINGING DEVICE 2 TON</v>
          </cell>
          <cell r="G16">
            <v>2</v>
          </cell>
          <cell r="H16" t="str">
            <v>Bh</v>
          </cell>
          <cell r="I16" t="str">
            <v>Rp.</v>
          </cell>
          <cell r="J16">
            <v>2600000</v>
          </cell>
        </row>
        <row r="17">
          <cell r="F17" t="str">
            <v>COMPRESSION DIES 50 mm - 300mm</v>
          </cell>
          <cell r="G17">
            <v>1</v>
          </cell>
          <cell r="H17" t="str">
            <v>Set</v>
          </cell>
          <cell r="I17" t="str">
            <v>Rp.</v>
          </cell>
          <cell r="J17">
            <v>4000000</v>
          </cell>
        </row>
        <row r="18">
          <cell r="F18" t="str">
            <v xml:space="preserve">AMPER TANG POWER </v>
          </cell>
          <cell r="G18">
            <v>1</v>
          </cell>
          <cell r="H18" t="str">
            <v>Bh</v>
          </cell>
          <cell r="I18" t="str">
            <v>Rp.</v>
          </cell>
          <cell r="J18">
            <v>1350000</v>
          </cell>
        </row>
        <row r="19">
          <cell r="F19" t="str">
            <v>PHASE SEQUENCE INDICATOR</v>
          </cell>
          <cell r="G19">
            <v>1</v>
          </cell>
          <cell r="H19" t="str">
            <v>Set</v>
          </cell>
          <cell r="I19" t="str">
            <v>Rp.</v>
          </cell>
          <cell r="J19">
            <v>650000</v>
          </cell>
        </row>
        <row r="20">
          <cell r="F20" t="str">
            <v>GUNTING KABEL BESAR</v>
          </cell>
          <cell r="G20">
            <v>1</v>
          </cell>
          <cell r="H20" t="str">
            <v>Bh</v>
          </cell>
          <cell r="I20" t="str">
            <v>Rp.</v>
          </cell>
          <cell r="J20">
            <v>700000</v>
          </cell>
        </row>
        <row r="21">
          <cell r="F21" t="str">
            <v>LAMPU SOROT HALOGEN 100 WATT</v>
          </cell>
          <cell r="G21">
            <v>1</v>
          </cell>
          <cell r="H21" t="str">
            <v>Bh</v>
          </cell>
          <cell r="I21" t="str">
            <v>Rp.</v>
          </cell>
          <cell r="J21">
            <v>680000</v>
          </cell>
        </row>
        <row r="22">
          <cell r="F22" t="str">
            <v>KUNCI CONNECTOR</v>
          </cell>
          <cell r="G22">
            <v>1</v>
          </cell>
          <cell r="H22" t="str">
            <v>Bh</v>
          </cell>
          <cell r="I22" t="str">
            <v>Rp.</v>
          </cell>
          <cell r="J22">
            <v>12000</v>
          </cell>
        </row>
        <row r="23">
          <cell r="F23" t="str">
            <v>FUSE PULLER</v>
          </cell>
          <cell r="G23">
            <v>1</v>
          </cell>
          <cell r="H23" t="str">
            <v>Bh</v>
          </cell>
          <cell r="I23" t="str">
            <v>Rp.</v>
          </cell>
          <cell r="J23">
            <v>135000</v>
          </cell>
        </row>
        <row r="24">
          <cell r="F24" t="str">
            <v>KUNCI RING/PAS</v>
          </cell>
          <cell r="G24">
            <v>1</v>
          </cell>
          <cell r="H24" t="str">
            <v>Set</v>
          </cell>
          <cell r="I24" t="str">
            <v>Rp.</v>
          </cell>
          <cell r="J24">
            <v>75000</v>
          </cell>
        </row>
        <row r="25">
          <cell r="F25" t="str">
            <v>KUNCI INGGRIS 12"</v>
          </cell>
          <cell r="G25">
            <v>2</v>
          </cell>
          <cell r="H25" t="str">
            <v>Bh</v>
          </cell>
          <cell r="I25" t="str">
            <v>Rp.</v>
          </cell>
          <cell r="J25">
            <v>50000</v>
          </cell>
        </row>
        <row r="26">
          <cell r="F26" t="str">
            <v>GERGAJI BESI</v>
          </cell>
          <cell r="G26">
            <v>1</v>
          </cell>
          <cell r="H26" t="str">
            <v>Bh</v>
          </cell>
          <cell r="I26" t="str">
            <v>Rp.</v>
          </cell>
          <cell r="J26">
            <v>50000</v>
          </cell>
        </row>
        <row r="27">
          <cell r="F27" t="str">
            <v>GERGAJI KAYU</v>
          </cell>
          <cell r="G27">
            <v>1</v>
          </cell>
          <cell r="H27" t="str">
            <v>Bh</v>
          </cell>
          <cell r="I27" t="str">
            <v>Rp.</v>
          </cell>
          <cell r="J27">
            <v>50000</v>
          </cell>
        </row>
        <row r="28">
          <cell r="F28" t="str">
            <v>KUNCI PIPA 3 "</v>
          </cell>
          <cell r="G28">
            <v>1</v>
          </cell>
          <cell r="H28" t="str">
            <v>Bh</v>
          </cell>
          <cell r="I28" t="str">
            <v>Rp.</v>
          </cell>
          <cell r="J28">
            <v>80000</v>
          </cell>
        </row>
        <row r="29">
          <cell r="F29" t="str">
            <v>TANG KOMBINASI</v>
          </cell>
          <cell r="G29">
            <v>2</v>
          </cell>
          <cell r="H29" t="str">
            <v>Bh</v>
          </cell>
          <cell r="I29" t="str">
            <v>Rp.</v>
          </cell>
          <cell r="J29">
            <v>50000</v>
          </cell>
        </row>
        <row r="30">
          <cell r="F30" t="str">
            <v>PARANG</v>
          </cell>
          <cell r="G30">
            <v>1</v>
          </cell>
          <cell r="H30" t="str">
            <v>Bh</v>
          </cell>
          <cell r="I30" t="str">
            <v>Rp.</v>
          </cell>
          <cell r="J30">
            <v>50000</v>
          </cell>
        </row>
        <row r="31">
          <cell r="F31" t="str">
            <v>TALI NILON 12 mm</v>
          </cell>
          <cell r="G31">
            <v>1</v>
          </cell>
          <cell r="H31" t="str">
            <v>Mtr</v>
          </cell>
          <cell r="I31" t="str">
            <v>Rp.</v>
          </cell>
          <cell r="J31">
            <v>100000</v>
          </cell>
        </row>
        <row r="32">
          <cell r="F32" t="str">
            <v>SENTER</v>
          </cell>
          <cell r="G32">
            <v>2</v>
          </cell>
          <cell r="H32" t="str">
            <v>Bh</v>
          </cell>
          <cell r="I32" t="str">
            <v>Rp.</v>
          </cell>
          <cell r="J32">
            <v>70000</v>
          </cell>
        </row>
        <row r="33">
          <cell r="F33" t="str">
            <v>Palu 3 KG</v>
          </cell>
          <cell r="G33">
            <v>1</v>
          </cell>
          <cell r="H33" t="str">
            <v>Bh</v>
          </cell>
          <cell r="I33" t="str">
            <v>Rp.</v>
          </cell>
          <cell r="J33">
            <v>35000</v>
          </cell>
        </row>
        <row r="34">
          <cell r="F34" t="str">
            <v>Tali baja (Seling)</v>
          </cell>
          <cell r="G34">
            <v>1</v>
          </cell>
          <cell r="H34" t="str">
            <v>Mtr</v>
          </cell>
          <cell r="I34" t="str">
            <v>Rp.</v>
          </cell>
          <cell r="J34">
            <v>50000</v>
          </cell>
        </row>
        <row r="35">
          <cell r="F35" t="str">
            <v>Sapu dan Alat Kebersihan</v>
          </cell>
          <cell r="G35">
            <v>1</v>
          </cell>
          <cell r="H35" t="str">
            <v>Bh</v>
          </cell>
          <cell r="I35" t="str">
            <v>Rp.</v>
          </cell>
          <cell r="J35">
            <v>50000</v>
          </cell>
        </row>
        <row r="36">
          <cell r="F36" t="str">
            <v>Infra Red gun</v>
          </cell>
          <cell r="G36">
            <v>1</v>
          </cell>
          <cell r="H36" t="str">
            <v>Bh</v>
          </cell>
          <cell r="I36" t="str">
            <v>Rp.</v>
          </cell>
          <cell r="J36">
            <v>750000</v>
          </cell>
        </row>
        <row r="37">
          <cell r="F37" t="str">
            <v>Teropong</v>
          </cell>
          <cell r="G37">
            <v>1</v>
          </cell>
          <cell r="H37" t="str">
            <v>Bh</v>
          </cell>
          <cell r="I37" t="str">
            <v>Rp.</v>
          </cell>
          <cell r="J37">
            <v>500000</v>
          </cell>
        </row>
        <row r="38">
          <cell r="F38" t="str">
            <v>HANDLE LBS</v>
          </cell>
          <cell r="G38">
            <v>1</v>
          </cell>
          <cell r="H38" t="str">
            <v>Bh</v>
          </cell>
          <cell r="I38" t="str">
            <v>Rp.</v>
          </cell>
          <cell r="J38">
            <v>150000</v>
          </cell>
        </row>
        <row r="39">
          <cell r="G39">
            <v>1</v>
          </cell>
          <cell r="H39" t="str">
            <v>Set</v>
          </cell>
          <cell r="I39" t="str">
            <v>Rp.</v>
          </cell>
          <cell r="J39">
            <v>3000000</v>
          </cell>
        </row>
        <row r="40">
          <cell r="F40" t="str">
            <v>Branding</v>
          </cell>
          <cell r="G40">
            <v>1</v>
          </cell>
          <cell r="H40" t="str">
            <v>Set</v>
          </cell>
          <cell r="I40" t="str">
            <v>Rp.</v>
          </cell>
          <cell r="J40">
            <v>2500000</v>
          </cell>
        </row>
        <row r="41">
          <cell r="J41">
            <v>0</v>
          </cell>
        </row>
        <row r="42">
          <cell r="F42" t="str">
            <v>SABUK PENGAMAN</v>
          </cell>
          <cell r="G42">
            <v>2</v>
          </cell>
          <cell r="H42" t="str">
            <v>Bh</v>
          </cell>
          <cell r="I42" t="str">
            <v>Rp.</v>
          </cell>
          <cell r="J42">
            <v>1200000</v>
          </cell>
        </row>
        <row r="43">
          <cell r="F43" t="str">
            <v>HELM PENGAMAN</v>
          </cell>
          <cell r="G43">
            <v>2</v>
          </cell>
          <cell r="H43" t="str">
            <v>Bh</v>
          </cell>
          <cell r="I43" t="str">
            <v>Rp.</v>
          </cell>
          <cell r="J43">
            <v>100000</v>
          </cell>
        </row>
        <row r="44">
          <cell r="F44" t="str">
            <v>SARUNG TANGAN 20 kVolt</v>
          </cell>
          <cell r="G44">
            <v>2</v>
          </cell>
          <cell r="H44" t="str">
            <v>Psg</v>
          </cell>
          <cell r="I44" t="str">
            <v>Rp.</v>
          </cell>
          <cell r="J44">
            <v>2000000</v>
          </cell>
        </row>
        <row r="45">
          <cell r="F45" t="str">
            <v>VOLTAGE DETECTOR TM</v>
          </cell>
          <cell r="G45">
            <v>1</v>
          </cell>
          <cell r="H45" t="str">
            <v>Bh</v>
          </cell>
          <cell r="I45" t="str">
            <v>Rp.</v>
          </cell>
          <cell r="J45">
            <v>1500000</v>
          </cell>
        </row>
        <row r="46">
          <cell r="F46" t="str">
            <v>JAS HUJAN</v>
          </cell>
          <cell r="G46">
            <v>3</v>
          </cell>
          <cell r="H46" t="str">
            <v>Bh</v>
          </cell>
          <cell r="I46" t="str">
            <v>Rp.</v>
          </cell>
          <cell r="J46">
            <v>100000</v>
          </cell>
        </row>
        <row r="47">
          <cell r="F47" t="str">
            <v>SEPATU KARET 20 kV</v>
          </cell>
          <cell r="G47">
            <v>2</v>
          </cell>
          <cell r="H47" t="str">
            <v>Psg</v>
          </cell>
          <cell r="I47" t="str">
            <v>Rp.</v>
          </cell>
          <cell r="J47">
            <v>2000000</v>
          </cell>
        </row>
        <row r="48">
          <cell r="F48" t="str">
            <v>TALI PENGIKAT TANGGA</v>
          </cell>
          <cell r="G48">
            <v>1</v>
          </cell>
          <cell r="H48" t="str">
            <v>Mtr</v>
          </cell>
          <cell r="I48" t="str">
            <v>Rp.</v>
          </cell>
          <cell r="J48">
            <v>50000</v>
          </cell>
        </row>
        <row r="49">
          <cell r="F49" t="str">
            <v>PAPAN PERINGATAN ADA KEGIATAN</v>
          </cell>
          <cell r="G49">
            <v>2</v>
          </cell>
          <cell r="H49" t="str">
            <v>Bh</v>
          </cell>
          <cell r="I49" t="str">
            <v>Rp.</v>
          </cell>
          <cell r="J49">
            <v>250000</v>
          </cell>
        </row>
        <row r="50">
          <cell r="F50" t="str">
            <v>P3K</v>
          </cell>
          <cell r="G50">
            <v>1</v>
          </cell>
          <cell r="H50" t="str">
            <v>Bh</v>
          </cell>
          <cell r="I50" t="str">
            <v>Rp.</v>
          </cell>
          <cell r="J50">
            <v>60000</v>
          </cell>
        </row>
        <row r="51">
          <cell r="F51" t="str">
            <v xml:space="preserve">AMPER TANG POWER </v>
          </cell>
          <cell r="G51">
            <v>1</v>
          </cell>
          <cell r="J51">
            <v>1350000</v>
          </cell>
        </row>
        <row r="52">
          <cell r="F52" t="str">
            <v>TOOLS SET</v>
          </cell>
          <cell r="J52">
            <v>150000</v>
          </cell>
        </row>
        <row r="53">
          <cell r="F53" t="str">
            <v>Tali tampar 20 Mtr</v>
          </cell>
          <cell r="G53">
            <v>1</v>
          </cell>
          <cell r="H53" t="str">
            <v>Bh</v>
          </cell>
          <cell r="I53" t="str">
            <v>Rp.</v>
          </cell>
          <cell r="J53">
            <v>70000</v>
          </cell>
        </row>
        <row r="54">
          <cell r="F54" t="str">
            <v>TANGGA FIBER SLIDING 9 MTR</v>
          </cell>
          <cell r="G54">
            <v>1</v>
          </cell>
          <cell r="H54" t="str">
            <v>Bh</v>
          </cell>
          <cell r="I54" t="str">
            <v>Rp.</v>
          </cell>
          <cell r="J54">
            <v>4500000</v>
          </cell>
        </row>
        <row r="55">
          <cell r="F55" t="str">
            <v>STICK 20 KV 11 MTR</v>
          </cell>
          <cell r="G55">
            <v>1</v>
          </cell>
          <cell r="H55" t="str">
            <v>Bh</v>
          </cell>
          <cell r="I55" t="str">
            <v>Rp.</v>
          </cell>
          <cell r="J55">
            <v>6000000</v>
          </cell>
        </row>
        <row r="56">
          <cell r="F56" t="str">
            <v>GROUNDING APPARATUS</v>
          </cell>
          <cell r="G56">
            <v>2</v>
          </cell>
          <cell r="H56" t="str">
            <v>Bh</v>
          </cell>
          <cell r="I56" t="str">
            <v>Rp.</v>
          </cell>
          <cell r="J56">
            <v>4250000</v>
          </cell>
        </row>
        <row r="57">
          <cell r="F57" t="str">
            <v>MEGGER 5.000/ 1.000 V</v>
          </cell>
          <cell r="G57">
            <v>1</v>
          </cell>
          <cell r="H57" t="str">
            <v>Bh</v>
          </cell>
          <cell r="I57" t="str">
            <v>Rp.</v>
          </cell>
          <cell r="J57">
            <v>7300000</v>
          </cell>
        </row>
        <row r="58">
          <cell r="F58" t="str">
            <v>STRAINGING DEVICE 2 TON</v>
          </cell>
          <cell r="G58">
            <v>1</v>
          </cell>
          <cell r="H58" t="str">
            <v>Bh</v>
          </cell>
          <cell r="I58" t="str">
            <v>Rp.</v>
          </cell>
          <cell r="J58">
            <v>2600000</v>
          </cell>
        </row>
        <row r="59">
          <cell r="F59" t="str">
            <v>COMPRESSION DIES 50 mm - 300mm</v>
          </cell>
          <cell r="G59">
            <v>1</v>
          </cell>
          <cell r="H59" t="str">
            <v>Bh</v>
          </cell>
          <cell r="I59" t="str">
            <v>Rp.</v>
          </cell>
          <cell r="J59">
            <v>4000000</v>
          </cell>
        </row>
        <row r="60">
          <cell r="F60" t="str">
            <v xml:space="preserve">AMPER TANG POWER </v>
          </cell>
          <cell r="G60">
            <v>1</v>
          </cell>
          <cell r="H60" t="str">
            <v>Bh</v>
          </cell>
          <cell r="I60" t="str">
            <v>Rp.</v>
          </cell>
          <cell r="J60">
            <v>1350000</v>
          </cell>
        </row>
        <row r="61">
          <cell r="F61" t="str">
            <v>LAMPU SOROT HALOGEN 100 WATT</v>
          </cell>
          <cell r="G61">
            <v>1</v>
          </cell>
          <cell r="H61" t="str">
            <v>Bh</v>
          </cell>
          <cell r="I61" t="str">
            <v>Rp.</v>
          </cell>
          <cell r="J61">
            <v>680000</v>
          </cell>
        </row>
        <row r="62">
          <cell r="F62" t="str">
            <v>KUNCI CONNECTOR</v>
          </cell>
          <cell r="G62">
            <v>1</v>
          </cell>
          <cell r="H62" t="str">
            <v>Bh</v>
          </cell>
          <cell r="I62" t="str">
            <v>Rp.</v>
          </cell>
          <cell r="J62">
            <v>12000</v>
          </cell>
        </row>
        <row r="63">
          <cell r="F63" t="str">
            <v>KUNCI RING/PAS</v>
          </cell>
          <cell r="G63">
            <v>1</v>
          </cell>
          <cell r="H63" t="str">
            <v>Set</v>
          </cell>
          <cell r="I63" t="str">
            <v>Rp.</v>
          </cell>
          <cell r="J63">
            <v>75000</v>
          </cell>
        </row>
        <row r="64">
          <cell r="F64" t="str">
            <v>KUNCI INGGRIS 12"</v>
          </cell>
          <cell r="G64">
            <v>1</v>
          </cell>
          <cell r="H64" t="str">
            <v>Bh</v>
          </cell>
          <cell r="I64" t="str">
            <v>Rp.</v>
          </cell>
          <cell r="J64">
            <v>50000</v>
          </cell>
        </row>
        <row r="65">
          <cell r="F65" t="str">
            <v>GERGAJI BESI</v>
          </cell>
          <cell r="G65">
            <v>1</v>
          </cell>
          <cell r="H65" t="str">
            <v>Bh</v>
          </cell>
          <cell r="I65" t="str">
            <v>Rp.</v>
          </cell>
          <cell r="J65">
            <v>50000</v>
          </cell>
        </row>
        <row r="66">
          <cell r="F66" t="str">
            <v>GERGAJI KAYU</v>
          </cell>
          <cell r="G66">
            <v>1</v>
          </cell>
          <cell r="H66" t="str">
            <v>Bh</v>
          </cell>
          <cell r="I66" t="str">
            <v>Rp.</v>
          </cell>
          <cell r="J66">
            <v>50000</v>
          </cell>
        </row>
        <row r="67">
          <cell r="F67" t="str">
            <v>TANG KOMBINASI</v>
          </cell>
          <cell r="G67">
            <v>2</v>
          </cell>
          <cell r="H67" t="str">
            <v>Bh</v>
          </cell>
          <cell r="I67" t="str">
            <v>Rp.</v>
          </cell>
          <cell r="J67">
            <v>50000</v>
          </cell>
        </row>
        <row r="68">
          <cell r="F68" t="str">
            <v>TALI NILON 12 mm</v>
          </cell>
          <cell r="G68">
            <v>1</v>
          </cell>
          <cell r="H68" t="str">
            <v>Mtr</v>
          </cell>
          <cell r="I68" t="str">
            <v>Rp.</v>
          </cell>
          <cell r="J68">
            <v>100000</v>
          </cell>
        </row>
        <row r="69">
          <cell r="F69" t="str">
            <v>SENTER</v>
          </cell>
          <cell r="G69">
            <v>2</v>
          </cell>
          <cell r="H69" t="str">
            <v>Bh</v>
          </cell>
          <cell r="I69" t="str">
            <v>Rp.</v>
          </cell>
          <cell r="J69">
            <v>70000</v>
          </cell>
        </row>
        <row r="70">
          <cell r="F70" t="str">
            <v>Sapu dan Alat Kebersihan</v>
          </cell>
          <cell r="G70">
            <v>1</v>
          </cell>
          <cell r="H70" t="str">
            <v>Bh</v>
          </cell>
          <cell r="I70" t="str">
            <v>Rp.</v>
          </cell>
          <cell r="J70">
            <v>50000</v>
          </cell>
        </row>
        <row r="71">
          <cell r="F71" t="str">
            <v>Earth Resistance Tester</v>
          </cell>
          <cell r="G71">
            <v>1</v>
          </cell>
          <cell r="H71" t="str">
            <v>Bh</v>
          </cell>
          <cell r="I71" t="str">
            <v>Rp.</v>
          </cell>
          <cell r="J71">
            <v>1750000</v>
          </cell>
        </row>
        <row r="72">
          <cell r="F72" t="str">
            <v>Three Foot</v>
          </cell>
          <cell r="G72">
            <v>1</v>
          </cell>
          <cell r="H72" t="str">
            <v>Bh</v>
          </cell>
          <cell r="I72" t="str">
            <v>Rp.</v>
          </cell>
          <cell r="J72">
            <v>1450000</v>
          </cell>
        </row>
        <row r="73">
          <cell r="F73" t="str">
            <v>Linggis</v>
          </cell>
          <cell r="G73">
            <v>1</v>
          </cell>
          <cell r="H73" t="str">
            <v>Bh</v>
          </cell>
          <cell r="I73" t="str">
            <v>Rp.</v>
          </cell>
          <cell r="J73">
            <v>75000</v>
          </cell>
        </row>
        <row r="74">
          <cell r="F74" t="str">
            <v>katrol 5 Ton</v>
          </cell>
          <cell r="G74">
            <v>1</v>
          </cell>
          <cell r="H74" t="str">
            <v>Bh</v>
          </cell>
          <cell r="I74" t="str">
            <v>Rp.</v>
          </cell>
          <cell r="J74">
            <v>2300000</v>
          </cell>
        </row>
        <row r="75">
          <cell r="F75" t="str">
            <v>Palu 3 KG</v>
          </cell>
          <cell r="G75">
            <v>1</v>
          </cell>
          <cell r="H75" t="str">
            <v>Bh</v>
          </cell>
          <cell r="I75" t="str">
            <v>Rp.</v>
          </cell>
          <cell r="J75">
            <v>30000</v>
          </cell>
        </row>
        <row r="76">
          <cell r="F76" t="str">
            <v>Transformer Hoise</v>
          </cell>
          <cell r="G76">
            <v>1</v>
          </cell>
          <cell r="H76" t="str">
            <v>Bh</v>
          </cell>
          <cell r="I76" t="str">
            <v>Rp.</v>
          </cell>
          <cell r="J76">
            <v>3400000</v>
          </cell>
        </row>
        <row r="77">
          <cell r="J77">
            <v>0</v>
          </cell>
        </row>
        <row r="78">
          <cell r="F78" t="str">
            <v>SABUK PENGAMAN</v>
          </cell>
          <cell r="G78">
            <v>2</v>
          </cell>
          <cell r="H78" t="str">
            <v>Bh</v>
          </cell>
          <cell r="I78" t="str">
            <v>Rp.</v>
          </cell>
          <cell r="J78">
            <v>1200000</v>
          </cell>
        </row>
        <row r="79">
          <cell r="F79" t="str">
            <v>HELM PENGAMAN</v>
          </cell>
          <cell r="G79">
            <v>2</v>
          </cell>
          <cell r="H79" t="str">
            <v>Bh</v>
          </cell>
          <cell r="I79" t="str">
            <v>Rp.</v>
          </cell>
          <cell r="J79">
            <v>100000</v>
          </cell>
        </row>
        <row r="80">
          <cell r="F80" t="str">
            <v>SARUNG TANGAN 1000 Volt</v>
          </cell>
          <cell r="G80">
            <v>2</v>
          </cell>
          <cell r="H80" t="str">
            <v>Psg</v>
          </cell>
          <cell r="I80" t="str">
            <v>Rp.</v>
          </cell>
          <cell r="J80">
            <v>170000</v>
          </cell>
        </row>
        <row r="81">
          <cell r="F81" t="str">
            <v>VOLTAGE DETECTOR TM</v>
          </cell>
          <cell r="G81">
            <v>1</v>
          </cell>
          <cell r="H81" t="str">
            <v>Bh</v>
          </cell>
          <cell r="I81" t="str">
            <v>Rp.</v>
          </cell>
          <cell r="J81">
            <v>1500000</v>
          </cell>
        </row>
        <row r="82">
          <cell r="F82" t="str">
            <v>JAS HUJAN</v>
          </cell>
          <cell r="G82">
            <v>2</v>
          </cell>
          <cell r="H82" t="str">
            <v>Bh</v>
          </cell>
          <cell r="I82" t="str">
            <v>Rp.</v>
          </cell>
          <cell r="J82">
            <v>100000</v>
          </cell>
        </row>
        <row r="83">
          <cell r="F83" t="str">
            <v>SEPATU KARET 1000 VOLT/LISTRIK</v>
          </cell>
          <cell r="G83">
            <v>2</v>
          </cell>
          <cell r="H83" t="str">
            <v>Psg</v>
          </cell>
          <cell r="I83" t="str">
            <v>Rp.</v>
          </cell>
          <cell r="J83">
            <v>100000</v>
          </cell>
        </row>
        <row r="84">
          <cell r="F84" t="str">
            <v>TALI PENGIKAT TANGGA</v>
          </cell>
          <cell r="G84">
            <v>1</v>
          </cell>
          <cell r="H84" t="str">
            <v>Mtr</v>
          </cell>
          <cell r="I84" t="str">
            <v>Rp.</v>
          </cell>
          <cell r="J84">
            <v>50000</v>
          </cell>
        </row>
        <row r="85">
          <cell r="F85" t="str">
            <v>PAPAN PERINGATAN ADA KEGIATAN</v>
          </cell>
          <cell r="G85">
            <v>2</v>
          </cell>
          <cell r="H85" t="str">
            <v>Bh</v>
          </cell>
          <cell r="I85" t="str">
            <v>Rp.</v>
          </cell>
          <cell r="J85">
            <v>250000</v>
          </cell>
        </row>
        <row r="86">
          <cell r="F86" t="str">
            <v>P3K</v>
          </cell>
          <cell r="G86">
            <v>1</v>
          </cell>
          <cell r="H86" t="str">
            <v>Bh</v>
          </cell>
          <cell r="I86" t="str">
            <v>Rp.</v>
          </cell>
          <cell r="J86">
            <v>60000</v>
          </cell>
        </row>
        <row r="87">
          <cell r="F87" t="str">
            <v>Tali tampar 20 Mtr</v>
          </cell>
          <cell r="G87">
            <v>1</v>
          </cell>
          <cell r="H87" t="str">
            <v>Bh</v>
          </cell>
          <cell r="I87" t="str">
            <v>Rp.</v>
          </cell>
          <cell r="J87">
            <v>70000</v>
          </cell>
        </row>
        <row r="88">
          <cell r="F88" t="str">
            <v>TANGGA FIBER SLIDING 9 MTR</v>
          </cell>
          <cell r="G88">
            <v>1</v>
          </cell>
          <cell r="H88" t="str">
            <v>Bh</v>
          </cell>
          <cell r="I88" t="str">
            <v>Rp.</v>
          </cell>
          <cell r="J88">
            <v>4500000</v>
          </cell>
        </row>
        <row r="89">
          <cell r="F89" t="str">
            <v>STICK 20 KV 11 MTR</v>
          </cell>
          <cell r="G89">
            <v>1</v>
          </cell>
          <cell r="H89" t="str">
            <v>Bh</v>
          </cell>
          <cell r="I89" t="str">
            <v>Rp.</v>
          </cell>
          <cell r="J89">
            <v>6000000</v>
          </cell>
        </row>
        <row r="90">
          <cell r="F90" t="str">
            <v>GROUNDING APPARATUS</v>
          </cell>
          <cell r="G90">
            <v>2</v>
          </cell>
          <cell r="H90" t="str">
            <v>Bh</v>
          </cell>
          <cell r="I90" t="str">
            <v>Rp.</v>
          </cell>
          <cell r="J90">
            <v>4250000</v>
          </cell>
        </row>
        <row r="91">
          <cell r="F91" t="str">
            <v>MEGGER 5.000/ 1.000 V</v>
          </cell>
          <cell r="G91">
            <v>1</v>
          </cell>
          <cell r="H91" t="str">
            <v>Bh</v>
          </cell>
          <cell r="I91" t="str">
            <v>Rp.</v>
          </cell>
          <cell r="J91">
            <v>7300000</v>
          </cell>
        </row>
        <row r="92">
          <cell r="F92" t="str">
            <v xml:space="preserve"> AMPER TANG POWER </v>
          </cell>
          <cell r="G92">
            <v>1</v>
          </cell>
          <cell r="H92" t="str">
            <v>Bh</v>
          </cell>
          <cell r="I92" t="str">
            <v>Rp.</v>
          </cell>
          <cell r="J92">
            <v>1350000</v>
          </cell>
        </row>
        <row r="93">
          <cell r="F93" t="str">
            <v>LAMPU SOROT HALOGEN 100 WATT</v>
          </cell>
          <cell r="G93">
            <v>1</v>
          </cell>
          <cell r="H93" t="str">
            <v>Bh</v>
          </cell>
          <cell r="I93" t="str">
            <v>Rp.</v>
          </cell>
          <cell r="J93">
            <v>680000</v>
          </cell>
        </row>
        <row r="94">
          <cell r="F94" t="str">
            <v>KUNCI RING/PAS</v>
          </cell>
          <cell r="G94">
            <v>1</v>
          </cell>
          <cell r="H94" t="str">
            <v>Set</v>
          </cell>
          <cell r="I94" t="str">
            <v>Rp.</v>
          </cell>
          <cell r="J94">
            <v>75000</v>
          </cell>
        </row>
        <row r="95">
          <cell r="F95" t="str">
            <v>KUNCI INGGRIS 12"</v>
          </cell>
          <cell r="G95">
            <v>1</v>
          </cell>
          <cell r="H95" t="str">
            <v>Bh</v>
          </cell>
          <cell r="I95" t="str">
            <v>Rp.</v>
          </cell>
          <cell r="J95">
            <v>50000</v>
          </cell>
        </row>
        <row r="96">
          <cell r="F96" t="str">
            <v>COMPRESSION DIES 50 mm - 300mm</v>
          </cell>
          <cell r="G96">
            <v>1</v>
          </cell>
          <cell r="H96" t="str">
            <v>Bh</v>
          </cell>
          <cell r="I96" t="str">
            <v>Rp.</v>
          </cell>
          <cell r="J96">
            <v>4000000</v>
          </cell>
        </row>
        <row r="97">
          <cell r="F97" t="str">
            <v>GERGAJI BESI</v>
          </cell>
          <cell r="G97">
            <v>1</v>
          </cell>
          <cell r="H97" t="str">
            <v>Bh</v>
          </cell>
          <cell r="I97" t="str">
            <v>Rp.</v>
          </cell>
          <cell r="J97">
            <v>50000</v>
          </cell>
        </row>
        <row r="98">
          <cell r="F98" t="str">
            <v>TANG KOMBINASI</v>
          </cell>
          <cell r="G98">
            <v>2</v>
          </cell>
          <cell r="H98" t="str">
            <v>Bh</v>
          </cell>
          <cell r="I98" t="str">
            <v>Rp.</v>
          </cell>
          <cell r="J98">
            <v>50000</v>
          </cell>
        </row>
        <row r="99">
          <cell r="F99" t="str">
            <v>TALI NILON 12 mm</v>
          </cell>
          <cell r="G99">
            <v>1</v>
          </cell>
          <cell r="H99" t="str">
            <v>Mtr</v>
          </cell>
          <cell r="I99" t="str">
            <v>Rp.</v>
          </cell>
          <cell r="J99">
            <v>100000</v>
          </cell>
        </row>
        <row r="100">
          <cell r="F100" t="str">
            <v>SENTER</v>
          </cell>
          <cell r="G100">
            <v>2</v>
          </cell>
          <cell r="H100" t="str">
            <v>Bh</v>
          </cell>
          <cell r="I100" t="str">
            <v>Rp.</v>
          </cell>
          <cell r="J100">
            <v>70000</v>
          </cell>
        </row>
        <row r="101">
          <cell r="F101" t="str">
            <v>Sapu dan Alat Kebersihan</v>
          </cell>
          <cell r="G101">
            <v>1</v>
          </cell>
          <cell r="H101" t="str">
            <v>Bh</v>
          </cell>
          <cell r="I101" t="str">
            <v>Rp.</v>
          </cell>
          <cell r="J101">
            <v>50000</v>
          </cell>
        </row>
        <row r="102">
          <cell r="F102" t="str">
            <v>Earth Resistance Tester</v>
          </cell>
          <cell r="G102">
            <v>1</v>
          </cell>
          <cell r="H102" t="str">
            <v>Bh</v>
          </cell>
          <cell r="I102" t="str">
            <v>Rp.</v>
          </cell>
          <cell r="J102">
            <v>1750000</v>
          </cell>
        </row>
        <row r="103">
          <cell r="F103" t="str">
            <v>Three Foot</v>
          </cell>
          <cell r="G103">
            <v>1</v>
          </cell>
          <cell r="H103" t="str">
            <v>Bh</v>
          </cell>
          <cell r="I103" t="str">
            <v>Rp.</v>
          </cell>
          <cell r="J103">
            <v>1450000</v>
          </cell>
        </row>
        <row r="104">
          <cell r="F104" t="str">
            <v>Linggis</v>
          </cell>
          <cell r="G104">
            <v>1</v>
          </cell>
          <cell r="H104" t="str">
            <v>Bh</v>
          </cell>
          <cell r="I104" t="str">
            <v>Rp.</v>
          </cell>
          <cell r="J104">
            <v>75000</v>
          </cell>
        </row>
        <row r="105">
          <cell r="F105" t="str">
            <v>katrol 5 Ton</v>
          </cell>
          <cell r="G105">
            <v>1</v>
          </cell>
          <cell r="H105" t="str">
            <v>Bh</v>
          </cell>
          <cell r="I105" t="str">
            <v>Rp.</v>
          </cell>
          <cell r="J105">
            <v>2300000</v>
          </cell>
        </row>
        <row r="106">
          <cell r="F106" t="str">
            <v>Palu 3 KG</v>
          </cell>
          <cell r="G106">
            <v>1</v>
          </cell>
          <cell r="H106" t="str">
            <v>Bh</v>
          </cell>
          <cell r="I106" t="str">
            <v>Rp.</v>
          </cell>
          <cell r="J106">
            <v>30000</v>
          </cell>
        </row>
        <row r="107">
          <cell r="F107" t="str">
            <v>Transformer Hoise</v>
          </cell>
          <cell r="G107">
            <v>1</v>
          </cell>
          <cell r="H107" t="str">
            <v>Bh</v>
          </cell>
          <cell r="I107" t="str">
            <v>Rp.</v>
          </cell>
          <cell r="J107">
            <v>3400000</v>
          </cell>
        </row>
        <row r="108">
          <cell r="J108">
            <v>0</v>
          </cell>
        </row>
        <row r="109">
          <cell r="F109" t="str">
            <v>SABUK PENGAMAN</v>
          </cell>
          <cell r="G109">
            <v>2</v>
          </cell>
          <cell r="H109" t="str">
            <v>Bh</v>
          </cell>
          <cell r="I109" t="str">
            <v>Rp.</v>
          </cell>
          <cell r="J109">
            <v>1200000</v>
          </cell>
        </row>
        <row r="110">
          <cell r="F110" t="str">
            <v>HELM PENGAMAN</v>
          </cell>
          <cell r="G110">
            <v>2</v>
          </cell>
          <cell r="H110" t="str">
            <v>Bh</v>
          </cell>
          <cell r="I110" t="str">
            <v>Rp.</v>
          </cell>
          <cell r="J110">
            <v>100000</v>
          </cell>
        </row>
        <row r="111">
          <cell r="F111" t="str">
            <v>SARUNG TANGAN 1000 Volt</v>
          </cell>
          <cell r="G111">
            <v>2</v>
          </cell>
          <cell r="H111" t="str">
            <v>Psg</v>
          </cell>
          <cell r="I111" t="str">
            <v>Rp.</v>
          </cell>
          <cell r="J111">
            <v>170000</v>
          </cell>
        </row>
        <row r="112">
          <cell r="F112" t="str">
            <v>VOLTAGE DETECTOR TM</v>
          </cell>
          <cell r="G112">
            <v>1</v>
          </cell>
          <cell r="H112" t="str">
            <v>Bh</v>
          </cell>
          <cell r="I112" t="str">
            <v>Rp.</v>
          </cell>
          <cell r="J112">
            <v>1500000</v>
          </cell>
        </row>
        <row r="113">
          <cell r="F113" t="str">
            <v>JAS HUJAN</v>
          </cell>
          <cell r="G113">
            <v>3</v>
          </cell>
          <cell r="H113" t="str">
            <v>Bh</v>
          </cell>
          <cell r="I113" t="str">
            <v>Rp.</v>
          </cell>
          <cell r="J113">
            <v>100000</v>
          </cell>
        </row>
        <row r="114">
          <cell r="F114" t="str">
            <v>SEPATU KARET 1000 VOLT/LISTRIK</v>
          </cell>
          <cell r="G114">
            <v>2</v>
          </cell>
          <cell r="H114" t="str">
            <v>Psg</v>
          </cell>
          <cell r="I114" t="str">
            <v>Rp.</v>
          </cell>
          <cell r="J114">
            <v>100000</v>
          </cell>
        </row>
        <row r="115">
          <cell r="F115" t="str">
            <v>TALI PENGIKAT TANGGA</v>
          </cell>
          <cell r="G115">
            <v>1</v>
          </cell>
          <cell r="H115" t="str">
            <v>Mtr</v>
          </cell>
          <cell r="I115" t="str">
            <v>Rp.</v>
          </cell>
          <cell r="J115">
            <v>50000</v>
          </cell>
        </row>
        <row r="116">
          <cell r="F116" t="str">
            <v>PAPAN PERINGATAN ADA KEGIATAN</v>
          </cell>
          <cell r="G116">
            <v>2</v>
          </cell>
          <cell r="H116" t="str">
            <v>Bh</v>
          </cell>
          <cell r="I116" t="str">
            <v>Rp.</v>
          </cell>
          <cell r="J116">
            <v>250000</v>
          </cell>
        </row>
        <row r="117">
          <cell r="F117" t="str">
            <v>P3K</v>
          </cell>
          <cell r="G117">
            <v>1</v>
          </cell>
          <cell r="H117" t="str">
            <v>Bh</v>
          </cell>
          <cell r="I117" t="str">
            <v>Rp.</v>
          </cell>
          <cell r="J117">
            <v>60000</v>
          </cell>
        </row>
        <row r="118">
          <cell r="F118" t="str">
            <v>Tali tampar 20 Mtr</v>
          </cell>
          <cell r="G118">
            <v>1</v>
          </cell>
          <cell r="H118" t="str">
            <v>Bh</v>
          </cell>
          <cell r="I118" t="str">
            <v>Rp.</v>
          </cell>
          <cell r="J118">
            <v>70000</v>
          </cell>
        </row>
        <row r="119">
          <cell r="F119" t="str">
            <v>TOOLS SET</v>
          </cell>
          <cell r="G119">
            <v>1</v>
          </cell>
          <cell r="H119" t="str">
            <v>Set</v>
          </cell>
          <cell r="I119" t="str">
            <v>Rp.</v>
          </cell>
          <cell r="J119">
            <v>150000</v>
          </cell>
        </row>
        <row r="120">
          <cell r="F120" t="str">
            <v>KOTAK ALAT KERJA</v>
          </cell>
          <cell r="G120">
            <v>1</v>
          </cell>
          <cell r="H120" t="str">
            <v>Bh</v>
          </cell>
          <cell r="I120" t="str">
            <v>Rp.</v>
          </cell>
          <cell r="J120">
            <v>500000</v>
          </cell>
        </row>
        <row r="121">
          <cell r="F121" t="str">
            <v>AMPER TANG POWER</v>
          </cell>
          <cell r="G121">
            <v>1</v>
          </cell>
          <cell r="H121" t="str">
            <v>Bh</v>
          </cell>
          <cell r="I121" t="str">
            <v>Rp.</v>
          </cell>
          <cell r="J121">
            <v>1350000</v>
          </cell>
        </row>
        <row r="122">
          <cell r="F122" t="str">
            <v>ADJUSTABLE WRENCH / KUNCI INGGRIS 8"</v>
          </cell>
          <cell r="G122">
            <v>1</v>
          </cell>
          <cell r="H122" t="str">
            <v>Bh</v>
          </cell>
          <cell r="I122" t="str">
            <v>Rp.</v>
          </cell>
          <cell r="J122">
            <v>50000</v>
          </cell>
        </row>
        <row r="123">
          <cell r="F123" t="str">
            <v>LAMPU SENTER</v>
          </cell>
          <cell r="G123">
            <v>1</v>
          </cell>
          <cell r="H123" t="str">
            <v>Bh</v>
          </cell>
          <cell r="I123" t="str">
            <v>Rp.</v>
          </cell>
          <cell r="J123">
            <v>70000</v>
          </cell>
        </row>
        <row r="124">
          <cell r="F124" t="str">
            <v>HAND COMPRESSION TOOL</v>
          </cell>
          <cell r="G124">
            <v>1</v>
          </cell>
          <cell r="H124" t="str">
            <v>Set</v>
          </cell>
          <cell r="I124" t="str">
            <v>Rp.</v>
          </cell>
          <cell r="J124">
            <v>750000</v>
          </cell>
        </row>
        <row r="125">
          <cell r="F125" t="str">
            <v>PHASE SEQUENCE INDICATOR</v>
          </cell>
          <cell r="G125">
            <v>1</v>
          </cell>
          <cell r="H125" t="str">
            <v>Unit</v>
          </cell>
          <cell r="I125" t="str">
            <v>Rp.</v>
          </cell>
          <cell r="J125">
            <v>650000</v>
          </cell>
        </row>
        <row r="126">
          <cell r="F126" t="str">
            <v xml:space="preserve">PISAU PENGUPAS KABEL </v>
          </cell>
          <cell r="G126">
            <v>1</v>
          </cell>
          <cell r="H126" t="str">
            <v>Bh</v>
          </cell>
          <cell r="I126" t="str">
            <v>Rp.</v>
          </cell>
          <cell r="J126">
            <v>25000</v>
          </cell>
        </row>
        <row r="127">
          <cell r="F127" t="str">
            <v>TES PEN</v>
          </cell>
          <cell r="G127">
            <v>1</v>
          </cell>
          <cell r="H127" t="str">
            <v>Bh</v>
          </cell>
          <cell r="I127" t="str">
            <v>Rp.</v>
          </cell>
          <cell r="J127">
            <v>25000</v>
          </cell>
        </row>
        <row r="128">
          <cell r="F128" t="str">
            <v>HANDLE LBS</v>
          </cell>
          <cell r="G128">
            <v>1</v>
          </cell>
          <cell r="H128" t="str">
            <v>Bh</v>
          </cell>
          <cell r="I128" t="str">
            <v>Rp.</v>
          </cell>
          <cell r="J128">
            <v>150000</v>
          </cell>
        </row>
        <row r="129">
          <cell r="F129" t="str">
            <v>PARANG</v>
          </cell>
          <cell r="G129">
            <v>1</v>
          </cell>
          <cell r="H129" t="str">
            <v>Bh</v>
          </cell>
          <cell r="I129" t="str">
            <v>Rp.</v>
          </cell>
          <cell r="J129">
            <v>50000</v>
          </cell>
        </row>
        <row r="131">
          <cell r="F131" t="str">
            <v>SABUK PENGAMAN</v>
          </cell>
          <cell r="G131">
            <v>1</v>
          </cell>
          <cell r="H131" t="str">
            <v>Bh</v>
          </cell>
          <cell r="I131" t="str">
            <v>Rp.</v>
          </cell>
          <cell r="J131">
            <v>1200000</v>
          </cell>
        </row>
        <row r="132">
          <cell r="F132" t="str">
            <v>HELM PENGAMAN</v>
          </cell>
          <cell r="G132">
            <v>1</v>
          </cell>
          <cell r="H132" t="str">
            <v>Bh</v>
          </cell>
          <cell r="I132" t="str">
            <v>Rp.</v>
          </cell>
          <cell r="J132">
            <v>100000</v>
          </cell>
        </row>
        <row r="133">
          <cell r="F133" t="str">
            <v>P3K</v>
          </cell>
          <cell r="G133">
            <v>1</v>
          </cell>
          <cell r="H133" t="str">
            <v>Bh</v>
          </cell>
          <cell r="I133" t="str">
            <v>Rp.</v>
          </cell>
          <cell r="J133">
            <v>60000</v>
          </cell>
        </row>
        <row r="134">
          <cell r="F134" t="str">
            <v xml:space="preserve">JAS HUJAN </v>
          </cell>
          <cell r="G134">
            <v>1</v>
          </cell>
          <cell r="H134" t="str">
            <v>Bh</v>
          </cell>
          <cell r="I134" t="str">
            <v>Rp.</v>
          </cell>
          <cell r="J134">
            <v>100000</v>
          </cell>
        </row>
        <row r="135">
          <cell r="F135" t="str">
            <v>Teropong</v>
          </cell>
          <cell r="G135">
            <v>1</v>
          </cell>
          <cell r="H135" t="str">
            <v>Bh</v>
          </cell>
          <cell r="I135" t="str">
            <v>Rp.</v>
          </cell>
          <cell r="J135">
            <v>500000</v>
          </cell>
        </row>
        <row r="136">
          <cell r="F136" t="str">
            <v>TOOLS SET</v>
          </cell>
          <cell r="G136">
            <v>1</v>
          </cell>
          <cell r="H136" t="str">
            <v>Set</v>
          </cell>
          <cell r="I136" t="str">
            <v>Rp.</v>
          </cell>
          <cell r="J136">
            <v>150000</v>
          </cell>
        </row>
        <row r="137">
          <cell r="F137" t="str">
            <v>KUNCI RING/PAS</v>
          </cell>
          <cell r="G137">
            <v>1</v>
          </cell>
          <cell r="H137" t="str">
            <v>Set</v>
          </cell>
          <cell r="I137" t="str">
            <v>Rp.</v>
          </cell>
          <cell r="J137">
            <v>75000</v>
          </cell>
        </row>
        <row r="138">
          <cell r="F138" t="str">
            <v>KUNCI INGGRIS 12"</v>
          </cell>
          <cell r="G138">
            <v>2</v>
          </cell>
          <cell r="H138" t="str">
            <v>Bh</v>
          </cell>
          <cell r="I138" t="str">
            <v>Rp.</v>
          </cell>
          <cell r="J138">
            <v>50000</v>
          </cell>
        </row>
        <row r="139">
          <cell r="F139" t="str">
            <v>TANG KOMBINASI</v>
          </cell>
          <cell r="G139">
            <v>2</v>
          </cell>
          <cell r="H139" t="str">
            <v>Bh</v>
          </cell>
          <cell r="I139" t="str">
            <v>Rp.</v>
          </cell>
          <cell r="J139">
            <v>50000</v>
          </cell>
        </row>
        <row r="140">
          <cell r="F140" t="str">
            <v>PAPAN ALAS TULIS</v>
          </cell>
          <cell r="G140">
            <v>1</v>
          </cell>
          <cell r="H140" t="str">
            <v>Bh</v>
          </cell>
          <cell r="I140" t="str">
            <v>Rp.</v>
          </cell>
          <cell r="J140">
            <v>30000</v>
          </cell>
        </row>
        <row r="141">
          <cell r="F141" t="str">
            <v>ATK</v>
          </cell>
          <cell r="G141">
            <v>1</v>
          </cell>
          <cell r="H141" t="str">
            <v>Bh</v>
          </cell>
          <cell r="I141" t="str">
            <v>Rp.</v>
          </cell>
          <cell r="J141">
            <v>30000</v>
          </cell>
        </row>
        <row r="142">
          <cell r="F142" t="str">
            <v>Kamera ber-GPS</v>
          </cell>
          <cell r="G142">
            <v>1</v>
          </cell>
          <cell r="H142" t="str">
            <v>SET</v>
          </cell>
          <cell r="I142" t="str">
            <v>Rp.</v>
          </cell>
          <cell r="J142">
            <v>5000000</v>
          </cell>
        </row>
        <row r="144">
          <cell r="F144" t="str">
            <v>P3K</v>
          </cell>
          <cell r="G144">
            <v>1</v>
          </cell>
          <cell r="H144" t="str">
            <v>Bh</v>
          </cell>
          <cell r="I144" t="str">
            <v>Rp.</v>
          </cell>
          <cell r="J144">
            <v>60000</v>
          </cell>
        </row>
        <row r="145">
          <cell r="F145" t="str">
            <v>SARUNG TANGAN 1000 Volt</v>
          </cell>
          <cell r="G145">
            <v>2</v>
          </cell>
          <cell r="H145" t="str">
            <v>Psg</v>
          </cell>
          <cell r="I145" t="str">
            <v>Rp.</v>
          </cell>
          <cell r="J145">
            <v>170000</v>
          </cell>
        </row>
        <row r="146">
          <cell r="F146" t="str">
            <v xml:space="preserve">JAS HUJAN </v>
          </cell>
          <cell r="G146">
            <v>1</v>
          </cell>
          <cell r="H146" t="str">
            <v>Bh</v>
          </cell>
          <cell r="I146" t="str">
            <v>Rp.</v>
          </cell>
          <cell r="J146">
            <v>100000</v>
          </cell>
        </row>
        <row r="147">
          <cell r="F147" t="str">
            <v>TANGGA FIBER SLIDING 9 MTR</v>
          </cell>
          <cell r="G147">
            <v>1</v>
          </cell>
          <cell r="H147" t="str">
            <v>Bh</v>
          </cell>
          <cell r="I147" t="str">
            <v>Rp.</v>
          </cell>
          <cell r="J147">
            <v>4500000</v>
          </cell>
        </row>
        <row r="148">
          <cell r="F148" t="str">
            <v>STICK 20 KV 11 MTR</v>
          </cell>
          <cell r="G148">
            <v>1</v>
          </cell>
          <cell r="H148" t="str">
            <v>Bh</v>
          </cell>
          <cell r="I148" t="str">
            <v>Rp.</v>
          </cell>
          <cell r="J148">
            <v>6000000</v>
          </cell>
        </row>
        <row r="149">
          <cell r="F149" t="str">
            <v>GROUNDING APPARATUS</v>
          </cell>
          <cell r="G149">
            <v>1</v>
          </cell>
          <cell r="H149" t="str">
            <v>Bh</v>
          </cell>
          <cell r="I149" t="str">
            <v>Rp.</v>
          </cell>
          <cell r="J149">
            <v>4250000</v>
          </cell>
        </row>
        <row r="150">
          <cell r="F150" t="str">
            <v>MEGGER 5.000/ 1.000 V</v>
          </cell>
          <cell r="G150">
            <v>1</v>
          </cell>
          <cell r="H150" t="str">
            <v>Bh</v>
          </cell>
          <cell r="I150" t="str">
            <v>Rp.</v>
          </cell>
          <cell r="J150">
            <v>7300000</v>
          </cell>
        </row>
        <row r="151">
          <cell r="F151" t="str">
            <v>COMPRESSION DIES 50 mm - 300mm</v>
          </cell>
          <cell r="G151">
            <v>1</v>
          </cell>
          <cell r="H151" t="str">
            <v>Bh</v>
          </cell>
          <cell r="I151" t="str">
            <v>Rp.</v>
          </cell>
          <cell r="J151">
            <v>4000000</v>
          </cell>
        </row>
        <row r="152">
          <cell r="F152" t="str">
            <v>TANG POWER 600 A + HARMONISA</v>
          </cell>
          <cell r="G152">
            <v>1</v>
          </cell>
          <cell r="H152" t="str">
            <v>Bh</v>
          </cell>
          <cell r="I152" t="str">
            <v>Rp.</v>
          </cell>
          <cell r="J152">
            <v>8000000</v>
          </cell>
        </row>
        <row r="153">
          <cell r="F153" t="str">
            <v>LAMPU SOROT HALOGEN 100 WATT</v>
          </cell>
          <cell r="G153">
            <v>1</v>
          </cell>
          <cell r="H153" t="str">
            <v>Bh</v>
          </cell>
          <cell r="I153" t="str">
            <v>Rp.</v>
          </cell>
          <cell r="J153">
            <v>680000</v>
          </cell>
        </row>
        <row r="154">
          <cell r="F154" t="str">
            <v>KUNCI CONNECTOR</v>
          </cell>
          <cell r="G154">
            <v>1</v>
          </cell>
          <cell r="H154" t="str">
            <v>Bh</v>
          </cell>
          <cell r="I154" t="str">
            <v>Rp.</v>
          </cell>
          <cell r="J154">
            <v>12000</v>
          </cell>
        </row>
        <row r="155">
          <cell r="F155" t="str">
            <v>KUNCI RING/PAS</v>
          </cell>
          <cell r="G155">
            <v>1</v>
          </cell>
          <cell r="H155" t="str">
            <v>Set</v>
          </cell>
          <cell r="I155" t="str">
            <v>Rp.</v>
          </cell>
          <cell r="J155">
            <v>75000</v>
          </cell>
        </row>
        <row r="156">
          <cell r="F156" t="str">
            <v>KUNCI INGGRIS 12"</v>
          </cell>
          <cell r="G156">
            <v>1</v>
          </cell>
          <cell r="H156" t="str">
            <v>Bh</v>
          </cell>
          <cell r="I156" t="str">
            <v>Rp.</v>
          </cell>
          <cell r="J156">
            <v>50000</v>
          </cell>
        </row>
        <row r="157">
          <cell r="F157" t="str">
            <v>GERGAJI BESI</v>
          </cell>
          <cell r="G157">
            <v>0</v>
          </cell>
          <cell r="H157" t="str">
            <v>Bh</v>
          </cell>
          <cell r="I157" t="str">
            <v>Rp.</v>
          </cell>
          <cell r="J157">
            <v>50000</v>
          </cell>
        </row>
        <row r="158">
          <cell r="F158" t="str">
            <v>TANG KOMBINASI</v>
          </cell>
          <cell r="G158">
            <v>2</v>
          </cell>
          <cell r="H158" t="str">
            <v>Bh</v>
          </cell>
          <cell r="I158" t="str">
            <v>Rp.</v>
          </cell>
          <cell r="J158">
            <v>50000</v>
          </cell>
        </row>
        <row r="159">
          <cell r="F159" t="str">
            <v>TALI NILON 12 mm</v>
          </cell>
          <cell r="G159">
            <v>1</v>
          </cell>
          <cell r="H159" t="str">
            <v>Mtr</v>
          </cell>
          <cell r="I159" t="str">
            <v>Rp.</v>
          </cell>
          <cell r="J159">
            <v>100000</v>
          </cell>
        </row>
        <row r="160">
          <cell r="F160" t="str">
            <v>SENTER</v>
          </cell>
          <cell r="G160">
            <v>1</v>
          </cell>
          <cell r="H160" t="str">
            <v>Bh</v>
          </cell>
          <cell r="I160" t="str">
            <v>Rp.</v>
          </cell>
          <cell r="J160">
            <v>70000</v>
          </cell>
        </row>
        <row r="161">
          <cell r="F161" t="str">
            <v>Sapu dan Alat Kebersihan</v>
          </cell>
          <cell r="G161">
            <v>1</v>
          </cell>
          <cell r="H161" t="str">
            <v>Bh</v>
          </cell>
          <cell r="I161" t="str">
            <v>Rp.</v>
          </cell>
          <cell r="J161">
            <v>50000</v>
          </cell>
        </row>
        <row r="162">
          <cell r="F162" t="str">
            <v>Earth Resistance Tester</v>
          </cell>
          <cell r="G162">
            <v>1</v>
          </cell>
          <cell r="H162" t="str">
            <v>Bh</v>
          </cell>
          <cell r="I162" t="str">
            <v>Rp.</v>
          </cell>
          <cell r="J162">
            <v>1750000</v>
          </cell>
        </row>
        <row r="163">
          <cell r="F163" t="str">
            <v>Linggis</v>
          </cell>
          <cell r="G163">
            <v>0</v>
          </cell>
          <cell r="H163" t="str">
            <v>Bh</v>
          </cell>
          <cell r="I163" t="str">
            <v>Rp.</v>
          </cell>
          <cell r="J163">
            <v>75000</v>
          </cell>
        </row>
        <row r="164">
          <cell r="F164" t="str">
            <v>Palu 3 KG</v>
          </cell>
          <cell r="G164">
            <v>1</v>
          </cell>
          <cell r="H164" t="str">
            <v>Bh</v>
          </cell>
          <cell r="I164" t="str">
            <v>Rp.</v>
          </cell>
          <cell r="J164">
            <v>30000</v>
          </cell>
        </row>
        <row r="165">
          <cell r="F165" t="str">
            <v>A DEFAULT DETECTOR</v>
          </cell>
          <cell r="G165">
            <v>1</v>
          </cell>
          <cell r="H165" t="str">
            <v>Bh</v>
          </cell>
          <cell r="I165" t="str">
            <v>Rp.</v>
          </cell>
          <cell r="J165">
            <v>60000000</v>
          </cell>
        </row>
        <row r="167">
          <cell r="F167" t="str">
            <v>SABUK PENGAMAN</v>
          </cell>
          <cell r="G167">
            <v>2</v>
          </cell>
          <cell r="H167" t="str">
            <v>Bh</v>
          </cell>
          <cell r="I167" t="str">
            <v>Rp.</v>
          </cell>
          <cell r="J167">
            <v>1200000</v>
          </cell>
        </row>
        <row r="168">
          <cell r="F168" t="str">
            <v>HELM PENGAMAN</v>
          </cell>
          <cell r="G168">
            <v>2</v>
          </cell>
          <cell r="H168" t="str">
            <v>Bh</v>
          </cell>
          <cell r="I168" t="str">
            <v>Rp.</v>
          </cell>
          <cell r="J168">
            <v>100000</v>
          </cell>
        </row>
        <row r="169">
          <cell r="F169" t="str">
            <v>SARUNG TANGAN 20 kVolt</v>
          </cell>
          <cell r="G169">
            <v>2</v>
          </cell>
          <cell r="H169" t="str">
            <v>Psg</v>
          </cell>
          <cell r="I169" t="str">
            <v>Rp.</v>
          </cell>
          <cell r="J169">
            <v>2000000</v>
          </cell>
        </row>
        <row r="170">
          <cell r="F170" t="str">
            <v>JAS HUJAN</v>
          </cell>
          <cell r="G170">
            <v>2</v>
          </cell>
          <cell r="H170" t="str">
            <v>Bh</v>
          </cell>
          <cell r="I170" t="str">
            <v>Rp.</v>
          </cell>
          <cell r="J170">
            <v>100000</v>
          </cell>
        </row>
        <row r="171">
          <cell r="F171" t="str">
            <v>SEPATU KARET 20 kV</v>
          </cell>
          <cell r="G171">
            <v>2</v>
          </cell>
          <cell r="H171" t="str">
            <v>Psg</v>
          </cell>
          <cell r="I171" t="str">
            <v>Rp.</v>
          </cell>
          <cell r="J171">
            <v>2000000</v>
          </cell>
        </row>
        <row r="172">
          <cell r="F172" t="str">
            <v>TALI PENGIKAT TANGGA</v>
          </cell>
          <cell r="G172">
            <v>1</v>
          </cell>
          <cell r="H172" t="str">
            <v>Mtr</v>
          </cell>
          <cell r="I172" t="str">
            <v>Rp.</v>
          </cell>
          <cell r="J172">
            <v>50000</v>
          </cell>
        </row>
        <row r="173">
          <cell r="F173" t="str">
            <v>PAPAN PERINGATAN ADA KEGIATAN</v>
          </cell>
          <cell r="G173">
            <v>2</v>
          </cell>
          <cell r="H173" t="str">
            <v>Bh</v>
          </cell>
          <cell r="I173" t="str">
            <v>Rp.</v>
          </cell>
          <cell r="J173">
            <v>250000</v>
          </cell>
        </row>
        <row r="174">
          <cell r="F174" t="str">
            <v>P3K</v>
          </cell>
          <cell r="G174">
            <v>1</v>
          </cell>
          <cell r="H174" t="str">
            <v>Bh</v>
          </cell>
          <cell r="I174" t="str">
            <v>Rp.</v>
          </cell>
          <cell r="J174">
            <v>60000</v>
          </cell>
        </row>
        <row r="175">
          <cell r="F175" t="str">
            <v>Tali tampar 20 Mtr</v>
          </cell>
          <cell r="G175">
            <v>1</v>
          </cell>
          <cell r="H175" t="str">
            <v>Bh</v>
          </cell>
          <cell r="I175" t="str">
            <v>Rp.</v>
          </cell>
          <cell r="J175">
            <v>70000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  <sheetName val="Sm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25 JANUARI 2007"/>
      <sheetName val="6"/>
      <sheetName val="1"/>
      <sheetName val="3"/>
      <sheetName val="4"/>
      <sheetName val="5"/>
      <sheetName val="penghitungan"/>
      <sheetName val="MATERIAL juni 05"/>
      <sheetName val="Sheet1"/>
      <sheetName val="HarJabor(12C2)"/>
      <sheetName val="Analisa UpahB"/>
      <sheetName val="Analisa UpahA"/>
      <sheetName val="REKAP SAL3"/>
      <sheetName val="TERBIL"/>
      <sheetName val="REKAP PLN"/>
      <sheetName val="REKAPVOL"/>
      <sheetName val="3.a An HS Pengendalian"/>
      <sheetName val="3.e. Analisa HarJar"/>
      <sheetName val="Realisasi UMK 2014"/>
      <sheetName val="1.Proyeksi UMK"/>
      <sheetName val="D2. ANL WAKTU INSHAR"/>
      <sheetName val="Analisa Biaya Sar. Har.Jar"/>
      <sheetName val="1.a Personil &amp; sarana"/>
      <sheetName val="1.b HS BIAYA SDM HP"/>
      <sheetName val="1.Personil &amp; sarana (2)"/>
      <sheetName val="2.b HS SARAN KEND"/>
      <sheetName val="2.Upah Pokok "/>
      <sheetName val="2.aT.Posisi, T.Cuti &amp; Extrafood"/>
      <sheetName val="2.bKomparasi REMUNERASI"/>
      <sheetName val="2.c.Tunjangan Masa Kerja"/>
      <sheetName val="2.d.Premi Jamsostek"/>
      <sheetName val="2.e.THR &amp; Uang Pengakhiran"/>
      <sheetName val="2.f.Upah Lembur &amp; SPPD"/>
      <sheetName val="2.g.Resume"/>
      <sheetName val="2.c.MB STATION "/>
      <sheetName val="2.d.PCK UP  1300"/>
      <sheetName val="2.d.PCK UP 2000"/>
      <sheetName val="3.e. MOT BEK "/>
      <sheetName val="3.e. MOT  SPRT"/>
      <sheetName val="3.b.AN Biaya Operasi"/>
      <sheetName val="Analisa Biaya Sarana Inspeksi"/>
      <sheetName val="3d.HS INSP"/>
      <sheetName val="THP Extra Fooding"/>
      <sheetName val="Analisa Biaya OpIns Ver"/>
      <sheetName val="HPS"/>
      <sheetName val="REKAP"/>
      <sheetName val="Analisa Biaya APD Ins GI"/>
      <sheetName val="Analisa Biaya APD Opsisdis"/>
      <sheetName val="Analisa Biaya APD SCADA"/>
      <sheetName val="Analisa ANGGARAN"/>
      <sheetName val="2.c.MB STATION  (2)"/>
      <sheetName val="2.d.PCK UP  1300 (2)"/>
      <sheetName val="2.Mobil Crane 5 ton"/>
      <sheetName val="2.d.PCK UP 2000 (2)"/>
      <sheetName val="3.e. MOT BEK  (2)"/>
      <sheetName val="3.e. MOT  SPRT (2)"/>
      <sheetName val="Sheet2"/>
      <sheetName val="PMT"/>
      <sheetName val="Smg"/>
      <sheetName val="Chart1"/>
      <sheetName val="DeVIASI"/>
      <sheetName val="KoMposisi"/>
      <sheetName val="Data"/>
      <sheetName val="DTU"/>
      <sheetName val="RAB"/>
      <sheetName val="harga material hps 2013"/>
      <sheetName val="Kamus"/>
      <sheetName val="JAN07"/>
      <sheetName val="MENU1"/>
      <sheetName val="UshDeb00"/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LR"/>
      <sheetName val="REFERENSI"/>
      <sheetName val="Analisa Upah &amp; Bahan Plum"/>
      <sheetName val="HRG BHN"/>
      <sheetName val="Bill of Qty MEP"/>
      <sheetName val="RKS"/>
      <sheetName val="aruskas"/>
      <sheetName val="Hal-1"/>
      <sheetName val="Sheet5"/>
      <sheetName val="Harga BBM Indonesia"/>
      <sheetName val="PUNCAK-89"/>
    </sheetNames>
    <sheetDataSet>
      <sheetData sheetId="0">
        <row r="1">
          <cell r="A1" t="str">
            <v>REKAP GANGGUAN PMT 20 KV</v>
          </cell>
          <cell r="B1" t="str">
            <v xml:space="preserve">DAFTAR HARGA MATERIAL </v>
          </cell>
        </row>
        <row r="2">
          <cell r="A2" t="str">
            <v>BULAN :   DESEMBER 2008</v>
          </cell>
          <cell r="B2" t="str">
            <v xml:space="preserve">PER </v>
          </cell>
          <cell r="D2">
            <v>39186</v>
          </cell>
        </row>
        <row r="3">
          <cell r="C3" t="str">
            <v>KODE</v>
          </cell>
        </row>
        <row r="4">
          <cell r="A4" t="str">
            <v>FEEDER</v>
          </cell>
          <cell r="C4">
            <v>1000</v>
          </cell>
          <cell r="E4" t="str">
            <v>LAMA(Mnt)</v>
          </cell>
          <cell r="G4" t="str">
            <v>KWH HILANG</v>
          </cell>
          <cell r="H4" t="str">
            <v>OCR</v>
          </cell>
          <cell r="I4" t="str">
            <v>GFR</v>
          </cell>
          <cell r="J4" t="str">
            <v>UFR</v>
          </cell>
        </row>
        <row r="5">
          <cell r="A5" t="str">
            <v>NO</v>
          </cell>
          <cell r="B5" t="str">
            <v>cek</v>
          </cell>
          <cell r="D5" t="str">
            <v>NAMA BARANG / MATERIAL  2007</v>
          </cell>
          <cell r="E5" t="str">
            <v>satuan</v>
          </cell>
          <cell r="F5" t="str">
            <v>Netto</v>
          </cell>
          <cell r="K5" t="str">
            <v>jual  20 %</v>
          </cell>
          <cell r="L5" t="str">
            <v>jual  30 %</v>
          </cell>
          <cell r="M5" t="str">
            <v>Jual 10 %</v>
          </cell>
          <cell r="N5" t="str">
            <v>Jual 5 %</v>
          </cell>
          <cell r="O5" t="str">
            <v>PLN 2006</v>
          </cell>
        </row>
        <row r="6">
          <cell r="A6" t="str">
            <v>SYG.6</v>
          </cell>
          <cell r="B6">
            <v>1000</v>
          </cell>
          <cell r="C6" t="str">
            <v>Nama Barang</v>
          </cell>
          <cell r="D6" t="str">
            <v>NAMA BARANG / MATERIAL</v>
          </cell>
          <cell r="E6" t="str">
            <v>satuan</v>
          </cell>
          <cell r="F6" t="str">
            <v>Netto</v>
          </cell>
          <cell r="G6" t="str">
            <v>Harga terendah</v>
          </cell>
          <cell r="H6" t="str">
            <v>ket dan tgl</v>
          </cell>
          <cell r="I6" t="str">
            <v>harga tertinggi</v>
          </cell>
          <cell r="J6" t="str">
            <v>ket dan tgl</v>
          </cell>
          <cell r="K6" t="str">
            <v>Jual</v>
          </cell>
          <cell r="L6" t="str">
            <v>juAL 30 %</v>
          </cell>
          <cell r="O6" t="str">
            <v>PLN 2006</v>
          </cell>
        </row>
        <row r="7">
          <cell r="A7">
            <v>1</v>
          </cell>
          <cell r="B7" t="str">
            <v>mj6t</v>
          </cell>
          <cell r="D7" t="str">
            <v xml:space="preserve"> Insulating Tape  (MJ6 - T)</v>
          </cell>
          <cell r="E7" t="str">
            <v>Buah</v>
          </cell>
          <cell r="F7">
            <v>12000</v>
          </cell>
          <cell r="G7">
            <v>5070.2568000000001</v>
          </cell>
          <cell r="H7" t="str">
            <v>juni</v>
          </cell>
          <cell r="I7">
            <v>9</v>
          </cell>
          <cell r="K7">
            <v>14400</v>
          </cell>
          <cell r="L7">
            <v>15600</v>
          </cell>
          <cell r="M7">
            <v>13200.000000000002</v>
          </cell>
          <cell r="N7">
            <v>12600</v>
          </cell>
          <cell r="Q7" t="str">
            <v>h</v>
          </cell>
          <cell r="R7" t="str">
            <v>trans</v>
          </cell>
          <cell r="S7" t="str">
            <v>plus</v>
          </cell>
          <cell r="T7" t="str">
            <v>pjk</v>
          </cell>
          <cell r="U7" t="str">
            <v>plus</v>
          </cell>
          <cell r="AC7">
            <v>8400</v>
          </cell>
        </row>
        <row r="8">
          <cell r="A8">
            <v>2</v>
          </cell>
          <cell r="B8" t="str">
            <v>A3C24</v>
          </cell>
          <cell r="C8">
            <v>1002</v>
          </cell>
          <cell r="D8" t="str">
            <v>AAAC 240 mm</v>
          </cell>
          <cell r="E8" t="str">
            <v>Meter</v>
          </cell>
          <cell r="F8">
            <v>23950</v>
          </cell>
          <cell r="G8">
            <v>1568.9971499999999</v>
          </cell>
          <cell r="H8">
            <v>39105</v>
          </cell>
          <cell r="I8">
            <v>9</v>
          </cell>
          <cell r="J8">
            <v>0</v>
          </cell>
          <cell r="K8">
            <v>28740</v>
          </cell>
          <cell r="L8">
            <v>31135</v>
          </cell>
          <cell r="M8">
            <v>26345.000000000004</v>
          </cell>
          <cell r="N8">
            <v>25147.5</v>
          </cell>
          <cell r="O8">
            <v>21300</v>
          </cell>
          <cell r="Q8">
            <v>21700</v>
          </cell>
          <cell r="R8">
            <v>400</v>
          </cell>
          <cell r="S8">
            <v>22100</v>
          </cell>
          <cell r="T8">
            <v>2210</v>
          </cell>
          <cell r="U8">
            <v>24310</v>
          </cell>
          <cell r="AC8">
            <v>16765</v>
          </cell>
        </row>
        <row r="9">
          <cell r="A9">
            <v>3</v>
          </cell>
          <cell r="B9" t="str">
            <v>A3C15</v>
          </cell>
          <cell r="C9">
            <v>1002</v>
          </cell>
          <cell r="D9" t="str">
            <v>AAAC 150 mm</v>
          </cell>
          <cell r="E9" t="str">
            <v>Meter</v>
          </cell>
          <cell r="F9">
            <v>16680</v>
          </cell>
          <cell r="G9">
            <v>1428.3284399999998</v>
          </cell>
          <cell r="H9">
            <v>38828</v>
          </cell>
          <cell r="I9">
            <v>9</v>
          </cell>
          <cell r="J9">
            <v>0</v>
          </cell>
          <cell r="K9">
            <v>20016</v>
          </cell>
          <cell r="L9">
            <v>21684</v>
          </cell>
          <cell r="M9">
            <v>18348</v>
          </cell>
          <cell r="N9">
            <v>17514</v>
          </cell>
          <cell r="O9">
            <v>16400</v>
          </cell>
          <cell r="Q9">
            <v>13100</v>
          </cell>
          <cell r="R9">
            <v>400</v>
          </cell>
          <cell r="S9">
            <v>13500</v>
          </cell>
          <cell r="T9">
            <v>1350</v>
          </cell>
          <cell r="U9">
            <v>14850</v>
          </cell>
          <cell r="AC9">
            <v>11676</v>
          </cell>
        </row>
        <row r="10">
          <cell r="A10">
            <v>4</v>
          </cell>
          <cell r="B10" t="str">
            <v>A3C35</v>
          </cell>
          <cell r="C10">
            <v>1003</v>
          </cell>
          <cell r="D10" t="str">
            <v>AAAC 35 mm</v>
          </cell>
          <cell r="E10" t="str">
            <v>Meter</v>
          </cell>
          <cell r="F10">
            <v>3835</v>
          </cell>
          <cell r="G10">
            <v>450.86124999999998</v>
          </cell>
          <cell r="H10">
            <v>4</v>
          </cell>
          <cell r="I10">
            <v>9</v>
          </cell>
          <cell r="J10">
            <v>0</v>
          </cell>
          <cell r="K10">
            <v>4602</v>
          </cell>
          <cell r="L10">
            <v>4985.5</v>
          </cell>
          <cell r="M10">
            <v>4218.5</v>
          </cell>
          <cell r="N10">
            <v>4026.75</v>
          </cell>
          <cell r="O10">
            <v>3550</v>
          </cell>
          <cell r="Q10">
            <v>4000</v>
          </cell>
          <cell r="R10">
            <v>400</v>
          </cell>
          <cell r="S10">
            <v>4400</v>
          </cell>
          <cell r="T10">
            <v>440</v>
          </cell>
          <cell r="U10">
            <v>4840</v>
          </cell>
          <cell r="AC10">
            <v>2684.5</v>
          </cell>
        </row>
        <row r="11">
          <cell r="A11">
            <v>5</v>
          </cell>
          <cell r="B11" t="str">
            <v>A3C7</v>
          </cell>
          <cell r="C11">
            <v>1001</v>
          </cell>
          <cell r="D11" t="str">
            <v>AAAC 70 mm</v>
          </cell>
          <cell r="E11" t="str">
            <v>Meter</v>
          </cell>
          <cell r="F11">
            <v>7670</v>
          </cell>
          <cell r="G11">
            <v>2879.8440300000002</v>
          </cell>
          <cell r="H11">
            <v>39105</v>
          </cell>
          <cell r="I11">
            <v>9</v>
          </cell>
          <cell r="J11">
            <v>6300</v>
          </cell>
          <cell r="K11">
            <v>9204</v>
          </cell>
          <cell r="L11">
            <v>9971</v>
          </cell>
          <cell r="M11">
            <v>8437</v>
          </cell>
          <cell r="N11">
            <v>8053.5</v>
          </cell>
          <cell r="O11">
            <v>7850</v>
          </cell>
          <cell r="Q11">
            <v>6400</v>
          </cell>
          <cell r="R11">
            <v>400</v>
          </cell>
          <cell r="S11">
            <v>6800</v>
          </cell>
          <cell r="T11">
            <v>680</v>
          </cell>
          <cell r="U11">
            <v>7480</v>
          </cell>
          <cell r="AC11">
            <v>5369</v>
          </cell>
        </row>
        <row r="12">
          <cell r="A12">
            <v>6</v>
          </cell>
          <cell r="B12" t="str">
            <v>KOAB24</v>
          </cell>
          <cell r="C12">
            <v>1004</v>
          </cell>
          <cell r="D12" t="str">
            <v>Alcoa bimetal 240</v>
          </cell>
          <cell r="E12" t="str">
            <v>Buah</v>
          </cell>
          <cell r="F12">
            <v>9500</v>
          </cell>
          <cell r="G12">
            <v>5201.1353799999988</v>
          </cell>
          <cell r="H12">
            <v>2</v>
          </cell>
          <cell r="I12">
            <v>9</v>
          </cell>
          <cell r="J12">
            <v>4200</v>
          </cell>
          <cell r="K12">
            <v>11400</v>
          </cell>
          <cell r="L12">
            <v>12350</v>
          </cell>
          <cell r="M12">
            <v>10450</v>
          </cell>
          <cell r="N12">
            <v>9975</v>
          </cell>
          <cell r="Q12">
            <v>4000</v>
          </cell>
          <cell r="R12">
            <v>400</v>
          </cell>
          <cell r="S12">
            <v>4400</v>
          </cell>
          <cell r="T12">
            <v>440</v>
          </cell>
          <cell r="U12">
            <v>4840</v>
          </cell>
          <cell r="AC12">
            <v>6650</v>
          </cell>
        </row>
        <row r="13">
          <cell r="A13">
            <v>7</v>
          </cell>
          <cell r="B13" t="str">
            <v>KOAB70</v>
          </cell>
          <cell r="C13">
            <v>1005</v>
          </cell>
          <cell r="D13" t="str">
            <v>Alcoa bimetal 70</v>
          </cell>
          <cell r="E13" t="str">
            <v>Buah</v>
          </cell>
          <cell r="F13">
            <v>6000</v>
          </cell>
          <cell r="G13">
            <v>1337.6409199999998</v>
          </cell>
          <cell r="H13">
            <v>39168</v>
          </cell>
          <cell r="I13">
            <v>9</v>
          </cell>
          <cell r="J13">
            <v>0</v>
          </cell>
          <cell r="K13">
            <v>7200</v>
          </cell>
          <cell r="L13">
            <v>7800</v>
          </cell>
          <cell r="M13">
            <v>6600.0000000000009</v>
          </cell>
          <cell r="N13">
            <v>6300</v>
          </cell>
          <cell r="O13">
            <v>20000</v>
          </cell>
          <cell r="Q13">
            <v>4000</v>
          </cell>
          <cell r="R13">
            <v>400</v>
          </cell>
          <cell r="S13">
            <v>4400</v>
          </cell>
          <cell r="T13">
            <v>440</v>
          </cell>
          <cell r="U13">
            <v>4840</v>
          </cell>
          <cell r="AC13">
            <v>4200</v>
          </cell>
        </row>
        <row r="14">
          <cell r="A14">
            <v>8</v>
          </cell>
          <cell r="B14" t="str">
            <v>ABK</v>
          </cell>
          <cell r="C14">
            <v>1006</v>
          </cell>
          <cell r="D14" t="str">
            <v>Alkoa banled 10-25</v>
          </cell>
          <cell r="E14" t="str">
            <v>Buah</v>
          </cell>
          <cell r="G14">
            <v>0</v>
          </cell>
          <cell r="H14">
            <v>4</v>
          </cell>
          <cell r="I14">
            <v>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AC14">
            <v>0</v>
          </cell>
        </row>
        <row r="15">
          <cell r="A15">
            <v>9</v>
          </cell>
          <cell r="B15" t="str">
            <v>ABB</v>
          </cell>
          <cell r="C15">
            <v>1007</v>
          </cell>
          <cell r="D15" t="str">
            <v>Alkoa Banled 10-70</v>
          </cell>
          <cell r="E15" t="str">
            <v>Buah</v>
          </cell>
          <cell r="F15">
            <v>3500</v>
          </cell>
          <cell r="G15">
            <v>482.29271999999992</v>
          </cell>
          <cell r="H15">
            <v>2</v>
          </cell>
          <cell r="I15">
            <v>9</v>
          </cell>
          <cell r="J15">
            <v>0</v>
          </cell>
          <cell r="K15">
            <v>4200</v>
          </cell>
          <cell r="L15">
            <v>4550</v>
          </cell>
          <cell r="M15">
            <v>3850.0000000000005</v>
          </cell>
          <cell r="N15">
            <v>3675</v>
          </cell>
          <cell r="AC15">
            <v>2450</v>
          </cell>
        </row>
        <row r="16">
          <cell r="A16">
            <v>10</v>
          </cell>
          <cell r="B16" t="str">
            <v>AMP2,5</v>
          </cell>
          <cell r="C16">
            <v>1008</v>
          </cell>
          <cell r="D16" t="str">
            <v>Amplas 2,5 cm</v>
          </cell>
          <cell r="E16" t="str">
            <v>Meter</v>
          </cell>
          <cell r="F16">
            <v>8000</v>
          </cell>
          <cell r="G16">
            <v>350000</v>
          </cell>
          <cell r="H16">
            <v>2</v>
          </cell>
          <cell r="I16">
            <v>9</v>
          </cell>
          <cell r="J16">
            <v>480000</v>
          </cell>
          <cell r="K16">
            <v>9600</v>
          </cell>
          <cell r="L16">
            <v>10400</v>
          </cell>
          <cell r="M16">
            <v>8800</v>
          </cell>
          <cell r="N16">
            <v>8400</v>
          </cell>
          <cell r="AC16">
            <v>5600</v>
          </cell>
        </row>
        <row r="17">
          <cell r="A17">
            <v>11</v>
          </cell>
          <cell r="B17" t="str">
            <v>ARD7</v>
          </cell>
          <cell r="C17">
            <v>1010</v>
          </cell>
          <cell r="D17" t="str">
            <v>Armour Rod for AAAC 70 mm2</v>
          </cell>
          <cell r="E17" t="str">
            <v>Set</v>
          </cell>
          <cell r="F17">
            <v>20000</v>
          </cell>
          <cell r="G17">
            <v>1468.5194999999999</v>
          </cell>
          <cell r="H17">
            <v>7</v>
          </cell>
          <cell r="J17">
            <v>0</v>
          </cell>
          <cell r="K17">
            <v>24000</v>
          </cell>
          <cell r="L17">
            <v>26000</v>
          </cell>
          <cell r="M17">
            <v>22000</v>
          </cell>
          <cell r="N17">
            <v>21000</v>
          </cell>
          <cell r="AC17">
            <v>14000</v>
          </cell>
        </row>
        <row r="18">
          <cell r="A18">
            <v>12</v>
          </cell>
          <cell r="B18" t="str">
            <v>ARD24</v>
          </cell>
          <cell r="C18">
            <v>1011</v>
          </cell>
          <cell r="D18" t="str">
            <v>Arrmour Rod #  for AAAC 240 mm2</v>
          </cell>
          <cell r="E18" t="str">
            <v>Buah</v>
          </cell>
          <cell r="F18">
            <v>31000</v>
          </cell>
          <cell r="G18">
            <v>6450.6651299999985</v>
          </cell>
          <cell r="H18">
            <v>5</v>
          </cell>
          <cell r="I18">
            <v>9</v>
          </cell>
          <cell r="J18">
            <v>0</v>
          </cell>
          <cell r="K18">
            <v>37200</v>
          </cell>
          <cell r="L18">
            <v>40300</v>
          </cell>
          <cell r="M18">
            <v>34100</v>
          </cell>
          <cell r="N18">
            <v>32550</v>
          </cell>
          <cell r="AC18">
            <v>21700</v>
          </cell>
        </row>
        <row r="19">
          <cell r="A19">
            <v>13</v>
          </cell>
          <cell r="B19" t="str">
            <v>ARD15</v>
          </cell>
          <cell r="C19">
            <v>1011</v>
          </cell>
          <cell r="D19" t="str">
            <v>Arrmour Rod #  for AAAC 150 mm2</v>
          </cell>
          <cell r="E19" t="str">
            <v>Buah</v>
          </cell>
          <cell r="F19">
            <v>25000</v>
          </cell>
          <cell r="G19">
            <v>1066.6088999999997</v>
          </cell>
          <cell r="H19">
            <v>7</v>
          </cell>
          <cell r="J19">
            <v>0</v>
          </cell>
          <cell r="K19">
            <v>30000</v>
          </cell>
          <cell r="L19">
            <v>32500</v>
          </cell>
          <cell r="M19">
            <v>27500.000000000004</v>
          </cell>
          <cell r="N19">
            <v>26250</v>
          </cell>
          <cell r="AC19">
            <v>17500</v>
          </cell>
        </row>
        <row r="20">
          <cell r="A20">
            <v>14</v>
          </cell>
          <cell r="B20" t="str">
            <v>ARD35</v>
          </cell>
          <cell r="C20">
            <v>1010</v>
          </cell>
          <cell r="D20" t="str">
            <v>Armour Rod for AAAC 35 mm2</v>
          </cell>
          <cell r="E20" t="str">
            <v>Set</v>
          </cell>
          <cell r="F20">
            <v>16850</v>
          </cell>
          <cell r="G20">
            <v>3721.2799399999999</v>
          </cell>
          <cell r="H20">
            <v>2</v>
          </cell>
          <cell r="I20">
            <v>9</v>
          </cell>
          <cell r="J20">
            <v>4200</v>
          </cell>
          <cell r="K20">
            <v>20220</v>
          </cell>
          <cell r="L20">
            <v>21905</v>
          </cell>
          <cell r="M20">
            <v>18535</v>
          </cell>
          <cell r="N20">
            <v>17692.5</v>
          </cell>
          <cell r="AC20">
            <v>11795</v>
          </cell>
        </row>
        <row r="21">
          <cell r="A21">
            <v>15</v>
          </cell>
          <cell r="B21" t="str">
            <v>ARD50</v>
          </cell>
          <cell r="C21">
            <v>1011</v>
          </cell>
          <cell r="D21" t="str">
            <v>Arrmour Rod #  for AAAC 50 mm2</v>
          </cell>
          <cell r="E21" t="str">
            <v>Buah</v>
          </cell>
          <cell r="F21">
            <v>16850</v>
          </cell>
          <cell r="G21">
            <v>20.610800000000001</v>
          </cell>
          <cell r="H21">
            <v>2</v>
          </cell>
          <cell r="I21">
            <v>9</v>
          </cell>
          <cell r="J21">
            <v>0</v>
          </cell>
          <cell r="K21">
            <v>20220</v>
          </cell>
          <cell r="L21">
            <v>21905</v>
          </cell>
          <cell r="M21">
            <v>18535</v>
          </cell>
          <cell r="N21">
            <v>17692.5</v>
          </cell>
          <cell r="AC21">
            <v>11795</v>
          </cell>
        </row>
        <row r="22">
          <cell r="A22">
            <v>16</v>
          </cell>
          <cell r="B22" t="str">
            <v>Atw14</v>
          </cell>
          <cell r="C22">
            <v>1012</v>
          </cell>
          <cell r="D22" t="str">
            <v>Arrmour Tipe 1/4 " wide</v>
          </cell>
          <cell r="E22" t="str">
            <v>Buah</v>
          </cell>
          <cell r="F22">
            <v>2000</v>
          </cell>
          <cell r="G22">
            <v>1165.5407399999999</v>
          </cell>
          <cell r="H22">
            <v>7</v>
          </cell>
          <cell r="I22">
            <v>9</v>
          </cell>
          <cell r="J22">
            <v>5400</v>
          </cell>
          <cell r="K22">
            <v>2400</v>
          </cell>
          <cell r="L22">
            <v>2600</v>
          </cell>
          <cell r="M22">
            <v>2200</v>
          </cell>
          <cell r="N22">
            <v>2100</v>
          </cell>
          <cell r="AC22">
            <v>1400</v>
          </cell>
        </row>
        <row r="23">
          <cell r="A23">
            <v>17</v>
          </cell>
          <cell r="B23" t="str">
            <v>BL</v>
          </cell>
          <cell r="C23">
            <v>1014</v>
          </cell>
          <cell r="D23" t="str">
            <v>Baut longseng</v>
          </cell>
          <cell r="E23" t="str">
            <v>Buah</v>
          </cell>
          <cell r="G23">
            <v>0</v>
          </cell>
          <cell r="H23">
            <v>7</v>
          </cell>
          <cell r="I23">
            <v>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AC23">
            <v>0</v>
          </cell>
        </row>
        <row r="24">
          <cell r="A24">
            <v>18</v>
          </cell>
          <cell r="B24" t="str">
            <v>Bs</v>
          </cell>
          <cell r="C24">
            <v>1013</v>
          </cell>
          <cell r="D24" t="str">
            <v>Baut steinlist</v>
          </cell>
          <cell r="E24" t="str">
            <v>Buah</v>
          </cell>
          <cell r="F24">
            <v>5000</v>
          </cell>
          <cell r="G24">
            <v>8419.5118000000002</v>
          </cell>
          <cell r="H24">
            <v>8</v>
          </cell>
          <cell r="I24">
            <v>9</v>
          </cell>
          <cell r="J24">
            <v>5340</v>
          </cell>
          <cell r="K24">
            <v>6000</v>
          </cell>
          <cell r="L24">
            <v>6500</v>
          </cell>
          <cell r="M24">
            <v>5500</v>
          </cell>
          <cell r="N24">
            <v>5250</v>
          </cell>
          <cell r="AC24">
            <v>3500</v>
          </cell>
        </row>
        <row r="25">
          <cell r="A25">
            <v>19</v>
          </cell>
          <cell r="B25" t="str">
            <v>BT</v>
          </cell>
          <cell r="C25">
            <v>1015</v>
          </cell>
          <cell r="D25" t="str">
            <v>Baut Trafo</v>
          </cell>
          <cell r="E25" t="str">
            <v>Buah</v>
          </cell>
          <cell r="F25">
            <v>3300</v>
          </cell>
          <cell r="G25">
            <v>4503.4597999999996</v>
          </cell>
          <cell r="H25">
            <v>7</v>
          </cell>
          <cell r="J25">
            <v>0</v>
          </cell>
          <cell r="K25">
            <v>3960</v>
          </cell>
          <cell r="L25">
            <v>4290</v>
          </cell>
          <cell r="M25">
            <v>3630.0000000000005</v>
          </cell>
          <cell r="N25">
            <v>3465</v>
          </cell>
          <cell r="AC25">
            <v>2310</v>
          </cell>
        </row>
        <row r="26">
          <cell r="A26">
            <v>20</v>
          </cell>
          <cell r="B26" t="str">
            <v>BC10</v>
          </cell>
          <cell r="C26">
            <v>1016</v>
          </cell>
          <cell r="D26" t="str">
            <v>BC 10 mm</v>
          </cell>
          <cell r="E26" t="str">
            <v>Meter</v>
          </cell>
          <cell r="F26">
            <v>7308</v>
          </cell>
          <cell r="G26">
            <v>2555.7392</v>
          </cell>
          <cell r="H26">
            <v>3</v>
          </cell>
          <cell r="J26">
            <v>0</v>
          </cell>
          <cell r="K26">
            <v>8769.6</v>
          </cell>
          <cell r="L26">
            <v>9500.4</v>
          </cell>
          <cell r="M26">
            <v>8038.8000000000011</v>
          </cell>
          <cell r="N26">
            <v>7673.4000000000005</v>
          </cell>
          <cell r="AC26">
            <v>5115.5999999999995</v>
          </cell>
        </row>
        <row r="27">
          <cell r="A27">
            <v>21</v>
          </cell>
          <cell r="B27" t="str">
            <v>BC16</v>
          </cell>
          <cell r="C27">
            <v>1017</v>
          </cell>
          <cell r="D27" t="str">
            <v>BC 16 mm</v>
          </cell>
          <cell r="E27" t="str">
            <v>Meter</v>
          </cell>
          <cell r="F27">
            <v>12400</v>
          </cell>
          <cell r="G27">
            <v>11969.722100000001</v>
          </cell>
          <cell r="H27">
            <v>4</v>
          </cell>
          <cell r="I27">
            <v>9</v>
          </cell>
          <cell r="J27">
            <v>0</v>
          </cell>
          <cell r="K27">
            <v>14880</v>
          </cell>
          <cell r="L27">
            <v>16120</v>
          </cell>
          <cell r="M27">
            <v>13640.000000000002</v>
          </cell>
          <cell r="N27">
            <v>13020</v>
          </cell>
          <cell r="AC27">
            <v>8680</v>
          </cell>
        </row>
        <row r="28">
          <cell r="A28">
            <v>22</v>
          </cell>
          <cell r="B28" t="str">
            <v>BC25</v>
          </cell>
          <cell r="C28">
            <v>1018</v>
          </cell>
          <cell r="D28" t="str">
            <v>BC 25 mm</v>
          </cell>
          <cell r="E28" t="str">
            <v>Meter</v>
          </cell>
          <cell r="G28">
            <v>7020.0384800000002</v>
          </cell>
          <cell r="H28">
            <v>4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AC28">
            <v>0</v>
          </cell>
        </row>
        <row r="29">
          <cell r="A29">
            <v>23</v>
          </cell>
          <cell r="B29" t="str">
            <v>BC35</v>
          </cell>
          <cell r="C29">
            <v>1019</v>
          </cell>
          <cell r="D29" t="str">
            <v>BC 35 mm</v>
          </cell>
          <cell r="E29" t="str">
            <v>Meter</v>
          </cell>
          <cell r="G29">
            <v>1014.0513599999999</v>
          </cell>
          <cell r="H29">
            <v>3</v>
          </cell>
          <cell r="I29">
            <v>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AC29">
            <v>0</v>
          </cell>
        </row>
        <row r="30">
          <cell r="A30">
            <v>24</v>
          </cell>
          <cell r="B30" t="str">
            <v>BC50</v>
          </cell>
          <cell r="C30">
            <v>1020</v>
          </cell>
          <cell r="D30" t="str">
            <v>BC 50  mm</v>
          </cell>
          <cell r="E30" t="str">
            <v>Meter</v>
          </cell>
          <cell r="F30">
            <v>40000</v>
          </cell>
          <cell r="G30">
            <v>4527.67749</v>
          </cell>
          <cell r="H30">
            <v>8</v>
          </cell>
          <cell r="I30">
            <v>9</v>
          </cell>
          <cell r="J30">
            <v>0</v>
          </cell>
          <cell r="K30">
            <v>48000</v>
          </cell>
          <cell r="L30">
            <v>52000</v>
          </cell>
          <cell r="M30">
            <v>44000</v>
          </cell>
          <cell r="N30">
            <v>42000</v>
          </cell>
          <cell r="AC30">
            <v>28000</v>
          </cell>
        </row>
        <row r="31">
          <cell r="A31">
            <v>25</v>
          </cell>
          <cell r="B31" t="str">
            <v>BC6</v>
          </cell>
          <cell r="C31">
            <v>1021</v>
          </cell>
          <cell r="D31" t="str">
            <v>BC 6 mm</v>
          </cell>
          <cell r="E31" t="str">
            <v>Meter</v>
          </cell>
          <cell r="F31">
            <v>3500</v>
          </cell>
          <cell r="G31">
            <v>3641.928359999999</v>
          </cell>
          <cell r="H31">
            <v>8</v>
          </cell>
          <cell r="I31">
            <v>9</v>
          </cell>
          <cell r="J31">
            <v>0</v>
          </cell>
          <cell r="K31">
            <v>4200</v>
          </cell>
          <cell r="L31">
            <v>4550</v>
          </cell>
          <cell r="M31">
            <v>3850.0000000000005</v>
          </cell>
          <cell r="N31">
            <v>3675</v>
          </cell>
          <cell r="AC31">
            <v>2450</v>
          </cell>
        </row>
        <row r="32">
          <cell r="A32">
            <v>26</v>
          </cell>
          <cell r="B32" t="str">
            <v>BGL</v>
          </cell>
          <cell r="C32">
            <v>1022</v>
          </cell>
          <cell r="D32" t="str">
            <v>Begel Petir</v>
          </cell>
          <cell r="E32" t="str">
            <v>Buah</v>
          </cell>
          <cell r="G32">
            <v>2640.2434800000001</v>
          </cell>
          <cell r="H32">
            <v>2</v>
          </cell>
          <cell r="I32">
            <v>9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AC32">
            <v>0</v>
          </cell>
        </row>
        <row r="33">
          <cell r="A33">
            <v>27</v>
          </cell>
          <cell r="B33" t="str">
            <v>BGLU</v>
          </cell>
          <cell r="C33">
            <v>1023</v>
          </cell>
          <cell r="D33" t="str">
            <v>Beugel U</v>
          </cell>
          <cell r="E33" t="str">
            <v>Buah</v>
          </cell>
          <cell r="G33">
            <v>3538.8743599999998</v>
          </cell>
          <cell r="H33">
            <v>2</v>
          </cell>
          <cell r="I33">
            <v>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AC33">
            <v>0</v>
          </cell>
        </row>
        <row r="34">
          <cell r="A34">
            <v>28</v>
          </cell>
          <cell r="B34" t="str">
            <v>BDA16</v>
          </cell>
          <cell r="C34">
            <v>1024</v>
          </cell>
          <cell r="D34" t="str">
            <v>Bolt Double Arming 5/8" x (16" s/d 24")</v>
          </cell>
          <cell r="E34" t="str">
            <v>Buah</v>
          </cell>
          <cell r="F34">
            <v>14000</v>
          </cell>
          <cell r="G34">
            <v>793.51580000000001</v>
          </cell>
          <cell r="H34" t="str">
            <v>Sigit 1/12/06</v>
          </cell>
          <cell r="I34">
            <v>9</v>
          </cell>
          <cell r="J34">
            <v>9600</v>
          </cell>
          <cell r="K34">
            <v>16800</v>
          </cell>
          <cell r="L34">
            <v>18200</v>
          </cell>
          <cell r="M34">
            <v>15400.000000000002</v>
          </cell>
          <cell r="N34">
            <v>14700</v>
          </cell>
          <cell r="AC34">
            <v>9800</v>
          </cell>
        </row>
        <row r="35">
          <cell r="A35">
            <v>29</v>
          </cell>
          <cell r="B35" t="str">
            <v>BDA10</v>
          </cell>
          <cell r="C35">
            <v>1025</v>
          </cell>
          <cell r="D35" t="str">
            <v>Bolt Double Arming 5/8" x 10"</v>
          </cell>
          <cell r="E35" t="str">
            <v>Buah</v>
          </cell>
          <cell r="F35">
            <v>11000</v>
          </cell>
          <cell r="G35">
            <v>3018.96693</v>
          </cell>
          <cell r="H35">
            <v>2</v>
          </cell>
          <cell r="I35">
            <v>9</v>
          </cell>
          <cell r="J35">
            <v>0</v>
          </cell>
          <cell r="K35">
            <v>13200</v>
          </cell>
          <cell r="L35">
            <v>14300</v>
          </cell>
          <cell r="M35">
            <v>12100.000000000002</v>
          </cell>
          <cell r="N35">
            <v>11550</v>
          </cell>
          <cell r="AC35">
            <v>7699.9999999999991</v>
          </cell>
        </row>
        <row r="36">
          <cell r="A36">
            <v>30</v>
          </cell>
          <cell r="B36" t="str">
            <v>BDA12</v>
          </cell>
          <cell r="C36">
            <v>1025</v>
          </cell>
          <cell r="D36" t="str">
            <v>Bolt Double Arming 5/8" x 12"</v>
          </cell>
          <cell r="E36" t="str">
            <v>Buah</v>
          </cell>
          <cell r="F36">
            <v>12500</v>
          </cell>
          <cell r="G36">
            <v>1607.6424</v>
          </cell>
          <cell r="H36">
            <v>39168</v>
          </cell>
          <cell r="I36">
            <v>9</v>
          </cell>
          <cell r="J36">
            <v>0</v>
          </cell>
          <cell r="K36">
            <v>15000</v>
          </cell>
          <cell r="L36">
            <v>16250</v>
          </cell>
          <cell r="M36">
            <v>13750.000000000002</v>
          </cell>
          <cell r="N36">
            <v>13125</v>
          </cell>
          <cell r="AC36">
            <v>8750</v>
          </cell>
        </row>
        <row r="37">
          <cell r="A37">
            <v>31</v>
          </cell>
          <cell r="B37" t="str">
            <v>BDA14</v>
          </cell>
          <cell r="C37">
            <v>1026</v>
          </cell>
          <cell r="D37" t="str">
            <v>Bolt Double Arming 5/8" x 14"</v>
          </cell>
          <cell r="E37" t="str">
            <v>Buah</v>
          </cell>
          <cell r="F37">
            <v>13000</v>
          </cell>
          <cell r="G37">
            <v>7000</v>
          </cell>
          <cell r="H37">
            <v>6000</v>
          </cell>
          <cell r="I37">
            <v>9</v>
          </cell>
          <cell r="J37">
            <v>7200</v>
          </cell>
          <cell r="K37">
            <v>15600</v>
          </cell>
          <cell r="L37">
            <v>16900</v>
          </cell>
          <cell r="M37">
            <v>14300.000000000002</v>
          </cell>
          <cell r="N37">
            <v>13650</v>
          </cell>
          <cell r="AC37">
            <v>9100</v>
          </cell>
        </row>
        <row r="38">
          <cell r="A38">
            <v>32</v>
          </cell>
          <cell r="B38" t="str">
            <v>BDU10</v>
          </cell>
          <cell r="C38">
            <v>1027</v>
          </cell>
          <cell r="D38" t="str">
            <v>Bolt Double Up Set 5/8" x 10 "</v>
          </cell>
          <cell r="E38" t="str">
            <v>Buah</v>
          </cell>
          <cell r="F38">
            <v>12500</v>
          </cell>
          <cell r="G38">
            <v>5137.757169999999</v>
          </cell>
          <cell r="H38">
            <v>3</v>
          </cell>
          <cell r="I38">
            <v>12000</v>
          </cell>
          <cell r="J38" t="str">
            <v>ha 6/4/06</v>
          </cell>
          <cell r="K38">
            <v>15000</v>
          </cell>
          <cell r="L38">
            <v>16250</v>
          </cell>
          <cell r="M38">
            <v>13750.000000000002</v>
          </cell>
          <cell r="N38">
            <v>13125</v>
          </cell>
          <cell r="AC38">
            <v>8750</v>
          </cell>
        </row>
        <row r="39">
          <cell r="A39">
            <v>33</v>
          </cell>
          <cell r="B39" t="str">
            <v>BDU12</v>
          </cell>
          <cell r="C39">
            <v>1027</v>
          </cell>
          <cell r="D39" t="str">
            <v>Bolt Double Up Set 5/8" x 12 "</v>
          </cell>
          <cell r="E39" t="str">
            <v>Buah</v>
          </cell>
          <cell r="F39">
            <v>12750</v>
          </cell>
          <cell r="G39">
            <v>1102.6778000000002</v>
          </cell>
          <cell r="H39">
            <v>3</v>
          </cell>
          <cell r="I39">
            <v>12000</v>
          </cell>
          <cell r="J39" t="str">
            <v>ha 6/4/06</v>
          </cell>
          <cell r="K39">
            <v>15300</v>
          </cell>
          <cell r="L39">
            <v>16575</v>
          </cell>
          <cell r="M39">
            <v>14025.000000000002</v>
          </cell>
          <cell r="N39">
            <v>13387.5</v>
          </cell>
          <cell r="AC39">
            <v>8925</v>
          </cell>
        </row>
        <row r="40">
          <cell r="A40">
            <v>34</v>
          </cell>
          <cell r="B40" t="str">
            <v>BDU9</v>
          </cell>
          <cell r="C40">
            <v>1027</v>
          </cell>
          <cell r="D40" t="str">
            <v>Bolt Double Up Set 5/8" x 9 "</v>
          </cell>
          <cell r="E40" t="str">
            <v>Buah</v>
          </cell>
          <cell r="F40">
            <v>11000</v>
          </cell>
          <cell r="G40">
            <v>2703.1064200000001</v>
          </cell>
          <cell r="H40">
            <v>8</v>
          </cell>
          <cell r="I40">
            <v>12000</v>
          </cell>
          <cell r="J40" t="str">
            <v>ha 6/4/06</v>
          </cell>
          <cell r="K40">
            <v>13200</v>
          </cell>
          <cell r="L40">
            <v>14300</v>
          </cell>
          <cell r="M40">
            <v>12100.000000000002</v>
          </cell>
          <cell r="N40">
            <v>11550</v>
          </cell>
          <cell r="AC40">
            <v>7699.9999999999991</v>
          </cell>
        </row>
        <row r="41">
          <cell r="A41">
            <v>35</v>
          </cell>
          <cell r="B41" t="str">
            <v>BDU8</v>
          </cell>
          <cell r="C41">
            <v>1027</v>
          </cell>
          <cell r="D41" t="str">
            <v>Bolt Double Up Set 5/8" x 8 "</v>
          </cell>
          <cell r="E41" t="str">
            <v>Buah</v>
          </cell>
          <cell r="F41">
            <v>10000</v>
          </cell>
          <cell r="G41">
            <v>2659.8237400000003</v>
          </cell>
          <cell r="H41">
            <v>2</v>
          </cell>
          <cell r="I41">
            <v>12000</v>
          </cell>
          <cell r="J41" t="str">
            <v>ha 6/4/06</v>
          </cell>
          <cell r="K41">
            <v>12000</v>
          </cell>
          <cell r="L41">
            <v>13000</v>
          </cell>
          <cell r="M41">
            <v>11000</v>
          </cell>
          <cell r="N41">
            <v>10500</v>
          </cell>
          <cell r="AC41">
            <v>7000</v>
          </cell>
        </row>
        <row r="42">
          <cell r="A42">
            <v>36</v>
          </cell>
          <cell r="B42" t="str">
            <v>BM58</v>
          </cell>
          <cell r="C42">
            <v>1028</v>
          </cell>
          <cell r="D42" t="str">
            <v>Bolt Machin 5/8 Req'd Length</v>
          </cell>
          <cell r="E42" t="str">
            <v>Buah</v>
          </cell>
          <cell r="G42">
            <v>844.01225999999997</v>
          </cell>
          <cell r="H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AC42">
            <v>0</v>
          </cell>
        </row>
        <row r="43">
          <cell r="A43">
            <v>37</v>
          </cell>
          <cell r="B43" t="str">
            <v>Bmbc34</v>
          </cell>
          <cell r="C43">
            <v>1029</v>
          </cell>
          <cell r="D43" t="str">
            <v>Bolt Machine / Bolt cariage1/2" x 3/4"</v>
          </cell>
          <cell r="E43" t="str">
            <v>Buah</v>
          </cell>
          <cell r="F43">
            <v>3000</v>
          </cell>
          <cell r="G43">
            <v>1057.33404</v>
          </cell>
          <cell r="H43">
            <v>2</v>
          </cell>
          <cell r="I43">
            <v>9</v>
          </cell>
          <cell r="J43">
            <v>0</v>
          </cell>
          <cell r="K43">
            <v>3600</v>
          </cell>
          <cell r="L43">
            <v>3900</v>
          </cell>
          <cell r="M43">
            <v>3300.0000000000005</v>
          </cell>
          <cell r="N43">
            <v>3150</v>
          </cell>
          <cell r="AC43">
            <v>2100</v>
          </cell>
        </row>
        <row r="44">
          <cell r="A44">
            <v>38</v>
          </cell>
          <cell r="B44" t="str">
            <v>BM12</v>
          </cell>
          <cell r="C44">
            <v>1030</v>
          </cell>
          <cell r="D44" t="str">
            <v>Bolt Machine 5/8" x 12"</v>
          </cell>
          <cell r="E44" t="str">
            <v>Buah</v>
          </cell>
          <cell r="F44">
            <v>6500</v>
          </cell>
          <cell r="G44">
            <v>2034.8012299999998</v>
          </cell>
          <cell r="H44">
            <v>8</v>
          </cell>
          <cell r="J44">
            <v>0</v>
          </cell>
          <cell r="K44">
            <v>7800</v>
          </cell>
          <cell r="L44">
            <v>8450</v>
          </cell>
          <cell r="M44">
            <v>7150.0000000000009</v>
          </cell>
          <cell r="N44">
            <v>6825</v>
          </cell>
          <cell r="AC44">
            <v>4550</v>
          </cell>
        </row>
        <row r="45">
          <cell r="A45">
            <v>39</v>
          </cell>
          <cell r="B45" t="str">
            <v>BM10</v>
          </cell>
          <cell r="C45">
            <v>1030</v>
          </cell>
          <cell r="D45" t="str">
            <v>Bolt Machine 5/8" x 10"</v>
          </cell>
          <cell r="E45" t="str">
            <v>Buah</v>
          </cell>
          <cell r="F45">
            <v>7500</v>
          </cell>
          <cell r="G45">
            <v>10183.79628</v>
          </cell>
          <cell r="H45" t="str">
            <v>Sigit 1/12/06</v>
          </cell>
          <cell r="I45">
            <v>9</v>
          </cell>
          <cell r="J45">
            <v>0</v>
          </cell>
          <cell r="K45">
            <v>9000</v>
          </cell>
          <cell r="L45">
            <v>9750</v>
          </cell>
          <cell r="M45">
            <v>8250</v>
          </cell>
          <cell r="N45">
            <v>7875</v>
          </cell>
          <cell r="O45">
            <v>10500</v>
          </cell>
          <cell r="AC45">
            <v>5250</v>
          </cell>
        </row>
        <row r="46">
          <cell r="A46">
            <v>40</v>
          </cell>
          <cell r="B46" t="str">
            <v>BM8</v>
          </cell>
          <cell r="C46">
            <v>1031</v>
          </cell>
          <cell r="D46" t="str">
            <v>Bolt Machine 5/8" x 8"</v>
          </cell>
          <cell r="E46" t="str">
            <v>Buah</v>
          </cell>
          <cell r="F46">
            <v>4000</v>
          </cell>
          <cell r="G46">
            <v>2411.4635999999996</v>
          </cell>
          <cell r="H46">
            <v>2</v>
          </cell>
          <cell r="I46">
            <v>9</v>
          </cell>
          <cell r="J46">
            <v>0</v>
          </cell>
          <cell r="K46">
            <v>4800</v>
          </cell>
          <cell r="L46">
            <v>5200</v>
          </cell>
          <cell r="M46">
            <v>4400</v>
          </cell>
          <cell r="N46">
            <v>4200</v>
          </cell>
          <cell r="AC46">
            <v>2800</v>
          </cell>
        </row>
        <row r="47">
          <cell r="A47">
            <v>41</v>
          </cell>
          <cell r="B47" t="str">
            <v>BM9</v>
          </cell>
          <cell r="C47">
            <v>1031</v>
          </cell>
          <cell r="D47" t="str">
            <v>Bolt Machine 5/8" x 9"</v>
          </cell>
          <cell r="E47" t="str">
            <v>Buah</v>
          </cell>
          <cell r="F47">
            <v>4500</v>
          </cell>
          <cell r="G47">
            <v>7217.9021599999996</v>
          </cell>
          <cell r="H47">
            <v>8</v>
          </cell>
          <cell r="I47">
            <v>9</v>
          </cell>
          <cell r="J47">
            <v>0</v>
          </cell>
          <cell r="K47">
            <v>5400</v>
          </cell>
          <cell r="L47">
            <v>5850</v>
          </cell>
          <cell r="M47">
            <v>4950</v>
          </cell>
          <cell r="N47">
            <v>4725</v>
          </cell>
          <cell r="AC47">
            <v>3150</v>
          </cell>
        </row>
        <row r="48">
          <cell r="A48">
            <v>42</v>
          </cell>
          <cell r="B48" t="str">
            <v>BSU12</v>
          </cell>
          <cell r="C48">
            <v>1032</v>
          </cell>
          <cell r="D48" t="str">
            <v>Bolt Single Up Set 5/8" x 12"</v>
          </cell>
          <cell r="E48" t="str">
            <v>Buah</v>
          </cell>
          <cell r="F48">
            <v>12750</v>
          </cell>
          <cell r="G48">
            <v>11995.485600000002</v>
          </cell>
          <cell r="H48">
            <v>8</v>
          </cell>
          <cell r="I48">
            <v>12500</v>
          </cell>
          <cell r="J48" t="str">
            <v>ha 6/4/06</v>
          </cell>
          <cell r="K48">
            <v>15300</v>
          </cell>
          <cell r="L48">
            <v>16575</v>
          </cell>
          <cell r="M48">
            <v>14025.000000000002</v>
          </cell>
          <cell r="N48">
            <v>13387.5</v>
          </cell>
          <cell r="AC48">
            <v>8925</v>
          </cell>
        </row>
        <row r="49">
          <cell r="A49">
            <v>43</v>
          </cell>
          <cell r="B49" t="str">
            <v>BSU10</v>
          </cell>
          <cell r="C49">
            <v>1032</v>
          </cell>
          <cell r="D49" t="str">
            <v>Bolt Single Up Set 5/8" x 10"</v>
          </cell>
          <cell r="E49" t="str">
            <v>Buah</v>
          </cell>
          <cell r="F49">
            <v>12000</v>
          </cell>
          <cell r="G49">
            <v>2040.4691999999998</v>
          </cell>
          <cell r="H49">
            <v>2</v>
          </cell>
          <cell r="I49">
            <v>12500</v>
          </cell>
          <cell r="J49" t="str">
            <v>ha 6/4/06</v>
          </cell>
          <cell r="K49">
            <v>14400</v>
          </cell>
          <cell r="L49">
            <v>15600</v>
          </cell>
          <cell r="M49">
            <v>13200.000000000002</v>
          </cell>
          <cell r="N49">
            <v>12600</v>
          </cell>
          <cell r="AC49">
            <v>8400</v>
          </cell>
        </row>
        <row r="50">
          <cell r="A50">
            <v>44</v>
          </cell>
          <cell r="B50" t="str">
            <v>BSU9</v>
          </cell>
          <cell r="C50">
            <v>1032</v>
          </cell>
          <cell r="D50" t="str">
            <v>Bolt Single Up Set 5/8" x 9"</v>
          </cell>
          <cell r="E50" t="str">
            <v>Buah</v>
          </cell>
          <cell r="F50">
            <v>11000</v>
          </cell>
          <cell r="G50">
            <v>1493.2524599999999</v>
          </cell>
          <cell r="H50">
            <v>2</v>
          </cell>
          <cell r="I50">
            <v>12500</v>
          </cell>
          <cell r="J50" t="str">
            <v>ha 6/4/06</v>
          </cell>
          <cell r="K50">
            <v>13200</v>
          </cell>
          <cell r="L50">
            <v>14300</v>
          </cell>
          <cell r="M50">
            <v>12100.000000000002</v>
          </cell>
          <cell r="N50">
            <v>11550</v>
          </cell>
          <cell r="AC50">
            <v>7699.9999999999991</v>
          </cell>
        </row>
        <row r="51">
          <cell r="A51">
            <v>45</v>
          </cell>
          <cell r="B51" t="str">
            <v>BSU8</v>
          </cell>
          <cell r="C51">
            <v>1033</v>
          </cell>
          <cell r="D51" t="str">
            <v>Bolt Single Up Set 5/8" x 8"</v>
          </cell>
          <cell r="E51" t="str">
            <v>Buah</v>
          </cell>
          <cell r="F51">
            <v>10000</v>
          </cell>
          <cell r="G51">
            <v>4458.1160399999999</v>
          </cell>
          <cell r="H51">
            <v>4</v>
          </cell>
          <cell r="I51">
            <v>9</v>
          </cell>
          <cell r="J51">
            <v>480000</v>
          </cell>
          <cell r="K51">
            <v>12000</v>
          </cell>
          <cell r="L51">
            <v>13000</v>
          </cell>
          <cell r="M51">
            <v>11000</v>
          </cell>
          <cell r="N51">
            <v>10500</v>
          </cell>
          <cell r="AC51">
            <v>7000</v>
          </cell>
        </row>
        <row r="52">
          <cell r="A52">
            <v>46</v>
          </cell>
          <cell r="B52" t="str">
            <v>B1063T</v>
          </cell>
          <cell r="C52">
            <v>1034</v>
          </cell>
          <cell r="D52" t="str">
            <v>Box 100 x 60 x 30 cm/Topi</v>
          </cell>
          <cell r="E52" t="str">
            <v>Buah</v>
          </cell>
          <cell r="F52">
            <v>850000</v>
          </cell>
          <cell r="G52">
            <v>700000</v>
          </cell>
          <cell r="H52" t="str">
            <v>lumintu 12/3/06</v>
          </cell>
          <cell r="I52">
            <v>9</v>
          </cell>
          <cell r="J52">
            <v>0</v>
          </cell>
          <cell r="K52">
            <v>1020000</v>
          </cell>
          <cell r="L52">
            <v>1105000</v>
          </cell>
          <cell r="M52">
            <v>935000.00000000012</v>
          </cell>
          <cell r="N52">
            <v>892500</v>
          </cell>
          <cell r="AC52">
            <v>595000</v>
          </cell>
        </row>
        <row r="53">
          <cell r="A53">
            <v>47</v>
          </cell>
          <cell r="B53" t="str">
            <v>B1084</v>
          </cell>
          <cell r="C53">
            <v>1034</v>
          </cell>
          <cell r="D53" t="str">
            <v>Box 100 x 80 x 40 cm</v>
          </cell>
          <cell r="E53" t="str">
            <v>Buah</v>
          </cell>
          <cell r="F53">
            <v>1019000</v>
          </cell>
          <cell r="G53">
            <v>1255.1977199999999</v>
          </cell>
          <cell r="H53">
            <v>8</v>
          </cell>
          <cell r="I53">
            <v>9</v>
          </cell>
          <cell r="J53">
            <v>0</v>
          </cell>
          <cell r="K53">
            <v>1222800</v>
          </cell>
          <cell r="L53">
            <v>1324700</v>
          </cell>
          <cell r="M53">
            <v>1120900</v>
          </cell>
          <cell r="N53">
            <v>1069950</v>
          </cell>
          <cell r="AC53">
            <v>713300</v>
          </cell>
        </row>
        <row r="54">
          <cell r="A54">
            <v>48</v>
          </cell>
          <cell r="B54" t="str">
            <v>B15753</v>
          </cell>
          <cell r="C54">
            <v>1034</v>
          </cell>
          <cell r="D54" t="str">
            <v>Box 150 x 75 x 30 cm</v>
          </cell>
          <cell r="E54" t="str">
            <v>Buah</v>
          </cell>
          <cell r="F54">
            <v>1350000</v>
          </cell>
          <cell r="G54">
            <v>4307.6572000000006</v>
          </cell>
          <cell r="H54">
            <v>4</v>
          </cell>
          <cell r="I54">
            <v>9</v>
          </cell>
          <cell r="J54">
            <v>0</v>
          </cell>
          <cell r="K54">
            <v>1620000</v>
          </cell>
          <cell r="L54">
            <v>1755000</v>
          </cell>
          <cell r="M54">
            <v>1485000.0000000002</v>
          </cell>
          <cell r="N54">
            <v>1417500</v>
          </cell>
          <cell r="AC54">
            <v>944999.99999999988</v>
          </cell>
        </row>
        <row r="55">
          <cell r="A55">
            <v>49</v>
          </cell>
          <cell r="B55" t="str">
            <v>B806025</v>
          </cell>
          <cell r="C55">
            <v>1034</v>
          </cell>
          <cell r="D55" t="str">
            <v>Box 80 x 60 x 25 cm</v>
          </cell>
          <cell r="E55" t="str">
            <v>Buah</v>
          </cell>
          <cell r="F55">
            <v>500000</v>
          </cell>
          <cell r="G55">
            <v>1830.2390399999999</v>
          </cell>
          <cell r="H55">
            <v>7</v>
          </cell>
          <cell r="I55">
            <v>9</v>
          </cell>
          <cell r="J55">
            <v>10800</v>
          </cell>
          <cell r="K55">
            <v>600000</v>
          </cell>
          <cell r="L55">
            <v>650000</v>
          </cell>
          <cell r="M55">
            <v>550000</v>
          </cell>
          <cell r="N55">
            <v>525000</v>
          </cell>
          <cell r="AC55">
            <v>350000</v>
          </cell>
        </row>
        <row r="56">
          <cell r="A56">
            <v>50</v>
          </cell>
          <cell r="B56" t="str">
            <v>B1075T</v>
          </cell>
          <cell r="C56">
            <v>1035</v>
          </cell>
          <cell r="D56" t="str">
            <v>Box 100x 70 x 50 cm/Topi</v>
          </cell>
          <cell r="E56" t="str">
            <v>Buah</v>
          </cell>
          <cell r="F56">
            <v>900000</v>
          </cell>
          <cell r="G56">
            <v>4540.0439700000006</v>
          </cell>
          <cell r="H56">
            <v>14500</v>
          </cell>
          <cell r="I56">
            <v>9</v>
          </cell>
          <cell r="J56">
            <v>17400</v>
          </cell>
          <cell r="K56">
            <v>1080000</v>
          </cell>
          <cell r="L56">
            <v>1170000</v>
          </cell>
          <cell r="M56">
            <v>990000.00000000012</v>
          </cell>
          <cell r="N56">
            <v>945000</v>
          </cell>
          <cell r="AC56">
            <v>630000</v>
          </cell>
        </row>
        <row r="57">
          <cell r="A57">
            <v>51</v>
          </cell>
          <cell r="B57" t="str">
            <v>B123105</v>
          </cell>
          <cell r="C57">
            <v>1036</v>
          </cell>
          <cell r="D57" t="str">
            <v>Box 120x30x105</v>
          </cell>
          <cell r="E57" t="str">
            <v>Buah</v>
          </cell>
          <cell r="G57">
            <v>937.27612999999997</v>
          </cell>
          <cell r="H57">
            <v>4</v>
          </cell>
          <cell r="I57">
            <v>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AC57">
            <v>0</v>
          </cell>
        </row>
        <row r="58">
          <cell r="A58">
            <v>52</v>
          </cell>
          <cell r="B58" t="str">
            <v>b121138</v>
          </cell>
          <cell r="C58">
            <v>1036</v>
          </cell>
          <cell r="D58" t="str">
            <v>Box 120 x 110 x 38 cm / topi</v>
          </cell>
          <cell r="E58" t="str">
            <v>Buah</v>
          </cell>
          <cell r="F58">
            <v>1500000</v>
          </cell>
          <cell r="G58">
            <v>1500000</v>
          </cell>
          <cell r="H58" t="str">
            <v>lumintu 12/3/06</v>
          </cell>
          <cell r="I58">
            <v>9</v>
          </cell>
          <cell r="J58">
            <v>0</v>
          </cell>
          <cell r="K58">
            <v>1800000</v>
          </cell>
          <cell r="L58">
            <v>1950000</v>
          </cell>
          <cell r="M58">
            <v>1650000.0000000002</v>
          </cell>
          <cell r="N58">
            <v>1575000</v>
          </cell>
          <cell r="AC58">
            <v>1050000</v>
          </cell>
        </row>
        <row r="59">
          <cell r="A59">
            <v>53</v>
          </cell>
          <cell r="B59" t="str">
            <v>B15116T</v>
          </cell>
          <cell r="C59">
            <v>1034</v>
          </cell>
          <cell r="D59" t="str">
            <v>Box 150 x 110 x 60 cm/Topi</v>
          </cell>
          <cell r="E59" t="str">
            <v>Buah</v>
          </cell>
          <cell r="F59">
            <v>1980000</v>
          </cell>
          <cell r="G59">
            <v>526.60594000000003</v>
          </cell>
          <cell r="H59">
            <v>5</v>
          </cell>
          <cell r="J59">
            <v>0</v>
          </cell>
          <cell r="K59">
            <v>2376000</v>
          </cell>
          <cell r="L59">
            <v>2574000</v>
          </cell>
          <cell r="M59">
            <v>2178000</v>
          </cell>
          <cell r="N59">
            <v>2079000</v>
          </cell>
          <cell r="AC59">
            <v>1386000</v>
          </cell>
        </row>
        <row r="60">
          <cell r="A60">
            <v>54</v>
          </cell>
          <cell r="B60" t="str">
            <v>B4252</v>
          </cell>
          <cell r="C60">
            <v>1037</v>
          </cell>
          <cell r="D60" t="str">
            <v xml:space="preserve">Box 40 x 25 x 20  cm </v>
          </cell>
          <cell r="E60" t="str">
            <v>Buah</v>
          </cell>
          <cell r="F60">
            <v>6000</v>
          </cell>
          <cell r="G60">
            <v>10457.404649999999</v>
          </cell>
          <cell r="H60">
            <v>8</v>
          </cell>
          <cell r="I60">
            <v>9</v>
          </cell>
          <cell r="J60">
            <v>7200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AC60">
            <v>0</v>
          </cell>
        </row>
        <row r="61">
          <cell r="A61">
            <v>55</v>
          </cell>
          <cell r="B61" t="str">
            <v>B4325</v>
          </cell>
          <cell r="C61">
            <v>1038</v>
          </cell>
          <cell r="D61" t="str">
            <v>Box 40 x 30 x 25   cm</v>
          </cell>
          <cell r="E61" t="str">
            <v>Buah</v>
          </cell>
          <cell r="F61">
            <v>120000</v>
          </cell>
          <cell r="G61">
            <v>4542.62032</v>
          </cell>
          <cell r="H61">
            <v>5</v>
          </cell>
          <cell r="I61">
            <v>9</v>
          </cell>
          <cell r="J61">
            <v>0</v>
          </cell>
          <cell r="K61">
            <v>144000</v>
          </cell>
          <cell r="L61">
            <v>156000</v>
          </cell>
          <cell r="M61">
            <v>132000</v>
          </cell>
          <cell r="N61">
            <v>126000</v>
          </cell>
          <cell r="AC61">
            <v>84000</v>
          </cell>
        </row>
        <row r="62">
          <cell r="A62">
            <v>56</v>
          </cell>
          <cell r="B62" t="str">
            <v>B44515</v>
          </cell>
          <cell r="C62">
            <v>1038</v>
          </cell>
          <cell r="D62" t="str">
            <v>Box 40 x 35 x 15   cm</v>
          </cell>
          <cell r="E62" t="str">
            <v>Buah</v>
          </cell>
          <cell r="F62">
            <v>200000</v>
          </cell>
          <cell r="G62">
            <v>135000</v>
          </cell>
          <cell r="H62">
            <v>145000</v>
          </cell>
          <cell r="I62">
            <v>115000</v>
          </cell>
          <cell r="J62">
            <v>151200</v>
          </cell>
          <cell r="K62">
            <v>240000</v>
          </cell>
          <cell r="L62">
            <v>260000</v>
          </cell>
          <cell r="M62">
            <v>220000.00000000003</v>
          </cell>
          <cell r="N62">
            <v>210000</v>
          </cell>
          <cell r="AC62">
            <v>140000</v>
          </cell>
        </row>
        <row r="63">
          <cell r="A63">
            <v>57</v>
          </cell>
          <cell r="B63" t="str">
            <v>B53515</v>
          </cell>
          <cell r="C63">
            <v>1038</v>
          </cell>
          <cell r="D63" t="str">
            <v>Box 50 x 35 x 15   cm</v>
          </cell>
          <cell r="E63" t="str">
            <v>Buah</v>
          </cell>
          <cell r="F63">
            <v>200000</v>
          </cell>
          <cell r="G63">
            <v>200000</v>
          </cell>
          <cell r="H63" t="str">
            <v>lumintu 17/1/06</v>
          </cell>
          <cell r="I63">
            <v>9</v>
          </cell>
          <cell r="J63">
            <v>0</v>
          </cell>
          <cell r="K63">
            <v>240000</v>
          </cell>
          <cell r="L63">
            <v>260000</v>
          </cell>
          <cell r="M63">
            <v>220000.00000000003</v>
          </cell>
          <cell r="N63">
            <v>210000</v>
          </cell>
          <cell r="AC63">
            <v>140000</v>
          </cell>
        </row>
        <row r="64">
          <cell r="A64">
            <v>58</v>
          </cell>
          <cell r="B64" t="str">
            <v>B5425</v>
          </cell>
          <cell r="C64">
            <v>1038</v>
          </cell>
          <cell r="D64" t="str">
            <v>Box 50 x 40 x 25   cm</v>
          </cell>
          <cell r="E64" t="str">
            <v>Buah</v>
          </cell>
          <cell r="F64">
            <v>200000</v>
          </cell>
          <cell r="G64">
            <v>3107.0780999999997</v>
          </cell>
          <cell r="H64">
            <v>8</v>
          </cell>
          <cell r="I64">
            <v>9</v>
          </cell>
          <cell r="J64">
            <v>0</v>
          </cell>
          <cell r="K64">
            <v>240000</v>
          </cell>
          <cell r="L64">
            <v>260000</v>
          </cell>
          <cell r="M64">
            <v>220000.00000000003</v>
          </cell>
          <cell r="N64">
            <v>210000</v>
          </cell>
          <cell r="AC64">
            <v>140000</v>
          </cell>
        </row>
        <row r="65">
          <cell r="A65">
            <v>59</v>
          </cell>
          <cell r="B65" t="str">
            <v>B5425t</v>
          </cell>
          <cell r="C65">
            <v>1039</v>
          </cell>
          <cell r="D65" t="str">
            <v>Box 50 x 40 x 25   cm/Topi</v>
          </cell>
          <cell r="E65" t="str">
            <v>Buah</v>
          </cell>
          <cell r="F65">
            <v>200000</v>
          </cell>
          <cell r="G65">
            <v>4000</v>
          </cell>
          <cell r="H65">
            <v>2</v>
          </cell>
          <cell r="I65">
            <v>9</v>
          </cell>
          <cell r="J65">
            <v>4800</v>
          </cell>
          <cell r="K65">
            <v>240000</v>
          </cell>
          <cell r="L65">
            <v>260000</v>
          </cell>
          <cell r="M65">
            <v>220000.00000000003</v>
          </cell>
          <cell r="N65">
            <v>210000</v>
          </cell>
          <cell r="AC65">
            <v>140000</v>
          </cell>
        </row>
        <row r="66">
          <cell r="A66">
            <v>60</v>
          </cell>
          <cell r="B66" t="str">
            <v>B642</v>
          </cell>
          <cell r="C66">
            <v>1040</v>
          </cell>
          <cell r="D66" t="str">
            <v>Box 60 x 40 x 20   cm</v>
          </cell>
          <cell r="E66" t="str">
            <v>Buah</v>
          </cell>
          <cell r="F66">
            <v>315000</v>
          </cell>
          <cell r="G66">
            <v>5000</v>
          </cell>
          <cell r="H66">
            <v>8</v>
          </cell>
          <cell r="J66">
            <v>6000</v>
          </cell>
          <cell r="K66">
            <v>378000</v>
          </cell>
          <cell r="L66">
            <v>409500</v>
          </cell>
          <cell r="M66">
            <v>346500</v>
          </cell>
          <cell r="N66">
            <v>330750</v>
          </cell>
          <cell r="AC66">
            <v>220500</v>
          </cell>
        </row>
        <row r="67">
          <cell r="A67">
            <v>61</v>
          </cell>
          <cell r="B67" t="str">
            <v>B752T</v>
          </cell>
          <cell r="C67">
            <v>1041</v>
          </cell>
          <cell r="D67" t="str">
            <v>Box 70 x 50 x 20   cm/Topi</v>
          </cell>
          <cell r="E67" t="str">
            <v>Buah</v>
          </cell>
          <cell r="F67">
            <v>350000</v>
          </cell>
          <cell r="G67">
            <v>750.74839000000009</v>
          </cell>
          <cell r="H67">
            <v>3</v>
          </cell>
          <cell r="I67">
            <v>9</v>
          </cell>
          <cell r="J67">
            <v>0</v>
          </cell>
          <cell r="K67">
            <v>420000</v>
          </cell>
          <cell r="L67">
            <v>455000</v>
          </cell>
          <cell r="M67">
            <v>385000.00000000006</v>
          </cell>
          <cell r="N67">
            <v>367500</v>
          </cell>
          <cell r="AC67">
            <v>244999.99999999997</v>
          </cell>
        </row>
        <row r="68">
          <cell r="A68">
            <v>62</v>
          </cell>
          <cell r="B68" t="str">
            <v>B752</v>
          </cell>
          <cell r="C68">
            <v>1042</v>
          </cell>
          <cell r="D68" t="str">
            <v>Box 70 x 50 x 20   cmi</v>
          </cell>
          <cell r="E68" t="str">
            <v>Buah</v>
          </cell>
          <cell r="F68">
            <v>374000</v>
          </cell>
          <cell r="G68">
            <v>1471.61112</v>
          </cell>
          <cell r="H68">
            <v>8</v>
          </cell>
          <cell r="I68">
            <v>9</v>
          </cell>
          <cell r="J68">
            <v>0</v>
          </cell>
          <cell r="K68">
            <v>448800</v>
          </cell>
          <cell r="L68">
            <v>486200</v>
          </cell>
          <cell r="M68">
            <v>411400.00000000006</v>
          </cell>
          <cell r="N68">
            <v>392700</v>
          </cell>
          <cell r="AC68">
            <v>261799.99999999997</v>
          </cell>
        </row>
        <row r="69">
          <cell r="A69">
            <v>63</v>
          </cell>
          <cell r="B69" t="str">
            <v>B7525</v>
          </cell>
          <cell r="C69">
            <v>1043</v>
          </cell>
          <cell r="D69" t="str">
            <v>Box 70 x 50 x 25   cm</v>
          </cell>
          <cell r="E69" t="str">
            <v>Buah</v>
          </cell>
          <cell r="F69">
            <v>350000</v>
          </cell>
          <cell r="G69">
            <v>2897.8784799999994</v>
          </cell>
          <cell r="H69">
            <v>5</v>
          </cell>
          <cell r="I69">
            <v>9</v>
          </cell>
          <cell r="J69">
            <v>5760</v>
          </cell>
          <cell r="K69">
            <v>420000</v>
          </cell>
          <cell r="L69">
            <v>455000</v>
          </cell>
          <cell r="M69">
            <v>385000.00000000006</v>
          </cell>
          <cell r="N69">
            <v>367500</v>
          </cell>
          <cell r="AC69">
            <v>244999.99999999997</v>
          </cell>
        </row>
        <row r="70">
          <cell r="A70">
            <v>64</v>
          </cell>
          <cell r="B70" t="str">
            <v>B753T</v>
          </cell>
          <cell r="C70">
            <v>1044</v>
          </cell>
          <cell r="D70" t="str">
            <v>Box 70 x 50 x 30   cm/Topi</v>
          </cell>
          <cell r="E70" t="str">
            <v>Buah</v>
          </cell>
          <cell r="F70">
            <v>425000</v>
          </cell>
          <cell r="G70">
            <v>400000</v>
          </cell>
          <cell r="H70" t="str">
            <v>lumintu 12/3/06</v>
          </cell>
          <cell r="I70">
            <v>9</v>
          </cell>
          <cell r="J70">
            <v>0</v>
          </cell>
          <cell r="K70">
            <v>510000</v>
          </cell>
          <cell r="L70">
            <v>552500</v>
          </cell>
          <cell r="M70">
            <v>467500.00000000006</v>
          </cell>
          <cell r="N70">
            <v>446250</v>
          </cell>
          <cell r="AC70">
            <v>297500</v>
          </cell>
        </row>
        <row r="71">
          <cell r="A71">
            <v>65</v>
          </cell>
          <cell r="B71" t="str">
            <v>B754</v>
          </cell>
          <cell r="C71">
            <v>1045</v>
          </cell>
          <cell r="D71" t="str">
            <v>Box 70 x 50 x 40   cm</v>
          </cell>
          <cell r="E71" t="str">
            <v>Buah</v>
          </cell>
          <cell r="F71">
            <v>8000</v>
          </cell>
          <cell r="G71">
            <v>4577.1434099999997</v>
          </cell>
          <cell r="H71">
            <v>7</v>
          </cell>
          <cell r="I71">
            <v>9</v>
          </cell>
          <cell r="J71">
            <v>9600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AC71">
            <v>0</v>
          </cell>
        </row>
        <row r="72">
          <cell r="A72">
            <v>66</v>
          </cell>
          <cell r="B72" t="str">
            <v>B862</v>
          </cell>
          <cell r="C72">
            <v>1046</v>
          </cell>
          <cell r="D72" t="str">
            <v>Box 80 x 60 x 20   cm</v>
          </cell>
          <cell r="E72" t="str">
            <v>Buah</v>
          </cell>
          <cell r="F72">
            <v>480000</v>
          </cell>
          <cell r="G72">
            <v>2195.0501999999997</v>
          </cell>
          <cell r="H72">
            <v>8</v>
          </cell>
          <cell r="J72">
            <v>0</v>
          </cell>
          <cell r="K72">
            <v>576000</v>
          </cell>
          <cell r="L72">
            <v>624000</v>
          </cell>
          <cell r="M72">
            <v>528000</v>
          </cell>
          <cell r="N72">
            <v>504000</v>
          </cell>
          <cell r="AC72">
            <v>336000</v>
          </cell>
        </row>
        <row r="73">
          <cell r="A73">
            <v>67</v>
          </cell>
          <cell r="B73" t="str">
            <v>B873</v>
          </cell>
          <cell r="C73">
            <v>1047</v>
          </cell>
          <cell r="D73" t="str">
            <v>Box 80 x 70 x 30   cm</v>
          </cell>
          <cell r="E73" t="str">
            <v>Buah</v>
          </cell>
          <cell r="F73">
            <v>6200</v>
          </cell>
          <cell r="G73">
            <v>6000</v>
          </cell>
          <cell r="H73">
            <v>4</v>
          </cell>
          <cell r="I73">
            <v>9</v>
          </cell>
          <cell r="J73">
            <v>7440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AC73">
            <v>0</v>
          </cell>
        </row>
        <row r="74">
          <cell r="A74">
            <v>68</v>
          </cell>
          <cell r="B74" t="str">
            <v>BS55</v>
          </cell>
          <cell r="C74">
            <v>1048</v>
          </cell>
          <cell r="D74" t="str">
            <v>Brace Steel   550   mm</v>
          </cell>
          <cell r="E74" t="str">
            <v>Buah</v>
          </cell>
          <cell r="F74">
            <v>16000</v>
          </cell>
          <cell r="G74">
            <v>4740.4840000000004</v>
          </cell>
          <cell r="H74">
            <v>3</v>
          </cell>
          <cell r="I74">
            <v>9</v>
          </cell>
          <cell r="J74">
            <v>0</v>
          </cell>
          <cell r="K74">
            <v>19200</v>
          </cell>
          <cell r="L74">
            <v>20800</v>
          </cell>
          <cell r="M74">
            <v>17600</v>
          </cell>
          <cell r="N74">
            <v>16800</v>
          </cell>
          <cell r="AC74">
            <v>11200</v>
          </cell>
        </row>
        <row r="75">
          <cell r="A75">
            <v>69</v>
          </cell>
          <cell r="B75" t="str">
            <v>BS77</v>
          </cell>
          <cell r="C75">
            <v>1049</v>
          </cell>
          <cell r="D75" t="str">
            <v>Brace Steel   770   mm</v>
          </cell>
          <cell r="E75" t="str">
            <v>Buah</v>
          </cell>
          <cell r="F75">
            <v>20500</v>
          </cell>
          <cell r="G75">
            <v>6500</v>
          </cell>
          <cell r="H75">
            <v>8</v>
          </cell>
          <cell r="I75">
            <v>9</v>
          </cell>
          <cell r="J75">
            <v>9600</v>
          </cell>
          <cell r="K75">
            <v>24600</v>
          </cell>
          <cell r="L75">
            <v>26650</v>
          </cell>
          <cell r="M75">
            <v>22550.000000000004</v>
          </cell>
          <cell r="N75">
            <v>21525</v>
          </cell>
          <cell r="AC75">
            <v>14349.999999999998</v>
          </cell>
        </row>
        <row r="76">
          <cell r="A76">
            <v>70</v>
          </cell>
          <cell r="B76" t="str">
            <v>BS1262</v>
          </cell>
          <cell r="C76">
            <v>1049</v>
          </cell>
          <cell r="D76" t="str">
            <v>Brace Steel   1,262 mm</v>
          </cell>
          <cell r="E76" t="str">
            <v>Buah</v>
          </cell>
          <cell r="F76">
            <v>24500</v>
          </cell>
          <cell r="G76">
            <v>16500</v>
          </cell>
          <cell r="H76">
            <v>4</v>
          </cell>
          <cell r="I76">
            <v>9</v>
          </cell>
          <cell r="J76">
            <v>25200</v>
          </cell>
          <cell r="K76">
            <v>29400</v>
          </cell>
          <cell r="L76">
            <v>31850</v>
          </cell>
          <cell r="M76">
            <v>26950.000000000004</v>
          </cell>
          <cell r="N76">
            <v>25725</v>
          </cell>
          <cell r="AC76">
            <v>17150</v>
          </cell>
        </row>
        <row r="77">
          <cell r="A77">
            <v>71</v>
          </cell>
          <cell r="B77" t="str">
            <v>BHDG</v>
          </cell>
          <cell r="C77">
            <v>1050</v>
          </cell>
          <cell r="D77" t="str">
            <v>Bracket ( Hot Div Galvanized )</v>
          </cell>
          <cell r="E77" t="str">
            <v>Buah</v>
          </cell>
          <cell r="F77">
            <v>4500</v>
          </cell>
          <cell r="G77">
            <v>1279.9306799999999</v>
          </cell>
          <cell r="H77">
            <v>6</v>
          </cell>
          <cell r="I77">
            <v>9</v>
          </cell>
          <cell r="J77">
            <v>5400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AC77">
            <v>0</v>
          </cell>
        </row>
        <row r="78">
          <cell r="A78">
            <v>72</v>
          </cell>
          <cell r="B78" t="str">
            <v>BEX</v>
          </cell>
          <cell r="C78">
            <v>1051</v>
          </cell>
          <cell r="D78" t="str">
            <v>Bracket Extension for cut out</v>
          </cell>
          <cell r="E78" t="str">
            <v>Buah</v>
          </cell>
          <cell r="G78">
            <v>3982.0065599999998</v>
          </cell>
          <cell r="H78">
            <v>7</v>
          </cell>
          <cell r="I78">
            <v>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AC78">
            <v>0</v>
          </cell>
        </row>
        <row r="79">
          <cell r="A79">
            <v>73</v>
          </cell>
          <cell r="B79" t="str">
            <v>Bj2</v>
          </cell>
          <cell r="C79">
            <v>1052</v>
          </cell>
          <cell r="D79" t="str">
            <v>Braket J2</v>
          </cell>
          <cell r="E79" t="str">
            <v>Buah</v>
          </cell>
          <cell r="F79">
            <v>16500</v>
          </cell>
          <cell r="G79">
            <v>15000</v>
          </cell>
          <cell r="H79">
            <v>8</v>
          </cell>
          <cell r="J79">
            <v>19800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AC79">
            <v>0</v>
          </cell>
        </row>
        <row r="80">
          <cell r="A80">
            <v>74</v>
          </cell>
          <cell r="B80" t="str">
            <v>BJ10</v>
          </cell>
          <cell r="C80">
            <v>1053</v>
          </cell>
          <cell r="D80" t="str">
            <v>Braket Secunder Insulated /J10</v>
          </cell>
          <cell r="E80" t="str">
            <v>Buah</v>
          </cell>
          <cell r="F80">
            <v>14500</v>
          </cell>
          <cell r="G80">
            <v>3495.0764099999992</v>
          </cell>
          <cell r="H80">
            <v>39139</v>
          </cell>
          <cell r="I80">
            <v>9</v>
          </cell>
          <cell r="J80">
            <v>7800</v>
          </cell>
          <cell r="K80">
            <v>17400</v>
          </cell>
          <cell r="L80">
            <v>18850</v>
          </cell>
          <cell r="M80">
            <v>15950.000000000002</v>
          </cell>
          <cell r="N80">
            <v>15225</v>
          </cell>
          <cell r="AC80">
            <v>10150</v>
          </cell>
        </row>
        <row r="81">
          <cell r="A81">
            <v>75</v>
          </cell>
          <cell r="B81" t="str">
            <v>BrT</v>
          </cell>
          <cell r="C81">
            <v>1055</v>
          </cell>
          <cell r="D81" t="str">
            <v>Braket trafo</v>
          </cell>
          <cell r="E81" t="str">
            <v>Buah</v>
          </cell>
          <cell r="F81">
            <v>120000</v>
          </cell>
          <cell r="G81">
            <v>120000</v>
          </cell>
          <cell r="H81" t="str">
            <v>win 21/02/06</v>
          </cell>
          <cell r="I81">
            <v>9</v>
          </cell>
          <cell r="J81">
            <v>7200</v>
          </cell>
          <cell r="K81">
            <v>144000</v>
          </cell>
          <cell r="L81">
            <v>156000</v>
          </cell>
          <cell r="M81">
            <v>132000</v>
          </cell>
          <cell r="N81">
            <v>126000</v>
          </cell>
          <cell r="O81">
            <v>195000</v>
          </cell>
          <cell r="AC81">
            <v>84000</v>
          </cell>
        </row>
        <row r="82">
          <cell r="A82">
            <v>76</v>
          </cell>
          <cell r="B82" t="str">
            <v>kBrT</v>
          </cell>
          <cell r="C82">
            <v>1055</v>
          </cell>
          <cell r="D82" t="str">
            <v>Kepala Braket trafo</v>
          </cell>
          <cell r="E82" t="str">
            <v>Buah</v>
          </cell>
          <cell r="F82">
            <v>82500</v>
          </cell>
          <cell r="G82">
            <v>98000</v>
          </cell>
          <cell r="H82" t="str">
            <v>ha 7/3/06</v>
          </cell>
          <cell r="I82">
            <v>9</v>
          </cell>
          <cell r="J82">
            <v>0</v>
          </cell>
          <cell r="K82">
            <v>99000</v>
          </cell>
          <cell r="L82">
            <v>107250</v>
          </cell>
          <cell r="M82">
            <v>90750.000000000015</v>
          </cell>
          <cell r="N82">
            <v>86625</v>
          </cell>
          <cell r="AC82">
            <v>57749.999999999993</v>
          </cell>
        </row>
        <row r="83">
          <cell r="A83">
            <v>77</v>
          </cell>
          <cell r="B83" t="str">
            <v>BROM1</v>
          </cell>
          <cell r="C83">
            <v>1056</v>
          </cell>
          <cell r="D83" t="str">
            <v>Brom Impala 1 GALON</v>
          </cell>
          <cell r="E83" t="str">
            <v>Kaleng</v>
          </cell>
          <cell r="F83">
            <v>100000</v>
          </cell>
          <cell r="G83">
            <v>95000</v>
          </cell>
          <cell r="H83">
            <v>2</v>
          </cell>
          <cell r="I83">
            <v>9</v>
          </cell>
          <cell r="J83">
            <v>120000</v>
          </cell>
          <cell r="K83">
            <v>120000</v>
          </cell>
          <cell r="L83">
            <v>130000</v>
          </cell>
          <cell r="M83">
            <v>110000.00000000001</v>
          </cell>
          <cell r="N83">
            <v>105000</v>
          </cell>
          <cell r="AC83">
            <v>70000</v>
          </cell>
        </row>
        <row r="84">
          <cell r="A84">
            <v>78</v>
          </cell>
          <cell r="B84" t="str">
            <v>CC1524</v>
          </cell>
          <cell r="C84">
            <v>1057</v>
          </cell>
          <cell r="D84" t="str">
            <v>CCO 150 - 240 mm</v>
          </cell>
          <cell r="E84" t="str">
            <v>Buah</v>
          </cell>
          <cell r="F84">
            <v>12000</v>
          </cell>
          <cell r="G84">
            <v>13850</v>
          </cell>
          <cell r="H84">
            <v>8</v>
          </cell>
          <cell r="I84">
            <v>9</v>
          </cell>
          <cell r="J84">
            <v>153600</v>
          </cell>
          <cell r="K84">
            <v>14400</v>
          </cell>
          <cell r="L84">
            <v>15600</v>
          </cell>
          <cell r="M84">
            <v>13200.000000000002</v>
          </cell>
          <cell r="N84">
            <v>12600</v>
          </cell>
          <cell r="O84">
            <v>26000</v>
          </cell>
          <cell r="AC84">
            <v>8400</v>
          </cell>
        </row>
        <row r="85">
          <cell r="A85">
            <v>79</v>
          </cell>
          <cell r="B85" t="str">
            <v>CC1616</v>
          </cell>
          <cell r="C85">
            <v>1058</v>
          </cell>
          <cell r="D85" t="str">
            <v>CCO 16 - 16 mm</v>
          </cell>
          <cell r="E85" t="str">
            <v>Buah</v>
          </cell>
          <cell r="F85">
            <v>4000</v>
          </cell>
          <cell r="G85">
            <v>528.66701999999987</v>
          </cell>
          <cell r="H85">
            <v>3</v>
          </cell>
          <cell r="I85">
            <v>9</v>
          </cell>
          <cell r="J85">
            <v>0</v>
          </cell>
          <cell r="K85">
            <v>4800</v>
          </cell>
          <cell r="L85">
            <v>5200</v>
          </cell>
          <cell r="M85">
            <v>4400</v>
          </cell>
          <cell r="N85">
            <v>4200</v>
          </cell>
          <cell r="AC85">
            <v>2800</v>
          </cell>
        </row>
        <row r="86">
          <cell r="A86">
            <v>80</v>
          </cell>
          <cell r="B86" t="str">
            <v>CC1616</v>
          </cell>
          <cell r="C86">
            <v>1058</v>
          </cell>
          <cell r="D86" t="str">
            <v>CCO 16 - 16 mm + cover</v>
          </cell>
          <cell r="E86" t="str">
            <v>Buah</v>
          </cell>
          <cell r="F86">
            <v>5050</v>
          </cell>
          <cell r="G86">
            <v>1650</v>
          </cell>
          <cell r="H86">
            <v>7</v>
          </cell>
          <cell r="J86">
            <v>0</v>
          </cell>
          <cell r="K86">
            <v>6060</v>
          </cell>
          <cell r="L86">
            <v>6565</v>
          </cell>
          <cell r="M86">
            <v>5555</v>
          </cell>
          <cell r="N86">
            <v>5302.5</v>
          </cell>
          <cell r="AC86">
            <v>3535</v>
          </cell>
        </row>
        <row r="87">
          <cell r="A87">
            <v>81</v>
          </cell>
          <cell r="B87" t="str">
            <v>CC167</v>
          </cell>
          <cell r="C87">
            <v>1059</v>
          </cell>
          <cell r="D87" t="str">
            <v>CCO 16 - 70 mm</v>
          </cell>
          <cell r="E87" t="str">
            <v>Buah</v>
          </cell>
          <cell r="F87">
            <v>5000</v>
          </cell>
          <cell r="G87">
            <v>9700</v>
          </cell>
          <cell r="H87">
            <v>39094</v>
          </cell>
          <cell r="I87">
            <v>9</v>
          </cell>
          <cell r="J87">
            <v>14400</v>
          </cell>
          <cell r="K87">
            <v>6000</v>
          </cell>
          <cell r="L87">
            <v>6500</v>
          </cell>
          <cell r="M87">
            <v>5500</v>
          </cell>
          <cell r="N87">
            <v>5250</v>
          </cell>
          <cell r="AC87">
            <v>3500</v>
          </cell>
        </row>
        <row r="88">
          <cell r="A88">
            <v>82</v>
          </cell>
          <cell r="B88" t="str">
            <v>CC1635</v>
          </cell>
          <cell r="C88">
            <v>1060</v>
          </cell>
          <cell r="D88" t="str">
            <v>CCO 16/35</v>
          </cell>
          <cell r="E88" t="str">
            <v>Buah</v>
          </cell>
          <cell r="F88">
            <v>4000</v>
          </cell>
          <cell r="G88">
            <v>32.462009999999992</v>
          </cell>
          <cell r="H88">
            <v>4</v>
          </cell>
          <cell r="I88">
            <v>9</v>
          </cell>
          <cell r="J88">
            <v>1440000</v>
          </cell>
          <cell r="K88">
            <v>4800</v>
          </cell>
          <cell r="L88">
            <v>5200</v>
          </cell>
          <cell r="M88">
            <v>4400</v>
          </cell>
          <cell r="N88">
            <v>4200</v>
          </cell>
          <cell r="AC88">
            <v>2800</v>
          </cell>
        </row>
        <row r="89">
          <cell r="A89">
            <v>83</v>
          </cell>
          <cell r="B89" t="str">
            <v>CC2424</v>
          </cell>
          <cell r="C89">
            <v>1061</v>
          </cell>
          <cell r="D89" t="str">
            <v>CCO 240 - 240 mm/HEC</v>
          </cell>
          <cell r="E89" t="str">
            <v>Buah</v>
          </cell>
          <cell r="F89">
            <v>25000</v>
          </cell>
          <cell r="G89">
            <v>15800</v>
          </cell>
          <cell r="H89">
            <v>3</v>
          </cell>
          <cell r="I89">
            <v>9</v>
          </cell>
          <cell r="J89">
            <v>0</v>
          </cell>
          <cell r="K89">
            <v>30000</v>
          </cell>
          <cell r="L89">
            <v>32500</v>
          </cell>
          <cell r="M89">
            <v>27500.000000000004</v>
          </cell>
          <cell r="N89">
            <v>26250</v>
          </cell>
          <cell r="O89">
            <v>28000</v>
          </cell>
          <cell r="AC89">
            <v>17500</v>
          </cell>
        </row>
        <row r="90">
          <cell r="A90">
            <v>84</v>
          </cell>
          <cell r="B90" t="str">
            <v>CC3535</v>
          </cell>
          <cell r="C90">
            <v>1062</v>
          </cell>
          <cell r="D90" t="str">
            <v>CCO 35 - 35 mm/HEC</v>
          </cell>
          <cell r="E90" t="str">
            <v>Buah</v>
          </cell>
          <cell r="F90">
            <v>5520</v>
          </cell>
          <cell r="G90">
            <v>2646.4267199999999</v>
          </cell>
          <cell r="H90">
            <v>30000</v>
          </cell>
          <cell r="I90">
            <v>9</v>
          </cell>
          <cell r="J90">
            <v>36000</v>
          </cell>
          <cell r="K90">
            <v>6624</v>
          </cell>
          <cell r="L90">
            <v>7176</v>
          </cell>
          <cell r="M90">
            <v>6072.0000000000009</v>
          </cell>
          <cell r="N90">
            <v>5796</v>
          </cell>
          <cell r="AC90">
            <v>3863.9999999999995</v>
          </cell>
        </row>
        <row r="91">
          <cell r="A91">
            <v>85</v>
          </cell>
          <cell r="B91" t="str">
            <v>CC3570</v>
          </cell>
          <cell r="C91">
            <v>1063</v>
          </cell>
          <cell r="D91" t="str">
            <v>CCO 35 - 70 mm/HEC</v>
          </cell>
          <cell r="E91" t="str">
            <v>Buah</v>
          </cell>
          <cell r="F91">
            <v>8050</v>
          </cell>
          <cell r="G91">
            <v>5500</v>
          </cell>
          <cell r="H91">
            <v>2</v>
          </cell>
          <cell r="I91">
            <v>9</v>
          </cell>
          <cell r="J91">
            <v>0</v>
          </cell>
          <cell r="K91">
            <v>9660</v>
          </cell>
          <cell r="L91">
            <v>10465</v>
          </cell>
          <cell r="M91">
            <v>8855</v>
          </cell>
          <cell r="N91">
            <v>8452.5</v>
          </cell>
          <cell r="AC91">
            <v>5635</v>
          </cell>
        </row>
        <row r="92">
          <cell r="A92">
            <v>86</v>
          </cell>
          <cell r="B92" t="str">
            <v>CC7015</v>
          </cell>
          <cell r="C92">
            <v>1064</v>
          </cell>
          <cell r="D92" t="str">
            <v>CCO 70 - 150 mm/HEC</v>
          </cell>
          <cell r="E92" t="str">
            <v>Buah</v>
          </cell>
          <cell r="F92">
            <v>10500</v>
          </cell>
          <cell r="G92">
            <v>2009.5529999999997</v>
          </cell>
          <cell r="H92">
            <v>8</v>
          </cell>
          <cell r="I92">
            <v>9</v>
          </cell>
          <cell r="J92">
            <v>3000</v>
          </cell>
          <cell r="K92">
            <v>12600</v>
          </cell>
          <cell r="L92">
            <v>13650</v>
          </cell>
          <cell r="M92">
            <v>11550.000000000002</v>
          </cell>
          <cell r="N92">
            <v>11025</v>
          </cell>
          <cell r="O92">
            <v>24000</v>
          </cell>
          <cell r="AC92">
            <v>7349.9999999999991</v>
          </cell>
        </row>
        <row r="93">
          <cell r="A93">
            <v>87</v>
          </cell>
          <cell r="B93" t="str">
            <v>CC7024</v>
          </cell>
          <cell r="C93">
            <v>1065</v>
          </cell>
          <cell r="D93" t="str">
            <v>CCO 70 - 240 mm/HEC</v>
          </cell>
          <cell r="E93" t="str">
            <v>Buah</v>
          </cell>
          <cell r="F93">
            <v>10000</v>
          </cell>
          <cell r="G93">
            <v>2411.4636</v>
          </cell>
          <cell r="H93">
            <v>2</v>
          </cell>
          <cell r="I93">
            <v>9</v>
          </cell>
          <cell r="J93">
            <v>2100</v>
          </cell>
          <cell r="K93">
            <v>12000</v>
          </cell>
          <cell r="L93">
            <v>13000</v>
          </cell>
          <cell r="M93">
            <v>11000</v>
          </cell>
          <cell r="N93">
            <v>10500</v>
          </cell>
          <cell r="AC93">
            <v>7000</v>
          </cell>
        </row>
        <row r="94">
          <cell r="A94">
            <v>88</v>
          </cell>
          <cell r="B94" t="str">
            <v>CC77</v>
          </cell>
          <cell r="C94">
            <v>1066</v>
          </cell>
          <cell r="D94" t="str">
            <v>CCO 70 - 70 mm</v>
          </cell>
          <cell r="E94" t="str">
            <v>Buah</v>
          </cell>
          <cell r="F94">
            <v>7500</v>
          </cell>
          <cell r="G94">
            <v>5000</v>
          </cell>
          <cell r="H94">
            <v>6500</v>
          </cell>
          <cell r="I94">
            <v>9</v>
          </cell>
          <cell r="J94">
            <v>6000</v>
          </cell>
          <cell r="K94">
            <v>9000</v>
          </cell>
          <cell r="L94">
            <v>9750</v>
          </cell>
          <cell r="M94">
            <v>8250</v>
          </cell>
          <cell r="N94">
            <v>7875</v>
          </cell>
          <cell r="O94">
            <v>18500</v>
          </cell>
          <cell r="AC94">
            <v>5250</v>
          </cell>
        </row>
        <row r="95">
          <cell r="A95">
            <v>89</v>
          </cell>
          <cell r="B95" t="str">
            <v>KR1616</v>
          </cell>
          <cell r="C95">
            <v>1067</v>
          </cell>
          <cell r="D95" t="str">
            <v>Cco H  Type (Krimpit) 16/16</v>
          </cell>
          <cell r="E95" t="str">
            <v>Buah</v>
          </cell>
          <cell r="F95">
            <v>450000</v>
          </cell>
          <cell r="G95">
            <v>3849.0668999999998</v>
          </cell>
          <cell r="H95">
            <v>4</v>
          </cell>
          <cell r="I95">
            <v>9</v>
          </cell>
          <cell r="J95">
            <v>540000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AC95">
            <v>0</v>
          </cell>
        </row>
        <row r="96">
          <cell r="A96">
            <v>90</v>
          </cell>
          <cell r="B96" t="str">
            <v>KR357</v>
          </cell>
          <cell r="C96">
            <v>1068</v>
          </cell>
          <cell r="D96" t="str">
            <v>Cco H Type (Krimpit) 35/70</v>
          </cell>
          <cell r="E96" t="str">
            <v>Buah</v>
          </cell>
          <cell r="F96">
            <v>9200</v>
          </cell>
          <cell r="G96">
            <v>5874.0779999999986</v>
          </cell>
          <cell r="H96">
            <v>4</v>
          </cell>
          <cell r="I96">
            <v>9</v>
          </cell>
          <cell r="J96">
            <v>18000</v>
          </cell>
          <cell r="K96">
            <v>11040</v>
          </cell>
          <cell r="L96">
            <v>11960</v>
          </cell>
          <cell r="M96">
            <v>10120</v>
          </cell>
          <cell r="N96">
            <v>9660</v>
          </cell>
          <cell r="AC96">
            <v>6440</v>
          </cell>
        </row>
        <row r="97">
          <cell r="A97">
            <v>91</v>
          </cell>
          <cell r="B97" t="str">
            <v>CB</v>
          </cell>
          <cell r="C97">
            <v>1069</v>
          </cell>
          <cell r="D97" t="str">
            <v>Center Bracket    12,5 KN</v>
          </cell>
          <cell r="E97" t="str">
            <v>Buah</v>
          </cell>
          <cell r="F97">
            <v>22500</v>
          </cell>
          <cell r="G97">
            <v>522.48378000000002</v>
          </cell>
          <cell r="H97">
            <v>2</v>
          </cell>
          <cell r="I97">
            <v>9</v>
          </cell>
          <cell r="J97">
            <v>18000</v>
          </cell>
          <cell r="K97">
            <v>27000</v>
          </cell>
          <cell r="L97">
            <v>29250</v>
          </cell>
          <cell r="M97">
            <v>24750.000000000004</v>
          </cell>
          <cell r="N97">
            <v>23625</v>
          </cell>
          <cell r="O97">
            <v>42500</v>
          </cell>
          <cell r="AC97">
            <v>15749.999999999998</v>
          </cell>
        </row>
        <row r="98">
          <cell r="A98">
            <v>92</v>
          </cell>
          <cell r="B98" t="str">
            <v>CGR</v>
          </cell>
          <cell r="C98">
            <v>1070</v>
          </cell>
          <cell r="D98" t="str">
            <v>Cincin Grond rod</v>
          </cell>
          <cell r="E98" t="str">
            <v>Buah</v>
          </cell>
          <cell r="F98">
            <v>4500</v>
          </cell>
          <cell r="G98">
            <v>1017.14298</v>
          </cell>
          <cell r="H98">
            <v>39139</v>
          </cell>
          <cell r="I98">
            <v>9</v>
          </cell>
          <cell r="J98">
            <v>18000</v>
          </cell>
          <cell r="K98">
            <v>5400</v>
          </cell>
          <cell r="L98">
            <v>5850</v>
          </cell>
          <cell r="M98">
            <v>4950</v>
          </cell>
          <cell r="N98">
            <v>4725</v>
          </cell>
          <cell r="AC98">
            <v>3150</v>
          </cell>
        </row>
        <row r="99">
          <cell r="A99">
            <v>93</v>
          </cell>
          <cell r="B99" t="str">
            <v>CGR 5/8</v>
          </cell>
          <cell r="C99">
            <v>1071</v>
          </cell>
          <cell r="D99" t="str">
            <v>Clamp Ground Rod  5/8"</v>
          </cell>
          <cell r="E99" t="str">
            <v>Buah</v>
          </cell>
          <cell r="G99">
            <v>394.18154999999996</v>
          </cell>
          <cell r="H99">
            <v>2</v>
          </cell>
          <cell r="I99">
            <v>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AC99">
            <v>0</v>
          </cell>
        </row>
        <row r="100">
          <cell r="A100">
            <v>94</v>
          </cell>
          <cell r="B100" t="str">
            <v>CLV</v>
          </cell>
          <cell r="C100">
            <v>1073</v>
          </cell>
          <cell r="D100" t="str">
            <v>Clevis Swinging Secondary</v>
          </cell>
          <cell r="E100" t="str">
            <v>Buah</v>
          </cell>
          <cell r="F100">
            <v>8000</v>
          </cell>
          <cell r="G100">
            <v>6500</v>
          </cell>
          <cell r="H100">
            <v>39139</v>
          </cell>
          <cell r="I100">
            <v>9</v>
          </cell>
          <cell r="J100">
            <v>0</v>
          </cell>
          <cell r="K100">
            <v>9600</v>
          </cell>
          <cell r="L100">
            <v>10400</v>
          </cell>
          <cell r="M100">
            <v>8800</v>
          </cell>
          <cell r="N100">
            <v>8400</v>
          </cell>
          <cell r="O100">
            <v>8230</v>
          </cell>
          <cell r="AC100">
            <v>5600</v>
          </cell>
        </row>
        <row r="101">
          <cell r="A101">
            <v>95</v>
          </cell>
          <cell r="B101" t="str">
            <v>ctl35</v>
          </cell>
          <cell r="C101">
            <v>1074</v>
          </cell>
          <cell r="D101" t="str">
            <v>Compresion Terminal Lug 35 mm2</v>
          </cell>
          <cell r="E101" t="str">
            <v>Buah</v>
          </cell>
          <cell r="F101">
            <v>6900</v>
          </cell>
          <cell r="G101">
            <v>3760.4404599999998</v>
          </cell>
          <cell r="H101">
            <v>3</v>
          </cell>
          <cell r="I101">
            <v>9</v>
          </cell>
          <cell r="J101">
            <v>0</v>
          </cell>
          <cell r="K101">
            <v>8280</v>
          </cell>
          <cell r="L101">
            <v>8970</v>
          </cell>
          <cell r="M101">
            <v>7590.0000000000009</v>
          </cell>
          <cell r="N101">
            <v>7245</v>
          </cell>
          <cell r="AC101">
            <v>4830</v>
          </cell>
        </row>
        <row r="102">
          <cell r="A102">
            <v>96</v>
          </cell>
          <cell r="B102" t="str">
            <v>ARM15</v>
          </cell>
          <cell r="C102">
            <v>1076</v>
          </cell>
          <cell r="D102" t="str">
            <v>Cross Arm Steel 1.500  mm (UNP 10) galvanis</v>
          </cell>
          <cell r="E102" t="str">
            <v>Buah</v>
          </cell>
          <cell r="F102">
            <v>131250</v>
          </cell>
          <cell r="G102">
            <v>2040.4691999999998</v>
          </cell>
          <cell r="H102">
            <v>2</v>
          </cell>
          <cell r="I102">
            <v>125000</v>
          </cell>
          <cell r="J102" t="str">
            <v>ha 6/4/6</v>
          </cell>
          <cell r="K102">
            <v>157500</v>
          </cell>
          <cell r="L102">
            <v>170625</v>
          </cell>
          <cell r="M102">
            <v>144375</v>
          </cell>
          <cell r="N102">
            <v>137812.5</v>
          </cell>
          <cell r="AC102">
            <v>91875</v>
          </cell>
        </row>
        <row r="103">
          <cell r="A103">
            <v>97</v>
          </cell>
          <cell r="B103" t="str">
            <v>ARM2</v>
          </cell>
          <cell r="C103">
            <v>1077</v>
          </cell>
          <cell r="D103" t="str">
            <v>Cross Arm Steel 2.000  mm (UNP 10) galvanis</v>
          </cell>
          <cell r="E103" t="str">
            <v>Buah</v>
          </cell>
          <cell r="F103">
            <v>179550</v>
          </cell>
          <cell r="G103">
            <v>123.66479999999999</v>
          </cell>
          <cell r="H103">
            <v>5</v>
          </cell>
          <cell r="J103">
            <v>0</v>
          </cell>
          <cell r="K103">
            <v>215460</v>
          </cell>
          <cell r="L103">
            <v>233415</v>
          </cell>
          <cell r="M103">
            <v>197505.00000000003</v>
          </cell>
          <cell r="N103">
            <v>188527.5</v>
          </cell>
          <cell r="AC103">
            <v>125684.99999999999</v>
          </cell>
        </row>
        <row r="104">
          <cell r="A104">
            <v>98</v>
          </cell>
          <cell r="B104" t="str">
            <v>ARM3</v>
          </cell>
          <cell r="C104">
            <v>1078</v>
          </cell>
          <cell r="D104" t="str">
            <v>Cross Arm Steel 3.000  mm ( UNP 10 ) galvanis</v>
          </cell>
          <cell r="E104" t="str">
            <v>Buah</v>
          </cell>
          <cell r="F104">
            <v>252000</v>
          </cell>
          <cell r="G104">
            <v>1961.1176199999998</v>
          </cell>
          <cell r="H104">
            <v>8</v>
          </cell>
          <cell r="J104">
            <v>0</v>
          </cell>
          <cell r="K104">
            <v>302400</v>
          </cell>
          <cell r="L104">
            <v>327600</v>
          </cell>
          <cell r="M104">
            <v>277200</v>
          </cell>
          <cell r="N104">
            <v>264600</v>
          </cell>
          <cell r="AC104">
            <v>176400</v>
          </cell>
        </row>
        <row r="105">
          <cell r="A105">
            <v>99</v>
          </cell>
          <cell r="B105">
            <v>1098</v>
          </cell>
          <cell r="C105" t="str">
            <v>Ground rod 140 cm</v>
          </cell>
          <cell r="D105" t="str">
            <v>Cross Arm Steel 3000 mm (UNP 8 ) non galvanis</v>
          </cell>
          <cell r="E105">
            <v>6</v>
          </cell>
          <cell r="F105">
            <v>136500</v>
          </cell>
          <cell r="G105">
            <v>766.7217599999999</v>
          </cell>
          <cell r="H105">
            <v>5</v>
          </cell>
          <cell r="I105">
            <v>9</v>
          </cell>
          <cell r="J105">
            <v>0</v>
          </cell>
          <cell r="K105">
            <v>163800</v>
          </cell>
          <cell r="L105">
            <v>177450</v>
          </cell>
          <cell r="M105">
            <v>150150</v>
          </cell>
          <cell r="N105">
            <v>143325</v>
          </cell>
          <cell r="AC105">
            <v>95550</v>
          </cell>
        </row>
        <row r="106">
          <cell r="A106">
            <v>100</v>
          </cell>
          <cell r="B106" t="str">
            <v>EW1</v>
          </cell>
          <cell r="C106">
            <v>1081</v>
          </cell>
          <cell r="D106" t="str">
            <v>Eser werk 1 tiang</v>
          </cell>
          <cell r="E106" t="str">
            <v>Buah</v>
          </cell>
          <cell r="F106">
            <v>1445889.94</v>
          </cell>
          <cell r="G106">
            <v>6206.4271500000004</v>
          </cell>
          <cell r="H106">
            <v>4</v>
          </cell>
          <cell r="I106">
            <v>9</v>
          </cell>
          <cell r="J106">
            <v>33600</v>
          </cell>
          <cell r="K106">
            <v>1735067.9279999998</v>
          </cell>
          <cell r="L106">
            <v>1879656.922</v>
          </cell>
          <cell r="M106">
            <v>1590478.9340000001</v>
          </cell>
          <cell r="N106">
            <v>1518184.4369999999</v>
          </cell>
          <cell r="AC106">
            <v>1012122.9579999999</v>
          </cell>
        </row>
        <row r="107">
          <cell r="A107">
            <v>101</v>
          </cell>
          <cell r="B107" t="str">
            <v>EW2</v>
          </cell>
          <cell r="C107">
            <v>1082</v>
          </cell>
          <cell r="D107" t="str">
            <v>Eser werk 2 tiang</v>
          </cell>
          <cell r="E107" t="str">
            <v>Buah</v>
          </cell>
          <cell r="F107">
            <v>1373157.5</v>
          </cell>
          <cell r="G107">
            <v>2312.5317599999998</v>
          </cell>
          <cell r="H107">
            <v>3</v>
          </cell>
          <cell r="I107">
            <v>9</v>
          </cell>
          <cell r="J107">
            <v>3000</v>
          </cell>
          <cell r="K107">
            <v>1647789</v>
          </cell>
          <cell r="L107">
            <v>1785104.75</v>
          </cell>
          <cell r="M107">
            <v>1510473.2500000002</v>
          </cell>
          <cell r="N107">
            <v>1441815.375</v>
          </cell>
          <cell r="AC107">
            <v>961210.24999999988</v>
          </cell>
        </row>
        <row r="108">
          <cell r="A108">
            <v>102</v>
          </cell>
          <cell r="B108" t="str">
            <v>EA8</v>
          </cell>
          <cell r="C108">
            <v>1083</v>
          </cell>
          <cell r="D108" t="str">
            <v xml:space="preserve">Expanding Anchor   8.000  lbs </v>
          </cell>
          <cell r="E108" t="str">
            <v>Buah</v>
          </cell>
          <cell r="F108">
            <v>38750</v>
          </cell>
          <cell r="G108">
            <v>30000</v>
          </cell>
          <cell r="H108" t="str">
            <v>win 27/1/06</v>
          </cell>
          <cell r="I108">
            <v>9</v>
          </cell>
          <cell r="J108">
            <v>0</v>
          </cell>
          <cell r="K108">
            <v>46500</v>
          </cell>
          <cell r="L108">
            <v>50375</v>
          </cell>
          <cell r="M108">
            <v>42625</v>
          </cell>
          <cell r="N108">
            <v>40687.5</v>
          </cell>
          <cell r="AC108">
            <v>27125</v>
          </cell>
        </row>
        <row r="109">
          <cell r="A109">
            <v>103</v>
          </cell>
          <cell r="B109" t="str">
            <v>EA10</v>
          </cell>
          <cell r="C109">
            <v>1084</v>
          </cell>
          <cell r="D109" t="str">
            <v xml:space="preserve">Expanding Anchor 10.000  lbs </v>
          </cell>
          <cell r="E109" t="str">
            <v>Buah</v>
          </cell>
          <cell r="F109">
            <v>92500</v>
          </cell>
          <cell r="G109">
            <v>1962.14816</v>
          </cell>
          <cell r="H109">
            <v>2</v>
          </cell>
          <cell r="I109">
            <v>9</v>
          </cell>
          <cell r="J109">
            <v>240000</v>
          </cell>
          <cell r="K109">
            <v>111000</v>
          </cell>
          <cell r="L109">
            <v>120250</v>
          </cell>
          <cell r="M109">
            <v>101750.00000000001</v>
          </cell>
          <cell r="N109">
            <v>97125</v>
          </cell>
          <cell r="AC109">
            <v>64749.999999999993</v>
          </cell>
        </row>
        <row r="110">
          <cell r="A110">
            <v>104</v>
          </cell>
          <cell r="B110" t="str">
            <v>Eb1</v>
          </cell>
          <cell r="C110">
            <v>1085</v>
          </cell>
          <cell r="D110" t="str">
            <v>Extra bolt 10 cm</v>
          </cell>
          <cell r="E110" t="str">
            <v>Buah</v>
          </cell>
          <cell r="F110">
            <v>4500</v>
          </cell>
          <cell r="G110">
            <v>1502.5273199999997</v>
          </cell>
          <cell r="H110">
            <v>4</v>
          </cell>
          <cell r="I110">
            <v>4500</v>
          </cell>
          <cell r="J110" t="str">
            <v>ha 7/3/06</v>
          </cell>
          <cell r="K110">
            <v>5400</v>
          </cell>
          <cell r="L110">
            <v>5850</v>
          </cell>
          <cell r="M110">
            <v>4950</v>
          </cell>
          <cell r="N110">
            <v>4725</v>
          </cell>
          <cell r="AC110">
            <v>3150</v>
          </cell>
        </row>
        <row r="111">
          <cell r="A111">
            <v>105</v>
          </cell>
          <cell r="B111" t="str">
            <v>Eb5</v>
          </cell>
          <cell r="C111">
            <v>1086</v>
          </cell>
          <cell r="D111" t="str">
            <v>Extrabol 5 cm</v>
          </cell>
          <cell r="E111" t="str">
            <v>Buah</v>
          </cell>
          <cell r="F111">
            <v>2500</v>
          </cell>
          <cell r="G111">
            <v>3161.6967199999999</v>
          </cell>
          <cell r="H111">
            <v>8</v>
          </cell>
          <cell r="J111">
            <v>0</v>
          </cell>
          <cell r="K111">
            <v>3000</v>
          </cell>
          <cell r="L111">
            <v>3250</v>
          </cell>
          <cell r="M111">
            <v>2750</v>
          </cell>
          <cell r="N111">
            <v>2625</v>
          </cell>
          <cell r="AC111">
            <v>1750</v>
          </cell>
        </row>
        <row r="112">
          <cell r="A112">
            <v>106</v>
          </cell>
          <cell r="B112" t="str">
            <v>EN</v>
          </cell>
          <cell r="C112">
            <v>1087</v>
          </cell>
          <cell r="D112" t="str">
            <v>Eye Nut</v>
          </cell>
          <cell r="E112" t="str">
            <v>Buah</v>
          </cell>
          <cell r="F112">
            <v>8000</v>
          </cell>
          <cell r="G112">
            <v>4147.9234999999999</v>
          </cell>
          <cell r="H112" t="str">
            <v>Sigit 1/3/07</v>
          </cell>
          <cell r="J112">
            <v>4680</v>
          </cell>
          <cell r="K112">
            <v>9600</v>
          </cell>
          <cell r="L112">
            <v>10400</v>
          </cell>
          <cell r="M112">
            <v>8800</v>
          </cell>
          <cell r="N112">
            <v>8400</v>
          </cell>
          <cell r="O112">
            <v>8000</v>
          </cell>
          <cell r="AC112">
            <v>5600</v>
          </cell>
        </row>
        <row r="113">
          <cell r="A113">
            <v>107</v>
          </cell>
          <cell r="B113" t="str">
            <v>FCO</v>
          </cell>
          <cell r="C113">
            <v>1088</v>
          </cell>
          <cell r="D113" t="str">
            <v>FCO</v>
          </cell>
          <cell r="E113" t="str">
            <v>Buah</v>
          </cell>
          <cell r="F113">
            <v>495000</v>
          </cell>
          <cell r="G113">
            <v>430.76571999999987</v>
          </cell>
          <cell r="H113">
            <v>3</v>
          </cell>
          <cell r="I113">
            <v>475000</v>
          </cell>
          <cell r="J113" t="str">
            <v>Megah 03/03/6</v>
          </cell>
          <cell r="K113">
            <v>594000</v>
          </cell>
          <cell r="L113">
            <v>643500</v>
          </cell>
          <cell r="M113">
            <v>544500</v>
          </cell>
          <cell r="N113">
            <v>519750</v>
          </cell>
          <cell r="AC113">
            <v>346500</v>
          </cell>
        </row>
        <row r="114">
          <cell r="A114">
            <v>108</v>
          </cell>
          <cell r="B114" t="str">
            <v>FLK3</v>
          </cell>
          <cell r="C114">
            <v>1095</v>
          </cell>
          <cell r="D114" t="str">
            <v>Fuse Link KERNEY 3 A</v>
          </cell>
          <cell r="E114" t="str">
            <v>Buah</v>
          </cell>
          <cell r="F114">
            <v>10000</v>
          </cell>
          <cell r="G114">
            <v>10500</v>
          </cell>
          <cell r="J114">
            <v>36000</v>
          </cell>
          <cell r="K114">
            <v>12000</v>
          </cell>
          <cell r="L114">
            <v>13000</v>
          </cell>
          <cell r="M114">
            <v>11000</v>
          </cell>
          <cell r="N114">
            <v>10500</v>
          </cell>
          <cell r="AC114">
            <v>7000</v>
          </cell>
        </row>
        <row r="115">
          <cell r="A115">
            <v>109</v>
          </cell>
          <cell r="B115" t="str">
            <v>FLK6</v>
          </cell>
          <cell r="C115">
            <v>1096</v>
          </cell>
          <cell r="D115" t="str">
            <v>Fuse Link KERNEY 6 A</v>
          </cell>
          <cell r="E115" t="str">
            <v>Buah</v>
          </cell>
          <cell r="F115">
            <v>10000</v>
          </cell>
          <cell r="G115">
            <v>17500</v>
          </cell>
          <cell r="J115">
            <v>78000</v>
          </cell>
          <cell r="K115">
            <v>12000</v>
          </cell>
          <cell r="L115">
            <v>13000</v>
          </cell>
          <cell r="M115">
            <v>11000</v>
          </cell>
          <cell r="N115">
            <v>10500</v>
          </cell>
          <cell r="AC115">
            <v>7000</v>
          </cell>
        </row>
        <row r="116">
          <cell r="A116">
            <v>110</v>
          </cell>
          <cell r="B116" t="str">
            <v>FLK8</v>
          </cell>
          <cell r="C116">
            <v>1097</v>
          </cell>
          <cell r="D116" t="str">
            <v>Fuse Link KERNEY 8 A</v>
          </cell>
          <cell r="E116" t="str">
            <v>Buah</v>
          </cell>
          <cell r="F116">
            <v>10000</v>
          </cell>
          <cell r="G116">
            <v>0</v>
          </cell>
          <cell r="J116">
            <v>0</v>
          </cell>
          <cell r="K116">
            <v>12000</v>
          </cell>
          <cell r="L116">
            <v>13000</v>
          </cell>
          <cell r="M116">
            <v>11000</v>
          </cell>
          <cell r="N116">
            <v>10500</v>
          </cell>
          <cell r="AC116">
            <v>7000</v>
          </cell>
        </row>
        <row r="117">
          <cell r="A117">
            <v>111</v>
          </cell>
          <cell r="B117" t="str">
            <v>FLK10</v>
          </cell>
          <cell r="C117">
            <v>1098</v>
          </cell>
          <cell r="D117" t="str">
            <v>Fuse Link KERNEY 10 A</v>
          </cell>
          <cell r="E117" t="str">
            <v>Buah</v>
          </cell>
          <cell r="F117">
            <v>15000</v>
          </cell>
          <cell r="G117">
            <v>15000</v>
          </cell>
          <cell r="H117" t="str">
            <v>Sigit 1/12/06</v>
          </cell>
          <cell r="J117">
            <v>123600</v>
          </cell>
          <cell r="K117">
            <v>18000</v>
          </cell>
          <cell r="L117">
            <v>19500</v>
          </cell>
          <cell r="M117">
            <v>16500</v>
          </cell>
          <cell r="N117">
            <v>15750</v>
          </cell>
          <cell r="AC117">
            <v>10500</v>
          </cell>
        </row>
        <row r="118">
          <cell r="A118">
            <v>112</v>
          </cell>
          <cell r="B118" t="str">
            <v>FLK15</v>
          </cell>
          <cell r="C118">
            <v>1099</v>
          </cell>
          <cell r="D118" t="str">
            <v>Fuse Link KERNEY 15 A</v>
          </cell>
          <cell r="E118" t="str">
            <v>Buah</v>
          </cell>
          <cell r="F118">
            <v>15000</v>
          </cell>
          <cell r="G118">
            <v>15000</v>
          </cell>
          <cell r="H118" t="str">
            <v>Sigit 1/12/06</v>
          </cell>
          <cell r="J118">
            <v>111600</v>
          </cell>
          <cell r="K118">
            <v>18000</v>
          </cell>
          <cell r="L118">
            <v>19500</v>
          </cell>
          <cell r="M118">
            <v>16500</v>
          </cell>
          <cell r="N118">
            <v>15750</v>
          </cell>
          <cell r="AC118">
            <v>10500</v>
          </cell>
        </row>
        <row r="119">
          <cell r="A119">
            <v>113</v>
          </cell>
          <cell r="B119" t="str">
            <v>FLK20</v>
          </cell>
          <cell r="C119">
            <v>1100</v>
          </cell>
          <cell r="D119" t="str">
            <v>Fuse Link KERNEY 20 A</v>
          </cell>
          <cell r="E119" t="str">
            <v>Buah</v>
          </cell>
          <cell r="F119">
            <v>16000</v>
          </cell>
          <cell r="G119">
            <v>0</v>
          </cell>
          <cell r="J119">
            <v>0</v>
          </cell>
          <cell r="K119">
            <v>19200</v>
          </cell>
          <cell r="L119">
            <v>20800</v>
          </cell>
          <cell r="M119">
            <v>17600</v>
          </cell>
          <cell r="N119">
            <v>16800</v>
          </cell>
          <cell r="AC119">
            <v>11200</v>
          </cell>
        </row>
        <row r="120">
          <cell r="A120">
            <v>114</v>
          </cell>
          <cell r="B120" t="str">
            <v>FLK25</v>
          </cell>
          <cell r="C120">
            <v>1101</v>
          </cell>
          <cell r="D120" t="str">
            <v>Fuse Link KERNEY 25 A</v>
          </cell>
          <cell r="E120" t="str">
            <v>Buah</v>
          </cell>
          <cell r="F120">
            <v>13000</v>
          </cell>
          <cell r="G120">
            <v>11500</v>
          </cell>
          <cell r="J120">
            <v>13800</v>
          </cell>
          <cell r="K120">
            <v>15600</v>
          </cell>
          <cell r="L120">
            <v>16900</v>
          </cell>
          <cell r="M120">
            <v>14300.000000000002</v>
          </cell>
          <cell r="N120">
            <v>13650</v>
          </cell>
          <cell r="AC120">
            <v>9100</v>
          </cell>
        </row>
        <row r="121">
          <cell r="A121">
            <v>115</v>
          </cell>
          <cell r="B121" t="str">
            <v>FLK30</v>
          </cell>
          <cell r="C121">
            <v>1102</v>
          </cell>
          <cell r="D121" t="str">
            <v>Fuse Link KERNEY 30 A</v>
          </cell>
          <cell r="E121" t="str">
            <v>Buah</v>
          </cell>
          <cell r="F121">
            <v>13000</v>
          </cell>
          <cell r="G121">
            <v>0</v>
          </cell>
          <cell r="J121">
            <v>16200</v>
          </cell>
          <cell r="K121">
            <v>15600</v>
          </cell>
          <cell r="L121">
            <v>16900</v>
          </cell>
          <cell r="M121">
            <v>14300.000000000002</v>
          </cell>
          <cell r="N121">
            <v>13650</v>
          </cell>
          <cell r="AC121">
            <v>9100</v>
          </cell>
        </row>
        <row r="122">
          <cell r="A122">
            <v>116</v>
          </cell>
          <cell r="B122" t="str">
            <v>FLK50</v>
          </cell>
          <cell r="C122">
            <v>1103</v>
          </cell>
          <cell r="D122" t="str">
            <v>Fuse Link KERNEY 50 A</v>
          </cell>
          <cell r="E122" t="str">
            <v>Buah</v>
          </cell>
          <cell r="F122">
            <v>20000</v>
          </cell>
          <cell r="G122">
            <v>0</v>
          </cell>
          <cell r="J122">
            <v>0</v>
          </cell>
          <cell r="K122">
            <v>24000</v>
          </cell>
          <cell r="L122">
            <v>26000</v>
          </cell>
          <cell r="M122">
            <v>22000</v>
          </cell>
          <cell r="N122">
            <v>21000</v>
          </cell>
          <cell r="AC122">
            <v>14000</v>
          </cell>
        </row>
        <row r="123">
          <cell r="A123">
            <v>117</v>
          </cell>
          <cell r="B123" t="str">
            <v>FLK60</v>
          </cell>
          <cell r="C123">
            <v>1104</v>
          </cell>
          <cell r="D123" t="str">
            <v>Fuse Link KERNEY 60 A</v>
          </cell>
          <cell r="E123" t="str">
            <v>Buah</v>
          </cell>
          <cell r="F123">
            <v>20000</v>
          </cell>
          <cell r="G123">
            <v>0</v>
          </cell>
          <cell r="J123">
            <v>0</v>
          </cell>
          <cell r="K123">
            <v>24000</v>
          </cell>
          <cell r="L123">
            <v>26000</v>
          </cell>
          <cell r="M123">
            <v>22000</v>
          </cell>
          <cell r="N123">
            <v>21000</v>
          </cell>
          <cell r="AC123">
            <v>14000</v>
          </cell>
        </row>
        <row r="124">
          <cell r="A124">
            <v>118</v>
          </cell>
          <cell r="B124" t="str">
            <v>FLK80</v>
          </cell>
          <cell r="C124">
            <v>1105</v>
          </cell>
          <cell r="D124" t="str">
            <v>Fuse Link KERNEY 80 A</v>
          </cell>
          <cell r="E124" t="str">
            <v>Buah</v>
          </cell>
          <cell r="F124">
            <v>20000</v>
          </cell>
          <cell r="G124">
            <v>0</v>
          </cell>
          <cell r="J124">
            <v>0</v>
          </cell>
          <cell r="K124">
            <v>24000</v>
          </cell>
          <cell r="L124">
            <v>26000</v>
          </cell>
          <cell r="M124">
            <v>22000</v>
          </cell>
          <cell r="N124">
            <v>21000</v>
          </cell>
          <cell r="AC124">
            <v>14000</v>
          </cell>
        </row>
        <row r="125">
          <cell r="A125">
            <v>119</v>
          </cell>
          <cell r="B125" t="str">
            <v>FLK100</v>
          </cell>
          <cell r="C125">
            <v>1106</v>
          </cell>
          <cell r="D125" t="str">
            <v>Fuse Link KERNEY 100 A</v>
          </cell>
          <cell r="E125" t="str">
            <v>Buah</v>
          </cell>
          <cell r="F125">
            <v>14500</v>
          </cell>
          <cell r="G125">
            <v>10000</v>
          </cell>
          <cell r="J125">
            <v>12000</v>
          </cell>
          <cell r="K125">
            <v>17400</v>
          </cell>
          <cell r="L125">
            <v>18850</v>
          </cell>
          <cell r="M125">
            <v>15950.000000000002</v>
          </cell>
          <cell r="N125">
            <v>15225</v>
          </cell>
          <cell r="AC125">
            <v>10150</v>
          </cell>
        </row>
        <row r="126">
          <cell r="A126">
            <v>120</v>
          </cell>
          <cell r="B126" t="str">
            <v>FLC3</v>
          </cell>
          <cell r="C126">
            <v>1107</v>
          </cell>
          <cell r="D126" t="str">
            <v>Fuse Link CHANCE 3 A</v>
          </cell>
          <cell r="E126" t="str">
            <v>Buah</v>
          </cell>
          <cell r="F126">
            <v>14500</v>
          </cell>
          <cell r="G126">
            <v>12500</v>
          </cell>
          <cell r="J126">
            <v>30000</v>
          </cell>
          <cell r="K126">
            <v>17400</v>
          </cell>
          <cell r="L126">
            <v>18850</v>
          </cell>
          <cell r="M126">
            <v>15950.000000000002</v>
          </cell>
          <cell r="N126">
            <v>15225</v>
          </cell>
          <cell r="AC126">
            <v>10150</v>
          </cell>
        </row>
        <row r="127">
          <cell r="A127">
            <v>121</v>
          </cell>
          <cell r="B127" t="str">
            <v>FLC6</v>
          </cell>
          <cell r="C127">
            <v>1108</v>
          </cell>
          <cell r="D127" t="str">
            <v>Fuse Link CHANCE 6 A</v>
          </cell>
          <cell r="E127" t="str">
            <v>Buah</v>
          </cell>
          <cell r="F127">
            <v>14500</v>
          </cell>
          <cell r="G127">
            <v>19500</v>
          </cell>
          <cell r="J127">
            <v>0</v>
          </cell>
          <cell r="K127">
            <v>17400</v>
          </cell>
          <cell r="L127">
            <v>18850</v>
          </cell>
          <cell r="M127">
            <v>15950.000000000002</v>
          </cell>
          <cell r="N127">
            <v>15225</v>
          </cell>
          <cell r="AC127">
            <v>10150</v>
          </cell>
        </row>
        <row r="128">
          <cell r="A128">
            <v>122</v>
          </cell>
          <cell r="B128" t="str">
            <v>FLC8</v>
          </cell>
          <cell r="C128">
            <v>1109</v>
          </cell>
          <cell r="D128" t="str">
            <v>Fuse Link CHANCE 8 A</v>
          </cell>
          <cell r="E128" t="str">
            <v>Buah</v>
          </cell>
          <cell r="F128">
            <v>14500</v>
          </cell>
          <cell r="G128">
            <v>27500</v>
          </cell>
          <cell r="J128">
            <v>27000</v>
          </cell>
          <cell r="K128">
            <v>17400</v>
          </cell>
          <cell r="L128">
            <v>18850</v>
          </cell>
          <cell r="M128">
            <v>15950.000000000002</v>
          </cell>
          <cell r="N128">
            <v>15225</v>
          </cell>
          <cell r="AC128">
            <v>10150</v>
          </cell>
        </row>
        <row r="129">
          <cell r="A129">
            <v>123</v>
          </cell>
          <cell r="B129" t="str">
            <v>FLC10</v>
          </cell>
          <cell r="C129">
            <v>1109</v>
          </cell>
          <cell r="D129" t="str">
            <v>Fuse Link CHANCE 10 A</v>
          </cell>
          <cell r="E129" t="str">
            <v>Buah</v>
          </cell>
          <cell r="F129">
            <v>14500</v>
          </cell>
          <cell r="G129">
            <v>0</v>
          </cell>
          <cell r="J129">
            <v>0</v>
          </cell>
          <cell r="K129">
            <v>17400</v>
          </cell>
          <cell r="L129">
            <v>18850</v>
          </cell>
          <cell r="M129">
            <v>15950.000000000002</v>
          </cell>
          <cell r="N129">
            <v>15225</v>
          </cell>
          <cell r="AC129">
            <v>10150</v>
          </cell>
        </row>
        <row r="130">
          <cell r="A130">
            <v>124</v>
          </cell>
          <cell r="B130" t="str">
            <v>FLC15</v>
          </cell>
          <cell r="C130">
            <v>1109</v>
          </cell>
          <cell r="D130" t="str">
            <v>Fuse Link CHANCE 15 A</v>
          </cell>
          <cell r="E130" t="str">
            <v>Buah</v>
          </cell>
          <cell r="F130">
            <v>14500</v>
          </cell>
          <cell r="G130">
            <v>0</v>
          </cell>
          <cell r="J130">
            <v>0</v>
          </cell>
          <cell r="K130">
            <v>17400</v>
          </cell>
          <cell r="L130">
            <v>18850</v>
          </cell>
          <cell r="M130">
            <v>15950.000000000002</v>
          </cell>
          <cell r="N130">
            <v>15225</v>
          </cell>
          <cell r="AC130">
            <v>10150</v>
          </cell>
        </row>
        <row r="131">
          <cell r="A131">
            <v>125</v>
          </cell>
          <cell r="B131" t="str">
            <v>FLC20</v>
          </cell>
          <cell r="C131">
            <v>1109</v>
          </cell>
          <cell r="D131" t="str">
            <v>Fuse Link CHANCE 20 A</v>
          </cell>
          <cell r="E131" t="str">
            <v>Buah</v>
          </cell>
          <cell r="F131">
            <v>14500</v>
          </cell>
          <cell r="G131">
            <v>0</v>
          </cell>
          <cell r="J131">
            <v>0</v>
          </cell>
          <cell r="K131">
            <v>17400</v>
          </cell>
          <cell r="L131">
            <v>18850</v>
          </cell>
          <cell r="M131">
            <v>15950.000000000002</v>
          </cell>
          <cell r="N131">
            <v>15225</v>
          </cell>
          <cell r="AC131">
            <v>10150</v>
          </cell>
        </row>
        <row r="132">
          <cell r="A132">
            <v>126</v>
          </cell>
          <cell r="B132" t="str">
            <v>FLC25</v>
          </cell>
          <cell r="C132">
            <v>1109</v>
          </cell>
          <cell r="D132" t="str">
            <v>Fuse Link CHANCE 25 A</v>
          </cell>
          <cell r="E132" t="str">
            <v>Buah</v>
          </cell>
          <cell r="F132">
            <v>24000</v>
          </cell>
          <cell r="G132">
            <v>0</v>
          </cell>
          <cell r="J132">
            <v>0</v>
          </cell>
          <cell r="K132">
            <v>28800</v>
          </cell>
          <cell r="L132">
            <v>31200</v>
          </cell>
          <cell r="M132">
            <v>26400.000000000004</v>
          </cell>
          <cell r="N132">
            <v>25200</v>
          </cell>
          <cell r="AC132">
            <v>16800</v>
          </cell>
        </row>
        <row r="133">
          <cell r="A133">
            <v>127</v>
          </cell>
          <cell r="B133" t="str">
            <v>FLC30</v>
          </cell>
          <cell r="C133">
            <v>1109</v>
          </cell>
          <cell r="D133" t="str">
            <v>Fuse Link CHANCE 30 A</v>
          </cell>
          <cell r="E133" t="str">
            <v>Buah</v>
          </cell>
          <cell r="F133">
            <v>24000</v>
          </cell>
          <cell r="G133">
            <v>0</v>
          </cell>
          <cell r="J133">
            <v>0</v>
          </cell>
          <cell r="K133">
            <v>28800</v>
          </cell>
          <cell r="L133">
            <v>31200</v>
          </cell>
          <cell r="M133">
            <v>26400.000000000004</v>
          </cell>
          <cell r="N133">
            <v>25200</v>
          </cell>
          <cell r="AC133">
            <v>16800</v>
          </cell>
        </row>
        <row r="134">
          <cell r="A134">
            <v>128</v>
          </cell>
          <cell r="B134" t="str">
            <v>FLC40</v>
          </cell>
          <cell r="C134">
            <v>1109</v>
          </cell>
          <cell r="D134" t="str">
            <v>Fuse Link CHANCE 40 A</v>
          </cell>
          <cell r="E134" t="str">
            <v>Buah</v>
          </cell>
          <cell r="F134">
            <v>24000</v>
          </cell>
          <cell r="G134">
            <v>0</v>
          </cell>
          <cell r="J134">
            <v>0</v>
          </cell>
          <cell r="K134">
            <v>28800</v>
          </cell>
          <cell r="L134">
            <v>31200</v>
          </cell>
          <cell r="M134">
            <v>26400.000000000004</v>
          </cell>
          <cell r="N134">
            <v>25200</v>
          </cell>
          <cell r="AC134">
            <v>16800</v>
          </cell>
        </row>
        <row r="135">
          <cell r="A135">
            <v>129</v>
          </cell>
          <cell r="B135" t="str">
            <v>FLC50</v>
          </cell>
          <cell r="C135">
            <v>1109</v>
          </cell>
          <cell r="D135" t="str">
            <v>Fuse Link CHANCE 50 A</v>
          </cell>
          <cell r="E135" t="str">
            <v>Buah</v>
          </cell>
          <cell r="F135">
            <v>33000</v>
          </cell>
          <cell r="G135">
            <v>3500</v>
          </cell>
          <cell r="H135">
            <v>5000</v>
          </cell>
          <cell r="I135">
            <v>4500</v>
          </cell>
          <cell r="J135">
            <v>6000</v>
          </cell>
          <cell r="K135">
            <v>39600</v>
          </cell>
          <cell r="L135">
            <v>42900</v>
          </cell>
          <cell r="M135">
            <v>36300</v>
          </cell>
          <cell r="N135">
            <v>34650</v>
          </cell>
          <cell r="AC135">
            <v>23100</v>
          </cell>
        </row>
        <row r="136">
          <cell r="A136">
            <v>130</v>
          </cell>
          <cell r="B136" t="str">
            <v>FLC60</v>
          </cell>
          <cell r="C136">
            <v>1109</v>
          </cell>
          <cell r="D136" t="str">
            <v>Fuse Link CHANCE 60 A</v>
          </cell>
          <cell r="E136" t="str">
            <v>Buah</v>
          </cell>
          <cell r="F136">
            <v>33000</v>
          </cell>
          <cell r="G136">
            <v>6000</v>
          </cell>
          <cell r="H136">
            <v>7500</v>
          </cell>
          <cell r="J136">
            <v>7200</v>
          </cell>
          <cell r="K136">
            <v>39600</v>
          </cell>
          <cell r="L136">
            <v>42900</v>
          </cell>
          <cell r="M136">
            <v>36300</v>
          </cell>
          <cell r="N136">
            <v>34650</v>
          </cell>
          <cell r="AC136">
            <v>23100</v>
          </cell>
        </row>
        <row r="137">
          <cell r="A137">
            <v>131</v>
          </cell>
          <cell r="B137" t="str">
            <v>FLC65</v>
          </cell>
          <cell r="C137">
            <v>1109</v>
          </cell>
          <cell r="D137" t="str">
            <v>Fuse Link CHANCE 65 A</v>
          </cell>
          <cell r="E137" t="str">
            <v>Buah</v>
          </cell>
          <cell r="F137">
            <v>33000</v>
          </cell>
          <cell r="G137">
            <v>0</v>
          </cell>
          <cell r="J137">
            <v>0</v>
          </cell>
          <cell r="K137">
            <v>39600</v>
          </cell>
          <cell r="L137">
            <v>42900</v>
          </cell>
          <cell r="M137">
            <v>36300</v>
          </cell>
          <cell r="N137">
            <v>34650</v>
          </cell>
          <cell r="AC137">
            <v>23100</v>
          </cell>
        </row>
        <row r="138">
          <cell r="A138">
            <v>132</v>
          </cell>
          <cell r="B138" t="str">
            <v>FLC80</v>
          </cell>
          <cell r="C138">
            <v>1109</v>
          </cell>
          <cell r="D138" t="str">
            <v>Fuse Link CHANCE 80 A</v>
          </cell>
          <cell r="E138" t="str">
            <v>Buah</v>
          </cell>
          <cell r="F138">
            <v>33000</v>
          </cell>
          <cell r="G138">
            <v>0</v>
          </cell>
          <cell r="J138">
            <v>0</v>
          </cell>
          <cell r="K138">
            <v>39600</v>
          </cell>
          <cell r="L138">
            <v>42900</v>
          </cell>
          <cell r="M138">
            <v>36300</v>
          </cell>
          <cell r="N138">
            <v>34650</v>
          </cell>
          <cell r="AC138">
            <v>23100</v>
          </cell>
        </row>
        <row r="139">
          <cell r="A139">
            <v>133</v>
          </cell>
          <cell r="B139" t="str">
            <v>FLC100</v>
          </cell>
          <cell r="C139">
            <v>1109</v>
          </cell>
          <cell r="D139" t="str">
            <v>Fuse Link CHANCE 100 A</v>
          </cell>
          <cell r="E139" t="str">
            <v>Buah</v>
          </cell>
          <cell r="F139">
            <v>33000</v>
          </cell>
          <cell r="G139">
            <v>0</v>
          </cell>
          <cell r="J139">
            <v>7200</v>
          </cell>
          <cell r="K139">
            <v>39600</v>
          </cell>
          <cell r="L139">
            <v>42900</v>
          </cell>
          <cell r="M139">
            <v>36300</v>
          </cell>
          <cell r="N139">
            <v>34650</v>
          </cell>
          <cell r="AC139">
            <v>23100</v>
          </cell>
        </row>
        <row r="140">
          <cell r="A140">
            <v>134</v>
          </cell>
          <cell r="B140" t="str">
            <v>GL</v>
          </cell>
          <cell r="C140">
            <v>1100</v>
          </cell>
          <cell r="D140" t="str">
            <v xml:space="preserve">Ground Lug </v>
          </cell>
          <cell r="E140" t="str">
            <v>Buah</v>
          </cell>
          <cell r="F140">
            <v>5000</v>
          </cell>
          <cell r="G140">
            <v>4500</v>
          </cell>
          <cell r="J140">
            <v>8176</v>
          </cell>
          <cell r="K140">
            <v>6000</v>
          </cell>
          <cell r="L140">
            <v>6500</v>
          </cell>
          <cell r="M140">
            <v>5500</v>
          </cell>
          <cell r="N140">
            <v>5250</v>
          </cell>
          <cell r="AC140">
            <v>3500</v>
          </cell>
        </row>
        <row r="141">
          <cell r="A141">
            <v>135</v>
          </cell>
          <cell r="B141" t="str">
            <v>GR14</v>
          </cell>
          <cell r="C141">
            <v>1098</v>
          </cell>
          <cell r="D141" t="str">
            <v>Ground rod 140 cm</v>
          </cell>
          <cell r="E141" t="str">
            <v>Batang</v>
          </cell>
          <cell r="F141">
            <v>12600</v>
          </cell>
          <cell r="G141">
            <v>0</v>
          </cell>
          <cell r="J141">
            <v>0</v>
          </cell>
          <cell r="K141">
            <v>15120</v>
          </cell>
          <cell r="L141">
            <v>16380</v>
          </cell>
          <cell r="M141">
            <v>13860.000000000002</v>
          </cell>
          <cell r="N141">
            <v>13230</v>
          </cell>
          <cell r="AC141">
            <v>8820</v>
          </cell>
        </row>
        <row r="142">
          <cell r="A142">
            <v>136</v>
          </cell>
          <cell r="B142" t="str">
            <v>GR14</v>
          </cell>
          <cell r="C142">
            <v>1098</v>
          </cell>
          <cell r="D142" t="str">
            <v>Ground rod 140 cm dngan cincin</v>
          </cell>
          <cell r="E142" t="str">
            <v>Batang</v>
          </cell>
          <cell r="F142">
            <v>16600</v>
          </cell>
          <cell r="G142">
            <v>0</v>
          </cell>
          <cell r="J142">
            <v>0</v>
          </cell>
          <cell r="K142">
            <v>19920</v>
          </cell>
          <cell r="L142">
            <v>21580</v>
          </cell>
          <cell r="M142">
            <v>18260</v>
          </cell>
          <cell r="N142">
            <v>17430</v>
          </cell>
          <cell r="AC142">
            <v>11620</v>
          </cell>
        </row>
        <row r="143">
          <cell r="A143">
            <v>137</v>
          </cell>
          <cell r="B143" t="str">
            <v>GR24</v>
          </cell>
          <cell r="C143">
            <v>1099</v>
          </cell>
          <cell r="D143" t="str">
            <v>Ground rod 240 cm</v>
          </cell>
          <cell r="E143" t="str">
            <v>Batang</v>
          </cell>
          <cell r="F143">
            <v>36500</v>
          </cell>
          <cell r="G143">
            <v>0</v>
          </cell>
          <cell r="J143">
            <v>0</v>
          </cell>
          <cell r="K143">
            <v>43800</v>
          </cell>
          <cell r="L143">
            <v>47450</v>
          </cell>
          <cell r="M143">
            <v>40150</v>
          </cell>
          <cell r="N143">
            <v>38325</v>
          </cell>
          <cell r="AC143">
            <v>25550</v>
          </cell>
        </row>
        <row r="144">
          <cell r="A144">
            <v>138</v>
          </cell>
          <cell r="B144" t="str">
            <v>GR24</v>
          </cell>
          <cell r="C144">
            <v>1099</v>
          </cell>
          <cell r="D144" t="str">
            <v>Ground rod 240 cm dengan cincin</v>
          </cell>
          <cell r="E144" t="str">
            <v>Batang</v>
          </cell>
          <cell r="F144">
            <v>41000</v>
          </cell>
          <cell r="G144">
            <v>0</v>
          </cell>
          <cell r="J144">
            <v>17724</v>
          </cell>
          <cell r="K144">
            <v>49200</v>
          </cell>
          <cell r="L144">
            <v>53300</v>
          </cell>
          <cell r="M144">
            <v>45100.000000000007</v>
          </cell>
          <cell r="N144">
            <v>43050</v>
          </cell>
          <cell r="AC144">
            <v>28699.999999999996</v>
          </cell>
        </row>
        <row r="145">
          <cell r="A145">
            <v>139</v>
          </cell>
          <cell r="B145" t="str">
            <v>GR8</v>
          </cell>
          <cell r="C145">
            <v>1101</v>
          </cell>
          <cell r="D145" t="str">
            <v>Ground Rod 5/8" x 8' Copper Weld</v>
          </cell>
          <cell r="E145" t="str">
            <v>Buah</v>
          </cell>
          <cell r="F145">
            <v>36500</v>
          </cell>
          <cell r="G145">
            <v>0</v>
          </cell>
          <cell r="J145">
            <v>0</v>
          </cell>
          <cell r="K145">
            <v>43800</v>
          </cell>
          <cell r="L145">
            <v>47450</v>
          </cell>
          <cell r="M145">
            <v>40150</v>
          </cell>
          <cell r="N145">
            <v>38325</v>
          </cell>
          <cell r="AC145">
            <v>25550</v>
          </cell>
        </row>
        <row r="146">
          <cell r="A146">
            <v>140</v>
          </cell>
          <cell r="B146" t="str">
            <v>KESET</v>
          </cell>
          <cell r="C146">
            <v>1102</v>
          </cell>
          <cell r="D146" t="str">
            <v>Grounding Iron Plate Form Plat/Earth safety mats</v>
          </cell>
          <cell r="E146" t="str">
            <v>Buah</v>
          </cell>
          <cell r="F146">
            <v>230000</v>
          </cell>
          <cell r="G146">
            <v>0</v>
          </cell>
          <cell r="J146">
            <v>0</v>
          </cell>
          <cell r="K146">
            <v>276000</v>
          </cell>
          <cell r="L146">
            <v>299000</v>
          </cell>
          <cell r="M146">
            <v>253000.00000000003</v>
          </cell>
          <cell r="N146">
            <v>241500</v>
          </cell>
          <cell r="AC146">
            <v>161000</v>
          </cell>
        </row>
        <row r="147">
          <cell r="A147">
            <v>141</v>
          </cell>
          <cell r="B147" t="str">
            <v>GH</v>
          </cell>
          <cell r="C147">
            <v>1103</v>
          </cell>
          <cell r="D147" t="str">
            <v>Guy Attachment / Guy hok</v>
          </cell>
          <cell r="E147" t="str">
            <v>Buah</v>
          </cell>
          <cell r="F147">
            <v>6000</v>
          </cell>
          <cell r="G147">
            <v>18500</v>
          </cell>
          <cell r="H147">
            <v>39168</v>
          </cell>
          <cell r="J147">
            <v>24528</v>
          </cell>
          <cell r="K147">
            <v>7200</v>
          </cell>
          <cell r="L147">
            <v>7800</v>
          </cell>
          <cell r="M147">
            <v>6600.0000000000009</v>
          </cell>
          <cell r="N147">
            <v>6300</v>
          </cell>
          <cell r="AC147">
            <v>4200</v>
          </cell>
        </row>
        <row r="148">
          <cell r="A148">
            <v>142</v>
          </cell>
          <cell r="B148" t="str">
            <v>GW22</v>
          </cell>
          <cell r="C148">
            <v>1104</v>
          </cell>
          <cell r="D148" t="str">
            <v>Guy Wire     22  mm2</v>
          </cell>
          <cell r="E148" t="str">
            <v>Meter</v>
          </cell>
          <cell r="F148">
            <v>3500</v>
          </cell>
          <cell r="G148">
            <v>0</v>
          </cell>
          <cell r="J148">
            <v>0</v>
          </cell>
          <cell r="K148">
            <v>4200</v>
          </cell>
          <cell r="L148">
            <v>4550</v>
          </cell>
          <cell r="M148">
            <v>3850.0000000000005</v>
          </cell>
          <cell r="N148">
            <v>3675</v>
          </cell>
          <cell r="AC148">
            <v>2450</v>
          </cell>
        </row>
        <row r="149">
          <cell r="A149">
            <v>143</v>
          </cell>
          <cell r="B149" t="str">
            <v>GW35</v>
          </cell>
          <cell r="C149">
            <v>1105</v>
          </cell>
          <cell r="D149" t="str">
            <v>Guy Wire     35  mm2</v>
          </cell>
          <cell r="E149" t="str">
            <v>Meter</v>
          </cell>
          <cell r="F149">
            <v>4550</v>
          </cell>
          <cell r="G149">
            <v>4000</v>
          </cell>
          <cell r="H149" t="str">
            <v>dp27/4/06</v>
          </cell>
          <cell r="J149">
            <v>0</v>
          </cell>
          <cell r="K149">
            <v>5460</v>
          </cell>
          <cell r="L149">
            <v>5915</v>
          </cell>
          <cell r="M149">
            <v>5005</v>
          </cell>
          <cell r="N149">
            <v>4777.5</v>
          </cell>
          <cell r="AC149">
            <v>3185</v>
          </cell>
        </row>
        <row r="150">
          <cell r="A150">
            <v>144</v>
          </cell>
          <cell r="B150" t="str">
            <v>GW50</v>
          </cell>
          <cell r="C150">
            <v>1106</v>
          </cell>
          <cell r="D150" t="str">
            <v>Guy Wire     50  mm2</v>
          </cell>
          <cell r="E150" t="str">
            <v>Meter</v>
          </cell>
          <cell r="F150">
            <v>5750</v>
          </cell>
          <cell r="G150">
            <v>0</v>
          </cell>
          <cell r="J150">
            <v>0</v>
          </cell>
          <cell r="K150">
            <v>6900</v>
          </cell>
          <cell r="L150">
            <v>7475</v>
          </cell>
          <cell r="M150">
            <v>6325.0000000000009</v>
          </cell>
          <cell r="N150">
            <v>6037.5</v>
          </cell>
          <cell r="AC150">
            <v>4024.9999999999995</v>
          </cell>
        </row>
        <row r="151">
          <cell r="A151">
            <v>145</v>
          </cell>
          <cell r="B151" t="str">
            <v>GW70</v>
          </cell>
          <cell r="C151">
            <v>1106</v>
          </cell>
          <cell r="D151" t="str">
            <v>Guy Wire     70  mm2</v>
          </cell>
          <cell r="E151" t="str">
            <v>Meter</v>
          </cell>
          <cell r="F151">
            <v>8000</v>
          </cell>
          <cell r="G151">
            <v>0</v>
          </cell>
          <cell r="J151">
            <v>0</v>
          </cell>
          <cell r="K151">
            <v>9600</v>
          </cell>
          <cell r="L151">
            <v>10400</v>
          </cell>
          <cell r="M151">
            <v>8800</v>
          </cell>
          <cell r="N151">
            <v>8400</v>
          </cell>
          <cell r="AC151">
            <v>5600</v>
          </cell>
        </row>
        <row r="152">
          <cell r="A152">
            <v>146</v>
          </cell>
          <cell r="B152" t="str">
            <v>HLB</v>
          </cell>
          <cell r="C152">
            <v>1107</v>
          </cell>
          <cell r="D152" t="str">
            <v>Hot Line Clamp (35 mm2-70 mm2)</v>
          </cell>
          <cell r="E152" t="str">
            <v>Buah</v>
          </cell>
          <cell r="F152">
            <v>25000</v>
          </cell>
          <cell r="G152">
            <v>18500</v>
          </cell>
          <cell r="J152">
            <v>35160</v>
          </cell>
          <cell r="K152">
            <v>30000</v>
          </cell>
          <cell r="L152">
            <v>32500</v>
          </cell>
          <cell r="M152">
            <v>27500.000000000004</v>
          </cell>
          <cell r="N152">
            <v>26250</v>
          </cell>
          <cell r="O152">
            <v>30000</v>
          </cell>
          <cell r="AC152">
            <v>17500</v>
          </cell>
        </row>
        <row r="153">
          <cell r="A153">
            <v>147</v>
          </cell>
          <cell r="B153" t="str">
            <v>HL1524</v>
          </cell>
          <cell r="C153">
            <v>1107</v>
          </cell>
          <cell r="D153" t="str">
            <v>Hot Line Clamp (150 mm2-240 mm2)</v>
          </cell>
          <cell r="E153" t="str">
            <v>Buah</v>
          </cell>
          <cell r="F153">
            <v>100000</v>
          </cell>
          <cell r="G153">
            <v>0</v>
          </cell>
          <cell r="J153">
            <v>0</v>
          </cell>
          <cell r="K153">
            <v>120000</v>
          </cell>
          <cell r="L153">
            <v>130000</v>
          </cell>
          <cell r="M153">
            <v>110000.00000000001</v>
          </cell>
          <cell r="N153">
            <v>105000</v>
          </cell>
          <cell r="O153">
            <v>40000</v>
          </cell>
          <cell r="AC153">
            <v>70000</v>
          </cell>
        </row>
        <row r="154">
          <cell r="A154">
            <v>148</v>
          </cell>
          <cell r="B154" t="str">
            <v>LLCJP</v>
          </cell>
          <cell r="C154">
            <v>1108</v>
          </cell>
          <cell r="D154" t="str">
            <v>Hot Line Clamp LLC 70-240 Merk JP</v>
          </cell>
          <cell r="E154" t="str">
            <v>Buah</v>
          </cell>
          <cell r="F154">
            <v>74750</v>
          </cell>
          <cell r="G154">
            <v>0</v>
          </cell>
          <cell r="J154">
            <v>0</v>
          </cell>
          <cell r="K154">
            <v>89700</v>
          </cell>
          <cell r="L154">
            <v>97175</v>
          </cell>
          <cell r="M154">
            <v>82225</v>
          </cell>
          <cell r="N154">
            <v>78487.5</v>
          </cell>
          <cell r="O154">
            <v>114000</v>
          </cell>
          <cell r="AC154">
            <v>52325</v>
          </cell>
        </row>
        <row r="155">
          <cell r="A155">
            <v>149</v>
          </cell>
          <cell r="B155" t="str">
            <v>TMJ6T</v>
          </cell>
          <cell r="C155">
            <v>1109</v>
          </cell>
          <cell r="D155" t="str">
            <v>Insulating Tape  (MJ6 - T)</v>
          </cell>
          <cell r="E155" t="str">
            <v>Buah</v>
          </cell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AC155">
            <v>0</v>
          </cell>
        </row>
        <row r="156">
          <cell r="A156">
            <v>150</v>
          </cell>
          <cell r="B156" t="str">
            <v>SUS</v>
          </cell>
          <cell r="C156">
            <v>1110</v>
          </cell>
          <cell r="D156" t="str">
            <v>Isolator Tarik ( Suspension ) 20 KV</v>
          </cell>
          <cell r="E156" t="str">
            <v>Buah</v>
          </cell>
          <cell r="F156">
            <v>125000</v>
          </cell>
          <cell r="G156">
            <v>0</v>
          </cell>
          <cell r="J156">
            <v>0</v>
          </cell>
          <cell r="K156">
            <v>150000</v>
          </cell>
          <cell r="L156">
            <v>162500</v>
          </cell>
          <cell r="M156">
            <v>137500</v>
          </cell>
          <cell r="N156">
            <v>131250</v>
          </cell>
          <cell r="O156">
            <v>185000</v>
          </cell>
          <cell r="P156">
            <v>256750</v>
          </cell>
          <cell r="AC156">
            <v>87500</v>
          </cell>
        </row>
        <row r="157">
          <cell r="A157">
            <v>151</v>
          </cell>
          <cell r="B157" t="str">
            <v>itls</v>
          </cell>
          <cell r="C157">
            <v>1111</v>
          </cell>
          <cell r="D157" t="str">
            <v>Isolator Tumpu ( Long Shank ) 20 KV</v>
          </cell>
          <cell r="E157" t="str">
            <v>Buah</v>
          </cell>
          <cell r="F157">
            <v>115000</v>
          </cell>
          <cell r="G157">
            <v>0</v>
          </cell>
          <cell r="J157">
            <v>0</v>
          </cell>
          <cell r="K157">
            <v>138000</v>
          </cell>
          <cell r="L157">
            <v>149500</v>
          </cell>
          <cell r="M157">
            <v>126500.00000000001</v>
          </cell>
          <cell r="N157">
            <v>120750</v>
          </cell>
          <cell r="O157">
            <v>165000</v>
          </cell>
          <cell r="AC157">
            <v>80500</v>
          </cell>
        </row>
        <row r="158">
          <cell r="A158">
            <v>152</v>
          </cell>
          <cell r="B158" t="str">
            <v>itpp</v>
          </cell>
          <cell r="C158">
            <v>1111</v>
          </cell>
          <cell r="D158" t="str">
            <v>Isolator Tumpu ( Pin Post ) 20 KV</v>
          </cell>
          <cell r="E158" t="str">
            <v>Buah</v>
          </cell>
          <cell r="F158">
            <v>105000</v>
          </cell>
          <cell r="G158">
            <v>0</v>
          </cell>
          <cell r="J158">
            <v>0</v>
          </cell>
          <cell r="K158">
            <v>126000</v>
          </cell>
          <cell r="L158">
            <v>136500</v>
          </cell>
          <cell r="M158">
            <v>115500.00000000001</v>
          </cell>
          <cell r="N158">
            <v>110250</v>
          </cell>
          <cell r="AC158">
            <v>73500</v>
          </cell>
        </row>
        <row r="159">
          <cell r="A159">
            <v>153</v>
          </cell>
          <cell r="B159" t="str">
            <v>itss</v>
          </cell>
          <cell r="C159">
            <v>1112</v>
          </cell>
          <cell r="D159" t="str">
            <v>Isolator Tumpu ( Short Shank ) 20 KV</v>
          </cell>
          <cell r="E159" t="str">
            <v>Buah</v>
          </cell>
          <cell r="F159">
            <v>120000</v>
          </cell>
          <cell r="G159">
            <v>0</v>
          </cell>
          <cell r="J159">
            <v>0</v>
          </cell>
          <cell r="K159">
            <v>144000</v>
          </cell>
          <cell r="L159">
            <v>156000</v>
          </cell>
          <cell r="M159">
            <v>132000</v>
          </cell>
          <cell r="N159">
            <v>126000</v>
          </cell>
          <cell r="O159">
            <v>155000</v>
          </cell>
          <cell r="AC159">
            <v>84000</v>
          </cell>
        </row>
        <row r="160">
          <cell r="A160">
            <v>154</v>
          </cell>
          <cell r="B160" t="str">
            <v>J5T</v>
          </cell>
          <cell r="C160">
            <v>1113</v>
          </cell>
          <cell r="D160" t="str">
            <v>J5 - T ( CJ2 )</v>
          </cell>
          <cell r="E160" t="str">
            <v>Buah</v>
          </cell>
          <cell r="F160">
            <v>14500</v>
          </cell>
          <cell r="G160">
            <v>0</v>
          </cell>
          <cell r="J160">
            <v>0</v>
          </cell>
          <cell r="K160">
            <v>17400</v>
          </cell>
          <cell r="L160">
            <v>18850</v>
          </cell>
          <cell r="M160">
            <v>15950.000000000002</v>
          </cell>
          <cell r="N160">
            <v>15225</v>
          </cell>
          <cell r="O160">
            <v>24727</v>
          </cell>
          <cell r="AC160">
            <v>10150</v>
          </cell>
        </row>
        <row r="161">
          <cell r="A161">
            <v>155</v>
          </cell>
          <cell r="B161" t="str">
            <v>J6T</v>
          </cell>
          <cell r="C161">
            <v>1114</v>
          </cell>
          <cell r="D161" t="str">
            <v>J6 - T ( CJ4 )</v>
          </cell>
          <cell r="E161" t="str">
            <v>Buah</v>
          </cell>
          <cell r="F161">
            <v>19500</v>
          </cell>
          <cell r="G161">
            <v>0</v>
          </cell>
          <cell r="J161">
            <v>0</v>
          </cell>
          <cell r="K161">
            <v>23400</v>
          </cell>
          <cell r="L161">
            <v>25350</v>
          </cell>
          <cell r="M161">
            <v>21450</v>
          </cell>
          <cell r="N161">
            <v>20475</v>
          </cell>
          <cell r="O161">
            <v>35000</v>
          </cell>
          <cell r="AC161">
            <v>13650</v>
          </cell>
        </row>
        <row r="162">
          <cell r="A162">
            <v>156</v>
          </cell>
          <cell r="B162" t="str">
            <v>J7T</v>
          </cell>
          <cell r="C162">
            <v>1115</v>
          </cell>
          <cell r="D162" t="str">
            <v>J7 - T ( CJ3 )</v>
          </cell>
          <cell r="E162" t="str">
            <v>Buah</v>
          </cell>
          <cell r="F162">
            <v>45000</v>
          </cell>
          <cell r="G162">
            <v>27000</v>
          </cell>
          <cell r="H162" t="str">
            <v>ha 7/3/06</v>
          </cell>
          <cell r="J162">
            <v>0</v>
          </cell>
          <cell r="K162">
            <v>54000</v>
          </cell>
          <cell r="L162">
            <v>58500</v>
          </cell>
          <cell r="M162">
            <v>49500.000000000007</v>
          </cell>
          <cell r="N162">
            <v>47250</v>
          </cell>
          <cell r="O162">
            <v>45064</v>
          </cell>
          <cell r="AC162">
            <v>31499.999999999996</v>
          </cell>
        </row>
        <row r="163">
          <cell r="A163">
            <v>157</v>
          </cell>
          <cell r="B163" t="str">
            <v>JS15</v>
          </cell>
          <cell r="C163">
            <v>1120</v>
          </cell>
          <cell r="D163" t="str">
            <v>Joint sleave 150 mm</v>
          </cell>
          <cell r="E163" t="str">
            <v>Buah</v>
          </cell>
          <cell r="F163">
            <v>32500</v>
          </cell>
          <cell r="G163">
            <v>0</v>
          </cell>
          <cell r="H163">
            <v>39139</v>
          </cell>
          <cell r="J163">
            <v>0</v>
          </cell>
          <cell r="K163">
            <v>39000</v>
          </cell>
          <cell r="L163">
            <v>42250</v>
          </cell>
          <cell r="M163">
            <v>35750</v>
          </cell>
          <cell r="N163">
            <v>34125</v>
          </cell>
          <cell r="AC163">
            <v>22750</v>
          </cell>
        </row>
        <row r="164">
          <cell r="A164">
            <v>158</v>
          </cell>
          <cell r="B164" t="str">
            <v>JS16</v>
          </cell>
          <cell r="C164">
            <v>1116</v>
          </cell>
          <cell r="D164" t="str">
            <v>joint sleave 16 mm</v>
          </cell>
          <cell r="E164" t="str">
            <v>Buah</v>
          </cell>
          <cell r="F164">
            <v>4500</v>
          </cell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Q164" t="str">
            <v>h</v>
          </cell>
          <cell r="R164" t="str">
            <v>trans</v>
          </cell>
          <cell r="S164" t="str">
            <v>plus</v>
          </cell>
          <cell r="T164" t="str">
            <v>pjk</v>
          </cell>
          <cell r="U164" t="str">
            <v>plus</v>
          </cell>
          <cell r="AC164">
            <v>0</v>
          </cell>
        </row>
        <row r="165">
          <cell r="A165">
            <v>159</v>
          </cell>
          <cell r="B165" t="str">
            <v>JS24</v>
          </cell>
          <cell r="C165">
            <v>1121</v>
          </cell>
          <cell r="D165" t="str">
            <v>joint sleave 240 mm</v>
          </cell>
          <cell r="E165" t="str">
            <v>Buah</v>
          </cell>
          <cell r="F165">
            <v>37500</v>
          </cell>
          <cell r="G165">
            <v>0</v>
          </cell>
          <cell r="H165">
            <v>39139</v>
          </cell>
          <cell r="J165">
            <v>0</v>
          </cell>
          <cell r="K165">
            <v>45000</v>
          </cell>
          <cell r="L165">
            <v>48750</v>
          </cell>
          <cell r="M165">
            <v>41250</v>
          </cell>
          <cell r="N165">
            <v>39375</v>
          </cell>
          <cell r="Q165">
            <v>4000</v>
          </cell>
          <cell r="R165">
            <v>400</v>
          </cell>
          <cell r="S165">
            <v>4400</v>
          </cell>
          <cell r="T165">
            <v>440</v>
          </cell>
          <cell r="U165">
            <v>4840</v>
          </cell>
          <cell r="AC165">
            <v>26250</v>
          </cell>
        </row>
        <row r="166">
          <cell r="A166">
            <v>160</v>
          </cell>
          <cell r="B166" t="str">
            <v>JS25</v>
          </cell>
          <cell r="C166">
            <v>1117</v>
          </cell>
          <cell r="D166" t="str">
            <v>joint sleave 25 mm</v>
          </cell>
          <cell r="E166" t="str">
            <v>Buah</v>
          </cell>
          <cell r="F166">
            <v>300000</v>
          </cell>
          <cell r="G166">
            <v>0</v>
          </cell>
          <cell r="J166">
            <v>360000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AC166">
            <v>0</v>
          </cell>
        </row>
        <row r="167">
          <cell r="A167">
            <v>161</v>
          </cell>
          <cell r="B167" t="str">
            <v>JS35</v>
          </cell>
          <cell r="C167">
            <v>1118</v>
          </cell>
          <cell r="D167" t="str">
            <v>joint sleave 35 mm</v>
          </cell>
          <cell r="E167" t="str">
            <v>Buah</v>
          </cell>
          <cell r="F167">
            <v>5300</v>
          </cell>
          <cell r="G167">
            <v>0</v>
          </cell>
          <cell r="J167">
            <v>8400</v>
          </cell>
          <cell r="K167">
            <v>6360</v>
          </cell>
          <cell r="L167">
            <v>6890</v>
          </cell>
          <cell r="M167">
            <v>5830.0000000000009</v>
          </cell>
          <cell r="N167">
            <v>5565</v>
          </cell>
          <cell r="AC167">
            <v>3709.9999999999995</v>
          </cell>
        </row>
        <row r="168">
          <cell r="A168">
            <v>162</v>
          </cell>
          <cell r="B168" t="str">
            <v>JS50</v>
          </cell>
          <cell r="C168">
            <v>1118</v>
          </cell>
          <cell r="D168" t="str">
            <v>joint sleave 50 mm</v>
          </cell>
          <cell r="E168" t="str">
            <v>Buah</v>
          </cell>
          <cell r="F168">
            <v>7000</v>
          </cell>
          <cell r="G168">
            <v>0</v>
          </cell>
          <cell r="J168">
            <v>0</v>
          </cell>
          <cell r="K168">
            <v>8400</v>
          </cell>
          <cell r="L168">
            <v>9100</v>
          </cell>
          <cell r="M168">
            <v>7700.0000000000009</v>
          </cell>
          <cell r="N168">
            <v>7350</v>
          </cell>
          <cell r="AC168">
            <v>4900</v>
          </cell>
        </row>
        <row r="169">
          <cell r="A169">
            <v>163</v>
          </cell>
          <cell r="B169" t="str">
            <v>JS70</v>
          </cell>
          <cell r="C169">
            <v>1119</v>
          </cell>
          <cell r="D169" t="str">
            <v>joint sleave 70 mm</v>
          </cell>
          <cell r="E169" t="str">
            <v>Buah</v>
          </cell>
          <cell r="F169">
            <v>17000</v>
          </cell>
          <cell r="G169">
            <v>0</v>
          </cell>
          <cell r="J169">
            <v>0</v>
          </cell>
          <cell r="K169">
            <v>20400</v>
          </cell>
          <cell r="L169">
            <v>22100</v>
          </cell>
          <cell r="M169">
            <v>18700</v>
          </cell>
          <cell r="N169">
            <v>17850</v>
          </cell>
          <cell r="AC169">
            <v>11900</v>
          </cell>
        </row>
        <row r="170">
          <cell r="A170">
            <v>164</v>
          </cell>
          <cell r="B170" t="str">
            <v>KAOS</v>
          </cell>
          <cell r="C170">
            <v>1122</v>
          </cell>
          <cell r="D170" t="str">
            <v>Kain Kaos</v>
          </cell>
          <cell r="E170" t="str">
            <v>KG</v>
          </cell>
          <cell r="F170">
            <v>20000</v>
          </cell>
          <cell r="G170">
            <v>0</v>
          </cell>
          <cell r="J170">
            <v>0</v>
          </cell>
          <cell r="K170">
            <v>24000</v>
          </cell>
          <cell r="L170">
            <v>26000</v>
          </cell>
          <cell r="M170">
            <v>22000</v>
          </cell>
          <cell r="N170">
            <v>21000</v>
          </cell>
          <cell r="AC170">
            <v>14000</v>
          </cell>
        </row>
        <row r="171">
          <cell r="A171">
            <v>165</v>
          </cell>
          <cell r="B171" t="str">
            <v>ks</v>
          </cell>
          <cell r="C171">
            <v>1122</v>
          </cell>
          <cell r="D171" t="str">
            <v>kousen</v>
          </cell>
          <cell r="E171" t="str">
            <v>Buah</v>
          </cell>
          <cell r="F171">
            <v>750</v>
          </cell>
          <cell r="G171">
            <v>0</v>
          </cell>
          <cell r="J171">
            <v>12000</v>
          </cell>
          <cell r="K171">
            <v>900</v>
          </cell>
          <cell r="L171">
            <v>975</v>
          </cell>
          <cell r="M171">
            <v>825.00000000000011</v>
          </cell>
          <cell r="N171">
            <v>787.5</v>
          </cell>
          <cell r="AC171">
            <v>525</v>
          </cell>
        </row>
        <row r="172">
          <cell r="A172">
            <v>166</v>
          </cell>
          <cell r="B172" t="str">
            <v>KBB86</v>
          </cell>
          <cell r="C172">
            <v>1127</v>
          </cell>
          <cell r="D172" t="str">
            <v>Klem Beugel Bevesteging 8 x 6"</v>
          </cell>
          <cell r="E172" t="str">
            <v>Buah</v>
          </cell>
          <cell r="F172">
            <v>31500</v>
          </cell>
          <cell r="G172">
            <v>0</v>
          </cell>
          <cell r="J172">
            <v>0</v>
          </cell>
          <cell r="K172">
            <v>37800</v>
          </cell>
          <cell r="L172">
            <v>40950</v>
          </cell>
          <cell r="M172">
            <v>34650</v>
          </cell>
          <cell r="N172">
            <v>33075</v>
          </cell>
          <cell r="AC172">
            <v>22050</v>
          </cell>
        </row>
        <row r="173">
          <cell r="A173">
            <v>167</v>
          </cell>
          <cell r="B173" t="str">
            <v>KNTN0</v>
          </cell>
          <cell r="C173">
            <v>1125</v>
          </cell>
          <cell r="D173" t="str">
            <v>Kaki NT NH 0</v>
          </cell>
          <cell r="E173" t="str">
            <v>Buah</v>
          </cell>
          <cell r="F173">
            <v>28750</v>
          </cell>
          <cell r="G173">
            <v>0</v>
          </cell>
          <cell r="J173">
            <v>0</v>
          </cell>
          <cell r="K173">
            <v>34500</v>
          </cell>
          <cell r="L173">
            <v>37375</v>
          </cell>
          <cell r="M173">
            <v>31625.000000000004</v>
          </cell>
          <cell r="N173">
            <v>30187.5</v>
          </cell>
          <cell r="AC173">
            <v>20125</v>
          </cell>
        </row>
        <row r="174">
          <cell r="A174">
            <v>168</v>
          </cell>
          <cell r="B174" t="str">
            <v>KNTN00</v>
          </cell>
          <cell r="C174">
            <v>1126</v>
          </cell>
          <cell r="D174" t="str">
            <v>Kaki NT NH 00</v>
          </cell>
          <cell r="E174" t="str">
            <v>Buah</v>
          </cell>
          <cell r="F174">
            <v>20000</v>
          </cell>
          <cell r="G174">
            <v>0</v>
          </cell>
          <cell r="J174">
            <v>0</v>
          </cell>
          <cell r="K174">
            <v>24000</v>
          </cell>
          <cell r="L174">
            <v>26000</v>
          </cell>
          <cell r="M174">
            <v>22000</v>
          </cell>
          <cell r="N174">
            <v>21000</v>
          </cell>
          <cell r="AC174">
            <v>14000</v>
          </cell>
        </row>
        <row r="175">
          <cell r="A175">
            <v>169</v>
          </cell>
          <cell r="B175" t="str">
            <v>KNTN1</v>
          </cell>
          <cell r="C175">
            <v>1123</v>
          </cell>
          <cell r="D175" t="str">
            <v>Kaki NT NH 1</v>
          </cell>
          <cell r="E175" t="str">
            <v>Buah</v>
          </cell>
          <cell r="F175">
            <v>45000</v>
          </cell>
          <cell r="G175">
            <v>0</v>
          </cell>
          <cell r="J175">
            <v>0</v>
          </cell>
          <cell r="K175">
            <v>54000</v>
          </cell>
          <cell r="L175">
            <v>58500</v>
          </cell>
          <cell r="M175">
            <v>49500.000000000007</v>
          </cell>
          <cell r="N175">
            <v>47250</v>
          </cell>
          <cell r="AC175">
            <v>31499.999999999996</v>
          </cell>
        </row>
        <row r="176">
          <cell r="A176">
            <v>170</v>
          </cell>
          <cell r="B176" t="str">
            <v>KNTN2</v>
          </cell>
          <cell r="C176">
            <v>1124</v>
          </cell>
          <cell r="D176" t="str">
            <v>Kaki NT NH 2</v>
          </cell>
          <cell r="E176" t="str">
            <v>Buah</v>
          </cell>
          <cell r="F176">
            <v>60000</v>
          </cell>
          <cell r="G176">
            <v>0</v>
          </cell>
          <cell r="J176">
            <v>719880</v>
          </cell>
          <cell r="K176">
            <v>72000</v>
          </cell>
          <cell r="L176">
            <v>78000</v>
          </cell>
          <cell r="M176">
            <v>66000</v>
          </cell>
          <cell r="N176">
            <v>63000</v>
          </cell>
          <cell r="AC176">
            <v>42000</v>
          </cell>
        </row>
        <row r="177">
          <cell r="A177">
            <v>171</v>
          </cell>
          <cell r="B177" t="str">
            <v>KNTN3</v>
          </cell>
          <cell r="C177">
            <v>1124</v>
          </cell>
          <cell r="D177" t="str">
            <v>Kaki NT NH 3</v>
          </cell>
          <cell r="E177" t="str">
            <v>Buah</v>
          </cell>
          <cell r="F177">
            <v>135000</v>
          </cell>
          <cell r="G177">
            <v>0</v>
          </cell>
          <cell r="J177">
            <v>802080</v>
          </cell>
          <cell r="K177">
            <v>162000</v>
          </cell>
          <cell r="L177">
            <v>175500</v>
          </cell>
          <cell r="M177">
            <v>148500</v>
          </cell>
          <cell r="N177">
            <v>141750</v>
          </cell>
          <cell r="AC177">
            <v>94500</v>
          </cell>
        </row>
        <row r="178">
          <cell r="A178">
            <v>172</v>
          </cell>
          <cell r="B178" t="str">
            <v>KNEE3</v>
          </cell>
          <cell r="C178">
            <v>1127</v>
          </cell>
          <cell r="D178" t="str">
            <v>Knee 3"</v>
          </cell>
          <cell r="E178" t="str">
            <v>Buah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AC178">
            <v>0</v>
          </cell>
        </row>
        <row r="179">
          <cell r="A179">
            <v>173</v>
          </cell>
          <cell r="B179" t="str">
            <v>LC71</v>
          </cell>
          <cell r="C179">
            <v>1128</v>
          </cell>
          <cell r="D179" t="str">
            <v>LC 71</v>
          </cell>
          <cell r="E179" t="str">
            <v>Buah</v>
          </cell>
          <cell r="F179">
            <v>7000</v>
          </cell>
          <cell r="G179">
            <v>13500</v>
          </cell>
          <cell r="H179">
            <v>39139</v>
          </cell>
          <cell r="J179">
            <v>16800</v>
          </cell>
          <cell r="K179">
            <v>8400</v>
          </cell>
          <cell r="L179">
            <v>9100</v>
          </cell>
          <cell r="M179">
            <v>7700.0000000000009</v>
          </cell>
          <cell r="N179">
            <v>7350</v>
          </cell>
          <cell r="O179">
            <v>14552</v>
          </cell>
          <cell r="AC179">
            <v>4900</v>
          </cell>
        </row>
        <row r="180">
          <cell r="A180">
            <v>174</v>
          </cell>
          <cell r="B180" t="str">
            <v>LC74</v>
          </cell>
          <cell r="C180">
            <v>1129</v>
          </cell>
          <cell r="D180" t="str">
            <v>LC 74</v>
          </cell>
          <cell r="E180" t="str">
            <v>Buah</v>
          </cell>
          <cell r="F180">
            <v>9000</v>
          </cell>
          <cell r="G180">
            <v>0</v>
          </cell>
          <cell r="H180">
            <v>39139</v>
          </cell>
          <cell r="J180">
            <v>0</v>
          </cell>
          <cell r="K180">
            <v>10800</v>
          </cell>
          <cell r="L180">
            <v>11700</v>
          </cell>
          <cell r="M180">
            <v>9900</v>
          </cell>
          <cell r="N180">
            <v>9450</v>
          </cell>
          <cell r="AC180">
            <v>6300</v>
          </cell>
        </row>
        <row r="181">
          <cell r="A181">
            <v>175</v>
          </cell>
          <cell r="B181" t="str">
            <v>ARR5</v>
          </cell>
          <cell r="C181">
            <v>1009</v>
          </cell>
          <cell r="D181" t="str">
            <v>Lightning Arrester 20 KV , 5 KA</v>
          </cell>
          <cell r="E181" t="str">
            <v>Buah</v>
          </cell>
          <cell r="F181">
            <v>460000</v>
          </cell>
          <cell r="G181">
            <v>0</v>
          </cell>
          <cell r="J181">
            <v>18000</v>
          </cell>
          <cell r="K181">
            <v>552000</v>
          </cell>
          <cell r="L181">
            <v>598000</v>
          </cell>
          <cell r="M181">
            <v>506000.00000000006</v>
          </cell>
          <cell r="N181">
            <v>483000</v>
          </cell>
          <cell r="O181">
            <v>537500</v>
          </cell>
          <cell r="AC181">
            <v>322000</v>
          </cell>
        </row>
        <row r="182">
          <cell r="A182">
            <v>176</v>
          </cell>
          <cell r="B182" t="str">
            <v>lm08</v>
          </cell>
          <cell r="C182">
            <v>1009</v>
          </cell>
          <cell r="D182" t="str">
            <v>Loden Manset 0,8 Kg</v>
          </cell>
          <cell r="E182" t="str">
            <v>Buah</v>
          </cell>
          <cell r="F182">
            <v>13500</v>
          </cell>
          <cell r="G182">
            <v>14500</v>
          </cell>
          <cell r="J182">
            <v>20400</v>
          </cell>
          <cell r="K182">
            <v>16200</v>
          </cell>
          <cell r="L182">
            <v>17550</v>
          </cell>
          <cell r="M182">
            <v>14850.000000000002</v>
          </cell>
          <cell r="N182">
            <v>14175</v>
          </cell>
          <cell r="AC182">
            <v>9450</v>
          </cell>
        </row>
        <row r="183">
          <cell r="A183">
            <v>177</v>
          </cell>
          <cell r="B183" t="str">
            <v>ARR10</v>
          </cell>
          <cell r="C183">
            <v>1009</v>
          </cell>
          <cell r="D183" t="str">
            <v>Lightning Arrester 20 KV , 10 KA</v>
          </cell>
          <cell r="E183" t="str">
            <v>Buah</v>
          </cell>
          <cell r="F183">
            <v>460000</v>
          </cell>
          <cell r="G183">
            <v>16500</v>
          </cell>
          <cell r="H183">
            <v>17500</v>
          </cell>
          <cell r="J183">
            <v>21600</v>
          </cell>
          <cell r="K183">
            <v>552000</v>
          </cell>
          <cell r="L183">
            <v>598000</v>
          </cell>
          <cell r="M183">
            <v>506000.00000000006</v>
          </cell>
          <cell r="N183">
            <v>483000</v>
          </cell>
          <cell r="O183">
            <v>613010</v>
          </cell>
          <cell r="AC183">
            <v>322000</v>
          </cell>
        </row>
        <row r="184">
          <cell r="A184">
            <v>178</v>
          </cell>
          <cell r="B184" t="str">
            <v>LBS</v>
          </cell>
          <cell r="C184">
            <v>1130</v>
          </cell>
          <cell r="D184" t="str">
            <v>Load Break Switches 20 KV ,630 A</v>
          </cell>
          <cell r="E184" t="str">
            <v>Buah</v>
          </cell>
          <cell r="F184">
            <v>1275000</v>
          </cell>
          <cell r="G184">
            <v>0</v>
          </cell>
          <cell r="J184">
            <v>24000</v>
          </cell>
          <cell r="K184">
            <v>1530000</v>
          </cell>
          <cell r="L184">
            <v>1657500</v>
          </cell>
          <cell r="M184">
            <v>1402500</v>
          </cell>
          <cell r="N184">
            <v>1338750</v>
          </cell>
          <cell r="Q184" t="str">
            <v>h</v>
          </cell>
          <cell r="R184" t="str">
            <v>trans</v>
          </cell>
          <cell r="S184" t="str">
            <v>plus</v>
          </cell>
          <cell r="T184" t="str">
            <v>pjk</v>
          </cell>
          <cell r="U184" t="str">
            <v>plus</v>
          </cell>
          <cell r="AC184">
            <v>892500</v>
          </cell>
        </row>
        <row r="185">
          <cell r="A185">
            <v>179</v>
          </cell>
          <cell r="B185" t="str">
            <v>LN58</v>
          </cell>
          <cell r="C185">
            <v>1131</v>
          </cell>
          <cell r="D185" t="str">
            <v>Lock nut 5/8"</v>
          </cell>
          <cell r="E185" t="str">
            <v>Buah</v>
          </cell>
          <cell r="F185">
            <v>1000</v>
          </cell>
          <cell r="G185">
            <v>0</v>
          </cell>
          <cell r="J185">
            <v>0</v>
          </cell>
          <cell r="K185">
            <v>1200</v>
          </cell>
          <cell r="L185">
            <v>1300</v>
          </cell>
          <cell r="M185">
            <v>1100</v>
          </cell>
          <cell r="N185">
            <v>1050</v>
          </cell>
          <cell r="Q185">
            <v>6350</v>
          </cell>
          <cell r="R185">
            <v>133.33333333333334</v>
          </cell>
          <cell r="S185">
            <v>6483.333333333333</v>
          </cell>
          <cell r="T185">
            <v>648.33333333333337</v>
          </cell>
          <cell r="U185">
            <v>7131.6666666666661</v>
          </cell>
          <cell r="AC185">
            <v>700</v>
          </cell>
        </row>
        <row r="186">
          <cell r="A186">
            <v>180</v>
          </cell>
          <cell r="B186" t="str">
            <v>l135</v>
          </cell>
          <cell r="C186" t="str">
            <v>Pole Band Doble Up Set 7,5"</v>
          </cell>
          <cell r="D186" t="str">
            <v>LVTC 1 x 35 mm</v>
          </cell>
          <cell r="E186" t="str">
            <v>Meter</v>
          </cell>
          <cell r="F186">
            <v>4485</v>
          </cell>
          <cell r="G186">
            <v>15500</v>
          </cell>
          <cell r="J186">
            <v>21600</v>
          </cell>
          <cell r="K186">
            <v>5382</v>
          </cell>
          <cell r="L186">
            <v>5830.5</v>
          </cell>
          <cell r="M186">
            <v>4933.5</v>
          </cell>
          <cell r="N186">
            <v>4709.25</v>
          </cell>
          <cell r="AC186">
            <v>3139.5</v>
          </cell>
        </row>
        <row r="187">
          <cell r="A187">
            <v>181</v>
          </cell>
          <cell r="B187" t="str">
            <v>L17</v>
          </cell>
          <cell r="C187">
            <v>1132</v>
          </cell>
          <cell r="D187" t="str">
            <v>LVTC 1 x 70 mm</v>
          </cell>
          <cell r="E187" t="str">
            <v>Meter</v>
          </cell>
          <cell r="F187">
            <v>6900</v>
          </cell>
          <cell r="G187">
            <v>0</v>
          </cell>
          <cell r="J187">
            <v>0</v>
          </cell>
          <cell r="K187">
            <v>8280</v>
          </cell>
          <cell r="L187">
            <v>8970</v>
          </cell>
          <cell r="M187">
            <v>7590.0000000000009</v>
          </cell>
          <cell r="N187">
            <v>7245</v>
          </cell>
          <cell r="AC187">
            <v>4830</v>
          </cell>
        </row>
        <row r="188">
          <cell r="A188">
            <v>182</v>
          </cell>
          <cell r="B188" t="str">
            <v>L15</v>
          </cell>
          <cell r="C188">
            <v>1133</v>
          </cell>
          <cell r="D188" t="str">
            <v>LVTC 1X50</v>
          </cell>
          <cell r="E188" t="str">
            <v>Meter</v>
          </cell>
          <cell r="F188">
            <v>5900</v>
          </cell>
          <cell r="G188">
            <v>0</v>
          </cell>
          <cell r="J188">
            <v>0</v>
          </cell>
          <cell r="K188">
            <v>7080</v>
          </cell>
          <cell r="L188">
            <v>7670</v>
          </cell>
          <cell r="M188">
            <v>6490.0000000000009</v>
          </cell>
          <cell r="N188">
            <v>6195</v>
          </cell>
          <cell r="AC188">
            <v>4130</v>
          </cell>
        </row>
        <row r="189">
          <cell r="A189">
            <v>183</v>
          </cell>
          <cell r="B189" t="str">
            <v>L21</v>
          </cell>
          <cell r="C189">
            <v>1134</v>
          </cell>
          <cell r="D189" t="str">
            <v>LVTC 2 x 10 mm</v>
          </cell>
          <cell r="E189" t="str">
            <v>Meter</v>
          </cell>
          <cell r="F189">
            <v>3490</v>
          </cell>
          <cell r="G189">
            <v>0</v>
          </cell>
          <cell r="J189">
            <v>0</v>
          </cell>
          <cell r="K189">
            <v>4188</v>
          </cell>
          <cell r="L189">
            <v>4537</v>
          </cell>
          <cell r="M189">
            <v>3839.0000000000005</v>
          </cell>
          <cell r="N189">
            <v>3664.5</v>
          </cell>
          <cell r="Q189">
            <v>2750</v>
          </cell>
          <cell r="R189">
            <v>66.666666666666671</v>
          </cell>
          <cell r="S189">
            <v>2816.6666666666665</v>
          </cell>
          <cell r="T189">
            <v>281.66666666666669</v>
          </cell>
          <cell r="U189">
            <v>3098.333333333333</v>
          </cell>
          <cell r="AC189">
            <v>2443</v>
          </cell>
        </row>
        <row r="190">
          <cell r="A190">
            <v>184</v>
          </cell>
          <cell r="B190" t="str">
            <v>L216</v>
          </cell>
          <cell r="C190">
            <v>1135</v>
          </cell>
          <cell r="D190" t="str">
            <v>LVTC 2 x 16 mm</v>
          </cell>
          <cell r="E190" t="str">
            <v>Meter</v>
          </cell>
          <cell r="F190">
            <v>4840</v>
          </cell>
          <cell r="G190">
            <v>0</v>
          </cell>
          <cell r="J190">
            <v>0</v>
          </cell>
          <cell r="K190">
            <v>5808</v>
          </cell>
          <cell r="L190">
            <v>6292</v>
          </cell>
          <cell r="M190">
            <v>5324</v>
          </cell>
          <cell r="N190">
            <v>5082</v>
          </cell>
          <cell r="Q190">
            <v>4000</v>
          </cell>
          <cell r="R190">
            <v>400</v>
          </cell>
          <cell r="S190">
            <v>4400</v>
          </cell>
          <cell r="T190">
            <v>440</v>
          </cell>
          <cell r="U190">
            <v>4840</v>
          </cell>
          <cell r="AC190">
            <v>3388</v>
          </cell>
        </row>
        <row r="191">
          <cell r="A191">
            <v>185</v>
          </cell>
          <cell r="B191" t="str">
            <v>L2255</v>
          </cell>
          <cell r="C191" t="str">
            <v>Pole Band Single Up Set  7,5"</v>
          </cell>
          <cell r="D191" t="str">
            <v>LVTC 2 x 25 + N 50 mm</v>
          </cell>
          <cell r="E191" t="str">
            <v>Meter</v>
          </cell>
          <cell r="F191">
            <v>13500</v>
          </cell>
          <cell r="G191">
            <v>0</v>
          </cell>
          <cell r="J191">
            <v>21600</v>
          </cell>
          <cell r="K191">
            <v>16200</v>
          </cell>
          <cell r="L191">
            <v>17550</v>
          </cell>
          <cell r="M191">
            <v>14850.000000000002</v>
          </cell>
          <cell r="N191">
            <v>14175</v>
          </cell>
          <cell r="AC191">
            <v>9450</v>
          </cell>
        </row>
        <row r="192">
          <cell r="A192" t="str">
            <v>PBSU85</v>
          </cell>
          <cell r="B192">
            <v>1185</v>
          </cell>
          <cell r="C192" t="str">
            <v>Pole Band Single Up Set  8,5"</v>
          </cell>
          <cell r="D192" t="str">
            <v>LVTC 2 x 35 + N 25 mm</v>
          </cell>
          <cell r="E192" t="str">
            <v>Meter</v>
          </cell>
          <cell r="F192">
            <v>14165</v>
          </cell>
          <cell r="G192">
            <v>0</v>
          </cell>
          <cell r="J192">
            <v>0</v>
          </cell>
          <cell r="K192">
            <v>16998</v>
          </cell>
          <cell r="L192">
            <v>18414.5</v>
          </cell>
          <cell r="M192">
            <v>15581.500000000002</v>
          </cell>
          <cell r="N192">
            <v>14873.25</v>
          </cell>
          <cell r="AC192">
            <v>9915.5</v>
          </cell>
        </row>
        <row r="193">
          <cell r="A193">
            <v>186</v>
          </cell>
          <cell r="B193" t="str">
            <v>L2355</v>
          </cell>
          <cell r="C193">
            <v>1137</v>
          </cell>
          <cell r="D193" t="str">
            <v>LVTC 2 x 35 + N 50 mm</v>
          </cell>
          <cell r="E193" t="str">
            <v>Meter</v>
          </cell>
          <cell r="F193">
            <v>15920</v>
          </cell>
          <cell r="G193">
            <v>0</v>
          </cell>
          <cell r="H193" t="str">
            <v>citra 12/3/06</v>
          </cell>
          <cell r="J193">
            <v>0</v>
          </cell>
          <cell r="K193">
            <v>19104</v>
          </cell>
          <cell r="L193">
            <v>20696</v>
          </cell>
          <cell r="M193">
            <v>17512</v>
          </cell>
          <cell r="N193">
            <v>16716</v>
          </cell>
          <cell r="Q193">
            <v>13950</v>
          </cell>
          <cell r="R193">
            <v>400</v>
          </cell>
          <cell r="S193">
            <v>14350</v>
          </cell>
          <cell r="T193">
            <v>1435</v>
          </cell>
          <cell r="U193">
            <v>15785</v>
          </cell>
          <cell r="AC193">
            <v>11144</v>
          </cell>
        </row>
        <row r="194">
          <cell r="A194">
            <v>187</v>
          </cell>
          <cell r="B194" t="str">
            <v>L2357</v>
          </cell>
          <cell r="C194">
            <v>1138</v>
          </cell>
          <cell r="D194" t="str">
            <v>LVTC 2 x 35 + N 70 mm</v>
          </cell>
          <cell r="E194" t="str">
            <v>Meter</v>
          </cell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AC194">
            <v>0</v>
          </cell>
        </row>
        <row r="195">
          <cell r="A195">
            <v>188</v>
          </cell>
          <cell r="B195" t="str">
            <v>L235</v>
          </cell>
          <cell r="C195">
            <v>1136</v>
          </cell>
          <cell r="D195" t="str">
            <v>LVTC 2 x 35 mm</v>
          </cell>
          <cell r="E195" t="str">
            <v>Meter</v>
          </cell>
          <cell r="F195">
            <v>8970</v>
          </cell>
          <cell r="G195">
            <v>0</v>
          </cell>
          <cell r="H195">
            <v>30000</v>
          </cell>
          <cell r="J195">
            <v>36000</v>
          </cell>
          <cell r="K195">
            <v>10764</v>
          </cell>
          <cell r="L195">
            <v>11661</v>
          </cell>
          <cell r="M195">
            <v>9867</v>
          </cell>
          <cell r="N195">
            <v>9418.5</v>
          </cell>
          <cell r="AC195">
            <v>6279</v>
          </cell>
        </row>
        <row r="196">
          <cell r="A196">
            <v>189</v>
          </cell>
          <cell r="B196" t="str">
            <v>L257</v>
          </cell>
          <cell r="C196">
            <v>1139</v>
          </cell>
          <cell r="D196" t="str">
            <v>LVTC 2 x 50 + N 70 mm</v>
          </cell>
          <cell r="E196" t="str">
            <v>Meter</v>
          </cell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AC196">
            <v>0</v>
          </cell>
        </row>
        <row r="197">
          <cell r="A197">
            <v>190</v>
          </cell>
          <cell r="B197" t="str">
            <v>L275</v>
          </cell>
          <cell r="C197">
            <v>1140</v>
          </cell>
          <cell r="D197" t="str">
            <v>LVTC 2 x 70 + N 50 mm</v>
          </cell>
          <cell r="E197" t="str">
            <v>Meter</v>
          </cell>
          <cell r="F197">
            <v>24720</v>
          </cell>
          <cell r="G197">
            <v>0</v>
          </cell>
          <cell r="J197">
            <v>0</v>
          </cell>
          <cell r="K197">
            <v>29664</v>
          </cell>
          <cell r="L197">
            <v>32136</v>
          </cell>
          <cell r="M197">
            <v>27192.000000000004</v>
          </cell>
          <cell r="N197">
            <v>25956</v>
          </cell>
          <cell r="Q197">
            <v>21600</v>
          </cell>
          <cell r="R197">
            <v>400</v>
          </cell>
          <cell r="S197">
            <v>22000</v>
          </cell>
          <cell r="T197">
            <v>2200</v>
          </cell>
          <cell r="U197">
            <v>24200</v>
          </cell>
          <cell r="AC197">
            <v>17304</v>
          </cell>
        </row>
        <row r="198">
          <cell r="A198">
            <v>191</v>
          </cell>
          <cell r="B198" t="str">
            <v>L32525</v>
          </cell>
          <cell r="C198">
            <v>1141</v>
          </cell>
          <cell r="D198" t="str">
            <v>LVTC 3 x 25 + N 25 mm</v>
          </cell>
          <cell r="E198" t="str">
            <v>Meter</v>
          </cell>
          <cell r="F198">
            <v>14135</v>
          </cell>
          <cell r="G198">
            <v>0</v>
          </cell>
          <cell r="J198">
            <v>0</v>
          </cell>
          <cell r="K198">
            <v>16962</v>
          </cell>
          <cell r="L198">
            <v>18375.5</v>
          </cell>
          <cell r="M198">
            <v>15548.500000000002</v>
          </cell>
          <cell r="N198">
            <v>14841.75</v>
          </cell>
          <cell r="Q198">
            <v>12450</v>
          </cell>
          <cell r="R198">
            <v>400</v>
          </cell>
          <cell r="S198">
            <v>12850</v>
          </cell>
          <cell r="T198">
            <v>1285</v>
          </cell>
          <cell r="U198">
            <v>14135</v>
          </cell>
          <cell r="AC198">
            <v>9894.5</v>
          </cell>
        </row>
        <row r="199">
          <cell r="A199">
            <v>192</v>
          </cell>
          <cell r="B199" t="str">
            <v>L33525</v>
          </cell>
          <cell r="C199">
            <v>1142</v>
          </cell>
          <cell r="D199" t="str">
            <v>LVTC 3 x 35 + N 25 mm</v>
          </cell>
          <cell r="E199" t="str">
            <v>Meter</v>
          </cell>
          <cell r="F199">
            <v>19305</v>
          </cell>
          <cell r="G199">
            <v>0</v>
          </cell>
          <cell r="J199">
            <v>0</v>
          </cell>
          <cell r="K199">
            <v>23166</v>
          </cell>
          <cell r="L199">
            <v>25096.5</v>
          </cell>
          <cell r="M199">
            <v>21235.5</v>
          </cell>
          <cell r="N199">
            <v>20270.25</v>
          </cell>
          <cell r="Q199">
            <v>15800</v>
          </cell>
          <cell r="R199">
            <v>400</v>
          </cell>
          <cell r="S199">
            <v>16200</v>
          </cell>
          <cell r="T199">
            <v>1620</v>
          </cell>
          <cell r="U199">
            <v>17820</v>
          </cell>
          <cell r="AC199">
            <v>13513.5</v>
          </cell>
        </row>
        <row r="200">
          <cell r="A200">
            <v>193</v>
          </cell>
          <cell r="B200" t="str">
            <v>L3535</v>
          </cell>
          <cell r="C200">
            <v>1143</v>
          </cell>
          <cell r="D200" t="str">
            <v>LVTC 3 x 50 + N 35 mm</v>
          </cell>
          <cell r="E200" t="str">
            <v>Meter</v>
          </cell>
          <cell r="F200">
            <v>24940</v>
          </cell>
          <cell r="G200">
            <v>16000</v>
          </cell>
          <cell r="J200">
            <v>18600</v>
          </cell>
          <cell r="K200">
            <v>29928</v>
          </cell>
          <cell r="L200">
            <v>32422</v>
          </cell>
          <cell r="M200">
            <v>27434.000000000004</v>
          </cell>
          <cell r="N200">
            <v>26187</v>
          </cell>
          <cell r="AC200">
            <v>17458</v>
          </cell>
        </row>
        <row r="201">
          <cell r="A201">
            <v>194</v>
          </cell>
          <cell r="B201" t="str">
            <v>L357</v>
          </cell>
          <cell r="C201">
            <v>1144</v>
          </cell>
          <cell r="D201" t="str">
            <v>LVTC 3 x 50 + N 70 mm</v>
          </cell>
          <cell r="E201" t="str">
            <v>Meter</v>
          </cell>
          <cell r="F201">
            <v>27000</v>
          </cell>
          <cell r="G201">
            <v>0</v>
          </cell>
          <cell r="J201">
            <v>32400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AC201">
            <v>0</v>
          </cell>
        </row>
        <row r="202">
          <cell r="A202">
            <v>195</v>
          </cell>
          <cell r="B202" t="str">
            <v>L375</v>
          </cell>
          <cell r="C202">
            <v>1145</v>
          </cell>
          <cell r="D202" t="str">
            <v>LVTC 3 x 70 + N 50 mm</v>
          </cell>
          <cell r="E202" t="str">
            <v>Meter</v>
          </cell>
          <cell r="F202">
            <v>32640</v>
          </cell>
          <cell r="G202">
            <v>0</v>
          </cell>
          <cell r="J202">
            <v>6480</v>
          </cell>
          <cell r="K202">
            <v>39168</v>
          </cell>
          <cell r="L202">
            <v>42432</v>
          </cell>
          <cell r="M202">
            <v>35904</v>
          </cell>
          <cell r="N202">
            <v>34272</v>
          </cell>
          <cell r="Q202">
            <v>29400</v>
          </cell>
          <cell r="R202">
            <v>400</v>
          </cell>
          <cell r="S202">
            <v>29800</v>
          </cell>
          <cell r="T202">
            <v>2980</v>
          </cell>
          <cell r="U202">
            <v>32780</v>
          </cell>
          <cell r="AC202">
            <v>22848</v>
          </cell>
        </row>
        <row r="203">
          <cell r="A203">
            <v>196</v>
          </cell>
          <cell r="B203" t="str">
            <v>L37</v>
          </cell>
          <cell r="C203" t="str">
            <v>Skun 150 mm</v>
          </cell>
          <cell r="D203" t="str">
            <v>LVTC 3 x 70 mm</v>
          </cell>
          <cell r="E203">
            <v>0</v>
          </cell>
          <cell r="F203">
            <v>25300</v>
          </cell>
          <cell r="G203">
            <v>0</v>
          </cell>
          <cell r="J203">
            <v>0</v>
          </cell>
          <cell r="K203">
            <v>30360</v>
          </cell>
          <cell r="L203">
            <v>32890</v>
          </cell>
          <cell r="M203">
            <v>27830.000000000004</v>
          </cell>
          <cell r="N203">
            <v>26565</v>
          </cell>
          <cell r="AC203">
            <v>17710</v>
          </cell>
        </row>
        <row r="204">
          <cell r="A204">
            <v>197</v>
          </cell>
          <cell r="B204" t="str">
            <v>L425</v>
          </cell>
          <cell r="C204">
            <v>1146</v>
          </cell>
          <cell r="D204" t="str">
            <v>LVTC 4 x 25 mm</v>
          </cell>
          <cell r="E204" t="str">
            <v>Meter</v>
          </cell>
          <cell r="F204">
            <v>29000</v>
          </cell>
          <cell r="G204">
            <v>0</v>
          </cell>
          <cell r="J204">
            <v>900</v>
          </cell>
          <cell r="K204">
            <v>34800</v>
          </cell>
          <cell r="L204">
            <v>37700</v>
          </cell>
          <cell r="M204">
            <v>31900.000000000004</v>
          </cell>
          <cell r="N204">
            <v>30450</v>
          </cell>
          <cell r="AC204">
            <v>20300</v>
          </cell>
        </row>
        <row r="205">
          <cell r="A205">
            <v>198</v>
          </cell>
          <cell r="B205" t="str">
            <v>MNJG1</v>
          </cell>
          <cell r="C205">
            <v>1147</v>
          </cell>
          <cell r="D205" t="str">
            <v>Meni cap jago 5 KG</v>
          </cell>
          <cell r="E205" t="str">
            <v>Kaleng</v>
          </cell>
          <cell r="F205">
            <v>60000</v>
          </cell>
          <cell r="G205">
            <v>0</v>
          </cell>
          <cell r="J205">
            <v>0</v>
          </cell>
          <cell r="K205">
            <v>72000</v>
          </cell>
          <cell r="L205">
            <v>78000</v>
          </cell>
          <cell r="M205">
            <v>66000</v>
          </cell>
          <cell r="N205">
            <v>63000</v>
          </cell>
          <cell r="AC205">
            <v>42000</v>
          </cell>
        </row>
        <row r="206">
          <cell r="A206">
            <v>199</v>
          </cell>
          <cell r="B206" t="str">
            <v>Mj6t</v>
          </cell>
          <cell r="C206">
            <v>1147</v>
          </cell>
          <cell r="D206" t="str">
            <v>MJ 6 T</v>
          </cell>
          <cell r="E206" t="str">
            <v>Kaleng</v>
          </cell>
          <cell r="F206">
            <v>12000</v>
          </cell>
          <cell r="G206">
            <v>0</v>
          </cell>
          <cell r="J206">
            <v>0</v>
          </cell>
          <cell r="K206">
            <v>14400</v>
          </cell>
          <cell r="L206">
            <v>15600</v>
          </cell>
          <cell r="M206">
            <v>13200.000000000002</v>
          </cell>
          <cell r="N206">
            <v>12600</v>
          </cell>
          <cell r="AC206">
            <v>8400</v>
          </cell>
        </row>
        <row r="207">
          <cell r="A207">
            <v>200</v>
          </cell>
          <cell r="B207" t="str">
            <v>NTFnh11</v>
          </cell>
          <cell r="C207">
            <v>1148</v>
          </cell>
          <cell r="D207" t="str">
            <v>NT Fius 100 A</v>
          </cell>
          <cell r="E207" t="str">
            <v>Buah</v>
          </cell>
          <cell r="F207">
            <v>35000</v>
          </cell>
          <cell r="G207">
            <v>0</v>
          </cell>
          <cell r="J207">
            <v>1800</v>
          </cell>
          <cell r="K207">
            <v>42000</v>
          </cell>
          <cell r="L207">
            <v>45500</v>
          </cell>
          <cell r="M207">
            <v>38500</v>
          </cell>
          <cell r="N207">
            <v>36750</v>
          </cell>
          <cell r="Q207" t="str">
            <v>2x35</v>
          </cell>
          <cell r="R207">
            <v>13500</v>
          </cell>
          <cell r="AC207">
            <v>24500</v>
          </cell>
        </row>
        <row r="208">
          <cell r="A208">
            <v>201</v>
          </cell>
          <cell r="B208" t="str">
            <v>NTFnh1125</v>
          </cell>
          <cell r="C208">
            <v>1149</v>
          </cell>
          <cell r="D208" t="str">
            <v>NT Fius 125 A</v>
          </cell>
          <cell r="E208" t="str">
            <v>Buah</v>
          </cell>
          <cell r="F208">
            <v>35000</v>
          </cell>
          <cell r="G208">
            <v>0</v>
          </cell>
          <cell r="J208">
            <v>2280</v>
          </cell>
          <cell r="K208">
            <v>42000</v>
          </cell>
          <cell r="L208">
            <v>45500</v>
          </cell>
          <cell r="M208">
            <v>38500</v>
          </cell>
          <cell r="N208">
            <v>36750</v>
          </cell>
          <cell r="AC208">
            <v>24500</v>
          </cell>
        </row>
        <row r="209">
          <cell r="A209">
            <v>202</v>
          </cell>
          <cell r="B209" t="str">
            <v>NTFnh116</v>
          </cell>
          <cell r="C209">
            <v>1150</v>
          </cell>
          <cell r="D209" t="str">
            <v>NT Fius 160 A</v>
          </cell>
          <cell r="E209" t="str">
            <v>Buah</v>
          </cell>
          <cell r="F209">
            <v>35000</v>
          </cell>
          <cell r="G209">
            <v>0</v>
          </cell>
          <cell r="J209">
            <v>0</v>
          </cell>
          <cell r="K209">
            <v>42000</v>
          </cell>
          <cell r="L209">
            <v>45500</v>
          </cell>
          <cell r="M209">
            <v>38500</v>
          </cell>
          <cell r="N209">
            <v>36750</v>
          </cell>
          <cell r="AC209">
            <v>24500</v>
          </cell>
        </row>
        <row r="210">
          <cell r="A210">
            <v>203</v>
          </cell>
          <cell r="B210" t="str">
            <v>NTFnh120</v>
          </cell>
          <cell r="C210">
            <v>1151</v>
          </cell>
          <cell r="D210" t="str">
            <v>NT Fius 200 A</v>
          </cell>
          <cell r="E210" t="str">
            <v>Buah</v>
          </cell>
          <cell r="F210">
            <v>35000</v>
          </cell>
          <cell r="G210">
            <v>0</v>
          </cell>
          <cell r="J210">
            <v>0</v>
          </cell>
          <cell r="K210">
            <v>42000</v>
          </cell>
          <cell r="L210">
            <v>45500</v>
          </cell>
          <cell r="M210">
            <v>38500</v>
          </cell>
          <cell r="N210">
            <v>36750</v>
          </cell>
          <cell r="AC210">
            <v>24500</v>
          </cell>
        </row>
        <row r="211">
          <cell r="A211">
            <v>204</v>
          </cell>
          <cell r="B211" t="str">
            <v>NTFnh125</v>
          </cell>
          <cell r="C211">
            <v>1152</v>
          </cell>
          <cell r="D211" t="str">
            <v>NT Fius 250 A</v>
          </cell>
          <cell r="E211" t="str">
            <v>Buah</v>
          </cell>
          <cell r="F211">
            <v>40000</v>
          </cell>
          <cell r="G211">
            <v>0</v>
          </cell>
          <cell r="J211">
            <v>0</v>
          </cell>
          <cell r="K211">
            <v>48000</v>
          </cell>
          <cell r="L211">
            <v>52000</v>
          </cell>
          <cell r="M211">
            <v>44000</v>
          </cell>
          <cell r="N211">
            <v>42000</v>
          </cell>
          <cell r="AC211">
            <v>28000</v>
          </cell>
        </row>
        <row r="212">
          <cell r="A212">
            <v>205</v>
          </cell>
          <cell r="B212" t="str">
            <v>NTFnh130</v>
          </cell>
          <cell r="C212">
            <v>1153</v>
          </cell>
          <cell r="D212" t="str">
            <v>NT Fius 300 A</v>
          </cell>
          <cell r="E212" t="str">
            <v>Buah</v>
          </cell>
          <cell r="F212">
            <v>45000</v>
          </cell>
          <cell r="G212">
            <v>0</v>
          </cell>
          <cell r="H212">
            <v>7000</v>
          </cell>
          <cell r="J212">
            <v>7800</v>
          </cell>
          <cell r="K212">
            <v>54000</v>
          </cell>
          <cell r="L212">
            <v>58500</v>
          </cell>
          <cell r="M212">
            <v>49500.000000000007</v>
          </cell>
          <cell r="N212">
            <v>47250</v>
          </cell>
          <cell r="AC212">
            <v>31499.999999999996</v>
          </cell>
        </row>
        <row r="213">
          <cell r="A213">
            <v>206</v>
          </cell>
          <cell r="B213" t="str">
            <v>NTFnh163</v>
          </cell>
          <cell r="C213">
            <v>1154</v>
          </cell>
          <cell r="D213" t="str">
            <v>NT Fius 63 A</v>
          </cell>
          <cell r="E213" t="str">
            <v>Buah</v>
          </cell>
          <cell r="F213">
            <v>35000</v>
          </cell>
          <cell r="G213">
            <v>0</v>
          </cell>
          <cell r="H213">
            <v>9000</v>
          </cell>
          <cell r="J213">
            <v>12000</v>
          </cell>
          <cell r="K213">
            <v>42000</v>
          </cell>
          <cell r="L213">
            <v>45500</v>
          </cell>
          <cell r="M213">
            <v>38500</v>
          </cell>
          <cell r="N213">
            <v>36750</v>
          </cell>
          <cell r="AC213">
            <v>24500</v>
          </cell>
        </row>
        <row r="214">
          <cell r="A214">
            <v>207</v>
          </cell>
          <cell r="B214" t="str">
            <v>NTFnh18</v>
          </cell>
          <cell r="C214">
            <v>1155</v>
          </cell>
          <cell r="D214" t="str">
            <v>NT Fius 80 A</v>
          </cell>
          <cell r="E214" t="str">
            <v>Buah</v>
          </cell>
          <cell r="F214">
            <v>35000</v>
          </cell>
          <cell r="G214">
            <v>0</v>
          </cell>
          <cell r="H214">
            <v>22500</v>
          </cell>
          <cell r="J214">
            <v>0</v>
          </cell>
          <cell r="K214">
            <v>42000</v>
          </cell>
          <cell r="L214">
            <v>45500</v>
          </cell>
          <cell r="M214">
            <v>38500</v>
          </cell>
          <cell r="N214">
            <v>36750</v>
          </cell>
          <cell r="AC214">
            <v>24500</v>
          </cell>
        </row>
        <row r="215">
          <cell r="A215">
            <v>208</v>
          </cell>
          <cell r="B215" t="str">
            <v>NTFnh140</v>
          </cell>
          <cell r="C215">
            <v>1156</v>
          </cell>
          <cell r="D215" t="str">
            <v>Nt Fuse 400 A</v>
          </cell>
          <cell r="E215" t="str">
            <v>Buah</v>
          </cell>
          <cell r="F215">
            <v>45000</v>
          </cell>
          <cell r="G215">
            <v>0</v>
          </cell>
          <cell r="J215">
            <v>18000</v>
          </cell>
          <cell r="K215">
            <v>54000</v>
          </cell>
          <cell r="L215">
            <v>58500</v>
          </cell>
          <cell r="M215">
            <v>49500.000000000007</v>
          </cell>
          <cell r="N215">
            <v>47250</v>
          </cell>
          <cell r="AC215">
            <v>31499.999999999996</v>
          </cell>
        </row>
        <row r="216">
          <cell r="A216">
            <v>209</v>
          </cell>
          <cell r="B216" t="str">
            <v>ntfnh0032</v>
          </cell>
          <cell r="C216" t="str">
            <v>Stoping bekel/Yokes</v>
          </cell>
          <cell r="D216" t="str">
            <v>NT FUSE nh 00 32 A</v>
          </cell>
          <cell r="E216" t="str">
            <v xml:space="preserve">BUAH </v>
          </cell>
          <cell r="F216">
            <v>18000</v>
          </cell>
          <cell r="G216">
            <v>0</v>
          </cell>
          <cell r="J216">
            <v>0</v>
          </cell>
          <cell r="K216">
            <v>21600</v>
          </cell>
          <cell r="L216">
            <v>23400</v>
          </cell>
          <cell r="M216">
            <v>19800</v>
          </cell>
          <cell r="N216">
            <v>18900</v>
          </cell>
          <cell r="AC216">
            <v>12600</v>
          </cell>
        </row>
        <row r="217">
          <cell r="A217">
            <v>210</v>
          </cell>
          <cell r="B217" t="str">
            <v>ntfnh0080</v>
          </cell>
          <cell r="C217" t="str">
            <v>Tambang Plastik</v>
          </cell>
          <cell r="D217" t="str">
            <v>NT FUSE nh 00 80 A</v>
          </cell>
          <cell r="E217" t="str">
            <v>BUAH</v>
          </cell>
          <cell r="F217">
            <v>28750</v>
          </cell>
          <cell r="G217">
            <v>0</v>
          </cell>
          <cell r="J217">
            <v>0</v>
          </cell>
          <cell r="K217">
            <v>34500</v>
          </cell>
          <cell r="L217">
            <v>37375</v>
          </cell>
          <cell r="M217">
            <v>31625.000000000004</v>
          </cell>
          <cell r="N217">
            <v>30187.5</v>
          </cell>
          <cell r="AC217">
            <v>20125</v>
          </cell>
        </row>
        <row r="218">
          <cell r="A218">
            <v>211</v>
          </cell>
          <cell r="B218" t="str">
            <v>NTE58</v>
          </cell>
          <cell r="C218">
            <v>1157</v>
          </cell>
          <cell r="D218" t="str">
            <v>Nut Thimble Eye  5/8"</v>
          </cell>
          <cell r="E218" t="str">
            <v>Buah</v>
          </cell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AC218">
            <v>0</v>
          </cell>
        </row>
        <row r="219">
          <cell r="A219">
            <v>212</v>
          </cell>
          <cell r="B219" t="str">
            <v>NYF4X7</v>
          </cell>
          <cell r="C219">
            <v>1158</v>
          </cell>
          <cell r="D219" t="str">
            <v>NYF GBY 4 x 70 mm</v>
          </cell>
          <cell r="E219" t="str">
            <v>Meter</v>
          </cell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AC219">
            <v>0</v>
          </cell>
        </row>
        <row r="220">
          <cell r="A220">
            <v>213</v>
          </cell>
          <cell r="B220" t="str">
            <v>NYF415</v>
          </cell>
          <cell r="C220">
            <v>1159</v>
          </cell>
          <cell r="D220" t="str">
            <v>NYY GBY 4 x 120 mm</v>
          </cell>
          <cell r="E220" t="str">
            <v>Meter</v>
          </cell>
          <cell r="F220">
            <v>345000</v>
          </cell>
          <cell r="G220">
            <v>11000</v>
          </cell>
          <cell r="H220">
            <v>12500</v>
          </cell>
          <cell r="J220">
            <v>15000</v>
          </cell>
          <cell r="K220">
            <v>414000</v>
          </cell>
          <cell r="L220">
            <v>448500</v>
          </cell>
          <cell r="M220">
            <v>379500.00000000006</v>
          </cell>
          <cell r="N220">
            <v>362250</v>
          </cell>
          <cell r="AC220">
            <v>241499.99999999997</v>
          </cell>
        </row>
        <row r="221">
          <cell r="A221">
            <v>214</v>
          </cell>
          <cell r="B221" t="str">
            <v>OEB8</v>
          </cell>
          <cell r="C221">
            <v>1160</v>
          </cell>
          <cell r="D221" t="str">
            <v>Oval Eye Bolt 5/8" X 8"</v>
          </cell>
          <cell r="E221" t="str">
            <v>Buah</v>
          </cell>
          <cell r="F221">
            <v>10500</v>
          </cell>
          <cell r="G221">
            <v>0</v>
          </cell>
          <cell r="I221">
            <v>8500</v>
          </cell>
          <cell r="J221" t="str">
            <v>ha 13/4/06</v>
          </cell>
          <cell r="K221">
            <v>12600</v>
          </cell>
          <cell r="L221">
            <v>13650</v>
          </cell>
          <cell r="M221">
            <v>11550.000000000002</v>
          </cell>
          <cell r="N221">
            <v>11025</v>
          </cell>
          <cell r="AC221">
            <v>7349.9999999999991</v>
          </cell>
        </row>
        <row r="222">
          <cell r="A222">
            <v>215</v>
          </cell>
          <cell r="B222" t="str">
            <v>OEB10</v>
          </cell>
          <cell r="C222">
            <v>1160</v>
          </cell>
          <cell r="D222" t="str">
            <v>Oval Eye Bolt 5/8" X 10"</v>
          </cell>
          <cell r="E222" t="str">
            <v>Buah</v>
          </cell>
          <cell r="F222">
            <v>11500</v>
          </cell>
          <cell r="G222">
            <v>0</v>
          </cell>
          <cell r="I222">
            <v>8500</v>
          </cell>
          <cell r="J222" t="str">
            <v>ha 13/4/06</v>
          </cell>
          <cell r="K222">
            <v>13800</v>
          </cell>
          <cell r="L222">
            <v>14950</v>
          </cell>
          <cell r="M222">
            <v>12650.000000000002</v>
          </cell>
          <cell r="N222">
            <v>12075</v>
          </cell>
          <cell r="AC222">
            <v>8049.9999999999991</v>
          </cell>
        </row>
        <row r="223">
          <cell r="A223">
            <v>216</v>
          </cell>
          <cell r="B223" t="str">
            <v>OEN58</v>
          </cell>
          <cell r="C223">
            <v>1161</v>
          </cell>
          <cell r="D223" t="str">
            <v>Oval Eye Nut  5/8 "</v>
          </cell>
          <cell r="E223" t="str">
            <v>Buah</v>
          </cell>
          <cell r="F223">
            <v>8000</v>
          </cell>
          <cell r="G223">
            <v>0</v>
          </cell>
          <cell r="J223">
            <v>0</v>
          </cell>
          <cell r="K223">
            <v>9600</v>
          </cell>
          <cell r="L223">
            <v>10400</v>
          </cell>
          <cell r="M223">
            <v>8800</v>
          </cell>
          <cell r="N223">
            <v>8400</v>
          </cell>
          <cell r="AC223">
            <v>5600</v>
          </cell>
        </row>
        <row r="224">
          <cell r="A224">
            <v>217</v>
          </cell>
          <cell r="B224" t="str">
            <v>pt33</v>
          </cell>
          <cell r="C224" t="str">
            <v>Trafo 1Phasa csp 50 KVA</v>
          </cell>
          <cell r="D224" t="str">
            <v>Plat tembaga 30 x 3 mm</v>
          </cell>
          <cell r="E224" t="str">
            <v>kg</v>
          </cell>
          <cell r="F224">
            <v>75000</v>
          </cell>
          <cell r="G224">
            <v>75000</v>
          </cell>
          <cell r="H224" t="str">
            <v>mj 24/3/06</v>
          </cell>
          <cell r="J224">
            <v>0</v>
          </cell>
          <cell r="K224">
            <v>90000</v>
          </cell>
          <cell r="L224">
            <v>97500</v>
          </cell>
          <cell r="M224">
            <v>82500</v>
          </cell>
          <cell r="N224">
            <v>78750</v>
          </cell>
          <cell r="AC224">
            <v>52500</v>
          </cell>
        </row>
        <row r="225">
          <cell r="A225">
            <v>218</v>
          </cell>
          <cell r="B225" t="str">
            <v>PP12</v>
          </cell>
          <cell r="C225">
            <v>1162</v>
          </cell>
          <cell r="D225" t="str">
            <v>Pipa Pralon 1/2"</v>
          </cell>
          <cell r="E225" t="str">
            <v>Batang</v>
          </cell>
          <cell r="F225">
            <v>8000</v>
          </cell>
          <cell r="G225">
            <v>0</v>
          </cell>
          <cell r="J225">
            <v>0</v>
          </cell>
          <cell r="K225">
            <v>9600</v>
          </cell>
          <cell r="L225">
            <v>10400</v>
          </cell>
          <cell r="M225">
            <v>8800</v>
          </cell>
          <cell r="N225">
            <v>8400</v>
          </cell>
          <cell r="AC225">
            <v>5600</v>
          </cell>
        </row>
        <row r="226">
          <cell r="A226">
            <v>219</v>
          </cell>
          <cell r="B226" t="str">
            <v>KTH</v>
          </cell>
          <cell r="C226">
            <v>1163</v>
          </cell>
          <cell r="D226" t="str">
            <v>Plastic Strap For Clamping / Kabel This</v>
          </cell>
          <cell r="E226" t="str">
            <v>Buah</v>
          </cell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AC226">
            <v>0</v>
          </cell>
        </row>
        <row r="227">
          <cell r="A227">
            <v>220</v>
          </cell>
          <cell r="B227" t="str">
            <v>PTT</v>
          </cell>
          <cell r="C227">
            <v>1164</v>
          </cell>
          <cell r="D227" t="str">
            <v>Plat trafo</v>
          </cell>
          <cell r="E227" t="str">
            <v>Buah</v>
          </cell>
          <cell r="F227">
            <v>11500</v>
          </cell>
          <cell r="G227">
            <v>0</v>
          </cell>
          <cell r="J227">
            <v>0</v>
          </cell>
          <cell r="K227">
            <v>13800</v>
          </cell>
          <cell r="L227">
            <v>14950</v>
          </cell>
          <cell r="M227">
            <v>12650.000000000002</v>
          </cell>
          <cell r="N227">
            <v>12075</v>
          </cell>
          <cell r="AC227">
            <v>8049.9999999999991</v>
          </cell>
        </row>
        <row r="228">
          <cell r="A228">
            <v>221</v>
          </cell>
          <cell r="B228" t="str">
            <v>PL</v>
          </cell>
          <cell r="C228">
            <v>1165</v>
          </cell>
          <cell r="D228" t="str">
            <v>Pliser</v>
          </cell>
          <cell r="E228" t="str">
            <v>Buah</v>
          </cell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AC228">
            <v>0</v>
          </cell>
        </row>
        <row r="229">
          <cell r="A229">
            <v>222</v>
          </cell>
          <cell r="B229" t="str">
            <v>PC1120</v>
          </cell>
          <cell r="C229">
            <v>1166</v>
          </cell>
          <cell r="D229" t="str">
            <v>Pol C11 - 200 da N+E</v>
          </cell>
          <cell r="E229" t="str">
            <v>Batang</v>
          </cell>
          <cell r="F229">
            <v>1285350</v>
          </cell>
          <cell r="G229">
            <v>0</v>
          </cell>
          <cell r="H229">
            <v>39139</v>
          </cell>
          <cell r="J229">
            <v>0</v>
          </cell>
          <cell r="K229">
            <v>1542420</v>
          </cell>
          <cell r="L229">
            <v>1670955</v>
          </cell>
          <cell r="M229">
            <v>1413885</v>
          </cell>
          <cell r="N229">
            <v>1349617.5</v>
          </cell>
          <cell r="O229">
            <v>1642960</v>
          </cell>
          <cell r="AC229">
            <v>899745</v>
          </cell>
        </row>
        <row r="230">
          <cell r="A230">
            <v>223</v>
          </cell>
          <cell r="B230" t="str">
            <v>PC1135</v>
          </cell>
          <cell r="C230">
            <v>1167</v>
          </cell>
          <cell r="D230" t="str">
            <v>Pol C11 - 350 da  N+E</v>
          </cell>
          <cell r="E230" t="str">
            <v>Batang</v>
          </cell>
          <cell r="F230">
            <v>1525700</v>
          </cell>
          <cell r="G230">
            <v>0</v>
          </cell>
          <cell r="H230">
            <v>39139</v>
          </cell>
          <cell r="J230">
            <v>0</v>
          </cell>
          <cell r="K230">
            <v>1830840</v>
          </cell>
          <cell r="L230">
            <v>1983410</v>
          </cell>
          <cell r="M230">
            <v>1678270.0000000002</v>
          </cell>
          <cell r="N230">
            <v>1601985</v>
          </cell>
          <cell r="O230">
            <v>1919180</v>
          </cell>
          <cell r="AC230">
            <v>1067990</v>
          </cell>
        </row>
        <row r="231">
          <cell r="A231">
            <v>224</v>
          </cell>
          <cell r="B231" t="str">
            <v>PC1235</v>
          </cell>
          <cell r="C231">
            <v>1168</v>
          </cell>
          <cell r="D231" t="str">
            <v>Pol C12 - 350 da N+E</v>
          </cell>
          <cell r="E231" t="str">
            <v>Batang</v>
          </cell>
          <cell r="F231">
            <v>1687675</v>
          </cell>
          <cell r="G231">
            <v>0</v>
          </cell>
          <cell r="J231">
            <v>0</v>
          </cell>
          <cell r="K231">
            <v>2025210</v>
          </cell>
          <cell r="L231">
            <v>2193977.5</v>
          </cell>
          <cell r="M231">
            <v>1856442.5000000002</v>
          </cell>
          <cell r="N231">
            <v>1772058.75</v>
          </cell>
          <cell r="AC231">
            <v>1181372.5</v>
          </cell>
        </row>
        <row r="232">
          <cell r="A232">
            <v>225</v>
          </cell>
          <cell r="B232">
            <v>1225</v>
          </cell>
          <cell r="C232" t="str">
            <v>Washer Square 2 1/4"</v>
          </cell>
          <cell r="D232" t="str">
            <v>Pol C12 - 200 da N+E</v>
          </cell>
          <cell r="E232" t="str">
            <v>Batang</v>
          </cell>
          <cell r="F232">
            <v>1433740</v>
          </cell>
          <cell r="G232">
            <v>0</v>
          </cell>
          <cell r="J232">
            <v>720</v>
          </cell>
          <cell r="K232">
            <v>1720488</v>
          </cell>
          <cell r="L232">
            <v>1863862</v>
          </cell>
          <cell r="M232">
            <v>1577114.0000000002</v>
          </cell>
          <cell r="N232">
            <v>1505427</v>
          </cell>
          <cell r="AC232">
            <v>1003617.9999999999</v>
          </cell>
        </row>
        <row r="233">
          <cell r="A233">
            <v>226</v>
          </cell>
          <cell r="B233" t="str">
            <v>PC710</v>
          </cell>
          <cell r="C233" t="str">
            <v>Wigje type</v>
          </cell>
          <cell r="D233" t="str">
            <v>Pol C7 - 100 da N+E</v>
          </cell>
          <cell r="E233" t="str">
            <v>Batang</v>
          </cell>
          <cell r="F233">
            <v>616550</v>
          </cell>
          <cell r="G233">
            <v>0</v>
          </cell>
          <cell r="J233">
            <v>1800</v>
          </cell>
          <cell r="K233">
            <v>739860</v>
          </cell>
          <cell r="L233">
            <v>801515</v>
          </cell>
          <cell r="M233">
            <v>678205</v>
          </cell>
          <cell r="N233">
            <v>647377.5</v>
          </cell>
          <cell r="AC233">
            <v>431585</v>
          </cell>
        </row>
        <row r="234">
          <cell r="A234">
            <v>227</v>
          </cell>
          <cell r="B234" t="str">
            <v>PC720</v>
          </cell>
          <cell r="C234" t="str">
            <v>Pole Band Single Rack 4,5</v>
          </cell>
          <cell r="D234" t="str">
            <v>Pol C7 - 100 da N</v>
          </cell>
          <cell r="E234" t="str">
            <v>Batang</v>
          </cell>
          <cell r="F234">
            <v>552805</v>
          </cell>
          <cell r="G234">
            <v>0</v>
          </cell>
          <cell r="J234">
            <v>0</v>
          </cell>
          <cell r="K234">
            <v>663366</v>
          </cell>
          <cell r="L234">
            <v>718646.5</v>
          </cell>
          <cell r="M234">
            <v>608085.5</v>
          </cell>
          <cell r="N234">
            <v>580445.25</v>
          </cell>
          <cell r="AC234">
            <v>386963.5</v>
          </cell>
        </row>
        <row r="235">
          <cell r="A235">
            <v>228</v>
          </cell>
          <cell r="B235" t="str">
            <v>PC910</v>
          </cell>
          <cell r="C235">
            <v>1169</v>
          </cell>
          <cell r="D235" t="str">
            <v>Pol C9 - 100 da N+E</v>
          </cell>
          <cell r="E235" t="str">
            <v>Batang</v>
          </cell>
          <cell r="F235">
            <v>819280</v>
          </cell>
          <cell r="G235">
            <v>0</v>
          </cell>
          <cell r="H235">
            <v>39139</v>
          </cell>
          <cell r="J235">
            <v>5280</v>
          </cell>
          <cell r="K235">
            <v>983136</v>
          </cell>
          <cell r="L235">
            <v>1065064</v>
          </cell>
          <cell r="M235">
            <v>901208.00000000012</v>
          </cell>
          <cell r="N235">
            <v>860244</v>
          </cell>
          <cell r="O235">
            <v>1049840</v>
          </cell>
          <cell r="AC235">
            <v>573496</v>
          </cell>
        </row>
        <row r="236">
          <cell r="A236">
            <v>229</v>
          </cell>
          <cell r="B236" t="str">
            <v>PC920</v>
          </cell>
          <cell r="C236">
            <v>1170</v>
          </cell>
          <cell r="D236" t="str">
            <v>Pol C9 - 200 dan N+E</v>
          </cell>
          <cell r="E236" t="str">
            <v>Batang</v>
          </cell>
          <cell r="F236">
            <v>914375</v>
          </cell>
          <cell r="G236">
            <v>0</v>
          </cell>
          <cell r="H236">
            <v>39139</v>
          </cell>
          <cell r="J236">
            <v>26400</v>
          </cell>
          <cell r="K236">
            <v>1097250</v>
          </cell>
          <cell r="L236">
            <v>1188687.5</v>
          </cell>
          <cell r="M236">
            <v>1005812.5000000001</v>
          </cell>
          <cell r="N236">
            <v>960093.75</v>
          </cell>
          <cell r="O236">
            <v>1175790</v>
          </cell>
          <cell r="AC236">
            <v>640062.5</v>
          </cell>
        </row>
        <row r="237">
          <cell r="A237">
            <v>230</v>
          </cell>
          <cell r="C237" t="str">
            <v>LVTC 1 x 35 mm</v>
          </cell>
          <cell r="D237" t="str">
            <v>Pol C13 - 200 dan N+E</v>
          </cell>
          <cell r="E237" t="str">
            <v>Batang</v>
          </cell>
          <cell r="F237">
            <v>1929510</v>
          </cell>
          <cell r="G237">
            <v>0</v>
          </cell>
          <cell r="J237">
            <v>4680</v>
          </cell>
          <cell r="K237">
            <v>2315412</v>
          </cell>
          <cell r="L237">
            <v>2508363</v>
          </cell>
          <cell r="M237">
            <v>2122461</v>
          </cell>
          <cell r="N237">
            <v>2025985.5</v>
          </cell>
          <cell r="AC237">
            <v>1350657</v>
          </cell>
        </row>
        <row r="238">
          <cell r="A238">
            <v>231</v>
          </cell>
          <cell r="C238" t="str">
            <v>Stainlist</v>
          </cell>
          <cell r="D238" t="str">
            <v>Pol C13 - 350 dan N+E</v>
          </cell>
          <cell r="E238" t="str">
            <v>Batang</v>
          </cell>
          <cell r="F238">
            <v>2099405</v>
          </cell>
          <cell r="G238">
            <v>0</v>
          </cell>
          <cell r="J238">
            <v>3600</v>
          </cell>
          <cell r="K238">
            <v>2519286</v>
          </cell>
          <cell r="L238">
            <v>2729226.5</v>
          </cell>
          <cell r="M238">
            <v>2309345.5</v>
          </cell>
          <cell r="N238">
            <v>2204375.25</v>
          </cell>
          <cell r="AC238">
            <v>1469583.5</v>
          </cell>
        </row>
        <row r="239">
          <cell r="A239">
            <v>232</v>
          </cell>
          <cell r="C239" t="str">
            <v>Tis Kabel</v>
          </cell>
          <cell r="D239" t="str">
            <v>Pol C13 - 500 dan N+E</v>
          </cell>
          <cell r="E239" t="str">
            <v>Batang</v>
          </cell>
          <cell r="F239">
            <v>2242570</v>
          </cell>
          <cell r="G239">
            <v>0</v>
          </cell>
          <cell r="J239">
            <v>1200</v>
          </cell>
          <cell r="K239">
            <v>2691084</v>
          </cell>
          <cell r="L239">
            <v>2915341</v>
          </cell>
          <cell r="M239">
            <v>2466827</v>
          </cell>
          <cell r="N239">
            <v>2354698.5</v>
          </cell>
          <cell r="AC239">
            <v>1569799</v>
          </cell>
        </row>
        <row r="240">
          <cell r="A240">
            <v>233</v>
          </cell>
          <cell r="D240" t="str">
            <v>Pol C14 - 350 dan N+E</v>
          </cell>
          <cell r="E240" t="str">
            <v>Batang</v>
          </cell>
          <cell r="F240">
            <v>2352295</v>
          </cell>
          <cell r="G240">
            <v>0</v>
          </cell>
          <cell r="J240">
            <v>0</v>
          </cell>
          <cell r="K240">
            <v>2822754</v>
          </cell>
          <cell r="L240">
            <v>3057983.5</v>
          </cell>
          <cell r="M240">
            <v>2587524.5</v>
          </cell>
          <cell r="N240">
            <v>2469909.75</v>
          </cell>
          <cell r="AC240">
            <v>1646606.5</v>
          </cell>
        </row>
        <row r="241">
          <cell r="A241">
            <v>234</v>
          </cell>
          <cell r="D241" t="str">
            <v>Pol C14 - 500 dan N+E</v>
          </cell>
          <cell r="E241" t="str">
            <v>Batang</v>
          </cell>
          <cell r="F241">
            <v>2650120</v>
          </cell>
          <cell r="G241">
            <v>0</v>
          </cell>
          <cell r="J241">
            <v>0</v>
          </cell>
          <cell r="K241">
            <v>3180144</v>
          </cell>
          <cell r="L241">
            <v>3445156</v>
          </cell>
          <cell r="M241">
            <v>2915132.0000000005</v>
          </cell>
          <cell r="N241">
            <v>2782626</v>
          </cell>
          <cell r="AC241">
            <v>1855083.9999999998</v>
          </cell>
        </row>
        <row r="242">
          <cell r="A242">
            <v>235</v>
          </cell>
          <cell r="B242" t="str">
            <v>PBDR105</v>
          </cell>
          <cell r="C242">
            <v>1177</v>
          </cell>
          <cell r="D242" t="str">
            <v>Pole Band Doble Rack 10,5"</v>
          </cell>
          <cell r="E242" t="str">
            <v>Buah</v>
          </cell>
          <cell r="F242">
            <v>27500</v>
          </cell>
          <cell r="G242">
            <v>0</v>
          </cell>
          <cell r="J242">
            <v>0</v>
          </cell>
          <cell r="K242">
            <v>33000</v>
          </cell>
          <cell r="L242">
            <v>35750</v>
          </cell>
          <cell r="M242">
            <v>30250.000000000004</v>
          </cell>
          <cell r="N242">
            <v>28875</v>
          </cell>
          <cell r="AC242">
            <v>19250</v>
          </cell>
        </row>
        <row r="243">
          <cell r="A243">
            <v>236</v>
          </cell>
          <cell r="B243" t="str">
            <v>PBDR95</v>
          </cell>
          <cell r="C243">
            <v>1171</v>
          </cell>
          <cell r="D243" t="str">
            <v>Pole Band Doble Rack 9, 5 "</v>
          </cell>
          <cell r="E243" t="str">
            <v>Buah</v>
          </cell>
          <cell r="F243">
            <v>25500</v>
          </cell>
          <cell r="G243">
            <v>0</v>
          </cell>
          <cell r="J243">
            <v>0</v>
          </cell>
          <cell r="K243">
            <v>30600</v>
          </cell>
          <cell r="L243">
            <v>33150</v>
          </cell>
          <cell r="M243">
            <v>28050.000000000004</v>
          </cell>
          <cell r="N243">
            <v>26775</v>
          </cell>
          <cell r="AC243">
            <v>17850</v>
          </cell>
        </row>
        <row r="244">
          <cell r="A244">
            <v>237</v>
          </cell>
          <cell r="B244" t="str">
            <v>PBDR25</v>
          </cell>
          <cell r="C244">
            <v>1171</v>
          </cell>
          <cell r="D244" t="str">
            <v>Pole Band Doble Rack 2,5"</v>
          </cell>
          <cell r="E244" t="str">
            <v>Buah</v>
          </cell>
          <cell r="F244">
            <v>18000</v>
          </cell>
          <cell r="G244">
            <v>14000</v>
          </cell>
          <cell r="H244" t="str">
            <v>win 21/2/06</v>
          </cell>
          <cell r="J244">
            <v>0</v>
          </cell>
          <cell r="K244">
            <v>21600</v>
          </cell>
          <cell r="L244">
            <v>23400</v>
          </cell>
          <cell r="M244">
            <v>19800</v>
          </cell>
          <cell r="N244">
            <v>18900</v>
          </cell>
          <cell r="AC244">
            <v>12600</v>
          </cell>
        </row>
        <row r="245">
          <cell r="A245">
            <v>238</v>
          </cell>
          <cell r="B245" t="str">
            <v>PBDR35</v>
          </cell>
          <cell r="C245">
            <v>1171</v>
          </cell>
          <cell r="D245" t="str">
            <v>Pole Band Doble Rack 3,5"</v>
          </cell>
          <cell r="E245" t="str">
            <v>Buah</v>
          </cell>
          <cell r="F245">
            <v>17500</v>
          </cell>
          <cell r="G245">
            <v>14000</v>
          </cell>
          <cell r="H245" t="str">
            <v>win 21/2/06</v>
          </cell>
          <cell r="J245">
            <v>0</v>
          </cell>
          <cell r="K245">
            <v>21000</v>
          </cell>
          <cell r="L245">
            <v>22750</v>
          </cell>
          <cell r="M245">
            <v>19250</v>
          </cell>
          <cell r="N245">
            <v>18375</v>
          </cell>
          <cell r="AC245">
            <v>12250</v>
          </cell>
        </row>
        <row r="246">
          <cell r="A246">
            <v>239</v>
          </cell>
          <cell r="B246" t="str">
            <v>PBDR45</v>
          </cell>
          <cell r="C246">
            <v>1172</v>
          </cell>
          <cell r="D246" t="str">
            <v>Pole Band Doble Rack 4,5"</v>
          </cell>
          <cell r="E246" t="str">
            <v>Buah</v>
          </cell>
          <cell r="F246">
            <v>19500</v>
          </cell>
          <cell r="G246">
            <v>15000</v>
          </cell>
          <cell r="H246">
            <v>39168</v>
          </cell>
          <cell r="J246">
            <v>0</v>
          </cell>
          <cell r="K246">
            <v>23400</v>
          </cell>
          <cell r="L246">
            <v>25350</v>
          </cell>
          <cell r="M246">
            <v>21450</v>
          </cell>
          <cell r="N246">
            <v>20475</v>
          </cell>
          <cell r="AC246">
            <v>13650</v>
          </cell>
        </row>
        <row r="247">
          <cell r="A247">
            <v>240</v>
          </cell>
          <cell r="B247" t="str">
            <v>PBDR55</v>
          </cell>
          <cell r="C247">
            <v>1173</v>
          </cell>
          <cell r="D247" t="str">
            <v>Pole Band Doble Rack 5,5".</v>
          </cell>
          <cell r="E247" t="str">
            <v>Buah</v>
          </cell>
          <cell r="F247">
            <v>20000</v>
          </cell>
          <cell r="G247">
            <v>0</v>
          </cell>
          <cell r="J247">
            <v>0</v>
          </cell>
          <cell r="K247">
            <v>24000</v>
          </cell>
          <cell r="L247">
            <v>26000</v>
          </cell>
          <cell r="M247">
            <v>22000</v>
          </cell>
          <cell r="N247">
            <v>21000</v>
          </cell>
          <cell r="AC247">
            <v>14000</v>
          </cell>
        </row>
        <row r="248">
          <cell r="A248">
            <v>241</v>
          </cell>
          <cell r="B248" t="str">
            <v>PBDR65</v>
          </cell>
          <cell r="C248">
            <v>1174</v>
          </cell>
          <cell r="D248" t="str">
            <v>Pole Band Doble Rack 6,5"</v>
          </cell>
          <cell r="E248" t="str">
            <v>Buah</v>
          </cell>
          <cell r="F248">
            <v>22500</v>
          </cell>
          <cell r="G248">
            <v>0</v>
          </cell>
          <cell r="H248" t="str">
            <v>HA 1/5/06</v>
          </cell>
          <cell r="J248">
            <v>0</v>
          </cell>
          <cell r="K248">
            <v>27000</v>
          </cell>
          <cell r="L248">
            <v>29250</v>
          </cell>
          <cell r="M248">
            <v>24750.000000000004</v>
          </cell>
          <cell r="N248">
            <v>23625</v>
          </cell>
          <cell r="AC248">
            <v>15749.999999999998</v>
          </cell>
        </row>
        <row r="249">
          <cell r="A249">
            <v>242</v>
          </cell>
          <cell r="B249" t="str">
            <v>PBDR75</v>
          </cell>
          <cell r="C249">
            <v>1175</v>
          </cell>
          <cell r="D249" t="str">
            <v>Pole Band Doble Rack 7,5"</v>
          </cell>
          <cell r="E249" t="str">
            <v>Buah</v>
          </cell>
          <cell r="F249">
            <v>23000</v>
          </cell>
          <cell r="G249">
            <v>0</v>
          </cell>
          <cell r="J249">
            <v>0</v>
          </cell>
          <cell r="K249">
            <v>27600</v>
          </cell>
          <cell r="L249">
            <v>29900</v>
          </cell>
          <cell r="M249">
            <v>25300.000000000004</v>
          </cell>
          <cell r="N249">
            <v>24150</v>
          </cell>
          <cell r="AC249">
            <v>16099.999999999998</v>
          </cell>
        </row>
        <row r="250">
          <cell r="A250">
            <v>243</v>
          </cell>
          <cell r="B250" t="str">
            <v>PBDR85</v>
          </cell>
          <cell r="C250">
            <v>1176</v>
          </cell>
          <cell r="D250" t="str">
            <v>Pole Band Doble Rack 8,5"</v>
          </cell>
          <cell r="E250" t="str">
            <v>Buah</v>
          </cell>
          <cell r="F250">
            <v>24000</v>
          </cell>
          <cell r="G250">
            <v>0</v>
          </cell>
          <cell r="I250">
            <v>22000</v>
          </cell>
          <cell r="J250" t="str">
            <v>ha 7/3/06</v>
          </cell>
          <cell r="K250">
            <v>28800</v>
          </cell>
          <cell r="L250">
            <v>31200</v>
          </cell>
          <cell r="M250">
            <v>26400.000000000004</v>
          </cell>
          <cell r="N250">
            <v>25200</v>
          </cell>
          <cell r="AC250">
            <v>16800</v>
          </cell>
        </row>
        <row r="251">
          <cell r="A251">
            <v>244</v>
          </cell>
          <cell r="B251" t="str">
            <v>PBDU35</v>
          </cell>
          <cell r="C251">
            <v>1178</v>
          </cell>
          <cell r="D251" t="str">
            <v>Pole Band Doble Up Set 3,5"</v>
          </cell>
          <cell r="E251" t="str">
            <v>Buah</v>
          </cell>
          <cell r="F251">
            <v>19500</v>
          </cell>
          <cell r="G251">
            <v>0</v>
          </cell>
          <cell r="J251">
            <v>0</v>
          </cell>
          <cell r="K251">
            <v>23400</v>
          </cell>
          <cell r="L251">
            <v>25350</v>
          </cell>
          <cell r="M251">
            <v>21450</v>
          </cell>
          <cell r="N251">
            <v>20475</v>
          </cell>
          <cell r="AC251">
            <v>13650</v>
          </cell>
        </row>
        <row r="252">
          <cell r="A252">
            <v>245</v>
          </cell>
          <cell r="B252" t="str">
            <v>PBDU45</v>
          </cell>
          <cell r="C252">
            <v>1178</v>
          </cell>
          <cell r="D252" t="str">
            <v>Pole Band Doble Up Set 4,5"</v>
          </cell>
          <cell r="E252" t="str">
            <v>Buah</v>
          </cell>
          <cell r="F252">
            <v>20000</v>
          </cell>
          <cell r="G252">
            <v>0</v>
          </cell>
          <cell r="J252">
            <v>0</v>
          </cell>
          <cell r="K252">
            <v>24000</v>
          </cell>
          <cell r="L252">
            <v>26000</v>
          </cell>
          <cell r="M252">
            <v>22000</v>
          </cell>
          <cell r="N252">
            <v>21000</v>
          </cell>
          <cell r="AC252">
            <v>14000</v>
          </cell>
        </row>
        <row r="253">
          <cell r="A253">
            <v>246</v>
          </cell>
          <cell r="B253" t="str">
            <v>PBDU55</v>
          </cell>
          <cell r="C253">
            <v>1178</v>
          </cell>
          <cell r="D253" t="str">
            <v>Pole Band Doble Up Set 5,5"</v>
          </cell>
          <cell r="E253" t="str">
            <v>Buah</v>
          </cell>
          <cell r="F253">
            <v>21000</v>
          </cell>
          <cell r="G253">
            <v>0</v>
          </cell>
          <cell r="J253">
            <v>0</v>
          </cell>
          <cell r="K253">
            <v>25200</v>
          </cell>
          <cell r="L253">
            <v>27300</v>
          </cell>
          <cell r="M253">
            <v>23100.000000000004</v>
          </cell>
          <cell r="N253">
            <v>22050</v>
          </cell>
          <cell r="AC253">
            <v>14699.999999999998</v>
          </cell>
        </row>
        <row r="254">
          <cell r="A254">
            <v>247</v>
          </cell>
          <cell r="B254" t="str">
            <v>PBDU65</v>
          </cell>
          <cell r="C254">
            <v>1179</v>
          </cell>
          <cell r="D254" t="str">
            <v>Pole Band Doble Up Set 6,5"</v>
          </cell>
          <cell r="E254" t="str">
            <v>Buah</v>
          </cell>
          <cell r="F254">
            <v>22000</v>
          </cell>
          <cell r="G254">
            <v>0</v>
          </cell>
          <cell r="J254">
            <v>0</v>
          </cell>
          <cell r="K254">
            <v>26400</v>
          </cell>
          <cell r="L254">
            <v>28600</v>
          </cell>
          <cell r="M254">
            <v>24200.000000000004</v>
          </cell>
          <cell r="N254">
            <v>23100</v>
          </cell>
          <cell r="AC254">
            <v>15399.999999999998</v>
          </cell>
        </row>
        <row r="255">
          <cell r="A255">
            <v>248</v>
          </cell>
          <cell r="B255" t="str">
            <v>PBDU75</v>
          </cell>
          <cell r="C255">
            <v>1179</v>
          </cell>
          <cell r="D255" t="str">
            <v>Pole Band Doble Up Set 7,5"</v>
          </cell>
          <cell r="E255" t="str">
            <v>Buah</v>
          </cell>
          <cell r="F255">
            <v>23000</v>
          </cell>
          <cell r="J255">
            <v>0</v>
          </cell>
          <cell r="K255">
            <v>27600</v>
          </cell>
          <cell r="L255">
            <v>29900</v>
          </cell>
          <cell r="M255">
            <v>25300.000000000004</v>
          </cell>
          <cell r="N255">
            <v>24150</v>
          </cell>
          <cell r="AC255">
            <v>16099.999999999998</v>
          </cell>
        </row>
        <row r="256">
          <cell r="A256">
            <v>249</v>
          </cell>
          <cell r="B256" t="str">
            <v>PBDU85</v>
          </cell>
          <cell r="C256">
            <v>1179</v>
          </cell>
          <cell r="D256" t="str">
            <v>Pole Band Doble Up Set 8,5"</v>
          </cell>
          <cell r="E256" t="str">
            <v>Buah</v>
          </cell>
          <cell r="F256">
            <v>24000</v>
          </cell>
          <cell r="J256">
            <v>0</v>
          </cell>
          <cell r="K256">
            <v>28800</v>
          </cell>
          <cell r="L256">
            <v>31200</v>
          </cell>
          <cell r="M256">
            <v>26400.000000000004</v>
          </cell>
          <cell r="N256">
            <v>25200</v>
          </cell>
          <cell r="AC256">
            <v>16800</v>
          </cell>
        </row>
        <row r="257">
          <cell r="A257">
            <v>250</v>
          </cell>
          <cell r="B257" t="str">
            <v>PBDU95</v>
          </cell>
          <cell r="C257">
            <v>1179</v>
          </cell>
          <cell r="D257" t="str">
            <v>Pole Band Doble Up Set 9,5"</v>
          </cell>
          <cell r="E257" t="str">
            <v>Buah</v>
          </cell>
          <cell r="F257">
            <v>25000</v>
          </cell>
          <cell r="J257">
            <v>0</v>
          </cell>
          <cell r="K257">
            <v>30000</v>
          </cell>
          <cell r="L257">
            <v>32500</v>
          </cell>
          <cell r="M257">
            <v>27500.000000000004</v>
          </cell>
          <cell r="N257">
            <v>26250</v>
          </cell>
          <cell r="AC257">
            <v>17500</v>
          </cell>
        </row>
        <row r="258">
          <cell r="A258">
            <v>251</v>
          </cell>
          <cell r="B258" t="str">
            <v>PBDF</v>
          </cell>
          <cell r="C258">
            <v>1180</v>
          </cell>
          <cell r="D258" t="str">
            <v>Pole Band Fleksibel</v>
          </cell>
          <cell r="E258" t="str">
            <v>Buah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AC258">
            <v>0</v>
          </cell>
        </row>
        <row r="259">
          <cell r="A259">
            <v>252</v>
          </cell>
          <cell r="B259" t="str">
            <v>pbsr35</v>
          </cell>
          <cell r="D259" t="str">
            <v>Pole Band Single Rack 3,5</v>
          </cell>
          <cell r="E259" t="str">
            <v>Buah</v>
          </cell>
          <cell r="F259">
            <v>17000</v>
          </cell>
          <cell r="J259">
            <v>0</v>
          </cell>
          <cell r="K259">
            <v>20400</v>
          </cell>
          <cell r="L259">
            <v>22100</v>
          </cell>
          <cell r="M259">
            <v>18700</v>
          </cell>
          <cell r="N259">
            <v>17850</v>
          </cell>
          <cell r="AC259">
            <v>11900</v>
          </cell>
        </row>
        <row r="260">
          <cell r="A260">
            <v>253</v>
          </cell>
          <cell r="B260" t="str">
            <v>pbsr45</v>
          </cell>
          <cell r="D260" t="str">
            <v>Pole Band Single Rack 4,5</v>
          </cell>
          <cell r="E260" t="str">
            <v>Buah</v>
          </cell>
          <cell r="F260">
            <v>18000</v>
          </cell>
          <cell r="J260">
            <v>0</v>
          </cell>
          <cell r="K260">
            <v>21600</v>
          </cell>
          <cell r="L260">
            <v>23400</v>
          </cell>
          <cell r="M260">
            <v>19800</v>
          </cell>
          <cell r="N260">
            <v>18900</v>
          </cell>
          <cell r="AC260">
            <v>12600</v>
          </cell>
        </row>
        <row r="261">
          <cell r="A261">
            <v>254</v>
          </cell>
          <cell r="B261" t="str">
            <v>pbsr55</v>
          </cell>
          <cell r="D261" t="str">
            <v>Pole Band Single Rack 5,5</v>
          </cell>
          <cell r="E261" t="str">
            <v>Buah</v>
          </cell>
          <cell r="F261">
            <v>19000</v>
          </cell>
          <cell r="J261">
            <v>0</v>
          </cell>
          <cell r="K261">
            <v>22800</v>
          </cell>
          <cell r="L261">
            <v>24700</v>
          </cell>
          <cell r="M261">
            <v>20900</v>
          </cell>
          <cell r="N261">
            <v>19950</v>
          </cell>
          <cell r="AC261">
            <v>13300</v>
          </cell>
        </row>
        <row r="262">
          <cell r="A262">
            <v>255</v>
          </cell>
          <cell r="B262" t="str">
            <v>pbsr65</v>
          </cell>
          <cell r="D262" t="str">
            <v>Pole Band Single Rack 6,5</v>
          </cell>
          <cell r="E262" t="str">
            <v>Buah</v>
          </cell>
          <cell r="F262">
            <v>20000</v>
          </cell>
          <cell r="J262">
            <v>0</v>
          </cell>
          <cell r="K262">
            <v>24000</v>
          </cell>
          <cell r="L262">
            <v>26000</v>
          </cell>
          <cell r="M262">
            <v>22000</v>
          </cell>
          <cell r="N262">
            <v>21000</v>
          </cell>
          <cell r="AC262">
            <v>14000</v>
          </cell>
        </row>
        <row r="263">
          <cell r="A263">
            <v>256</v>
          </cell>
          <cell r="B263" t="str">
            <v>PBSR75</v>
          </cell>
          <cell r="C263">
            <v>1181</v>
          </cell>
          <cell r="D263" t="str">
            <v>Pole Band Single Rack 7 ,5"</v>
          </cell>
          <cell r="E263" t="str">
            <v>Buah</v>
          </cell>
          <cell r="F263">
            <v>20500</v>
          </cell>
          <cell r="J263">
            <v>0</v>
          </cell>
          <cell r="K263">
            <v>24600</v>
          </cell>
          <cell r="L263">
            <v>26650</v>
          </cell>
          <cell r="M263">
            <v>22550.000000000004</v>
          </cell>
          <cell r="N263">
            <v>21525</v>
          </cell>
          <cell r="AC263">
            <v>14349.999999999998</v>
          </cell>
        </row>
        <row r="264">
          <cell r="A264">
            <v>257</v>
          </cell>
          <cell r="B264" t="str">
            <v>PBSR85</v>
          </cell>
          <cell r="C264">
            <v>1182</v>
          </cell>
          <cell r="D264" t="str">
            <v xml:space="preserve">Pole Band Single Rack 8 ,5"                    </v>
          </cell>
          <cell r="E264" t="str">
            <v>Buah</v>
          </cell>
          <cell r="F264">
            <v>22000</v>
          </cell>
          <cell r="J264">
            <v>0</v>
          </cell>
          <cell r="K264">
            <v>26400</v>
          </cell>
          <cell r="L264">
            <v>28600</v>
          </cell>
          <cell r="M264">
            <v>24200.000000000004</v>
          </cell>
          <cell r="N264">
            <v>23100</v>
          </cell>
          <cell r="AC264">
            <v>15399.999999999998</v>
          </cell>
        </row>
        <row r="265">
          <cell r="A265">
            <v>258</v>
          </cell>
          <cell r="B265" t="str">
            <v>PBSR95</v>
          </cell>
          <cell r="C265">
            <v>1182</v>
          </cell>
          <cell r="D265" t="str">
            <v xml:space="preserve">Pole Band Single Rack 9 ,5"                    </v>
          </cell>
          <cell r="E265" t="str">
            <v>Buah</v>
          </cell>
          <cell r="F265">
            <v>23000</v>
          </cell>
          <cell r="J265">
            <v>0</v>
          </cell>
          <cell r="K265">
            <v>27600</v>
          </cell>
          <cell r="L265">
            <v>29900</v>
          </cell>
          <cell r="M265">
            <v>25300.000000000004</v>
          </cell>
          <cell r="N265">
            <v>24150</v>
          </cell>
          <cell r="AC265">
            <v>16099.999999999998</v>
          </cell>
        </row>
        <row r="266">
          <cell r="A266">
            <v>259</v>
          </cell>
          <cell r="B266" t="str">
            <v>PBSU45</v>
          </cell>
          <cell r="C266">
            <v>1183</v>
          </cell>
          <cell r="D266" t="str">
            <v>Pole Band Single Up Set  4,5"</v>
          </cell>
          <cell r="E266" t="str">
            <v>Buah</v>
          </cell>
          <cell r="F266">
            <v>18000</v>
          </cell>
          <cell r="J266">
            <v>0</v>
          </cell>
          <cell r="K266">
            <v>21600</v>
          </cell>
          <cell r="L266">
            <v>23400</v>
          </cell>
          <cell r="M266">
            <v>19800</v>
          </cell>
          <cell r="N266">
            <v>18900</v>
          </cell>
          <cell r="AC266">
            <v>12600</v>
          </cell>
        </row>
        <row r="267">
          <cell r="A267">
            <v>260</v>
          </cell>
          <cell r="B267" t="str">
            <v>PBSU55</v>
          </cell>
          <cell r="C267">
            <v>1183</v>
          </cell>
          <cell r="D267" t="str">
            <v>Pole Band Single Up Set  5,5"</v>
          </cell>
          <cell r="E267" t="str">
            <v>Buah</v>
          </cell>
          <cell r="F267">
            <v>19000</v>
          </cell>
          <cell r="J267">
            <v>0</v>
          </cell>
          <cell r="K267">
            <v>22800</v>
          </cell>
          <cell r="L267">
            <v>24700</v>
          </cell>
          <cell r="M267">
            <v>20900</v>
          </cell>
          <cell r="N267">
            <v>19950</v>
          </cell>
          <cell r="AC267">
            <v>13300</v>
          </cell>
        </row>
        <row r="268">
          <cell r="A268">
            <v>261</v>
          </cell>
          <cell r="B268" t="str">
            <v>PBSU65</v>
          </cell>
          <cell r="C268">
            <v>1183</v>
          </cell>
          <cell r="D268" t="str">
            <v>Pole Band Single Up Set  6,5"</v>
          </cell>
          <cell r="E268" t="str">
            <v>Buah</v>
          </cell>
          <cell r="F268">
            <v>20000</v>
          </cell>
          <cell r="J268">
            <v>0</v>
          </cell>
          <cell r="K268">
            <v>24000</v>
          </cell>
          <cell r="L268">
            <v>26000</v>
          </cell>
          <cell r="M268">
            <v>22000</v>
          </cell>
          <cell r="N268">
            <v>21000</v>
          </cell>
          <cell r="AC268">
            <v>14000</v>
          </cell>
        </row>
        <row r="269">
          <cell r="A269">
            <v>262</v>
          </cell>
          <cell r="B269" t="str">
            <v>PBSU75</v>
          </cell>
          <cell r="C269">
            <v>1184</v>
          </cell>
          <cell r="D269" t="str">
            <v>Pole Band Single Up Set  7,5"</v>
          </cell>
          <cell r="E269" t="str">
            <v>Buah</v>
          </cell>
          <cell r="F269">
            <v>21000</v>
          </cell>
          <cell r="J269">
            <v>0</v>
          </cell>
          <cell r="K269">
            <v>25200</v>
          </cell>
          <cell r="L269">
            <v>27300</v>
          </cell>
          <cell r="M269">
            <v>23100.000000000004</v>
          </cell>
          <cell r="N269">
            <v>22050</v>
          </cell>
          <cell r="AC269">
            <v>14699.999999999998</v>
          </cell>
        </row>
        <row r="270">
          <cell r="A270">
            <v>263</v>
          </cell>
          <cell r="B270" t="str">
            <v>PBSU85</v>
          </cell>
          <cell r="C270">
            <v>1185</v>
          </cell>
          <cell r="D270" t="str">
            <v>Pole Band Single Up Set  8,5"</v>
          </cell>
          <cell r="E270" t="str">
            <v>Buah</v>
          </cell>
          <cell r="F270">
            <v>22000</v>
          </cell>
          <cell r="J270">
            <v>0</v>
          </cell>
          <cell r="K270">
            <v>26400</v>
          </cell>
          <cell r="L270">
            <v>28600</v>
          </cell>
          <cell r="M270">
            <v>24200.000000000004</v>
          </cell>
          <cell r="N270">
            <v>23100</v>
          </cell>
          <cell r="AC270">
            <v>15399.999999999998</v>
          </cell>
        </row>
        <row r="271">
          <cell r="A271">
            <v>264</v>
          </cell>
          <cell r="B271" t="str">
            <v>PBSU95</v>
          </cell>
          <cell r="C271">
            <v>1185</v>
          </cell>
          <cell r="D271" t="str">
            <v>Pole Band Single Up Set  9,5"</v>
          </cell>
          <cell r="E271" t="str">
            <v>Buah</v>
          </cell>
          <cell r="F271">
            <v>23000</v>
          </cell>
          <cell r="J271">
            <v>0</v>
          </cell>
          <cell r="K271">
            <v>27600</v>
          </cell>
          <cell r="L271">
            <v>29900</v>
          </cell>
          <cell r="M271">
            <v>25300.000000000004</v>
          </cell>
          <cell r="N271">
            <v>24150</v>
          </cell>
          <cell r="AC271">
            <v>16099.999999999998</v>
          </cell>
        </row>
        <row r="272">
          <cell r="A272">
            <v>265</v>
          </cell>
          <cell r="B272" t="str">
            <v>PRL3</v>
          </cell>
          <cell r="C272">
            <v>1186</v>
          </cell>
          <cell r="D272" t="str">
            <v>Pralon 3"</v>
          </cell>
          <cell r="E272" t="str">
            <v>Buah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AC272">
            <v>0</v>
          </cell>
        </row>
        <row r="273">
          <cell r="A273">
            <v>266</v>
          </cell>
          <cell r="B273" t="str">
            <v>RA587</v>
          </cell>
          <cell r="C273">
            <v>1187</v>
          </cell>
          <cell r="D273" t="str">
            <v>Rod Anchor 5/8" x 7"</v>
          </cell>
          <cell r="E273" t="str">
            <v>Buah</v>
          </cell>
          <cell r="F273">
            <v>38750</v>
          </cell>
          <cell r="J273">
            <v>0</v>
          </cell>
          <cell r="K273">
            <v>46500</v>
          </cell>
          <cell r="L273">
            <v>50375</v>
          </cell>
          <cell r="M273">
            <v>42625</v>
          </cell>
          <cell r="N273">
            <v>40687.5</v>
          </cell>
          <cell r="AC273">
            <v>27125</v>
          </cell>
        </row>
        <row r="274">
          <cell r="A274">
            <v>267</v>
          </cell>
          <cell r="D274" t="str">
            <v xml:space="preserve">Rod Anchor 5/8" x 7" + Expanding </v>
          </cell>
          <cell r="E274" t="str">
            <v>Buah</v>
          </cell>
          <cell r="F274">
            <v>77500</v>
          </cell>
          <cell r="J274">
            <v>0</v>
          </cell>
          <cell r="K274">
            <v>93000</v>
          </cell>
          <cell r="L274">
            <v>100750</v>
          </cell>
          <cell r="M274">
            <v>85250</v>
          </cell>
          <cell r="N274">
            <v>81375</v>
          </cell>
          <cell r="AC274">
            <v>54250</v>
          </cell>
        </row>
        <row r="275">
          <cell r="A275">
            <v>268</v>
          </cell>
          <cell r="B275" t="str">
            <v>RA588</v>
          </cell>
          <cell r="C275">
            <v>1188</v>
          </cell>
          <cell r="D275" t="str">
            <v>Rod Anchor 5/8" x 8"</v>
          </cell>
          <cell r="E275" t="str">
            <v>Buah</v>
          </cell>
          <cell r="F275">
            <v>45000</v>
          </cell>
          <cell r="G275">
            <v>30000</v>
          </cell>
          <cell r="H275" t="str">
            <v>win 27/1/06</v>
          </cell>
          <cell r="J275">
            <v>0</v>
          </cell>
          <cell r="K275">
            <v>54000</v>
          </cell>
          <cell r="L275">
            <v>58500</v>
          </cell>
          <cell r="M275">
            <v>49500.000000000007</v>
          </cell>
          <cell r="N275">
            <v>47250</v>
          </cell>
          <cell r="AC275">
            <v>31499.999999999996</v>
          </cell>
        </row>
        <row r="276">
          <cell r="A276">
            <v>269</v>
          </cell>
          <cell r="B276" t="str">
            <v>SHCL</v>
          </cell>
          <cell r="C276">
            <v>1072</v>
          </cell>
          <cell r="D276" t="str">
            <v>Sacle hang + co level com</v>
          </cell>
          <cell r="E276" t="str">
            <v>Buah</v>
          </cell>
          <cell r="F276">
            <v>25000</v>
          </cell>
          <cell r="G276">
            <v>20000</v>
          </cell>
          <cell r="H276" t="str">
            <v>dp 10/4/07</v>
          </cell>
          <cell r="I276">
            <v>24000</v>
          </cell>
          <cell r="J276" t="str">
            <v>ha 15/3/06</v>
          </cell>
          <cell r="K276">
            <v>30000</v>
          </cell>
          <cell r="L276">
            <v>32500</v>
          </cell>
          <cell r="M276">
            <v>27500.000000000004</v>
          </cell>
          <cell r="N276">
            <v>26250</v>
          </cell>
          <cell r="AC276">
            <v>17500</v>
          </cell>
        </row>
        <row r="277">
          <cell r="A277">
            <v>270</v>
          </cell>
          <cell r="B277" t="str">
            <v>SA58</v>
          </cell>
          <cell r="C277">
            <v>1189</v>
          </cell>
          <cell r="D277" t="str">
            <v>Schackle Anchor 5/8"</v>
          </cell>
          <cell r="E277" t="str">
            <v>Buah</v>
          </cell>
          <cell r="F277">
            <v>8000</v>
          </cell>
          <cell r="J277">
            <v>0</v>
          </cell>
          <cell r="K277">
            <v>9600</v>
          </cell>
          <cell r="L277">
            <v>10400</v>
          </cell>
          <cell r="M277">
            <v>8800</v>
          </cell>
          <cell r="N277">
            <v>8400</v>
          </cell>
          <cell r="AC277">
            <v>5600</v>
          </cell>
        </row>
        <row r="278">
          <cell r="A278">
            <v>271</v>
          </cell>
          <cell r="B278" t="str">
            <v>sc90</v>
          </cell>
          <cell r="D278" t="str">
            <v>Scoen 90</v>
          </cell>
          <cell r="E278" t="str">
            <v>BUah</v>
          </cell>
          <cell r="F278">
            <v>5060</v>
          </cell>
          <cell r="J278">
            <v>0</v>
          </cell>
          <cell r="K278">
            <v>6072</v>
          </cell>
          <cell r="L278">
            <v>6578</v>
          </cell>
          <cell r="M278">
            <v>5566</v>
          </cell>
          <cell r="N278">
            <v>5313</v>
          </cell>
          <cell r="AC278">
            <v>3542</v>
          </cell>
        </row>
        <row r="279">
          <cell r="A279">
            <v>272</v>
          </cell>
          <cell r="B279" t="str">
            <v>SCB24</v>
          </cell>
          <cell r="C279">
            <v>1190</v>
          </cell>
          <cell r="D279" t="str">
            <v>Scoen Besi 240</v>
          </cell>
          <cell r="E279" t="str">
            <v>Buah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AC279">
            <v>0</v>
          </cell>
        </row>
        <row r="280">
          <cell r="A280">
            <v>273</v>
          </cell>
          <cell r="B280" t="str">
            <v>Sb</v>
          </cell>
          <cell r="C280">
            <v>1191</v>
          </cell>
          <cell r="D280" t="str">
            <v>Segment Band</v>
          </cell>
          <cell r="E280" t="str">
            <v>Buah</v>
          </cell>
          <cell r="F280">
            <v>12100</v>
          </cell>
          <cell r="J280">
            <v>0</v>
          </cell>
          <cell r="K280">
            <v>14520</v>
          </cell>
          <cell r="L280">
            <v>15730</v>
          </cell>
          <cell r="M280">
            <v>13310.000000000002</v>
          </cell>
          <cell r="N280">
            <v>12705</v>
          </cell>
          <cell r="AC280">
            <v>8470</v>
          </cell>
        </row>
        <row r="281">
          <cell r="A281">
            <v>274</v>
          </cell>
          <cell r="B281" t="str">
            <v>SCAC24</v>
          </cell>
          <cell r="C281">
            <v>1192</v>
          </cell>
          <cell r="D281" t="str">
            <v>Sepatu Kabel AL/CU 240 mm , dua lubang</v>
          </cell>
          <cell r="E281" t="str">
            <v>Buah</v>
          </cell>
          <cell r="F281">
            <v>76500</v>
          </cell>
          <cell r="J281">
            <v>0</v>
          </cell>
          <cell r="K281">
            <v>91800</v>
          </cell>
          <cell r="L281">
            <v>99450</v>
          </cell>
          <cell r="M281">
            <v>84150</v>
          </cell>
          <cell r="N281">
            <v>80325</v>
          </cell>
          <cell r="AC281">
            <v>53550</v>
          </cell>
        </row>
        <row r="282">
          <cell r="A282">
            <v>275</v>
          </cell>
          <cell r="B282" t="str">
            <v>SCAC7</v>
          </cell>
          <cell r="C282">
            <v>1193</v>
          </cell>
          <cell r="D282" t="str">
            <v>Sepatu Kabel AL/CU 70 mm</v>
          </cell>
          <cell r="E282" t="str">
            <v>Buah</v>
          </cell>
          <cell r="F282">
            <v>22000</v>
          </cell>
          <cell r="G282">
            <v>20000</v>
          </cell>
          <cell r="H282" t="str">
            <v>win10/4/07</v>
          </cell>
          <cell r="J282">
            <v>0</v>
          </cell>
          <cell r="K282">
            <v>26400</v>
          </cell>
          <cell r="L282">
            <v>28600</v>
          </cell>
          <cell r="M282">
            <v>24200.000000000004</v>
          </cell>
          <cell r="N282">
            <v>23100</v>
          </cell>
          <cell r="O282">
            <v>46090</v>
          </cell>
          <cell r="AC282">
            <v>15399.999999999998</v>
          </cell>
        </row>
        <row r="283">
          <cell r="A283">
            <v>276</v>
          </cell>
          <cell r="B283" t="str">
            <v>swj616</v>
          </cell>
          <cell r="C283">
            <v>1195</v>
          </cell>
          <cell r="D283" t="str">
            <v>Service Wedge Clamp 616</v>
          </cell>
          <cell r="E283" t="str">
            <v>Buah</v>
          </cell>
          <cell r="F283">
            <v>4000</v>
          </cell>
          <cell r="J283">
            <v>0</v>
          </cell>
          <cell r="K283">
            <v>4800</v>
          </cell>
          <cell r="L283">
            <v>5200</v>
          </cell>
          <cell r="M283">
            <v>4400</v>
          </cell>
          <cell r="N283">
            <v>4200</v>
          </cell>
          <cell r="AC283">
            <v>2800</v>
          </cell>
        </row>
        <row r="284">
          <cell r="A284">
            <v>277</v>
          </cell>
          <cell r="B284" t="str">
            <v>swj625</v>
          </cell>
          <cell r="C284">
            <v>1196</v>
          </cell>
          <cell r="D284" t="str">
            <v>Service Wedge Clamp 625</v>
          </cell>
          <cell r="E284" t="str">
            <v>Buah</v>
          </cell>
          <cell r="F284">
            <v>4000</v>
          </cell>
          <cell r="J284">
            <v>0</v>
          </cell>
          <cell r="K284">
            <v>4800</v>
          </cell>
          <cell r="L284">
            <v>5200</v>
          </cell>
          <cell r="M284">
            <v>4400</v>
          </cell>
          <cell r="N284">
            <v>4200</v>
          </cell>
          <cell r="AC284">
            <v>2800</v>
          </cell>
        </row>
        <row r="285">
          <cell r="A285">
            <v>278</v>
          </cell>
          <cell r="B285" t="str">
            <v>SDB</v>
          </cell>
          <cell r="C285">
            <v>1194</v>
          </cell>
          <cell r="D285" t="str">
            <v>Side Bracket</v>
          </cell>
          <cell r="E285" t="str">
            <v>Buah</v>
          </cell>
          <cell r="F285">
            <v>42500</v>
          </cell>
          <cell r="J285">
            <v>0</v>
          </cell>
          <cell r="K285">
            <v>51000</v>
          </cell>
          <cell r="L285">
            <v>55250</v>
          </cell>
          <cell r="M285">
            <v>46750.000000000007</v>
          </cell>
          <cell r="N285">
            <v>44625</v>
          </cell>
          <cell r="AC285">
            <v>29749.999999999996</v>
          </cell>
        </row>
        <row r="286">
          <cell r="A286">
            <v>279</v>
          </cell>
          <cell r="B286" t="str">
            <v>SC12</v>
          </cell>
          <cell r="C286">
            <v>1195</v>
          </cell>
          <cell r="D286" t="str">
            <v>Skun 120 mm</v>
          </cell>
          <cell r="E286" t="str">
            <v>Buah</v>
          </cell>
          <cell r="F286">
            <v>6210</v>
          </cell>
          <cell r="J286">
            <v>0</v>
          </cell>
          <cell r="K286">
            <v>7452</v>
          </cell>
          <cell r="L286">
            <v>8073</v>
          </cell>
          <cell r="M286">
            <v>6831.0000000000009</v>
          </cell>
          <cell r="N286">
            <v>6520.5</v>
          </cell>
          <cell r="AC286">
            <v>4347</v>
          </cell>
        </row>
        <row r="287">
          <cell r="A287">
            <v>280</v>
          </cell>
          <cell r="B287" t="str">
            <v>SC15</v>
          </cell>
          <cell r="C287">
            <v>1196</v>
          </cell>
          <cell r="D287" t="str">
            <v>Skun 150 mm</v>
          </cell>
          <cell r="E287" t="str">
            <v>Buah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AC287">
            <v>0</v>
          </cell>
        </row>
        <row r="288">
          <cell r="A288">
            <v>281</v>
          </cell>
          <cell r="B288" t="str">
            <v>SC16</v>
          </cell>
          <cell r="C288">
            <v>1197</v>
          </cell>
          <cell r="D288" t="str">
            <v>Skun 16 mm</v>
          </cell>
          <cell r="E288" t="str">
            <v>Buah</v>
          </cell>
          <cell r="F288">
            <v>1000</v>
          </cell>
          <cell r="J288">
            <v>0</v>
          </cell>
          <cell r="K288">
            <v>1200</v>
          </cell>
          <cell r="L288">
            <v>1300</v>
          </cell>
          <cell r="M288">
            <v>1100</v>
          </cell>
          <cell r="N288">
            <v>1050</v>
          </cell>
          <cell r="AC288">
            <v>700</v>
          </cell>
        </row>
        <row r="289">
          <cell r="A289">
            <v>282</v>
          </cell>
          <cell r="B289" t="str">
            <v>SC25</v>
          </cell>
          <cell r="C289">
            <v>1198</v>
          </cell>
          <cell r="D289" t="str">
            <v>Skun 25 mm</v>
          </cell>
          <cell r="E289" t="str">
            <v>Buah</v>
          </cell>
          <cell r="F289">
            <v>1500</v>
          </cell>
          <cell r="J289">
            <v>0</v>
          </cell>
          <cell r="K289">
            <v>1800</v>
          </cell>
          <cell r="L289">
            <v>1950</v>
          </cell>
          <cell r="M289">
            <v>1650.0000000000002</v>
          </cell>
          <cell r="N289">
            <v>1575</v>
          </cell>
          <cell r="AC289">
            <v>1050</v>
          </cell>
        </row>
        <row r="290">
          <cell r="A290">
            <v>283</v>
          </cell>
          <cell r="B290" t="str">
            <v>SC30</v>
          </cell>
          <cell r="C290">
            <v>1199</v>
          </cell>
          <cell r="D290" t="str">
            <v>Skun 300 mm</v>
          </cell>
          <cell r="E290" t="str">
            <v>Buah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AC290">
            <v>0</v>
          </cell>
        </row>
        <row r="291">
          <cell r="A291">
            <v>284</v>
          </cell>
          <cell r="B291" t="str">
            <v>SC35</v>
          </cell>
          <cell r="C291">
            <v>1200</v>
          </cell>
          <cell r="D291" t="str">
            <v>Skun 35 mm</v>
          </cell>
          <cell r="E291" t="str">
            <v>Buah</v>
          </cell>
          <cell r="F291">
            <v>2000</v>
          </cell>
          <cell r="J291">
            <v>0</v>
          </cell>
          <cell r="K291">
            <v>2400</v>
          </cell>
          <cell r="L291">
            <v>2600</v>
          </cell>
          <cell r="M291">
            <v>2200</v>
          </cell>
          <cell r="N291">
            <v>2100</v>
          </cell>
          <cell r="AC291">
            <v>1400</v>
          </cell>
        </row>
        <row r="292">
          <cell r="A292">
            <v>285</v>
          </cell>
          <cell r="B292" t="str">
            <v>SC50</v>
          </cell>
          <cell r="C292">
            <v>1201</v>
          </cell>
          <cell r="D292" t="str">
            <v>Skun 50 mm</v>
          </cell>
          <cell r="E292" t="str">
            <v>Buah</v>
          </cell>
          <cell r="F292">
            <v>3000</v>
          </cell>
          <cell r="J292">
            <v>0</v>
          </cell>
          <cell r="K292">
            <v>3600</v>
          </cell>
          <cell r="L292">
            <v>3900</v>
          </cell>
          <cell r="M292">
            <v>3300.0000000000005</v>
          </cell>
          <cell r="N292">
            <v>3150</v>
          </cell>
          <cell r="AC292">
            <v>2100</v>
          </cell>
        </row>
        <row r="293">
          <cell r="A293">
            <v>286</v>
          </cell>
          <cell r="B293" t="str">
            <v>SC70</v>
          </cell>
          <cell r="D293" t="str">
            <v>Skun 70 mm</v>
          </cell>
          <cell r="E293" t="str">
            <v>Buah</v>
          </cell>
          <cell r="F293">
            <v>4200</v>
          </cell>
          <cell r="J293">
            <v>0</v>
          </cell>
          <cell r="K293">
            <v>5040</v>
          </cell>
          <cell r="L293">
            <v>5460</v>
          </cell>
          <cell r="M293">
            <v>4620</v>
          </cell>
          <cell r="N293">
            <v>4410</v>
          </cell>
          <cell r="AC293">
            <v>2940</v>
          </cell>
        </row>
        <row r="294">
          <cell r="A294">
            <v>287</v>
          </cell>
          <cell r="B294" t="str">
            <v>SCT7</v>
          </cell>
          <cell r="C294">
            <v>1202</v>
          </cell>
          <cell r="D294" t="str">
            <v>Skun 70 mm/Tembaga</v>
          </cell>
          <cell r="E294" t="str">
            <v>Buah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AC294">
            <v>0</v>
          </cell>
        </row>
        <row r="295">
          <cell r="A295">
            <v>288</v>
          </cell>
          <cell r="B295" t="str">
            <v>TK</v>
          </cell>
          <cell r="C295">
            <v>1203</v>
          </cell>
          <cell r="D295" t="str">
            <v>Split Plastic Sleve ( Tutup Kabel )</v>
          </cell>
          <cell r="E295" t="str">
            <v>Buah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AC295">
            <v>0</v>
          </cell>
        </row>
        <row r="296">
          <cell r="A296">
            <v>289</v>
          </cell>
          <cell r="B296" t="str">
            <v>ANSISR</v>
          </cell>
          <cell r="C296">
            <v>1204</v>
          </cell>
          <cell r="D296" t="str">
            <v>Spoll SR</v>
          </cell>
          <cell r="E296" t="str">
            <v>Buah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AC296">
            <v>0</v>
          </cell>
        </row>
        <row r="297">
          <cell r="A297">
            <v>290</v>
          </cell>
          <cell r="B297" t="str">
            <v>ANSI532</v>
          </cell>
          <cell r="C297">
            <v>1205</v>
          </cell>
          <cell r="D297" t="str">
            <v>Spool Insulator Ansi 53 - 2</v>
          </cell>
          <cell r="E297" t="str">
            <v>Buah</v>
          </cell>
          <cell r="F297">
            <v>11000</v>
          </cell>
          <cell r="G297">
            <v>9500</v>
          </cell>
          <cell r="H297" t="str">
            <v>Sigit 1/12/06</v>
          </cell>
          <cell r="I297">
            <v>10000</v>
          </cell>
          <cell r="J297" t="str">
            <v>HA 1/5/06</v>
          </cell>
          <cell r="K297">
            <v>13200</v>
          </cell>
          <cell r="L297">
            <v>14300</v>
          </cell>
          <cell r="M297">
            <v>12100.000000000002</v>
          </cell>
          <cell r="N297">
            <v>11550</v>
          </cell>
          <cell r="AC297">
            <v>7699.9999999999991</v>
          </cell>
        </row>
        <row r="298">
          <cell r="A298">
            <v>291</v>
          </cell>
          <cell r="B298" t="str">
            <v>ANSI534</v>
          </cell>
          <cell r="C298">
            <v>1206</v>
          </cell>
          <cell r="D298" t="str">
            <v>Spool Insulator Ansi 53 - 4</v>
          </cell>
          <cell r="E298" t="str">
            <v>Buah</v>
          </cell>
          <cell r="F298">
            <v>14000</v>
          </cell>
          <cell r="G298">
            <v>10000</v>
          </cell>
          <cell r="H298" t="str">
            <v>ha win 6/3/06</v>
          </cell>
          <cell r="J298">
            <v>0</v>
          </cell>
          <cell r="K298">
            <v>16800</v>
          </cell>
          <cell r="L298">
            <v>18200</v>
          </cell>
          <cell r="M298">
            <v>15400.000000000002</v>
          </cell>
          <cell r="N298">
            <v>14700</v>
          </cell>
          <cell r="AC298">
            <v>9800</v>
          </cell>
        </row>
        <row r="299">
          <cell r="A299">
            <v>292</v>
          </cell>
          <cell r="B299" t="str">
            <v>stl</v>
          </cell>
          <cell r="D299" t="str">
            <v>Stainlist</v>
          </cell>
          <cell r="E299" t="str">
            <v>Meter</v>
          </cell>
          <cell r="F299">
            <v>5400</v>
          </cell>
          <cell r="G299">
            <v>4400</v>
          </cell>
          <cell r="H299" t="str">
            <v>dp 27/4/06</v>
          </cell>
          <cell r="I299">
            <v>4500</v>
          </cell>
          <cell r="J299" t="str">
            <v>HA 1/5/06</v>
          </cell>
          <cell r="K299">
            <v>6480</v>
          </cell>
          <cell r="L299">
            <v>7020</v>
          </cell>
          <cell r="M299">
            <v>5940.0000000000009</v>
          </cell>
          <cell r="N299">
            <v>5670</v>
          </cell>
          <cell r="AC299">
            <v>3779.9999999999995</v>
          </cell>
        </row>
        <row r="300">
          <cell r="A300">
            <v>293</v>
          </cell>
          <cell r="B300" t="str">
            <v>YK</v>
          </cell>
          <cell r="C300">
            <v>1209</v>
          </cell>
          <cell r="D300" t="str">
            <v>Stoping bekel/Yokes</v>
          </cell>
          <cell r="E300" t="str">
            <v>Buah</v>
          </cell>
          <cell r="F300">
            <v>2000</v>
          </cell>
          <cell r="G300">
            <v>500</v>
          </cell>
          <cell r="H300" t="str">
            <v>win 27/1/06</v>
          </cell>
          <cell r="J300">
            <v>0</v>
          </cell>
          <cell r="K300">
            <v>2400</v>
          </cell>
          <cell r="L300">
            <v>2600</v>
          </cell>
          <cell r="M300">
            <v>2200</v>
          </cell>
          <cell r="N300">
            <v>2100</v>
          </cell>
          <cell r="AC300">
            <v>1400</v>
          </cell>
        </row>
        <row r="301">
          <cell r="A301">
            <v>294</v>
          </cell>
          <cell r="B301" t="str">
            <v>SC1524</v>
          </cell>
          <cell r="C301">
            <v>1207</v>
          </cell>
          <cell r="D301" t="str">
            <v>String Clamp 150 s/d 240 mm2</v>
          </cell>
          <cell r="E301" t="str">
            <v>Buah</v>
          </cell>
          <cell r="F301">
            <v>37500</v>
          </cell>
          <cell r="J301">
            <v>0</v>
          </cell>
          <cell r="K301">
            <v>45000</v>
          </cell>
          <cell r="L301">
            <v>48750</v>
          </cell>
          <cell r="M301">
            <v>41250</v>
          </cell>
          <cell r="N301">
            <v>39375</v>
          </cell>
          <cell r="AC301">
            <v>26250</v>
          </cell>
        </row>
        <row r="302">
          <cell r="A302">
            <v>295</v>
          </cell>
          <cell r="B302" t="str">
            <v>SC257</v>
          </cell>
          <cell r="C302">
            <v>1208</v>
          </cell>
          <cell r="D302" t="str">
            <v>String Clamp 25 -70</v>
          </cell>
          <cell r="E302" t="str">
            <v>Buah</v>
          </cell>
          <cell r="F302">
            <v>25000</v>
          </cell>
          <cell r="G302">
            <v>18000</v>
          </cell>
          <cell r="H302" t="str">
            <v>ha 15/3/06</v>
          </cell>
          <cell r="I302">
            <v>20000</v>
          </cell>
          <cell r="J302" t="str">
            <v>ha 7/3/06</v>
          </cell>
          <cell r="K302">
            <v>30000</v>
          </cell>
          <cell r="L302">
            <v>32500</v>
          </cell>
          <cell r="M302">
            <v>27500.000000000004</v>
          </cell>
          <cell r="N302">
            <v>26250</v>
          </cell>
          <cell r="AC302">
            <v>17500</v>
          </cell>
        </row>
        <row r="303">
          <cell r="A303">
            <v>296</v>
          </cell>
          <cell r="B303" t="str">
            <v>TPL</v>
          </cell>
          <cell r="C303">
            <v>1210</v>
          </cell>
          <cell r="D303" t="str">
            <v>Tambang Plastik</v>
          </cell>
          <cell r="E303" t="str">
            <v>Meter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AC303">
            <v>0</v>
          </cell>
        </row>
        <row r="304">
          <cell r="A304">
            <v>297</v>
          </cell>
          <cell r="B304" t="str">
            <v>tc</v>
          </cell>
          <cell r="C304">
            <v>1210</v>
          </cell>
          <cell r="D304" t="str">
            <v>Tap conector (35 s/d 70)</v>
          </cell>
          <cell r="E304" t="str">
            <v>Meter</v>
          </cell>
          <cell r="F304">
            <v>5000</v>
          </cell>
          <cell r="J304">
            <v>0</v>
          </cell>
          <cell r="K304">
            <v>6000</v>
          </cell>
          <cell r="L304">
            <v>6500</v>
          </cell>
          <cell r="M304">
            <v>5500</v>
          </cell>
          <cell r="N304">
            <v>5250</v>
          </cell>
          <cell r="AC304">
            <v>3500</v>
          </cell>
        </row>
        <row r="305">
          <cell r="A305">
            <v>298</v>
          </cell>
          <cell r="B305" t="str">
            <v>TER</v>
          </cell>
          <cell r="C305">
            <v>1211</v>
          </cell>
          <cell r="D305" t="str">
            <v>Ter</v>
          </cell>
          <cell r="E305" t="str">
            <v>Kaleng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AC305">
            <v>0</v>
          </cell>
        </row>
        <row r="306">
          <cell r="A306">
            <v>299</v>
          </cell>
          <cell r="B306" t="str">
            <v>TK324ID</v>
          </cell>
          <cell r="C306">
            <v>1211</v>
          </cell>
          <cell r="D306" t="str">
            <v>Terminating Kabel 3 x 240 mm2 ID</v>
          </cell>
          <cell r="E306" t="str">
            <v>Bh</v>
          </cell>
          <cell r="F306">
            <v>1450000</v>
          </cell>
          <cell r="J306">
            <v>0</v>
          </cell>
          <cell r="K306">
            <v>1740000</v>
          </cell>
          <cell r="L306">
            <v>1885000</v>
          </cell>
          <cell r="M306">
            <v>1595000.0000000002</v>
          </cell>
          <cell r="N306">
            <v>1522500</v>
          </cell>
          <cell r="AC306">
            <v>1014999.9999999999</v>
          </cell>
        </row>
        <row r="307">
          <cell r="A307">
            <v>300</v>
          </cell>
          <cell r="B307" t="str">
            <v>TK124ID</v>
          </cell>
          <cell r="C307">
            <v>1211</v>
          </cell>
          <cell r="D307" t="str">
            <v>Terminating Kabel 1 x 240 mm2 ID</v>
          </cell>
          <cell r="E307" t="str">
            <v>Bh</v>
          </cell>
          <cell r="F307">
            <v>1200000</v>
          </cell>
          <cell r="J307">
            <v>0</v>
          </cell>
          <cell r="K307">
            <v>1440000</v>
          </cell>
          <cell r="L307">
            <v>1560000</v>
          </cell>
          <cell r="M307">
            <v>1320000</v>
          </cell>
          <cell r="N307">
            <v>1260000</v>
          </cell>
          <cell r="AC307">
            <v>840000</v>
          </cell>
        </row>
        <row r="308">
          <cell r="A308">
            <v>301</v>
          </cell>
          <cell r="B308" t="str">
            <v>TK324od</v>
          </cell>
          <cell r="C308">
            <v>1211</v>
          </cell>
          <cell r="D308" t="str">
            <v>Terminating Kabel 3 x 240 mm2 OD</v>
          </cell>
          <cell r="E308" t="str">
            <v>Bh</v>
          </cell>
          <cell r="F308">
            <v>1550000</v>
          </cell>
          <cell r="J308">
            <v>0</v>
          </cell>
          <cell r="K308">
            <v>1860000</v>
          </cell>
          <cell r="L308">
            <v>2015000</v>
          </cell>
          <cell r="M308">
            <v>1705000.0000000002</v>
          </cell>
          <cell r="N308">
            <v>1627500</v>
          </cell>
          <cell r="AC308">
            <v>1085000</v>
          </cell>
        </row>
        <row r="309">
          <cell r="A309">
            <v>302</v>
          </cell>
          <cell r="B309" t="str">
            <v>TK124od</v>
          </cell>
          <cell r="C309">
            <v>1211</v>
          </cell>
          <cell r="D309" t="str">
            <v>Terminating Kabel 1 x 240 mm2 OD</v>
          </cell>
          <cell r="E309" t="str">
            <v>Bh</v>
          </cell>
          <cell r="F309">
            <v>1450000</v>
          </cell>
          <cell r="J309">
            <v>0</v>
          </cell>
          <cell r="K309">
            <v>1740000</v>
          </cell>
          <cell r="L309">
            <v>1885000</v>
          </cell>
          <cell r="M309">
            <v>1595000.0000000002</v>
          </cell>
          <cell r="N309">
            <v>1522500</v>
          </cell>
          <cell r="AC309">
            <v>1014999.9999999999</v>
          </cell>
        </row>
        <row r="310">
          <cell r="A310">
            <v>303</v>
          </cell>
          <cell r="B310" t="str">
            <v>TK395ID</v>
          </cell>
          <cell r="C310">
            <v>1211</v>
          </cell>
          <cell r="D310" t="str">
            <v>Terminating Kabel 3 x 95 mm2 ID</v>
          </cell>
          <cell r="E310" t="str">
            <v>Bh</v>
          </cell>
          <cell r="F310">
            <v>1200000</v>
          </cell>
          <cell r="J310">
            <v>0</v>
          </cell>
          <cell r="K310">
            <v>1440000</v>
          </cell>
          <cell r="L310">
            <v>1560000</v>
          </cell>
          <cell r="M310">
            <v>1320000</v>
          </cell>
          <cell r="N310">
            <v>1260000</v>
          </cell>
          <cell r="AC310">
            <v>840000</v>
          </cell>
        </row>
        <row r="311">
          <cell r="A311">
            <v>304</v>
          </cell>
          <cell r="B311" t="str">
            <v>TK195ID</v>
          </cell>
          <cell r="C311">
            <v>1211</v>
          </cell>
          <cell r="D311" t="str">
            <v>Terminating Kabel 1 x 95 mm2 ID</v>
          </cell>
          <cell r="E311" t="str">
            <v>Bh</v>
          </cell>
          <cell r="F311">
            <v>1050000</v>
          </cell>
          <cell r="J311">
            <v>0</v>
          </cell>
          <cell r="K311">
            <v>1260000</v>
          </cell>
          <cell r="L311">
            <v>1365000</v>
          </cell>
          <cell r="M311">
            <v>1155000</v>
          </cell>
          <cell r="N311">
            <v>1102500</v>
          </cell>
          <cell r="AC311">
            <v>735000</v>
          </cell>
        </row>
        <row r="312">
          <cell r="A312">
            <v>305</v>
          </cell>
          <cell r="B312" t="str">
            <v>TK395od</v>
          </cell>
          <cell r="C312">
            <v>1211</v>
          </cell>
          <cell r="D312" t="str">
            <v>Terminating Kabel 3 x 95 mm2 OD</v>
          </cell>
          <cell r="E312" t="str">
            <v>Bh</v>
          </cell>
          <cell r="F312">
            <v>1200000</v>
          </cell>
          <cell r="J312">
            <v>0</v>
          </cell>
          <cell r="K312">
            <v>1440000</v>
          </cell>
          <cell r="L312">
            <v>1560000</v>
          </cell>
          <cell r="M312">
            <v>1320000</v>
          </cell>
          <cell r="N312">
            <v>1260000</v>
          </cell>
          <cell r="AC312">
            <v>840000</v>
          </cell>
        </row>
        <row r="313">
          <cell r="A313">
            <v>306</v>
          </cell>
          <cell r="B313" t="str">
            <v>TK195od</v>
          </cell>
          <cell r="C313">
            <v>1211</v>
          </cell>
          <cell r="D313" t="str">
            <v>Terminating Kabel 1 x 95 mm2 OD</v>
          </cell>
          <cell r="E313" t="str">
            <v>Bh</v>
          </cell>
          <cell r="F313">
            <v>1050000</v>
          </cell>
          <cell r="J313">
            <v>0</v>
          </cell>
          <cell r="K313">
            <v>1260000</v>
          </cell>
          <cell r="L313">
            <v>1365000</v>
          </cell>
          <cell r="M313">
            <v>1155000</v>
          </cell>
          <cell r="N313">
            <v>1102500</v>
          </cell>
          <cell r="AC313">
            <v>735000</v>
          </cell>
        </row>
        <row r="314">
          <cell r="A314">
            <v>307</v>
          </cell>
          <cell r="B314" t="str">
            <v>TRP</v>
          </cell>
          <cell r="C314">
            <v>1212</v>
          </cell>
          <cell r="D314" t="str">
            <v>Terpentin</v>
          </cell>
          <cell r="E314" t="str">
            <v>Kaleng</v>
          </cell>
          <cell r="F314">
            <v>13000</v>
          </cell>
          <cell r="J314">
            <v>0</v>
          </cell>
          <cell r="K314">
            <v>15600</v>
          </cell>
          <cell r="L314">
            <v>16900</v>
          </cell>
          <cell r="M314">
            <v>14300.000000000002</v>
          </cell>
          <cell r="N314">
            <v>13650</v>
          </cell>
          <cell r="AC314">
            <v>9100</v>
          </cell>
        </row>
        <row r="315">
          <cell r="A315">
            <v>308</v>
          </cell>
          <cell r="B315" t="str">
            <v>TBC</v>
          </cell>
          <cell r="C315">
            <v>1213</v>
          </cell>
          <cell r="D315" t="str">
            <v>Three Bolt Clamp ( Guy Grip )</v>
          </cell>
          <cell r="E315" t="str">
            <v>Buah</v>
          </cell>
          <cell r="F315">
            <v>18500</v>
          </cell>
          <cell r="G315">
            <v>39168</v>
          </cell>
          <cell r="J315">
            <v>0</v>
          </cell>
          <cell r="K315">
            <v>22200</v>
          </cell>
          <cell r="L315">
            <v>24050</v>
          </cell>
          <cell r="M315">
            <v>20350</v>
          </cell>
          <cell r="N315">
            <v>19425</v>
          </cell>
          <cell r="O315">
            <v>17500</v>
          </cell>
          <cell r="AC315">
            <v>12950</v>
          </cell>
        </row>
        <row r="316">
          <cell r="A316">
            <v>309</v>
          </cell>
          <cell r="B316" t="str">
            <v>TW4</v>
          </cell>
          <cell r="C316">
            <v>1214</v>
          </cell>
          <cell r="D316" t="str">
            <v>Tie Wire # 4</v>
          </cell>
          <cell r="E316" t="str">
            <v>Meter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AC316">
            <v>0</v>
          </cell>
        </row>
        <row r="317">
          <cell r="A317">
            <v>310</v>
          </cell>
          <cell r="B317" t="str">
            <v>TW2</v>
          </cell>
          <cell r="C317">
            <v>1215</v>
          </cell>
          <cell r="D317" t="str">
            <v xml:space="preserve">Tie Wire # 4 / Allmunium bonding Wire # 20 </v>
          </cell>
          <cell r="E317" t="str">
            <v>Meter</v>
          </cell>
          <cell r="F317">
            <v>2000</v>
          </cell>
          <cell r="J317">
            <v>0</v>
          </cell>
          <cell r="K317">
            <v>2400</v>
          </cell>
          <cell r="L317">
            <v>2600</v>
          </cell>
          <cell r="M317">
            <v>2200</v>
          </cell>
          <cell r="N317">
            <v>2100</v>
          </cell>
          <cell r="AC317">
            <v>1400</v>
          </cell>
        </row>
        <row r="318">
          <cell r="A318">
            <v>311</v>
          </cell>
          <cell r="B318" t="str">
            <v>tis</v>
          </cell>
          <cell r="D318" t="str">
            <v>Tis Kabel</v>
          </cell>
          <cell r="E318" t="str">
            <v>buah</v>
          </cell>
          <cell r="F318">
            <v>1150</v>
          </cell>
          <cell r="J318">
            <v>0</v>
          </cell>
          <cell r="K318">
            <v>1380</v>
          </cell>
          <cell r="L318">
            <v>1495</v>
          </cell>
          <cell r="M318">
            <v>1265</v>
          </cell>
          <cell r="N318">
            <v>1207.5</v>
          </cell>
          <cell r="AC318">
            <v>805</v>
          </cell>
        </row>
        <row r="319">
          <cell r="A319">
            <v>312</v>
          </cell>
          <cell r="B319" t="str">
            <v>tis</v>
          </cell>
          <cell r="D319" t="str">
            <v>Toti Press</v>
          </cell>
          <cell r="E319" t="str">
            <v>buah</v>
          </cell>
          <cell r="F319">
            <v>9250</v>
          </cell>
          <cell r="J319">
            <v>0</v>
          </cell>
          <cell r="K319">
            <v>11100</v>
          </cell>
          <cell r="L319">
            <v>12025</v>
          </cell>
          <cell r="M319">
            <v>10175</v>
          </cell>
          <cell r="N319">
            <v>9712.5</v>
          </cell>
          <cell r="AC319">
            <v>6475</v>
          </cell>
        </row>
        <row r="320">
          <cell r="A320">
            <v>313</v>
          </cell>
          <cell r="B320" t="str">
            <v>TR125</v>
          </cell>
          <cell r="C320">
            <v>1216</v>
          </cell>
          <cell r="D320" t="str">
            <v>Trafo 1Phasa csp 25 KVA</v>
          </cell>
          <cell r="E320" t="str">
            <v>Buah</v>
          </cell>
          <cell r="F320">
            <v>15812499.999999998</v>
          </cell>
          <cell r="J320">
            <v>0</v>
          </cell>
          <cell r="K320">
            <v>18975000</v>
          </cell>
          <cell r="L320">
            <v>20556250</v>
          </cell>
          <cell r="M320">
            <v>17393750</v>
          </cell>
          <cell r="N320">
            <v>16603124.999999998</v>
          </cell>
          <cell r="AC320">
            <v>11068749.999999998</v>
          </cell>
        </row>
        <row r="321">
          <cell r="A321">
            <v>314</v>
          </cell>
          <cell r="B321" t="str">
            <v>TR150</v>
          </cell>
          <cell r="C321">
            <v>1217</v>
          </cell>
          <cell r="D321" t="str">
            <v>Trafo 1Phasa csp 50 KVA</v>
          </cell>
          <cell r="E321" t="str">
            <v>Buah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AC321">
            <v>0</v>
          </cell>
        </row>
        <row r="322">
          <cell r="A322">
            <v>315</v>
          </cell>
          <cell r="B322" t="str">
            <v>TR310</v>
          </cell>
          <cell r="C322">
            <v>1218</v>
          </cell>
          <cell r="D322" t="str">
            <v>Trafo 3 Ph 20 kV/B2 100 kVA trafindo</v>
          </cell>
          <cell r="E322" t="str">
            <v>Buah</v>
          </cell>
          <cell r="F322">
            <v>29770000</v>
          </cell>
          <cell r="J322">
            <v>0</v>
          </cell>
          <cell r="K322">
            <v>35724000</v>
          </cell>
          <cell r="L322">
            <v>38701000</v>
          </cell>
          <cell r="M322">
            <v>32747000.000000004</v>
          </cell>
          <cell r="N322">
            <v>31258500</v>
          </cell>
          <cell r="AC322">
            <v>20839000</v>
          </cell>
        </row>
        <row r="323">
          <cell r="A323">
            <v>316</v>
          </cell>
          <cell r="B323" t="str">
            <v>TR316</v>
          </cell>
          <cell r="C323">
            <v>1219</v>
          </cell>
          <cell r="D323" t="str">
            <v>Trafo 3 Ph 20 kV/B2 160 kVA</v>
          </cell>
          <cell r="E323" t="str">
            <v>Buah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AC323">
            <v>0</v>
          </cell>
        </row>
        <row r="324">
          <cell r="A324">
            <v>317</v>
          </cell>
          <cell r="B324" t="str">
            <v>TR312</v>
          </cell>
          <cell r="C324">
            <v>1220</v>
          </cell>
          <cell r="D324" t="str">
            <v>Trafo 3 Ph 20 kV/B2 200 kVA</v>
          </cell>
          <cell r="E324" t="str">
            <v>Buah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AC324">
            <v>0</v>
          </cell>
        </row>
        <row r="325">
          <cell r="A325">
            <v>318</v>
          </cell>
          <cell r="B325" t="str">
            <v>TR35</v>
          </cell>
          <cell r="C325">
            <v>1221</v>
          </cell>
          <cell r="D325" t="str">
            <v>Trafo 3 Ph 20 kV/B2 50 kVA</v>
          </cell>
          <cell r="E325" t="str">
            <v>Buah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AC325">
            <v>0</v>
          </cell>
        </row>
        <row r="326">
          <cell r="A326">
            <v>319</v>
          </cell>
          <cell r="B326" t="str">
            <v>T340</v>
          </cell>
          <cell r="C326">
            <v>1222</v>
          </cell>
          <cell r="D326" t="str">
            <v>Trafo 3 Ps 400 Kva UNindO</v>
          </cell>
          <cell r="E326" t="str">
            <v>Buah</v>
          </cell>
          <cell r="F326">
            <v>8222.5</v>
          </cell>
          <cell r="J326">
            <v>0</v>
          </cell>
          <cell r="K326">
            <v>9867</v>
          </cell>
          <cell r="L326">
            <v>10689.25</v>
          </cell>
          <cell r="M326">
            <v>9044.75</v>
          </cell>
          <cell r="N326">
            <v>8633.625</v>
          </cell>
          <cell r="AC326">
            <v>5755.75</v>
          </cell>
        </row>
        <row r="327">
          <cell r="A327">
            <v>320</v>
          </cell>
          <cell r="B327" t="str">
            <v>TRKH</v>
          </cell>
          <cell r="C327">
            <v>1223</v>
          </cell>
          <cell r="D327" t="str">
            <v>Trokolit hitam</v>
          </cell>
          <cell r="E327" t="str">
            <v>Buah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AC327">
            <v>0</v>
          </cell>
        </row>
        <row r="328">
          <cell r="A328">
            <v>321</v>
          </cell>
          <cell r="B328" t="str">
            <v>unp8</v>
          </cell>
          <cell r="D328" t="str">
            <v>Kanal UNP 8</v>
          </cell>
          <cell r="E328" t="str">
            <v>btng</v>
          </cell>
          <cell r="F328">
            <v>190000</v>
          </cell>
          <cell r="G328">
            <v>175000</v>
          </cell>
          <cell r="H328" t="str">
            <v>semarang 8/3/6</v>
          </cell>
          <cell r="J328">
            <v>0</v>
          </cell>
          <cell r="K328">
            <v>228000</v>
          </cell>
          <cell r="L328">
            <v>247000</v>
          </cell>
          <cell r="M328">
            <v>209000.00000000003</v>
          </cell>
          <cell r="N328">
            <v>199500</v>
          </cell>
        </row>
        <row r="329">
          <cell r="A329">
            <v>322</v>
          </cell>
          <cell r="B329" t="str">
            <v>unp10</v>
          </cell>
          <cell r="D329" t="str">
            <v>Kanal UNP 10</v>
          </cell>
          <cell r="E329" t="str">
            <v>btng</v>
          </cell>
          <cell r="F329">
            <v>235000</v>
          </cell>
          <cell r="G329">
            <v>225000</v>
          </cell>
          <cell r="H329" t="str">
            <v>semarang 8/3/6</v>
          </cell>
          <cell r="J329">
            <v>0</v>
          </cell>
          <cell r="K329">
            <v>282000</v>
          </cell>
          <cell r="L329">
            <v>305500</v>
          </cell>
          <cell r="M329">
            <v>258500.00000000003</v>
          </cell>
          <cell r="N329">
            <v>246750</v>
          </cell>
        </row>
        <row r="330">
          <cell r="A330">
            <v>323</v>
          </cell>
          <cell r="B330" t="str">
            <v>unp5</v>
          </cell>
          <cell r="D330" t="str">
            <v>Kanal UNP 5</v>
          </cell>
          <cell r="E330" t="str">
            <v>btng</v>
          </cell>
          <cell r="F330">
            <v>125000</v>
          </cell>
          <cell r="J330">
            <v>0</v>
          </cell>
          <cell r="K330">
            <v>150000</v>
          </cell>
          <cell r="L330">
            <v>162500</v>
          </cell>
          <cell r="M330">
            <v>137500</v>
          </cell>
          <cell r="N330">
            <v>131250</v>
          </cell>
        </row>
        <row r="331">
          <cell r="A331">
            <v>324</v>
          </cell>
          <cell r="B331" t="str">
            <v>sk666</v>
          </cell>
          <cell r="D331" t="str">
            <v>Siku 60 x 60 x 6</v>
          </cell>
          <cell r="E331" t="str">
            <v>btng</v>
          </cell>
          <cell r="F331">
            <v>121000</v>
          </cell>
          <cell r="G331">
            <v>110000</v>
          </cell>
          <cell r="H331" t="str">
            <v>semarang 8/3/6</v>
          </cell>
          <cell r="J331">
            <v>0</v>
          </cell>
          <cell r="K331">
            <v>145200</v>
          </cell>
          <cell r="L331">
            <v>157300</v>
          </cell>
          <cell r="M331">
            <v>133100</v>
          </cell>
          <cell r="N331">
            <v>127050</v>
          </cell>
        </row>
        <row r="332">
          <cell r="A332">
            <v>325</v>
          </cell>
          <cell r="B332" t="str">
            <v>sk777</v>
          </cell>
          <cell r="D332" t="str">
            <v>Siku 70 x 70 x 7</v>
          </cell>
          <cell r="F332">
            <v>220000</v>
          </cell>
          <cell r="G332">
            <v>210000</v>
          </cell>
          <cell r="H332" t="str">
            <v>semarang 8/3/6</v>
          </cell>
          <cell r="J332">
            <v>0</v>
          </cell>
          <cell r="K332">
            <v>264000</v>
          </cell>
          <cell r="L332">
            <v>286000</v>
          </cell>
          <cell r="M332">
            <v>242000.00000000003</v>
          </cell>
          <cell r="N332">
            <v>231000</v>
          </cell>
        </row>
        <row r="333">
          <cell r="A333">
            <v>326</v>
          </cell>
          <cell r="B333" t="str">
            <v>sk776</v>
          </cell>
          <cell r="D333" t="str">
            <v>Siku 70 x 70 x 6</v>
          </cell>
          <cell r="F333">
            <v>185000</v>
          </cell>
          <cell r="G333">
            <v>160000</v>
          </cell>
          <cell r="H333" t="str">
            <v>semarang 8/3/6</v>
          </cell>
          <cell r="I333" t="str">
            <v>Jogja 29/3/06</v>
          </cell>
          <cell r="J333">
            <v>0</v>
          </cell>
          <cell r="K333">
            <v>222000</v>
          </cell>
          <cell r="L333">
            <v>240500</v>
          </cell>
          <cell r="M333">
            <v>203500.00000000003</v>
          </cell>
          <cell r="N333">
            <v>194250</v>
          </cell>
        </row>
        <row r="334">
          <cell r="A334">
            <v>327</v>
          </cell>
          <cell r="B334" t="str">
            <v>sk332</v>
          </cell>
          <cell r="D334" t="str">
            <v>Siku 30 x 30 x 2</v>
          </cell>
          <cell r="F334">
            <v>155000</v>
          </cell>
          <cell r="G334">
            <v>145000</v>
          </cell>
          <cell r="H334" t="str">
            <v>semarang 8/3/6</v>
          </cell>
          <cell r="I334" t="str">
            <v>Jogja 29/3/06</v>
          </cell>
          <cell r="J334">
            <v>0</v>
          </cell>
          <cell r="K334">
            <v>186000</v>
          </cell>
          <cell r="L334">
            <v>201500</v>
          </cell>
          <cell r="M334">
            <v>170500</v>
          </cell>
          <cell r="N334">
            <v>162750</v>
          </cell>
        </row>
        <row r="335">
          <cell r="A335">
            <v>328</v>
          </cell>
          <cell r="B335" t="str">
            <v>wmjin</v>
          </cell>
          <cell r="D335" t="str">
            <v>Wall Mount Jack</v>
          </cell>
          <cell r="E335" t="str">
            <v>Buah</v>
          </cell>
          <cell r="F335">
            <v>43125</v>
          </cell>
          <cell r="G335">
            <v>145000</v>
          </cell>
          <cell r="H335" t="str">
            <v>semarang 8/3/6</v>
          </cell>
          <cell r="J335">
            <v>0</v>
          </cell>
          <cell r="K335">
            <v>51750</v>
          </cell>
          <cell r="L335">
            <v>56062.5</v>
          </cell>
          <cell r="M335">
            <v>47437.500000000007</v>
          </cell>
          <cell r="N335">
            <v>45281.25</v>
          </cell>
          <cell r="AC335">
            <v>30187.499999999996</v>
          </cell>
        </row>
        <row r="336">
          <cell r="A336">
            <v>329</v>
          </cell>
          <cell r="B336" t="str">
            <v>wmjout</v>
          </cell>
          <cell r="D336" t="str">
            <v>Wall Mount Jack</v>
          </cell>
          <cell r="E336" t="str">
            <v>Buah</v>
          </cell>
          <cell r="F336">
            <v>48300</v>
          </cell>
          <cell r="J336">
            <v>0</v>
          </cell>
          <cell r="K336">
            <v>57960</v>
          </cell>
          <cell r="L336">
            <v>62790</v>
          </cell>
          <cell r="M336">
            <v>53130.000000000007</v>
          </cell>
          <cell r="N336">
            <v>50715</v>
          </cell>
          <cell r="AC336">
            <v>33810</v>
          </cell>
        </row>
        <row r="337">
          <cell r="A337">
            <v>330</v>
          </cell>
          <cell r="B337" t="str">
            <v>WSR</v>
          </cell>
          <cell r="C337">
            <v>1224</v>
          </cell>
          <cell r="D337" t="str">
            <v>Washer Round  3/8"</v>
          </cell>
          <cell r="E337" t="str">
            <v>Buah</v>
          </cell>
          <cell r="F337">
            <v>48300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AC337">
            <v>0</v>
          </cell>
        </row>
        <row r="338">
          <cell r="A338">
            <v>331</v>
          </cell>
          <cell r="B338" t="str">
            <v>WSS</v>
          </cell>
          <cell r="C338">
            <v>1225</v>
          </cell>
          <cell r="D338" t="str">
            <v>Washer Square 2 1/4"</v>
          </cell>
          <cell r="E338" t="str">
            <v>Buah</v>
          </cell>
          <cell r="F338">
            <v>2200</v>
          </cell>
          <cell r="J338">
            <v>0</v>
          </cell>
          <cell r="K338">
            <v>2640</v>
          </cell>
          <cell r="L338">
            <v>2860</v>
          </cell>
          <cell r="M338">
            <v>2420</v>
          </cell>
          <cell r="N338">
            <v>2310</v>
          </cell>
          <cell r="AC338">
            <v>1540</v>
          </cell>
        </row>
        <row r="339">
          <cell r="A339">
            <v>332</v>
          </cell>
          <cell r="B339" t="str">
            <v>WGJT</v>
          </cell>
          <cell r="C339">
            <v>1226</v>
          </cell>
          <cell r="D339" t="str">
            <v>Wigje type</v>
          </cell>
          <cell r="E339" t="str">
            <v>Buah</v>
          </cell>
          <cell r="F339">
            <v>1725</v>
          </cell>
          <cell r="J339">
            <v>0</v>
          </cell>
          <cell r="K339">
            <v>2070</v>
          </cell>
          <cell r="L339">
            <v>2242.5</v>
          </cell>
          <cell r="M339">
            <v>1897.5000000000002</v>
          </cell>
          <cell r="N339">
            <v>1811.25</v>
          </cell>
          <cell r="AC339">
            <v>1207.5</v>
          </cell>
        </row>
        <row r="340">
          <cell r="A340">
            <v>333</v>
          </cell>
          <cell r="B340" t="str">
            <v>prt</v>
          </cell>
          <cell r="C340">
            <v>1226</v>
          </cell>
          <cell r="D340" t="str">
            <v>Protective</v>
          </cell>
          <cell r="E340" t="str">
            <v>Buah</v>
          </cell>
          <cell r="F340">
            <v>1600</v>
          </cell>
          <cell r="J340">
            <v>0</v>
          </cell>
          <cell r="K340">
            <v>1920</v>
          </cell>
          <cell r="L340">
            <v>2080</v>
          </cell>
          <cell r="M340">
            <v>1760.0000000000002</v>
          </cell>
          <cell r="N340">
            <v>1680</v>
          </cell>
          <cell r="AC340">
            <v>1120</v>
          </cell>
        </row>
        <row r="341">
          <cell r="A341">
            <v>334</v>
          </cell>
          <cell r="B341" t="str">
            <v>sth</v>
          </cell>
          <cell r="D341" t="str">
            <v>Strain Hook</v>
          </cell>
          <cell r="F341">
            <v>2500</v>
          </cell>
          <cell r="J341">
            <v>0</v>
          </cell>
          <cell r="K341">
            <v>3000</v>
          </cell>
          <cell r="L341">
            <v>3250</v>
          </cell>
          <cell r="M341">
            <v>2750</v>
          </cell>
          <cell r="N341">
            <v>2625</v>
          </cell>
          <cell r="AC341">
            <v>1750</v>
          </cell>
        </row>
        <row r="342">
          <cell r="A342">
            <v>335</v>
          </cell>
          <cell r="B342" t="str">
            <v>ppm3/4</v>
          </cell>
          <cell r="D342" t="str">
            <v>Pipa Medium  diameter 3/4</v>
          </cell>
          <cell r="E342" t="str">
            <v>Batang</v>
          </cell>
          <cell r="F342">
            <v>92000</v>
          </cell>
          <cell r="J342">
            <v>0</v>
          </cell>
          <cell r="K342">
            <v>110400</v>
          </cell>
          <cell r="L342">
            <v>119600</v>
          </cell>
          <cell r="M342">
            <v>101200.00000000001</v>
          </cell>
          <cell r="N342">
            <v>96600</v>
          </cell>
          <cell r="AC342">
            <v>64399.999999999993</v>
          </cell>
        </row>
        <row r="343">
          <cell r="A343">
            <v>336</v>
          </cell>
          <cell r="B343" t="str">
            <v>ppmb</v>
          </cell>
          <cell r="D343" t="str">
            <v>Pipa MB 1/2</v>
          </cell>
          <cell r="E343" t="str">
            <v>Batang</v>
          </cell>
          <cell r="F343">
            <v>56000</v>
          </cell>
          <cell r="J343">
            <v>0</v>
          </cell>
          <cell r="K343">
            <v>67200</v>
          </cell>
          <cell r="L343">
            <v>72800</v>
          </cell>
          <cell r="M343">
            <v>61600.000000000007</v>
          </cell>
          <cell r="N343">
            <v>58800</v>
          </cell>
          <cell r="AC343">
            <v>39200</v>
          </cell>
        </row>
        <row r="344">
          <cell r="A344">
            <v>337</v>
          </cell>
          <cell r="B344" t="str">
            <v>tms</v>
          </cell>
          <cell r="D344" t="str">
            <v>Timah segel</v>
          </cell>
          <cell r="E344" t="str">
            <v>kg</v>
          </cell>
          <cell r="F344">
            <v>18000</v>
          </cell>
          <cell r="J344">
            <v>0</v>
          </cell>
          <cell r="K344">
            <v>21600</v>
          </cell>
          <cell r="L344">
            <v>23400</v>
          </cell>
          <cell r="M344">
            <v>19800</v>
          </cell>
          <cell r="N344">
            <v>18900</v>
          </cell>
          <cell r="AC344">
            <v>12600</v>
          </cell>
        </row>
        <row r="345">
          <cell r="A345">
            <v>338</v>
          </cell>
          <cell r="B345" t="str">
            <v>tc11350</v>
          </cell>
          <cell r="D345" t="str">
            <v>Tiang C 11 350</v>
          </cell>
          <cell r="E345" t="str">
            <v>Batang</v>
          </cell>
          <cell r="F345">
            <v>1692245</v>
          </cell>
          <cell r="J345">
            <v>0</v>
          </cell>
          <cell r="K345">
            <v>2030694</v>
          </cell>
          <cell r="L345">
            <v>2199918.5</v>
          </cell>
          <cell r="M345">
            <v>1861469.5000000002</v>
          </cell>
          <cell r="N345">
            <v>1776857.25</v>
          </cell>
          <cell r="AC345">
            <v>1184571.5</v>
          </cell>
        </row>
        <row r="346">
          <cell r="A346">
            <v>339</v>
          </cell>
          <cell r="B346" t="str">
            <v>emco</v>
          </cell>
          <cell r="D346" t="str">
            <v>Cat Emco</v>
          </cell>
          <cell r="E346" t="str">
            <v>Kaleng</v>
          </cell>
          <cell r="F346">
            <v>30000</v>
          </cell>
          <cell r="J346">
            <v>0</v>
          </cell>
          <cell r="K346">
            <v>36000</v>
          </cell>
          <cell r="L346">
            <v>39000</v>
          </cell>
          <cell r="M346">
            <v>33000</v>
          </cell>
          <cell r="N346">
            <v>31500</v>
          </cell>
          <cell r="AC346">
            <v>21000</v>
          </cell>
        </row>
        <row r="347">
          <cell r="A347">
            <v>340</v>
          </cell>
          <cell r="B347" t="str">
            <v>zinc</v>
          </cell>
          <cell r="D347" t="str">
            <v>Cat Zinchromet</v>
          </cell>
          <cell r="E347" t="str">
            <v>Kaleng</v>
          </cell>
          <cell r="F347">
            <v>22500</v>
          </cell>
          <cell r="J347">
            <v>0</v>
          </cell>
          <cell r="K347">
            <v>27000</v>
          </cell>
          <cell r="L347">
            <v>29250</v>
          </cell>
          <cell r="M347">
            <v>24750.000000000004</v>
          </cell>
          <cell r="N347">
            <v>23625</v>
          </cell>
          <cell r="AC347">
            <v>15749.999999999998</v>
          </cell>
        </row>
        <row r="348">
          <cell r="A348">
            <v>341</v>
          </cell>
          <cell r="B348" t="str">
            <v>kuas4</v>
          </cell>
          <cell r="D348" t="str">
            <v>Kuas 4 "</v>
          </cell>
          <cell r="E348" t="str">
            <v>Buah</v>
          </cell>
          <cell r="F348">
            <v>9000</v>
          </cell>
          <cell r="J348">
            <v>0</v>
          </cell>
          <cell r="K348">
            <v>10800</v>
          </cell>
          <cell r="L348">
            <v>11700</v>
          </cell>
          <cell r="M348">
            <v>9900</v>
          </cell>
          <cell r="N348">
            <v>9450</v>
          </cell>
          <cell r="AC348">
            <v>6300</v>
          </cell>
        </row>
        <row r="349">
          <cell r="A349">
            <v>342</v>
          </cell>
          <cell r="B349" t="str">
            <v>plx</v>
          </cell>
          <cell r="D349" t="str">
            <v>pilox</v>
          </cell>
          <cell r="E349" t="str">
            <v>Kaleng</v>
          </cell>
          <cell r="F349">
            <v>17500</v>
          </cell>
          <cell r="J349">
            <v>0</v>
          </cell>
          <cell r="K349">
            <v>21000</v>
          </cell>
          <cell r="L349">
            <v>22750</v>
          </cell>
          <cell r="M349">
            <v>19250</v>
          </cell>
          <cell r="N349">
            <v>18375</v>
          </cell>
          <cell r="AC349">
            <v>12250</v>
          </cell>
        </row>
        <row r="350">
          <cell r="A350">
            <v>343</v>
          </cell>
          <cell r="B350" t="str">
            <v>Osl</v>
          </cell>
          <cell r="D350" t="str">
            <v>Oli Solar</v>
          </cell>
          <cell r="E350" t="str">
            <v>Liter</v>
          </cell>
          <cell r="F350">
            <v>10100</v>
          </cell>
          <cell r="J350">
            <v>0</v>
          </cell>
          <cell r="K350">
            <v>12120</v>
          </cell>
          <cell r="L350">
            <v>13130</v>
          </cell>
          <cell r="M350">
            <v>11110</v>
          </cell>
          <cell r="N350">
            <v>10605</v>
          </cell>
          <cell r="AC350">
            <v>7070</v>
          </cell>
        </row>
        <row r="351">
          <cell r="A351">
            <v>344</v>
          </cell>
          <cell r="B351" t="str">
            <v>Obs</v>
          </cell>
          <cell r="D351" t="str">
            <v xml:space="preserve">Oli Bensin </v>
          </cell>
          <cell r="E351" t="str">
            <v>Liter</v>
          </cell>
          <cell r="F351">
            <v>14800</v>
          </cell>
          <cell r="J351">
            <v>0</v>
          </cell>
          <cell r="K351">
            <v>17760</v>
          </cell>
          <cell r="L351">
            <v>19240</v>
          </cell>
          <cell r="M351">
            <v>16280.000000000002</v>
          </cell>
          <cell r="N351">
            <v>15540</v>
          </cell>
          <cell r="AC351">
            <v>10360</v>
          </cell>
        </row>
        <row r="352">
          <cell r="A352">
            <v>345</v>
          </cell>
          <cell r="B352" t="str">
            <v>kwl</v>
          </cell>
          <cell r="D352" t="str">
            <v>Kawat las</v>
          </cell>
          <cell r="E352" t="str">
            <v>Dos</v>
          </cell>
          <cell r="F352">
            <v>60000</v>
          </cell>
          <cell r="J352">
            <v>0</v>
          </cell>
          <cell r="K352">
            <v>72000</v>
          </cell>
          <cell r="L352">
            <v>78000</v>
          </cell>
          <cell r="M352">
            <v>66000</v>
          </cell>
          <cell r="N352">
            <v>63000</v>
          </cell>
          <cell r="AC352">
            <v>42000</v>
          </cell>
        </row>
        <row r="353">
          <cell r="A353">
            <v>346</v>
          </cell>
          <cell r="B353" t="str">
            <v>mtgr</v>
          </cell>
          <cell r="D353" t="str">
            <v>Matagraji Sanflek</v>
          </cell>
          <cell r="E353" t="str">
            <v>Buah</v>
          </cell>
          <cell r="F353">
            <v>9000</v>
          </cell>
          <cell r="J353">
            <v>0</v>
          </cell>
          <cell r="K353">
            <v>10800</v>
          </cell>
          <cell r="L353">
            <v>11700</v>
          </cell>
          <cell r="M353">
            <v>9900</v>
          </cell>
          <cell r="N353">
            <v>9450</v>
          </cell>
          <cell r="AC353">
            <v>6300</v>
          </cell>
        </row>
        <row r="354">
          <cell r="A354">
            <v>347</v>
          </cell>
          <cell r="B354" t="str">
            <v>ki</v>
          </cell>
          <cell r="D354" t="str">
            <v>Kunci Inggriss</v>
          </cell>
          <cell r="E354" t="str">
            <v>Buah</v>
          </cell>
          <cell r="F354">
            <v>55000</v>
          </cell>
          <cell r="J354">
            <v>0</v>
          </cell>
          <cell r="K354">
            <v>66000</v>
          </cell>
          <cell r="L354">
            <v>71500</v>
          </cell>
          <cell r="M354">
            <v>60500.000000000007</v>
          </cell>
          <cell r="N354">
            <v>57750</v>
          </cell>
          <cell r="AC354">
            <v>38500</v>
          </cell>
        </row>
        <row r="355">
          <cell r="A355">
            <v>348</v>
          </cell>
          <cell r="B355" t="str">
            <v>ki</v>
          </cell>
          <cell r="D355" t="str">
            <v>Kunci Inggriss</v>
          </cell>
          <cell r="E355" t="str">
            <v>Buah</v>
          </cell>
          <cell r="F355">
            <v>55000</v>
          </cell>
          <cell r="J355">
            <v>0</v>
          </cell>
          <cell r="K355">
            <v>66000</v>
          </cell>
          <cell r="L355">
            <v>71500</v>
          </cell>
          <cell r="M355">
            <v>60500.000000000007</v>
          </cell>
          <cell r="N355">
            <v>57750</v>
          </cell>
          <cell r="AC355">
            <v>0</v>
          </cell>
        </row>
        <row r="356">
          <cell r="A356">
            <v>349</v>
          </cell>
          <cell r="D356" t="str">
            <v>Baut M 16 x 100</v>
          </cell>
          <cell r="E356" t="str">
            <v>Buah</v>
          </cell>
          <cell r="F356">
            <v>2750</v>
          </cell>
          <cell r="J356">
            <v>0</v>
          </cell>
          <cell r="K356">
            <v>3300</v>
          </cell>
          <cell r="L356">
            <v>3575</v>
          </cell>
          <cell r="M356">
            <v>3025.0000000000005</v>
          </cell>
          <cell r="N356">
            <v>2887.5</v>
          </cell>
          <cell r="AC356">
            <v>0</v>
          </cell>
        </row>
        <row r="357">
          <cell r="A357">
            <v>350</v>
          </cell>
          <cell r="D357" t="str">
            <v>Cross Arm Pak Win 1500mm</v>
          </cell>
          <cell r="F357">
            <v>115000</v>
          </cell>
          <cell r="J357">
            <v>0</v>
          </cell>
          <cell r="K357">
            <v>138000</v>
          </cell>
          <cell r="L357">
            <v>149500</v>
          </cell>
          <cell r="M357">
            <v>126500.00000000001</v>
          </cell>
          <cell r="N357">
            <v>120750</v>
          </cell>
          <cell r="AC357">
            <v>0</v>
          </cell>
        </row>
        <row r="358">
          <cell r="A358">
            <v>351</v>
          </cell>
          <cell r="D358" t="str">
            <v>Cross Arm Pak Win 2000 mm</v>
          </cell>
          <cell r="F358">
            <v>150000</v>
          </cell>
          <cell r="J358">
            <v>0</v>
          </cell>
          <cell r="K358">
            <v>180000</v>
          </cell>
          <cell r="L358">
            <v>195000</v>
          </cell>
          <cell r="M358">
            <v>165000</v>
          </cell>
          <cell r="N358">
            <v>157500</v>
          </cell>
          <cell r="AC358">
            <v>0</v>
          </cell>
        </row>
        <row r="359">
          <cell r="A359">
            <v>352</v>
          </cell>
          <cell r="J359">
            <v>0</v>
          </cell>
          <cell r="AC359">
            <v>0</v>
          </cell>
        </row>
        <row r="360">
          <cell r="A360">
            <v>353</v>
          </cell>
          <cell r="J360">
            <v>0</v>
          </cell>
          <cell r="AC360">
            <v>0</v>
          </cell>
        </row>
        <row r="361">
          <cell r="A361">
            <v>354</v>
          </cell>
          <cell r="J361">
            <v>0</v>
          </cell>
          <cell r="AC361">
            <v>0</v>
          </cell>
        </row>
        <row r="362">
          <cell r="A362">
            <v>354</v>
          </cell>
          <cell r="J362">
            <v>0</v>
          </cell>
          <cell r="AC362">
            <v>0</v>
          </cell>
        </row>
        <row r="363">
          <cell r="J363">
            <v>0</v>
          </cell>
          <cell r="AC363">
            <v>0</v>
          </cell>
        </row>
        <row r="364">
          <cell r="J364">
            <v>0</v>
          </cell>
          <cell r="AC364">
            <v>0</v>
          </cell>
        </row>
        <row r="365">
          <cell r="J365">
            <v>0</v>
          </cell>
          <cell r="AC365">
            <v>0</v>
          </cell>
        </row>
        <row r="366">
          <cell r="J366">
            <v>0</v>
          </cell>
          <cell r="AC366">
            <v>0</v>
          </cell>
        </row>
        <row r="367">
          <cell r="J367">
            <v>0</v>
          </cell>
          <cell r="AC367">
            <v>0</v>
          </cell>
        </row>
        <row r="368">
          <cell r="J368">
            <v>0</v>
          </cell>
          <cell r="AC368">
            <v>0</v>
          </cell>
        </row>
        <row r="369">
          <cell r="J369">
            <v>0</v>
          </cell>
          <cell r="AC369">
            <v>0</v>
          </cell>
        </row>
        <row r="370">
          <cell r="J370">
            <v>0</v>
          </cell>
          <cell r="AC370">
            <v>0</v>
          </cell>
        </row>
        <row r="371">
          <cell r="J371">
            <v>0</v>
          </cell>
          <cell r="AC371">
            <v>0</v>
          </cell>
        </row>
        <row r="372">
          <cell r="J372">
            <v>0</v>
          </cell>
          <cell r="AC372">
            <v>0</v>
          </cell>
        </row>
        <row r="373">
          <cell r="J373">
            <v>0</v>
          </cell>
          <cell r="AC373">
            <v>0</v>
          </cell>
        </row>
        <row r="374">
          <cell r="J374">
            <v>0</v>
          </cell>
          <cell r="AC374">
            <v>0</v>
          </cell>
        </row>
        <row r="375">
          <cell r="J375">
            <v>0</v>
          </cell>
          <cell r="AC375">
            <v>0</v>
          </cell>
        </row>
        <row r="376">
          <cell r="J376">
            <v>0</v>
          </cell>
          <cell r="AC376">
            <v>0</v>
          </cell>
        </row>
        <row r="377">
          <cell r="J377">
            <v>0</v>
          </cell>
          <cell r="AC377">
            <v>0</v>
          </cell>
        </row>
        <row r="378">
          <cell r="J378">
            <v>0</v>
          </cell>
          <cell r="AC378">
            <v>0</v>
          </cell>
        </row>
        <row r="379">
          <cell r="J379">
            <v>0</v>
          </cell>
          <cell r="AC379">
            <v>0</v>
          </cell>
        </row>
        <row r="380">
          <cell r="J380">
            <v>0</v>
          </cell>
          <cell r="AC380">
            <v>0</v>
          </cell>
        </row>
        <row r="381">
          <cell r="J381">
            <v>0</v>
          </cell>
          <cell r="AC381">
            <v>0</v>
          </cell>
        </row>
        <row r="382">
          <cell r="J382">
            <v>0</v>
          </cell>
          <cell r="AC382">
            <v>0</v>
          </cell>
        </row>
        <row r="383">
          <cell r="J383">
            <v>0</v>
          </cell>
          <cell r="AC383">
            <v>0</v>
          </cell>
        </row>
        <row r="384">
          <cell r="J384">
            <v>0</v>
          </cell>
          <cell r="AC384">
            <v>0</v>
          </cell>
        </row>
        <row r="385">
          <cell r="J385">
            <v>0</v>
          </cell>
          <cell r="AC385">
            <v>0</v>
          </cell>
        </row>
        <row r="386">
          <cell r="J386">
            <v>0</v>
          </cell>
          <cell r="AC386">
            <v>0</v>
          </cell>
        </row>
        <row r="387">
          <cell r="J387">
            <v>0</v>
          </cell>
          <cell r="AC387">
            <v>0</v>
          </cell>
        </row>
        <row r="388">
          <cell r="J388">
            <v>0</v>
          </cell>
          <cell r="AC388">
            <v>0</v>
          </cell>
        </row>
        <row r="389">
          <cell r="J389">
            <v>0</v>
          </cell>
          <cell r="AC389">
            <v>0</v>
          </cell>
        </row>
        <row r="390">
          <cell r="J390">
            <v>0</v>
          </cell>
          <cell r="AC390">
            <v>0</v>
          </cell>
        </row>
        <row r="391">
          <cell r="J391">
            <v>0</v>
          </cell>
          <cell r="AC391">
            <v>0</v>
          </cell>
        </row>
        <row r="392">
          <cell r="J392">
            <v>0</v>
          </cell>
          <cell r="AC392">
            <v>0</v>
          </cell>
        </row>
        <row r="393">
          <cell r="J393">
            <v>0</v>
          </cell>
          <cell r="AC393">
            <v>0</v>
          </cell>
        </row>
        <row r="394">
          <cell r="J394">
            <v>0</v>
          </cell>
          <cell r="AC394">
            <v>0</v>
          </cell>
        </row>
        <row r="395">
          <cell r="J395">
            <v>0</v>
          </cell>
          <cell r="AC395">
            <v>0</v>
          </cell>
        </row>
        <row r="396">
          <cell r="J396">
            <v>0</v>
          </cell>
          <cell r="AC396">
            <v>0</v>
          </cell>
        </row>
        <row r="397">
          <cell r="J397">
            <v>0</v>
          </cell>
          <cell r="AC397">
            <v>0</v>
          </cell>
        </row>
        <row r="398">
          <cell r="J398">
            <v>0</v>
          </cell>
          <cell r="AC398">
            <v>0</v>
          </cell>
        </row>
        <row r="399">
          <cell r="J399">
            <v>0</v>
          </cell>
          <cell r="AC399">
            <v>0</v>
          </cell>
        </row>
        <row r="400">
          <cell r="J400">
            <v>0</v>
          </cell>
          <cell r="AC400">
            <v>0</v>
          </cell>
        </row>
        <row r="401">
          <cell r="J401">
            <v>0</v>
          </cell>
          <cell r="AC401">
            <v>0</v>
          </cell>
        </row>
        <row r="402">
          <cell r="J402">
            <v>0</v>
          </cell>
          <cell r="AC402">
            <v>0</v>
          </cell>
        </row>
        <row r="403">
          <cell r="J403">
            <v>0</v>
          </cell>
          <cell r="AC403">
            <v>0</v>
          </cell>
        </row>
        <row r="404">
          <cell r="J404">
            <v>0</v>
          </cell>
          <cell r="AC404">
            <v>0</v>
          </cell>
        </row>
        <row r="405">
          <cell r="J405">
            <v>0</v>
          </cell>
          <cell r="AC405">
            <v>0</v>
          </cell>
        </row>
        <row r="406">
          <cell r="J406">
            <v>0</v>
          </cell>
          <cell r="AC406">
            <v>0</v>
          </cell>
        </row>
        <row r="407">
          <cell r="J407">
            <v>0</v>
          </cell>
          <cell r="AC407">
            <v>0</v>
          </cell>
        </row>
        <row r="408">
          <cell r="J408">
            <v>0</v>
          </cell>
          <cell r="AC408">
            <v>0</v>
          </cell>
        </row>
        <row r="409">
          <cell r="J409">
            <v>0</v>
          </cell>
          <cell r="AC409">
            <v>0</v>
          </cell>
        </row>
        <row r="410">
          <cell r="J410">
            <v>0</v>
          </cell>
          <cell r="AC410">
            <v>0</v>
          </cell>
        </row>
        <row r="411">
          <cell r="J411">
            <v>0</v>
          </cell>
          <cell r="AC411">
            <v>0</v>
          </cell>
        </row>
        <row r="412">
          <cell r="J412">
            <v>0</v>
          </cell>
          <cell r="AC412">
            <v>0</v>
          </cell>
        </row>
        <row r="413">
          <cell r="J413">
            <v>0</v>
          </cell>
          <cell r="AC413">
            <v>0</v>
          </cell>
        </row>
        <row r="414">
          <cell r="J414">
            <v>0</v>
          </cell>
          <cell r="AC414">
            <v>0</v>
          </cell>
        </row>
        <row r="415">
          <cell r="J415">
            <v>0</v>
          </cell>
          <cell r="AC415">
            <v>0</v>
          </cell>
        </row>
        <row r="416">
          <cell r="J416">
            <v>0</v>
          </cell>
          <cell r="AC416">
            <v>0</v>
          </cell>
        </row>
        <row r="417">
          <cell r="J417">
            <v>0</v>
          </cell>
          <cell r="AC417">
            <v>0</v>
          </cell>
        </row>
        <row r="418">
          <cell r="J418">
            <v>0</v>
          </cell>
          <cell r="AC418">
            <v>0</v>
          </cell>
        </row>
        <row r="419">
          <cell r="J419">
            <v>0</v>
          </cell>
          <cell r="AC419">
            <v>0</v>
          </cell>
        </row>
        <row r="420">
          <cell r="J420">
            <v>0</v>
          </cell>
          <cell r="AC420">
            <v>0</v>
          </cell>
        </row>
        <row r="421">
          <cell r="J421">
            <v>0</v>
          </cell>
          <cell r="AC421">
            <v>0</v>
          </cell>
        </row>
        <row r="422">
          <cell r="J422">
            <v>0</v>
          </cell>
          <cell r="AC422">
            <v>0</v>
          </cell>
        </row>
        <row r="423">
          <cell r="J423">
            <v>0</v>
          </cell>
          <cell r="AC423">
            <v>0</v>
          </cell>
        </row>
        <row r="424">
          <cell r="J424">
            <v>0</v>
          </cell>
          <cell r="AC424">
            <v>0</v>
          </cell>
        </row>
        <row r="425">
          <cell r="J425">
            <v>0</v>
          </cell>
          <cell r="AC425">
            <v>0</v>
          </cell>
        </row>
        <row r="426">
          <cell r="J426">
            <v>0</v>
          </cell>
          <cell r="AC426">
            <v>0</v>
          </cell>
        </row>
        <row r="427">
          <cell r="J427">
            <v>0</v>
          </cell>
          <cell r="AC427">
            <v>0</v>
          </cell>
        </row>
        <row r="428">
          <cell r="J428">
            <v>0</v>
          </cell>
          <cell r="AC428">
            <v>0</v>
          </cell>
        </row>
        <row r="429">
          <cell r="J429">
            <v>0</v>
          </cell>
          <cell r="AC429">
            <v>0</v>
          </cell>
        </row>
        <row r="430">
          <cell r="J430">
            <v>0</v>
          </cell>
          <cell r="AC430">
            <v>0</v>
          </cell>
        </row>
        <row r="431">
          <cell r="J431">
            <v>0</v>
          </cell>
          <cell r="AC431">
            <v>0</v>
          </cell>
        </row>
        <row r="432">
          <cell r="J432">
            <v>0</v>
          </cell>
          <cell r="AC432">
            <v>0</v>
          </cell>
        </row>
        <row r="433">
          <cell r="J433">
            <v>0</v>
          </cell>
          <cell r="AC433">
            <v>0</v>
          </cell>
        </row>
        <row r="434">
          <cell r="J434">
            <v>0</v>
          </cell>
          <cell r="AC434">
            <v>0</v>
          </cell>
        </row>
        <row r="435">
          <cell r="J435">
            <v>0</v>
          </cell>
          <cell r="AC435">
            <v>0</v>
          </cell>
        </row>
        <row r="436">
          <cell r="J436">
            <v>0</v>
          </cell>
          <cell r="AC436">
            <v>0</v>
          </cell>
        </row>
        <row r="437">
          <cell r="J437">
            <v>0</v>
          </cell>
          <cell r="AC437">
            <v>0</v>
          </cell>
        </row>
        <row r="438">
          <cell r="J438">
            <v>0</v>
          </cell>
          <cell r="AC438">
            <v>0</v>
          </cell>
        </row>
        <row r="439">
          <cell r="J439">
            <v>0</v>
          </cell>
          <cell r="AC439">
            <v>0</v>
          </cell>
        </row>
        <row r="440">
          <cell r="J440">
            <v>0</v>
          </cell>
          <cell r="AC440">
            <v>0</v>
          </cell>
        </row>
        <row r="441">
          <cell r="J441">
            <v>0</v>
          </cell>
          <cell r="AC441">
            <v>0</v>
          </cell>
        </row>
        <row r="442">
          <cell r="J442">
            <v>0</v>
          </cell>
          <cell r="AC442">
            <v>0</v>
          </cell>
        </row>
        <row r="443">
          <cell r="J443">
            <v>0</v>
          </cell>
          <cell r="AC443">
            <v>0</v>
          </cell>
        </row>
        <row r="444">
          <cell r="J444">
            <v>0</v>
          </cell>
          <cell r="AC444">
            <v>0</v>
          </cell>
        </row>
        <row r="445">
          <cell r="J445">
            <v>0</v>
          </cell>
          <cell r="AC445">
            <v>0</v>
          </cell>
        </row>
        <row r="446">
          <cell r="J446">
            <v>0</v>
          </cell>
          <cell r="AC446">
            <v>0</v>
          </cell>
        </row>
        <row r="447">
          <cell r="J447">
            <v>0</v>
          </cell>
          <cell r="AC447">
            <v>0</v>
          </cell>
        </row>
        <row r="448">
          <cell r="J448">
            <v>0</v>
          </cell>
          <cell r="AC448">
            <v>0</v>
          </cell>
        </row>
        <row r="449">
          <cell r="J449">
            <v>0</v>
          </cell>
          <cell r="AC449">
            <v>0</v>
          </cell>
        </row>
        <row r="450">
          <cell r="J450">
            <v>0</v>
          </cell>
          <cell r="AC450">
            <v>0</v>
          </cell>
        </row>
        <row r="451">
          <cell r="J451">
            <v>0</v>
          </cell>
          <cell r="AC451">
            <v>0</v>
          </cell>
        </row>
        <row r="452">
          <cell r="J452">
            <v>0</v>
          </cell>
          <cell r="AC452">
            <v>0</v>
          </cell>
        </row>
        <row r="453">
          <cell r="J453">
            <v>0</v>
          </cell>
          <cell r="AC453">
            <v>0</v>
          </cell>
        </row>
        <row r="454">
          <cell r="J454">
            <v>0</v>
          </cell>
          <cell r="AC454">
            <v>0</v>
          </cell>
        </row>
        <row r="455">
          <cell r="J455">
            <v>0</v>
          </cell>
          <cell r="AC455">
            <v>0</v>
          </cell>
        </row>
        <row r="456">
          <cell r="J456">
            <v>0</v>
          </cell>
          <cell r="AC456">
            <v>0</v>
          </cell>
        </row>
        <row r="457">
          <cell r="J457">
            <v>0</v>
          </cell>
          <cell r="AC457">
            <v>0</v>
          </cell>
        </row>
        <row r="458">
          <cell r="J458">
            <v>0</v>
          </cell>
          <cell r="AC458">
            <v>0</v>
          </cell>
        </row>
        <row r="459">
          <cell r="J459">
            <v>0</v>
          </cell>
          <cell r="AC459">
            <v>0</v>
          </cell>
        </row>
        <row r="460">
          <cell r="J460">
            <v>0</v>
          </cell>
          <cell r="AC460">
            <v>0</v>
          </cell>
        </row>
        <row r="461">
          <cell r="J461">
            <v>0</v>
          </cell>
          <cell r="AC461">
            <v>0</v>
          </cell>
        </row>
        <row r="462">
          <cell r="J462">
            <v>0</v>
          </cell>
          <cell r="AC462">
            <v>0</v>
          </cell>
        </row>
        <row r="463">
          <cell r="J463">
            <v>0</v>
          </cell>
          <cell r="AC463">
            <v>0</v>
          </cell>
        </row>
        <row r="464">
          <cell r="J464">
            <v>0</v>
          </cell>
          <cell r="AC464">
            <v>0</v>
          </cell>
        </row>
        <row r="465">
          <cell r="J465">
            <v>0</v>
          </cell>
          <cell r="AC465">
            <v>0</v>
          </cell>
        </row>
        <row r="466">
          <cell r="J466">
            <v>0</v>
          </cell>
          <cell r="AC466">
            <v>0</v>
          </cell>
        </row>
        <row r="467">
          <cell r="J467">
            <v>0</v>
          </cell>
          <cell r="AC467">
            <v>0</v>
          </cell>
        </row>
        <row r="468">
          <cell r="J468">
            <v>0</v>
          </cell>
          <cell r="AC468">
            <v>0</v>
          </cell>
        </row>
        <row r="469">
          <cell r="J469">
            <v>0</v>
          </cell>
          <cell r="AC469">
            <v>0</v>
          </cell>
        </row>
        <row r="470">
          <cell r="J470">
            <v>0</v>
          </cell>
          <cell r="AC470">
            <v>0</v>
          </cell>
        </row>
        <row r="471">
          <cell r="J471">
            <v>0</v>
          </cell>
          <cell r="AC471">
            <v>0</v>
          </cell>
        </row>
        <row r="472">
          <cell r="J472">
            <v>0</v>
          </cell>
          <cell r="AC472">
            <v>0</v>
          </cell>
        </row>
        <row r="473">
          <cell r="J473">
            <v>0</v>
          </cell>
          <cell r="AC473">
            <v>0</v>
          </cell>
        </row>
        <row r="474">
          <cell r="J474">
            <v>0</v>
          </cell>
          <cell r="AC474">
            <v>0</v>
          </cell>
        </row>
        <row r="475">
          <cell r="J475">
            <v>0</v>
          </cell>
          <cell r="AC475">
            <v>0</v>
          </cell>
        </row>
        <row r="476">
          <cell r="J476">
            <v>0</v>
          </cell>
          <cell r="AC476">
            <v>0</v>
          </cell>
        </row>
        <row r="477">
          <cell r="J477">
            <v>0</v>
          </cell>
          <cell r="AC477">
            <v>0</v>
          </cell>
        </row>
        <row r="478">
          <cell r="J478">
            <v>0</v>
          </cell>
          <cell r="AC478">
            <v>0</v>
          </cell>
        </row>
        <row r="479">
          <cell r="J479">
            <v>0</v>
          </cell>
          <cell r="AC479">
            <v>0</v>
          </cell>
        </row>
        <row r="480">
          <cell r="J480">
            <v>0</v>
          </cell>
          <cell r="AC480">
            <v>0</v>
          </cell>
        </row>
        <row r="481">
          <cell r="J481">
            <v>0</v>
          </cell>
          <cell r="AC481">
            <v>0</v>
          </cell>
        </row>
        <row r="482">
          <cell r="J482">
            <v>0</v>
          </cell>
          <cell r="AC482">
            <v>0</v>
          </cell>
        </row>
        <row r="483">
          <cell r="J483">
            <v>0</v>
          </cell>
          <cell r="AC483">
            <v>0</v>
          </cell>
        </row>
        <row r="484">
          <cell r="J484">
            <v>0</v>
          </cell>
          <cell r="AC484">
            <v>0</v>
          </cell>
        </row>
        <row r="485">
          <cell r="J485">
            <v>0</v>
          </cell>
          <cell r="AC485">
            <v>0</v>
          </cell>
        </row>
        <row r="486">
          <cell r="J486">
            <v>0</v>
          </cell>
          <cell r="AC486">
            <v>0</v>
          </cell>
        </row>
        <row r="487">
          <cell r="J487">
            <v>0</v>
          </cell>
          <cell r="AC487">
            <v>0</v>
          </cell>
        </row>
        <row r="488">
          <cell r="J488">
            <v>0</v>
          </cell>
          <cell r="AC488">
            <v>0</v>
          </cell>
        </row>
        <row r="489">
          <cell r="J489">
            <v>0</v>
          </cell>
          <cell r="AC489">
            <v>0</v>
          </cell>
        </row>
        <row r="490">
          <cell r="J490">
            <v>0</v>
          </cell>
          <cell r="AC490">
            <v>0</v>
          </cell>
        </row>
        <row r="491">
          <cell r="J491">
            <v>0</v>
          </cell>
          <cell r="AC491">
            <v>0</v>
          </cell>
        </row>
        <row r="492">
          <cell r="J492">
            <v>0</v>
          </cell>
          <cell r="AC492">
            <v>0</v>
          </cell>
        </row>
        <row r="493">
          <cell r="J493">
            <v>0</v>
          </cell>
          <cell r="AC493">
            <v>0</v>
          </cell>
        </row>
        <row r="494">
          <cell r="J494">
            <v>0</v>
          </cell>
          <cell r="AC494">
            <v>0</v>
          </cell>
        </row>
        <row r="495">
          <cell r="J495">
            <v>0</v>
          </cell>
          <cell r="AC495">
            <v>0</v>
          </cell>
        </row>
        <row r="496">
          <cell r="J496">
            <v>0</v>
          </cell>
          <cell r="AC496">
            <v>0</v>
          </cell>
        </row>
        <row r="497">
          <cell r="J497">
            <v>0</v>
          </cell>
          <cell r="AC497">
            <v>0</v>
          </cell>
        </row>
        <row r="498">
          <cell r="J498">
            <v>0</v>
          </cell>
          <cell r="AC498">
            <v>0</v>
          </cell>
        </row>
        <row r="499">
          <cell r="J499">
            <v>0</v>
          </cell>
          <cell r="AC499">
            <v>0</v>
          </cell>
        </row>
        <row r="500">
          <cell r="J500">
            <v>0</v>
          </cell>
          <cell r="AC500">
            <v>0</v>
          </cell>
        </row>
        <row r="501">
          <cell r="J501">
            <v>0</v>
          </cell>
          <cell r="AC501">
            <v>0</v>
          </cell>
        </row>
        <row r="502">
          <cell r="J502">
            <v>0</v>
          </cell>
          <cell r="AC502">
            <v>0</v>
          </cell>
        </row>
        <row r="503">
          <cell r="J503">
            <v>0</v>
          </cell>
          <cell r="AC503">
            <v>0</v>
          </cell>
        </row>
        <row r="504">
          <cell r="J504">
            <v>0</v>
          </cell>
          <cell r="AC504">
            <v>0</v>
          </cell>
        </row>
        <row r="505">
          <cell r="J505">
            <v>0</v>
          </cell>
          <cell r="AC505">
            <v>0</v>
          </cell>
        </row>
        <row r="506">
          <cell r="J506">
            <v>0</v>
          </cell>
          <cell r="AC506">
            <v>0</v>
          </cell>
        </row>
        <row r="507">
          <cell r="J507">
            <v>0</v>
          </cell>
          <cell r="AC507">
            <v>0</v>
          </cell>
        </row>
        <row r="508">
          <cell r="J508">
            <v>0</v>
          </cell>
          <cell r="AC508">
            <v>0</v>
          </cell>
        </row>
        <row r="509">
          <cell r="J509">
            <v>0</v>
          </cell>
          <cell r="AC509">
            <v>0</v>
          </cell>
        </row>
        <row r="510">
          <cell r="J510">
            <v>0</v>
          </cell>
          <cell r="AC510">
            <v>0</v>
          </cell>
        </row>
        <row r="511">
          <cell r="J511">
            <v>0</v>
          </cell>
          <cell r="AC511">
            <v>0</v>
          </cell>
        </row>
        <row r="512">
          <cell r="J512">
            <v>0</v>
          </cell>
          <cell r="AC512">
            <v>0</v>
          </cell>
        </row>
        <row r="513">
          <cell r="J513">
            <v>0</v>
          </cell>
          <cell r="AC513">
            <v>0</v>
          </cell>
        </row>
        <row r="514">
          <cell r="J514">
            <v>0</v>
          </cell>
          <cell r="AC514">
            <v>0</v>
          </cell>
        </row>
        <row r="515">
          <cell r="J515">
            <v>0</v>
          </cell>
          <cell r="AC515">
            <v>0</v>
          </cell>
        </row>
        <row r="516">
          <cell r="J516">
            <v>0</v>
          </cell>
          <cell r="AC516">
            <v>0</v>
          </cell>
        </row>
        <row r="517">
          <cell r="J517">
            <v>0</v>
          </cell>
          <cell r="AC517">
            <v>0</v>
          </cell>
        </row>
        <row r="518">
          <cell r="J518">
            <v>0</v>
          </cell>
          <cell r="AC518">
            <v>0</v>
          </cell>
        </row>
        <row r="519">
          <cell r="J519">
            <v>0</v>
          </cell>
          <cell r="AC519">
            <v>0</v>
          </cell>
        </row>
        <row r="520">
          <cell r="J520">
            <v>0</v>
          </cell>
          <cell r="AC520">
            <v>0</v>
          </cell>
        </row>
        <row r="521">
          <cell r="J521">
            <v>0</v>
          </cell>
          <cell r="AC521">
            <v>0</v>
          </cell>
        </row>
        <row r="522">
          <cell r="J522">
            <v>0</v>
          </cell>
          <cell r="AC522">
            <v>0</v>
          </cell>
        </row>
        <row r="523">
          <cell r="J523">
            <v>0</v>
          </cell>
          <cell r="AC523">
            <v>0</v>
          </cell>
        </row>
        <row r="524">
          <cell r="J524">
            <v>0</v>
          </cell>
          <cell r="AC524">
            <v>0</v>
          </cell>
        </row>
        <row r="525">
          <cell r="J525">
            <v>0</v>
          </cell>
          <cell r="AC525">
            <v>0</v>
          </cell>
        </row>
        <row r="526">
          <cell r="J526">
            <v>0</v>
          </cell>
          <cell r="AC526">
            <v>0</v>
          </cell>
        </row>
        <row r="527">
          <cell r="J527">
            <v>0</v>
          </cell>
          <cell r="AC527">
            <v>0</v>
          </cell>
        </row>
        <row r="528">
          <cell r="J528">
            <v>0</v>
          </cell>
          <cell r="AC528">
            <v>0</v>
          </cell>
        </row>
        <row r="529">
          <cell r="J529">
            <v>0</v>
          </cell>
          <cell r="AC529">
            <v>0</v>
          </cell>
        </row>
        <row r="530">
          <cell r="J530">
            <v>0</v>
          </cell>
          <cell r="AC530">
            <v>0</v>
          </cell>
        </row>
        <row r="531">
          <cell r="J531">
            <v>0</v>
          </cell>
          <cell r="AC531">
            <v>0</v>
          </cell>
        </row>
        <row r="532">
          <cell r="J532">
            <v>0</v>
          </cell>
          <cell r="AC532">
            <v>0</v>
          </cell>
        </row>
        <row r="533">
          <cell r="J533">
            <v>0</v>
          </cell>
          <cell r="AC533">
            <v>0</v>
          </cell>
        </row>
        <row r="534">
          <cell r="J534">
            <v>0</v>
          </cell>
          <cell r="AC534">
            <v>0</v>
          </cell>
        </row>
        <row r="535">
          <cell r="J535">
            <v>0</v>
          </cell>
          <cell r="AC535">
            <v>0</v>
          </cell>
        </row>
        <row r="536">
          <cell r="J536">
            <v>0</v>
          </cell>
          <cell r="AC536">
            <v>0</v>
          </cell>
        </row>
        <row r="537">
          <cell r="J537">
            <v>0</v>
          </cell>
          <cell r="AC537">
            <v>0</v>
          </cell>
        </row>
        <row r="538">
          <cell r="J538">
            <v>0</v>
          </cell>
          <cell r="AC538">
            <v>0</v>
          </cell>
        </row>
        <row r="539">
          <cell r="J539">
            <v>0</v>
          </cell>
          <cell r="AC539">
            <v>0</v>
          </cell>
        </row>
        <row r="540">
          <cell r="J540">
            <v>0</v>
          </cell>
          <cell r="AC540">
            <v>0</v>
          </cell>
        </row>
        <row r="541">
          <cell r="J541">
            <v>0</v>
          </cell>
          <cell r="AC541">
            <v>0</v>
          </cell>
        </row>
        <row r="542">
          <cell r="J542">
            <v>0</v>
          </cell>
          <cell r="AC542">
            <v>0</v>
          </cell>
        </row>
        <row r="543">
          <cell r="J543">
            <v>0</v>
          </cell>
          <cell r="AC543">
            <v>0</v>
          </cell>
        </row>
        <row r="544">
          <cell r="J544">
            <v>0</v>
          </cell>
          <cell r="AC544">
            <v>0</v>
          </cell>
        </row>
        <row r="545">
          <cell r="J545">
            <v>0</v>
          </cell>
          <cell r="AC545">
            <v>0</v>
          </cell>
        </row>
        <row r="546">
          <cell r="J546">
            <v>0</v>
          </cell>
          <cell r="AC546">
            <v>0</v>
          </cell>
        </row>
        <row r="547">
          <cell r="J547">
            <v>0</v>
          </cell>
          <cell r="AC547">
            <v>0</v>
          </cell>
        </row>
        <row r="548">
          <cell r="J548">
            <v>0</v>
          </cell>
          <cell r="AC548">
            <v>0</v>
          </cell>
        </row>
        <row r="549">
          <cell r="J549">
            <v>0</v>
          </cell>
          <cell r="AC549">
            <v>0</v>
          </cell>
        </row>
        <row r="550">
          <cell r="J550">
            <v>0</v>
          </cell>
          <cell r="AC550">
            <v>0</v>
          </cell>
        </row>
        <row r="551">
          <cell r="J551">
            <v>0</v>
          </cell>
          <cell r="AC551">
            <v>0</v>
          </cell>
        </row>
        <row r="552">
          <cell r="J552">
            <v>0</v>
          </cell>
          <cell r="AC552">
            <v>0</v>
          </cell>
        </row>
        <row r="553">
          <cell r="J553">
            <v>0</v>
          </cell>
          <cell r="AC553">
            <v>0</v>
          </cell>
        </row>
        <row r="554">
          <cell r="J554">
            <v>0</v>
          </cell>
          <cell r="AC554">
            <v>0</v>
          </cell>
        </row>
        <row r="555">
          <cell r="J555">
            <v>0</v>
          </cell>
          <cell r="AC555">
            <v>0</v>
          </cell>
        </row>
        <row r="556">
          <cell r="J556">
            <v>0</v>
          </cell>
          <cell r="AC556">
            <v>0</v>
          </cell>
        </row>
        <row r="557">
          <cell r="J557">
            <v>0</v>
          </cell>
          <cell r="AC557">
            <v>0</v>
          </cell>
        </row>
        <row r="558">
          <cell r="J558">
            <v>0</v>
          </cell>
          <cell r="AC558">
            <v>0</v>
          </cell>
        </row>
        <row r="559">
          <cell r="J559">
            <v>0</v>
          </cell>
          <cell r="AC559">
            <v>0</v>
          </cell>
        </row>
        <row r="560">
          <cell r="J560">
            <v>0</v>
          </cell>
          <cell r="AC560">
            <v>0</v>
          </cell>
        </row>
        <row r="561">
          <cell r="J561">
            <v>0</v>
          </cell>
          <cell r="AC561">
            <v>0</v>
          </cell>
        </row>
        <row r="562">
          <cell r="J562">
            <v>0</v>
          </cell>
          <cell r="AC562">
            <v>0</v>
          </cell>
        </row>
        <row r="563">
          <cell r="J563">
            <v>0</v>
          </cell>
          <cell r="AC563">
            <v>0</v>
          </cell>
        </row>
        <row r="564">
          <cell r="J564">
            <v>0</v>
          </cell>
          <cell r="AC564">
            <v>0</v>
          </cell>
        </row>
        <row r="565">
          <cell r="J565">
            <v>0</v>
          </cell>
          <cell r="AC565">
            <v>0</v>
          </cell>
        </row>
        <row r="566">
          <cell r="J566">
            <v>0</v>
          </cell>
          <cell r="AC566">
            <v>0</v>
          </cell>
        </row>
        <row r="567">
          <cell r="J567">
            <v>0</v>
          </cell>
          <cell r="AC567">
            <v>0</v>
          </cell>
        </row>
        <row r="568">
          <cell r="J568">
            <v>0</v>
          </cell>
          <cell r="AC568">
            <v>0</v>
          </cell>
        </row>
        <row r="569">
          <cell r="J569">
            <v>0</v>
          </cell>
          <cell r="AC569">
            <v>0</v>
          </cell>
        </row>
        <row r="570">
          <cell r="J570">
            <v>0</v>
          </cell>
          <cell r="AC570">
            <v>0</v>
          </cell>
        </row>
        <row r="571">
          <cell r="J571">
            <v>0</v>
          </cell>
          <cell r="AC571">
            <v>0</v>
          </cell>
        </row>
        <row r="572">
          <cell r="J572">
            <v>0</v>
          </cell>
          <cell r="AC572">
            <v>0</v>
          </cell>
        </row>
        <row r="573">
          <cell r="J573">
            <v>0</v>
          </cell>
          <cell r="AC573">
            <v>0</v>
          </cell>
        </row>
        <row r="574">
          <cell r="J574">
            <v>0</v>
          </cell>
          <cell r="AC574">
            <v>0</v>
          </cell>
        </row>
        <row r="575">
          <cell r="J575">
            <v>0</v>
          </cell>
          <cell r="AC575">
            <v>0</v>
          </cell>
        </row>
        <row r="576">
          <cell r="J576">
            <v>0</v>
          </cell>
          <cell r="AC576">
            <v>0</v>
          </cell>
        </row>
        <row r="577">
          <cell r="J577">
            <v>0</v>
          </cell>
          <cell r="AC577">
            <v>0</v>
          </cell>
        </row>
        <row r="578">
          <cell r="J578">
            <v>0</v>
          </cell>
          <cell r="AC578">
            <v>0</v>
          </cell>
        </row>
        <row r="579">
          <cell r="J579">
            <v>0</v>
          </cell>
          <cell r="AC579">
            <v>0</v>
          </cell>
        </row>
        <row r="580">
          <cell r="J580">
            <v>0</v>
          </cell>
          <cell r="AC580">
            <v>0</v>
          </cell>
        </row>
        <row r="581">
          <cell r="J581">
            <v>0</v>
          </cell>
          <cell r="AC581">
            <v>0</v>
          </cell>
        </row>
        <row r="582">
          <cell r="J582">
            <v>0</v>
          </cell>
          <cell r="AC582">
            <v>0</v>
          </cell>
        </row>
        <row r="583">
          <cell r="J583">
            <v>0</v>
          </cell>
          <cell r="AC583">
            <v>0</v>
          </cell>
        </row>
        <row r="584">
          <cell r="J584">
            <v>0</v>
          </cell>
          <cell r="AC584">
            <v>0</v>
          </cell>
        </row>
        <row r="585">
          <cell r="J585">
            <v>0</v>
          </cell>
          <cell r="AC585">
            <v>0</v>
          </cell>
        </row>
        <row r="586">
          <cell r="J586">
            <v>0</v>
          </cell>
          <cell r="AC586">
            <v>0</v>
          </cell>
        </row>
        <row r="587">
          <cell r="J587">
            <v>0</v>
          </cell>
          <cell r="AC587">
            <v>0</v>
          </cell>
        </row>
        <row r="588">
          <cell r="J588">
            <v>0</v>
          </cell>
          <cell r="AC588">
            <v>0</v>
          </cell>
        </row>
        <row r="589">
          <cell r="J589">
            <v>0</v>
          </cell>
          <cell r="AC589">
            <v>0</v>
          </cell>
        </row>
        <row r="590">
          <cell r="J590">
            <v>0</v>
          </cell>
          <cell r="AC590">
            <v>0</v>
          </cell>
        </row>
        <row r="591">
          <cell r="J591">
            <v>0</v>
          </cell>
          <cell r="AC591">
            <v>0</v>
          </cell>
        </row>
        <row r="592">
          <cell r="J592">
            <v>0</v>
          </cell>
          <cell r="AC592">
            <v>0</v>
          </cell>
        </row>
        <row r="593">
          <cell r="J593">
            <v>0</v>
          </cell>
          <cell r="AC593">
            <v>0</v>
          </cell>
        </row>
        <row r="594">
          <cell r="J594">
            <v>0</v>
          </cell>
          <cell r="AC594">
            <v>0</v>
          </cell>
        </row>
        <row r="595">
          <cell r="J595">
            <v>0</v>
          </cell>
          <cell r="AC595">
            <v>0</v>
          </cell>
        </row>
        <row r="596">
          <cell r="J596">
            <v>0</v>
          </cell>
          <cell r="AC596">
            <v>0</v>
          </cell>
        </row>
        <row r="597">
          <cell r="J597">
            <v>0</v>
          </cell>
          <cell r="AC597">
            <v>0</v>
          </cell>
        </row>
        <row r="598">
          <cell r="J598">
            <v>0</v>
          </cell>
          <cell r="AC598">
            <v>0</v>
          </cell>
        </row>
        <row r="599">
          <cell r="J599">
            <v>0</v>
          </cell>
          <cell r="AC599">
            <v>0</v>
          </cell>
        </row>
        <row r="600">
          <cell r="J600">
            <v>0</v>
          </cell>
          <cell r="AC600">
            <v>0</v>
          </cell>
        </row>
        <row r="601">
          <cell r="J601">
            <v>0</v>
          </cell>
          <cell r="AC601">
            <v>0</v>
          </cell>
        </row>
        <row r="602">
          <cell r="J602">
            <v>0</v>
          </cell>
          <cell r="AC602">
            <v>0</v>
          </cell>
        </row>
        <row r="603">
          <cell r="J603">
            <v>0</v>
          </cell>
          <cell r="AC603">
            <v>0</v>
          </cell>
        </row>
        <row r="604">
          <cell r="J604">
            <v>0</v>
          </cell>
          <cell r="AC604">
            <v>0</v>
          </cell>
        </row>
        <row r="605">
          <cell r="J605">
            <v>0</v>
          </cell>
          <cell r="AC605">
            <v>0</v>
          </cell>
        </row>
        <row r="606">
          <cell r="J606">
            <v>0</v>
          </cell>
          <cell r="AC606">
            <v>0</v>
          </cell>
        </row>
        <row r="607">
          <cell r="J607">
            <v>0</v>
          </cell>
          <cell r="AC607">
            <v>0</v>
          </cell>
        </row>
        <row r="608">
          <cell r="J608">
            <v>0</v>
          </cell>
          <cell r="AC608">
            <v>0</v>
          </cell>
        </row>
        <row r="609">
          <cell r="J609">
            <v>0</v>
          </cell>
          <cell r="AC609">
            <v>0</v>
          </cell>
        </row>
        <row r="610">
          <cell r="J610">
            <v>0</v>
          </cell>
          <cell r="AC610">
            <v>0</v>
          </cell>
        </row>
        <row r="611">
          <cell r="J611">
            <v>0</v>
          </cell>
          <cell r="AC611">
            <v>0</v>
          </cell>
        </row>
        <row r="612">
          <cell r="J612">
            <v>0</v>
          </cell>
          <cell r="AC612">
            <v>0</v>
          </cell>
        </row>
        <row r="613">
          <cell r="J613">
            <v>0</v>
          </cell>
          <cell r="AC613">
            <v>0</v>
          </cell>
        </row>
        <row r="614">
          <cell r="J614">
            <v>0</v>
          </cell>
          <cell r="AC614">
            <v>0</v>
          </cell>
        </row>
        <row r="615">
          <cell r="J615">
            <v>0</v>
          </cell>
          <cell r="AC615">
            <v>0</v>
          </cell>
        </row>
        <row r="616">
          <cell r="J616">
            <v>0</v>
          </cell>
          <cell r="AC616">
            <v>0</v>
          </cell>
        </row>
        <row r="617">
          <cell r="J617">
            <v>0</v>
          </cell>
          <cell r="AC617">
            <v>0</v>
          </cell>
        </row>
        <row r="618">
          <cell r="J618">
            <v>0</v>
          </cell>
          <cell r="AC618">
            <v>0</v>
          </cell>
        </row>
        <row r="619">
          <cell r="J619">
            <v>0</v>
          </cell>
          <cell r="AC619">
            <v>0</v>
          </cell>
        </row>
        <row r="620">
          <cell r="J620">
            <v>0</v>
          </cell>
          <cell r="AC620">
            <v>0</v>
          </cell>
        </row>
        <row r="621">
          <cell r="J621">
            <v>0</v>
          </cell>
          <cell r="AC621">
            <v>0</v>
          </cell>
        </row>
        <row r="622">
          <cell r="J622">
            <v>0</v>
          </cell>
          <cell r="AC622">
            <v>0</v>
          </cell>
        </row>
        <row r="623">
          <cell r="J623">
            <v>0</v>
          </cell>
          <cell r="AC623">
            <v>0</v>
          </cell>
        </row>
        <row r="624">
          <cell r="J624">
            <v>0</v>
          </cell>
          <cell r="AC624">
            <v>0</v>
          </cell>
        </row>
        <row r="625">
          <cell r="J625">
            <v>0</v>
          </cell>
          <cell r="AC625">
            <v>0</v>
          </cell>
        </row>
        <row r="626">
          <cell r="J626">
            <v>0</v>
          </cell>
          <cell r="AC626">
            <v>0</v>
          </cell>
        </row>
        <row r="627">
          <cell r="J627">
            <v>0</v>
          </cell>
          <cell r="AC627">
            <v>0</v>
          </cell>
        </row>
        <row r="628">
          <cell r="J628">
            <v>0</v>
          </cell>
          <cell r="AC628">
            <v>0</v>
          </cell>
        </row>
        <row r="629">
          <cell r="J629">
            <v>0</v>
          </cell>
          <cell r="AC629">
            <v>0</v>
          </cell>
        </row>
        <row r="630">
          <cell r="J630">
            <v>0</v>
          </cell>
          <cell r="AC630">
            <v>0</v>
          </cell>
        </row>
        <row r="631">
          <cell r="J631">
            <v>0</v>
          </cell>
          <cell r="AC631">
            <v>0</v>
          </cell>
        </row>
        <row r="632">
          <cell r="J632">
            <v>0</v>
          </cell>
          <cell r="AC632">
            <v>0</v>
          </cell>
        </row>
        <row r="633">
          <cell r="J633">
            <v>0</v>
          </cell>
          <cell r="AC633">
            <v>0</v>
          </cell>
        </row>
        <row r="634">
          <cell r="J634">
            <v>0</v>
          </cell>
          <cell r="AC634">
            <v>0</v>
          </cell>
        </row>
        <row r="635">
          <cell r="J635">
            <v>0</v>
          </cell>
          <cell r="AC635">
            <v>0</v>
          </cell>
        </row>
        <row r="636">
          <cell r="J636">
            <v>0</v>
          </cell>
          <cell r="AC636">
            <v>0</v>
          </cell>
        </row>
        <row r="637">
          <cell r="J637">
            <v>0</v>
          </cell>
          <cell r="AC637">
            <v>0</v>
          </cell>
        </row>
        <row r="638">
          <cell r="J638">
            <v>0</v>
          </cell>
          <cell r="AC638">
            <v>0</v>
          </cell>
        </row>
        <row r="639">
          <cell r="J639">
            <v>0</v>
          </cell>
          <cell r="AC639">
            <v>0</v>
          </cell>
        </row>
        <row r="640">
          <cell r="J640">
            <v>0</v>
          </cell>
          <cell r="AC640">
            <v>0</v>
          </cell>
        </row>
        <row r="641">
          <cell r="J641">
            <v>0</v>
          </cell>
          <cell r="AC641">
            <v>0</v>
          </cell>
        </row>
        <row r="642">
          <cell r="J642">
            <v>0</v>
          </cell>
          <cell r="AC642">
            <v>0</v>
          </cell>
        </row>
        <row r="643">
          <cell r="J643">
            <v>0</v>
          </cell>
          <cell r="AC643">
            <v>0</v>
          </cell>
        </row>
        <row r="644">
          <cell r="J644">
            <v>0</v>
          </cell>
          <cell r="AC644">
            <v>0</v>
          </cell>
        </row>
        <row r="645">
          <cell r="J645">
            <v>0</v>
          </cell>
          <cell r="AC645">
            <v>0</v>
          </cell>
        </row>
        <row r="646">
          <cell r="J646">
            <v>0</v>
          </cell>
          <cell r="AC646">
            <v>0</v>
          </cell>
        </row>
        <row r="647">
          <cell r="J647">
            <v>0</v>
          </cell>
          <cell r="AC647">
            <v>0</v>
          </cell>
        </row>
        <row r="648">
          <cell r="J648">
            <v>0</v>
          </cell>
          <cell r="AC648">
            <v>0</v>
          </cell>
        </row>
        <row r="649">
          <cell r="J649">
            <v>0</v>
          </cell>
          <cell r="AC649">
            <v>0</v>
          </cell>
        </row>
        <row r="650">
          <cell r="J650">
            <v>0</v>
          </cell>
          <cell r="AC650">
            <v>0</v>
          </cell>
        </row>
        <row r="651">
          <cell r="J651">
            <v>0</v>
          </cell>
          <cell r="AC651">
            <v>0</v>
          </cell>
        </row>
        <row r="652">
          <cell r="J652">
            <v>0</v>
          </cell>
          <cell r="AC652">
            <v>0</v>
          </cell>
        </row>
        <row r="653">
          <cell r="J653">
            <v>0</v>
          </cell>
          <cell r="AC653">
            <v>0</v>
          </cell>
        </row>
        <row r="654">
          <cell r="J654">
            <v>0</v>
          </cell>
          <cell r="AC654">
            <v>0</v>
          </cell>
        </row>
        <row r="655">
          <cell r="J655">
            <v>0</v>
          </cell>
          <cell r="AC655">
            <v>0</v>
          </cell>
        </row>
        <row r="656">
          <cell r="J656">
            <v>0</v>
          </cell>
          <cell r="AC656">
            <v>0</v>
          </cell>
        </row>
        <row r="657">
          <cell r="J657">
            <v>0</v>
          </cell>
          <cell r="AC657">
            <v>0</v>
          </cell>
        </row>
        <row r="658">
          <cell r="J658">
            <v>0</v>
          </cell>
          <cell r="AC658">
            <v>0</v>
          </cell>
        </row>
        <row r="659">
          <cell r="J659">
            <v>0</v>
          </cell>
          <cell r="AC659">
            <v>0</v>
          </cell>
        </row>
        <row r="660">
          <cell r="J660">
            <v>0</v>
          </cell>
          <cell r="AC660">
            <v>0</v>
          </cell>
        </row>
        <row r="661">
          <cell r="J661">
            <v>0</v>
          </cell>
          <cell r="AC661">
            <v>0</v>
          </cell>
        </row>
        <row r="662">
          <cell r="J662">
            <v>0</v>
          </cell>
          <cell r="AC662">
            <v>0</v>
          </cell>
        </row>
        <row r="663">
          <cell r="J663">
            <v>0</v>
          </cell>
          <cell r="AC663">
            <v>0</v>
          </cell>
        </row>
        <row r="664">
          <cell r="J664">
            <v>0</v>
          </cell>
          <cell r="AC664">
            <v>0</v>
          </cell>
        </row>
        <row r="665">
          <cell r="J665">
            <v>0</v>
          </cell>
          <cell r="AC665">
            <v>0</v>
          </cell>
        </row>
        <row r="666">
          <cell r="J666">
            <v>0</v>
          </cell>
          <cell r="AC666">
            <v>0</v>
          </cell>
        </row>
        <row r="667">
          <cell r="J667">
            <v>0</v>
          </cell>
          <cell r="AC667">
            <v>0</v>
          </cell>
        </row>
        <row r="668">
          <cell r="J668">
            <v>0</v>
          </cell>
          <cell r="AC668">
            <v>0</v>
          </cell>
        </row>
        <row r="669">
          <cell r="J669">
            <v>0</v>
          </cell>
          <cell r="AC669">
            <v>0</v>
          </cell>
        </row>
        <row r="670">
          <cell r="J670">
            <v>0</v>
          </cell>
          <cell r="AC670">
            <v>0</v>
          </cell>
        </row>
        <row r="671">
          <cell r="J671">
            <v>0</v>
          </cell>
          <cell r="AC671">
            <v>0</v>
          </cell>
        </row>
        <row r="672">
          <cell r="J672">
            <v>0</v>
          </cell>
          <cell r="AC672">
            <v>0</v>
          </cell>
        </row>
        <row r="673">
          <cell r="J673">
            <v>0</v>
          </cell>
          <cell r="AC673">
            <v>0</v>
          </cell>
        </row>
        <row r="674">
          <cell r="J674">
            <v>0</v>
          </cell>
          <cell r="AC674">
            <v>0</v>
          </cell>
        </row>
        <row r="675">
          <cell r="J675">
            <v>0</v>
          </cell>
          <cell r="AC675">
            <v>0</v>
          </cell>
        </row>
        <row r="676">
          <cell r="J676">
            <v>0</v>
          </cell>
          <cell r="AC676">
            <v>0</v>
          </cell>
        </row>
        <row r="677">
          <cell r="J677">
            <v>0</v>
          </cell>
          <cell r="AC677">
            <v>0</v>
          </cell>
        </row>
        <row r="678">
          <cell r="J678">
            <v>0</v>
          </cell>
          <cell r="AC678">
            <v>0</v>
          </cell>
        </row>
        <row r="679">
          <cell r="J679">
            <v>0</v>
          </cell>
          <cell r="AC679">
            <v>0</v>
          </cell>
        </row>
        <row r="680">
          <cell r="J680">
            <v>0</v>
          </cell>
          <cell r="AC680">
            <v>0</v>
          </cell>
        </row>
        <row r="681">
          <cell r="J681">
            <v>0</v>
          </cell>
          <cell r="AC681">
            <v>0</v>
          </cell>
        </row>
        <row r="682">
          <cell r="J682">
            <v>0</v>
          </cell>
          <cell r="AC682">
            <v>0</v>
          </cell>
        </row>
        <row r="683">
          <cell r="J683">
            <v>0</v>
          </cell>
          <cell r="AC683">
            <v>0</v>
          </cell>
        </row>
        <row r="684">
          <cell r="J684">
            <v>0</v>
          </cell>
          <cell r="AC684">
            <v>0</v>
          </cell>
        </row>
        <row r="685">
          <cell r="J685">
            <v>0</v>
          </cell>
          <cell r="AC685">
            <v>0</v>
          </cell>
        </row>
        <row r="686">
          <cell r="J686">
            <v>0</v>
          </cell>
          <cell r="AC686">
            <v>0</v>
          </cell>
        </row>
        <row r="687">
          <cell r="J687">
            <v>0</v>
          </cell>
          <cell r="AC687">
            <v>0</v>
          </cell>
        </row>
        <row r="688">
          <cell r="J688">
            <v>0</v>
          </cell>
          <cell r="AC688">
            <v>0</v>
          </cell>
        </row>
        <row r="689">
          <cell r="J689">
            <v>0</v>
          </cell>
          <cell r="AC689">
            <v>0</v>
          </cell>
        </row>
        <row r="690">
          <cell r="J690">
            <v>0</v>
          </cell>
          <cell r="AC690">
            <v>0</v>
          </cell>
        </row>
        <row r="691">
          <cell r="J691">
            <v>0</v>
          </cell>
          <cell r="AC691">
            <v>0</v>
          </cell>
        </row>
        <row r="692">
          <cell r="J692">
            <v>0</v>
          </cell>
          <cell r="AC692">
            <v>0</v>
          </cell>
        </row>
        <row r="693">
          <cell r="J693">
            <v>0</v>
          </cell>
          <cell r="AC693">
            <v>0</v>
          </cell>
        </row>
        <row r="694">
          <cell r="J694">
            <v>0</v>
          </cell>
          <cell r="AC694">
            <v>0</v>
          </cell>
        </row>
        <row r="695">
          <cell r="J695">
            <v>0</v>
          </cell>
          <cell r="AC695">
            <v>0</v>
          </cell>
        </row>
        <row r="696">
          <cell r="J696">
            <v>0</v>
          </cell>
          <cell r="AC696">
            <v>0</v>
          </cell>
        </row>
        <row r="697">
          <cell r="J697">
            <v>0</v>
          </cell>
          <cell r="AC697">
            <v>0</v>
          </cell>
        </row>
        <row r="698">
          <cell r="J698">
            <v>0</v>
          </cell>
          <cell r="AC698">
            <v>0</v>
          </cell>
        </row>
        <row r="699">
          <cell r="J699">
            <v>0</v>
          </cell>
          <cell r="AC699">
            <v>0</v>
          </cell>
        </row>
        <row r="700">
          <cell r="J700">
            <v>0</v>
          </cell>
          <cell r="AC700">
            <v>0</v>
          </cell>
        </row>
        <row r="701">
          <cell r="J701">
            <v>0</v>
          </cell>
          <cell r="AC701">
            <v>0</v>
          </cell>
        </row>
        <row r="702">
          <cell r="J702">
            <v>0</v>
          </cell>
          <cell r="AC702">
            <v>0</v>
          </cell>
        </row>
        <row r="703">
          <cell r="J703">
            <v>0</v>
          </cell>
          <cell r="AC703">
            <v>0</v>
          </cell>
        </row>
        <row r="704">
          <cell r="J704">
            <v>0</v>
          </cell>
          <cell r="AC704">
            <v>0</v>
          </cell>
        </row>
        <row r="705">
          <cell r="J705">
            <v>0</v>
          </cell>
          <cell r="AC705">
            <v>0</v>
          </cell>
        </row>
        <row r="706">
          <cell r="J706">
            <v>0</v>
          </cell>
          <cell r="AC706">
            <v>0</v>
          </cell>
        </row>
        <row r="707">
          <cell r="J707">
            <v>0</v>
          </cell>
          <cell r="AC707">
            <v>0</v>
          </cell>
        </row>
        <row r="708">
          <cell r="J708">
            <v>0</v>
          </cell>
          <cell r="AC708">
            <v>0</v>
          </cell>
        </row>
        <row r="709">
          <cell r="J709">
            <v>0</v>
          </cell>
          <cell r="AC709">
            <v>0</v>
          </cell>
        </row>
        <row r="710">
          <cell r="J710">
            <v>0</v>
          </cell>
          <cell r="AC710">
            <v>0</v>
          </cell>
        </row>
        <row r="711">
          <cell r="J711">
            <v>0</v>
          </cell>
          <cell r="AC711">
            <v>0</v>
          </cell>
        </row>
        <row r="712">
          <cell r="J712">
            <v>0</v>
          </cell>
          <cell r="AC712">
            <v>0</v>
          </cell>
        </row>
        <row r="713">
          <cell r="J713">
            <v>0</v>
          </cell>
          <cell r="AC713">
            <v>0</v>
          </cell>
        </row>
        <row r="714">
          <cell r="J714">
            <v>0</v>
          </cell>
          <cell r="AC714">
            <v>0</v>
          </cell>
        </row>
        <row r="715">
          <cell r="J715">
            <v>0</v>
          </cell>
          <cell r="AC715">
            <v>0</v>
          </cell>
        </row>
        <row r="716">
          <cell r="J716">
            <v>0</v>
          </cell>
          <cell r="AC716">
            <v>0</v>
          </cell>
        </row>
        <row r="717">
          <cell r="J717">
            <v>0</v>
          </cell>
          <cell r="AC717">
            <v>0</v>
          </cell>
        </row>
        <row r="718">
          <cell r="J718">
            <v>0</v>
          </cell>
          <cell r="AC718">
            <v>0</v>
          </cell>
        </row>
        <row r="719">
          <cell r="J719">
            <v>0</v>
          </cell>
          <cell r="AC719">
            <v>0</v>
          </cell>
        </row>
        <row r="720">
          <cell r="J720">
            <v>0</v>
          </cell>
          <cell r="AC720">
            <v>0</v>
          </cell>
        </row>
        <row r="721">
          <cell r="J721">
            <v>0</v>
          </cell>
          <cell r="AC721">
            <v>0</v>
          </cell>
        </row>
        <row r="722">
          <cell r="J722">
            <v>0</v>
          </cell>
          <cell r="AC722">
            <v>0</v>
          </cell>
        </row>
        <row r="723">
          <cell r="J723">
            <v>0</v>
          </cell>
          <cell r="AC723">
            <v>0</v>
          </cell>
        </row>
        <row r="724">
          <cell r="J724">
            <v>0</v>
          </cell>
          <cell r="AC724">
            <v>0</v>
          </cell>
        </row>
        <row r="725">
          <cell r="J725">
            <v>0</v>
          </cell>
          <cell r="AC725">
            <v>0</v>
          </cell>
        </row>
        <row r="726">
          <cell r="J726">
            <v>0</v>
          </cell>
          <cell r="AC726">
            <v>0</v>
          </cell>
        </row>
        <row r="727">
          <cell r="J727">
            <v>0</v>
          </cell>
          <cell r="AC727">
            <v>0</v>
          </cell>
        </row>
        <row r="728">
          <cell r="J728">
            <v>0</v>
          </cell>
          <cell r="AC728">
            <v>0</v>
          </cell>
        </row>
        <row r="729">
          <cell r="J729">
            <v>0</v>
          </cell>
          <cell r="AC729">
            <v>0</v>
          </cell>
        </row>
        <row r="730">
          <cell r="J730">
            <v>0</v>
          </cell>
          <cell r="AC730">
            <v>0</v>
          </cell>
        </row>
        <row r="731">
          <cell r="J731">
            <v>0</v>
          </cell>
          <cell r="AC731">
            <v>0</v>
          </cell>
        </row>
        <row r="732">
          <cell r="J732">
            <v>0</v>
          </cell>
          <cell r="AC732">
            <v>0</v>
          </cell>
        </row>
        <row r="733">
          <cell r="J733">
            <v>0</v>
          </cell>
          <cell r="AC733">
            <v>0</v>
          </cell>
        </row>
        <row r="734">
          <cell r="J734">
            <v>0</v>
          </cell>
          <cell r="AC734">
            <v>0</v>
          </cell>
        </row>
        <row r="735">
          <cell r="J735">
            <v>0</v>
          </cell>
          <cell r="AC735">
            <v>0</v>
          </cell>
        </row>
        <row r="736">
          <cell r="J736">
            <v>0</v>
          </cell>
          <cell r="AC736">
            <v>0</v>
          </cell>
        </row>
        <row r="737">
          <cell r="J737">
            <v>0</v>
          </cell>
          <cell r="AC737">
            <v>0</v>
          </cell>
        </row>
        <row r="738">
          <cell r="J738">
            <v>0</v>
          </cell>
          <cell r="AC738">
            <v>0</v>
          </cell>
        </row>
        <row r="739">
          <cell r="J739">
            <v>0</v>
          </cell>
          <cell r="AC739">
            <v>0</v>
          </cell>
        </row>
        <row r="740">
          <cell r="J740">
            <v>0</v>
          </cell>
          <cell r="AC740">
            <v>0</v>
          </cell>
        </row>
        <row r="741">
          <cell r="J741">
            <v>0</v>
          </cell>
          <cell r="AC741">
            <v>0</v>
          </cell>
        </row>
        <row r="742">
          <cell r="J742">
            <v>0</v>
          </cell>
          <cell r="AC742">
            <v>0</v>
          </cell>
        </row>
        <row r="743">
          <cell r="J743">
            <v>0</v>
          </cell>
          <cell r="AC743">
            <v>0</v>
          </cell>
        </row>
        <row r="744">
          <cell r="J744">
            <v>0</v>
          </cell>
          <cell r="AC744">
            <v>0</v>
          </cell>
        </row>
        <row r="745">
          <cell r="J745">
            <v>0</v>
          </cell>
          <cell r="AC745">
            <v>0</v>
          </cell>
        </row>
        <row r="746">
          <cell r="J746">
            <v>0</v>
          </cell>
          <cell r="AC746">
            <v>0</v>
          </cell>
        </row>
        <row r="747">
          <cell r="J747">
            <v>0</v>
          </cell>
          <cell r="AC747">
            <v>0</v>
          </cell>
        </row>
        <row r="748">
          <cell r="J748">
            <v>0</v>
          </cell>
          <cell r="AC748">
            <v>0</v>
          </cell>
        </row>
        <row r="749">
          <cell r="J749">
            <v>0</v>
          </cell>
          <cell r="AC749">
            <v>0</v>
          </cell>
        </row>
        <row r="750">
          <cell r="J750">
            <v>0</v>
          </cell>
          <cell r="AC750">
            <v>0</v>
          </cell>
        </row>
        <row r="751">
          <cell r="J751">
            <v>0</v>
          </cell>
          <cell r="AC751">
            <v>0</v>
          </cell>
        </row>
        <row r="752">
          <cell r="J752">
            <v>0</v>
          </cell>
          <cell r="AC752">
            <v>0</v>
          </cell>
        </row>
        <row r="753">
          <cell r="J753">
            <v>0</v>
          </cell>
          <cell r="AC753">
            <v>0</v>
          </cell>
        </row>
        <row r="754">
          <cell r="J754">
            <v>0</v>
          </cell>
          <cell r="AC754">
            <v>0</v>
          </cell>
        </row>
        <row r="755">
          <cell r="J755">
            <v>0</v>
          </cell>
          <cell r="AC755">
            <v>0</v>
          </cell>
        </row>
        <row r="756">
          <cell r="J756">
            <v>0</v>
          </cell>
          <cell r="AC756">
            <v>0</v>
          </cell>
        </row>
        <row r="757">
          <cell r="J757">
            <v>0</v>
          </cell>
          <cell r="AC757">
            <v>0</v>
          </cell>
        </row>
        <row r="758">
          <cell r="J758">
            <v>0</v>
          </cell>
          <cell r="AC758">
            <v>0</v>
          </cell>
        </row>
        <row r="759">
          <cell r="J759">
            <v>0</v>
          </cell>
          <cell r="AC759">
            <v>0</v>
          </cell>
        </row>
        <row r="760">
          <cell r="J760">
            <v>0</v>
          </cell>
          <cell r="AC760">
            <v>0</v>
          </cell>
        </row>
        <row r="761">
          <cell r="J761">
            <v>0</v>
          </cell>
          <cell r="AC761">
            <v>0</v>
          </cell>
        </row>
        <row r="762">
          <cell r="J762">
            <v>0</v>
          </cell>
          <cell r="AC762">
            <v>0</v>
          </cell>
        </row>
        <row r="763">
          <cell r="J763">
            <v>0</v>
          </cell>
          <cell r="AC763">
            <v>0</v>
          </cell>
        </row>
        <row r="764">
          <cell r="J764">
            <v>0</v>
          </cell>
          <cell r="AC764">
            <v>0</v>
          </cell>
        </row>
        <row r="765">
          <cell r="J765">
            <v>0</v>
          </cell>
          <cell r="AC765">
            <v>0</v>
          </cell>
        </row>
        <row r="766">
          <cell r="J766">
            <v>0</v>
          </cell>
          <cell r="AC766">
            <v>0</v>
          </cell>
        </row>
        <row r="767">
          <cell r="J767">
            <v>0</v>
          </cell>
          <cell r="AC767">
            <v>0</v>
          </cell>
        </row>
        <row r="768">
          <cell r="J768">
            <v>0</v>
          </cell>
          <cell r="AC768">
            <v>0</v>
          </cell>
        </row>
        <row r="769">
          <cell r="J769">
            <v>0</v>
          </cell>
          <cell r="AC769">
            <v>0</v>
          </cell>
        </row>
        <row r="770">
          <cell r="J770">
            <v>0</v>
          </cell>
          <cell r="AC770">
            <v>0</v>
          </cell>
        </row>
        <row r="771">
          <cell r="J771">
            <v>0</v>
          </cell>
          <cell r="AC771">
            <v>0</v>
          </cell>
        </row>
        <row r="772">
          <cell r="J772">
            <v>0</v>
          </cell>
          <cell r="AC772">
            <v>0</v>
          </cell>
        </row>
        <row r="773">
          <cell r="J773">
            <v>0</v>
          </cell>
          <cell r="AC773">
            <v>0</v>
          </cell>
        </row>
        <row r="774">
          <cell r="J774">
            <v>0</v>
          </cell>
          <cell r="AC774">
            <v>0</v>
          </cell>
        </row>
        <row r="775">
          <cell r="J775">
            <v>0</v>
          </cell>
          <cell r="AC775">
            <v>0</v>
          </cell>
        </row>
        <row r="776">
          <cell r="J776">
            <v>0</v>
          </cell>
          <cell r="AC776">
            <v>0</v>
          </cell>
        </row>
        <row r="777">
          <cell r="J777">
            <v>0</v>
          </cell>
          <cell r="AC777">
            <v>0</v>
          </cell>
        </row>
        <row r="778">
          <cell r="J778">
            <v>0</v>
          </cell>
          <cell r="AC778">
            <v>0</v>
          </cell>
        </row>
        <row r="779">
          <cell r="J779">
            <v>0</v>
          </cell>
          <cell r="AC779">
            <v>0</v>
          </cell>
        </row>
        <row r="780">
          <cell r="J780">
            <v>0</v>
          </cell>
          <cell r="AC780">
            <v>0</v>
          </cell>
        </row>
        <row r="781">
          <cell r="J781">
            <v>0</v>
          </cell>
          <cell r="AC781">
            <v>0</v>
          </cell>
        </row>
        <row r="782">
          <cell r="J782">
            <v>0</v>
          </cell>
          <cell r="AC782">
            <v>0</v>
          </cell>
        </row>
        <row r="783">
          <cell r="J783">
            <v>0</v>
          </cell>
          <cell r="AC783">
            <v>0</v>
          </cell>
        </row>
        <row r="784">
          <cell r="J784">
            <v>0</v>
          </cell>
          <cell r="AC784">
            <v>0</v>
          </cell>
        </row>
        <row r="785">
          <cell r="J785">
            <v>0</v>
          </cell>
          <cell r="AC785">
            <v>0</v>
          </cell>
        </row>
        <row r="786">
          <cell r="J786">
            <v>0</v>
          </cell>
          <cell r="AC786">
            <v>0</v>
          </cell>
        </row>
        <row r="787">
          <cell r="J787">
            <v>0</v>
          </cell>
          <cell r="AC787">
            <v>0</v>
          </cell>
        </row>
        <row r="788">
          <cell r="J788">
            <v>0</v>
          </cell>
          <cell r="AC788">
            <v>0</v>
          </cell>
        </row>
        <row r="789">
          <cell r="J789">
            <v>0</v>
          </cell>
          <cell r="AC789">
            <v>0</v>
          </cell>
        </row>
        <row r="790">
          <cell r="J790">
            <v>0</v>
          </cell>
          <cell r="AC790">
            <v>0</v>
          </cell>
        </row>
        <row r="791">
          <cell r="J791">
            <v>0</v>
          </cell>
          <cell r="AC791">
            <v>0</v>
          </cell>
        </row>
        <row r="792">
          <cell r="J792">
            <v>0</v>
          </cell>
          <cell r="AC792">
            <v>0</v>
          </cell>
        </row>
        <row r="793">
          <cell r="J793">
            <v>0</v>
          </cell>
          <cell r="AC793">
            <v>0</v>
          </cell>
        </row>
        <row r="794">
          <cell r="J794">
            <v>0</v>
          </cell>
          <cell r="AC794">
            <v>0</v>
          </cell>
        </row>
        <row r="795">
          <cell r="J795">
            <v>0</v>
          </cell>
          <cell r="AC795">
            <v>0</v>
          </cell>
        </row>
        <row r="796">
          <cell r="J796">
            <v>0</v>
          </cell>
          <cell r="AC796">
            <v>0</v>
          </cell>
        </row>
        <row r="797">
          <cell r="J797">
            <v>0</v>
          </cell>
          <cell r="AC797">
            <v>0</v>
          </cell>
        </row>
        <row r="798">
          <cell r="J798">
            <v>0</v>
          </cell>
          <cell r="AC798">
            <v>0</v>
          </cell>
        </row>
        <row r="799">
          <cell r="J799">
            <v>0</v>
          </cell>
          <cell r="AC799">
            <v>0</v>
          </cell>
        </row>
        <row r="800">
          <cell r="J800">
            <v>0</v>
          </cell>
          <cell r="AC800">
            <v>0</v>
          </cell>
        </row>
        <row r="801">
          <cell r="J801">
            <v>0</v>
          </cell>
          <cell r="AC801">
            <v>0</v>
          </cell>
        </row>
        <row r="802">
          <cell r="J802">
            <v>0</v>
          </cell>
          <cell r="AC802">
            <v>0</v>
          </cell>
        </row>
        <row r="803">
          <cell r="J803">
            <v>0</v>
          </cell>
          <cell r="AC803">
            <v>0</v>
          </cell>
        </row>
        <row r="804">
          <cell r="J804">
            <v>0</v>
          </cell>
          <cell r="AC804">
            <v>0</v>
          </cell>
        </row>
        <row r="805">
          <cell r="J805">
            <v>0</v>
          </cell>
          <cell r="AC805">
            <v>0</v>
          </cell>
        </row>
        <row r="806">
          <cell r="J806">
            <v>0</v>
          </cell>
          <cell r="AC806">
            <v>0</v>
          </cell>
        </row>
        <row r="807">
          <cell r="J807">
            <v>0</v>
          </cell>
          <cell r="AC807">
            <v>0</v>
          </cell>
        </row>
        <row r="808">
          <cell r="J808">
            <v>0</v>
          </cell>
          <cell r="AC808">
            <v>0</v>
          </cell>
        </row>
        <row r="809">
          <cell r="J809">
            <v>0</v>
          </cell>
          <cell r="AC809">
            <v>0</v>
          </cell>
        </row>
        <row r="810">
          <cell r="J810">
            <v>0</v>
          </cell>
          <cell r="AC810">
            <v>0</v>
          </cell>
        </row>
        <row r="811">
          <cell r="J811">
            <v>0</v>
          </cell>
          <cell r="AC811">
            <v>0</v>
          </cell>
        </row>
        <row r="812">
          <cell r="J812">
            <v>0</v>
          </cell>
          <cell r="AC812">
            <v>0</v>
          </cell>
        </row>
        <row r="813">
          <cell r="J813">
            <v>0</v>
          </cell>
          <cell r="AC813">
            <v>0</v>
          </cell>
        </row>
        <row r="814">
          <cell r="J814">
            <v>0</v>
          </cell>
          <cell r="AC814">
            <v>0</v>
          </cell>
        </row>
        <row r="815">
          <cell r="J815">
            <v>0</v>
          </cell>
          <cell r="AC815">
            <v>0</v>
          </cell>
        </row>
        <row r="816">
          <cell r="J816">
            <v>0</v>
          </cell>
          <cell r="AC816">
            <v>0</v>
          </cell>
        </row>
        <row r="817">
          <cell r="J817">
            <v>0</v>
          </cell>
          <cell r="AC817">
            <v>0</v>
          </cell>
        </row>
        <row r="818">
          <cell r="J818">
            <v>0</v>
          </cell>
          <cell r="AC818">
            <v>0</v>
          </cell>
        </row>
        <row r="819">
          <cell r="J819">
            <v>0</v>
          </cell>
          <cell r="AC819">
            <v>0</v>
          </cell>
        </row>
        <row r="820">
          <cell r="J820">
            <v>0</v>
          </cell>
          <cell r="AC820">
            <v>0</v>
          </cell>
        </row>
        <row r="821">
          <cell r="J821">
            <v>0</v>
          </cell>
          <cell r="AC821">
            <v>0</v>
          </cell>
        </row>
        <row r="822">
          <cell r="J822">
            <v>0</v>
          </cell>
          <cell r="AC822">
            <v>0</v>
          </cell>
        </row>
        <row r="823">
          <cell r="J823">
            <v>0</v>
          </cell>
          <cell r="AC823">
            <v>0</v>
          </cell>
        </row>
        <row r="824">
          <cell r="J824">
            <v>0</v>
          </cell>
          <cell r="AC824">
            <v>0</v>
          </cell>
        </row>
        <row r="825">
          <cell r="J825">
            <v>0</v>
          </cell>
          <cell r="AC825">
            <v>0</v>
          </cell>
        </row>
        <row r="826">
          <cell r="J826">
            <v>0</v>
          </cell>
          <cell r="AC826">
            <v>0</v>
          </cell>
        </row>
        <row r="827">
          <cell r="J827">
            <v>0</v>
          </cell>
          <cell r="AC827">
            <v>0</v>
          </cell>
        </row>
        <row r="828">
          <cell r="J828">
            <v>0</v>
          </cell>
          <cell r="AC828">
            <v>0</v>
          </cell>
        </row>
        <row r="829">
          <cell r="J829">
            <v>0</v>
          </cell>
          <cell r="AC829">
            <v>0</v>
          </cell>
        </row>
        <row r="830">
          <cell r="J830">
            <v>0</v>
          </cell>
          <cell r="AC830">
            <v>0</v>
          </cell>
        </row>
        <row r="831">
          <cell r="J831">
            <v>0</v>
          </cell>
          <cell r="AC831">
            <v>0</v>
          </cell>
        </row>
        <row r="832">
          <cell r="J832">
            <v>0</v>
          </cell>
          <cell r="AC832">
            <v>0</v>
          </cell>
        </row>
        <row r="833">
          <cell r="J833">
            <v>0</v>
          </cell>
          <cell r="AC833">
            <v>0</v>
          </cell>
        </row>
        <row r="834">
          <cell r="J834">
            <v>0</v>
          </cell>
          <cell r="AC834">
            <v>0</v>
          </cell>
        </row>
        <row r="835">
          <cell r="J835">
            <v>0</v>
          </cell>
          <cell r="AC835">
            <v>0</v>
          </cell>
        </row>
        <row r="836">
          <cell r="J836">
            <v>0</v>
          </cell>
          <cell r="AC836">
            <v>0</v>
          </cell>
        </row>
        <row r="837">
          <cell r="J837">
            <v>0</v>
          </cell>
          <cell r="AC837">
            <v>0</v>
          </cell>
        </row>
        <row r="838">
          <cell r="J838">
            <v>0</v>
          </cell>
          <cell r="AC838">
            <v>0</v>
          </cell>
        </row>
        <row r="839">
          <cell r="J839">
            <v>0</v>
          </cell>
          <cell r="AC839">
            <v>0</v>
          </cell>
        </row>
        <row r="840">
          <cell r="J840">
            <v>0</v>
          </cell>
          <cell r="AC840">
            <v>0</v>
          </cell>
        </row>
        <row r="841">
          <cell r="J841">
            <v>0</v>
          </cell>
          <cell r="AC841">
            <v>0</v>
          </cell>
        </row>
        <row r="842">
          <cell r="J842">
            <v>0</v>
          </cell>
          <cell r="AC842">
            <v>0</v>
          </cell>
        </row>
        <row r="843">
          <cell r="J843">
            <v>0</v>
          </cell>
          <cell r="AC843">
            <v>0</v>
          </cell>
        </row>
        <row r="844">
          <cell r="J844">
            <v>0</v>
          </cell>
          <cell r="AC844">
            <v>0</v>
          </cell>
        </row>
        <row r="845">
          <cell r="J845">
            <v>0</v>
          </cell>
          <cell r="AC845">
            <v>0</v>
          </cell>
        </row>
        <row r="846">
          <cell r="J846">
            <v>0</v>
          </cell>
          <cell r="AC846">
            <v>0</v>
          </cell>
        </row>
        <row r="847">
          <cell r="J847">
            <v>0</v>
          </cell>
          <cell r="AC847">
            <v>0</v>
          </cell>
        </row>
        <row r="848">
          <cell r="J848">
            <v>0</v>
          </cell>
          <cell r="AC848">
            <v>0</v>
          </cell>
        </row>
        <row r="849">
          <cell r="J849">
            <v>0</v>
          </cell>
          <cell r="AC849">
            <v>0</v>
          </cell>
        </row>
        <row r="850">
          <cell r="J850">
            <v>0</v>
          </cell>
          <cell r="AC850">
            <v>0</v>
          </cell>
        </row>
        <row r="851">
          <cell r="J851">
            <v>0</v>
          </cell>
          <cell r="AC851">
            <v>0</v>
          </cell>
        </row>
        <row r="852">
          <cell r="J852">
            <v>0</v>
          </cell>
          <cell r="AC852">
            <v>0</v>
          </cell>
        </row>
        <row r="853">
          <cell r="J853">
            <v>0</v>
          </cell>
          <cell r="AC853">
            <v>0</v>
          </cell>
        </row>
        <row r="854">
          <cell r="J854">
            <v>0</v>
          </cell>
          <cell r="AC854">
            <v>0</v>
          </cell>
        </row>
        <row r="855">
          <cell r="J855">
            <v>0</v>
          </cell>
          <cell r="AC855">
            <v>0</v>
          </cell>
        </row>
        <row r="856">
          <cell r="J856">
            <v>0</v>
          </cell>
          <cell r="AC856">
            <v>0</v>
          </cell>
        </row>
        <row r="857">
          <cell r="J857">
            <v>0</v>
          </cell>
          <cell r="AC857">
            <v>0</v>
          </cell>
        </row>
        <row r="858">
          <cell r="J858">
            <v>0</v>
          </cell>
          <cell r="AC858">
            <v>0</v>
          </cell>
        </row>
        <row r="859">
          <cell r="J859">
            <v>0</v>
          </cell>
          <cell r="AC859">
            <v>0</v>
          </cell>
        </row>
        <row r="860">
          <cell r="J860">
            <v>0</v>
          </cell>
          <cell r="AC860">
            <v>0</v>
          </cell>
        </row>
        <row r="861">
          <cell r="J861">
            <v>0</v>
          </cell>
          <cell r="AC861">
            <v>0</v>
          </cell>
        </row>
        <row r="862">
          <cell r="J862">
            <v>0</v>
          </cell>
          <cell r="AC862">
            <v>0</v>
          </cell>
        </row>
        <row r="863">
          <cell r="J863">
            <v>0</v>
          </cell>
          <cell r="AC863">
            <v>0</v>
          </cell>
        </row>
        <row r="864">
          <cell r="J864">
            <v>0</v>
          </cell>
          <cell r="AC864">
            <v>0</v>
          </cell>
        </row>
        <row r="865">
          <cell r="J865">
            <v>0</v>
          </cell>
          <cell r="AC865">
            <v>0</v>
          </cell>
        </row>
        <row r="866">
          <cell r="J866">
            <v>0</v>
          </cell>
          <cell r="AC866">
            <v>0</v>
          </cell>
        </row>
        <row r="867">
          <cell r="J867">
            <v>0</v>
          </cell>
          <cell r="AC867">
            <v>0</v>
          </cell>
        </row>
        <row r="868">
          <cell r="J868">
            <v>0</v>
          </cell>
          <cell r="AC868">
            <v>0</v>
          </cell>
        </row>
        <row r="869">
          <cell r="J869">
            <v>0</v>
          </cell>
          <cell r="AC869">
            <v>0</v>
          </cell>
        </row>
        <row r="870">
          <cell r="J870">
            <v>0</v>
          </cell>
          <cell r="AC870">
            <v>0</v>
          </cell>
        </row>
        <row r="871">
          <cell r="J871">
            <v>0</v>
          </cell>
          <cell r="AC871">
            <v>0</v>
          </cell>
        </row>
        <row r="872">
          <cell r="J872">
            <v>0</v>
          </cell>
          <cell r="AC872">
            <v>0</v>
          </cell>
        </row>
        <row r="873">
          <cell r="J873">
            <v>0</v>
          </cell>
          <cell r="AC873">
            <v>0</v>
          </cell>
        </row>
        <row r="874">
          <cell r="J874">
            <v>0</v>
          </cell>
          <cell r="AC874">
            <v>0</v>
          </cell>
        </row>
        <row r="875">
          <cell r="J875">
            <v>0</v>
          </cell>
          <cell r="AC875">
            <v>0</v>
          </cell>
        </row>
        <row r="876">
          <cell r="J876">
            <v>0</v>
          </cell>
          <cell r="AC876">
            <v>0</v>
          </cell>
        </row>
        <row r="877">
          <cell r="J877">
            <v>0</v>
          </cell>
          <cell r="AC877">
            <v>0</v>
          </cell>
        </row>
        <row r="878">
          <cell r="J878">
            <v>0</v>
          </cell>
          <cell r="AC878">
            <v>0</v>
          </cell>
        </row>
        <row r="879">
          <cell r="J879">
            <v>0</v>
          </cell>
          <cell r="AC879">
            <v>0</v>
          </cell>
        </row>
        <row r="880">
          <cell r="J880">
            <v>0</v>
          </cell>
          <cell r="AC880">
            <v>0</v>
          </cell>
        </row>
        <row r="881">
          <cell r="J881">
            <v>0</v>
          </cell>
          <cell r="AC881">
            <v>0</v>
          </cell>
        </row>
        <row r="882">
          <cell r="J882">
            <v>0</v>
          </cell>
          <cell r="AC882">
            <v>0</v>
          </cell>
        </row>
        <row r="883">
          <cell r="J883">
            <v>0</v>
          </cell>
          <cell r="AC883">
            <v>0</v>
          </cell>
        </row>
        <row r="884">
          <cell r="J884">
            <v>0</v>
          </cell>
          <cell r="AC884">
            <v>0</v>
          </cell>
        </row>
        <row r="885">
          <cell r="J885">
            <v>0</v>
          </cell>
          <cell r="AC885">
            <v>0</v>
          </cell>
        </row>
        <row r="886">
          <cell r="J886">
            <v>0</v>
          </cell>
          <cell r="AC886">
            <v>0</v>
          </cell>
        </row>
        <row r="887">
          <cell r="J887">
            <v>0</v>
          </cell>
          <cell r="AC887">
            <v>0</v>
          </cell>
        </row>
        <row r="888">
          <cell r="J888">
            <v>0</v>
          </cell>
          <cell r="AC888">
            <v>0</v>
          </cell>
        </row>
        <row r="889">
          <cell r="J889">
            <v>0</v>
          </cell>
          <cell r="AC889">
            <v>0</v>
          </cell>
        </row>
        <row r="890">
          <cell r="J890">
            <v>0</v>
          </cell>
          <cell r="AC890">
            <v>0</v>
          </cell>
        </row>
        <row r="891">
          <cell r="J891">
            <v>0</v>
          </cell>
          <cell r="AC891">
            <v>0</v>
          </cell>
        </row>
        <row r="892">
          <cell r="J892">
            <v>0</v>
          </cell>
          <cell r="AC892">
            <v>0</v>
          </cell>
        </row>
        <row r="893">
          <cell r="J893">
            <v>0</v>
          </cell>
          <cell r="AC893">
            <v>0</v>
          </cell>
        </row>
        <row r="894">
          <cell r="J894">
            <v>0</v>
          </cell>
          <cell r="AC894">
            <v>0</v>
          </cell>
        </row>
        <row r="895">
          <cell r="J895">
            <v>0</v>
          </cell>
          <cell r="AC895">
            <v>0</v>
          </cell>
        </row>
        <row r="896">
          <cell r="J896">
            <v>0</v>
          </cell>
          <cell r="AC896">
            <v>0</v>
          </cell>
        </row>
        <row r="897">
          <cell r="J897">
            <v>0</v>
          </cell>
          <cell r="AC897">
            <v>0</v>
          </cell>
        </row>
        <row r="898">
          <cell r="J898">
            <v>0</v>
          </cell>
          <cell r="AC898">
            <v>0</v>
          </cell>
        </row>
        <row r="899">
          <cell r="J899">
            <v>0</v>
          </cell>
          <cell r="AC899">
            <v>0</v>
          </cell>
        </row>
        <row r="900">
          <cell r="J900">
            <v>0</v>
          </cell>
          <cell r="AC900">
            <v>0</v>
          </cell>
        </row>
        <row r="901">
          <cell r="J901">
            <v>0</v>
          </cell>
          <cell r="AC901">
            <v>0</v>
          </cell>
        </row>
        <row r="902">
          <cell r="J902">
            <v>0</v>
          </cell>
          <cell r="AC902">
            <v>0</v>
          </cell>
        </row>
        <row r="903">
          <cell r="J903">
            <v>0</v>
          </cell>
          <cell r="AC903">
            <v>0</v>
          </cell>
        </row>
        <row r="904">
          <cell r="J904">
            <v>0</v>
          </cell>
          <cell r="AC904">
            <v>0</v>
          </cell>
        </row>
        <row r="905">
          <cell r="J905">
            <v>0</v>
          </cell>
          <cell r="AC905">
            <v>0</v>
          </cell>
        </row>
        <row r="906">
          <cell r="J906">
            <v>0</v>
          </cell>
          <cell r="AC906">
            <v>0</v>
          </cell>
        </row>
        <row r="907">
          <cell r="J907">
            <v>0</v>
          </cell>
          <cell r="AC907">
            <v>0</v>
          </cell>
        </row>
        <row r="908">
          <cell r="J908">
            <v>0</v>
          </cell>
          <cell r="AC908">
            <v>0</v>
          </cell>
        </row>
        <row r="909">
          <cell r="J909">
            <v>0</v>
          </cell>
          <cell r="AC909">
            <v>0</v>
          </cell>
        </row>
        <row r="910">
          <cell r="J910">
            <v>0</v>
          </cell>
          <cell r="AC910">
            <v>0</v>
          </cell>
        </row>
        <row r="911">
          <cell r="J911">
            <v>0</v>
          </cell>
          <cell r="AC911">
            <v>0</v>
          </cell>
        </row>
        <row r="912">
          <cell r="J912">
            <v>0</v>
          </cell>
          <cell r="AC912">
            <v>0</v>
          </cell>
        </row>
        <row r="913">
          <cell r="J913">
            <v>0</v>
          </cell>
          <cell r="AC913">
            <v>0</v>
          </cell>
        </row>
        <row r="914">
          <cell r="J914">
            <v>0</v>
          </cell>
          <cell r="AC914">
            <v>0</v>
          </cell>
        </row>
        <row r="915">
          <cell r="J915">
            <v>0</v>
          </cell>
          <cell r="AC915">
            <v>0</v>
          </cell>
        </row>
        <row r="916">
          <cell r="J916">
            <v>0</v>
          </cell>
          <cell r="AC916">
            <v>0</v>
          </cell>
        </row>
        <row r="917">
          <cell r="J917">
            <v>0</v>
          </cell>
          <cell r="AC917">
            <v>0</v>
          </cell>
        </row>
        <row r="918">
          <cell r="J918">
            <v>0</v>
          </cell>
          <cell r="AC918">
            <v>0</v>
          </cell>
        </row>
        <row r="919">
          <cell r="J919">
            <v>0</v>
          </cell>
          <cell r="AC919">
            <v>0</v>
          </cell>
        </row>
        <row r="920">
          <cell r="J920">
            <v>0</v>
          </cell>
          <cell r="AC920">
            <v>0</v>
          </cell>
        </row>
        <row r="921">
          <cell r="J921">
            <v>0</v>
          </cell>
          <cell r="AC921">
            <v>0</v>
          </cell>
        </row>
        <row r="922">
          <cell r="J922">
            <v>0</v>
          </cell>
          <cell r="AC922">
            <v>0</v>
          </cell>
        </row>
        <row r="923">
          <cell r="J923">
            <v>0</v>
          </cell>
          <cell r="AC923">
            <v>0</v>
          </cell>
        </row>
        <row r="924">
          <cell r="J924">
            <v>0</v>
          </cell>
          <cell r="AC924">
            <v>0</v>
          </cell>
        </row>
        <row r="925">
          <cell r="J925">
            <v>0</v>
          </cell>
          <cell r="AC925">
            <v>0</v>
          </cell>
        </row>
        <row r="926">
          <cell r="J926">
            <v>0</v>
          </cell>
          <cell r="AC926">
            <v>0</v>
          </cell>
        </row>
        <row r="927">
          <cell r="J927">
            <v>0</v>
          </cell>
          <cell r="AC927">
            <v>0</v>
          </cell>
        </row>
        <row r="928">
          <cell r="J928">
            <v>0</v>
          </cell>
          <cell r="AC928">
            <v>0</v>
          </cell>
        </row>
        <row r="929">
          <cell r="J929">
            <v>0</v>
          </cell>
          <cell r="AC929">
            <v>0</v>
          </cell>
        </row>
        <row r="930">
          <cell r="J930">
            <v>0</v>
          </cell>
          <cell r="AC930">
            <v>0</v>
          </cell>
        </row>
        <row r="931">
          <cell r="J931">
            <v>0</v>
          </cell>
          <cell r="AC931">
            <v>0</v>
          </cell>
        </row>
        <row r="932">
          <cell r="J932">
            <v>0</v>
          </cell>
          <cell r="AC932">
            <v>0</v>
          </cell>
        </row>
        <row r="933">
          <cell r="J933">
            <v>0</v>
          </cell>
          <cell r="AC933">
            <v>0</v>
          </cell>
        </row>
        <row r="934">
          <cell r="J934">
            <v>0</v>
          </cell>
          <cell r="AC934">
            <v>0</v>
          </cell>
        </row>
        <row r="935">
          <cell r="J935">
            <v>0</v>
          </cell>
          <cell r="AC935">
            <v>0</v>
          </cell>
        </row>
        <row r="936">
          <cell r="J936">
            <v>0</v>
          </cell>
          <cell r="AC936">
            <v>0</v>
          </cell>
        </row>
        <row r="937">
          <cell r="J937">
            <v>0</v>
          </cell>
          <cell r="AC937">
            <v>0</v>
          </cell>
        </row>
        <row r="938">
          <cell r="J938">
            <v>0</v>
          </cell>
          <cell r="AC938">
            <v>0</v>
          </cell>
        </row>
        <row r="939">
          <cell r="J939">
            <v>0</v>
          </cell>
          <cell r="AC939">
            <v>0</v>
          </cell>
        </row>
        <row r="940">
          <cell r="J940">
            <v>0</v>
          </cell>
          <cell r="AC940">
            <v>0</v>
          </cell>
        </row>
        <row r="941">
          <cell r="J941">
            <v>0</v>
          </cell>
          <cell r="AC941">
            <v>0</v>
          </cell>
        </row>
        <row r="942">
          <cell r="J942">
            <v>0</v>
          </cell>
          <cell r="AC942">
            <v>0</v>
          </cell>
        </row>
        <row r="943">
          <cell r="J943">
            <v>0</v>
          </cell>
          <cell r="AC943">
            <v>0</v>
          </cell>
        </row>
        <row r="944">
          <cell r="J944">
            <v>0</v>
          </cell>
          <cell r="AC944">
            <v>0</v>
          </cell>
        </row>
        <row r="945">
          <cell r="J945">
            <v>0</v>
          </cell>
          <cell r="AC945">
            <v>0</v>
          </cell>
        </row>
        <row r="946">
          <cell r="J946">
            <v>0</v>
          </cell>
          <cell r="AC946">
            <v>0</v>
          </cell>
        </row>
        <row r="947">
          <cell r="J947">
            <v>0</v>
          </cell>
          <cell r="AC947">
            <v>0</v>
          </cell>
        </row>
        <row r="948">
          <cell r="J948">
            <v>0</v>
          </cell>
          <cell r="AC948">
            <v>0</v>
          </cell>
        </row>
        <row r="949">
          <cell r="J949">
            <v>0</v>
          </cell>
          <cell r="AC949">
            <v>0</v>
          </cell>
        </row>
        <row r="950">
          <cell r="J950">
            <v>0</v>
          </cell>
          <cell r="AC950">
            <v>0</v>
          </cell>
        </row>
        <row r="951">
          <cell r="J951">
            <v>0</v>
          </cell>
          <cell r="AC951">
            <v>0</v>
          </cell>
        </row>
        <row r="952">
          <cell r="J952">
            <v>0</v>
          </cell>
          <cell r="AC952">
            <v>0</v>
          </cell>
        </row>
        <row r="953">
          <cell r="J953">
            <v>0</v>
          </cell>
          <cell r="AC953">
            <v>0</v>
          </cell>
        </row>
        <row r="954">
          <cell r="J954">
            <v>0</v>
          </cell>
          <cell r="AC954">
            <v>0</v>
          </cell>
        </row>
        <row r="955">
          <cell r="J955">
            <v>0</v>
          </cell>
          <cell r="AC955">
            <v>0</v>
          </cell>
        </row>
        <row r="956">
          <cell r="J956">
            <v>0</v>
          </cell>
          <cell r="AC956">
            <v>0</v>
          </cell>
        </row>
        <row r="957">
          <cell r="J957">
            <v>0</v>
          </cell>
          <cell r="AC957">
            <v>0</v>
          </cell>
        </row>
        <row r="958">
          <cell r="J958">
            <v>0</v>
          </cell>
          <cell r="AC958">
            <v>0</v>
          </cell>
        </row>
        <row r="959">
          <cell r="J959">
            <v>0</v>
          </cell>
          <cell r="AC959">
            <v>0</v>
          </cell>
        </row>
        <row r="960">
          <cell r="J960">
            <v>0</v>
          </cell>
          <cell r="AC960">
            <v>0</v>
          </cell>
        </row>
        <row r="961">
          <cell r="J961">
            <v>0</v>
          </cell>
          <cell r="AC961">
            <v>0</v>
          </cell>
        </row>
        <row r="962">
          <cell r="J962">
            <v>0</v>
          </cell>
          <cell r="AC962">
            <v>0</v>
          </cell>
        </row>
        <row r="963">
          <cell r="J963">
            <v>0</v>
          </cell>
          <cell r="AC963">
            <v>0</v>
          </cell>
        </row>
        <row r="964">
          <cell r="J964">
            <v>0</v>
          </cell>
          <cell r="AC964">
            <v>0</v>
          </cell>
        </row>
        <row r="965">
          <cell r="J965">
            <v>0</v>
          </cell>
          <cell r="AC965">
            <v>0</v>
          </cell>
        </row>
        <row r="966">
          <cell r="J966">
            <v>0</v>
          </cell>
          <cell r="AC966">
            <v>0</v>
          </cell>
        </row>
        <row r="967">
          <cell r="J967">
            <v>0</v>
          </cell>
          <cell r="AC967">
            <v>0</v>
          </cell>
        </row>
        <row r="968">
          <cell r="J968">
            <v>0</v>
          </cell>
          <cell r="AC968">
            <v>0</v>
          </cell>
        </row>
        <row r="969">
          <cell r="J969">
            <v>0</v>
          </cell>
          <cell r="AC969">
            <v>0</v>
          </cell>
        </row>
        <row r="970">
          <cell r="J970">
            <v>0</v>
          </cell>
          <cell r="AC970">
            <v>0</v>
          </cell>
        </row>
        <row r="971">
          <cell r="J971">
            <v>0</v>
          </cell>
          <cell r="AC971">
            <v>0</v>
          </cell>
        </row>
        <row r="972">
          <cell r="J972">
            <v>0</v>
          </cell>
          <cell r="AC972">
            <v>0</v>
          </cell>
        </row>
        <row r="973">
          <cell r="J973">
            <v>0</v>
          </cell>
          <cell r="AC973">
            <v>0</v>
          </cell>
        </row>
        <row r="974">
          <cell r="J974">
            <v>0</v>
          </cell>
          <cell r="AC974">
            <v>0</v>
          </cell>
        </row>
        <row r="975">
          <cell r="J975">
            <v>0</v>
          </cell>
          <cell r="AC975">
            <v>0</v>
          </cell>
        </row>
        <row r="976">
          <cell r="J976">
            <v>0</v>
          </cell>
          <cell r="AC976">
            <v>0</v>
          </cell>
        </row>
        <row r="977">
          <cell r="J977">
            <v>0</v>
          </cell>
          <cell r="AC977">
            <v>0</v>
          </cell>
        </row>
        <row r="978">
          <cell r="J978">
            <v>0</v>
          </cell>
          <cell r="AC978">
            <v>0</v>
          </cell>
        </row>
        <row r="979">
          <cell r="J979">
            <v>0</v>
          </cell>
          <cell r="AC979">
            <v>0</v>
          </cell>
        </row>
        <row r="980">
          <cell r="J980">
            <v>0</v>
          </cell>
          <cell r="AC980">
            <v>0</v>
          </cell>
        </row>
        <row r="981">
          <cell r="J981">
            <v>0</v>
          </cell>
          <cell r="AC981">
            <v>0</v>
          </cell>
        </row>
        <row r="982">
          <cell r="J982">
            <v>0</v>
          </cell>
          <cell r="AC982">
            <v>0</v>
          </cell>
        </row>
        <row r="983">
          <cell r="J983">
            <v>0</v>
          </cell>
          <cell r="AC983">
            <v>0</v>
          </cell>
        </row>
        <row r="984">
          <cell r="J984">
            <v>0</v>
          </cell>
          <cell r="AC984">
            <v>0</v>
          </cell>
        </row>
        <row r="985">
          <cell r="J985">
            <v>0</v>
          </cell>
          <cell r="AC985">
            <v>0</v>
          </cell>
        </row>
        <row r="986">
          <cell r="J986">
            <v>0</v>
          </cell>
          <cell r="AC986">
            <v>0</v>
          </cell>
        </row>
        <row r="987">
          <cell r="J987">
            <v>0</v>
          </cell>
          <cell r="AC987">
            <v>0</v>
          </cell>
        </row>
        <row r="988">
          <cell r="J988">
            <v>0</v>
          </cell>
          <cell r="AC988">
            <v>0</v>
          </cell>
        </row>
        <row r="989">
          <cell r="J989">
            <v>0</v>
          </cell>
          <cell r="AC989">
            <v>0</v>
          </cell>
        </row>
        <row r="990">
          <cell r="J990">
            <v>0</v>
          </cell>
          <cell r="AC990">
            <v>0</v>
          </cell>
        </row>
        <row r="991">
          <cell r="J991">
            <v>0</v>
          </cell>
          <cell r="AC991">
            <v>0</v>
          </cell>
        </row>
        <row r="992">
          <cell r="J992">
            <v>0</v>
          </cell>
          <cell r="AC992">
            <v>0</v>
          </cell>
        </row>
        <row r="993">
          <cell r="J993">
            <v>0</v>
          </cell>
          <cell r="AC993">
            <v>0</v>
          </cell>
        </row>
        <row r="994">
          <cell r="J994">
            <v>0</v>
          </cell>
          <cell r="AC994">
            <v>0</v>
          </cell>
        </row>
        <row r="995">
          <cell r="J995">
            <v>0</v>
          </cell>
          <cell r="AC995">
            <v>0</v>
          </cell>
        </row>
        <row r="996">
          <cell r="J996">
            <v>0</v>
          </cell>
          <cell r="AC996">
            <v>0</v>
          </cell>
        </row>
        <row r="997">
          <cell r="J997">
            <v>0</v>
          </cell>
          <cell r="AC997">
            <v>0</v>
          </cell>
        </row>
        <row r="998">
          <cell r="J998">
            <v>0</v>
          </cell>
          <cell r="AC998">
            <v>0</v>
          </cell>
        </row>
        <row r="999">
          <cell r="J999">
            <v>0</v>
          </cell>
          <cell r="AC999">
            <v>0</v>
          </cell>
        </row>
        <row r="1000">
          <cell r="J1000">
            <v>0</v>
          </cell>
          <cell r="AC1000">
            <v>0</v>
          </cell>
        </row>
        <row r="1001">
          <cell r="J1001">
            <v>0</v>
          </cell>
          <cell r="AC1001">
            <v>0</v>
          </cell>
        </row>
        <row r="1002">
          <cell r="J1002">
            <v>0</v>
          </cell>
          <cell r="AC1002">
            <v>0</v>
          </cell>
        </row>
        <row r="1003">
          <cell r="J1003">
            <v>0</v>
          </cell>
          <cell r="AC1003">
            <v>0</v>
          </cell>
        </row>
        <row r="1004">
          <cell r="J1004">
            <v>0</v>
          </cell>
          <cell r="AC1004">
            <v>0</v>
          </cell>
        </row>
        <row r="1005">
          <cell r="J1005">
            <v>0</v>
          </cell>
          <cell r="AC1005">
            <v>0</v>
          </cell>
        </row>
        <row r="1006">
          <cell r="J1006">
            <v>0</v>
          </cell>
          <cell r="AC1006">
            <v>0</v>
          </cell>
        </row>
        <row r="1007">
          <cell r="J1007">
            <v>0</v>
          </cell>
          <cell r="AC1007">
            <v>0</v>
          </cell>
        </row>
        <row r="1008">
          <cell r="J1008">
            <v>0</v>
          </cell>
          <cell r="AC1008">
            <v>0</v>
          </cell>
        </row>
        <row r="1009">
          <cell r="J1009">
            <v>0</v>
          </cell>
          <cell r="AC1009">
            <v>0</v>
          </cell>
        </row>
        <row r="1010">
          <cell r="J1010">
            <v>0</v>
          </cell>
          <cell r="AC1010">
            <v>0</v>
          </cell>
        </row>
        <row r="1011">
          <cell r="J1011">
            <v>0</v>
          </cell>
          <cell r="AC1011">
            <v>0</v>
          </cell>
        </row>
        <row r="1012">
          <cell r="J1012">
            <v>0</v>
          </cell>
          <cell r="AC1012">
            <v>0</v>
          </cell>
        </row>
        <row r="1013">
          <cell r="J1013">
            <v>0</v>
          </cell>
          <cell r="AC1013">
            <v>0</v>
          </cell>
        </row>
        <row r="1014">
          <cell r="J1014">
            <v>0</v>
          </cell>
          <cell r="AC1014">
            <v>0</v>
          </cell>
        </row>
        <row r="1015">
          <cell r="J1015">
            <v>0</v>
          </cell>
          <cell r="AC1015">
            <v>0</v>
          </cell>
        </row>
        <row r="1016">
          <cell r="J1016">
            <v>0</v>
          </cell>
          <cell r="AC1016">
            <v>0</v>
          </cell>
        </row>
        <row r="1017">
          <cell r="J1017">
            <v>0</v>
          </cell>
          <cell r="AC1017">
            <v>0</v>
          </cell>
        </row>
        <row r="1018">
          <cell r="J1018">
            <v>0</v>
          </cell>
          <cell r="AC1018">
            <v>0</v>
          </cell>
        </row>
        <row r="1019">
          <cell r="J1019">
            <v>0</v>
          </cell>
          <cell r="AC1019">
            <v>0</v>
          </cell>
        </row>
        <row r="1020">
          <cell r="J1020">
            <v>0</v>
          </cell>
          <cell r="AC1020">
            <v>0</v>
          </cell>
        </row>
        <row r="1021">
          <cell r="J1021">
            <v>0</v>
          </cell>
          <cell r="AC1021">
            <v>0</v>
          </cell>
        </row>
        <row r="1022">
          <cell r="J1022">
            <v>0</v>
          </cell>
          <cell r="AC1022">
            <v>0</v>
          </cell>
        </row>
        <row r="1023">
          <cell r="J1023">
            <v>0</v>
          </cell>
          <cell r="AC1023">
            <v>0</v>
          </cell>
        </row>
        <row r="1024">
          <cell r="J1024">
            <v>0</v>
          </cell>
          <cell r="AC1024">
            <v>0</v>
          </cell>
        </row>
        <row r="1025">
          <cell r="J1025">
            <v>0</v>
          </cell>
          <cell r="AC1025">
            <v>0</v>
          </cell>
        </row>
        <row r="1026">
          <cell r="J1026">
            <v>0</v>
          </cell>
          <cell r="AC1026">
            <v>0</v>
          </cell>
        </row>
        <row r="1027">
          <cell r="J1027">
            <v>0</v>
          </cell>
          <cell r="AC1027">
            <v>0</v>
          </cell>
        </row>
        <row r="1028">
          <cell r="J1028">
            <v>0</v>
          </cell>
          <cell r="AC1028">
            <v>0</v>
          </cell>
        </row>
        <row r="1029">
          <cell r="J1029">
            <v>0</v>
          </cell>
          <cell r="AC1029">
            <v>0</v>
          </cell>
        </row>
        <row r="1030">
          <cell r="J1030">
            <v>0</v>
          </cell>
          <cell r="AC1030">
            <v>0</v>
          </cell>
        </row>
        <row r="1031">
          <cell r="J1031">
            <v>0</v>
          </cell>
          <cell r="AC1031">
            <v>0</v>
          </cell>
        </row>
        <row r="1032">
          <cell r="J1032">
            <v>0</v>
          </cell>
          <cell r="AC1032">
            <v>0</v>
          </cell>
        </row>
        <row r="1033">
          <cell r="J1033">
            <v>0</v>
          </cell>
          <cell r="AC1033">
            <v>0</v>
          </cell>
        </row>
        <row r="1034">
          <cell r="J1034">
            <v>0</v>
          </cell>
          <cell r="AC1034">
            <v>0</v>
          </cell>
        </row>
        <row r="1035">
          <cell r="J1035">
            <v>0</v>
          </cell>
          <cell r="AC1035">
            <v>0</v>
          </cell>
        </row>
        <row r="1036">
          <cell r="J1036">
            <v>0</v>
          </cell>
          <cell r="AC1036">
            <v>0</v>
          </cell>
        </row>
        <row r="1037">
          <cell r="J1037">
            <v>0</v>
          </cell>
          <cell r="AC1037">
            <v>0</v>
          </cell>
        </row>
        <row r="1038">
          <cell r="J1038">
            <v>0</v>
          </cell>
          <cell r="AC1038">
            <v>0</v>
          </cell>
        </row>
        <row r="1039">
          <cell r="J1039">
            <v>0</v>
          </cell>
          <cell r="AC1039">
            <v>0</v>
          </cell>
        </row>
        <row r="1040">
          <cell r="J1040">
            <v>0</v>
          </cell>
          <cell r="AC1040">
            <v>0</v>
          </cell>
        </row>
        <row r="1041">
          <cell r="J1041">
            <v>0</v>
          </cell>
          <cell r="AC1041">
            <v>0</v>
          </cell>
        </row>
        <row r="1042">
          <cell r="J1042">
            <v>0</v>
          </cell>
          <cell r="AC1042">
            <v>0</v>
          </cell>
        </row>
        <row r="1043">
          <cell r="J1043">
            <v>0</v>
          </cell>
          <cell r="AC1043">
            <v>0</v>
          </cell>
        </row>
        <row r="1044">
          <cell r="J1044">
            <v>0</v>
          </cell>
          <cell r="AC1044">
            <v>0</v>
          </cell>
        </row>
        <row r="1045">
          <cell r="J1045">
            <v>0</v>
          </cell>
          <cell r="AC1045">
            <v>0</v>
          </cell>
        </row>
        <row r="1046">
          <cell r="J1046">
            <v>0</v>
          </cell>
          <cell r="AC1046">
            <v>0</v>
          </cell>
        </row>
        <row r="1047">
          <cell r="J1047">
            <v>0</v>
          </cell>
          <cell r="AC1047">
            <v>0</v>
          </cell>
        </row>
        <row r="1048">
          <cell r="J1048">
            <v>0</v>
          </cell>
          <cell r="AC1048">
            <v>0</v>
          </cell>
        </row>
        <row r="1049">
          <cell r="J1049">
            <v>0</v>
          </cell>
          <cell r="AC1049">
            <v>0</v>
          </cell>
        </row>
        <row r="1050">
          <cell r="J1050">
            <v>0</v>
          </cell>
          <cell r="AC1050">
            <v>0</v>
          </cell>
        </row>
        <row r="1051">
          <cell r="J1051">
            <v>0</v>
          </cell>
          <cell r="AC1051">
            <v>0</v>
          </cell>
        </row>
        <row r="1052">
          <cell r="J1052">
            <v>0</v>
          </cell>
          <cell r="AC1052">
            <v>0</v>
          </cell>
        </row>
        <row r="1053">
          <cell r="J1053">
            <v>0</v>
          </cell>
          <cell r="AC1053">
            <v>0</v>
          </cell>
        </row>
        <row r="1054">
          <cell r="J1054">
            <v>0</v>
          </cell>
          <cell r="AC1054">
            <v>0</v>
          </cell>
        </row>
        <row r="1055">
          <cell r="J1055">
            <v>0</v>
          </cell>
          <cell r="AC1055">
            <v>0</v>
          </cell>
        </row>
        <row r="1056">
          <cell r="J1056">
            <v>0</v>
          </cell>
          <cell r="AC1056">
            <v>0</v>
          </cell>
        </row>
        <row r="1057">
          <cell r="J1057">
            <v>0</v>
          </cell>
          <cell r="AC1057">
            <v>0</v>
          </cell>
        </row>
        <row r="1058">
          <cell r="J1058">
            <v>0</v>
          </cell>
          <cell r="AC1058">
            <v>0</v>
          </cell>
        </row>
        <row r="1059">
          <cell r="J1059">
            <v>0</v>
          </cell>
          <cell r="AC1059">
            <v>0</v>
          </cell>
        </row>
        <row r="1060">
          <cell r="J1060">
            <v>0</v>
          </cell>
          <cell r="AC1060">
            <v>0</v>
          </cell>
        </row>
        <row r="1061">
          <cell r="J1061">
            <v>0</v>
          </cell>
          <cell r="AC1061">
            <v>0</v>
          </cell>
        </row>
        <row r="1062">
          <cell r="J1062">
            <v>0</v>
          </cell>
          <cell r="AC1062">
            <v>0</v>
          </cell>
        </row>
        <row r="1063">
          <cell r="J1063">
            <v>0</v>
          </cell>
          <cell r="AC1063">
            <v>0</v>
          </cell>
        </row>
        <row r="1064">
          <cell r="J1064">
            <v>0</v>
          </cell>
          <cell r="AC1064">
            <v>0</v>
          </cell>
        </row>
        <row r="1065">
          <cell r="J1065">
            <v>0</v>
          </cell>
          <cell r="AC1065">
            <v>0</v>
          </cell>
        </row>
        <row r="1066">
          <cell r="J1066">
            <v>0</v>
          </cell>
          <cell r="AC1066">
            <v>0</v>
          </cell>
        </row>
        <row r="1067">
          <cell r="J1067">
            <v>0</v>
          </cell>
          <cell r="AC1067">
            <v>0</v>
          </cell>
        </row>
        <row r="1068">
          <cell r="J1068">
            <v>0</v>
          </cell>
          <cell r="AC1068">
            <v>0</v>
          </cell>
        </row>
        <row r="1069">
          <cell r="J1069">
            <v>0</v>
          </cell>
          <cell r="AC1069">
            <v>0</v>
          </cell>
        </row>
        <row r="1070">
          <cell r="J1070">
            <v>0</v>
          </cell>
          <cell r="AC1070">
            <v>0</v>
          </cell>
        </row>
        <row r="1071">
          <cell r="J1071">
            <v>0</v>
          </cell>
          <cell r="AC1071">
            <v>0</v>
          </cell>
        </row>
        <row r="1072">
          <cell r="J1072">
            <v>0</v>
          </cell>
          <cell r="AC1072">
            <v>0</v>
          </cell>
        </row>
        <row r="1073">
          <cell r="J1073">
            <v>0</v>
          </cell>
          <cell r="AC1073">
            <v>0</v>
          </cell>
        </row>
        <row r="1074">
          <cell r="J1074">
            <v>0</v>
          </cell>
          <cell r="AC1074">
            <v>0</v>
          </cell>
        </row>
        <row r="1075">
          <cell r="J1075">
            <v>0</v>
          </cell>
          <cell r="AC1075">
            <v>0</v>
          </cell>
        </row>
        <row r="1076">
          <cell r="J1076">
            <v>0</v>
          </cell>
          <cell r="AC1076">
            <v>0</v>
          </cell>
        </row>
        <row r="1077">
          <cell r="J1077">
            <v>0</v>
          </cell>
          <cell r="AC1077">
            <v>0</v>
          </cell>
        </row>
        <row r="1078">
          <cell r="J1078">
            <v>0</v>
          </cell>
          <cell r="AC1078">
            <v>0</v>
          </cell>
        </row>
        <row r="1079">
          <cell r="J1079">
            <v>0</v>
          </cell>
          <cell r="AC1079">
            <v>0</v>
          </cell>
        </row>
        <row r="1080">
          <cell r="J1080">
            <v>0</v>
          </cell>
          <cell r="AC1080">
            <v>0</v>
          </cell>
        </row>
        <row r="1081">
          <cell r="J1081">
            <v>0</v>
          </cell>
          <cell r="AC1081">
            <v>0</v>
          </cell>
        </row>
        <row r="1082">
          <cell r="J1082">
            <v>0</v>
          </cell>
          <cell r="AC1082">
            <v>0</v>
          </cell>
        </row>
        <row r="1083">
          <cell r="J1083">
            <v>0</v>
          </cell>
          <cell r="AC1083">
            <v>0</v>
          </cell>
        </row>
        <row r="1084">
          <cell r="J1084">
            <v>0</v>
          </cell>
          <cell r="AC1084">
            <v>0</v>
          </cell>
        </row>
        <row r="1085">
          <cell r="J1085">
            <v>0</v>
          </cell>
          <cell r="AC1085">
            <v>0</v>
          </cell>
        </row>
        <row r="1086">
          <cell r="J1086">
            <v>0</v>
          </cell>
          <cell r="AC1086">
            <v>0</v>
          </cell>
        </row>
        <row r="1087">
          <cell r="J1087">
            <v>0</v>
          </cell>
          <cell r="AC1087">
            <v>0</v>
          </cell>
        </row>
        <row r="1088">
          <cell r="J1088">
            <v>0</v>
          </cell>
          <cell r="AC1088">
            <v>0</v>
          </cell>
        </row>
        <row r="1089">
          <cell r="J1089">
            <v>0</v>
          </cell>
          <cell r="AC1089">
            <v>0</v>
          </cell>
        </row>
        <row r="1090">
          <cell r="J1090">
            <v>0</v>
          </cell>
          <cell r="AC1090">
            <v>0</v>
          </cell>
        </row>
        <row r="1091">
          <cell r="J1091">
            <v>0</v>
          </cell>
          <cell r="AC1091">
            <v>0</v>
          </cell>
        </row>
        <row r="1092">
          <cell r="J1092">
            <v>0</v>
          </cell>
          <cell r="AC1092">
            <v>0</v>
          </cell>
        </row>
        <row r="1093">
          <cell r="J1093">
            <v>0</v>
          </cell>
          <cell r="AC1093">
            <v>0</v>
          </cell>
        </row>
        <row r="1094">
          <cell r="J1094">
            <v>0</v>
          </cell>
          <cell r="AC1094">
            <v>0</v>
          </cell>
        </row>
        <row r="1095">
          <cell r="J1095">
            <v>0</v>
          </cell>
          <cell r="AC1095">
            <v>0</v>
          </cell>
        </row>
        <row r="1096">
          <cell r="J1096">
            <v>0</v>
          </cell>
          <cell r="AC1096">
            <v>0</v>
          </cell>
        </row>
        <row r="1097">
          <cell r="J1097">
            <v>0</v>
          </cell>
          <cell r="AC1097">
            <v>0</v>
          </cell>
        </row>
        <row r="1098">
          <cell r="J1098">
            <v>0</v>
          </cell>
          <cell r="AC1098">
            <v>0</v>
          </cell>
        </row>
        <row r="1099">
          <cell r="J1099">
            <v>0</v>
          </cell>
          <cell r="AC1099">
            <v>0</v>
          </cell>
        </row>
        <row r="1100">
          <cell r="J1100">
            <v>0</v>
          </cell>
          <cell r="AC1100">
            <v>0</v>
          </cell>
        </row>
        <row r="1101">
          <cell r="J1101">
            <v>0</v>
          </cell>
          <cell r="AC1101">
            <v>0</v>
          </cell>
        </row>
        <row r="1102">
          <cell r="J1102">
            <v>0</v>
          </cell>
          <cell r="AC1102">
            <v>0</v>
          </cell>
        </row>
        <row r="1103">
          <cell r="J1103">
            <v>0</v>
          </cell>
          <cell r="AC1103">
            <v>0</v>
          </cell>
        </row>
        <row r="1104">
          <cell r="J1104">
            <v>0</v>
          </cell>
          <cell r="AC1104">
            <v>0</v>
          </cell>
        </row>
        <row r="1105">
          <cell r="J1105">
            <v>0</v>
          </cell>
          <cell r="AC1105">
            <v>0</v>
          </cell>
        </row>
        <row r="1106">
          <cell r="J1106">
            <v>0</v>
          </cell>
          <cell r="AC1106">
            <v>0</v>
          </cell>
        </row>
        <row r="1107">
          <cell r="J1107">
            <v>0</v>
          </cell>
          <cell r="AC1107">
            <v>0</v>
          </cell>
        </row>
        <row r="1108">
          <cell r="J1108">
            <v>0</v>
          </cell>
          <cell r="AC1108">
            <v>0</v>
          </cell>
        </row>
        <row r="1109">
          <cell r="J1109">
            <v>0</v>
          </cell>
          <cell r="AC1109">
            <v>0</v>
          </cell>
        </row>
        <row r="1110">
          <cell r="J1110">
            <v>0</v>
          </cell>
          <cell r="AC1110">
            <v>0</v>
          </cell>
        </row>
        <row r="1111">
          <cell r="J1111">
            <v>0</v>
          </cell>
          <cell r="AC1111">
            <v>0</v>
          </cell>
        </row>
        <row r="1112">
          <cell r="J1112">
            <v>0</v>
          </cell>
          <cell r="AC1112">
            <v>0</v>
          </cell>
        </row>
        <row r="1113">
          <cell r="J1113">
            <v>0</v>
          </cell>
          <cell r="AC1113">
            <v>0</v>
          </cell>
        </row>
        <row r="1114">
          <cell r="J1114">
            <v>0</v>
          </cell>
          <cell r="AC1114">
            <v>0</v>
          </cell>
        </row>
        <row r="1115">
          <cell r="J1115">
            <v>0</v>
          </cell>
          <cell r="AC1115">
            <v>0</v>
          </cell>
        </row>
        <row r="1116">
          <cell r="J1116">
            <v>0</v>
          </cell>
          <cell r="AC1116">
            <v>0</v>
          </cell>
        </row>
        <row r="1117">
          <cell r="J1117">
            <v>0</v>
          </cell>
          <cell r="AC1117">
            <v>0</v>
          </cell>
        </row>
        <row r="1118">
          <cell r="J1118">
            <v>0</v>
          </cell>
          <cell r="AC1118">
            <v>0</v>
          </cell>
        </row>
        <row r="1119">
          <cell r="J1119">
            <v>0</v>
          </cell>
          <cell r="AC1119">
            <v>0</v>
          </cell>
        </row>
        <row r="1120">
          <cell r="J1120">
            <v>0</v>
          </cell>
          <cell r="AC1120">
            <v>0</v>
          </cell>
        </row>
        <row r="1121">
          <cell r="J1121">
            <v>0</v>
          </cell>
          <cell r="AC1121">
            <v>0</v>
          </cell>
        </row>
        <row r="1122">
          <cell r="J1122">
            <v>0</v>
          </cell>
          <cell r="AC1122">
            <v>0</v>
          </cell>
        </row>
        <row r="1123">
          <cell r="J1123">
            <v>0</v>
          </cell>
          <cell r="AC1123">
            <v>0</v>
          </cell>
        </row>
        <row r="1124">
          <cell r="J1124">
            <v>0</v>
          </cell>
          <cell r="AC1124">
            <v>0</v>
          </cell>
        </row>
        <row r="1125">
          <cell r="J1125">
            <v>0</v>
          </cell>
          <cell r="AC1125">
            <v>0</v>
          </cell>
        </row>
        <row r="1126">
          <cell r="J1126">
            <v>0</v>
          </cell>
          <cell r="AC1126">
            <v>0</v>
          </cell>
        </row>
        <row r="1127">
          <cell r="J1127">
            <v>0</v>
          </cell>
          <cell r="AC1127">
            <v>0</v>
          </cell>
        </row>
        <row r="1128">
          <cell r="J1128">
            <v>0</v>
          </cell>
          <cell r="AC1128">
            <v>0</v>
          </cell>
        </row>
        <row r="1129">
          <cell r="J1129">
            <v>0</v>
          </cell>
          <cell r="AC1129">
            <v>0</v>
          </cell>
        </row>
        <row r="1130">
          <cell r="J1130">
            <v>0</v>
          </cell>
          <cell r="AC1130">
            <v>0</v>
          </cell>
        </row>
        <row r="1131">
          <cell r="J1131">
            <v>0</v>
          </cell>
          <cell r="AC1131">
            <v>0</v>
          </cell>
        </row>
        <row r="1132">
          <cell r="J1132">
            <v>0</v>
          </cell>
          <cell r="AC1132">
            <v>0</v>
          </cell>
        </row>
        <row r="1133">
          <cell r="J1133">
            <v>0</v>
          </cell>
          <cell r="AC1133">
            <v>0</v>
          </cell>
        </row>
        <row r="1134">
          <cell r="J1134">
            <v>0</v>
          </cell>
          <cell r="AC1134">
            <v>0</v>
          </cell>
        </row>
        <row r="1135">
          <cell r="J1135">
            <v>0</v>
          </cell>
          <cell r="AC1135">
            <v>0</v>
          </cell>
        </row>
        <row r="1136">
          <cell r="J1136">
            <v>0</v>
          </cell>
          <cell r="AC1136">
            <v>0</v>
          </cell>
        </row>
        <row r="1137">
          <cell r="J1137">
            <v>0</v>
          </cell>
          <cell r="AC1137">
            <v>0</v>
          </cell>
        </row>
        <row r="1138">
          <cell r="J1138">
            <v>0</v>
          </cell>
          <cell r="AC1138">
            <v>0</v>
          </cell>
        </row>
        <row r="1139">
          <cell r="J1139">
            <v>0</v>
          </cell>
          <cell r="AC1139">
            <v>0</v>
          </cell>
        </row>
        <row r="1140">
          <cell r="J1140">
            <v>0</v>
          </cell>
          <cell r="AC1140">
            <v>0</v>
          </cell>
        </row>
        <row r="1141">
          <cell r="J1141">
            <v>0</v>
          </cell>
          <cell r="AC1141">
            <v>0</v>
          </cell>
        </row>
        <row r="1142">
          <cell r="J1142">
            <v>0</v>
          </cell>
          <cell r="AC1142">
            <v>0</v>
          </cell>
        </row>
        <row r="1143">
          <cell r="J1143">
            <v>0</v>
          </cell>
          <cell r="AC1143">
            <v>0</v>
          </cell>
        </row>
        <row r="1144">
          <cell r="J1144">
            <v>0</v>
          </cell>
          <cell r="AC1144">
            <v>0</v>
          </cell>
        </row>
        <row r="1145">
          <cell r="J1145">
            <v>0</v>
          </cell>
          <cell r="AC1145">
            <v>0</v>
          </cell>
        </row>
        <row r="1146">
          <cell r="J1146">
            <v>0</v>
          </cell>
          <cell r="AC1146">
            <v>0</v>
          </cell>
        </row>
        <row r="1147">
          <cell r="J1147">
            <v>0</v>
          </cell>
          <cell r="AC1147">
            <v>0</v>
          </cell>
        </row>
        <row r="1148">
          <cell r="J1148">
            <v>0</v>
          </cell>
          <cell r="AC1148">
            <v>0</v>
          </cell>
        </row>
        <row r="1149">
          <cell r="J1149">
            <v>0</v>
          </cell>
          <cell r="AC1149">
            <v>0</v>
          </cell>
        </row>
        <row r="1150">
          <cell r="J1150">
            <v>0</v>
          </cell>
          <cell r="AC1150">
            <v>0</v>
          </cell>
        </row>
        <row r="1151">
          <cell r="J1151">
            <v>0</v>
          </cell>
          <cell r="AC1151">
            <v>0</v>
          </cell>
        </row>
        <row r="1152">
          <cell r="J1152">
            <v>0</v>
          </cell>
          <cell r="AC1152">
            <v>0</v>
          </cell>
        </row>
        <row r="1153">
          <cell r="J1153">
            <v>0</v>
          </cell>
          <cell r="AC1153">
            <v>0</v>
          </cell>
        </row>
        <row r="1154">
          <cell r="J1154">
            <v>0</v>
          </cell>
          <cell r="AC1154">
            <v>0</v>
          </cell>
        </row>
        <row r="1155">
          <cell r="J1155">
            <v>0</v>
          </cell>
          <cell r="AC1155">
            <v>0</v>
          </cell>
        </row>
        <row r="1156">
          <cell r="J1156">
            <v>0</v>
          </cell>
          <cell r="AC1156">
            <v>0</v>
          </cell>
        </row>
        <row r="1157">
          <cell r="J1157">
            <v>0</v>
          </cell>
          <cell r="AC1157">
            <v>0</v>
          </cell>
        </row>
        <row r="1158">
          <cell r="J1158">
            <v>0</v>
          </cell>
          <cell r="AC1158">
            <v>0</v>
          </cell>
        </row>
        <row r="1159">
          <cell r="J1159">
            <v>0</v>
          </cell>
          <cell r="AC1159">
            <v>0</v>
          </cell>
        </row>
        <row r="1160">
          <cell r="J1160">
            <v>0</v>
          </cell>
          <cell r="AC1160">
            <v>0</v>
          </cell>
        </row>
        <row r="1161">
          <cell r="J1161">
            <v>0</v>
          </cell>
          <cell r="AC1161">
            <v>0</v>
          </cell>
        </row>
        <row r="1162">
          <cell r="J1162">
            <v>0</v>
          </cell>
          <cell r="AC1162">
            <v>0</v>
          </cell>
        </row>
        <row r="1163">
          <cell r="J1163">
            <v>0</v>
          </cell>
          <cell r="AC1163">
            <v>0</v>
          </cell>
        </row>
        <row r="1164">
          <cell r="J1164">
            <v>0</v>
          </cell>
          <cell r="AC1164">
            <v>0</v>
          </cell>
        </row>
        <row r="1165">
          <cell r="J1165">
            <v>0</v>
          </cell>
          <cell r="AC1165">
            <v>0</v>
          </cell>
        </row>
        <row r="1166">
          <cell r="J1166">
            <v>0</v>
          </cell>
          <cell r="AC1166">
            <v>0</v>
          </cell>
        </row>
        <row r="1167">
          <cell r="J1167">
            <v>0</v>
          </cell>
          <cell r="AC1167">
            <v>0</v>
          </cell>
        </row>
        <row r="1168">
          <cell r="J1168">
            <v>0</v>
          </cell>
          <cell r="AC1168">
            <v>0</v>
          </cell>
        </row>
        <row r="1169">
          <cell r="J1169">
            <v>0</v>
          </cell>
          <cell r="AC1169">
            <v>0</v>
          </cell>
        </row>
        <row r="1170">
          <cell r="J1170">
            <v>0</v>
          </cell>
          <cell r="AC1170">
            <v>0</v>
          </cell>
        </row>
        <row r="1171">
          <cell r="J1171">
            <v>0</v>
          </cell>
          <cell r="AC1171">
            <v>0</v>
          </cell>
        </row>
        <row r="1172">
          <cell r="J1172">
            <v>0</v>
          </cell>
          <cell r="AC1172">
            <v>0</v>
          </cell>
        </row>
        <row r="1173">
          <cell r="J1173">
            <v>0</v>
          </cell>
          <cell r="AC1173">
            <v>0</v>
          </cell>
        </row>
        <row r="1174">
          <cell r="J1174">
            <v>0</v>
          </cell>
          <cell r="AC1174">
            <v>0</v>
          </cell>
        </row>
        <row r="1175">
          <cell r="J1175">
            <v>0</v>
          </cell>
          <cell r="AC1175">
            <v>0</v>
          </cell>
        </row>
        <row r="1176">
          <cell r="J1176">
            <v>0</v>
          </cell>
          <cell r="AC1176">
            <v>0</v>
          </cell>
        </row>
        <row r="1177">
          <cell r="J1177">
            <v>0</v>
          </cell>
          <cell r="AC1177">
            <v>0</v>
          </cell>
        </row>
        <row r="1178">
          <cell r="J1178">
            <v>0</v>
          </cell>
          <cell r="AC1178">
            <v>0</v>
          </cell>
        </row>
        <row r="1179">
          <cell r="J1179">
            <v>0</v>
          </cell>
          <cell r="AC1179">
            <v>0</v>
          </cell>
        </row>
        <row r="1180">
          <cell r="J1180">
            <v>0</v>
          </cell>
          <cell r="AC1180">
            <v>0</v>
          </cell>
        </row>
        <row r="1181">
          <cell r="J1181">
            <v>0</v>
          </cell>
          <cell r="AC1181">
            <v>0</v>
          </cell>
        </row>
        <row r="1182">
          <cell r="J1182">
            <v>0</v>
          </cell>
          <cell r="AC1182">
            <v>0</v>
          </cell>
        </row>
        <row r="1183">
          <cell r="J1183">
            <v>0</v>
          </cell>
          <cell r="AC1183">
            <v>0</v>
          </cell>
        </row>
        <row r="1184">
          <cell r="J1184">
            <v>0</v>
          </cell>
          <cell r="AC1184">
            <v>0</v>
          </cell>
        </row>
        <row r="1185">
          <cell r="J1185">
            <v>0</v>
          </cell>
          <cell r="AC1185">
            <v>0</v>
          </cell>
        </row>
        <row r="1186">
          <cell r="J1186">
            <v>0</v>
          </cell>
          <cell r="AC1186">
            <v>0</v>
          </cell>
        </row>
        <row r="1187">
          <cell r="J1187">
            <v>0</v>
          </cell>
          <cell r="AC1187">
            <v>0</v>
          </cell>
        </row>
        <row r="1188">
          <cell r="J1188">
            <v>0</v>
          </cell>
          <cell r="AC1188">
            <v>0</v>
          </cell>
        </row>
        <row r="1189">
          <cell r="J1189">
            <v>0</v>
          </cell>
          <cell r="AC1189">
            <v>0</v>
          </cell>
        </row>
        <row r="1190">
          <cell r="J1190">
            <v>0</v>
          </cell>
          <cell r="AC1190">
            <v>0</v>
          </cell>
        </row>
        <row r="1191">
          <cell r="J1191">
            <v>0</v>
          </cell>
          <cell r="AC1191">
            <v>0</v>
          </cell>
        </row>
        <row r="1192">
          <cell r="J1192">
            <v>0</v>
          </cell>
          <cell r="AC1192">
            <v>0</v>
          </cell>
        </row>
        <row r="1193">
          <cell r="J1193">
            <v>0</v>
          </cell>
          <cell r="AC1193">
            <v>0</v>
          </cell>
        </row>
        <row r="1194">
          <cell r="J1194">
            <v>0</v>
          </cell>
          <cell r="AC1194">
            <v>0</v>
          </cell>
        </row>
        <row r="1195">
          <cell r="J1195">
            <v>0</v>
          </cell>
          <cell r="AC1195">
            <v>0</v>
          </cell>
        </row>
        <row r="1196">
          <cell r="J1196">
            <v>0</v>
          </cell>
          <cell r="AC1196">
            <v>0</v>
          </cell>
        </row>
        <row r="1197">
          <cell r="J1197">
            <v>0</v>
          </cell>
          <cell r="AC1197">
            <v>0</v>
          </cell>
        </row>
        <row r="1198">
          <cell r="J1198">
            <v>0</v>
          </cell>
          <cell r="AC1198">
            <v>0</v>
          </cell>
        </row>
        <row r="1199">
          <cell r="J1199">
            <v>0</v>
          </cell>
          <cell r="AC1199">
            <v>0</v>
          </cell>
        </row>
        <row r="1200">
          <cell r="J1200">
            <v>0</v>
          </cell>
          <cell r="AC1200">
            <v>0</v>
          </cell>
        </row>
        <row r="1201">
          <cell r="J1201">
            <v>0</v>
          </cell>
          <cell r="AC1201">
            <v>0</v>
          </cell>
        </row>
        <row r="1202">
          <cell r="J1202">
            <v>0</v>
          </cell>
          <cell r="AC1202">
            <v>0</v>
          </cell>
        </row>
        <row r="1203">
          <cell r="J1203">
            <v>0</v>
          </cell>
          <cell r="AC1203">
            <v>0</v>
          </cell>
        </row>
        <row r="1204">
          <cell r="J1204">
            <v>0</v>
          </cell>
          <cell r="AC1204">
            <v>0</v>
          </cell>
        </row>
        <row r="1205">
          <cell r="J1205">
            <v>0</v>
          </cell>
          <cell r="AC1205">
            <v>0</v>
          </cell>
        </row>
        <row r="1206">
          <cell r="J1206">
            <v>0</v>
          </cell>
          <cell r="AC1206">
            <v>0</v>
          </cell>
        </row>
        <row r="1207">
          <cell r="J1207">
            <v>0</v>
          </cell>
          <cell r="AC1207">
            <v>0</v>
          </cell>
        </row>
        <row r="1208">
          <cell r="J1208">
            <v>0</v>
          </cell>
          <cell r="AC1208">
            <v>0</v>
          </cell>
        </row>
        <row r="1209">
          <cell r="J1209">
            <v>0</v>
          </cell>
          <cell r="AC1209">
            <v>0</v>
          </cell>
        </row>
        <row r="1210">
          <cell r="J1210">
            <v>0</v>
          </cell>
          <cell r="AC1210">
            <v>0</v>
          </cell>
        </row>
        <row r="1211">
          <cell r="J1211">
            <v>0</v>
          </cell>
          <cell r="AC1211">
            <v>0</v>
          </cell>
        </row>
        <row r="1212">
          <cell r="J1212">
            <v>0</v>
          </cell>
          <cell r="AC1212">
            <v>0</v>
          </cell>
        </row>
        <row r="1213">
          <cell r="J1213">
            <v>0</v>
          </cell>
          <cell r="AC1213">
            <v>0</v>
          </cell>
        </row>
        <row r="1214">
          <cell r="J1214">
            <v>0</v>
          </cell>
          <cell r="AC1214">
            <v>0</v>
          </cell>
        </row>
        <row r="1215">
          <cell r="J1215">
            <v>0</v>
          </cell>
          <cell r="AC1215">
            <v>0</v>
          </cell>
        </row>
        <row r="1216">
          <cell r="J1216">
            <v>0</v>
          </cell>
          <cell r="AC1216">
            <v>0</v>
          </cell>
        </row>
        <row r="1217">
          <cell r="J1217">
            <v>0</v>
          </cell>
          <cell r="AC1217">
            <v>0</v>
          </cell>
        </row>
        <row r="1218">
          <cell r="J1218">
            <v>0</v>
          </cell>
          <cell r="AC1218">
            <v>0</v>
          </cell>
        </row>
        <row r="1219">
          <cell r="J1219">
            <v>0</v>
          </cell>
          <cell r="AC1219">
            <v>0</v>
          </cell>
        </row>
        <row r="1220">
          <cell r="J1220">
            <v>0</v>
          </cell>
          <cell r="AC1220">
            <v>0</v>
          </cell>
        </row>
        <row r="1221">
          <cell r="J1221">
            <v>0</v>
          </cell>
          <cell r="AC1221">
            <v>0</v>
          </cell>
        </row>
        <row r="1222">
          <cell r="J1222">
            <v>0</v>
          </cell>
          <cell r="AC1222">
            <v>0</v>
          </cell>
        </row>
        <row r="1223">
          <cell r="J1223">
            <v>0</v>
          </cell>
          <cell r="AC1223">
            <v>0</v>
          </cell>
        </row>
        <row r="1224">
          <cell r="J1224">
            <v>0</v>
          </cell>
          <cell r="AC1224">
            <v>0</v>
          </cell>
        </row>
        <row r="1225">
          <cell r="AC1225">
            <v>0</v>
          </cell>
        </row>
        <row r="1226">
          <cell r="AC1226">
            <v>0</v>
          </cell>
        </row>
        <row r="1227">
          <cell r="AC1227">
            <v>0</v>
          </cell>
        </row>
        <row r="1228">
          <cell r="AC1228">
            <v>0</v>
          </cell>
        </row>
        <row r="1229">
          <cell r="AC1229">
            <v>0</v>
          </cell>
        </row>
        <row r="1230">
          <cell r="AC1230">
            <v>0</v>
          </cell>
        </row>
        <row r="1231">
          <cell r="AC1231">
            <v>0</v>
          </cell>
        </row>
        <row r="1232">
          <cell r="AC1232">
            <v>0</v>
          </cell>
        </row>
        <row r="1233">
          <cell r="AC1233">
            <v>0</v>
          </cell>
        </row>
        <row r="1234">
          <cell r="AC1234">
            <v>0</v>
          </cell>
        </row>
        <row r="1235">
          <cell r="AC1235">
            <v>0</v>
          </cell>
        </row>
        <row r="1236">
          <cell r="AC1236">
            <v>0</v>
          </cell>
        </row>
        <row r="1237">
          <cell r="AC1237">
            <v>0</v>
          </cell>
        </row>
        <row r="1238">
          <cell r="AC1238">
            <v>0</v>
          </cell>
        </row>
        <row r="1239">
          <cell r="AC1239">
            <v>0</v>
          </cell>
        </row>
        <row r="1240">
          <cell r="AC1240">
            <v>0</v>
          </cell>
        </row>
        <row r="1241">
          <cell r="AC1241">
            <v>0</v>
          </cell>
        </row>
        <row r="1242">
          <cell r="AC1242">
            <v>0</v>
          </cell>
        </row>
        <row r="1243">
          <cell r="AC1243">
            <v>0</v>
          </cell>
        </row>
        <row r="1244">
          <cell r="AC1244">
            <v>0</v>
          </cell>
        </row>
        <row r="1245">
          <cell r="AC1245">
            <v>0</v>
          </cell>
        </row>
        <row r="1246">
          <cell r="AC1246">
            <v>0</v>
          </cell>
        </row>
        <row r="1247">
          <cell r="AC1247">
            <v>0</v>
          </cell>
        </row>
        <row r="1248">
          <cell r="AC1248">
            <v>0</v>
          </cell>
        </row>
        <row r="1249">
          <cell r="AC1249">
            <v>0</v>
          </cell>
        </row>
        <row r="1250">
          <cell r="AC1250">
            <v>0</v>
          </cell>
        </row>
        <row r="1251">
          <cell r="AC1251">
            <v>0</v>
          </cell>
        </row>
        <row r="1252">
          <cell r="AC1252">
            <v>0</v>
          </cell>
        </row>
        <row r="1253">
          <cell r="AC1253">
            <v>0</v>
          </cell>
        </row>
        <row r="1254">
          <cell r="AC1254">
            <v>0</v>
          </cell>
        </row>
        <row r="1255">
          <cell r="AC1255">
            <v>0</v>
          </cell>
        </row>
        <row r="1256">
          <cell r="AC1256">
            <v>0</v>
          </cell>
        </row>
        <row r="1257">
          <cell r="AC1257">
            <v>0</v>
          </cell>
        </row>
        <row r="1258">
          <cell r="AC1258">
            <v>0</v>
          </cell>
        </row>
        <row r="1259">
          <cell r="AC1259">
            <v>0</v>
          </cell>
        </row>
        <row r="1260">
          <cell r="AC1260">
            <v>0</v>
          </cell>
        </row>
        <row r="1261">
          <cell r="AC1261">
            <v>0</v>
          </cell>
        </row>
        <row r="1262">
          <cell r="AC1262">
            <v>0</v>
          </cell>
        </row>
        <row r="1263">
          <cell r="AC1263">
            <v>0</v>
          </cell>
        </row>
        <row r="1264">
          <cell r="AC1264">
            <v>0</v>
          </cell>
        </row>
        <row r="1265">
          <cell r="AC1265">
            <v>0</v>
          </cell>
        </row>
        <row r="1266">
          <cell r="AC1266">
            <v>0</v>
          </cell>
        </row>
        <row r="1267">
          <cell r="AC1267">
            <v>0</v>
          </cell>
        </row>
        <row r="1268">
          <cell r="AC1268">
            <v>0</v>
          </cell>
        </row>
        <row r="1269">
          <cell r="AC1269">
            <v>0</v>
          </cell>
        </row>
        <row r="1270">
          <cell r="AC1270">
            <v>0</v>
          </cell>
        </row>
        <row r="1271">
          <cell r="AC1271">
            <v>0</v>
          </cell>
        </row>
        <row r="1272">
          <cell r="AC1272">
            <v>0</v>
          </cell>
        </row>
        <row r="1273">
          <cell r="AC1273">
            <v>0</v>
          </cell>
        </row>
        <row r="1274">
          <cell r="AC1274">
            <v>0</v>
          </cell>
        </row>
        <row r="1275">
          <cell r="AC1275">
            <v>0</v>
          </cell>
        </row>
        <row r="1276">
          <cell r="AC1276">
            <v>0</v>
          </cell>
        </row>
        <row r="1277">
          <cell r="AC1277">
            <v>0</v>
          </cell>
        </row>
        <row r="1278">
          <cell r="AC1278">
            <v>0</v>
          </cell>
        </row>
        <row r="1279">
          <cell r="AC1279">
            <v>0</v>
          </cell>
        </row>
        <row r="1280">
          <cell r="AC1280">
            <v>0</v>
          </cell>
        </row>
        <row r="1281">
          <cell r="AC1281">
            <v>0</v>
          </cell>
        </row>
        <row r="1282">
          <cell r="AC1282">
            <v>0</v>
          </cell>
        </row>
        <row r="1283">
          <cell r="AC1283">
            <v>0</v>
          </cell>
        </row>
        <row r="1284">
          <cell r="AC1284">
            <v>0</v>
          </cell>
        </row>
        <row r="1285">
          <cell r="AC1285">
            <v>0</v>
          </cell>
        </row>
        <row r="1286">
          <cell r="AC1286">
            <v>0</v>
          </cell>
        </row>
        <row r="1287">
          <cell r="AC1287">
            <v>0</v>
          </cell>
        </row>
        <row r="1288">
          <cell r="AC1288">
            <v>0</v>
          </cell>
        </row>
        <row r="1289">
          <cell r="AC1289">
            <v>0</v>
          </cell>
        </row>
        <row r="1290">
          <cell r="AC1290">
            <v>0</v>
          </cell>
        </row>
        <row r="1291">
          <cell r="AC1291">
            <v>0</v>
          </cell>
        </row>
        <row r="1292">
          <cell r="AC1292">
            <v>0</v>
          </cell>
        </row>
        <row r="1293">
          <cell r="AC1293">
            <v>0</v>
          </cell>
        </row>
        <row r="1294">
          <cell r="AC1294">
            <v>0</v>
          </cell>
        </row>
        <row r="1295">
          <cell r="AC1295">
            <v>0</v>
          </cell>
        </row>
        <row r="1296">
          <cell r="AC1296">
            <v>0</v>
          </cell>
        </row>
        <row r="1297">
          <cell r="AC1297">
            <v>0</v>
          </cell>
        </row>
        <row r="1298">
          <cell r="AC1298">
            <v>0</v>
          </cell>
        </row>
        <row r="1299">
          <cell r="AC1299">
            <v>0</v>
          </cell>
        </row>
        <row r="1300">
          <cell r="AC1300">
            <v>0</v>
          </cell>
        </row>
        <row r="1301">
          <cell r="AC1301">
            <v>0</v>
          </cell>
        </row>
        <row r="1302">
          <cell r="AC1302">
            <v>0</v>
          </cell>
        </row>
        <row r="1303">
          <cell r="AC1303">
            <v>0</v>
          </cell>
        </row>
        <row r="1304">
          <cell r="AC1304">
            <v>0</v>
          </cell>
        </row>
        <row r="1305">
          <cell r="AC1305">
            <v>0</v>
          </cell>
        </row>
        <row r="1306">
          <cell r="AC1306">
            <v>0</v>
          </cell>
        </row>
        <row r="1307">
          <cell r="AC1307">
            <v>0</v>
          </cell>
        </row>
        <row r="1308">
          <cell r="AC1308">
            <v>0</v>
          </cell>
        </row>
        <row r="1309">
          <cell r="AC1309">
            <v>0</v>
          </cell>
        </row>
        <row r="1310">
          <cell r="AC1310">
            <v>0</v>
          </cell>
        </row>
        <row r="1311">
          <cell r="AC1311">
            <v>0</v>
          </cell>
        </row>
        <row r="1312">
          <cell r="AC1312">
            <v>0</v>
          </cell>
        </row>
        <row r="1313">
          <cell r="AC1313">
            <v>0</v>
          </cell>
        </row>
        <row r="1314">
          <cell r="AC1314">
            <v>0</v>
          </cell>
        </row>
        <row r="1315">
          <cell r="AC1315">
            <v>0</v>
          </cell>
        </row>
        <row r="1316">
          <cell r="AC1316">
            <v>0</v>
          </cell>
        </row>
        <row r="1317">
          <cell r="AC1317">
            <v>0</v>
          </cell>
        </row>
        <row r="1318">
          <cell r="AC1318">
            <v>0</v>
          </cell>
        </row>
        <row r="1319">
          <cell r="AC1319">
            <v>0</v>
          </cell>
        </row>
        <row r="1320">
          <cell r="AC1320">
            <v>0</v>
          </cell>
        </row>
        <row r="1321">
          <cell r="AC1321">
            <v>0</v>
          </cell>
        </row>
        <row r="1322">
          <cell r="AC1322">
            <v>0</v>
          </cell>
        </row>
        <row r="1323">
          <cell r="AC1323">
            <v>0</v>
          </cell>
        </row>
        <row r="1324">
          <cell r="AC1324">
            <v>0</v>
          </cell>
        </row>
        <row r="1325">
          <cell r="AC1325">
            <v>0</v>
          </cell>
        </row>
        <row r="1326">
          <cell r="AC1326">
            <v>0</v>
          </cell>
        </row>
        <row r="1327">
          <cell r="AC1327">
            <v>0</v>
          </cell>
        </row>
        <row r="1328">
          <cell r="AC1328">
            <v>0</v>
          </cell>
        </row>
        <row r="1329">
          <cell r="AC1329">
            <v>0</v>
          </cell>
        </row>
        <row r="1330">
          <cell r="AC1330">
            <v>0</v>
          </cell>
        </row>
        <row r="1331">
          <cell r="AC1331">
            <v>0</v>
          </cell>
        </row>
        <row r="1332">
          <cell r="AC1332">
            <v>0</v>
          </cell>
        </row>
        <row r="1333">
          <cell r="AC1333">
            <v>0</v>
          </cell>
        </row>
        <row r="1334">
          <cell r="AC1334">
            <v>0</v>
          </cell>
        </row>
        <row r="1335">
          <cell r="AC1335">
            <v>0</v>
          </cell>
        </row>
        <row r="1336">
          <cell r="AC1336">
            <v>0</v>
          </cell>
        </row>
        <row r="1337">
          <cell r="AC1337">
            <v>0</v>
          </cell>
        </row>
        <row r="1338">
          <cell r="AC1338">
            <v>0</v>
          </cell>
        </row>
        <row r="1339">
          <cell r="AC1339">
            <v>0</v>
          </cell>
        </row>
        <row r="1340">
          <cell r="AC1340">
            <v>0</v>
          </cell>
        </row>
        <row r="1341">
          <cell r="AC1341">
            <v>0</v>
          </cell>
        </row>
        <row r="1342">
          <cell r="AC1342">
            <v>0</v>
          </cell>
        </row>
        <row r="1343">
          <cell r="AC1343">
            <v>0</v>
          </cell>
        </row>
        <row r="1344">
          <cell r="AC1344">
            <v>0</v>
          </cell>
        </row>
        <row r="1345">
          <cell r="AC1345">
            <v>0</v>
          </cell>
        </row>
        <row r="1346">
          <cell r="AC1346">
            <v>0</v>
          </cell>
        </row>
        <row r="1347">
          <cell r="AC1347">
            <v>0</v>
          </cell>
        </row>
        <row r="1348">
          <cell r="AC1348">
            <v>0</v>
          </cell>
        </row>
        <row r="1349">
          <cell r="AC1349">
            <v>0</v>
          </cell>
        </row>
        <row r="1350">
          <cell r="AC1350">
            <v>0</v>
          </cell>
        </row>
        <row r="1351">
          <cell r="AC1351">
            <v>0</v>
          </cell>
        </row>
        <row r="1352">
          <cell r="AC1352">
            <v>0</v>
          </cell>
        </row>
        <row r="1353">
          <cell r="AC1353">
            <v>0</v>
          </cell>
        </row>
        <row r="1354">
          <cell r="AC1354">
            <v>0</v>
          </cell>
        </row>
        <row r="1355">
          <cell r="AC1355">
            <v>0</v>
          </cell>
        </row>
        <row r="1356">
          <cell r="AC1356">
            <v>0</v>
          </cell>
        </row>
        <row r="1357">
          <cell r="AC1357">
            <v>0</v>
          </cell>
        </row>
        <row r="1358">
          <cell r="AC1358">
            <v>0</v>
          </cell>
        </row>
        <row r="1359">
          <cell r="AC1359">
            <v>0</v>
          </cell>
        </row>
        <row r="1360">
          <cell r="AC1360">
            <v>0</v>
          </cell>
        </row>
        <row r="1361">
          <cell r="AC1361">
            <v>0</v>
          </cell>
        </row>
        <row r="1362">
          <cell r="AC1362">
            <v>0</v>
          </cell>
        </row>
        <row r="1363">
          <cell r="AC1363">
            <v>0</v>
          </cell>
        </row>
        <row r="1364">
          <cell r="AC1364">
            <v>0</v>
          </cell>
        </row>
        <row r="1365">
          <cell r="AC1365">
            <v>0</v>
          </cell>
        </row>
        <row r="1366">
          <cell r="AC1366">
            <v>0</v>
          </cell>
        </row>
        <row r="1367">
          <cell r="AC1367">
            <v>0</v>
          </cell>
        </row>
        <row r="1368">
          <cell r="AC1368">
            <v>0</v>
          </cell>
        </row>
        <row r="1369">
          <cell r="AC1369">
            <v>0</v>
          </cell>
        </row>
        <row r="1370">
          <cell r="AC1370">
            <v>0</v>
          </cell>
        </row>
        <row r="1371">
          <cell r="AC1371">
            <v>0</v>
          </cell>
        </row>
        <row r="1372">
          <cell r="AC1372">
            <v>0</v>
          </cell>
        </row>
        <row r="1373">
          <cell r="AC1373">
            <v>0</v>
          </cell>
        </row>
        <row r="1374">
          <cell r="AC1374">
            <v>0</v>
          </cell>
        </row>
        <row r="1375">
          <cell r="AC1375">
            <v>0</v>
          </cell>
        </row>
        <row r="1376">
          <cell r="AC1376">
            <v>0</v>
          </cell>
        </row>
        <row r="1377">
          <cell r="AC1377">
            <v>0</v>
          </cell>
        </row>
        <row r="1378">
          <cell r="AC1378">
            <v>0</v>
          </cell>
        </row>
        <row r="1379">
          <cell r="AC1379">
            <v>0</v>
          </cell>
        </row>
        <row r="1380">
          <cell r="AC1380">
            <v>0</v>
          </cell>
        </row>
        <row r="1381">
          <cell r="AC1381">
            <v>0</v>
          </cell>
        </row>
        <row r="1382">
          <cell r="AC1382">
            <v>0</v>
          </cell>
        </row>
        <row r="1383">
          <cell r="AC1383">
            <v>0</v>
          </cell>
        </row>
        <row r="1384">
          <cell r="AC1384">
            <v>0</v>
          </cell>
        </row>
        <row r="1385">
          <cell r="AC1385">
            <v>0</v>
          </cell>
        </row>
        <row r="1386">
          <cell r="AC1386">
            <v>0</v>
          </cell>
        </row>
        <row r="1387">
          <cell r="AC1387">
            <v>0</v>
          </cell>
        </row>
        <row r="1388">
          <cell r="AC1388">
            <v>0</v>
          </cell>
        </row>
        <row r="1389">
          <cell r="AC1389">
            <v>0</v>
          </cell>
        </row>
        <row r="1390">
          <cell r="AC1390">
            <v>0</v>
          </cell>
        </row>
        <row r="1391">
          <cell r="AC1391">
            <v>0</v>
          </cell>
        </row>
        <row r="1392">
          <cell r="AC1392">
            <v>0</v>
          </cell>
        </row>
        <row r="1393">
          <cell r="AC1393">
            <v>0</v>
          </cell>
        </row>
        <row r="1394">
          <cell r="AC1394">
            <v>0</v>
          </cell>
        </row>
        <row r="1395">
          <cell r="AC1395">
            <v>0</v>
          </cell>
        </row>
        <row r="1396">
          <cell r="AC1396">
            <v>0</v>
          </cell>
        </row>
        <row r="1397">
          <cell r="AC1397">
            <v>0</v>
          </cell>
        </row>
        <row r="1398">
          <cell r="AC1398">
            <v>0</v>
          </cell>
        </row>
        <row r="1399">
          <cell r="AC1399">
            <v>0</v>
          </cell>
        </row>
        <row r="1400">
          <cell r="AC1400">
            <v>0</v>
          </cell>
        </row>
        <row r="1401">
          <cell r="AC1401">
            <v>0</v>
          </cell>
        </row>
        <row r="1402">
          <cell r="AC1402">
            <v>0</v>
          </cell>
        </row>
        <row r="1403">
          <cell r="AC1403">
            <v>0</v>
          </cell>
        </row>
        <row r="1404">
          <cell r="AC1404">
            <v>0</v>
          </cell>
        </row>
        <row r="1405">
          <cell r="AC1405">
            <v>0</v>
          </cell>
        </row>
        <row r="1406">
          <cell r="AC1406">
            <v>0</v>
          </cell>
        </row>
        <row r="1407">
          <cell r="AC1407">
            <v>0</v>
          </cell>
        </row>
        <row r="1408">
          <cell r="AC1408">
            <v>0</v>
          </cell>
        </row>
        <row r="1409">
          <cell r="AC1409">
            <v>0</v>
          </cell>
        </row>
        <row r="1410">
          <cell r="AC1410">
            <v>0</v>
          </cell>
        </row>
        <row r="1411">
          <cell r="AC1411">
            <v>0</v>
          </cell>
        </row>
        <row r="1412">
          <cell r="AC1412">
            <v>0</v>
          </cell>
        </row>
        <row r="1413">
          <cell r="AC1413">
            <v>0</v>
          </cell>
        </row>
        <row r="1414">
          <cell r="AC1414">
            <v>0</v>
          </cell>
        </row>
        <row r="1415">
          <cell r="AC1415">
            <v>0</v>
          </cell>
        </row>
        <row r="1416">
          <cell r="AC1416">
            <v>0</v>
          </cell>
        </row>
        <row r="1417">
          <cell r="AC1417">
            <v>0</v>
          </cell>
        </row>
        <row r="1418">
          <cell r="AC1418">
            <v>0</v>
          </cell>
        </row>
        <row r="1419">
          <cell r="AC1419">
            <v>0</v>
          </cell>
        </row>
        <row r="1420">
          <cell r="AC1420">
            <v>0</v>
          </cell>
        </row>
        <row r="1421">
          <cell r="AC1421">
            <v>0</v>
          </cell>
        </row>
        <row r="1422">
          <cell r="AC1422">
            <v>0</v>
          </cell>
        </row>
        <row r="1423">
          <cell r="AC1423">
            <v>0</v>
          </cell>
        </row>
        <row r="1424">
          <cell r="AC1424">
            <v>0</v>
          </cell>
        </row>
        <row r="1425">
          <cell r="AC1425">
            <v>0</v>
          </cell>
        </row>
        <row r="1426">
          <cell r="AC1426">
            <v>0</v>
          </cell>
        </row>
        <row r="1427">
          <cell r="AC1427">
            <v>0</v>
          </cell>
        </row>
        <row r="1428">
          <cell r="AC1428">
            <v>0</v>
          </cell>
        </row>
        <row r="1429">
          <cell r="AC1429">
            <v>0</v>
          </cell>
        </row>
        <row r="1430">
          <cell r="AC1430">
            <v>0</v>
          </cell>
        </row>
        <row r="1431">
          <cell r="AC1431">
            <v>0</v>
          </cell>
        </row>
        <row r="1432">
          <cell r="AC1432">
            <v>0</v>
          </cell>
        </row>
        <row r="1433">
          <cell r="AC1433">
            <v>0</v>
          </cell>
        </row>
        <row r="1434">
          <cell r="AC1434">
            <v>0</v>
          </cell>
        </row>
        <row r="1435">
          <cell r="AC1435">
            <v>0</v>
          </cell>
        </row>
        <row r="1436">
          <cell r="AC1436">
            <v>0</v>
          </cell>
        </row>
        <row r="1437">
          <cell r="AC1437">
            <v>0</v>
          </cell>
        </row>
        <row r="1438">
          <cell r="AC1438">
            <v>0</v>
          </cell>
        </row>
        <row r="1439">
          <cell r="AC1439">
            <v>0</v>
          </cell>
        </row>
        <row r="1440">
          <cell r="AC1440">
            <v>0</v>
          </cell>
        </row>
        <row r="1441">
          <cell r="AC1441">
            <v>0</v>
          </cell>
        </row>
        <row r="1442">
          <cell r="AC1442">
            <v>0</v>
          </cell>
        </row>
        <row r="1443">
          <cell r="AC1443">
            <v>0</v>
          </cell>
        </row>
        <row r="1444">
          <cell r="AC1444">
            <v>0</v>
          </cell>
        </row>
        <row r="1445">
          <cell r="AC1445">
            <v>0</v>
          </cell>
        </row>
        <row r="1446">
          <cell r="AC1446">
            <v>0</v>
          </cell>
        </row>
        <row r="1447">
          <cell r="AC1447">
            <v>0</v>
          </cell>
        </row>
        <row r="1448">
          <cell r="AC1448">
            <v>0</v>
          </cell>
        </row>
        <row r="1449">
          <cell r="AC1449">
            <v>0</v>
          </cell>
        </row>
        <row r="1450">
          <cell r="AC1450">
            <v>0</v>
          </cell>
        </row>
        <row r="1451">
          <cell r="AC1451">
            <v>0</v>
          </cell>
        </row>
        <row r="1452">
          <cell r="AC1452">
            <v>0</v>
          </cell>
        </row>
        <row r="1453">
          <cell r="AC1453">
            <v>0</v>
          </cell>
        </row>
        <row r="1454">
          <cell r="AC1454">
            <v>0</v>
          </cell>
        </row>
        <row r="1455">
          <cell r="AC1455">
            <v>0</v>
          </cell>
        </row>
        <row r="1456">
          <cell r="AC1456">
            <v>0</v>
          </cell>
        </row>
        <row r="1457">
          <cell r="AC1457">
            <v>0</v>
          </cell>
        </row>
        <row r="1458">
          <cell r="AC1458">
            <v>0</v>
          </cell>
        </row>
        <row r="1459">
          <cell r="AC1459">
            <v>0</v>
          </cell>
        </row>
        <row r="1460">
          <cell r="AC1460">
            <v>0</v>
          </cell>
        </row>
        <row r="1461">
          <cell r="AC1461">
            <v>0</v>
          </cell>
        </row>
        <row r="1462">
          <cell r="AC1462">
            <v>0</v>
          </cell>
        </row>
        <row r="1463">
          <cell r="AC1463">
            <v>0</v>
          </cell>
        </row>
        <row r="1464">
          <cell r="AC1464">
            <v>0</v>
          </cell>
        </row>
        <row r="1465">
          <cell r="AC1465">
            <v>0</v>
          </cell>
        </row>
        <row r="1466">
          <cell r="AC1466">
            <v>0</v>
          </cell>
        </row>
        <row r="1467">
          <cell r="AC1467">
            <v>0</v>
          </cell>
        </row>
        <row r="1468">
          <cell r="AC1468">
            <v>0</v>
          </cell>
        </row>
        <row r="1469">
          <cell r="AC1469">
            <v>0</v>
          </cell>
        </row>
        <row r="1470">
          <cell r="AC1470">
            <v>0</v>
          </cell>
        </row>
        <row r="1471">
          <cell r="AC1471">
            <v>0</v>
          </cell>
        </row>
        <row r="1472">
          <cell r="AC1472">
            <v>0</v>
          </cell>
        </row>
        <row r="1473">
          <cell r="AC1473">
            <v>0</v>
          </cell>
        </row>
        <row r="1474">
          <cell r="AC1474">
            <v>0</v>
          </cell>
        </row>
        <row r="1475">
          <cell r="AC1475">
            <v>0</v>
          </cell>
        </row>
        <row r="1476">
          <cell r="AC1476">
            <v>0</v>
          </cell>
        </row>
        <row r="1477">
          <cell r="AC1477">
            <v>0</v>
          </cell>
        </row>
        <row r="1478">
          <cell r="AC1478">
            <v>0</v>
          </cell>
        </row>
        <row r="1479">
          <cell r="AC1479">
            <v>0</v>
          </cell>
        </row>
        <row r="1480">
          <cell r="AC1480">
            <v>0</v>
          </cell>
        </row>
        <row r="1481">
          <cell r="AC1481">
            <v>0</v>
          </cell>
        </row>
        <row r="1482">
          <cell r="AC1482">
            <v>0</v>
          </cell>
        </row>
        <row r="1483">
          <cell r="AC1483">
            <v>0</v>
          </cell>
        </row>
        <row r="1484">
          <cell r="AC1484">
            <v>0</v>
          </cell>
        </row>
        <row r="1485">
          <cell r="AC1485">
            <v>0</v>
          </cell>
        </row>
        <row r="1486">
          <cell r="AC1486">
            <v>0</v>
          </cell>
        </row>
        <row r="1487">
          <cell r="AC1487">
            <v>0</v>
          </cell>
        </row>
        <row r="1488">
          <cell r="AC1488">
            <v>0</v>
          </cell>
        </row>
        <row r="1489">
          <cell r="AC1489">
            <v>0</v>
          </cell>
        </row>
        <row r="1490">
          <cell r="AC1490">
            <v>0</v>
          </cell>
        </row>
        <row r="1491">
          <cell r="AC1491">
            <v>0</v>
          </cell>
        </row>
        <row r="1492">
          <cell r="AC1492">
            <v>0</v>
          </cell>
        </row>
        <row r="1493">
          <cell r="AC1493">
            <v>0</v>
          </cell>
        </row>
        <row r="1494">
          <cell r="AC1494">
            <v>0</v>
          </cell>
        </row>
        <row r="1495">
          <cell r="AC1495">
            <v>0</v>
          </cell>
        </row>
        <row r="1496">
          <cell r="AC1496">
            <v>0</v>
          </cell>
        </row>
        <row r="1497">
          <cell r="AC1497">
            <v>0</v>
          </cell>
        </row>
        <row r="1498">
          <cell r="AC1498">
            <v>0</v>
          </cell>
        </row>
        <row r="1499">
          <cell r="AC1499">
            <v>0</v>
          </cell>
        </row>
        <row r="1500">
          <cell r="AC1500">
            <v>0</v>
          </cell>
        </row>
        <row r="1501">
          <cell r="AC1501">
            <v>0</v>
          </cell>
        </row>
        <row r="1502">
          <cell r="AC1502">
            <v>0</v>
          </cell>
        </row>
        <row r="1503">
          <cell r="AC1503">
            <v>0</v>
          </cell>
        </row>
        <row r="1504">
          <cell r="AC1504">
            <v>0</v>
          </cell>
        </row>
        <row r="1505">
          <cell r="AC1505">
            <v>0</v>
          </cell>
        </row>
        <row r="1506">
          <cell r="AC1506">
            <v>0</v>
          </cell>
        </row>
        <row r="1507">
          <cell r="AC1507">
            <v>0</v>
          </cell>
        </row>
        <row r="1508">
          <cell r="AC1508">
            <v>0</v>
          </cell>
        </row>
        <row r="1509">
          <cell r="AC1509">
            <v>0</v>
          </cell>
        </row>
        <row r="1510">
          <cell r="AC1510">
            <v>0</v>
          </cell>
        </row>
        <row r="1511">
          <cell r="AC1511">
            <v>0</v>
          </cell>
        </row>
        <row r="1512">
          <cell r="AC1512">
            <v>0</v>
          </cell>
        </row>
        <row r="1513">
          <cell r="AC1513">
            <v>0</v>
          </cell>
        </row>
        <row r="1514">
          <cell r="AC1514">
            <v>0</v>
          </cell>
        </row>
        <row r="1515">
          <cell r="AC1515">
            <v>0</v>
          </cell>
        </row>
        <row r="1516">
          <cell r="AC1516">
            <v>0</v>
          </cell>
        </row>
        <row r="1517">
          <cell r="AC1517">
            <v>0</v>
          </cell>
        </row>
        <row r="1518">
          <cell r="AC1518">
            <v>0</v>
          </cell>
        </row>
        <row r="1519">
          <cell r="AC1519">
            <v>0</v>
          </cell>
        </row>
        <row r="1520">
          <cell r="AC1520">
            <v>0</v>
          </cell>
        </row>
        <row r="1521">
          <cell r="AC1521">
            <v>0</v>
          </cell>
        </row>
        <row r="1522">
          <cell r="AC1522">
            <v>0</v>
          </cell>
        </row>
        <row r="1523">
          <cell r="AC1523">
            <v>0</v>
          </cell>
        </row>
        <row r="1524">
          <cell r="AC1524">
            <v>0</v>
          </cell>
        </row>
        <row r="1525">
          <cell r="AC1525">
            <v>0</v>
          </cell>
        </row>
        <row r="1526">
          <cell r="AC1526">
            <v>0</v>
          </cell>
        </row>
        <row r="1527">
          <cell r="AC1527">
            <v>0</v>
          </cell>
        </row>
        <row r="1528">
          <cell r="AC1528">
            <v>0</v>
          </cell>
        </row>
        <row r="1529">
          <cell r="AC1529">
            <v>0</v>
          </cell>
        </row>
        <row r="1530">
          <cell r="AC1530">
            <v>0</v>
          </cell>
        </row>
        <row r="1531">
          <cell r="AC1531">
            <v>0</v>
          </cell>
        </row>
        <row r="1532">
          <cell r="AC1532">
            <v>0</v>
          </cell>
        </row>
        <row r="1533">
          <cell r="AC1533">
            <v>0</v>
          </cell>
        </row>
        <row r="1534">
          <cell r="AC1534">
            <v>0</v>
          </cell>
        </row>
        <row r="1535">
          <cell r="AC1535">
            <v>0</v>
          </cell>
        </row>
        <row r="1536">
          <cell r="AC1536">
            <v>0</v>
          </cell>
        </row>
        <row r="1537">
          <cell r="AC1537">
            <v>0</v>
          </cell>
        </row>
        <row r="1538">
          <cell r="AC1538">
            <v>0</v>
          </cell>
        </row>
        <row r="1539">
          <cell r="AC1539">
            <v>0</v>
          </cell>
        </row>
        <row r="1540">
          <cell r="AC1540">
            <v>0</v>
          </cell>
        </row>
        <row r="1541">
          <cell r="AC1541">
            <v>0</v>
          </cell>
        </row>
        <row r="1542">
          <cell r="AC1542">
            <v>0</v>
          </cell>
        </row>
        <row r="1543">
          <cell r="AC1543">
            <v>0</v>
          </cell>
        </row>
        <row r="1544">
          <cell r="AC1544">
            <v>0</v>
          </cell>
        </row>
        <row r="1545">
          <cell r="AC1545">
            <v>0</v>
          </cell>
        </row>
        <row r="1546">
          <cell r="AC1546">
            <v>0</v>
          </cell>
        </row>
        <row r="1547">
          <cell r="AC1547">
            <v>0</v>
          </cell>
        </row>
        <row r="1548">
          <cell r="AC1548">
            <v>0</v>
          </cell>
        </row>
        <row r="1549">
          <cell r="AC1549">
            <v>0</v>
          </cell>
        </row>
        <row r="1550">
          <cell r="AC1550">
            <v>0</v>
          </cell>
        </row>
        <row r="1551">
          <cell r="AC1551">
            <v>0</v>
          </cell>
        </row>
        <row r="1552">
          <cell r="AC1552">
            <v>0</v>
          </cell>
        </row>
        <row r="1553">
          <cell r="AC1553">
            <v>0</v>
          </cell>
        </row>
        <row r="1554">
          <cell r="AC1554">
            <v>0</v>
          </cell>
        </row>
        <row r="1555">
          <cell r="AC1555">
            <v>0</v>
          </cell>
        </row>
        <row r="1556">
          <cell r="AC1556">
            <v>0</v>
          </cell>
        </row>
        <row r="1557">
          <cell r="AC1557">
            <v>0</v>
          </cell>
        </row>
        <row r="1558">
          <cell r="AC1558">
            <v>0</v>
          </cell>
        </row>
        <row r="1559">
          <cell r="AC1559">
            <v>0</v>
          </cell>
        </row>
        <row r="1560">
          <cell r="AC1560">
            <v>0</v>
          </cell>
        </row>
        <row r="1561">
          <cell r="AC1561">
            <v>0</v>
          </cell>
        </row>
        <row r="1562">
          <cell r="AC1562">
            <v>0</v>
          </cell>
        </row>
        <row r="1563">
          <cell r="AC1563">
            <v>0</v>
          </cell>
        </row>
        <row r="1564">
          <cell r="AC1564">
            <v>0</v>
          </cell>
        </row>
        <row r="1565">
          <cell r="AC1565">
            <v>0</v>
          </cell>
        </row>
        <row r="1566">
          <cell r="AC1566">
            <v>0</v>
          </cell>
        </row>
        <row r="1567">
          <cell r="AC1567">
            <v>0</v>
          </cell>
        </row>
        <row r="1568">
          <cell r="AC1568">
            <v>0</v>
          </cell>
        </row>
        <row r="1569">
          <cell r="AC1569">
            <v>0</v>
          </cell>
        </row>
        <row r="1570">
          <cell r="AC1570">
            <v>0</v>
          </cell>
        </row>
        <row r="1571">
          <cell r="AC1571">
            <v>0</v>
          </cell>
        </row>
        <row r="1572">
          <cell r="AC1572">
            <v>0</v>
          </cell>
        </row>
        <row r="1573">
          <cell r="AC1573">
            <v>0</v>
          </cell>
        </row>
        <row r="1574">
          <cell r="AC1574">
            <v>0</v>
          </cell>
        </row>
        <row r="1575">
          <cell r="AC1575">
            <v>0</v>
          </cell>
        </row>
        <row r="1576">
          <cell r="AC1576">
            <v>0</v>
          </cell>
        </row>
        <row r="1577">
          <cell r="AC1577">
            <v>0</v>
          </cell>
        </row>
        <row r="1578">
          <cell r="AC1578">
            <v>0</v>
          </cell>
        </row>
        <row r="1579">
          <cell r="AC1579">
            <v>0</v>
          </cell>
        </row>
        <row r="1580">
          <cell r="AC1580">
            <v>0</v>
          </cell>
        </row>
        <row r="1581">
          <cell r="AC1581">
            <v>0</v>
          </cell>
        </row>
        <row r="1582">
          <cell r="AC1582">
            <v>0</v>
          </cell>
        </row>
        <row r="1583">
          <cell r="AC1583">
            <v>0</v>
          </cell>
        </row>
        <row r="1584">
          <cell r="AC1584">
            <v>0</v>
          </cell>
        </row>
        <row r="1585">
          <cell r="AC1585">
            <v>0</v>
          </cell>
        </row>
        <row r="1586">
          <cell r="AC1586">
            <v>0</v>
          </cell>
        </row>
        <row r="1587">
          <cell r="AC1587">
            <v>0</v>
          </cell>
        </row>
        <row r="1588">
          <cell r="AC1588">
            <v>0</v>
          </cell>
        </row>
        <row r="1589">
          <cell r="AC1589">
            <v>0</v>
          </cell>
        </row>
        <row r="1590">
          <cell r="AC1590">
            <v>0</v>
          </cell>
        </row>
        <row r="1591">
          <cell r="AC1591">
            <v>0</v>
          </cell>
        </row>
        <row r="1592">
          <cell r="AC1592">
            <v>0</v>
          </cell>
        </row>
        <row r="1593">
          <cell r="AC1593">
            <v>0</v>
          </cell>
        </row>
        <row r="1594">
          <cell r="AC1594">
            <v>0</v>
          </cell>
        </row>
        <row r="1595">
          <cell r="AC1595">
            <v>0</v>
          </cell>
        </row>
        <row r="1596">
          <cell r="AC1596">
            <v>0</v>
          </cell>
        </row>
        <row r="1597">
          <cell r="AC1597">
            <v>0</v>
          </cell>
        </row>
        <row r="1598">
          <cell r="AC1598">
            <v>0</v>
          </cell>
        </row>
        <row r="1599">
          <cell r="AC1599">
            <v>0</v>
          </cell>
        </row>
        <row r="1600">
          <cell r="AC1600">
            <v>0</v>
          </cell>
        </row>
        <row r="1601">
          <cell r="AC1601">
            <v>0</v>
          </cell>
        </row>
        <row r="1602">
          <cell r="AC1602">
            <v>0</v>
          </cell>
        </row>
        <row r="1603">
          <cell r="AC1603">
            <v>0</v>
          </cell>
        </row>
        <row r="1604">
          <cell r="AC1604">
            <v>0</v>
          </cell>
        </row>
        <row r="1605">
          <cell r="AC1605">
            <v>0</v>
          </cell>
        </row>
        <row r="1606">
          <cell r="AC1606">
            <v>0</v>
          </cell>
        </row>
        <row r="1607">
          <cell r="AC1607">
            <v>0</v>
          </cell>
        </row>
        <row r="1608">
          <cell r="AC1608">
            <v>0</v>
          </cell>
        </row>
        <row r="1609">
          <cell r="AC1609">
            <v>0</v>
          </cell>
        </row>
        <row r="1610">
          <cell r="AC1610">
            <v>0</v>
          </cell>
        </row>
        <row r="1611">
          <cell r="AC1611">
            <v>0</v>
          </cell>
        </row>
        <row r="1612">
          <cell r="AC1612">
            <v>0</v>
          </cell>
        </row>
        <row r="1613">
          <cell r="AC1613">
            <v>0</v>
          </cell>
        </row>
        <row r="1614">
          <cell r="AC1614">
            <v>0</v>
          </cell>
        </row>
        <row r="1615">
          <cell r="AC1615">
            <v>0</v>
          </cell>
        </row>
        <row r="1616">
          <cell r="AC1616">
            <v>0</v>
          </cell>
        </row>
        <row r="1617">
          <cell r="AC1617">
            <v>0</v>
          </cell>
        </row>
        <row r="1618">
          <cell r="AC1618">
            <v>0</v>
          </cell>
        </row>
        <row r="1619">
          <cell r="AC1619">
            <v>0</v>
          </cell>
        </row>
        <row r="1620">
          <cell r="AC1620">
            <v>0</v>
          </cell>
        </row>
        <row r="1621">
          <cell r="AC1621">
            <v>0</v>
          </cell>
        </row>
        <row r="1622">
          <cell r="AC1622">
            <v>0</v>
          </cell>
        </row>
        <row r="1623">
          <cell r="AC1623">
            <v>0</v>
          </cell>
        </row>
        <row r="1624">
          <cell r="AC1624">
            <v>0</v>
          </cell>
        </row>
        <row r="1625">
          <cell r="AC1625">
            <v>0</v>
          </cell>
        </row>
        <row r="1626">
          <cell r="AC1626">
            <v>0</v>
          </cell>
        </row>
        <row r="1627">
          <cell r="AC1627">
            <v>0</v>
          </cell>
        </row>
        <row r="1628">
          <cell r="AC1628">
            <v>0</v>
          </cell>
        </row>
        <row r="1629">
          <cell r="AC1629">
            <v>0</v>
          </cell>
        </row>
        <row r="1630">
          <cell r="AC1630">
            <v>0</v>
          </cell>
        </row>
        <row r="1631">
          <cell r="AC1631">
            <v>0</v>
          </cell>
        </row>
        <row r="1632">
          <cell r="AC1632">
            <v>0</v>
          </cell>
        </row>
        <row r="1633">
          <cell r="AC1633">
            <v>0</v>
          </cell>
        </row>
        <row r="1634">
          <cell r="AC1634">
            <v>0</v>
          </cell>
        </row>
        <row r="1635">
          <cell r="AC1635">
            <v>0</v>
          </cell>
        </row>
        <row r="1636">
          <cell r="AC1636">
            <v>0</v>
          </cell>
        </row>
        <row r="1637">
          <cell r="AC1637">
            <v>0</v>
          </cell>
        </row>
        <row r="1638">
          <cell r="AC1638">
            <v>0</v>
          </cell>
        </row>
        <row r="1639">
          <cell r="AC1639">
            <v>0</v>
          </cell>
        </row>
        <row r="1640">
          <cell r="AC1640">
            <v>0</v>
          </cell>
        </row>
        <row r="1641">
          <cell r="AC1641">
            <v>0</v>
          </cell>
        </row>
        <row r="1642">
          <cell r="AC1642">
            <v>0</v>
          </cell>
        </row>
        <row r="1643">
          <cell r="AC1643">
            <v>0</v>
          </cell>
        </row>
        <row r="1644">
          <cell r="AC1644">
            <v>0</v>
          </cell>
        </row>
        <row r="1645">
          <cell r="AC1645">
            <v>0</v>
          </cell>
        </row>
        <row r="1646">
          <cell r="AC1646">
            <v>0</v>
          </cell>
        </row>
        <row r="1647">
          <cell r="AC1647">
            <v>0</v>
          </cell>
        </row>
        <row r="1648">
          <cell r="AC1648">
            <v>0</v>
          </cell>
        </row>
        <row r="1649">
          <cell r="AC1649">
            <v>0</v>
          </cell>
        </row>
        <row r="1650">
          <cell r="AC1650">
            <v>0</v>
          </cell>
        </row>
        <row r="1651">
          <cell r="AC1651">
            <v>0</v>
          </cell>
        </row>
        <row r="1652">
          <cell r="AC1652">
            <v>0</v>
          </cell>
        </row>
        <row r="1653">
          <cell r="AC1653">
            <v>0</v>
          </cell>
        </row>
        <row r="1654">
          <cell r="AC1654">
            <v>0</v>
          </cell>
        </row>
        <row r="1655">
          <cell r="AC1655">
            <v>0</v>
          </cell>
        </row>
        <row r="1656">
          <cell r="AC1656">
            <v>0</v>
          </cell>
        </row>
        <row r="1657">
          <cell r="AC1657">
            <v>0</v>
          </cell>
        </row>
        <row r="1658">
          <cell r="AC1658">
            <v>0</v>
          </cell>
        </row>
        <row r="1659">
          <cell r="AC1659">
            <v>0</v>
          </cell>
        </row>
        <row r="1660">
          <cell r="AC1660">
            <v>0</v>
          </cell>
        </row>
        <row r="1661">
          <cell r="AC1661">
            <v>0</v>
          </cell>
        </row>
        <row r="1662">
          <cell r="AC1662">
            <v>0</v>
          </cell>
        </row>
        <row r="1663">
          <cell r="AC1663">
            <v>0</v>
          </cell>
        </row>
        <row r="1664">
          <cell r="AC1664">
            <v>0</v>
          </cell>
        </row>
        <row r="1665">
          <cell r="AC1665">
            <v>0</v>
          </cell>
        </row>
        <row r="1666">
          <cell r="AC1666">
            <v>0</v>
          </cell>
        </row>
        <row r="1667">
          <cell r="AC1667">
            <v>0</v>
          </cell>
        </row>
        <row r="1668">
          <cell r="AC1668">
            <v>0</v>
          </cell>
        </row>
        <row r="1669">
          <cell r="AC1669">
            <v>0</v>
          </cell>
        </row>
        <row r="1670">
          <cell r="AC1670">
            <v>0</v>
          </cell>
        </row>
        <row r="1671">
          <cell r="AC1671">
            <v>0</v>
          </cell>
        </row>
        <row r="1672">
          <cell r="AC1672">
            <v>0</v>
          </cell>
        </row>
        <row r="1673">
          <cell r="AC1673">
            <v>0</v>
          </cell>
        </row>
        <row r="1674">
          <cell r="AC1674">
            <v>0</v>
          </cell>
        </row>
        <row r="1675">
          <cell r="AC1675">
            <v>0</v>
          </cell>
        </row>
        <row r="1676">
          <cell r="AC1676">
            <v>0</v>
          </cell>
        </row>
        <row r="1677">
          <cell r="AC1677">
            <v>0</v>
          </cell>
        </row>
        <row r="1678">
          <cell r="AC1678">
            <v>0</v>
          </cell>
        </row>
        <row r="1679">
          <cell r="AC1679">
            <v>0</v>
          </cell>
        </row>
        <row r="1680">
          <cell r="AC1680">
            <v>0</v>
          </cell>
        </row>
        <row r="1681">
          <cell r="AC1681">
            <v>0</v>
          </cell>
        </row>
        <row r="1682">
          <cell r="AC1682">
            <v>0</v>
          </cell>
        </row>
        <row r="1683">
          <cell r="AC1683">
            <v>0</v>
          </cell>
        </row>
        <row r="1684">
          <cell r="AC1684">
            <v>0</v>
          </cell>
        </row>
        <row r="1685">
          <cell r="AC1685">
            <v>0</v>
          </cell>
        </row>
        <row r="1686">
          <cell r="AC1686">
            <v>0</v>
          </cell>
        </row>
        <row r="1687">
          <cell r="AC1687">
            <v>0</v>
          </cell>
        </row>
        <row r="1688">
          <cell r="AC1688">
            <v>0</v>
          </cell>
        </row>
        <row r="1689">
          <cell r="AC1689">
            <v>0</v>
          </cell>
        </row>
        <row r="1690">
          <cell r="AC1690">
            <v>0</v>
          </cell>
        </row>
        <row r="1691">
          <cell r="AC1691">
            <v>0</v>
          </cell>
        </row>
        <row r="1692">
          <cell r="AC1692">
            <v>0</v>
          </cell>
        </row>
        <row r="1693">
          <cell r="AC1693">
            <v>0</v>
          </cell>
        </row>
        <row r="1694">
          <cell r="AC1694">
            <v>0</v>
          </cell>
        </row>
        <row r="1695">
          <cell r="AC1695">
            <v>0</v>
          </cell>
        </row>
        <row r="1696">
          <cell r="AC1696">
            <v>0</v>
          </cell>
        </row>
        <row r="1697">
          <cell r="AC1697">
            <v>0</v>
          </cell>
        </row>
        <row r="1698">
          <cell r="AC1698">
            <v>0</v>
          </cell>
        </row>
        <row r="1699">
          <cell r="AC1699">
            <v>0</v>
          </cell>
        </row>
        <row r="1700">
          <cell r="AC1700">
            <v>0</v>
          </cell>
        </row>
        <row r="1701">
          <cell r="AC1701">
            <v>0</v>
          </cell>
        </row>
        <row r="1702">
          <cell r="AC1702">
            <v>0</v>
          </cell>
        </row>
        <row r="1703">
          <cell r="AC1703">
            <v>0</v>
          </cell>
        </row>
        <row r="1704">
          <cell r="AC1704">
            <v>0</v>
          </cell>
        </row>
        <row r="1705">
          <cell r="AC1705">
            <v>0</v>
          </cell>
        </row>
        <row r="1706">
          <cell r="AC1706">
            <v>0</v>
          </cell>
        </row>
        <row r="1707">
          <cell r="AC1707">
            <v>0</v>
          </cell>
        </row>
        <row r="1708">
          <cell r="AC1708">
            <v>0</v>
          </cell>
        </row>
        <row r="1709">
          <cell r="AC1709">
            <v>0</v>
          </cell>
        </row>
        <row r="1710">
          <cell r="AC1710">
            <v>0</v>
          </cell>
        </row>
        <row r="1711">
          <cell r="AC1711">
            <v>0</v>
          </cell>
        </row>
        <row r="1712">
          <cell r="AC1712">
            <v>0</v>
          </cell>
        </row>
        <row r="1713">
          <cell r="AC1713">
            <v>0</v>
          </cell>
        </row>
        <row r="1714">
          <cell r="AC1714">
            <v>0</v>
          </cell>
        </row>
        <row r="1715">
          <cell r="AC1715">
            <v>0</v>
          </cell>
        </row>
        <row r="1716">
          <cell r="AC1716">
            <v>0</v>
          </cell>
        </row>
        <row r="1717">
          <cell r="AC1717">
            <v>0</v>
          </cell>
        </row>
        <row r="1718">
          <cell r="AC1718">
            <v>0</v>
          </cell>
        </row>
        <row r="1719">
          <cell r="AC1719">
            <v>0</v>
          </cell>
        </row>
        <row r="1720">
          <cell r="AC1720">
            <v>0</v>
          </cell>
        </row>
        <row r="1721">
          <cell r="AC1721">
            <v>0</v>
          </cell>
        </row>
        <row r="1722">
          <cell r="AC1722">
            <v>0</v>
          </cell>
        </row>
        <row r="1723">
          <cell r="AC1723">
            <v>0</v>
          </cell>
        </row>
        <row r="1724">
          <cell r="AC1724">
            <v>0</v>
          </cell>
        </row>
        <row r="1725">
          <cell r="AC1725">
            <v>0</v>
          </cell>
        </row>
        <row r="1726">
          <cell r="AC1726">
            <v>0</v>
          </cell>
        </row>
        <row r="1727">
          <cell r="AC1727">
            <v>0</v>
          </cell>
        </row>
        <row r="1728">
          <cell r="AC1728">
            <v>0</v>
          </cell>
        </row>
        <row r="1729">
          <cell r="AC1729">
            <v>0</v>
          </cell>
        </row>
        <row r="1730">
          <cell r="AC1730">
            <v>0</v>
          </cell>
        </row>
        <row r="1731">
          <cell r="AC1731">
            <v>0</v>
          </cell>
        </row>
        <row r="1732">
          <cell r="AC1732">
            <v>0</v>
          </cell>
        </row>
        <row r="1733">
          <cell r="AC1733">
            <v>0</v>
          </cell>
        </row>
        <row r="1734">
          <cell r="AC1734">
            <v>0</v>
          </cell>
        </row>
        <row r="1735">
          <cell r="AC1735">
            <v>0</v>
          </cell>
        </row>
        <row r="1736">
          <cell r="AC1736">
            <v>0</v>
          </cell>
        </row>
        <row r="1737">
          <cell r="AC1737">
            <v>0</v>
          </cell>
        </row>
        <row r="1738">
          <cell r="AC1738">
            <v>0</v>
          </cell>
        </row>
        <row r="1739">
          <cell r="AC1739">
            <v>0</v>
          </cell>
        </row>
        <row r="1740">
          <cell r="AC1740">
            <v>0</v>
          </cell>
        </row>
        <row r="1741">
          <cell r="AC1741">
            <v>0</v>
          </cell>
        </row>
        <row r="1742">
          <cell r="AC1742">
            <v>0</v>
          </cell>
        </row>
        <row r="1743">
          <cell r="AC1743">
            <v>0</v>
          </cell>
        </row>
        <row r="1744">
          <cell r="AC1744">
            <v>0</v>
          </cell>
        </row>
        <row r="1745">
          <cell r="AC1745">
            <v>0</v>
          </cell>
        </row>
        <row r="1746">
          <cell r="AC1746">
            <v>0</v>
          </cell>
        </row>
        <row r="1747">
          <cell r="AC1747">
            <v>0</v>
          </cell>
        </row>
        <row r="1748">
          <cell r="AC1748">
            <v>0</v>
          </cell>
        </row>
        <row r="1749">
          <cell r="AC1749">
            <v>0</v>
          </cell>
        </row>
        <row r="1750">
          <cell r="AC1750">
            <v>0</v>
          </cell>
        </row>
        <row r="1751">
          <cell r="AC1751">
            <v>0</v>
          </cell>
        </row>
        <row r="1752">
          <cell r="AC1752">
            <v>0</v>
          </cell>
        </row>
        <row r="1753">
          <cell r="AC1753">
            <v>0</v>
          </cell>
        </row>
        <row r="1754">
          <cell r="AC1754">
            <v>0</v>
          </cell>
        </row>
        <row r="1755">
          <cell r="AC1755">
            <v>0</v>
          </cell>
        </row>
        <row r="1756">
          <cell r="AC1756">
            <v>0</v>
          </cell>
        </row>
        <row r="1757">
          <cell r="AC1757">
            <v>0</v>
          </cell>
        </row>
        <row r="1758">
          <cell r="AC1758">
            <v>0</v>
          </cell>
        </row>
        <row r="1759">
          <cell r="AC1759">
            <v>0</v>
          </cell>
        </row>
        <row r="1760">
          <cell r="AC1760">
            <v>0</v>
          </cell>
        </row>
        <row r="1761">
          <cell r="AC1761">
            <v>0</v>
          </cell>
        </row>
        <row r="1762">
          <cell r="AC1762">
            <v>0</v>
          </cell>
        </row>
        <row r="1763">
          <cell r="AC1763">
            <v>0</v>
          </cell>
        </row>
        <row r="1764">
          <cell r="AC1764">
            <v>0</v>
          </cell>
        </row>
        <row r="1765">
          <cell r="AC1765">
            <v>0</v>
          </cell>
        </row>
        <row r="1766">
          <cell r="AC1766">
            <v>0</v>
          </cell>
        </row>
        <row r="1767">
          <cell r="AC1767">
            <v>0</v>
          </cell>
        </row>
        <row r="1768">
          <cell r="AC1768">
            <v>0</v>
          </cell>
        </row>
        <row r="1769">
          <cell r="AC1769">
            <v>0</v>
          </cell>
        </row>
        <row r="1770">
          <cell r="AC1770">
            <v>0</v>
          </cell>
        </row>
        <row r="1771">
          <cell r="AC1771">
            <v>0</v>
          </cell>
        </row>
        <row r="1772">
          <cell r="AC1772">
            <v>0</v>
          </cell>
        </row>
        <row r="1773">
          <cell r="AC1773">
            <v>0</v>
          </cell>
        </row>
        <row r="1774">
          <cell r="AC1774">
            <v>0</v>
          </cell>
        </row>
        <row r="1775">
          <cell r="AC1775">
            <v>0</v>
          </cell>
        </row>
        <row r="1776">
          <cell r="AC1776">
            <v>0</v>
          </cell>
        </row>
        <row r="1777">
          <cell r="AC1777">
            <v>0</v>
          </cell>
        </row>
        <row r="1778">
          <cell r="AC1778">
            <v>0</v>
          </cell>
        </row>
        <row r="1779">
          <cell r="AC1779">
            <v>0</v>
          </cell>
        </row>
        <row r="1780">
          <cell r="AC1780">
            <v>0</v>
          </cell>
        </row>
        <row r="1781">
          <cell r="AC1781">
            <v>0</v>
          </cell>
        </row>
        <row r="1782">
          <cell r="AC1782">
            <v>0</v>
          </cell>
        </row>
        <row r="1783">
          <cell r="AC1783">
            <v>0</v>
          </cell>
        </row>
        <row r="1784">
          <cell r="AC1784">
            <v>0</v>
          </cell>
        </row>
        <row r="1785">
          <cell r="AC1785">
            <v>0</v>
          </cell>
        </row>
        <row r="1786">
          <cell r="AC1786">
            <v>0</v>
          </cell>
        </row>
        <row r="1787">
          <cell r="AC1787">
            <v>0</v>
          </cell>
        </row>
        <row r="1788">
          <cell r="AC1788">
            <v>0</v>
          </cell>
        </row>
        <row r="1789">
          <cell r="AC1789">
            <v>0</v>
          </cell>
        </row>
        <row r="1790">
          <cell r="AC1790">
            <v>0</v>
          </cell>
        </row>
        <row r="1791">
          <cell r="AC1791">
            <v>0</v>
          </cell>
        </row>
        <row r="1792">
          <cell r="AC1792">
            <v>0</v>
          </cell>
        </row>
        <row r="1793">
          <cell r="AC1793">
            <v>0</v>
          </cell>
        </row>
        <row r="1794">
          <cell r="AC1794">
            <v>0</v>
          </cell>
        </row>
        <row r="1795">
          <cell r="AC1795">
            <v>0</v>
          </cell>
        </row>
        <row r="1796">
          <cell r="AC1796">
            <v>0</v>
          </cell>
        </row>
        <row r="1797">
          <cell r="AC1797">
            <v>0</v>
          </cell>
        </row>
        <row r="1798">
          <cell r="AC1798">
            <v>0</v>
          </cell>
        </row>
        <row r="1799">
          <cell r="AC1799">
            <v>0</v>
          </cell>
        </row>
        <row r="1800">
          <cell r="AC1800">
            <v>0</v>
          </cell>
        </row>
        <row r="1801">
          <cell r="AC1801">
            <v>0</v>
          </cell>
        </row>
        <row r="1802">
          <cell r="AC1802">
            <v>0</v>
          </cell>
        </row>
        <row r="1803">
          <cell r="AC1803">
            <v>0</v>
          </cell>
        </row>
        <row r="1804">
          <cell r="AC1804">
            <v>0</v>
          </cell>
        </row>
        <row r="1805">
          <cell r="AC1805">
            <v>0</v>
          </cell>
        </row>
        <row r="1806">
          <cell r="AC1806">
            <v>0</v>
          </cell>
        </row>
        <row r="1807">
          <cell r="AC1807">
            <v>0</v>
          </cell>
        </row>
        <row r="1808">
          <cell r="AC1808">
            <v>0</v>
          </cell>
        </row>
        <row r="1809">
          <cell r="AC1809">
            <v>0</v>
          </cell>
        </row>
        <row r="1810">
          <cell r="AC1810">
            <v>0</v>
          </cell>
        </row>
        <row r="1811">
          <cell r="AC1811">
            <v>0</v>
          </cell>
        </row>
        <row r="1812">
          <cell r="AC1812">
            <v>0</v>
          </cell>
        </row>
        <row r="1813">
          <cell r="AC1813">
            <v>0</v>
          </cell>
        </row>
        <row r="1814">
          <cell r="AC1814">
            <v>0</v>
          </cell>
        </row>
        <row r="1815">
          <cell r="AC1815">
            <v>0</v>
          </cell>
        </row>
        <row r="1816">
          <cell r="AC1816">
            <v>0</v>
          </cell>
        </row>
        <row r="1817">
          <cell r="AC1817">
            <v>0</v>
          </cell>
        </row>
        <row r="1818">
          <cell r="AC1818">
            <v>0</v>
          </cell>
        </row>
        <row r="1819">
          <cell r="AC1819">
            <v>0</v>
          </cell>
        </row>
        <row r="1820">
          <cell r="AC1820">
            <v>0</v>
          </cell>
        </row>
        <row r="1821">
          <cell r="AC1821">
            <v>0</v>
          </cell>
        </row>
        <row r="1822">
          <cell r="AC1822">
            <v>0</v>
          </cell>
        </row>
        <row r="1823">
          <cell r="AC1823">
            <v>0</v>
          </cell>
        </row>
        <row r="1824">
          <cell r="AC1824">
            <v>0</v>
          </cell>
        </row>
        <row r="1825">
          <cell r="AC1825">
            <v>0</v>
          </cell>
        </row>
        <row r="1826">
          <cell r="AC1826">
            <v>0</v>
          </cell>
        </row>
        <row r="1827">
          <cell r="AC1827">
            <v>0</v>
          </cell>
        </row>
        <row r="1828">
          <cell r="AC1828">
            <v>0</v>
          </cell>
        </row>
        <row r="1829">
          <cell r="AC1829">
            <v>0</v>
          </cell>
        </row>
        <row r="1830">
          <cell r="AC1830">
            <v>0</v>
          </cell>
        </row>
        <row r="1831">
          <cell r="AC1831">
            <v>0</v>
          </cell>
        </row>
        <row r="1832">
          <cell r="AC1832">
            <v>0</v>
          </cell>
        </row>
        <row r="1833">
          <cell r="AC1833">
            <v>0</v>
          </cell>
        </row>
        <row r="1834">
          <cell r="AC1834">
            <v>0</v>
          </cell>
        </row>
        <row r="1835">
          <cell r="AC1835">
            <v>0</v>
          </cell>
        </row>
        <row r="1836">
          <cell r="AC1836">
            <v>0</v>
          </cell>
        </row>
        <row r="1837">
          <cell r="AC1837">
            <v>0</v>
          </cell>
        </row>
        <row r="1838">
          <cell r="AC1838">
            <v>0</v>
          </cell>
        </row>
        <row r="1839">
          <cell r="AC1839">
            <v>0</v>
          </cell>
        </row>
        <row r="1840">
          <cell r="AC1840">
            <v>0</v>
          </cell>
        </row>
        <row r="1841">
          <cell r="AC1841">
            <v>0</v>
          </cell>
        </row>
        <row r="1842">
          <cell r="AC1842">
            <v>0</v>
          </cell>
        </row>
        <row r="1843">
          <cell r="AC1843">
            <v>0</v>
          </cell>
        </row>
        <row r="1844">
          <cell r="AC1844">
            <v>0</v>
          </cell>
        </row>
        <row r="1845">
          <cell r="AC1845">
            <v>0</v>
          </cell>
        </row>
        <row r="1846">
          <cell r="AC1846">
            <v>0</v>
          </cell>
        </row>
        <row r="1847">
          <cell r="AC1847">
            <v>0</v>
          </cell>
        </row>
        <row r="1848">
          <cell r="AC1848">
            <v>0</v>
          </cell>
        </row>
        <row r="1849">
          <cell r="AC1849">
            <v>0</v>
          </cell>
        </row>
        <row r="1850">
          <cell r="AC1850">
            <v>0</v>
          </cell>
        </row>
        <row r="1851">
          <cell r="AC1851">
            <v>0</v>
          </cell>
        </row>
        <row r="1852">
          <cell r="AC1852">
            <v>0</v>
          </cell>
        </row>
        <row r="1853">
          <cell r="AC1853">
            <v>0</v>
          </cell>
        </row>
        <row r="1854">
          <cell r="AC1854">
            <v>0</v>
          </cell>
        </row>
        <row r="1855">
          <cell r="AC1855">
            <v>0</v>
          </cell>
        </row>
        <row r="1856">
          <cell r="AC1856">
            <v>0</v>
          </cell>
        </row>
        <row r="1857">
          <cell r="AC1857">
            <v>0</v>
          </cell>
        </row>
        <row r="1858">
          <cell r="AC1858">
            <v>0</v>
          </cell>
        </row>
        <row r="1859">
          <cell r="AC1859">
            <v>0</v>
          </cell>
        </row>
        <row r="1860">
          <cell r="AC1860">
            <v>0</v>
          </cell>
        </row>
        <row r="1861">
          <cell r="AC1861">
            <v>0</v>
          </cell>
        </row>
        <row r="1862">
          <cell r="AC1862">
            <v>0</v>
          </cell>
        </row>
        <row r="1863">
          <cell r="AC1863">
            <v>0</v>
          </cell>
        </row>
        <row r="1864">
          <cell r="AC1864">
            <v>0</v>
          </cell>
        </row>
        <row r="1865">
          <cell r="AC1865">
            <v>0</v>
          </cell>
        </row>
        <row r="1866">
          <cell r="AC1866">
            <v>0</v>
          </cell>
        </row>
        <row r="1867">
          <cell r="AC1867">
            <v>0</v>
          </cell>
        </row>
        <row r="1868">
          <cell r="AC1868">
            <v>0</v>
          </cell>
        </row>
        <row r="1869">
          <cell r="AC1869">
            <v>0</v>
          </cell>
        </row>
        <row r="1870">
          <cell r="AC1870">
            <v>0</v>
          </cell>
        </row>
        <row r="1871">
          <cell r="AC1871">
            <v>0</v>
          </cell>
        </row>
        <row r="1872">
          <cell r="AC1872">
            <v>0</v>
          </cell>
        </row>
        <row r="1873">
          <cell r="AC1873">
            <v>0</v>
          </cell>
        </row>
        <row r="1874">
          <cell r="AC1874">
            <v>0</v>
          </cell>
        </row>
        <row r="1875">
          <cell r="AC1875">
            <v>0</v>
          </cell>
        </row>
        <row r="1876">
          <cell r="AC1876">
            <v>0</v>
          </cell>
        </row>
        <row r="1877">
          <cell r="AC1877">
            <v>0</v>
          </cell>
        </row>
        <row r="1878">
          <cell r="AC1878">
            <v>0</v>
          </cell>
        </row>
        <row r="1879">
          <cell r="AC1879">
            <v>0</v>
          </cell>
        </row>
        <row r="1880">
          <cell r="AC1880">
            <v>0</v>
          </cell>
        </row>
        <row r="1881">
          <cell r="AC1881">
            <v>0</v>
          </cell>
        </row>
        <row r="1882">
          <cell r="AC1882">
            <v>0</v>
          </cell>
        </row>
        <row r="1883">
          <cell r="AC1883">
            <v>0</v>
          </cell>
        </row>
        <row r="1884">
          <cell r="AC1884">
            <v>0</v>
          </cell>
        </row>
        <row r="1885">
          <cell r="AC1885">
            <v>0</v>
          </cell>
        </row>
        <row r="1886">
          <cell r="AC1886">
            <v>0</v>
          </cell>
        </row>
        <row r="1887">
          <cell r="AC1887">
            <v>0</v>
          </cell>
        </row>
        <row r="1888">
          <cell r="AC1888">
            <v>0</v>
          </cell>
        </row>
        <row r="1889">
          <cell r="AC1889">
            <v>0</v>
          </cell>
        </row>
        <row r="1890">
          <cell r="AC1890">
            <v>0</v>
          </cell>
        </row>
        <row r="1891">
          <cell r="AC1891">
            <v>0</v>
          </cell>
        </row>
        <row r="1892">
          <cell r="AC1892">
            <v>0</v>
          </cell>
        </row>
        <row r="1893">
          <cell r="AC1893">
            <v>0</v>
          </cell>
        </row>
        <row r="1894">
          <cell r="AC1894">
            <v>0</v>
          </cell>
        </row>
        <row r="1895">
          <cell r="AC1895">
            <v>0</v>
          </cell>
        </row>
        <row r="1896">
          <cell r="AC1896">
            <v>0</v>
          </cell>
        </row>
        <row r="1897">
          <cell r="AC1897">
            <v>0</v>
          </cell>
        </row>
        <row r="1898">
          <cell r="AC1898">
            <v>0</v>
          </cell>
        </row>
        <row r="1899">
          <cell r="AC1899">
            <v>0</v>
          </cell>
        </row>
        <row r="1900">
          <cell r="AC1900">
            <v>0</v>
          </cell>
        </row>
        <row r="1901">
          <cell r="AC1901">
            <v>0</v>
          </cell>
        </row>
        <row r="1902">
          <cell r="AC1902">
            <v>0</v>
          </cell>
        </row>
        <row r="1903">
          <cell r="AC1903">
            <v>0</v>
          </cell>
        </row>
        <row r="1904">
          <cell r="AC1904">
            <v>0</v>
          </cell>
        </row>
        <row r="1905">
          <cell r="AC1905">
            <v>0</v>
          </cell>
        </row>
        <row r="1906">
          <cell r="AC1906">
            <v>0</v>
          </cell>
        </row>
        <row r="1907">
          <cell r="AC1907">
            <v>0</v>
          </cell>
        </row>
        <row r="1908">
          <cell r="AC1908">
            <v>0</v>
          </cell>
        </row>
        <row r="1909">
          <cell r="AC1909">
            <v>0</v>
          </cell>
        </row>
        <row r="1910">
          <cell r="AC1910">
            <v>0</v>
          </cell>
        </row>
        <row r="1911">
          <cell r="AC1911">
            <v>0</v>
          </cell>
        </row>
        <row r="1912">
          <cell r="AC1912">
            <v>0</v>
          </cell>
        </row>
        <row r="1913">
          <cell r="AC1913">
            <v>0</v>
          </cell>
        </row>
        <row r="1914">
          <cell r="AC1914">
            <v>0</v>
          </cell>
        </row>
        <row r="1915">
          <cell r="AC1915">
            <v>0</v>
          </cell>
        </row>
        <row r="1916">
          <cell r="AC1916">
            <v>0</v>
          </cell>
        </row>
        <row r="1917">
          <cell r="AC1917">
            <v>0</v>
          </cell>
        </row>
        <row r="1918">
          <cell r="AC1918">
            <v>0</v>
          </cell>
        </row>
        <row r="1919">
          <cell r="AC1919">
            <v>0</v>
          </cell>
        </row>
        <row r="1920">
          <cell r="AC1920">
            <v>0</v>
          </cell>
        </row>
        <row r="1921">
          <cell r="AC1921">
            <v>0</v>
          </cell>
        </row>
        <row r="1922">
          <cell r="AC1922">
            <v>0</v>
          </cell>
        </row>
        <row r="1923">
          <cell r="AC1923">
            <v>0</v>
          </cell>
        </row>
        <row r="1924">
          <cell r="AC1924">
            <v>0</v>
          </cell>
        </row>
        <row r="1925">
          <cell r="AC1925">
            <v>0</v>
          </cell>
        </row>
        <row r="1926">
          <cell r="AC1926">
            <v>0</v>
          </cell>
        </row>
        <row r="1927">
          <cell r="AC1927">
            <v>0</v>
          </cell>
        </row>
        <row r="1928">
          <cell r="AC1928">
            <v>0</v>
          </cell>
        </row>
        <row r="1929">
          <cell r="AC1929">
            <v>0</v>
          </cell>
        </row>
        <row r="1930">
          <cell r="AC1930">
            <v>0</v>
          </cell>
        </row>
        <row r="1931">
          <cell r="AC1931">
            <v>0</v>
          </cell>
        </row>
        <row r="1932">
          <cell r="AC1932">
            <v>0</v>
          </cell>
        </row>
        <row r="1933">
          <cell r="AC1933">
            <v>0</v>
          </cell>
        </row>
        <row r="1934">
          <cell r="AC1934">
            <v>0</v>
          </cell>
        </row>
        <row r="1935">
          <cell r="AC1935">
            <v>0</v>
          </cell>
        </row>
        <row r="1936">
          <cell r="AC1936">
            <v>0</v>
          </cell>
        </row>
        <row r="1937">
          <cell r="AC1937">
            <v>0</v>
          </cell>
        </row>
        <row r="1938">
          <cell r="AC1938">
            <v>0</v>
          </cell>
        </row>
        <row r="1939">
          <cell r="AC1939">
            <v>0</v>
          </cell>
        </row>
        <row r="1940">
          <cell r="AC1940">
            <v>0</v>
          </cell>
        </row>
        <row r="1941">
          <cell r="AC1941">
            <v>0</v>
          </cell>
        </row>
        <row r="1942">
          <cell r="AC1942">
            <v>0</v>
          </cell>
        </row>
        <row r="1943">
          <cell r="AC1943">
            <v>0</v>
          </cell>
        </row>
        <row r="1944">
          <cell r="AC1944">
            <v>0</v>
          </cell>
        </row>
        <row r="1945">
          <cell r="AC1945">
            <v>0</v>
          </cell>
        </row>
        <row r="1946">
          <cell r="AC1946">
            <v>0</v>
          </cell>
        </row>
        <row r="1947">
          <cell r="AC1947">
            <v>0</v>
          </cell>
        </row>
        <row r="1948">
          <cell r="AC1948">
            <v>0</v>
          </cell>
        </row>
        <row r="1949">
          <cell r="AC1949">
            <v>0</v>
          </cell>
        </row>
        <row r="1950">
          <cell r="AC1950">
            <v>0</v>
          </cell>
        </row>
        <row r="1951">
          <cell r="AC1951">
            <v>0</v>
          </cell>
        </row>
        <row r="1952">
          <cell r="AC1952">
            <v>0</v>
          </cell>
        </row>
        <row r="1953">
          <cell r="AC1953">
            <v>0</v>
          </cell>
        </row>
        <row r="1954">
          <cell r="AC1954">
            <v>0</v>
          </cell>
        </row>
        <row r="1955">
          <cell r="AC1955">
            <v>0</v>
          </cell>
        </row>
        <row r="1956">
          <cell r="AC1956">
            <v>0</v>
          </cell>
        </row>
        <row r="1957">
          <cell r="AC1957">
            <v>0</v>
          </cell>
        </row>
        <row r="1958">
          <cell r="AC1958">
            <v>0</v>
          </cell>
        </row>
        <row r="1959">
          <cell r="AC1959">
            <v>0</v>
          </cell>
        </row>
        <row r="1960">
          <cell r="AC1960">
            <v>0</v>
          </cell>
        </row>
        <row r="1961">
          <cell r="AC1961">
            <v>0</v>
          </cell>
        </row>
        <row r="1962">
          <cell r="AC1962">
            <v>0</v>
          </cell>
        </row>
        <row r="1963">
          <cell r="AC1963">
            <v>0</v>
          </cell>
        </row>
        <row r="1964">
          <cell r="AC1964">
            <v>0</v>
          </cell>
        </row>
        <row r="1965">
          <cell r="AC1965">
            <v>0</v>
          </cell>
        </row>
        <row r="1966">
          <cell r="AC1966">
            <v>0</v>
          </cell>
        </row>
        <row r="1967">
          <cell r="AC1967">
            <v>0</v>
          </cell>
        </row>
        <row r="1968">
          <cell r="AC1968">
            <v>0</v>
          </cell>
        </row>
        <row r="1969">
          <cell r="AC1969">
            <v>0</v>
          </cell>
        </row>
        <row r="1970">
          <cell r="AC1970">
            <v>0</v>
          </cell>
        </row>
        <row r="1971">
          <cell r="AC1971">
            <v>0</v>
          </cell>
        </row>
        <row r="1972">
          <cell r="AC1972">
            <v>0</v>
          </cell>
        </row>
        <row r="1973">
          <cell r="AC1973">
            <v>0</v>
          </cell>
        </row>
        <row r="1974">
          <cell r="AC1974">
            <v>0</v>
          </cell>
        </row>
        <row r="1975">
          <cell r="AC1975">
            <v>0</v>
          </cell>
        </row>
        <row r="1976">
          <cell r="AC1976">
            <v>0</v>
          </cell>
        </row>
        <row r="1977">
          <cell r="AC1977">
            <v>0</v>
          </cell>
        </row>
        <row r="1978">
          <cell r="AC1978">
            <v>0</v>
          </cell>
        </row>
        <row r="1979">
          <cell r="AC1979">
            <v>0</v>
          </cell>
        </row>
        <row r="1980">
          <cell r="AC1980">
            <v>0</v>
          </cell>
        </row>
        <row r="1981">
          <cell r="AC1981">
            <v>0</v>
          </cell>
        </row>
        <row r="1982">
          <cell r="AC1982">
            <v>0</v>
          </cell>
        </row>
        <row r="1983">
          <cell r="AC1983">
            <v>0</v>
          </cell>
        </row>
        <row r="1984">
          <cell r="AC1984">
            <v>0</v>
          </cell>
        </row>
        <row r="1985">
          <cell r="AC1985">
            <v>0</v>
          </cell>
        </row>
        <row r="1986">
          <cell r="AC1986">
            <v>0</v>
          </cell>
        </row>
        <row r="1987">
          <cell r="AC1987">
            <v>0</v>
          </cell>
        </row>
        <row r="1988">
          <cell r="AC1988">
            <v>0</v>
          </cell>
        </row>
        <row r="1989">
          <cell r="AC1989">
            <v>0</v>
          </cell>
        </row>
        <row r="1990">
          <cell r="AC1990">
            <v>0</v>
          </cell>
        </row>
        <row r="1991">
          <cell r="AC1991">
            <v>0</v>
          </cell>
        </row>
        <row r="1992">
          <cell r="AC1992">
            <v>0</v>
          </cell>
        </row>
        <row r="1993">
          <cell r="AC1993">
            <v>0</v>
          </cell>
        </row>
        <row r="1994">
          <cell r="AC1994">
            <v>0</v>
          </cell>
        </row>
        <row r="1995">
          <cell r="AC1995">
            <v>0</v>
          </cell>
        </row>
        <row r="1996">
          <cell r="AC1996">
            <v>0</v>
          </cell>
        </row>
        <row r="1997">
          <cell r="AC1997">
            <v>0</v>
          </cell>
        </row>
        <row r="1998">
          <cell r="AC1998">
            <v>0</v>
          </cell>
        </row>
        <row r="1999">
          <cell r="AC1999">
            <v>0</v>
          </cell>
        </row>
        <row r="2000">
          <cell r="AC2000">
            <v>0</v>
          </cell>
        </row>
        <row r="2001">
          <cell r="AC2001">
            <v>0</v>
          </cell>
        </row>
        <row r="2002">
          <cell r="AC2002">
            <v>0</v>
          </cell>
        </row>
        <row r="2003">
          <cell r="AC2003">
            <v>0</v>
          </cell>
        </row>
        <row r="2004">
          <cell r="AC2004">
            <v>0</v>
          </cell>
        </row>
        <row r="2005">
          <cell r="AC2005">
            <v>0</v>
          </cell>
        </row>
        <row r="2006">
          <cell r="AC2006">
            <v>0</v>
          </cell>
        </row>
        <row r="2007">
          <cell r="AC2007">
            <v>0</v>
          </cell>
        </row>
        <row r="2008">
          <cell r="AC2008">
            <v>0</v>
          </cell>
        </row>
        <row r="2009">
          <cell r="AC2009">
            <v>0</v>
          </cell>
        </row>
        <row r="2010">
          <cell r="AC2010">
            <v>0</v>
          </cell>
        </row>
        <row r="2011">
          <cell r="AC2011">
            <v>0</v>
          </cell>
        </row>
        <row r="2012">
          <cell r="AC2012">
            <v>0</v>
          </cell>
        </row>
        <row r="2013">
          <cell r="AC2013">
            <v>0</v>
          </cell>
        </row>
        <row r="2014">
          <cell r="AC2014">
            <v>0</v>
          </cell>
        </row>
        <row r="2015">
          <cell r="AC2015">
            <v>0</v>
          </cell>
        </row>
        <row r="2016">
          <cell r="AC2016">
            <v>0</v>
          </cell>
        </row>
        <row r="2017">
          <cell r="AC2017">
            <v>0</v>
          </cell>
        </row>
        <row r="2018">
          <cell r="AC2018">
            <v>0</v>
          </cell>
        </row>
        <row r="2019">
          <cell r="AC2019">
            <v>0</v>
          </cell>
        </row>
        <row r="2020">
          <cell r="AC2020">
            <v>0</v>
          </cell>
        </row>
        <row r="2021">
          <cell r="AC2021">
            <v>0</v>
          </cell>
        </row>
        <row r="2022">
          <cell r="AC2022">
            <v>0</v>
          </cell>
        </row>
        <row r="2023">
          <cell r="AC2023">
            <v>0</v>
          </cell>
        </row>
        <row r="2024">
          <cell r="AC2024">
            <v>0</v>
          </cell>
        </row>
        <row r="2025">
          <cell r="AC2025">
            <v>0</v>
          </cell>
        </row>
        <row r="2026">
          <cell r="AC2026">
            <v>0</v>
          </cell>
        </row>
        <row r="2027">
          <cell r="AC2027">
            <v>0</v>
          </cell>
        </row>
        <row r="2028">
          <cell r="AC2028">
            <v>0</v>
          </cell>
        </row>
        <row r="2029">
          <cell r="AC2029">
            <v>0</v>
          </cell>
        </row>
        <row r="2030">
          <cell r="AC2030">
            <v>0</v>
          </cell>
        </row>
        <row r="2031">
          <cell r="AC2031">
            <v>0</v>
          </cell>
        </row>
        <row r="2032">
          <cell r="AC2032">
            <v>0</v>
          </cell>
        </row>
        <row r="2033">
          <cell r="AC2033">
            <v>0</v>
          </cell>
        </row>
        <row r="2034">
          <cell r="AC2034">
            <v>0</v>
          </cell>
        </row>
        <row r="2035">
          <cell r="AC2035">
            <v>0</v>
          </cell>
        </row>
        <row r="2036">
          <cell r="AC2036">
            <v>0</v>
          </cell>
        </row>
        <row r="2037">
          <cell r="AC2037">
            <v>0</v>
          </cell>
        </row>
        <row r="2038">
          <cell r="AC2038">
            <v>0</v>
          </cell>
        </row>
        <row r="2039">
          <cell r="AC2039">
            <v>0</v>
          </cell>
        </row>
        <row r="2040">
          <cell r="AC2040">
            <v>0</v>
          </cell>
        </row>
        <row r="2041">
          <cell r="AC2041">
            <v>0</v>
          </cell>
        </row>
        <row r="2042">
          <cell r="AC2042">
            <v>0</v>
          </cell>
        </row>
        <row r="2043">
          <cell r="AC2043">
            <v>0</v>
          </cell>
        </row>
        <row r="2044">
          <cell r="AC2044">
            <v>0</v>
          </cell>
        </row>
        <row r="2045">
          <cell r="AC2045">
            <v>0</v>
          </cell>
        </row>
        <row r="2046">
          <cell r="AC2046">
            <v>0</v>
          </cell>
        </row>
        <row r="2047">
          <cell r="AC2047">
            <v>0</v>
          </cell>
        </row>
        <row r="2048">
          <cell r="AC2048">
            <v>0</v>
          </cell>
        </row>
        <row r="2049">
          <cell r="AC2049">
            <v>0</v>
          </cell>
        </row>
        <row r="2050">
          <cell r="AC2050">
            <v>0</v>
          </cell>
        </row>
        <row r="2051">
          <cell r="AC2051">
            <v>0</v>
          </cell>
        </row>
        <row r="2052">
          <cell r="AC2052">
            <v>0</v>
          </cell>
        </row>
        <row r="2053">
          <cell r="AC2053">
            <v>0</v>
          </cell>
        </row>
        <row r="2054">
          <cell r="AC2054">
            <v>0</v>
          </cell>
        </row>
        <row r="2055">
          <cell r="AC2055">
            <v>0</v>
          </cell>
        </row>
        <row r="2056">
          <cell r="AC2056">
            <v>0</v>
          </cell>
        </row>
        <row r="2057">
          <cell r="AC2057">
            <v>0</v>
          </cell>
        </row>
        <row r="2058">
          <cell r="AC2058">
            <v>0</v>
          </cell>
        </row>
        <row r="2059">
          <cell r="AC2059">
            <v>0</v>
          </cell>
        </row>
        <row r="2060">
          <cell r="AC2060">
            <v>0</v>
          </cell>
        </row>
        <row r="2061">
          <cell r="AC2061">
            <v>0</v>
          </cell>
        </row>
        <row r="2062">
          <cell r="AC2062">
            <v>0</v>
          </cell>
        </row>
        <row r="2063">
          <cell r="AC2063">
            <v>0</v>
          </cell>
        </row>
        <row r="2064">
          <cell r="AC2064">
            <v>0</v>
          </cell>
        </row>
        <row r="2065">
          <cell r="AC2065">
            <v>0</v>
          </cell>
        </row>
        <row r="2066">
          <cell r="AC2066">
            <v>0</v>
          </cell>
        </row>
        <row r="2067">
          <cell r="AC2067">
            <v>0</v>
          </cell>
        </row>
        <row r="2068">
          <cell r="AC2068">
            <v>0</v>
          </cell>
        </row>
        <row r="2069">
          <cell r="AC2069">
            <v>0</v>
          </cell>
        </row>
        <row r="2070">
          <cell r="AC2070">
            <v>0</v>
          </cell>
        </row>
        <row r="2071">
          <cell r="AC2071">
            <v>0</v>
          </cell>
        </row>
        <row r="2072">
          <cell r="AC2072">
            <v>0</v>
          </cell>
        </row>
        <row r="2073">
          <cell r="AC2073">
            <v>0</v>
          </cell>
        </row>
        <row r="2074">
          <cell r="AC2074">
            <v>0</v>
          </cell>
        </row>
        <row r="2075">
          <cell r="AC2075">
            <v>0</v>
          </cell>
        </row>
        <row r="2076">
          <cell r="AC2076">
            <v>0</v>
          </cell>
        </row>
        <row r="2077">
          <cell r="AC2077">
            <v>0</v>
          </cell>
        </row>
        <row r="2078">
          <cell r="AC2078">
            <v>0</v>
          </cell>
        </row>
        <row r="2079">
          <cell r="AC2079">
            <v>0</v>
          </cell>
        </row>
        <row r="2080">
          <cell r="AC2080">
            <v>0</v>
          </cell>
        </row>
        <row r="2081">
          <cell r="AC2081">
            <v>0</v>
          </cell>
        </row>
        <row r="2082">
          <cell r="AC2082">
            <v>0</v>
          </cell>
        </row>
        <row r="2083">
          <cell r="AC2083">
            <v>0</v>
          </cell>
        </row>
        <row r="2084">
          <cell r="AC2084">
            <v>0</v>
          </cell>
        </row>
        <row r="2085">
          <cell r="AC2085">
            <v>0</v>
          </cell>
        </row>
        <row r="2086">
          <cell r="AC2086">
            <v>0</v>
          </cell>
        </row>
        <row r="2087">
          <cell r="AC2087">
            <v>0</v>
          </cell>
        </row>
        <row r="2088">
          <cell r="AC2088">
            <v>0</v>
          </cell>
        </row>
        <row r="2089">
          <cell r="AC2089">
            <v>0</v>
          </cell>
        </row>
        <row r="2090">
          <cell r="AC2090">
            <v>0</v>
          </cell>
        </row>
        <row r="2091">
          <cell r="AC2091">
            <v>0</v>
          </cell>
        </row>
        <row r="2092">
          <cell r="AC2092">
            <v>0</v>
          </cell>
        </row>
        <row r="2093">
          <cell r="AC2093">
            <v>0</v>
          </cell>
        </row>
        <row r="2094">
          <cell r="AC2094">
            <v>0</v>
          </cell>
        </row>
        <row r="2095">
          <cell r="AC2095">
            <v>0</v>
          </cell>
        </row>
        <row r="2096">
          <cell r="AC2096">
            <v>0</v>
          </cell>
        </row>
        <row r="2097">
          <cell r="AC2097">
            <v>0</v>
          </cell>
        </row>
        <row r="2098">
          <cell r="AC2098">
            <v>0</v>
          </cell>
        </row>
        <row r="2099">
          <cell r="AC2099">
            <v>0</v>
          </cell>
        </row>
        <row r="2100">
          <cell r="AC2100">
            <v>0</v>
          </cell>
        </row>
        <row r="2101">
          <cell r="AC2101">
            <v>0</v>
          </cell>
        </row>
        <row r="2102">
          <cell r="AC2102">
            <v>0</v>
          </cell>
        </row>
        <row r="2103">
          <cell r="AC2103">
            <v>0</v>
          </cell>
        </row>
        <row r="2104">
          <cell r="AC2104">
            <v>0</v>
          </cell>
        </row>
        <row r="2105">
          <cell r="AC2105">
            <v>0</v>
          </cell>
        </row>
        <row r="2106">
          <cell r="AC2106">
            <v>0</v>
          </cell>
        </row>
        <row r="2107">
          <cell r="AC2107">
            <v>0</v>
          </cell>
        </row>
        <row r="2108">
          <cell r="AC2108">
            <v>0</v>
          </cell>
        </row>
        <row r="2109">
          <cell r="AC2109">
            <v>0</v>
          </cell>
        </row>
        <row r="2110">
          <cell r="AC2110">
            <v>0</v>
          </cell>
        </row>
        <row r="2111">
          <cell r="AC2111">
            <v>0</v>
          </cell>
        </row>
        <row r="2112">
          <cell r="AC2112">
            <v>0</v>
          </cell>
        </row>
        <row r="2113">
          <cell r="AC2113">
            <v>0</v>
          </cell>
        </row>
        <row r="2114">
          <cell r="AC2114">
            <v>0</v>
          </cell>
        </row>
        <row r="2115">
          <cell r="AC2115">
            <v>0</v>
          </cell>
        </row>
        <row r="2116">
          <cell r="AC2116">
            <v>0</v>
          </cell>
        </row>
        <row r="2117">
          <cell r="AC2117">
            <v>0</v>
          </cell>
        </row>
        <row r="2118">
          <cell r="AC2118">
            <v>0</v>
          </cell>
        </row>
        <row r="2119">
          <cell r="AC2119">
            <v>0</v>
          </cell>
        </row>
        <row r="2120">
          <cell r="AC2120">
            <v>0</v>
          </cell>
        </row>
        <row r="2121">
          <cell r="AC2121">
            <v>0</v>
          </cell>
        </row>
        <row r="2122">
          <cell r="AC2122">
            <v>0</v>
          </cell>
        </row>
        <row r="2123">
          <cell r="AC2123">
            <v>0</v>
          </cell>
        </row>
        <row r="2124">
          <cell r="AC2124">
            <v>0</v>
          </cell>
        </row>
        <row r="2125">
          <cell r="AC2125">
            <v>0</v>
          </cell>
        </row>
        <row r="2126">
          <cell r="AC2126">
            <v>0</v>
          </cell>
        </row>
        <row r="2127">
          <cell r="AC2127">
            <v>0</v>
          </cell>
        </row>
        <row r="2128">
          <cell r="AC2128">
            <v>0</v>
          </cell>
        </row>
        <row r="2129">
          <cell r="AC2129">
            <v>0</v>
          </cell>
        </row>
        <row r="2130">
          <cell r="AC2130">
            <v>0</v>
          </cell>
        </row>
        <row r="2131">
          <cell r="AC2131">
            <v>0</v>
          </cell>
        </row>
        <row r="2132">
          <cell r="AC2132">
            <v>0</v>
          </cell>
        </row>
        <row r="2133">
          <cell r="AC2133">
            <v>0</v>
          </cell>
        </row>
        <row r="2134">
          <cell r="AC2134">
            <v>0</v>
          </cell>
        </row>
        <row r="2135">
          <cell r="AC2135">
            <v>0</v>
          </cell>
        </row>
        <row r="2136">
          <cell r="AC2136">
            <v>0</v>
          </cell>
        </row>
        <row r="2137">
          <cell r="AC2137">
            <v>0</v>
          </cell>
        </row>
        <row r="2138">
          <cell r="AC2138">
            <v>0</v>
          </cell>
        </row>
        <row r="2139">
          <cell r="AC2139">
            <v>0</v>
          </cell>
        </row>
        <row r="2140">
          <cell r="AC2140">
            <v>0</v>
          </cell>
        </row>
        <row r="2141">
          <cell r="AC2141">
            <v>0</v>
          </cell>
        </row>
        <row r="2142">
          <cell r="AC2142">
            <v>0</v>
          </cell>
        </row>
        <row r="2143">
          <cell r="AC2143">
            <v>0</v>
          </cell>
        </row>
        <row r="2144">
          <cell r="AC2144">
            <v>0</v>
          </cell>
        </row>
        <row r="2145">
          <cell r="AC2145">
            <v>0</v>
          </cell>
        </row>
        <row r="2146">
          <cell r="AC2146">
            <v>0</v>
          </cell>
        </row>
        <row r="2147">
          <cell r="AC2147">
            <v>0</v>
          </cell>
        </row>
        <row r="2148">
          <cell r="AC2148">
            <v>0</v>
          </cell>
        </row>
        <row r="2149">
          <cell r="AC2149">
            <v>0</v>
          </cell>
        </row>
        <row r="2150">
          <cell r="AC2150">
            <v>0</v>
          </cell>
        </row>
        <row r="2151">
          <cell r="AC2151">
            <v>0</v>
          </cell>
        </row>
        <row r="2152">
          <cell r="AC2152">
            <v>0</v>
          </cell>
        </row>
        <row r="2153">
          <cell r="AC2153">
            <v>0</v>
          </cell>
        </row>
        <row r="2154">
          <cell r="AC2154">
            <v>0</v>
          </cell>
        </row>
        <row r="2155">
          <cell r="AC2155">
            <v>0</v>
          </cell>
        </row>
        <row r="2156">
          <cell r="AC2156">
            <v>0</v>
          </cell>
        </row>
        <row r="2157">
          <cell r="AC2157">
            <v>0</v>
          </cell>
        </row>
        <row r="2158">
          <cell r="AC2158">
            <v>0</v>
          </cell>
        </row>
        <row r="2159">
          <cell r="AC2159">
            <v>0</v>
          </cell>
        </row>
        <row r="2160">
          <cell r="AC2160">
            <v>0</v>
          </cell>
        </row>
        <row r="2161">
          <cell r="AC2161">
            <v>0</v>
          </cell>
        </row>
        <row r="2162">
          <cell r="AC2162">
            <v>0</v>
          </cell>
        </row>
        <row r="2163">
          <cell r="AC2163">
            <v>0</v>
          </cell>
        </row>
        <row r="2164">
          <cell r="AC2164">
            <v>0</v>
          </cell>
        </row>
        <row r="2165">
          <cell r="AC2165">
            <v>0</v>
          </cell>
        </row>
        <row r="2166">
          <cell r="AC2166">
            <v>0</v>
          </cell>
        </row>
        <row r="2167">
          <cell r="AC2167">
            <v>0</v>
          </cell>
        </row>
        <row r="2168">
          <cell r="AC2168">
            <v>0</v>
          </cell>
        </row>
        <row r="2169">
          <cell r="AC2169">
            <v>0</v>
          </cell>
        </row>
        <row r="2170">
          <cell r="AC2170">
            <v>0</v>
          </cell>
        </row>
        <row r="2171">
          <cell r="AC2171">
            <v>0</v>
          </cell>
        </row>
        <row r="2172">
          <cell r="AC2172">
            <v>0</v>
          </cell>
        </row>
        <row r="2173">
          <cell r="AC2173">
            <v>0</v>
          </cell>
        </row>
        <row r="2174">
          <cell r="AC2174">
            <v>0</v>
          </cell>
        </row>
        <row r="2175">
          <cell r="AC2175">
            <v>0</v>
          </cell>
        </row>
        <row r="2176">
          <cell r="AC2176">
            <v>0</v>
          </cell>
        </row>
        <row r="2177">
          <cell r="AC2177">
            <v>0</v>
          </cell>
        </row>
        <row r="2178">
          <cell r="AC2178">
            <v>0</v>
          </cell>
        </row>
        <row r="2179">
          <cell r="AC2179">
            <v>0</v>
          </cell>
        </row>
        <row r="2180">
          <cell r="AC2180">
            <v>0</v>
          </cell>
        </row>
        <row r="2181">
          <cell r="AC2181">
            <v>0</v>
          </cell>
        </row>
        <row r="2182">
          <cell r="AC2182">
            <v>0</v>
          </cell>
        </row>
        <row r="2183">
          <cell r="AC2183">
            <v>0</v>
          </cell>
        </row>
        <row r="2184">
          <cell r="AC2184">
            <v>0</v>
          </cell>
        </row>
        <row r="2185">
          <cell r="AC2185">
            <v>0</v>
          </cell>
        </row>
        <row r="2186">
          <cell r="AC2186">
            <v>0</v>
          </cell>
        </row>
        <row r="2187">
          <cell r="AC2187">
            <v>0</v>
          </cell>
        </row>
        <row r="2188">
          <cell r="AC2188">
            <v>0</v>
          </cell>
        </row>
        <row r="2189">
          <cell r="AC2189">
            <v>0</v>
          </cell>
        </row>
        <row r="2190">
          <cell r="AC2190">
            <v>0</v>
          </cell>
        </row>
        <row r="2191">
          <cell r="AC2191">
            <v>0</v>
          </cell>
        </row>
        <row r="2192">
          <cell r="AC2192">
            <v>0</v>
          </cell>
        </row>
        <row r="2193">
          <cell r="AC2193">
            <v>0</v>
          </cell>
        </row>
        <row r="2194">
          <cell r="AC2194">
            <v>0</v>
          </cell>
        </row>
        <row r="2195">
          <cell r="AC2195">
            <v>0</v>
          </cell>
        </row>
        <row r="2196">
          <cell r="AC2196">
            <v>0</v>
          </cell>
        </row>
        <row r="2197">
          <cell r="AC2197">
            <v>0</v>
          </cell>
        </row>
        <row r="2198">
          <cell r="AC2198">
            <v>0</v>
          </cell>
        </row>
        <row r="2199">
          <cell r="AC2199">
            <v>0</v>
          </cell>
        </row>
        <row r="2200">
          <cell r="AC2200">
            <v>0</v>
          </cell>
        </row>
        <row r="2201">
          <cell r="AC2201">
            <v>0</v>
          </cell>
        </row>
        <row r="2202">
          <cell r="AC2202">
            <v>0</v>
          </cell>
        </row>
        <row r="2203">
          <cell r="AC2203">
            <v>0</v>
          </cell>
        </row>
        <row r="2204">
          <cell r="AC2204">
            <v>0</v>
          </cell>
        </row>
        <row r="2205">
          <cell r="AC2205">
            <v>0</v>
          </cell>
        </row>
        <row r="2206">
          <cell r="AC2206">
            <v>0</v>
          </cell>
        </row>
        <row r="2207">
          <cell r="AC2207">
            <v>0</v>
          </cell>
        </row>
        <row r="2208">
          <cell r="AC2208">
            <v>0</v>
          </cell>
        </row>
        <row r="2209">
          <cell r="AC2209">
            <v>0</v>
          </cell>
        </row>
        <row r="2210">
          <cell r="AC2210">
            <v>0</v>
          </cell>
        </row>
        <row r="2211">
          <cell r="AC2211">
            <v>0</v>
          </cell>
        </row>
        <row r="2212">
          <cell r="AC2212">
            <v>0</v>
          </cell>
        </row>
        <row r="2213">
          <cell r="AC2213">
            <v>0</v>
          </cell>
        </row>
        <row r="2214">
          <cell r="AC2214">
            <v>0</v>
          </cell>
        </row>
        <row r="2215">
          <cell r="AC2215">
            <v>0</v>
          </cell>
        </row>
        <row r="2216">
          <cell r="AC2216">
            <v>0</v>
          </cell>
        </row>
        <row r="2217">
          <cell r="AC2217">
            <v>0</v>
          </cell>
        </row>
        <row r="2218">
          <cell r="AC2218">
            <v>0</v>
          </cell>
        </row>
        <row r="2219">
          <cell r="AC2219">
            <v>0</v>
          </cell>
        </row>
        <row r="2220">
          <cell r="AC2220">
            <v>0</v>
          </cell>
        </row>
        <row r="2221">
          <cell r="AC2221">
            <v>0</v>
          </cell>
        </row>
        <row r="2222">
          <cell r="AC2222">
            <v>0</v>
          </cell>
        </row>
        <row r="2223">
          <cell r="AC2223">
            <v>0</v>
          </cell>
        </row>
        <row r="2224">
          <cell r="AC2224">
            <v>0</v>
          </cell>
        </row>
        <row r="2225">
          <cell r="AC2225">
            <v>0</v>
          </cell>
        </row>
        <row r="2226">
          <cell r="AC2226">
            <v>0</v>
          </cell>
        </row>
        <row r="2227">
          <cell r="AC2227">
            <v>0</v>
          </cell>
        </row>
        <row r="2228">
          <cell r="AC2228">
            <v>0</v>
          </cell>
        </row>
        <row r="2229">
          <cell r="AC2229">
            <v>0</v>
          </cell>
        </row>
        <row r="2230">
          <cell r="AC2230">
            <v>0</v>
          </cell>
        </row>
        <row r="2231">
          <cell r="AC2231">
            <v>0</v>
          </cell>
        </row>
        <row r="2232">
          <cell r="AC2232">
            <v>0</v>
          </cell>
        </row>
        <row r="2233">
          <cell r="AC2233">
            <v>0</v>
          </cell>
        </row>
        <row r="2234">
          <cell r="AC2234">
            <v>0</v>
          </cell>
        </row>
        <row r="2235">
          <cell r="AC2235">
            <v>0</v>
          </cell>
        </row>
        <row r="2236">
          <cell r="AC2236">
            <v>0</v>
          </cell>
        </row>
        <row r="2237">
          <cell r="AC2237">
            <v>0</v>
          </cell>
        </row>
        <row r="2238">
          <cell r="AC2238">
            <v>0</v>
          </cell>
        </row>
        <row r="2239">
          <cell r="AC2239">
            <v>0</v>
          </cell>
        </row>
        <row r="2240">
          <cell r="AC2240">
            <v>0</v>
          </cell>
        </row>
        <row r="2241">
          <cell r="AC2241">
            <v>0</v>
          </cell>
        </row>
        <row r="2242">
          <cell r="AC2242">
            <v>0</v>
          </cell>
        </row>
        <row r="2243">
          <cell r="AC2243">
            <v>0</v>
          </cell>
        </row>
        <row r="2244">
          <cell r="AC2244">
            <v>0</v>
          </cell>
        </row>
        <row r="2245">
          <cell r="AC2245">
            <v>0</v>
          </cell>
        </row>
        <row r="2246">
          <cell r="AC2246">
            <v>0</v>
          </cell>
        </row>
        <row r="2247">
          <cell r="AC2247">
            <v>0</v>
          </cell>
        </row>
        <row r="2248">
          <cell r="AC2248">
            <v>0</v>
          </cell>
        </row>
        <row r="2249">
          <cell r="AC2249">
            <v>0</v>
          </cell>
        </row>
        <row r="2250">
          <cell r="AC2250">
            <v>0</v>
          </cell>
        </row>
        <row r="2251">
          <cell r="AC2251">
            <v>0</v>
          </cell>
        </row>
        <row r="2252">
          <cell r="AC2252">
            <v>0</v>
          </cell>
        </row>
        <row r="2253">
          <cell r="AC2253">
            <v>0</v>
          </cell>
        </row>
        <row r="2254">
          <cell r="AC2254">
            <v>0</v>
          </cell>
        </row>
        <row r="2255">
          <cell r="AC2255">
            <v>0</v>
          </cell>
        </row>
        <row r="2256">
          <cell r="AC2256">
            <v>0</v>
          </cell>
        </row>
        <row r="2257">
          <cell r="AC2257">
            <v>0</v>
          </cell>
        </row>
        <row r="2258">
          <cell r="AC2258">
            <v>0</v>
          </cell>
        </row>
        <row r="2259">
          <cell r="AC2259">
            <v>0</v>
          </cell>
        </row>
        <row r="2260">
          <cell r="AC2260">
            <v>0</v>
          </cell>
        </row>
        <row r="2261">
          <cell r="AC2261">
            <v>0</v>
          </cell>
        </row>
        <row r="2262">
          <cell r="AC2262">
            <v>0</v>
          </cell>
        </row>
        <row r="2263">
          <cell r="AC2263">
            <v>0</v>
          </cell>
        </row>
        <row r="2264">
          <cell r="AC2264">
            <v>0</v>
          </cell>
        </row>
        <row r="2265">
          <cell r="AC2265">
            <v>0</v>
          </cell>
        </row>
        <row r="2266">
          <cell r="AC2266">
            <v>0</v>
          </cell>
        </row>
        <row r="2267">
          <cell r="AC2267">
            <v>0</v>
          </cell>
        </row>
        <row r="2268">
          <cell r="AC2268">
            <v>0</v>
          </cell>
        </row>
        <row r="2269">
          <cell r="AC2269">
            <v>0</v>
          </cell>
        </row>
        <row r="2270">
          <cell r="AC2270">
            <v>0</v>
          </cell>
        </row>
        <row r="2271">
          <cell r="AC2271">
            <v>0</v>
          </cell>
        </row>
        <row r="2272">
          <cell r="AC2272">
            <v>0</v>
          </cell>
        </row>
        <row r="2273">
          <cell r="AC2273">
            <v>0</v>
          </cell>
        </row>
        <row r="2274">
          <cell r="AC2274">
            <v>0</v>
          </cell>
        </row>
        <row r="2275">
          <cell r="AC2275">
            <v>0</v>
          </cell>
        </row>
        <row r="2276">
          <cell r="AC2276">
            <v>0</v>
          </cell>
        </row>
        <row r="2277">
          <cell r="AC2277">
            <v>0</v>
          </cell>
        </row>
        <row r="2278">
          <cell r="AC2278">
            <v>0</v>
          </cell>
        </row>
        <row r="2279">
          <cell r="AC2279">
            <v>0</v>
          </cell>
        </row>
        <row r="2280">
          <cell r="AC2280">
            <v>0</v>
          </cell>
        </row>
        <row r="2281">
          <cell r="AC2281">
            <v>0</v>
          </cell>
        </row>
        <row r="2282">
          <cell r="AC2282">
            <v>0</v>
          </cell>
        </row>
        <row r="2283">
          <cell r="AC2283">
            <v>0</v>
          </cell>
        </row>
        <row r="2284">
          <cell r="AC2284">
            <v>0</v>
          </cell>
        </row>
        <row r="2285">
          <cell r="AC2285">
            <v>0</v>
          </cell>
        </row>
        <row r="2286">
          <cell r="AC2286">
            <v>0</v>
          </cell>
        </row>
        <row r="2287">
          <cell r="AC2287">
            <v>0</v>
          </cell>
        </row>
        <row r="2288">
          <cell r="AC2288">
            <v>0</v>
          </cell>
        </row>
        <row r="2289">
          <cell r="AC2289">
            <v>0</v>
          </cell>
        </row>
        <row r="2290">
          <cell r="AC2290">
            <v>0</v>
          </cell>
        </row>
        <row r="2291">
          <cell r="AC2291">
            <v>0</v>
          </cell>
        </row>
        <row r="2292">
          <cell r="AC2292">
            <v>0</v>
          </cell>
        </row>
        <row r="2293">
          <cell r="AC2293">
            <v>0</v>
          </cell>
        </row>
        <row r="2294">
          <cell r="AC2294">
            <v>0</v>
          </cell>
        </row>
        <row r="2295">
          <cell r="AC2295">
            <v>0</v>
          </cell>
        </row>
        <row r="2296">
          <cell r="AC2296">
            <v>0</v>
          </cell>
        </row>
        <row r="2297">
          <cell r="AC2297">
            <v>0</v>
          </cell>
        </row>
        <row r="2298">
          <cell r="AC2298">
            <v>0</v>
          </cell>
        </row>
        <row r="2299">
          <cell r="AC2299">
            <v>0</v>
          </cell>
        </row>
        <row r="2300">
          <cell r="AC2300">
            <v>0</v>
          </cell>
        </row>
        <row r="2301">
          <cell r="AC2301">
            <v>0</v>
          </cell>
        </row>
        <row r="2302">
          <cell r="AC2302">
            <v>0</v>
          </cell>
        </row>
        <row r="2303">
          <cell r="AC2303">
            <v>0</v>
          </cell>
        </row>
        <row r="2304">
          <cell r="AC2304">
            <v>0</v>
          </cell>
        </row>
        <row r="2305">
          <cell r="AC2305">
            <v>0</v>
          </cell>
        </row>
        <row r="2306">
          <cell r="AC2306">
            <v>0</v>
          </cell>
        </row>
        <row r="2307">
          <cell r="AC2307">
            <v>0</v>
          </cell>
        </row>
        <row r="2308">
          <cell r="AC2308">
            <v>0</v>
          </cell>
        </row>
        <row r="2309">
          <cell r="AC2309">
            <v>0</v>
          </cell>
        </row>
        <row r="2310">
          <cell r="AC2310">
            <v>0</v>
          </cell>
        </row>
        <row r="2311">
          <cell r="AC2311">
            <v>0</v>
          </cell>
        </row>
        <row r="2312">
          <cell r="AC2312">
            <v>0</v>
          </cell>
        </row>
        <row r="2313">
          <cell r="AC2313">
            <v>0</v>
          </cell>
        </row>
        <row r="2314">
          <cell r="AC2314">
            <v>0</v>
          </cell>
        </row>
        <row r="2315">
          <cell r="AC2315">
            <v>0</v>
          </cell>
        </row>
        <row r="2316">
          <cell r="AC2316">
            <v>0</v>
          </cell>
        </row>
        <row r="2317">
          <cell r="AC2317">
            <v>0</v>
          </cell>
        </row>
        <row r="2318">
          <cell r="AC2318">
            <v>0</v>
          </cell>
        </row>
        <row r="2319">
          <cell r="AC2319">
            <v>0</v>
          </cell>
        </row>
        <row r="2320">
          <cell r="AC2320">
            <v>0</v>
          </cell>
        </row>
        <row r="2321">
          <cell r="AC2321">
            <v>0</v>
          </cell>
        </row>
        <row r="2322">
          <cell r="AC2322">
            <v>0</v>
          </cell>
        </row>
        <row r="2323">
          <cell r="AC2323">
            <v>0</v>
          </cell>
        </row>
        <row r="2324">
          <cell r="AC2324">
            <v>0</v>
          </cell>
        </row>
        <row r="2325">
          <cell r="AC2325">
            <v>0</v>
          </cell>
        </row>
        <row r="2326">
          <cell r="AC2326">
            <v>0</v>
          </cell>
        </row>
        <row r="2327">
          <cell r="AC2327">
            <v>0</v>
          </cell>
        </row>
        <row r="2328">
          <cell r="AC2328">
            <v>0</v>
          </cell>
        </row>
        <row r="2329">
          <cell r="AC2329">
            <v>0</v>
          </cell>
        </row>
        <row r="2330">
          <cell r="AC2330">
            <v>0</v>
          </cell>
        </row>
        <row r="2331">
          <cell r="AC2331">
            <v>0</v>
          </cell>
        </row>
        <row r="2332">
          <cell r="AC2332">
            <v>0</v>
          </cell>
        </row>
        <row r="2333">
          <cell r="AC2333">
            <v>0</v>
          </cell>
        </row>
        <row r="2334">
          <cell r="AC2334">
            <v>0</v>
          </cell>
        </row>
        <row r="2335">
          <cell r="AC2335">
            <v>0</v>
          </cell>
        </row>
        <row r="2336">
          <cell r="AC2336">
            <v>0</v>
          </cell>
        </row>
        <row r="2337">
          <cell r="AC2337">
            <v>0</v>
          </cell>
        </row>
        <row r="2338">
          <cell r="AC2338">
            <v>0</v>
          </cell>
        </row>
        <row r="2339">
          <cell r="AC2339">
            <v>0</v>
          </cell>
        </row>
        <row r="2340">
          <cell r="AC2340">
            <v>0</v>
          </cell>
        </row>
        <row r="2341">
          <cell r="AC2341">
            <v>0</v>
          </cell>
        </row>
        <row r="2342">
          <cell r="AC2342">
            <v>0</v>
          </cell>
        </row>
        <row r="2343">
          <cell r="AC2343">
            <v>0</v>
          </cell>
        </row>
        <row r="2344">
          <cell r="AC2344">
            <v>0</v>
          </cell>
        </row>
        <row r="2345">
          <cell r="AC2345">
            <v>0</v>
          </cell>
        </row>
        <row r="2346">
          <cell r="AC2346">
            <v>0</v>
          </cell>
        </row>
        <row r="2347">
          <cell r="AC2347">
            <v>0</v>
          </cell>
        </row>
        <row r="2348">
          <cell r="AC2348">
            <v>0</v>
          </cell>
        </row>
        <row r="2349">
          <cell r="AC2349">
            <v>0</v>
          </cell>
        </row>
        <row r="2350">
          <cell r="AC2350">
            <v>0</v>
          </cell>
        </row>
        <row r="2351">
          <cell r="AC2351">
            <v>0</v>
          </cell>
        </row>
        <row r="2352">
          <cell r="AC2352">
            <v>0</v>
          </cell>
        </row>
        <row r="2353">
          <cell r="AC2353">
            <v>0</v>
          </cell>
        </row>
        <row r="2354">
          <cell r="AC2354">
            <v>0</v>
          </cell>
        </row>
        <row r="2355">
          <cell r="AC2355">
            <v>0</v>
          </cell>
        </row>
        <row r="2356">
          <cell r="AC2356">
            <v>0</v>
          </cell>
        </row>
        <row r="2357">
          <cell r="AC2357">
            <v>0</v>
          </cell>
        </row>
        <row r="2358">
          <cell r="AC2358">
            <v>0</v>
          </cell>
        </row>
        <row r="2359">
          <cell r="AC2359">
            <v>0</v>
          </cell>
        </row>
        <row r="2360">
          <cell r="AC2360">
            <v>0</v>
          </cell>
        </row>
        <row r="2361">
          <cell r="AC2361">
            <v>0</v>
          </cell>
        </row>
        <row r="2362">
          <cell r="AC2362">
            <v>0</v>
          </cell>
        </row>
        <row r="2363">
          <cell r="AC2363">
            <v>0</v>
          </cell>
        </row>
        <row r="2364">
          <cell r="AC2364">
            <v>0</v>
          </cell>
        </row>
        <row r="2365">
          <cell r="AC2365">
            <v>0</v>
          </cell>
        </row>
        <row r="2366">
          <cell r="AC2366">
            <v>0</v>
          </cell>
        </row>
        <row r="2367">
          <cell r="AC2367">
            <v>0</v>
          </cell>
        </row>
        <row r="2368">
          <cell r="AC2368">
            <v>0</v>
          </cell>
        </row>
        <row r="2369">
          <cell r="AC2369">
            <v>0</v>
          </cell>
        </row>
        <row r="2370">
          <cell r="AC2370">
            <v>0</v>
          </cell>
        </row>
        <row r="2371">
          <cell r="AC2371">
            <v>0</v>
          </cell>
        </row>
        <row r="2372">
          <cell r="AC2372">
            <v>0</v>
          </cell>
        </row>
        <row r="2373">
          <cell r="AC2373">
            <v>0</v>
          </cell>
        </row>
        <row r="2374">
          <cell r="AC2374">
            <v>0</v>
          </cell>
        </row>
        <row r="2375">
          <cell r="AC2375">
            <v>0</v>
          </cell>
        </row>
        <row r="2376">
          <cell r="AC2376">
            <v>0</v>
          </cell>
        </row>
        <row r="2377">
          <cell r="AC2377">
            <v>0</v>
          </cell>
        </row>
        <row r="2378">
          <cell r="AC2378">
            <v>0</v>
          </cell>
        </row>
        <row r="2379">
          <cell r="AC2379">
            <v>0</v>
          </cell>
        </row>
        <row r="2380">
          <cell r="AC2380">
            <v>0</v>
          </cell>
        </row>
        <row r="2381">
          <cell r="AC2381">
            <v>0</v>
          </cell>
        </row>
        <row r="2382">
          <cell r="AC2382">
            <v>0</v>
          </cell>
        </row>
        <row r="2383">
          <cell r="AC2383">
            <v>0</v>
          </cell>
        </row>
        <row r="2384">
          <cell r="AC2384">
            <v>0</v>
          </cell>
        </row>
        <row r="2385">
          <cell r="AC2385">
            <v>0</v>
          </cell>
        </row>
        <row r="2386">
          <cell r="AC2386">
            <v>0</v>
          </cell>
        </row>
        <row r="2387">
          <cell r="AC2387">
            <v>0</v>
          </cell>
        </row>
        <row r="2388">
          <cell r="AC2388">
            <v>0</v>
          </cell>
        </row>
        <row r="2389">
          <cell r="AC2389">
            <v>0</v>
          </cell>
        </row>
        <row r="2390">
          <cell r="AC2390">
            <v>0</v>
          </cell>
        </row>
        <row r="2391">
          <cell r="AC2391">
            <v>0</v>
          </cell>
        </row>
        <row r="2392">
          <cell r="AC2392">
            <v>0</v>
          </cell>
        </row>
        <row r="2393">
          <cell r="AC2393">
            <v>0</v>
          </cell>
        </row>
        <row r="2394">
          <cell r="AC2394">
            <v>0</v>
          </cell>
        </row>
        <row r="2395">
          <cell r="AC2395">
            <v>0</v>
          </cell>
        </row>
        <row r="2396">
          <cell r="AC2396">
            <v>0</v>
          </cell>
        </row>
        <row r="2397">
          <cell r="AC2397">
            <v>0</v>
          </cell>
        </row>
        <row r="2398">
          <cell r="AC2398">
            <v>0</v>
          </cell>
        </row>
        <row r="2399">
          <cell r="AC2399">
            <v>0</v>
          </cell>
        </row>
        <row r="2400">
          <cell r="AC2400">
            <v>0</v>
          </cell>
        </row>
        <row r="2401">
          <cell r="AC2401">
            <v>0</v>
          </cell>
        </row>
        <row r="2402">
          <cell r="AC2402">
            <v>0</v>
          </cell>
        </row>
        <row r="2403">
          <cell r="AC2403">
            <v>0</v>
          </cell>
        </row>
        <row r="2404">
          <cell r="AC2404">
            <v>0</v>
          </cell>
        </row>
        <row r="2405">
          <cell r="AC2405">
            <v>0</v>
          </cell>
        </row>
        <row r="2406">
          <cell r="AC2406">
            <v>0</v>
          </cell>
        </row>
        <row r="2407">
          <cell r="AC2407">
            <v>0</v>
          </cell>
        </row>
        <row r="2408">
          <cell r="AC2408">
            <v>0</v>
          </cell>
        </row>
        <row r="2409">
          <cell r="AC2409">
            <v>0</v>
          </cell>
        </row>
        <row r="2410">
          <cell r="AC2410">
            <v>0</v>
          </cell>
        </row>
        <row r="2411">
          <cell r="AC2411">
            <v>0</v>
          </cell>
        </row>
        <row r="2412">
          <cell r="AC2412">
            <v>0</v>
          </cell>
        </row>
        <row r="2413">
          <cell r="AC2413">
            <v>0</v>
          </cell>
        </row>
        <row r="2414">
          <cell r="AC2414">
            <v>0</v>
          </cell>
        </row>
        <row r="2415">
          <cell r="AC2415">
            <v>0</v>
          </cell>
        </row>
        <row r="2416">
          <cell r="AC2416">
            <v>0</v>
          </cell>
        </row>
        <row r="2417">
          <cell r="AC2417">
            <v>0</v>
          </cell>
        </row>
        <row r="2418">
          <cell r="AC2418">
            <v>0</v>
          </cell>
        </row>
        <row r="2419">
          <cell r="AC2419">
            <v>0</v>
          </cell>
        </row>
        <row r="2420">
          <cell r="AC2420">
            <v>0</v>
          </cell>
        </row>
        <row r="2421">
          <cell r="AC2421">
            <v>0</v>
          </cell>
        </row>
        <row r="2422">
          <cell r="AC2422">
            <v>0</v>
          </cell>
        </row>
        <row r="2423">
          <cell r="AC2423">
            <v>0</v>
          </cell>
        </row>
        <row r="2424">
          <cell r="AC2424">
            <v>0</v>
          </cell>
        </row>
        <row r="2425">
          <cell r="AC2425">
            <v>0</v>
          </cell>
        </row>
        <row r="2426">
          <cell r="AC2426">
            <v>0</v>
          </cell>
        </row>
        <row r="2427">
          <cell r="AC2427">
            <v>0</v>
          </cell>
        </row>
        <row r="2428">
          <cell r="AC2428">
            <v>0</v>
          </cell>
        </row>
        <row r="2429">
          <cell r="AC2429">
            <v>0</v>
          </cell>
        </row>
        <row r="2430">
          <cell r="AC2430">
            <v>0</v>
          </cell>
        </row>
        <row r="2431">
          <cell r="AC2431">
            <v>0</v>
          </cell>
        </row>
        <row r="2432">
          <cell r="AC2432">
            <v>0</v>
          </cell>
        </row>
        <row r="2433">
          <cell r="AC2433">
            <v>0</v>
          </cell>
        </row>
        <row r="2434">
          <cell r="AC2434">
            <v>0</v>
          </cell>
        </row>
        <row r="2435">
          <cell r="AC2435">
            <v>0</v>
          </cell>
        </row>
        <row r="2436">
          <cell r="AC2436">
            <v>0</v>
          </cell>
        </row>
        <row r="2437">
          <cell r="AC2437">
            <v>0</v>
          </cell>
        </row>
        <row r="2438">
          <cell r="AC2438">
            <v>0</v>
          </cell>
        </row>
        <row r="2439">
          <cell r="AC2439">
            <v>0</v>
          </cell>
        </row>
        <row r="2440">
          <cell r="AC2440">
            <v>0</v>
          </cell>
        </row>
        <row r="2441">
          <cell r="AC2441">
            <v>0</v>
          </cell>
        </row>
        <row r="2442">
          <cell r="AC2442">
            <v>0</v>
          </cell>
        </row>
        <row r="2443">
          <cell r="AC2443">
            <v>0</v>
          </cell>
        </row>
        <row r="2444">
          <cell r="AC2444">
            <v>0</v>
          </cell>
        </row>
        <row r="2445">
          <cell r="AC2445">
            <v>0</v>
          </cell>
        </row>
        <row r="2446">
          <cell r="AC2446">
            <v>0</v>
          </cell>
        </row>
        <row r="2447">
          <cell r="AC2447">
            <v>0</v>
          </cell>
        </row>
        <row r="2448">
          <cell r="AC2448">
            <v>0</v>
          </cell>
        </row>
        <row r="2449">
          <cell r="AC2449">
            <v>0</v>
          </cell>
        </row>
        <row r="2450">
          <cell r="AC2450">
            <v>0</v>
          </cell>
        </row>
        <row r="2451">
          <cell r="AC2451">
            <v>0</v>
          </cell>
        </row>
        <row r="2452">
          <cell r="AC2452">
            <v>0</v>
          </cell>
        </row>
        <row r="2453">
          <cell r="AC2453">
            <v>0</v>
          </cell>
        </row>
        <row r="2454">
          <cell r="AC2454">
            <v>0</v>
          </cell>
        </row>
        <row r="2455">
          <cell r="AC2455">
            <v>0</v>
          </cell>
        </row>
        <row r="2456">
          <cell r="AC2456">
            <v>0</v>
          </cell>
        </row>
        <row r="2457">
          <cell r="AC2457">
            <v>0</v>
          </cell>
        </row>
        <row r="2458">
          <cell r="AC2458">
            <v>0</v>
          </cell>
        </row>
        <row r="2459">
          <cell r="AC2459">
            <v>0</v>
          </cell>
        </row>
        <row r="2460">
          <cell r="AC2460">
            <v>0</v>
          </cell>
        </row>
        <row r="2461">
          <cell r="AC2461">
            <v>0</v>
          </cell>
        </row>
        <row r="2462">
          <cell r="AC2462">
            <v>0</v>
          </cell>
        </row>
        <row r="2463">
          <cell r="AC2463">
            <v>0</v>
          </cell>
        </row>
        <row r="2464">
          <cell r="AC2464">
            <v>0</v>
          </cell>
        </row>
        <row r="2465">
          <cell r="AC2465">
            <v>0</v>
          </cell>
        </row>
        <row r="2466">
          <cell r="AC2466">
            <v>0</v>
          </cell>
        </row>
        <row r="2467">
          <cell r="AC2467">
            <v>0</v>
          </cell>
        </row>
        <row r="2468">
          <cell r="AC2468">
            <v>0</v>
          </cell>
        </row>
        <row r="2469">
          <cell r="AC2469">
            <v>0</v>
          </cell>
        </row>
        <row r="2470">
          <cell r="AC2470">
            <v>0</v>
          </cell>
        </row>
        <row r="2471">
          <cell r="AC2471">
            <v>0</v>
          </cell>
        </row>
        <row r="2472">
          <cell r="AC2472">
            <v>0</v>
          </cell>
        </row>
        <row r="2473">
          <cell r="AC2473">
            <v>0</v>
          </cell>
        </row>
        <row r="2474">
          <cell r="AC2474">
            <v>0</v>
          </cell>
        </row>
        <row r="2475">
          <cell r="AC2475">
            <v>0</v>
          </cell>
        </row>
        <row r="2476">
          <cell r="AC2476">
            <v>0</v>
          </cell>
        </row>
        <row r="2477">
          <cell r="AC2477">
            <v>0</v>
          </cell>
        </row>
        <row r="2478">
          <cell r="AC2478">
            <v>0</v>
          </cell>
        </row>
        <row r="2479">
          <cell r="AC2479">
            <v>0</v>
          </cell>
        </row>
        <row r="2480">
          <cell r="AC2480">
            <v>0</v>
          </cell>
        </row>
        <row r="2481">
          <cell r="AC2481">
            <v>0</v>
          </cell>
        </row>
        <row r="2482">
          <cell r="AC2482">
            <v>0</v>
          </cell>
        </row>
        <row r="2483">
          <cell r="AC2483">
            <v>0</v>
          </cell>
        </row>
        <row r="2484">
          <cell r="AC2484">
            <v>0</v>
          </cell>
        </row>
        <row r="2485">
          <cell r="AC2485">
            <v>0</v>
          </cell>
        </row>
        <row r="2486">
          <cell r="AC2486">
            <v>0</v>
          </cell>
        </row>
        <row r="2487">
          <cell r="AC2487">
            <v>0</v>
          </cell>
        </row>
        <row r="2488">
          <cell r="AC2488">
            <v>0</v>
          </cell>
        </row>
        <row r="2489">
          <cell r="AC2489">
            <v>0</v>
          </cell>
        </row>
        <row r="2490">
          <cell r="AC2490">
            <v>0</v>
          </cell>
        </row>
        <row r="2491">
          <cell r="AC2491">
            <v>0</v>
          </cell>
        </row>
        <row r="2492">
          <cell r="AC2492">
            <v>0</v>
          </cell>
        </row>
        <row r="2493">
          <cell r="AC2493">
            <v>0</v>
          </cell>
        </row>
        <row r="2494">
          <cell r="AC2494">
            <v>0</v>
          </cell>
        </row>
        <row r="2495">
          <cell r="AC2495">
            <v>0</v>
          </cell>
        </row>
        <row r="2496">
          <cell r="AC2496">
            <v>0</v>
          </cell>
        </row>
        <row r="2497">
          <cell r="AC2497">
            <v>0</v>
          </cell>
        </row>
        <row r="2498">
          <cell r="AC2498">
            <v>0</v>
          </cell>
        </row>
        <row r="2499">
          <cell r="AC2499">
            <v>0</v>
          </cell>
        </row>
        <row r="2500">
          <cell r="AC2500">
            <v>0</v>
          </cell>
        </row>
        <row r="2501">
          <cell r="AC2501">
            <v>0</v>
          </cell>
        </row>
        <row r="2502">
          <cell r="AC2502">
            <v>0</v>
          </cell>
        </row>
        <row r="2503">
          <cell r="AC2503">
            <v>0</v>
          </cell>
        </row>
        <row r="2504">
          <cell r="AC2504">
            <v>0</v>
          </cell>
        </row>
        <row r="2505">
          <cell r="AC2505">
            <v>0</v>
          </cell>
        </row>
        <row r="2506">
          <cell r="AC2506">
            <v>0</v>
          </cell>
        </row>
        <row r="2507">
          <cell r="AC2507">
            <v>0</v>
          </cell>
        </row>
        <row r="2508">
          <cell r="AC2508">
            <v>0</v>
          </cell>
        </row>
        <row r="2509">
          <cell r="AC2509">
            <v>0</v>
          </cell>
        </row>
        <row r="2510">
          <cell r="AC2510">
            <v>0</v>
          </cell>
        </row>
        <row r="2511">
          <cell r="AC2511">
            <v>0</v>
          </cell>
        </row>
        <row r="2512">
          <cell r="AC2512">
            <v>0</v>
          </cell>
        </row>
        <row r="2513">
          <cell r="AC2513">
            <v>0</v>
          </cell>
        </row>
        <row r="2514">
          <cell r="AC2514">
            <v>0</v>
          </cell>
        </row>
        <row r="2515">
          <cell r="AC2515">
            <v>0</v>
          </cell>
        </row>
        <row r="2516">
          <cell r="AC2516">
            <v>0</v>
          </cell>
        </row>
        <row r="2517">
          <cell r="AC2517">
            <v>0</v>
          </cell>
        </row>
        <row r="2518">
          <cell r="AC2518">
            <v>0</v>
          </cell>
        </row>
        <row r="2519">
          <cell r="AC2519">
            <v>0</v>
          </cell>
        </row>
        <row r="2520">
          <cell r="AC2520">
            <v>0</v>
          </cell>
        </row>
        <row r="2521">
          <cell r="AC2521">
            <v>0</v>
          </cell>
        </row>
        <row r="2522">
          <cell r="AC2522">
            <v>0</v>
          </cell>
        </row>
        <row r="2523">
          <cell r="AC2523">
            <v>0</v>
          </cell>
        </row>
        <row r="2524">
          <cell r="AC2524">
            <v>0</v>
          </cell>
        </row>
        <row r="2525">
          <cell r="AC2525">
            <v>0</v>
          </cell>
        </row>
        <row r="2526">
          <cell r="AC2526">
            <v>0</v>
          </cell>
        </row>
        <row r="2527">
          <cell r="AC2527">
            <v>0</v>
          </cell>
        </row>
        <row r="2528">
          <cell r="AC2528">
            <v>0</v>
          </cell>
        </row>
        <row r="2529">
          <cell r="AC2529">
            <v>0</v>
          </cell>
        </row>
        <row r="2530">
          <cell r="AC2530">
            <v>0</v>
          </cell>
        </row>
        <row r="2531">
          <cell r="AC2531">
            <v>0</v>
          </cell>
        </row>
        <row r="2532">
          <cell r="AC2532">
            <v>0</v>
          </cell>
        </row>
        <row r="2533">
          <cell r="AC2533">
            <v>0</v>
          </cell>
        </row>
        <row r="2534">
          <cell r="AC2534">
            <v>0</v>
          </cell>
        </row>
        <row r="2535">
          <cell r="AC2535">
            <v>0</v>
          </cell>
        </row>
        <row r="2536">
          <cell r="AC2536">
            <v>0</v>
          </cell>
        </row>
        <row r="2537">
          <cell r="AC2537">
            <v>0</v>
          </cell>
        </row>
        <row r="2538">
          <cell r="AC2538">
            <v>0</v>
          </cell>
        </row>
        <row r="2539">
          <cell r="AC2539">
            <v>0</v>
          </cell>
        </row>
        <row r="2540">
          <cell r="AC2540">
            <v>0</v>
          </cell>
        </row>
        <row r="2541">
          <cell r="AC2541">
            <v>0</v>
          </cell>
        </row>
        <row r="2542">
          <cell r="AC2542">
            <v>0</v>
          </cell>
        </row>
        <row r="2543">
          <cell r="AC2543">
            <v>0</v>
          </cell>
        </row>
        <row r="2544">
          <cell r="AC2544">
            <v>0</v>
          </cell>
        </row>
        <row r="2545">
          <cell r="AC2545">
            <v>0</v>
          </cell>
        </row>
        <row r="2546">
          <cell r="AC2546">
            <v>0</v>
          </cell>
        </row>
        <row r="2547">
          <cell r="AC2547">
            <v>0</v>
          </cell>
        </row>
        <row r="2548">
          <cell r="AC2548">
            <v>0</v>
          </cell>
        </row>
        <row r="2549">
          <cell r="AC2549">
            <v>0</v>
          </cell>
        </row>
        <row r="2550">
          <cell r="AC2550">
            <v>0</v>
          </cell>
        </row>
        <row r="2551">
          <cell r="AC2551">
            <v>0</v>
          </cell>
        </row>
        <row r="2552">
          <cell r="AC2552">
            <v>0</v>
          </cell>
        </row>
        <row r="2553">
          <cell r="AC2553">
            <v>0</v>
          </cell>
        </row>
        <row r="2554">
          <cell r="AC2554">
            <v>0</v>
          </cell>
        </row>
        <row r="2555">
          <cell r="AC2555">
            <v>0</v>
          </cell>
        </row>
        <row r="2556">
          <cell r="AC2556">
            <v>0</v>
          </cell>
        </row>
        <row r="2557">
          <cell r="AC2557">
            <v>0</v>
          </cell>
        </row>
        <row r="2558">
          <cell r="AC2558">
            <v>0</v>
          </cell>
        </row>
        <row r="2559">
          <cell r="AC2559">
            <v>0</v>
          </cell>
        </row>
        <row r="2560">
          <cell r="AC2560">
            <v>0</v>
          </cell>
        </row>
        <row r="2561">
          <cell r="AC2561">
            <v>0</v>
          </cell>
        </row>
        <row r="2562">
          <cell r="AC2562">
            <v>0</v>
          </cell>
        </row>
        <row r="2563">
          <cell r="AC2563">
            <v>0</v>
          </cell>
        </row>
        <row r="2564">
          <cell r="AC2564">
            <v>0</v>
          </cell>
        </row>
        <row r="2565">
          <cell r="AC2565">
            <v>0</v>
          </cell>
        </row>
        <row r="2566">
          <cell r="AC2566">
            <v>0</v>
          </cell>
        </row>
        <row r="2567">
          <cell r="AC2567">
            <v>0</v>
          </cell>
        </row>
        <row r="2568">
          <cell r="AC2568">
            <v>0</v>
          </cell>
        </row>
        <row r="2569">
          <cell r="AC2569">
            <v>0</v>
          </cell>
        </row>
        <row r="2570">
          <cell r="AC2570">
            <v>0</v>
          </cell>
        </row>
        <row r="2571">
          <cell r="AC2571">
            <v>0</v>
          </cell>
        </row>
        <row r="2572">
          <cell r="AC2572">
            <v>0</v>
          </cell>
        </row>
        <row r="2573">
          <cell r="AC2573">
            <v>0</v>
          </cell>
        </row>
        <row r="2574">
          <cell r="AC2574">
            <v>0</v>
          </cell>
        </row>
        <row r="2575">
          <cell r="AC2575">
            <v>0</v>
          </cell>
        </row>
        <row r="2576">
          <cell r="AC2576">
            <v>0</v>
          </cell>
        </row>
        <row r="2577">
          <cell r="AC2577">
            <v>0</v>
          </cell>
        </row>
        <row r="2578">
          <cell r="AC2578">
            <v>0</v>
          </cell>
        </row>
        <row r="2579">
          <cell r="AC2579">
            <v>0</v>
          </cell>
        </row>
        <row r="2580">
          <cell r="AC2580">
            <v>0</v>
          </cell>
        </row>
        <row r="2581">
          <cell r="AC2581">
            <v>0</v>
          </cell>
        </row>
        <row r="2582">
          <cell r="AC2582">
            <v>0</v>
          </cell>
        </row>
        <row r="2583">
          <cell r="AC2583">
            <v>0</v>
          </cell>
        </row>
        <row r="2584">
          <cell r="AC2584">
            <v>0</v>
          </cell>
        </row>
        <row r="2585">
          <cell r="AC2585">
            <v>0</v>
          </cell>
        </row>
        <row r="2586">
          <cell r="AC2586">
            <v>0</v>
          </cell>
        </row>
        <row r="2587">
          <cell r="AC2587">
            <v>0</v>
          </cell>
        </row>
        <row r="2588">
          <cell r="AC2588">
            <v>0</v>
          </cell>
        </row>
        <row r="2589">
          <cell r="AC2589">
            <v>0</v>
          </cell>
        </row>
        <row r="2590">
          <cell r="AC2590">
            <v>0</v>
          </cell>
        </row>
        <row r="2591">
          <cell r="AC2591">
            <v>0</v>
          </cell>
        </row>
        <row r="2592">
          <cell r="AC2592">
            <v>0</v>
          </cell>
        </row>
        <row r="2593">
          <cell r="AC2593">
            <v>0</v>
          </cell>
        </row>
        <row r="2594">
          <cell r="AC2594">
            <v>0</v>
          </cell>
        </row>
        <row r="2595">
          <cell r="AC2595">
            <v>0</v>
          </cell>
        </row>
        <row r="2596">
          <cell r="AC2596">
            <v>0</v>
          </cell>
        </row>
        <row r="2597">
          <cell r="AC2597">
            <v>0</v>
          </cell>
        </row>
        <row r="2598">
          <cell r="AC2598">
            <v>0</v>
          </cell>
        </row>
        <row r="2599">
          <cell r="AC2599">
            <v>0</v>
          </cell>
        </row>
        <row r="2600">
          <cell r="AC2600">
            <v>0</v>
          </cell>
        </row>
        <row r="2601">
          <cell r="AC2601">
            <v>0</v>
          </cell>
        </row>
        <row r="2602">
          <cell r="AC2602">
            <v>0</v>
          </cell>
        </row>
        <row r="2603">
          <cell r="AC2603">
            <v>0</v>
          </cell>
        </row>
        <row r="2604">
          <cell r="AC2604">
            <v>0</v>
          </cell>
        </row>
        <row r="2605">
          <cell r="AC2605">
            <v>0</v>
          </cell>
        </row>
        <row r="2606">
          <cell r="AC2606">
            <v>0</v>
          </cell>
        </row>
        <row r="2607">
          <cell r="AC2607">
            <v>0</v>
          </cell>
        </row>
        <row r="2608">
          <cell r="AC2608">
            <v>0</v>
          </cell>
        </row>
        <row r="2609">
          <cell r="AC2609">
            <v>0</v>
          </cell>
        </row>
        <row r="2610">
          <cell r="AC2610">
            <v>0</v>
          </cell>
        </row>
        <row r="2611">
          <cell r="AC2611">
            <v>0</v>
          </cell>
        </row>
        <row r="2612">
          <cell r="AC2612">
            <v>0</v>
          </cell>
        </row>
        <row r="2613">
          <cell r="AC2613">
            <v>0</v>
          </cell>
        </row>
        <row r="2614">
          <cell r="AC2614">
            <v>0</v>
          </cell>
        </row>
        <row r="2615">
          <cell r="AC2615">
            <v>0</v>
          </cell>
        </row>
        <row r="2616">
          <cell r="AC2616">
            <v>0</v>
          </cell>
        </row>
        <row r="2617">
          <cell r="AC2617">
            <v>0</v>
          </cell>
        </row>
        <row r="2618">
          <cell r="AC2618">
            <v>0</v>
          </cell>
        </row>
        <row r="2619">
          <cell r="AC2619">
            <v>0</v>
          </cell>
        </row>
        <row r="2620">
          <cell r="AC2620">
            <v>0</v>
          </cell>
        </row>
        <row r="2621">
          <cell r="AC2621">
            <v>0</v>
          </cell>
        </row>
        <row r="2622">
          <cell r="AC2622">
            <v>0</v>
          </cell>
        </row>
        <row r="2623">
          <cell r="AC2623">
            <v>0</v>
          </cell>
        </row>
        <row r="2624">
          <cell r="AC2624">
            <v>0</v>
          </cell>
        </row>
        <row r="2625">
          <cell r="AC2625">
            <v>0</v>
          </cell>
        </row>
        <row r="2626">
          <cell r="AC2626">
            <v>0</v>
          </cell>
        </row>
        <row r="2627">
          <cell r="AC2627">
            <v>0</v>
          </cell>
        </row>
        <row r="2628">
          <cell r="AC2628">
            <v>0</v>
          </cell>
        </row>
        <row r="2629">
          <cell r="AC2629">
            <v>0</v>
          </cell>
        </row>
        <row r="2630">
          <cell r="AC2630">
            <v>0</v>
          </cell>
        </row>
        <row r="2631">
          <cell r="AC2631">
            <v>0</v>
          </cell>
        </row>
        <row r="2632">
          <cell r="AC2632">
            <v>0</v>
          </cell>
        </row>
        <row r="2633">
          <cell r="AC2633">
            <v>0</v>
          </cell>
        </row>
        <row r="2634">
          <cell r="AC2634">
            <v>0</v>
          </cell>
        </row>
        <row r="2635">
          <cell r="AC2635">
            <v>0</v>
          </cell>
        </row>
        <row r="2636">
          <cell r="AC2636">
            <v>0</v>
          </cell>
        </row>
        <row r="2637">
          <cell r="AC2637">
            <v>0</v>
          </cell>
        </row>
        <row r="2638">
          <cell r="AC2638">
            <v>0</v>
          </cell>
        </row>
        <row r="2639">
          <cell r="AC2639">
            <v>0</v>
          </cell>
        </row>
        <row r="2640">
          <cell r="AC2640">
            <v>0</v>
          </cell>
        </row>
        <row r="2641">
          <cell r="AC2641">
            <v>0</v>
          </cell>
        </row>
        <row r="2642">
          <cell r="AC2642">
            <v>0</v>
          </cell>
        </row>
        <row r="2643">
          <cell r="AC2643">
            <v>0</v>
          </cell>
        </row>
        <row r="2644">
          <cell r="AC2644">
            <v>0</v>
          </cell>
        </row>
        <row r="2645">
          <cell r="AC2645">
            <v>0</v>
          </cell>
        </row>
        <row r="2646">
          <cell r="AC2646">
            <v>0</v>
          </cell>
        </row>
        <row r="2647">
          <cell r="AC2647">
            <v>0</v>
          </cell>
        </row>
        <row r="2648">
          <cell r="AC2648">
            <v>0</v>
          </cell>
        </row>
        <row r="2649">
          <cell r="AC2649">
            <v>0</v>
          </cell>
        </row>
        <row r="2650">
          <cell r="AC2650">
            <v>0</v>
          </cell>
        </row>
        <row r="2651">
          <cell r="AC2651">
            <v>0</v>
          </cell>
        </row>
        <row r="2652">
          <cell r="AC2652">
            <v>0</v>
          </cell>
        </row>
        <row r="2653">
          <cell r="AC2653">
            <v>0</v>
          </cell>
        </row>
        <row r="2654">
          <cell r="AC2654">
            <v>0</v>
          </cell>
        </row>
        <row r="2655">
          <cell r="AC2655">
            <v>0</v>
          </cell>
        </row>
        <row r="2656">
          <cell r="AC2656">
            <v>0</v>
          </cell>
        </row>
        <row r="2657">
          <cell r="AC2657">
            <v>0</v>
          </cell>
        </row>
        <row r="2658">
          <cell r="AC2658">
            <v>0</v>
          </cell>
        </row>
        <row r="2659">
          <cell r="AC2659">
            <v>0</v>
          </cell>
        </row>
        <row r="2660">
          <cell r="AC2660">
            <v>0</v>
          </cell>
        </row>
        <row r="2661">
          <cell r="AC2661">
            <v>0</v>
          </cell>
        </row>
        <row r="2662">
          <cell r="AC2662">
            <v>0</v>
          </cell>
        </row>
        <row r="2663">
          <cell r="AC2663">
            <v>0</v>
          </cell>
        </row>
        <row r="2664">
          <cell r="AC2664">
            <v>0</v>
          </cell>
        </row>
        <row r="2665">
          <cell r="AC2665">
            <v>0</v>
          </cell>
        </row>
        <row r="2666">
          <cell r="AC2666">
            <v>0</v>
          </cell>
        </row>
        <row r="2667">
          <cell r="AC2667">
            <v>0</v>
          </cell>
        </row>
        <row r="2668">
          <cell r="AC2668">
            <v>0</v>
          </cell>
        </row>
        <row r="2669">
          <cell r="AC2669">
            <v>0</v>
          </cell>
        </row>
        <row r="2670">
          <cell r="AC2670">
            <v>0</v>
          </cell>
        </row>
        <row r="2671">
          <cell r="AC2671">
            <v>0</v>
          </cell>
        </row>
        <row r="2672">
          <cell r="AC2672">
            <v>0</v>
          </cell>
        </row>
        <row r="2673">
          <cell r="AC2673">
            <v>0</v>
          </cell>
        </row>
        <row r="2674">
          <cell r="AC2674">
            <v>0</v>
          </cell>
        </row>
        <row r="2675">
          <cell r="AC2675">
            <v>0</v>
          </cell>
        </row>
        <row r="2676">
          <cell r="AC2676">
            <v>0</v>
          </cell>
        </row>
        <row r="2677">
          <cell r="AC2677">
            <v>0</v>
          </cell>
        </row>
        <row r="2678">
          <cell r="AC2678">
            <v>0</v>
          </cell>
        </row>
        <row r="2679">
          <cell r="AC2679">
            <v>0</v>
          </cell>
        </row>
        <row r="2680">
          <cell r="AC2680">
            <v>0</v>
          </cell>
        </row>
        <row r="2681">
          <cell r="AC2681">
            <v>0</v>
          </cell>
        </row>
        <row r="2682">
          <cell r="AC2682">
            <v>0</v>
          </cell>
        </row>
        <row r="2683">
          <cell r="AC2683">
            <v>0</v>
          </cell>
        </row>
        <row r="2684">
          <cell r="AC2684">
            <v>0</v>
          </cell>
        </row>
        <row r="2685">
          <cell r="AC2685">
            <v>0</v>
          </cell>
        </row>
        <row r="2686">
          <cell r="AC2686">
            <v>0</v>
          </cell>
        </row>
        <row r="2687">
          <cell r="AC2687">
            <v>0</v>
          </cell>
        </row>
        <row r="2688">
          <cell r="AC2688">
            <v>0</v>
          </cell>
        </row>
        <row r="2689">
          <cell r="AC2689">
            <v>0</v>
          </cell>
        </row>
        <row r="2690">
          <cell r="AC2690">
            <v>0</v>
          </cell>
        </row>
        <row r="2691">
          <cell r="AC2691">
            <v>0</v>
          </cell>
        </row>
        <row r="2692">
          <cell r="AC2692">
            <v>0</v>
          </cell>
        </row>
        <row r="2693">
          <cell r="AC2693">
            <v>0</v>
          </cell>
        </row>
        <row r="2694">
          <cell r="AC2694">
            <v>0</v>
          </cell>
        </row>
        <row r="2695">
          <cell r="AC2695">
            <v>0</v>
          </cell>
        </row>
        <row r="2696">
          <cell r="AC2696">
            <v>0</v>
          </cell>
        </row>
        <row r="2697">
          <cell r="AC2697">
            <v>0</v>
          </cell>
        </row>
        <row r="2698">
          <cell r="AC2698">
            <v>0</v>
          </cell>
        </row>
        <row r="2699">
          <cell r="AC2699">
            <v>0</v>
          </cell>
        </row>
        <row r="2700">
          <cell r="AC2700">
            <v>0</v>
          </cell>
        </row>
        <row r="2701">
          <cell r="AC2701">
            <v>0</v>
          </cell>
        </row>
        <row r="2702">
          <cell r="AC2702">
            <v>0</v>
          </cell>
        </row>
        <row r="2703">
          <cell r="AC2703">
            <v>0</v>
          </cell>
        </row>
        <row r="2704">
          <cell r="AC2704">
            <v>0</v>
          </cell>
        </row>
        <row r="2705">
          <cell r="AC2705">
            <v>0</v>
          </cell>
        </row>
        <row r="2706">
          <cell r="AC2706">
            <v>0</v>
          </cell>
        </row>
        <row r="2707">
          <cell r="AC2707">
            <v>0</v>
          </cell>
        </row>
        <row r="2708">
          <cell r="AC2708">
            <v>0</v>
          </cell>
        </row>
        <row r="2709">
          <cell r="AC2709">
            <v>0</v>
          </cell>
        </row>
        <row r="2710">
          <cell r="AC2710">
            <v>0</v>
          </cell>
        </row>
        <row r="2711">
          <cell r="AC2711">
            <v>0</v>
          </cell>
        </row>
        <row r="2712">
          <cell r="AC2712">
            <v>0</v>
          </cell>
        </row>
        <row r="2713">
          <cell r="AC2713">
            <v>0</v>
          </cell>
        </row>
        <row r="2714">
          <cell r="AC2714">
            <v>0</v>
          </cell>
        </row>
        <row r="2715">
          <cell r="AC2715">
            <v>0</v>
          </cell>
        </row>
        <row r="2716">
          <cell r="AC2716">
            <v>0</v>
          </cell>
        </row>
        <row r="2717">
          <cell r="AC2717">
            <v>0</v>
          </cell>
        </row>
        <row r="2718">
          <cell r="AC2718">
            <v>0</v>
          </cell>
        </row>
        <row r="2719">
          <cell r="AC2719">
            <v>0</v>
          </cell>
        </row>
        <row r="2720">
          <cell r="AC2720">
            <v>0</v>
          </cell>
        </row>
        <row r="2721">
          <cell r="AC2721">
            <v>0</v>
          </cell>
        </row>
        <row r="2722">
          <cell r="AC2722">
            <v>0</v>
          </cell>
        </row>
        <row r="2723">
          <cell r="AC2723">
            <v>0</v>
          </cell>
        </row>
        <row r="2724">
          <cell r="AC2724">
            <v>0</v>
          </cell>
        </row>
        <row r="2725">
          <cell r="AC2725">
            <v>0</v>
          </cell>
        </row>
        <row r="2726">
          <cell r="AC2726">
            <v>0</v>
          </cell>
        </row>
        <row r="2727">
          <cell r="AC2727">
            <v>0</v>
          </cell>
        </row>
        <row r="2728">
          <cell r="AC2728">
            <v>0</v>
          </cell>
        </row>
        <row r="2729">
          <cell r="AC2729">
            <v>0</v>
          </cell>
        </row>
        <row r="2730">
          <cell r="AC2730">
            <v>0</v>
          </cell>
        </row>
        <row r="2731">
          <cell r="AC2731">
            <v>0</v>
          </cell>
        </row>
        <row r="2732">
          <cell r="AC2732">
            <v>0</v>
          </cell>
        </row>
        <row r="2733">
          <cell r="AC2733">
            <v>0</v>
          </cell>
        </row>
        <row r="2734">
          <cell r="AC2734">
            <v>0</v>
          </cell>
        </row>
        <row r="2735">
          <cell r="AC2735">
            <v>0</v>
          </cell>
        </row>
        <row r="2736">
          <cell r="AC2736">
            <v>0</v>
          </cell>
        </row>
        <row r="2737">
          <cell r="AC2737">
            <v>0</v>
          </cell>
        </row>
        <row r="2738">
          <cell r="AC2738">
            <v>0</v>
          </cell>
        </row>
        <row r="2739">
          <cell r="AC2739">
            <v>0</v>
          </cell>
        </row>
        <row r="2740">
          <cell r="AC2740">
            <v>0</v>
          </cell>
        </row>
        <row r="2741">
          <cell r="AC2741">
            <v>0</v>
          </cell>
        </row>
        <row r="2742">
          <cell r="AC2742">
            <v>0</v>
          </cell>
        </row>
        <row r="2743">
          <cell r="AC2743">
            <v>0</v>
          </cell>
        </row>
        <row r="2744">
          <cell r="AC2744">
            <v>0</v>
          </cell>
        </row>
        <row r="2745">
          <cell r="AC2745">
            <v>0</v>
          </cell>
        </row>
        <row r="2746">
          <cell r="AC2746">
            <v>0</v>
          </cell>
        </row>
        <row r="2747">
          <cell r="AC2747">
            <v>0</v>
          </cell>
        </row>
        <row r="2748">
          <cell r="AC2748">
            <v>0</v>
          </cell>
        </row>
        <row r="2749">
          <cell r="AC2749">
            <v>0</v>
          </cell>
        </row>
        <row r="2750">
          <cell r="AC2750">
            <v>0</v>
          </cell>
        </row>
        <row r="2751">
          <cell r="AC2751">
            <v>0</v>
          </cell>
        </row>
        <row r="2752">
          <cell r="AC2752">
            <v>0</v>
          </cell>
        </row>
        <row r="2753">
          <cell r="AC2753">
            <v>0</v>
          </cell>
        </row>
        <row r="2754">
          <cell r="AC2754">
            <v>0</v>
          </cell>
        </row>
        <row r="2755">
          <cell r="AC2755">
            <v>0</v>
          </cell>
        </row>
        <row r="2756">
          <cell r="AC2756">
            <v>0</v>
          </cell>
        </row>
        <row r="2757">
          <cell r="AC2757">
            <v>0</v>
          </cell>
        </row>
        <row r="2758">
          <cell r="AC2758">
            <v>0</v>
          </cell>
        </row>
        <row r="2759">
          <cell r="AC2759">
            <v>0</v>
          </cell>
        </row>
        <row r="2760">
          <cell r="AC2760">
            <v>0</v>
          </cell>
        </row>
        <row r="2761">
          <cell r="AC2761">
            <v>0</v>
          </cell>
        </row>
        <row r="2762">
          <cell r="AC2762">
            <v>0</v>
          </cell>
        </row>
        <row r="2763">
          <cell r="AC2763">
            <v>0</v>
          </cell>
        </row>
        <row r="2764">
          <cell r="AC2764">
            <v>0</v>
          </cell>
        </row>
        <row r="2765">
          <cell r="AC2765">
            <v>0</v>
          </cell>
        </row>
        <row r="2766">
          <cell r="AC2766">
            <v>0</v>
          </cell>
        </row>
        <row r="2767">
          <cell r="AC2767">
            <v>0</v>
          </cell>
        </row>
        <row r="2768">
          <cell r="AC2768">
            <v>0</v>
          </cell>
        </row>
        <row r="2769">
          <cell r="AC2769">
            <v>0</v>
          </cell>
        </row>
        <row r="2770">
          <cell r="AC2770">
            <v>0</v>
          </cell>
        </row>
        <row r="2771">
          <cell r="AC2771">
            <v>0</v>
          </cell>
        </row>
        <row r="2772">
          <cell r="AC2772">
            <v>0</v>
          </cell>
        </row>
        <row r="2773">
          <cell r="AC2773">
            <v>0</v>
          </cell>
        </row>
        <row r="2774">
          <cell r="AC2774">
            <v>0</v>
          </cell>
        </row>
        <row r="2775">
          <cell r="AC2775">
            <v>0</v>
          </cell>
        </row>
        <row r="2776">
          <cell r="AC2776">
            <v>0</v>
          </cell>
        </row>
        <row r="2777">
          <cell r="AC2777">
            <v>0</v>
          </cell>
        </row>
        <row r="2778">
          <cell r="AC2778">
            <v>0</v>
          </cell>
        </row>
        <row r="2779">
          <cell r="AC2779">
            <v>0</v>
          </cell>
        </row>
        <row r="2780">
          <cell r="AC2780">
            <v>0</v>
          </cell>
        </row>
        <row r="2781">
          <cell r="AC2781">
            <v>0</v>
          </cell>
        </row>
        <row r="2782">
          <cell r="AC2782">
            <v>0</v>
          </cell>
        </row>
        <row r="2783">
          <cell r="AC2783">
            <v>0</v>
          </cell>
        </row>
        <row r="2784">
          <cell r="AC2784">
            <v>0</v>
          </cell>
        </row>
        <row r="2785">
          <cell r="AC2785">
            <v>0</v>
          </cell>
        </row>
        <row r="2786">
          <cell r="AC2786">
            <v>0</v>
          </cell>
        </row>
        <row r="2787">
          <cell r="AC2787">
            <v>0</v>
          </cell>
        </row>
        <row r="2788">
          <cell r="AC2788">
            <v>0</v>
          </cell>
        </row>
        <row r="2789">
          <cell r="AC2789">
            <v>0</v>
          </cell>
        </row>
        <row r="2790">
          <cell r="AC2790">
            <v>0</v>
          </cell>
        </row>
        <row r="2791">
          <cell r="AC2791">
            <v>0</v>
          </cell>
        </row>
        <row r="2792">
          <cell r="AC2792">
            <v>0</v>
          </cell>
        </row>
        <row r="2793">
          <cell r="AC2793">
            <v>0</v>
          </cell>
        </row>
        <row r="2794">
          <cell r="AC2794">
            <v>0</v>
          </cell>
        </row>
        <row r="2795">
          <cell r="AC2795">
            <v>0</v>
          </cell>
        </row>
        <row r="2796">
          <cell r="AC2796">
            <v>0</v>
          </cell>
        </row>
        <row r="2797">
          <cell r="AC2797">
            <v>0</v>
          </cell>
        </row>
        <row r="2798">
          <cell r="AC2798">
            <v>0</v>
          </cell>
        </row>
        <row r="2799">
          <cell r="AC2799">
            <v>0</v>
          </cell>
        </row>
        <row r="2800">
          <cell r="AC2800">
            <v>0</v>
          </cell>
        </row>
        <row r="2801">
          <cell r="AC2801">
            <v>0</v>
          </cell>
        </row>
        <row r="2802">
          <cell r="AC2802">
            <v>0</v>
          </cell>
        </row>
        <row r="2803">
          <cell r="AC2803">
            <v>0</v>
          </cell>
        </row>
        <row r="2804">
          <cell r="AC2804">
            <v>0</v>
          </cell>
        </row>
        <row r="2805">
          <cell r="AC2805">
            <v>0</v>
          </cell>
        </row>
        <row r="2806">
          <cell r="AC2806">
            <v>0</v>
          </cell>
        </row>
        <row r="2807">
          <cell r="AC2807">
            <v>0</v>
          </cell>
        </row>
        <row r="2808">
          <cell r="AC2808">
            <v>0</v>
          </cell>
        </row>
        <row r="2809">
          <cell r="AC2809">
            <v>0</v>
          </cell>
        </row>
        <row r="2810">
          <cell r="AC2810">
            <v>0</v>
          </cell>
        </row>
        <row r="2811">
          <cell r="AC2811">
            <v>0</v>
          </cell>
        </row>
        <row r="2812">
          <cell r="AC2812">
            <v>0</v>
          </cell>
        </row>
        <row r="2813">
          <cell r="AC2813">
            <v>0</v>
          </cell>
        </row>
        <row r="2814">
          <cell r="AC2814">
            <v>0</v>
          </cell>
        </row>
        <row r="2815">
          <cell r="AC2815">
            <v>0</v>
          </cell>
        </row>
        <row r="2816">
          <cell r="AC2816">
            <v>0</v>
          </cell>
        </row>
        <row r="2817">
          <cell r="AC2817">
            <v>0</v>
          </cell>
        </row>
        <row r="2818">
          <cell r="AC2818">
            <v>0</v>
          </cell>
        </row>
        <row r="2819">
          <cell r="AC2819">
            <v>0</v>
          </cell>
        </row>
        <row r="2820">
          <cell r="AC2820">
            <v>0</v>
          </cell>
        </row>
        <row r="2821">
          <cell r="AC2821">
            <v>0</v>
          </cell>
        </row>
        <row r="2822">
          <cell r="AC2822">
            <v>0</v>
          </cell>
        </row>
        <row r="2823">
          <cell r="AC2823">
            <v>0</v>
          </cell>
        </row>
        <row r="2824">
          <cell r="AC2824">
            <v>0</v>
          </cell>
        </row>
        <row r="2825">
          <cell r="AC2825">
            <v>0</v>
          </cell>
        </row>
        <row r="2826">
          <cell r="AC2826">
            <v>0</v>
          </cell>
        </row>
        <row r="2827">
          <cell r="AC2827">
            <v>0</v>
          </cell>
        </row>
        <row r="2828">
          <cell r="AC2828">
            <v>0</v>
          </cell>
        </row>
        <row r="2829">
          <cell r="AC2829">
            <v>0</v>
          </cell>
        </row>
        <row r="2830">
          <cell r="AC2830">
            <v>0</v>
          </cell>
        </row>
        <row r="2831">
          <cell r="AC2831">
            <v>0</v>
          </cell>
        </row>
        <row r="2832">
          <cell r="AC2832">
            <v>0</v>
          </cell>
        </row>
        <row r="2833">
          <cell r="AC2833">
            <v>0</v>
          </cell>
        </row>
        <row r="2834">
          <cell r="AC2834">
            <v>0</v>
          </cell>
        </row>
        <row r="2835">
          <cell r="AC2835">
            <v>0</v>
          </cell>
        </row>
        <row r="2836">
          <cell r="AC2836">
            <v>0</v>
          </cell>
        </row>
        <row r="2837">
          <cell r="AC2837">
            <v>0</v>
          </cell>
        </row>
        <row r="2838">
          <cell r="AC2838">
            <v>0</v>
          </cell>
        </row>
        <row r="2839">
          <cell r="AC2839">
            <v>0</v>
          </cell>
        </row>
        <row r="2840">
          <cell r="AC2840">
            <v>0</v>
          </cell>
        </row>
        <row r="2841">
          <cell r="AC2841">
            <v>0</v>
          </cell>
        </row>
        <row r="2842">
          <cell r="AC2842">
            <v>0</v>
          </cell>
        </row>
        <row r="2843">
          <cell r="AC2843">
            <v>0</v>
          </cell>
        </row>
        <row r="2844">
          <cell r="AC2844">
            <v>0</v>
          </cell>
        </row>
        <row r="2845">
          <cell r="AC2845">
            <v>0</v>
          </cell>
        </row>
        <row r="2846">
          <cell r="AC2846">
            <v>0</v>
          </cell>
        </row>
        <row r="2847">
          <cell r="AC2847">
            <v>0</v>
          </cell>
        </row>
        <row r="2848">
          <cell r="AC2848">
            <v>0</v>
          </cell>
        </row>
        <row r="2849">
          <cell r="AC2849">
            <v>0</v>
          </cell>
        </row>
        <row r="2850">
          <cell r="AC2850">
            <v>0</v>
          </cell>
        </row>
        <row r="2851">
          <cell r="AC2851">
            <v>0</v>
          </cell>
        </row>
        <row r="2852">
          <cell r="AC2852">
            <v>0</v>
          </cell>
        </row>
        <row r="2853">
          <cell r="AC2853">
            <v>0</v>
          </cell>
        </row>
        <row r="2854">
          <cell r="AC2854">
            <v>0</v>
          </cell>
        </row>
        <row r="2855">
          <cell r="AC2855">
            <v>0</v>
          </cell>
        </row>
        <row r="2856">
          <cell r="AC2856">
            <v>0</v>
          </cell>
        </row>
        <row r="2857">
          <cell r="AC2857">
            <v>0</v>
          </cell>
        </row>
        <row r="2858">
          <cell r="AC2858">
            <v>0</v>
          </cell>
        </row>
        <row r="2859">
          <cell r="AC2859">
            <v>0</v>
          </cell>
        </row>
        <row r="2860">
          <cell r="AC2860">
            <v>0</v>
          </cell>
        </row>
        <row r="2861">
          <cell r="AC2861">
            <v>0</v>
          </cell>
        </row>
        <row r="2862">
          <cell r="AC2862">
            <v>0</v>
          </cell>
        </row>
        <row r="2863">
          <cell r="AC2863">
            <v>0</v>
          </cell>
        </row>
        <row r="2864">
          <cell r="AC2864">
            <v>0</v>
          </cell>
        </row>
        <row r="2865">
          <cell r="AC2865">
            <v>0</v>
          </cell>
        </row>
        <row r="2866">
          <cell r="AC2866">
            <v>0</v>
          </cell>
        </row>
        <row r="2867">
          <cell r="AC2867">
            <v>0</v>
          </cell>
        </row>
        <row r="2868">
          <cell r="AC2868">
            <v>0</v>
          </cell>
        </row>
        <row r="2869">
          <cell r="AC2869">
            <v>0</v>
          </cell>
        </row>
        <row r="2870">
          <cell r="AC2870">
            <v>0</v>
          </cell>
        </row>
        <row r="2871">
          <cell r="AC2871">
            <v>0</v>
          </cell>
        </row>
        <row r="2872">
          <cell r="AC2872">
            <v>0</v>
          </cell>
        </row>
        <row r="2873">
          <cell r="AC2873">
            <v>0</v>
          </cell>
        </row>
        <row r="2874">
          <cell r="AC2874">
            <v>0</v>
          </cell>
        </row>
        <row r="2875">
          <cell r="AC2875">
            <v>0</v>
          </cell>
        </row>
        <row r="2876">
          <cell r="AC2876">
            <v>0</v>
          </cell>
        </row>
        <row r="2877">
          <cell r="AC2877">
            <v>0</v>
          </cell>
        </row>
        <row r="2878">
          <cell r="AC2878">
            <v>0</v>
          </cell>
        </row>
        <row r="2879">
          <cell r="AC2879">
            <v>0</v>
          </cell>
        </row>
        <row r="2880">
          <cell r="AC2880">
            <v>0</v>
          </cell>
        </row>
        <row r="2881">
          <cell r="AC2881">
            <v>0</v>
          </cell>
        </row>
        <row r="2882">
          <cell r="AC2882">
            <v>0</v>
          </cell>
        </row>
        <row r="2883">
          <cell r="AC2883">
            <v>0</v>
          </cell>
        </row>
        <row r="2884">
          <cell r="AC2884">
            <v>0</v>
          </cell>
        </row>
        <row r="2885">
          <cell r="AC2885">
            <v>0</v>
          </cell>
        </row>
        <row r="2886">
          <cell r="AC2886">
            <v>0</v>
          </cell>
        </row>
        <row r="2887">
          <cell r="AC2887">
            <v>0</v>
          </cell>
        </row>
        <row r="2888">
          <cell r="AC2888">
            <v>0</v>
          </cell>
        </row>
        <row r="2889">
          <cell r="AC2889">
            <v>0</v>
          </cell>
        </row>
        <row r="2890">
          <cell r="AC2890">
            <v>0</v>
          </cell>
        </row>
        <row r="2891">
          <cell r="AC2891">
            <v>0</v>
          </cell>
        </row>
        <row r="2892">
          <cell r="AC2892">
            <v>0</v>
          </cell>
        </row>
        <row r="2893">
          <cell r="AC2893">
            <v>0</v>
          </cell>
        </row>
        <row r="2894">
          <cell r="AC2894">
            <v>0</v>
          </cell>
        </row>
        <row r="2895">
          <cell r="AC2895">
            <v>0</v>
          </cell>
        </row>
        <row r="2896">
          <cell r="AC2896">
            <v>0</v>
          </cell>
        </row>
        <row r="2897">
          <cell r="AC2897">
            <v>0</v>
          </cell>
        </row>
        <row r="2898">
          <cell r="AC2898">
            <v>0</v>
          </cell>
        </row>
        <row r="2899">
          <cell r="AC2899">
            <v>0</v>
          </cell>
        </row>
        <row r="2900">
          <cell r="AC2900">
            <v>0</v>
          </cell>
        </row>
        <row r="2901">
          <cell r="AC2901">
            <v>0</v>
          </cell>
        </row>
        <row r="2902">
          <cell r="AC2902">
            <v>0</v>
          </cell>
        </row>
        <row r="2903">
          <cell r="AC2903">
            <v>0</v>
          </cell>
        </row>
        <row r="2904">
          <cell r="AC2904">
            <v>0</v>
          </cell>
        </row>
        <row r="2905">
          <cell r="AC2905">
            <v>0</v>
          </cell>
        </row>
        <row r="2906">
          <cell r="AC2906">
            <v>0</v>
          </cell>
        </row>
        <row r="2907">
          <cell r="AC2907">
            <v>0</v>
          </cell>
        </row>
        <row r="2908">
          <cell r="AC2908">
            <v>0</v>
          </cell>
        </row>
        <row r="2909">
          <cell r="AC2909">
            <v>0</v>
          </cell>
        </row>
        <row r="2910">
          <cell r="AC2910">
            <v>0</v>
          </cell>
        </row>
        <row r="2911">
          <cell r="AC2911">
            <v>0</v>
          </cell>
        </row>
        <row r="2912">
          <cell r="AC2912">
            <v>0</v>
          </cell>
        </row>
        <row r="2913">
          <cell r="AC2913">
            <v>0</v>
          </cell>
        </row>
        <row r="2914">
          <cell r="AC2914">
            <v>0</v>
          </cell>
        </row>
        <row r="2915">
          <cell r="AC2915">
            <v>0</v>
          </cell>
        </row>
        <row r="2916">
          <cell r="AC2916">
            <v>0</v>
          </cell>
        </row>
        <row r="2917">
          <cell r="AC2917">
            <v>0</v>
          </cell>
        </row>
        <row r="2918">
          <cell r="AC2918">
            <v>0</v>
          </cell>
        </row>
        <row r="2919">
          <cell r="AC2919">
            <v>0</v>
          </cell>
        </row>
        <row r="2920">
          <cell r="AC2920">
            <v>0</v>
          </cell>
        </row>
        <row r="2921">
          <cell r="AC2921">
            <v>0</v>
          </cell>
        </row>
        <row r="2922">
          <cell r="AC2922">
            <v>0</v>
          </cell>
        </row>
        <row r="2923">
          <cell r="AC2923">
            <v>0</v>
          </cell>
        </row>
        <row r="2924">
          <cell r="AC2924">
            <v>0</v>
          </cell>
        </row>
        <row r="2925">
          <cell r="AC2925">
            <v>0</v>
          </cell>
        </row>
        <row r="2926">
          <cell r="AC2926">
            <v>0</v>
          </cell>
        </row>
        <row r="2927">
          <cell r="AC2927">
            <v>0</v>
          </cell>
        </row>
        <row r="2928">
          <cell r="AC2928">
            <v>0</v>
          </cell>
        </row>
        <row r="2929">
          <cell r="AC2929">
            <v>0</v>
          </cell>
        </row>
        <row r="2930">
          <cell r="AC2930">
            <v>0</v>
          </cell>
        </row>
        <row r="2931">
          <cell r="AC2931">
            <v>0</v>
          </cell>
        </row>
        <row r="2932">
          <cell r="AC2932">
            <v>0</v>
          </cell>
        </row>
        <row r="2933">
          <cell r="AC2933">
            <v>0</v>
          </cell>
        </row>
        <row r="2934">
          <cell r="AC2934">
            <v>0</v>
          </cell>
        </row>
        <row r="2935">
          <cell r="AC2935">
            <v>0</v>
          </cell>
        </row>
        <row r="2936">
          <cell r="AC2936">
            <v>0</v>
          </cell>
        </row>
        <row r="2937">
          <cell r="AC2937">
            <v>0</v>
          </cell>
        </row>
        <row r="2938">
          <cell r="AC2938">
            <v>0</v>
          </cell>
        </row>
        <row r="2939">
          <cell r="AC2939">
            <v>0</v>
          </cell>
        </row>
        <row r="2940">
          <cell r="AC2940">
            <v>0</v>
          </cell>
        </row>
        <row r="2941">
          <cell r="AC2941">
            <v>0</v>
          </cell>
        </row>
        <row r="2942">
          <cell r="AC2942">
            <v>0</v>
          </cell>
        </row>
        <row r="2943">
          <cell r="AC2943">
            <v>0</v>
          </cell>
        </row>
        <row r="2944">
          <cell r="AC2944">
            <v>0</v>
          </cell>
        </row>
        <row r="2945">
          <cell r="AC2945">
            <v>0</v>
          </cell>
        </row>
        <row r="2946">
          <cell r="AC2946">
            <v>0</v>
          </cell>
        </row>
        <row r="2947">
          <cell r="AC2947">
            <v>0</v>
          </cell>
        </row>
        <row r="2948">
          <cell r="AC2948">
            <v>0</v>
          </cell>
        </row>
        <row r="2949">
          <cell r="AC2949">
            <v>0</v>
          </cell>
        </row>
        <row r="2950">
          <cell r="AC2950">
            <v>0</v>
          </cell>
        </row>
        <row r="2951">
          <cell r="AC2951">
            <v>0</v>
          </cell>
        </row>
        <row r="2952">
          <cell r="AC2952">
            <v>0</v>
          </cell>
        </row>
        <row r="2953">
          <cell r="AC2953">
            <v>0</v>
          </cell>
        </row>
        <row r="2954">
          <cell r="AC2954">
            <v>0</v>
          </cell>
        </row>
        <row r="2955">
          <cell r="AC2955">
            <v>0</v>
          </cell>
        </row>
        <row r="2956">
          <cell r="AC2956">
            <v>0</v>
          </cell>
        </row>
        <row r="2957">
          <cell r="AC2957">
            <v>0</v>
          </cell>
        </row>
        <row r="2958">
          <cell r="AC2958">
            <v>0</v>
          </cell>
        </row>
        <row r="2959">
          <cell r="AC2959">
            <v>0</v>
          </cell>
        </row>
        <row r="2960">
          <cell r="AC2960">
            <v>0</v>
          </cell>
        </row>
        <row r="2961">
          <cell r="AC2961">
            <v>0</v>
          </cell>
        </row>
        <row r="2962">
          <cell r="AC2962">
            <v>0</v>
          </cell>
        </row>
        <row r="2963">
          <cell r="AC2963">
            <v>0</v>
          </cell>
        </row>
        <row r="2964">
          <cell r="AC2964">
            <v>0</v>
          </cell>
        </row>
        <row r="2965">
          <cell r="AC2965">
            <v>0</v>
          </cell>
        </row>
        <row r="2966">
          <cell r="AC2966">
            <v>0</v>
          </cell>
        </row>
        <row r="2967">
          <cell r="AC2967">
            <v>0</v>
          </cell>
        </row>
        <row r="2968">
          <cell r="AC2968">
            <v>0</v>
          </cell>
        </row>
        <row r="2969">
          <cell r="AC2969">
            <v>0</v>
          </cell>
        </row>
        <row r="2970">
          <cell r="AC2970">
            <v>0</v>
          </cell>
        </row>
        <row r="2971">
          <cell r="AC2971">
            <v>0</v>
          </cell>
        </row>
        <row r="2972">
          <cell r="AC2972">
            <v>0</v>
          </cell>
        </row>
        <row r="2973">
          <cell r="AC2973">
            <v>0</v>
          </cell>
        </row>
        <row r="2974">
          <cell r="AC2974">
            <v>0</v>
          </cell>
        </row>
        <row r="2975">
          <cell r="AC2975">
            <v>0</v>
          </cell>
        </row>
        <row r="2976">
          <cell r="AC2976">
            <v>0</v>
          </cell>
        </row>
        <row r="2977">
          <cell r="AC2977">
            <v>0</v>
          </cell>
        </row>
        <row r="2978">
          <cell r="AC2978">
            <v>0</v>
          </cell>
        </row>
        <row r="2979">
          <cell r="AC2979">
            <v>0</v>
          </cell>
        </row>
        <row r="2980">
          <cell r="AC2980">
            <v>0</v>
          </cell>
        </row>
        <row r="2981">
          <cell r="AC2981">
            <v>0</v>
          </cell>
        </row>
        <row r="2982">
          <cell r="AC2982">
            <v>0</v>
          </cell>
        </row>
        <row r="2983">
          <cell r="AC2983">
            <v>0</v>
          </cell>
        </row>
        <row r="2984">
          <cell r="AC2984">
            <v>0</v>
          </cell>
        </row>
        <row r="2985">
          <cell r="AC2985">
            <v>0</v>
          </cell>
        </row>
        <row r="2986">
          <cell r="AC2986">
            <v>0</v>
          </cell>
        </row>
        <row r="2987">
          <cell r="AC2987">
            <v>0</v>
          </cell>
        </row>
        <row r="2988">
          <cell r="AC2988">
            <v>0</v>
          </cell>
        </row>
        <row r="2989">
          <cell r="AC2989">
            <v>0</v>
          </cell>
        </row>
        <row r="2990">
          <cell r="AC2990">
            <v>0</v>
          </cell>
        </row>
        <row r="2991">
          <cell r="AC2991">
            <v>0</v>
          </cell>
        </row>
        <row r="2992">
          <cell r="AC2992">
            <v>0</v>
          </cell>
        </row>
        <row r="2993">
          <cell r="AC2993">
            <v>0</v>
          </cell>
        </row>
        <row r="2994">
          <cell r="AC2994">
            <v>0</v>
          </cell>
        </row>
        <row r="2995">
          <cell r="AC2995">
            <v>0</v>
          </cell>
        </row>
        <row r="2996">
          <cell r="AC2996">
            <v>0</v>
          </cell>
        </row>
        <row r="2997">
          <cell r="AC2997">
            <v>0</v>
          </cell>
        </row>
        <row r="2998">
          <cell r="AC2998">
            <v>0</v>
          </cell>
        </row>
        <row r="2999">
          <cell r="AC2999">
            <v>0</v>
          </cell>
        </row>
        <row r="3000">
          <cell r="AC3000">
            <v>0</v>
          </cell>
        </row>
        <row r="3001">
          <cell r="AC3001">
            <v>0</v>
          </cell>
        </row>
        <row r="3002">
          <cell r="AC3002">
            <v>0</v>
          </cell>
        </row>
        <row r="3003">
          <cell r="AC3003">
            <v>0</v>
          </cell>
        </row>
        <row r="3004">
          <cell r="AC3004">
            <v>0</v>
          </cell>
        </row>
        <row r="3005">
          <cell r="AC3005">
            <v>0</v>
          </cell>
        </row>
        <row r="3006">
          <cell r="AC3006">
            <v>0</v>
          </cell>
        </row>
        <row r="3007">
          <cell r="AC3007">
            <v>0</v>
          </cell>
        </row>
        <row r="3008">
          <cell r="AC3008">
            <v>0</v>
          </cell>
        </row>
        <row r="3009">
          <cell r="AC3009">
            <v>0</v>
          </cell>
        </row>
        <row r="3010">
          <cell r="AC3010">
            <v>0</v>
          </cell>
        </row>
        <row r="3011">
          <cell r="AC3011">
            <v>0</v>
          </cell>
        </row>
        <row r="3012">
          <cell r="AC3012">
            <v>0</v>
          </cell>
        </row>
        <row r="3013">
          <cell r="AC3013">
            <v>0</v>
          </cell>
        </row>
        <row r="3014">
          <cell r="AC3014">
            <v>0</v>
          </cell>
        </row>
        <row r="3015">
          <cell r="AC3015">
            <v>0</v>
          </cell>
        </row>
        <row r="3016">
          <cell r="AC3016">
            <v>0</v>
          </cell>
        </row>
        <row r="3017">
          <cell r="AC3017">
            <v>0</v>
          </cell>
        </row>
        <row r="3018">
          <cell r="AC3018">
            <v>0</v>
          </cell>
        </row>
        <row r="3019">
          <cell r="AC3019">
            <v>0</v>
          </cell>
        </row>
        <row r="3020">
          <cell r="AC3020">
            <v>0</v>
          </cell>
        </row>
        <row r="3021">
          <cell r="AC3021">
            <v>0</v>
          </cell>
        </row>
        <row r="3022">
          <cell r="AC3022">
            <v>0</v>
          </cell>
        </row>
        <row r="3023">
          <cell r="AC3023">
            <v>0</v>
          </cell>
        </row>
        <row r="3024">
          <cell r="AC3024">
            <v>0</v>
          </cell>
        </row>
        <row r="3025">
          <cell r="AC3025">
            <v>0</v>
          </cell>
        </row>
        <row r="3026">
          <cell r="AC3026">
            <v>0</v>
          </cell>
        </row>
        <row r="3027">
          <cell r="AC3027">
            <v>0</v>
          </cell>
        </row>
        <row r="3028">
          <cell r="AC3028">
            <v>0</v>
          </cell>
        </row>
        <row r="3029">
          <cell r="AC3029">
            <v>0</v>
          </cell>
        </row>
        <row r="3030">
          <cell r="AC3030">
            <v>0</v>
          </cell>
        </row>
        <row r="3031">
          <cell r="AC3031">
            <v>0</v>
          </cell>
        </row>
        <row r="3032">
          <cell r="AC3032">
            <v>0</v>
          </cell>
        </row>
        <row r="3033">
          <cell r="AC3033">
            <v>0</v>
          </cell>
        </row>
        <row r="3034">
          <cell r="AC3034">
            <v>0</v>
          </cell>
        </row>
        <row r="3035">
          <cell r="AC3035">
            <v>0</v>
          </cell>
        </row>
        <row r="3036">
          <cell r="AC3036">
            <v>0</v>
          </cell>
        </row>
        <row r="3037">
          <cell r="AC3037">
            <v>0</v>
          </cell>
        </row>
        <row r="3038">
          <cell r="AC3038">
            <v>0</v>
          </cell>
        </row>
        <row r="3039">
          <cell r="AC3039">
            <v>0</v>
          </cell>
        </row>
        <row r="3040">
          <cell r="AC3040">
            <v>0</v>
          </cell>
        </row>
        <row r="3041">
          <cell r="AC3041">
            <v>0</v>
          </cell>
        </row>
        <row r="3042">
          <cell r="AC3042">
            <v>0</v>
          </cell>
        </row>
        <row r="3043">
          <cell r="AC3043">
            <v>0</v>
          </cell>
        </row>
        <row r="3044">
          <cell r="AC3044">
            <v>0</v>
          </cell>
        </row>
        <row r="3045">
          <cell r="AC3045">
            <v>0</v>
          </cell>
        </row>
        <row r="3046">
          <cell r="AC3046">
            <v>0</v>
          </cell>
        </row>
        <row r="3047">
          <cell r="AC3047">
            <v>0</v>
          </cell>
        </row>
        <row r="3048">
          <cell r="AC3048">
            <v>0</v>
          </cell>
        </row>
        <row r="3049">
          <cell r="AC3049">
            <v>0</v>
          </cell>
        </row>
        <row r="3050">
          <cell r="AC3050">
            <v>0</v>
          </cell>
        </row>
        <row r="3051">
          <cell r="AC3051">
            <v>0</v>
          </cell>
        </row>
        <row r="3052">
          <cell r="AC3052">
            <v>0</v>
          </cell>
        </row>
        <row r="3053">
          <cell r="AC3053">
            <v>0</v>
          </cell>
        </row>
        <row r="3054">
          <cell r="AC3054">
            <v>0</v>
          </cell>
        </row>
        <row r="3055">
          <cell r="AC3055">
            <v>0</v>
          </cell>
        </row>
        <row r="3056">
          <cell r="AC3056">
            <v>0</v>
          </cell>
        </row>
        <row r="3057">
          <cell r="AC3057">
            <v>0</v>
          </cell>
        </row>
        <row r="3058">
          <cell r="AC3058">
            <v>0</v>
          </cell>
        </row>
        <row r="3059">
          <cell r="AC3059">
            <v>0</v>
          </cell>
        </row>
        <row r="3060">
          <cell r="AC3060">
            <v>0</v>
          </cell>
        </row>
        <row r="3061">
          <cell r="AC3061">
            <v>0</v>
          </cell>
        </row>
        <row r="3062">
          <cell r="AC3062">
            <v>0</v>
          </cell>
        </row>
        <row r="3063">
          <cell r="AC3063">
            <v>0</v>
          </cell>
        </row>
        <row r="3064">
          <cell r="AC3064">
            <v>0</v>
          </cell>
        </row>
        <row r="3065">
          <cell r="AC3065">
            <v>0</v>
          </cell>
        </row>
        <row r="3066">
          <cell r="AC3066">
            <v>0</v>
          </cell>
        </row>
        <row r="3067">
          <cell r="AC3067">
            <v>0</v>
          </cell>
        </row>
        <row r="3068">
          <cell r="AC3068">
            <v>0</v>
          </cell>
        </row>
        <row r="3069">
          <cell r="AC3069">
            <v>0</v>
          </cell>
        </row>
        <row r="3070">
          <cell r="AC3070">
            <v>0</v>
          </cell>
        </row>
        <row r="3071">
          <cell r="AC3071">
            <v>0</v>
          </cell>
        </row>
        <row r="3072">
          <cell r="AC3072">
            <v>0</v>
          </cell>
        </row>
        <row r="3073">
          <cell r="AC3073">
            <v>0</v>
          </cell>
        </row>
        <row r="3074">
          <cell r="AC3074">
            <v>0</v>
          </cell>
        </row>
        <row r="3075">
          <cell r="AC3075">
            <v>0</v>
          </cell>
        </row>
        <row r="3076">
          <cell r="AC3076">
            <v>0</v>
          </cell>
        </row>
        <row r="3077">
          <cell r="AC3077">
            <v>0</v>
          </cell>
        </row>
        <row r="3078">
          <cell r="AC3078">
            <v>0</v>
          </cell>
        </row>
        <row r="3079">
          <cell r="AC3079">
            <v>0</v>
          </cell>
        </row>
        <row r="3080">
          <cell r="AC3080">
            <v>0</v>
          </cell>
        </row>
        <row r="3081">
          <cell r="AC3081">
            <v>0</v>
          </cell>
        </row>
        <row r="3082">
          <cell r="AC3082">
            <v>0</v>
          </cell>
        </row>
        <row r="3083">
          <cell r="AC3083">
            <v>0</v>
          </cell>
        </row>
        <row r="3084">
          <cell r="AC3084">
            <v>0</v>
          </cell>
        </row>
        <row r="3085">
          <cell r="AC3085">
            <v>0</v>
          </cell>
        </row>
        <row r="3086">
          <cell r="AC3086">
            <v>0</v>
          </cell>
        </row>
        <row r="3087">
          <cell r="AC3087">
            <v>0</v>
          </cell>
        </row>
        <row r="3088">
          <cell r="AC3088">
            <v>0</v>
          </cell>
        </row>
        <row r="3089">
          <cell r="AC3089">
            <v>0</v>
          </cell>
        </row>
        <row r="3090">
          <cell r="AC3090">
            <v>0</v>
          </cell>
        </row>
        <row r="3091">
          <cell r="AC3091">
            <v>0</v>
          </cell>
        </row>
        <row r="3092">
          <cell r="AC3092">
            <v>0</v>
          </cell>
        </row>
        <row r="3093">
          <cell r="AC3093">
            <v>0</v>
          </cell>
        </row>
        <row r="3094">
          <cell r="AC3094">
            <v>0</v>
          </cell>
        </row>
        <row r="3095">
          <cell r="AC3095">
            <v>0</v>
          </cell>
        </row>
        <row r="3096">
          <cell r="AC3096">
            <v>0</v>
          </cell>
        </row>
        <row r="3097">
          <cell r="AC3097">
            <v>0</v>
          </cell>
        </row>
        <row r="3098">
          <cell r="AC3098">
            <v>0</v>
          </cell>
        </row>
        <row r="3099">
          <cell r="AC3099">
            <v>0</v>
          </cell>
        </row>
        <row r="3100">
          <cell r="AC3100">
            <v>0</v>
          </cell>
        </row>
        <row r="3101">
          <cell r="AC3101">
            <v>0</v>
          </cell>
        </row>
        <row r="3102">
          <cell r="AC3102">
            <v>0</v>
          </cell>
        </row>
        <row r="3103">
          <cell r="AC3103">
            <v>0</v>
          </cell>
        </row>
        <row r="3104">
          <cell r="AC3104">
            <v>0</v>
          </cell>
        </row>
        <row r="3105">
          <cell r="AC3105">
            <v>0</v>
          </cell>
        </row>
        <row r="3106">
          <cell r="AC3106">
            <v>0</v>
          </cell>
        </row>
        <row r="3107">
          <cell r="AC3107">
            <v>0</v>
          </cell>
        </row>
        <row r="3108">
          <cell r="AC3108">
            <v>0</v>
          </cell>
        </row>
        <row r="3109">
          <cell r="AC3109">
            <v>0</v>
          </cell>
        </row>
        <row r="3110">
          <cell r="AC3110">
            <v>0</v>
          </cell>
        </row>
        <row r="3111">
          <cell r="AC3111">
            <v>0</v>
          </cell>
        </row>
        <row r="3112">
          <cell r="AC3112">
            <v>0</v>
          </cell>
        </row>
        <row r="3113">
          <cell r="AC3113">
            <v>0</v>
          </cell>
        </row>
        <row r="3114">
          <cell r="AC3114">
            <v>0</v>
          </cell>
        </row>
        <row r="3115">
          <cell r="AC3115">
            <v>0</v>
          </cell>
        </row>
        <row r="3116">
          <cell r="AC3116">
            <v>0</v>
          </cell>
        </row>
        <row r="3117">
          <cell r="AC3117">
            <v>0</v>
          </cell>
        </row>
        <row r="3118">
          <cell r="AC3118">
            <v>0</v>
          </cell>
        </row>
        <row r="3119">
          <cell r="AC3119">
            <v>0</v>
          </cell>
        </row>
        <row r="3120">
          <cell r="AC3120">
            <v>0</v>
          </cell>
        </row>
        <row r="3121">
          <cell r="AC3121">
            <v>0</v>
          </cell>
        </row>
        <row r="3122">
          <cell r="AC3122">
            <v>0</v>
          </cell>
        </row>
        <row r="3123">
          <cell r="AC3123">
            <v>0</v>
          </cell>
        </row>
        <row r="3124">
          <cell r="AC3124">
            <v>0</v>
          </cell>
        </row>
        <row r="3125">
          <cell r="AC3125">
            <v>0</v>
          </cell>
        </row>
        <row r="3126">
          <cell r="AC3126">
            <v>0</v>
          </cell>
        </row>
        <row r="3127">
          <cell r="AC3127">
            <v>0</v>
          </cell>
        </row>
        <row r="3128">
          <cell r="AC3128">
            <v>0</v>
          </cell>
        </row>
        <row r="3129">
          <cell r="AC3129">
            <v>0</v>
          </cell>
        </row>
        <row r="3130">
          <cell r="AC3130">
            <v>0</v>
          </cell>
        </row>
        <row r="3131">
          <cell r="AC3131">
            <v>0</v>
          </cell>
        </row>
        <row r="3132">
          <cell r="AC3132">
            <v>0</v>
          </cell>
        </row>
        <row r="3133">
          <cell r="AC3133">
            <v>0</v>
          </cell>
        </row>
        <row r="3134">
          <cell r="AC3134">
            <v>0</v>
          </cell>
        </row>
        <row r="3135">
          <cell r="AC3135">
            <v>0</v>
          </cell>
        </row>
        <row r="3136">
          <cell r="AC3136">
            <v>0</v>
          </cell>
        </row>
        <row r="3137">
          <cell r="AC3137">
            <v>0</v>
          </cell>
        </row>
        <row r="3138">
          <cell r="AC3138">
            <v>0</v>
          </cell>
        </row>
        <row r="3139">
          <cell r="AC3139">
            <v>0</v>
          </cell>
        </row>
        <row r="3140">
          <cell r="AC3140">
            <v>0</v>
          </cell>
        </row>
        <row r="3141">
          <cell r="AC3141">
            <v>0</v>
          </cell>
        </row>
        <row r="3142">
          <cell r="AC3142">
            <v>0</v>
          </cell>
        </row>
        <row r="3143">
          <cell r="AC3143">
            <v>0</v>
          </cell>
        </row>
        <row r="3144">
          <cell r="AC3144">
            <v>0</v>
          </cell>
        </row>
        <row r="3145">
          <cell r="AC3145">
            <v>0</v>
          </cell>
        </row>
        <row r="3146">
          <cell r="AC3146">
            <v>0</v>
          </cell>
        </row>
        <row r="3147">
          <cell r="AC3147">
            <v>0</v>
          </cell>
        </row>
        <row r="3148">
          <cell r="AC3148">
            <v>0</v>
          </cell>
        </row>
        <row r="3149">
          <cell r="AC3149">
            <v>0</v>
          </cell>
        </row>
        <row r="3150">
          <cell r="AC3150">
            <v>0</v>
          </cell>
        </row>
        <row r="3151">
          <cell r="AC3151">
            <v>0</v>
          </cell>
        </row>
        <row r="3152">
          <cell r="AC3152">
            <v>0</v>
          </cell>
        </row>
        <row r="3153">
          <cell r="AC3153">
            <v>0</v>
          </cell>
        </row>
        <row r="3154">
          <cell r="AC3154">
            <v>0</v>
          </cell>
        </row>
        <row r="3155">
          <cell r="AC3155">
            <v>0</v>
          </cell>
        </row>
        <row r="3156">
          <cell r="AC3156">
            <v>0</v>
          </cell>
        </row>
        <row r="3157">
          <cell r="AC3157">
            <v>0</v>
          </cell>
        </row>
        <row r="3158">
          <cell r="AC3158">
            <v>0</v>
          </cell>
        </row>
        <row r="3159">
          <cell r="AC3159">
            <v>0</v>
          </cell>
        </row>
        <row r="3160">
          <cell r="AC3160">
            <v>0</v>
          </cell>
        </row>
        <row r="3161">
          <cell r="AC3161">
            <v>0</v>
          </cell>
        </row>
        <row r="3162">
          <cell r="AC3162">
            <v>0</v>
          </cell>
        </row>
        <row r="3163">
          <cell r="AC3163">
            <v>0</v>
          </cell>
        </row>
        <row r="3164">
          <cell r="AC3164">
            <v>0</v>
          </cell>
        </row>
        <row r="3165">
          <cell r="AC3165">
            <v>0</v>
          </cell>
        </row>
        <row r="3166">
          <cell r="AC3166">
            <v>0</v>
          </cell>
        </row>
        <row r="3167">
          <cell r="AC3167">
            <v>0</v>
          </cell>
        </row>
        <row r="3168">
          <cell r="AC3168">
            <v>0</v>
          </cell>
        </row>
        <row r="3169">
          <cell r="AC3169">
            <v>0</v>
          </cell>
        </row>
        <row r="3170">
          <cell r="AC3170">
            <v>0</v>
          </cell>
        </row>
        <row r="3171">
          <cell r="AC3171">
            <v>0</v>
          </cell>
        </row>
        <row r="3172">
          <cell r="AC3172">
            <v>0</v>
          </cell>
        </row>
        <row r="3173">
          <cell r="AC3173">
            <v>0</v>
          </cell>
        </row>
        <row r="3174">
          <cell r="AC3174">
            <v>0</v>
          </cell>
        </row>
        <row r="3175">
          <cell r="AC3175">
            <v>0</v>
          </cell>
        </row>
        <row r="3176">
          <cell r="AC3176">
            <v>0</v>
          </cell>
        </row>
        <row r="3177">
          <cell r="AC3177">
            <v>0</v>
          </cell>
        </row>
        <row r="3178">
          <cell r="AC3178">
            <v>0</v>
          </cell>
        </row>
        <row r="3179">
          <cell r="AC3179">
            <v>0</v>
          </cell>
        </row>
        <row r="3180">
          <cell r="AC3180">
            <v>0</v>
          </cell>
        </row>
        <row r="3181">
          <cell r="AC3181">
            <v>0</v>
          </cell>
        </row>
        <row r="3182">
          <cell r="AC3182">
            <v>0</v>
          </cell>
        </row>
        <row r="3183">
          <cell r="AC3183">
            <v>0</v>
          </cell>
        </row>
        <row r="3184">
          <cell r="AC3184">
            <v>0</v>
          </cell>
        </row>
        <row r="3185">
          <cell r="AC3185">
            <v>0</v>
          </cell>
        </row>
        <row r="3186">
          <cell r="AC3186">
            <v>0</v>
          </cell>
        </row>
        <row r="3187">
          <cell r="AC3187">
            <v>0</v>
          </cell>
        </row>
        <row r="3188">
          <cell r="AC3188">
            <v>0</v>
          </cell>
        </row>
        <row r="3189">
          <cell r="AC3189">
            <v>0</v>
          </cell>
        </row>
        <row r="3190">
          <cell r="AC3190">
            <v>0</v>
          </cell>
        </row>
        <row r="3191">
          <cell r="AC3191">
            <v>0</v>
          </cell>
        </row>
        <row r="3192">
          <cell r="AC3192">
            <v>0</v>
          </cell>
        </row>
        <row r="3193">
          <cell r="AC3193">
            <v>0</v>
          </cell>
        </row>
        <row r="3194">
          <cell r="AC3194">
            <v>0</v>
          </cell>
        </row>
        <row r="3195">
          <cell r="AC3195">
            <v>0</v>
          </cell>
        </row>
        <row r="3196">
          <cell r="AC3196">
            <v>0</v>
          </cell>
        </row>
        <row r="3197">
          <cell r="AC3197">
            <v>0</v>
          </cell>
        </row>
        <row r="3198">
          <cell r="AC3198">
            <v>0</v>
          </cell>
        </row>
        <row r="3199">
          <cell r="AC3199">
            <v>0</v>
          </cell>
        </row>
        <row r="3200">
          <cell r="AC3200">
            <v>0</v>
          </cell>
        </row>
        <row r="3201">
          <cell r="AC3201">
            <v>0</v>
          </cell>
        </row>
        <row r="3202">
          <cell r="AC3202">
            <v>0</v>
          </cell>
        </row>
        <row r="3203">
          <cell r="AC3203">
            <v>0</v>
          </cell>
        </row>
        <row r="3204">
          <cell r="AC3204">
            <v>0</v>
          </cell>
        </row>
        <row r="3205">
          <cell r="AC3205">
            <v>0</v>
          </cell>
        </row>
        <row r="3206">
          <cell r="AC3206">
            <v>0</v>
          </cell>
        </row>
        <row r="3207">
          <cell r="AC3207">
            <v>0</v>
          </cell>
        </row>
        <row r="3208">
          <cell r="AC3208">
            <v>0</v>
          </cell>
        </row>
        <row r="3209">
          <cell r="AC3209">
            <v>0</v>
          </cell>
        </row>
        <row r="3210">
          <cell r="AC3210">
            <v>0</v>
          </cell>
        </row>
        <row r="3211">
          <cell r="AC3211">
            <v>0</v>
          </cell>
        </row>
        <row r="3212">
          <cell r="AC3212">
            <v>0</v>
          </cell>
        </row>
        <row r="3213">
          <cell r="AC3213">
            <v>0</v>
          </cell>
        </row>
        <row r="3214">
          <cell r="AC3214">
            <v>0</v>
          </cell>
        </row>
        <row r="3215">
          <cell r="AC3215">
            <v>0</v>
          </cell>
        </row>
        <row r="3216">
          <cell r="AC3216">
            <v>0</v>
          </cell>
        </row>
        <row r="3217">
          <cell r="AC3217">
            <v>0</v>
          </cell>
        </row>
        <row r="3218">
          <cell r="AC3218">
            <v>0</v>
          </cell>
        </row>
        <row r="3219">
          <cell r="AC3219">
            <v>0</v>
          </cell>
        </row>
        <row r="3220">
          <cell r="AC3220">
            <v>0</v>
          </cell>
        </row>
        <row r="3221">
          <cell r="AC3221">
            <v>0</v>
          </cell>
        </row>
        <row r="3222">
          <cell r="AC3222">
            <v>0</v>
          </cell>
        </row>
        <row r="3223">
          <cell r="AC3223">
            <v>0</v>
          </cell>
        </row>
        <row r="3224">
          <cell r="AC3224">
            <v>0</v>
          </cell>
        </row>
        <row r="3225">
          <cell r="AC3225">
            <v>0</v>
          </cell>
        </row>
        <row r="3226">
          <cell r="AC3226">
            <v>0</v>
          </cell>
        </row>
        <row r="3227">
          <cell r="AC3227">
            <v>0</v>
          </cell>
        </row>
        <row r="3228">
          <cell r="AC3228">
            <v>0</v>
          </cell>
        </row>
        <row r="3229">
          <cell r="AC3229">
            <v>0</v>
          </cell>
        </row>
        <row r="3230">
          <cell r="AC3230">
            <v>0</v>
          </cell>
        </row>
        <row r="3231">
          <cell r="AC3231">
            <v>0</v>
          </cell>
        </row>
        <row r="3232">
          <cell r="AC3232">
            <v>0</v>
          </cell>
        </row>
        <row r="3233">
          <cell r="AC3233">
            <v>0</v>
          </cell>
        </row>
        <row r="3234">
          <cell r="AC3234">
            <v>0</v>
          </cell>
        </row>
        <row r="3235">
          <cell r="AC3235">
            <v>0</v>
          </cell>
        </row>
        <row r="3236">
          <cell r="AC3236">
            <v>0</v>
          </cell>
        </row>
        <row r="3237">
          <cell r="AC3237">
            <v>0</v>
          </cell>
        </row>
        <row r="3238">
          <cell r="AC3238">
            <v>0</v>
          </cell>
        </row>
        <row r="3239">
          <cell r="AC3239">
            <v>0</v>
          </cell>
        </row>
        <row r="3240">
          <cell r="AC3240">
            <v>0</v>
          </cell>
        </row>
        <row r="3241">
          <cell r="AC3241">
            <v>0</v>
          </cell>
        </row>
        <row r="3242">
          <cell r="AC3242">
            <v>0</v>
          </cell>
        </row>
        <row r="3243">
          <cell r="AC3243">
            <v>0</v>
          </cell>
        </row>
        <row r="3244">
          <cell r="AC3244">
            <v>0</v>
          </cell>
        </row>
        <row r="3245">
          <cell r="AC3245">
            <v>0</v>
          </cell>
        </row>
        <row r="3246">
          <cell r="AC3246">
            <v>0</v>
          </cell>
        </row>
        <row r="3247">
          <cell r="AC3247">
            <v>0</v>
          </cell>
        </row>
        <row r="3248">
          <cell r="AC3248">
            <v>0</v>
          </cell>
        </row>
        <row r="3249">
          <cell r="AC3249">
            <v>0</v>
          </cell>
        </row>
        <row r="3250">
          <cell r="AC3250">
            <v>0</v>
          </cell>
        </row>
        <row r="3251">
          <cell r="AC3251">
            <v>0</v>
          </cell>
        </row>
        <row r="3252">
          <cell r="AC3252">
            <v>0</v>
          </cell>
        </row>
        <row r="3253">
          <cell r="AC3253">
            <v>0</v>
          </cell>
        </row>
        <row r="3254">
          <cell r="AC3254">
            <v>0</v>
          </cell>
        </row>
        <row r="3255">
          <cell r="AC3255">
            <v>0</v>
          </cell>
        </row>
        <row r="3256">
          <cell r="AC3256">
            <v>0</v>
          </cell>
        </row>
        <row r="3257">
          <cell r="AC3257">
            <v>0</v>
          </cell>
        </row>
        <row r="3258">
          <cell r="AC3258">
            <v>0</v>
          </cell>
        </row>
        <row r="3259">
          <cell r="AC3259">
            <v>0</v>
          </cell>
        </row>
        <row r="3260">
          <cell r="AC3260">
            <v>0</v>
          </cell>
        </row>
        <row r="3261">
          <cell r="AC3261">
            <v>0</v>
          </cell>
        </row>
        <row r="3262">
          <cell r="AC3262">
            <v>0</v>
          </cell>
        </row>
        <row r="3263">
          <cell r="AC3263">
            <v>0</v>
          </cell>
        </row>
        <row r="3264">
          <cell r="AC3264">
            <v>0</v>
          </cell>
        </row>
        <row r="3265">
          <cell r="AC3265">
            <v>0</v>
          </cell>
        </row>
        <row r="3266">
          <cell r="AC3266">
            <v>0</v>
          </cell>
        </row>
        <row r="3267">
          <cell r="AC3267">
            <v>0</v>
          </cell>
        </row>
        <row r="3268">
          <cell r="AC3268">
            <v>0</v>
          </cell>
        </row>
        <row r="3269">
          <cell r="AC3269">
            <v>0</v>
          </cell>
        </row>
        <row r="3270">
          <cell r="AC3270">
            <v>0</v>
          </cell>
        </row>
        <row r="3271">
          <cell r="AC3271">
            <v>0</v>
          </cell>
        </row>
        <row r="3272">
          <cell r="AC3272">
            <v>0</v>
          </cell>
        </row>
        <row r="3273">
          <cell r="AC3273">
            <v>0</v>
          </cell>
        </row>
        <row r="3274">
          <cell r="AC3274">
            <v>0</v>
          </cell>
        </row>
        <row r="3275">
          <cell r="AC3275">
            <v>0</v>
          </cell>
        </row>
        <row r="3276">
          <cell r="AC3276">
            <v>0</v>
          </cell>
        </row>
        <row r="3277">
          <cell r="AC3277">
            <v>0</v>
          </cell>
        </row>
        <row r="3278">
          <cell r="AC3278">
            <v>0</v>
          </cell>
        </row>
        <row r="3279">
          <cell r="AC3279">
            <v>0</v>
          </cell>
        </row>
        <row r="3280">
          <cell r="AC3280">
            <v>0</v>
          </cell>
        </row>
        <row r="3281">
          <cell r="AC3281">
            <v>0</v>
          </cell>
        </row>
        <row r="3282">
          <cell r="AC3282">
            <v>0</v>
          </cell>
        </row>
        <row r="3283">
          <cell r="AC3283">
            <v>0</v>
          </cell>
        </row>
        <row r="3284">
          <cell r="AC3284">
            <v>0</v>
          </cell>
        </row>
        <row r="3285">
          <cell r="AC3285">
            <v>0</v>
          </cell>
        </row>
        <row r="3286">
          <cell r="AC3286">
            <v>0</v>
          </cell>
        </row>
        <row r="3287">
          <cell r="AC3287">
            <v>0</v>
          </cell>
        </row>
        <row r="3288">
          <cell r="AC3288">
            <v>0</v>
          </cell>
        </row>
        <row r="3289">
          <cell r="AC3289">
            <v>0</v>
          </cell>
        </row>
        <row r="3290">
          <cell r="AC3290">
            <v>0</v>
          </cell>
        </row>
        <row r="3291">
          <cell r="AC3291">
            <v>0</v>
          </cell>
        </row>
        <row r="3292">
          <cell r="AC3292">
            <v>0</v>
          </cell>
        </row>
        <row r="3293">
          <cell r="AC3293">
            <v>0</v>
          </cell>
        </row>
        <row r="3294">
          <cell r="AC3294">
            <v>0</v>
          </cell>
        </row>
        <row r="3295">
          <cell r="AC3295">
            <v>0</v>
          </cell>
        </row>
        <row r="3296">
          <cell r="AC3296">
            <v>0</v>
          </cell>
        </row>
        <row r="3297">
          <cell r="AC3297">
            <v>0</v>
          </cell>
        </row>
        <row r="3298">
          <cell r="AC3298">
            <v>0</v>
          </cell>
        </row>
        <row r="3299">
          <cell r="AC3299">
            <v>0</v>
          </cell>
        </row>
        <row r="3300">
          <cell r="AC3300">
            <v>0</v>
          </cell>
        </row>
        <row r="3301">
          <cell r="AC3301">
            <v>0</v>
          </cell>
        </row>
        <row r="3302">
          <cell r="AC3302">
            <v>0</v>
          </cell>
        </row>
        <row r="3303">
          <cell r="AC3303">
            <v>0</v>
          </cell>
        </row>
        <row r="3304">
          <cell r="AC3304">
            <v>0</v>
          </cell>
        </row>
        <row r="3305">
          <cell r="AC3305">
            <v>0</v>
          </cell>
        </row>
        <row r="3306">
          <cell r="AC3306">
            <v>0</v>
          </cell>
        </row>
        <row r="3307">
          <cell r="AC3307">
            <v>0</v>
          </cell>
        </row>
        <row r="3308">
          <cell r="AC3308">
            <v>0</v>
          </cell>
        </row>
        <row r="3309">
          <cell r="AC3309">
            <v>0</v>
          </cell>
        </row>
        <row r="3310">
          <cell r="AC3310">
            <v>0</v>
          </cell>
        </row>
        <row r="3311">
          <cell r="AC3311">
            <v>0</v>
          </cell>
        </row>
        <row r="3312">
          <cell r="AC3312">
            <v>0</v>
          </cell>
        </row>
        <row r="3313">
          <cell r="AC3313">
            <v>0</v>
          </cell>
        </row>
        <row r="3314">
          <cell r="AC3314">
            <v>0</v>
          </cell>
        </row>
        <row r="3315">
          <cell r="AC3315">
            <v>0</v>
          </cell>
        </row>
        <row r="3316">
          <cell r="AC3316">
            <v>0</v>
          </cell>
        </row>
        <row r="3317">
          <cell r="AC3317">
            <v>0</v>
          </cell>
        </row>
        <row r="3318">
          <cell r="AC3318">
            <v>0</v>
          </cell>
        </row>
        <row r="3319">
          <cell r="AC3319">
            <v>0</v>
          </cell>
        </row>
        <row r="3320">
          <cell r="AC3320">
            <v>0</v>
          </cell>
        </row>
        <row r="3321">
          <cell r="AC3321">
            <v>0</v>
          </cell>
        </row>
        <row r="3322">
          <cell r="AC3322">
            <v>0</v>
          </cell>
        </row>
        <row r="3323">
          <cell r="AC3323">
            <v>0</v>
          </cell>
        </row>
        <row r="3324">
          <cell r="AC3324">
            <v>0</v>
          </cell>
        </row>
        <row r="3325">
          <cell r="AC3325">
            <v>0</v>
          </cell>
        </row>
        <row r="3326">
          <cell r="AC3326">
            <v>0</v>
          </cell>
        </row>
        <row r="3327">
          <cell r="AC3327">
            <v>0</v>
          </cell>
        </row>
        <row r="3328">
          <cell r="AC3328">
            <v>0</v>
          </cell>
        </row>
        <row r="3329">
          <cell r="AC3329">
            <v>0</v>
          </cell>
        </row>
        <row r="3330">
          <cell r="AC3330">
            <v>0</v>
          </cell>
        </row>
        <row r="3331">
          <cell r="AC3331">
            <v>0</v>
          </cell>
        </row>
        <row r="3332">
          <cell r="AC3332">
            <v>0</v>
          </cell>
        </row>
        <row r="3333">
          <cell r="AC3333">
            <v>0</v>
          </cell>
        </row>
        <row r="3334">
          <cell r="AC3334">
            <v>0</v>
          </cell>
        </row>
        <row r="3335">
          <cell r="AC3335">
            <v>0</v>
          </cell>
        </row>
        <row r="3336">
          <cell r="AC3336">
            <v>0</v>
          </cell>
        </row>
        <row r="3337">
          <cell r="AC3337">
            <v>0</v>
          </cell>
        </row>
        <row r="3338">
          <cell r="AC3338">
            <v>0</v>
          </cell>
        </row>
        <row r="3339">
          <cell r="AC3339">
            <v>0</v>
          </cell>
        </row>
        <row r="3340">
          <cell r="AC3340">
            <v>0</v>
          </cell>
        </row>
        <row r="3341">
          <cell r="AC3341">
            <v>0</v>
          </cell>
        </row>
        <row r="3342">
          <cell r="AC3342">
            <v>0</v>
          </cell>
        </row>
        <row r="3343">
          <cell r="AC3343">
            <v>0</v>
          </cell>
        </row>
        <row r="3344">
          <cell r="AC3344">
            <v>0</v>
          </cell>
        </row>
        <row r="3345">
          <cell r="AC3345">
            <v>0</v>
          </cell>
        </row>
        <row r="3346">
          <cell r="AC3346">
            <v>0</v>
          </cell>
        </row>
        <row r="3347">
          <cell r="AC3347">
            <v>0</v>
          </cell>
        </row>
        <row r="3348">
          <cell r="AC3348">
            <v>0</v>
          </cell>
        </row>
        <row r="3349">
          <cell r="AC3349">
            <v>0</v>
          </cell>
        </row>
        <row r="3350">
          <cell r="AC3350">
            <v>0</v>
          </cell>
        </row>
        <row r="3351">
          <cell r="AC3351">
            <v>0</v>
          </cell>
        </row>
        <row r="3352">
          <cell r="AC3352">
            <v>0</v>
          </cell>
        </row>
        <row r="3353">
          <cell r="AC3353">
            <v>0</v>
          </cell>
        </row>
        <row r="3354">
          <cell r="AC3354">
            <v>0</v>
          </cell>
        </row>
        <row r="3355">
          <cell r="AC3355">
            <v>0</v>
          </cell>
        </row>
        <row r="3356">
          <cell r="AC3356">
            <v>0</v>
          </cell>
        </row>
        <row r="3357">
          <cell r="AC3357">
            <v>0</v>
          </cell>
        </row>
        <row r="3358">
          <cell r="AC3358">
            <v>0</v>
          </cell>
        </row>
        <row r="3359">
          <cell r="AC3359">
            <v>0</v>
          </cell>
        </row>
        <row r="3360">
          <cell r="AC3360">
            <v>0</v>
          </cell>
        </row>
        <row r="3361">
          <cell r="AC3361">
            <v>0</v>
          </cell>
        </row>
        <row r="3362">
          <cell r="AC3362">
            <v>0</v>
          </cell>
        </row>
        <row r="3363">
          <cell r="AC3363">
            <v>0</v>
          </cell>
        </row>
        <row r="3364">
          <cell r="AC3364">
            <v>0</v>
          </cell>
        </row>
        <row r="3365">
          <cell r="AC3365">
            <v>0</v>
          </cell>
        </row>
        <row r="3366">
          <cell r="AC3366">
            <v>0</v>
          </cell>
        </row>
        <row r="3367">
          <cell r="AC3367">
            <v>0</v>
          </cell>
        </row>
        <row r="3368">
          <cell r="AC3368">
            <v>0</v>
          </cell>
        </row>
        <row r="3369">
          <cell r="AC3369">
            <v>0</v>
          </cell>
        </row>
        <row r="3370">
          <cell r="AC3370">
            <v>0</v>
          </cell>
        </row>
        <row r="3371">
          <cell r="AC3371">
            <v>0</v>
          </cell>
        </row>
        <row r="3372">
          <cell r="AC3372">
            <v>0</v>
          </cell>
        </row>
        <row r="3373">
          <cell r="AC3373">
            <v>0</v>
          </cell>
        </row>
        <row r="3374">
          <cell r="AC3374">
            <v>0</v>
          </cell>
        </row>
        <row r="3375">
          <cell r="AC3375">
            <v>0</v>
          </cell>
        </row>
        <row r="3376">
          <cell r="AC3376">
            <v>0</v>
          </cell>
        </row>
        <row r="3377">
          <cell r="AC3377">
            <v>0</v>
          </cell>
        </row>
        <row r="3378">
          <cell r="AC3378">
            <v>0</v>
          </cell>
        </row>
        <row r="3379">
          <cell r="AC3379">
            <v>0</v>
          </cell>
        </row>
        <row r="3380">
          <cell r="AC3380">
            <v>0</v>
          </cell>
        </row>
        <row r="3381">
          <cell r="AC3381">
            <v>0</v>
          </cell>
        </row>
        <row r="3382">
          <cell r="AC3382">
            <v>0</v>
          </cell>
        </row>
        <row r="3383">
          <cell r="AC3383">
            <v>0</v>
          </cell>
        </row>
        <row r="3384">
          <cell r="AC3384">
            <v>0</v>
          </cell>
        </row>
        <row r="3385">
          <cell r="AC3385">
            <v>0</v>
          </cell>
        </row>
        <row r="3386">
          <cell r="AC3386">
            <v>0</v>
          </cell>
        </row>
        <row r="3387">
          <cell r="AC3387">
            <v>0</v>
          </cell>
        </row>
        <row r="3388">
          <cell r="AC3388">
            <v>0</v>
          </cell>
        </row>
        <row r="3389">
          <cell r="AC3389">
            <v>0</v>
          </cell>
        </row>
        <row r="3390">
          <cell r="AC3390">
            <v>0</v>
          </cell>
        </row>
        <row r="3391">
          <cell r="AC3391">
            <v>0</v>
          </cell>
        </row>
        <row r="3392">
          <cell r="AC3392">
            <v>0</v>
          </cell>
        </row>
        <row r="3393">
          <cell r="AC3393">
            <v>0</v>
          </cell>
        </row>
        <row r="3394">
          <cell r="AC3394">
            <v>0</v>
          </cell>
        </row>
        <row r="3395">
          <cell r="AC3395">
            <v>0</v>
          </cell>
        </row>
        <row r="3396">
          <cell r="AC3396">
            <v>0</v>
          </cell>
        </row>
        <row r="3397">
          <cell r="AC3397">
            <v>0</v>
          </cell>
        </row>
        <row r="3398">
          <cell r="AC3398">
            <v>0</v>
          </cell>
        </row>
        <row r="3399">
          <cell r="AC3399">
            <v>0</v>
          </cell>
        </row>
        <row r="3400">
          <cell r="AC3400">
            <v>0</v>
          </cell>
        </row>
        <row r="3401">
          <cell r="AC3401">
            <v>0</v>
          </cell>
        </row>
        <row r="3402">
          <cell r="AC3402">
            <v>0</v>
          </cell>
        </row>
        <row r="3403">
          <cell r="AC3403">
            <v>0</v>
          </cell>
        </row>
        <row r="3404">
          <cell r="AC3404">
            <v>0</v>
          </cell>
        </row>
        <row r="3405">
          <cell r="AC3405">
            <v>0</v>
          </cell>
        </row>
        <row r="3406">
          <cell r="AC3406">
            <v>0</v>
          </cell>
        </row>
        <row r="3407">
          <cell r="AC3407">
            <v>0</v>
          </cell>
        </row>
        <row r="3408">
          <cell r="AC3408">
            <v>0</v>
          </cell>
        </row>
        <row r="3409">
          <cell r="AC3409">
            <v>0</v>
          </cell>
        </row>
        <row r="3410">
          <cell r="AC3410">
            <v>0</v>
          </cell>
        </row>
        <row r="3411">
          <cell r="AC3411">
            <v>0</v>
          </cell>
        </row>
        <row r="3412">
          <cell r="AC3412">
            <v>0</v>
          </cell>
        </row>
        <row r="3413">
          <cell r="AC3413">
            <v>0</v>
          </cell>
        </row>
        <row r="3414">
          <cell r="AC3414">
            <v>0</v>
          </cell>
        </row>
        <row r="3415">
          <cell r="AC3415">
            <v>0</v>
          </cell>
        </row>
        <row r="3416">
          <cell r="AC3416">
            <v>0</v>
          </cell>
        </row>
        <row r="3417">
          <cell r="AC3417">
            <v>0</v>
          </cell>
        </row>
        <row r="3418">
          <cell r="AC3418">
            <v>0</v>
          </cell>
        </row>
        <row r="3419">
          <cell r="AC3419">
            <v>0</v>
          </cell>
        </row>
        <row r="3420">
          <cell r="AC3420">
            <v>0</v>
          </cell>
        </row>
        <row r="3421">
          <cell r="AC3421">
            <v>0</v>
          </cell>
        </row>
        <row r="3422">
          <cell r="AC3422">
            <v>0</v>
          </cell>
        </row>
        <row r="3423">
          <cell r="AC3423">
            <v>0</v>
          </cell>
        </row>
        <row r="3424">
          <cell r="AC3424">
            <v>0</v>
          </cell>
        </row>
        <row r="3425">
          <cell r="AC3425">
            <v>0</v>
          </cell>
        </row>
        <row r="3426">
          <cell r="AC3426">
            <v>0</v>
          </cell>
        </row>
        <row r="3427">
          <cell r="AC3427">
            <v>0</v>
          </cell>
        </row>
        <row r="3428">
          <cell r="AC3428">
            <v>0</v>
          </cell>
        </row>
        <row r="3429">
          <cell r="AC3429">
            <v>0</v>
          </cell>
        </row>
        <row r="3430">
          <cell r="AC3430">
            <v>0</v>
          </cell>
        </row>
        <row r="3431">
          <cell r="AC3431">
            <v>0</v>
          </cell>
        </row>
        <row r="3432">
          <cell r="AC3432">
            <v>0</v>
          </cell>
        </row>
        <row r="3433">
          <cell r="AC3433">
            <v>0</v>
          </cell>
        </row>
        <row r="3434">
          <cell r="AC3434">
            <v>0</v>
          </cell>
        </row>
        <row r="3435">
          <cell r="AC3435">
            <v>0</v>
          </cell>
        </row>
        <row r="3436">
          <cell r="AC3436">
            <v>0</v>
          </cell>
        </row>
        <row r="3437">
          <cell r="AC3437">
            <v>0</v>
          </cell>
        </row>
        <row r="3438">
          <cell r="AC3438">
            <v>0</v>
          </cell>
        </row>
        <row r="3439">
          <cell r="AC3439">
            <v>0</v>
          </cell>
        </row>
        <row r="3440">
          <cell r="AC3440">
            <v>0</v>
          </cell>
        </row>
        <row r="3441">
          <cell r="AC3441">
            <v>0</v>
          </cell>
        </row>
        <row r="3442">
          <cell r="AC3442">
            <v>0</v>
          </cell>
        </row>
        <row r="3443">
          <cell r="AC3443">
            <v>0</v>
          </cell>
        </row>
        <row r="3444">
          <cell r="AC3444">
            <v>0</v>
          </cell>
        </row>
        <row r="3445">
          <cell r="AC3445">
            <v>0</v>
          </cell>
        </row>
        <row r="3446">
          <cell r="AC3446">
            <v>0</v>
          </cell>
        </row>
        <row r="3447">
          <cell r="AC3447">
            <v>0</v>
          </cell>
        </row>
        <row r="3448">
          <cell r="AC3448">
            <v>0</v>
          </cell>
        </row>
        <row r="3449">
          <cell r="AC3449">
            <v>0</v>
          </cell>
        </row>
        <row r="3450">
          <cell r="AC3450">
            <v>0</v>
          </cell>
        </row>
        <row r="3451">
          <cell r="AC3451">
            <v>0</v>
          </cell>
        </row>
        <row r="3452">
          <cell r="AC3452">
            <v>0</v>
          </cell>
        </row>
        <row r="3453">
          <cell r="AC3453">
            <v>0</v>
          </cell>
        </row>
        <row r="3454">
          <cell r="AC3454">
            <v>0</v>
          </cell>
        </row>
        <row r="3455">
          <cell r="AC3455">
            <v>0</v>
          </cell>
        </row>
        <row r="3456">
          <cell r="AC3456">
            <v>0</v>
          </cell>
        </row>
        <row r="3457">
          <cell r="AC3457">
            <v>0</v>
          </cell>
        </row>
        <row r="3458">
          <cell r="AC3458">
            <v>0</v>
          </cell>
        </row>
        <row r="3459">
          <cell r="AC3459">
            <v>0</v>
          </cell>
        </row>
        <row r="3460">
          <cell r="AC3460">
            <v>0</v>
          </cell>
        </row>
        <row r="3461">
          <cell r="AC3461">
            <v>0</v>
          </cell>
        </row>
        <row r="3462">
          <cell r="AC3462">
            <v>0</v>
          </cell>
        </row>
        <row r="3463">
          <cell r="AC3463">
            <v>0</v>
          </cell>
        </row>
        <row r="3464">
          <cell r="AC3464">
            <v>0</v>
          </cell>
        </row>
        <row r="3465">
          <cell r="AC3465">
            <v>0</v>
          </cell>
        </row>
        <row r="3466">
          <cell r="AC3466">
            <v>0</v>
          </cell>
        </row>
        <row r="3467">
          <cell r="AC3467">
            <v>0</v>
          </cell>
        </row>
        <row r="3468">
          <cell r="AC3468">
            <v>0</v>
          </cell>
        </row>
        <row r="3469">
          <cell r="AC3469">
            <v>0</v>
          </cell>
        </row>
        <row r="3470">
          <cell r="AC3470">
            <v>0</v>
          </cell>
        </row>
        <row r="3471">
          <cell r="AC3471">
            <v>0</v>
          </cell>
        </row>
        <row r="3472">
          <cell r="AC3472">
            <v>0</v>
          </cell>
        </row>
        <row r="3473">
          <cell r="AC3473">
            <v>0</v>
          </cell>
        </row>
        <row r="3474">
          <cell r="AC3474">
            <v>0</v>
          </cell>
        </row>
        <row r="3475">
          <cell r="AC3475">
            <v>0</v>
          </cell>
        </row>
        <row r="3476">
          <cell r="AC3476">
            <v>0</v>
          </cell>
        </row>
        <row r="3477">
          <cell r="AC3477">
            <v>0</v>
          </cell>
        </row>
        <row r="3478">
          <cell r="AC3478">
            <v>0</v>
          </cell>
        </row>
        <row r="3479">
          <cell r="AC3479">
            <v>0</v>
          </cell>
        </row>
        <row r="3480">
          <cell r="AC3480">
            <v>0</v>
          </cell>
        </row>
        <row r="3481">
          <cell r="AC3481">
            <v>0</v>
          </cell>
        </row>
        <row r="3482">
          <cell r="AC3482">
            <v>0</v>
          </cell>
        </row>
        <row r="3483">
          <cell r="AC3483">
            <v>0</v>
          </cell>
        </row>
        <row r="3484">
          <cell r="AC3484">
            <v>0</v>
          </cell>
        </row>
        <row r="3485">
          <cell r="AC3485">
            <v>0</v>
          </cell>
        </row>
        <row r="3486">
          <cell r="AC3486">
            <v>0</v>
          </cell>
        </row>
        <row r="3487">
          <cell r="AC3487">
            <v>0</v>
          </cell>
        </row>
        <row r="3488">
          <cell r="AC3488">
            <v>0</v>
          </cell>
        </row>
        <row r="3489">
          <cell r="AC3489">
            <v>0</v>
          </cell>
        </row>
        <row r="3490">
          <cell r="AC3490">
            <v>0</v>
          </cell>
        </row>
        <row r="3491">
          <cell r="AC3491">
            <v>0</v>
          </cell>
        </row>
        <row r="3492">
          <cell r="AC3492">
            <v>0</v>
          </cell>
        </row>
        <row r="3493">
          <cell r="AC3493">
            <v>0</v>
          </cell>
        </row>
        <row r="3494">
          <cell r="AC3494">
            <v>0</v>
          </cell>
        </row>
        <row r="3495">
          <cell r="AC3495">
            <v>0</v>
          </cell>
        </row>
        <row r="3496">
          <cell r="AC3496">
            <v>0</v>
          </cell>
        </row>
        <row r="3497">
          <cell r="AC3497">
            <v>0</v>
          </cell>
        </row>
        <row r="3498">
          <cell r="AC3498">
            <v>0</v>
          </cell>
        </row>
        <row r="3499">
          <cell r="AC3499">
            <v>0</v>
          </cell>
        </row>
        <row r="3500">
          <cell r="AC3500">
            <v>0</v>
          </cell>
        </row>
        <row r="3501">
          <cell r="AC3501">
            <v>0</v>
          </cell>
        </row>
        <row r="3502">
          <cell r="AC3502">
            <v>0</v>
          </cell>
        </row>
        <row r="3503">
          <cell r="AC3503">
            <v>0</v>
          </cell>
        </row>
        <row r="3504">
          <cell r="AC3504">
            <v>0</v>
          </cell>
        </row>
        <row r="3505">
          <cell r="AC3505">
            <v>0</v>
          </cell>
        </row>
        <row r="3506">
          <cell r="AC3506">
            <v>0</v>
          </cell>
        </row>
        <row r="3507">
          <cell r="AC3507">
            <v>0</v>
          </cell>
        </row>
        <row r="3508">
          <cell r="AC3508">
            <v>0</v>
          </cell>
        </row>
        <row r="3509">
          <cell r="AC3509">
            <v>0</v>
          </cell>
        </row>
        <row r="3510">
          <cell r="AC3510">
            <v>0</v>
          </cell>
        </row>
        <row r="3511">
          <cell r="AC3511">
            <v>0</v>
          </cell>
        </row>
        <row r="3512">
          <cell r="AC3512">
            <v>0</v>
          </cell>
        </row>
        <row r="3513">
          <cell r="AC3513">
            <v>0</v>
          </cell>
        </row>
        <row r="3514">
          <cell r="AC3514">
            <v>0</v>
          </cell>
        </row>
        <row r="3515">
          <cell r="AC3515">
            <v>0</v>
          </cell>
        </row>
        <row r="3516">
          <cell r="AC3516">
            <v>0</v>
          </cell>
        </row>
        <row r="3517">
          <cell r="AC3517">
            <v>0</v>
          </cell>
        </row>
        <row r="3518">
          <cell r="AC3518">
            <v>0</v>
          </cell>
        </row>
        <row r="3519">
          <cell r="AC3519">
            <v>0</v>
          </cell>
        </row>
        <row r="3520">
          <cell r="AC3520">
            <v>0</v>
          </cell>
        </row>
        <row r="3521">
          <cell r="AC3521">
            <v>0</v>
          </cell>
        </row>
        <row r="3522">
          <cell r="AC3522">
            <v>0</v>
          </cell>
        </row>
        <row r="3523">
          <cell r="AC3523">
            <v>0</v>
          </cell>
        </row>
        <row r="3524">
          <cell r="AC3524">
            <v>0</v>
          </cell>
        </row>
        <row r="3525">
          <cell r="AC3525">
            <v>0</v>
          </cell>
        </row>
        <row r="3526">
          <cell r="AC3526">
            <v>0</v>
          </cell>
        </row>
        <row r="3527">
          <cell r="AC3527">
            <v>0</v>
          </cell>
        </row>
        <row r="3528">
          <cell r="AC3528">
            <v>0</v>
          </cell>
        </row>
        <row r="3529">
          <cell r="AC3529">
            <v>0</v>
          </cell>
        </row>
        <row r="3530">
          <cell r="AC3530">
            <v>0</v>
          </cell>
        </row>
        <row r="3531">
          <cell r="AC3531">
            <v>0</v>
          </cell>
        </row>
        <row r="3532">
          <cell r="AC3532">
            <v>0</v>
          </cell>
        </row>
        <row r="3533">
          <cell r="AC3533">
            <v>0</v>
          </cell>
        </row>
        <row r="3534">
          <cell r="AC3534">
            <v>0</v>
          </cell>
        </row>
        <row r="3535">
          <cell r="AC3535">
            <v>0</v>
          </cell>
        </row>
        <row r="3536">
          <cell r="AC3536">
            <v>0</v>
          </cell>
        </row>
        <row r="3537">
          <cell r="AC3537">
            <v>0</v>
          </cell>
        </row>
        <row r="3538">
          <cell r="AC3538">
            <v>0</v>
          </cell>
        </row>
        <row r="3539">
          <cell r="AC3539">
            <v>0</v>
          </cell>
        </row>
        <row r="3540">
          <cell r="AC3540">
            <v>0</v>
          </cell>
        </row>
        <row r="3541">
          <cell r="AC3541">
            <v>0</v>
          </cell>
        </row>
        <row r="3542">
          <cell r="AC3542">
            <v>0</v>
          </cell>
        </row>
        <row r="3543">
          <cell r="AC3543">
            <v>0</v>
          </cell>
        </row>
        <row r="3544">
          <cell r="AC3544">
            <v>0</v>
          </cell>
        </row>
        <row r="3545">
          <cell r="AC3545">
            <v>0</v>
          </cell>
        </row>
        <row r="3546">
          <cell r="AC3546">
            <v>0</v>
          </cell>
        </row>
        <row r="3547">
          <cell r="AC3547">
            <v>0</v>
          </cell>
        </row>
        <row r="3548">
          <cell r="AC3548">
            <v>0</v>
          </cell>
        </row>
        <row r="3549">
          <cell r="AC3549">
            <v>0</v>
          </cell>
        </row>
        <row r="3550">
          <cell r="AC3550">
            <v>0</v>
          </cell>
        </row>
        <row r="3551">
          <cell r="AC3551">
            <v>0</v>
          </cell>
        </row>
        <row r="3552">
          <cell r="AC3552">
            <v>0</v>
          </cell>
        </row>
        <row r="3553">
          <cell r="AC3553">
            <v>0</v>
          </cell>
        </row>
        <row r="3554">
          <cell r="AC3554">
            <v>0</v>
          </cell>
        </row>
        <row r="3555">
          <cell r="AC3555">
            <v>0</v>
          </cell>
        </row>
        <row r="3556">
          <cell r="AC3556">
            <v>0</v>
          </cell>
        </row>
        <row r="3557">
          <cell r="AC3557">
            <v>0</v>
          </cell>
        </row>
        <row r="3558">
          <cell r="AC3558">
            <v>0</v>
          </cell>
        </row>
        <row r="3559">
          <cell r="AC3559">
            <v>0</v>
          </cell>
        </row>
        <row r="3560">
          <cell r="AC3560">
            <v>0</v>
          </cell>
        </row>
        <row r="3561">
          <cell r="AC3561">
            <v>0</v>
          </cell>
        </row>
        <row r="3562">
          <cell r="AC3562">
            <v>0</v>
          </cell>
        </row>
        <row r="3563">
          <cell r="AC3563">
            <v>0</v>
          </cell>
        </row>
        <row r="3564">
          <cell r="AC3564">
            <v>0</v>
          </cell>
        </row>
        <row r="3565">
          <cell r="AC3565">
            <v>0</v>
          </cell>
        </row>
        <row r="3566">
          <cell r="AC3566">
            <v>0</v>
          </cell>
        </row>
        <row r="3567">
          <cell r="AC3567">
            <v>0</v>
          </cell>
        </row>
        <row r="3568">
          <cell r="AC3568">
            <v>0</v>
          </cell>
        </row>
        <row r="3569">
          <cell r="AC3569">
            <v>0</v>
          </cell>
        </row>
        <row r="3570">
          <cell r="AC3570">
            <v>0</v>
          </cell>
        </row>
        <row r="3571">
          <cell r="AC3571">
            <v>0</v>
          </cell>
        </row>
        <row r="3572">
          <cell r="AC3572">
            <v>0</v>
          </cell>
        </row>
        <row r="3573">
          <cell r="AC3573">
            <v>0</v>
          </cell>
        </row>
        <row r="3574">
          <cell r="AC3574">
            <v>0</v>
          </cell>
        </row>
        <row r="3575">
          <cell r="AC3575">
            <v>0</v>
          </cell>
        </row>
        <row r="3576">
          <cell r="AC3576">
            <v>0</v>
          </cell>
        </row>
        <row r="3577">
          <cell r="AC3577">
            <v>0</v>
          </cell>
        </row>
        <row r="3578">
          <cell r="AC3578">
            <v>0</v>
          </cell>
        </row>
        <row r="3579">
          <cell r="AC3579">
            <v>0</v>
          </cell>
        </row>
        <row r="3580">
          <cell r="AC3580">
            <v>0</v>
          </cell>
        </row>
        <row r="3581">
          <cell r="AC3581">
            <v>0</v>
          </cell>
        </row>
        <row r="3582">
          <cell r="AC3582">
            <v>0</v>
          </cell>
        </row>
        <row r="3583">
          <cell r="AC3583">
            <v>0</v>
          </cell>
        </row>
        <row r="3584">
          <cell r="AC3584">
            <v>0</v>
          </cell>
        </row>
        <row r="3585">
          <cell r="AC3585">
            <v>0</v>
          </cell>
        </row>
        <row r="3586">
          <cell r="AC3586">
            <v>0</v>
          </cell>
        </row>
        <row r="3587">
          <cell r="AC3587">
            <v>0</v>
          </cell>
        </row>
        <row r="3588">
          <cell r="AC3588">
            <v>0</v>
          </cell>
        </row>
        <row r="3589">
          <cell r="AC3589">
            <v>0</v>
          </cell>
        </row>
        <row r="3590">
          <cell r="AC3590">
            <v>0</v>
          </cell>
        </row>
        <row r="3591">
          <cell r="AC3591">
            <v>0</v>
          </cell>
        </row>
        <row r="3592">
          <cell r="AC3592">
            <v>0</v>
          </cell>
        </row>
        <row r="3593">
          <cell r="AC3593">
            <v>0</v>
          </cell>
        </row>
        <row r="3594">
          <cell r="AC3594">
            <v>0</v>
          </cell>
        </row>
        <row r="3595">
          <cell r="AC3595">
            <v>0</v>
          </cell>
        </row>
        <row r="3596">
          <cell r="AC3596">
            <v>0</v>
          </cell>
        </row>
        <row r="3597">
          <cell r="AC3597">
            <v>0</v>
          </cell>
        </row>
        <row r="3598">
          <cell r="AC3598">
            <v>0</v>
          </cell>
        </row>
        <row r="3599">
          <cell r="AC3599">
            <v>0</v>
          </cell>
        </row>
        <row r="3600">
          <cell r="AC3600">
            <v>0</v>
          </cell>
        </row>
        <row r="3601">
          <cell r="AC3601">
            <v>0</v>
          </cell>
        </row>
        <row r="3602">
          <cell r="AC3602">
            <v>0</v>
          </cell>
        </row>
        <row r="3603">
          <cell r="AC3603">
            <v>0</v>
          </cell>
        </row>
        <row r="3604">
          <cell r="AC3604">
            <v>0</v>
          </cell>
        </row>
        <row r="3605">
          <cell r="AC3605">
            <v>0</v>
          </cell>
        </row>
        <row r="3606">
          <cell r="AC3606">
            <v>0</v>
          </cell>
        </row>
        <row r="3607">
          <cell r="AC3607">
            <v>0</v>
          </cell>
        </row>
        <row r="3608">
          <cell r="AC3608">
            <v>0</v>
          </cell>
        </row>
        <row r="3609">
          <cell r="AC3609">
            <v>0</v>
          </cell>
        </row>
        <row r="3610">
          <cell r="AC3610">
            <v>0</v>
          </cell>
        </row>
        <row r="3611">
          <cell r="AC3611">
            <v>0</v>
          </cell>
        </row>
        <row r="3612">
          <cell r="AC3612">
            <v>0</v>
          </cell>
        </row>
        <row r="3613">
          <cell r="AC3613">
            <v>0</v>
          </cell>
        </row>
        <row r="3614">
          <cell r="AC3614">
            <v>0</v>
          </cell>
        </row>
        <row r="3615">
          <cell r="AC3615">
            <v>0</v>
          </cell>
        </row>
        <row r="3616">
          <cell r="AC3616">
            <v>0</v>
          </cell>
        </row>
        <row r="3617">
          <cell r="AC3617">
            <v>0</v>
          </cell>
        </row>
        <row r="3618">
          <cell r="AC3618">
            <v>0</v>
          </cell>
        </row>
        <row r="3619">
          <cell r="AC3619">
            <v>0</v>
          </cell>
        </row>
        <row r="3620">
          <cell r="AC3620">
            <v>0</v>
          </cell>
        </row>
        <row r="3621">
          <cell r="AC3621">
            <v>0</v>
          </cell>
        </row>
        <row r="3622">
          <cell r="AC3622">
            <v>0</v>
          </cell>
        </row>
        <row r="3623">
          <cell r="AC3623">
            <v>0</v>
          </cell>
        </row>
        <row r="3624">
          <cell r="AC3624">
            <v>0</v>
          </cell>
        </row>
        <row r="3625">
          <cell r="AC3625">
            <v>0</v>
          </cell>
        </row>
        <row r="3626">
          <cell r="AC3626">
            <v>0</v>
          </cell>
        </row>
        <row r="3627">
          <cell r="AC3627">
            <v>0</v>
          </cell>
        </row>
        <row r="3628">
          <cell r="AC3628">
            <v>0</v>
          </cell>
        </row>
        <row r="3629">
          <cell r="AC3629">
            <v>0</v>
          </cell>
        </row>
        <row r="3630">
          <cell r="AC3630">
            <v>0</v>
          </cell>
        </row>
        <row r="3631">
          <cell r="AC3631">
            <v>0</v>
          </cell>
        </row>
        <row r="3632">
          <cell r="AC3632">
            <v>0</v>
          </cell>
        </row>
        <row r="3633">
          <cell r="AC3633">
            <v>0</v>
          </cell>
        </row>
        <row r="3634">
          <cell r="AC3634">
            <v>0</v>
          </cell>
        </row>
        <row r="3635">
          <cell r="AC3635">
            <v>0</v>
          </cell>
        </row>
        <row r="3636">
          <cell r="AC3636">
            <v>0</v>
          </cell>
        </row>
        <row r="3637">
          <cell r="AC3637">
            <v>0</v>
          </cell>
        </row>
        <row r="3638">
          <cell r="AC3638">
            <v>0</v>
          </cell>
        </row>
        <row r="3639">
          <cell r="AC3639">
            <v>0</v>
          </cell>
        </row>
        <row r="3640">
          <cell r="AC3640">
            <v>0</v>
          </cell>
        </row>
        <row r="3641">
          <cell r="AC3641">
            <v>0</v>
          </cell>
        </row>
        <row r="3642">
          <cell r="AC3642">
            <v>0</v>
          </cell>
        </row>
        <row r="3643">
          <cell r="AC3643">
            <v>0</v>
          </cell>
        </row>
        <row r="3644">
          <cell r="AC3644">
            <v>0</v>
          </cell>
        </row>
        <row r="3645">
          <cell r="AC3645">
            <v>0</v>
          </cell>
        </row>
        <row r="3646">
          <cell r="AC3646">
            <v>0</v>
          </cell>
        </row>
        <row r="3647">
          <cell r="AC3647">
            <v>0</v>
          </cell>
        </row>
        <row r="3648">
          <cell r="AC3648">
            <v>0</v>
          </cell>
        </row>
        <row r="3649">
          <cell r="AC3649">
            <v>0</v>
          </cell>
        </row>
        <row r="3650">
          <cell r="AC3650">
            <v>0</v>
          </cell>
        </row>
        <row r="3651">
          <cell r="AC3651">
            <v>0</v>
          </cell>
        </row>
        <row r="3652">
          <cell r="AC3652">
            <v>0</v>
          </cell>
        </row>
        <row r="3653">
          <cell r="AC3653">
            <v>0</v>
          </cell>
        </row>
        <row r="3654">
          <cell r="AC3654">
            <v>0</v>
          </cell>
        </row>
        <row r="3655">
          <cell r="AC3655">
            <v>0</v>
          </cell>
        </row>
        <row r="3656">
          <cell r="AC3656">
            <v>0</v>
          </cell>
        </row>
        <row r="3657">
          <cell r="AC3657">
            <v>0</v>
          </cell>
        </row>
        <row r="3658">
          <cell r="AC3658">
            <v>0</v>
          </cell>
        </row>
        <row r="3659">
          <cell r="AC3659">
            <v>0</v>
          </cell>
        </row>
        <row r="3660">
          <cell r="AC3660">
            <v>0</v>
          </cell>
        </row>
        <row r="3661">
          <cell r="AC3661">
            <v>0</v>
          </cell>
        </row>
        <row r="3662">
          <cell r="AC3662">
            <v>0</v>
          </cell>
        </row>
        <row r="3663">
          <cell r="AC3663">
            <v>0</v>
          </cell>
        </row>
        <row r="3664">
          <cell r="AC3664">
            <v>0</v>
          </cell>
        </row>
        <row r="3665">
          <cell r="AC3665">
            <v>0</v>
          </cell>
        </row>
        <row r="3666">
          <cell r="AC3666">
            <v>0</v>
          </cell>
        </row>
        <row r="3667">
          <cell r="AC3667">
            <v>0</v>
          </cell>
        </row>
        <row r="3668">
          <cell r="AC3668">
            <v>0</v>
          </cell>
        </row>
        <row r="3669">
          <cell r="AC3669">
            <v>0</v>
          </cell>
        </row>
        <row r="3670">
          <cell r="AC3670">
            <v>0</v>
          </cell>
        </row>
        <row r="3671">
          <cell r="AC3671">
            <v>0</v>
          </cell>
        </row>
        <row r="3672">
          <cell r="AC3672">
            <v>0</v>
          </cell>
        </row>
        <row r="3673">
          <cell r="AC3673">
            <v>0</v>
          </cell>
        </row>
        <row r="3674">
          <cell r="AC3674">
            <v>0</v>
          </cell>
        </row>
        <row r="3675">
          <cell r="AC3675">
            <v>0</v>
          </cell>
        </row>
        <row r="3676">
          <cell r="AC3676">
            <v>0</v>
          </cell>
        </row>
        <row r="3677">
          <cell r="AC3677">
            <v>0</v>
          </cell>
        </row>
        <row r="3678">
          <cell r="AC3678">
            <v>0</v>
          </cell>
        </row>
        <row r="3679">
          <cell r="AC3679">
            <v>0</v>
          </cell>
        </row>
        <row r="3680">
          <cell r="AC3680">
            <v>0</v>
          </cell>
        </row>
        <row r="3681">
          <cell r="AC3681">
            <v>0</v>
          </cell>
        </row>
        <row r="3682">
          <cell r="AC3682">
            <v>0</v>
          </cell>
        </row>
        <row r="3683">
          <cell r="AC3683">
            <v>0</v>
          </cell>
        </row>
        <row r="3684">
          <cell r="AC3684">
            <v>0</v>
          </cell>
        </row>
        <row r="3685">
          <cell r="AC3685">
            <v>0</v>
          </cell>
        </row>
        <row r="3686">
          <cell r="AC3686">
            <v>0</v>
          </cell>
        </row>
        <row r="3687">
          <cell r="AC3687">
            <v>0</v>
          </cell>
        </row>
        <row r="3688">
          <cell r="AC3688">
            <v>0</v>
          </cell>
        </row>
        <row r="3689">
          <cell r="AC3689">
            <v>0</v>
          </cell>
        </row>
        <row r="3690">
          <cell r="AC3690">
            <v>0</v>
          </cell>
        </row>
        <row r="3691">
          <cell r="AC3691">
            <v>0</v>
          </cell>
        </row>
        <row r="3692">
          <cell r="AC3692">
            <v>0</v>
          </cell>
        </row>
        <row r="3693">
          <cell r="AC3693">
            <v>0</v>
          </cell>
        </row>
        <row r="3694">
          <cell r="AC3694">
            <v>0</v>
          </cell>
        </row>
        <row r="3695">
          <cell r="AC3695">
            <v>0</v>
          </cell>
        </row>
        <row r="3696">
          <cell r="AC3696">
            <v>0</v>
          </cell>
        </row>
        <row r="3697">
          <cell r="AC3697">
            <v>0</v>
          </cell>
        </row>
        <row r="3698">
          <cell r="AC3698">
            <v>0</v>
          </cell>
        </row>
        <row r="3699">
          <cell r="AC3699">
            <v>0</v>
          </cell>
        </row>
        <row r="3700">
          <cell r="AC3700">
            <v>0</v>
          </cell>
        </row>
        <row r="3701">
          <cell r="AC3701">
            <v>0</v>
          </cell>
        </row>
        <row r="3702">
          <cell r="AC3702">
            <v>0</v>
          </cell>
        </row>
        <row r="3703">
          <cell r="AC3703">
            <v>0</v>
          </cell>
        </row>
        <row r="3704">
          <cell r="AC3704">
            <v>0</v>
          </cell>
        </row>
        <row r="3705">
          <cell r="AC3705">
            <v>0</v>
          </cell>
        </row>
        <row r="3706">
          <cell r="AC3706">
            <v>0</v>
          </cell>
        </row>
        <row r="3707">
          <cell r="AC3707">
            <v>0</v>
          </cell>
        </row>
        <row r="3708">
          <cell r="AC3708">
            <v>0</v>
          </cell>
        </row>
        <row r="3709">
          <cell r="AC3709">
            <v>0</v>
          </cell>
        </row>
        <row r="3710">
          <cell r="AC3710">
            <v>0</v>
          </cell>
        </row>
        <row r="3711">
          <cell r="AC3711">
            <v>0</v>
          </cell>
        </row>
        <row r="3712">
          <cell r="AC3712">
            <v>0</v>
          </cell>
        </row>
        <row r="3713">
          <cell r="AC3713">
            <v>0</v>
          </cell>
        </row>
        <row r="3714">
          <cell r="AC3714">
            <v>0</v>
          </cell>
        </row>
        <row r="3715">
          <cell r="AC3715">
            <v>0</v>
          </cell>
        </row>
        <row r="3716">
          <cell r="AC3716">
            <v>0</v>
          </cell>
        </row>
        <row r="3717">
          <cell r="AC3717">
            <v>0</v>
          </cell>
        </row>
        <row r="3718">
          <cell r="AC3718">
            <v>0</v>
          </cell>
        </row>
        <row r="3719">
          <cell r="AC3719">
            <v>0</v>
          </cell>
        </row>
        <row r="3720">
          <cell r="AC3720">
            <v>0</v>
          </cell>
        </row>
        <row r="3721">
          <cell r="AC3721">
            <v>0</v>
          </cell>
        </row>
        <row r="3722">
          <cell r="AC3722">
            <v>0</v>
          </cell>
        </row>
        <row r="3723">
          <cell r="AC3723">
            <v>0</v>
          </cell>
        </row>
        <row r="3724">
          <cell r="AC3724">
            <v>0</v>
          </cell>
        </row>
        <row r="3725">
          <cell r="AC3725">
            <v>0</v>
          </cell>
        </row>
        <row r="3726">
          <cell r="AC3726">
            <v>0</v>
          </cell>
        </row>
        <row r="3727">
          <cell r="AC3727">
            <v>0</v>
          </cell>
        </row>
        <row r="3728">
          <cell r="AC3728">
            <v>0</v>
          </cell>
        </row>
        <row r="3729">
          <cell r="AC3729">
            <v>0</v>
          </cell>
        </row>
        <row r="3730">
          <cell r="AC3730">
            <v>0</v>
          </cell>
        </row>
        <row r="3731">
          <cell r="AC3731">
            <v>0</v>
          </cell>
        </row>
        <row r="3732">
          <cell r="AC3732">
            <v>0</v>
          </cell>
        </row>
        <row r="3733">
          <cell r="AC3733">
            <v>0</v>
          </cell>
        </row>
        <row r="3734">
          <cell r="AC3734">
            <v>0</v>
          </cell>
        </row>
        <row r="3735">
          <cell r="AC3735">
            <v>0</v>
          </cell>
        </row>
        <row r="3736">
          <cell r="AC3736">
            <v>0</v>
          </cell>
        </row>
        <row r="3737">
          <cell r="AC3737">
            <v>0</v>
          </cell>
        </row>
        <row r="3738">
          <cell r="AC3738">
            <v>0</v>
          </cell>
        </row>
        <row r="3739">
          <cell r="AC3739">
            <v>0</v>
          </cell>
        </row>
        <row r="3740">
          <cell r="AC3740">
            <v>0</v>
          </cell>
        </row>
        <row r="3741">
          <cell r="AC3741">
            <v>0</v>
          </cell>
        </row>
        <row r="3742">
          <cell r="AC3742">
            <v>0</v>
          </cell>
        </row>
        <row r="3743">
          <cell r="AC3743">
            <v>0</v>
          </cell>
        </row>
        <row r="3744">
          <cell r="AC3744">
            <v>0</v>
          </cell>
        </row>
        <row r="3745">
          <cell r="AC3745">
            <v>0</v>
          </cell>
        </row>
        <row r="3746">
          <cell r="AC3746">
            <v>0</v>
          </cell>
        </row>
        <row r="3747">
          <cell r="AC3747">
            <v>0</v>
          </cell>
        </row>
        <row r="3748">
          <cell r="AC3748">
            <v>0</v>
          </cell>
        </row>
        <row r="3749">
          <cell r="AC3749">
            <v>0</v>
          </cell>
        </row>
        <row r="3750">
          <cell r="AC3750">
            <v>0</v>
          </cell>
        </row>
        <row r="3751">
          <cell r="AC3751">
            <v>0</v>
          </cell>
        </row>
        <row r="3752">
          <cell r="AC3752">
            <v>0</v>
          </cell>
        </row>
        <row r="3753">
          <cell r="AC3753">
            <v>0</v>
          </cell>
        </row>
        <row r="3754">
          <cell r="AC3754">
            <v>0</v>
          </cell>
        </row>
        <row r="3755">
          <cell r="AC3755">
            <v>0</v>
          </cell>
        </row>
        <row r="3756">
          <cell r="AC3756">
            <v>0</v>
          </cell>
        </row>
        <row r="3757">
          <cell r="AC3757">
            <v>0</v>
          </cell>
        </row>
        <row r="3758">
          <cell r="AC3758">
            <v>0</v>
          </cell>
        </row>
        <row r="3759">
          <cell r="AC3759">
            <v>0</v>
          </cell>
        </row>
        <row r="3760">
          <cell r="AC3760">
            <v>0</v>
          </cell>
        </row>
        <row r="3761">
          <cell r="AC3761">
            <v>0</v>
          </cell>
        </row>
        <row r="3762">
          <cell r="AC3762">
            <v>0</v>
          </cell>
        </row>
        <row r="3763">
          <cell r="AC3763">
            <v>0</v>
          </cell>
        </row>
        <row r="3764">
          <cell r="AC3764">
            <v>0</v>
          </cell>
        </row>
        <row r="3765">
          <cell r="AC3765">
            <v>0</v>
          </cell>
        </row>
        <row r="3766">
          <cell r="AC3766">
            <v>0</v>
          </cell>
        </row>
        <row r="3767">
          <cell r="AC3767">
            <v>0</v>
          </cell>
        </row>
        <row r="3768">
          <cell r="AC3768">
            <v>0</v>
          </cell>
        </row>
        <row r="3769">
          <cell r="AC3769">
            <v>0</v>
          </cell>
        </row>
        <row r="3770">
          <cell r="AC3770">
            <v>0</v>
          </cell>
        </row>
        <row r="3771">
          <cell r="AC3771">
            <v>0</v>
          </cell>
        </row>
        <row r="3772">
          <cell r="AC3772">
            <v>0</v>
          </cell>
        </row>
        <row r="3773">
          <cell r="AC3773">
            <v>0</v>
          </cell>
        </row>
        <row r="3774">
          <cell r="AC3774">
            <v>0</v>
          </cell>
        </row>
        <row r="3775">
          <cell r="AC3775">
            <v>0</v>
          </cell>
        </row>
        <row r="3776">
          <cell r="AC3776">
            <v>0</v>
          </cell>
        </row>
        <row r="3777">
          <cell r="AC3777">
            <v>0</v>
          </cell>
        </row>
        <row r="3778">
          <cell r="AC3778">
            <v>0</v>
          </cell>
        </row>
        <row r="3779">
          <cell r="AC3779">
            <v>0</v>
          </cell>
        </row>
        <row r="3780">
          <cell r="AC3780">
            <v>0</v>
          </cell>
        </row>
        <row r="3781">
          <cell r="AC3781">
            <v>0</v>
          </cell>
        </row>
        <row r="3782">
          <cell r="AC3782">
            <v>0</v>
          </cell>
        </row>
        <row r="3783">
          <cell r="AC3783">
            <v>0</v>
          </cell>
        </row>
        <row r="3784">
          <cell r="AC3784">
            <v>0</v>
          </cell>
        </row>
        <row r="3785">
          <cell r="AC3785">
            <v>0</v>
          </cell>
        </row>
        <row r="3786">
          <cell r="AC3786">
            <v>0</v>
          </cell>
        </row>
        <row r="3787">
          <cell r="AC3787">
            <v>0</v>
          </cell>
        </row>
        <row r="3788">
          <cell r="AC3788">
            <v>0</v>
          </cell>
        </row>
        <row r="3789">
          <cell r="AC3789">
            <v>0</v>
          </cell>
        </row>
        <row r="3790">
          <cell r="AC3790">
            <v>0</v>
          </cell>
        </row>
        <row r="3791">
          <cell r="AC3791">
            <v>0</v>
          </cell>
        </row>
        <row r="3792">
          <cell r="AC3792">
            <v>0</v>
          </cell>
        </row>
        <row r="3793">
          <cell r="AC3793">
            <v>0</v>
          </cell>
        </row>
        <row r="3794">
          <cell r="AC3794">
            <v>0</v>
          </cell>
        </row>
        <row r="3795">
          <cell r="AC3795">
            <v>0</v>
          </cell>
        </row>
        <row r="3796">
          <cell r="AC3796">
            <v>0</v>
          </cell>
        </row>
        <row r="3797">
          <cell r="AC3797">
            <v>0</v>
          </cell>
        </row>
        <row r="3798">
          <cell r="AC3798">
            <v>0</v>
          </cell>
        </row>
        <row r="3799">
          <cell r="AC3799">
            <v>0</v>
          </cell>
        </row>
        <row r="3800">
          <cell r="AC3800">
            <v>0</v>
          </cell>
        </row>
        <row r="3801">
          <cell r="AC3801">
            <v>0</v>
          </cell>
        </row>
        <row r="3802">
          <cell r="AC3802">
            <v>0</v>
          </cell>
        </row>
        <row r="3803">
          <cell r="AC3803">
            <v>0</v>
          </cell>
        </row>
        <row r="3804">
          <cell r="AC3804">
            <v>0</v>
          </cell>
        </row>
        <row r="3805">
          <cell r="AC3805">
            <v>0</v>
          </cell>
        </row>
        <row r="3806">
          <cell r="AC3806">
            <v>0</v>
          </cell>
        </row>
        <row r="3807">
          <cell r="AC3807">
            <v>0</v>
          </cell>
        </row>
        <row r="3808">
          <cell r="AC3808">
            <v>0</v>
          </cell>
        </row>
        <row r="3809">
          <cell r="AC3809">
            <v>0</v>
          </cell>
        </row>
        <row r="3810">
          <cell r="AC3810">
            <v>0</v>
          </cell>
        </row>
        <row r="3811">
          <cell r="AC3811">
            <v>0</v>
          </cell>
        </row>
        <row r="3812">
          <cell r="AC3812">
            <v>0</v>
          </cell>
        </row>
        <row r="3813">
          <cell r="AC3813">
            <v>0</v>
          </cell>
        </row>
        <row r="3814">
          <cell r="AC3814">
            <v>0</v>
          </cell>
        </row>
        <row r="3815">
          <cell r="AC3815">
            <v>0</v>
          </cell>
        </row>
        <row r="3816">
          <cell r="AC3816">
            <v>0</v>
          </cell>
        </row>
        <row r="3817">
          <cell r="AC3817">
            <v>0</v>
          </cell>
        </row>
        <row r="3818">
          <cell r="AC3818">
            <v>0</v>
          </cell>
        </row>
        <row r="3819">
          <cell r="AC3819">
            <v>0</v>
          </cell>
        </row>
        <row r="3820">
          <cell r="AC3820">
            <v>0</v>
          </cell>
        </row>
        <row r="3821">
          <cell r="AC3821">
            <v>0</v>
          </cell>
        </row>
        <row r="3822">
          <cell r="AC3822">
            <v>0</v>
          </cell>
        </row>
        <row r="3823">
          <cell r="AC3823">
            <v>0</v>
          </cell>
        </row>
        <row r="3824">
          <cell r="AC3824">
            <v>0</v>
          </cell>
        </row>
        <row r="3825">
          <cell r="AC3825">
            <v>0</v>
          </cell>
        </row>
        <row r="3826">
          <cell r="AC3826">
            <v>0</v>
          </cell>
        </row>
        <row r="3827">
          <cell r="AC3827">
            <v>0</v>
          </cell>
        </row>
        <row r="3828">
          <cell r="AC3828">
            <v>0</v>
          </cell>
        </row>
        <row r="3829">
          <cell r="AC3829">
            <v>0</v>
          </cell>
        </row>
        <row r="3830">
          <cell r="AC3830">
            <v>0</v>
          </cell>
        </row>
        <row r="3831">
          <cell r="AC3831">
            <v>0</v>
          </cell>
        </row>
        <row r="3832">
          <cell r="AC3832">
            <v>0</v>
          </cell>
        </row>
        <row r="3833">
          <cell r="AC3833">
            <v>0</v>
          </cell>
        </row>
        <row r="3834">
          <cell r="AC3834">
            <v>0</v>
          </cell>
        </row>
        <row r="3835">
          <cell r="AC3835">
            <v>0</v>
          </cell>
        </row>
        <row r="3836">
          <cell r="AC3836">
            <v>0</v>
          </cell>
        </row>
        <row r="3837">
          <cell r="AC3837">
            <v>0</v>
          </cell>
        </row>
        <row r="3838">
          <cell r="AC3838">
            <v>0</v>
          </cell>
        </row>
        <row r="3839">
          <cell r="AC3839">
            <v>0</v>
          </cell>
        </row>
        <row r="3840">
          <cell r="AC3840">
            <v>0</v>
          </cell>
        </row>
        <row r="3841">
          <cell r="AC3841">
            <v>0</v>
          </cell>
        </row>
        <row r="3842">
          <cell r="AC3842">
            <v>0</v>
          </cell>
        </row>
        <row r="3843">
          <cell r="AC3843">
            <v>0</v>
          </cell>
        </row>
        <row r="3844">
          <cell r="AC3844">
            <v>0</v>
          </cell>
        </row>
        <row r="3845">
          <cell r="AC3845">
            <v>0</v>
          </cell>
        </row>
        <row r="3846">
          <cell r="AC3846">
            <v>0</v>
          </cell>
        </row>
        <row r="3847">
          <cell r="AC3847">
            <v>0</v>
          </cell>
        </row>
        <row r="3848">
          <cell r="AC3848">
            <v>0</v>
          </cell>
        </row>
        <row r="3849">
          <cell r="AC3849">
            <v>0</v>
          </cell>
        </row>
        <row r="3850">
          <cell r="AC3850">
            <v>0</v>
          </cell>
        </row>
        <row r="3851">
          <cell r="AC3851">
            <v>0</v>
          </cell>
        </row>
        <row r="3852">
          <cell r="AC3852">
            <v>0</v>
          </cell>
        </row>
        <row r="3853">
          <cell r="AC3853">
            <v>0</v>
          </cell>
        </row>
        <row r="3854">
          <cell r="AC3854">
            <v>0</v>
          </cell>
        </row>
        <row r="3855">
          <cell r="AC3855">
            <v>0</v>
          </cell>
        </row>
        <row r="3856">
          <cell r="AC3856">
            <v>0</v>
          </cell>
        </row>
        <row r="3857">
          <cell r="AC3857">
            <v>0</v>
          </cell>
        </row>
        <row r="3858">
          <cell r="AC3858">
            <v>0</v>
          </cell>
        </row>
        <row r="3859">
          <cell r="AC3859">
            <v>0</v>
          </cell>
        </row>
        <row r="3860">
          <cell r="AC3860">
            <v>0</v>
          </cell>
        </row>
        <row r="3861">
          <cell r="AC3861">
            <v>0</v>
          </cell>
        </row>
        <row r="3862">
          <cell r="AC3862">
            <v>0</v>
          </cell>
        </row>
        <row r="3863">
          <cell r="AC3863">
            <v>0</v>
          </cell>
        </row>
        <row r="3864">
          <cell r="AC3864">
            <v>0</v>
          </cell>
        </row>
        <row r="3865">
          <cell r="AC3865">
            <v>0</v>
          </cell>
        </row>
        <row r="3866">
          <cell r="AC3866">
            <v>0</v>
          </cell>
        </row>
        <row r="3867">
          <cell r="AC3867">
            <v>0</v>
          </cell>
        </row>
        <row r="3868">
          <cell r="AC3868">
            <v>0</v>
          </cell>
        </row>
        <row r="3869">
          <cell r="AC3869">
            <v>0</v>
          </cell>
        </row>
        <row r="3870">
          <cell r="AC3870">
            <v>0</v>
          </cell>
        </row>
        <row r="3871">
          <cell r="AC3871">
            <v>0</v>
          </cell>
        </row>
        <row r="3872">
          <cell r="AC3872">
            <v>0</v>
          </cell>
        </row>
        <row r="3873">
          <cell r="AC3873">
            <v>0</v>
          </cell>
        </row>
        <row r="3874">
          <cell r="AC3874">
            <v>0</v>
          </cell>
        </row>
        <row r="3875">
          <cell r="AC3875">
            <v>0</v>
          </cell>
        </row>
        <row r="3876">
          <cell r="AC3876">
            <v>0</v>
          </cell>
        </row>
        <row r="3877">
          <cell r="AC3877">
            <v>0</v>
          </cell>
        </row>
        <row r="3878">
          <cell r="AC3878">
            <v>0</v>
          </cell>
        </row>
        <row r="3879">
          <cell r="AC3879">
            <v>0</v>
          </cell>
        </row>
        <row r="3880">
          <cell r="AC3880">
            <v>0</v>
          </cell>
        </row>
        <row r="3881">
          <cell r="AC3881">
            <v>0</v>
          </cell>
        </row>
        <row r="3882">
          <cell r="AC3882">
            <v>0</v>
          </cell>
        </row>
        <row r="3883">
          <cell r="AC3883">
            <v>0</v>
          </cell>
        </row>
        <row r="3884">
          <cell r="AC3884">
            <v>0</v>
          </cell>
        </row>
        <row r="3885">
          <cell r="AC3885">
            <v>0</v>
          </cell>
        </row>
        <row r="3886">
          <cell r="AC3886">
            <v>0</v>
          </cell>
        </row>
        <row r="3887">
          <cell r="AC3887">
            <v>0</v>
          </cell>
        </row>
        <row r="3888">
          <cell r="AC3888">
            <v>0</v>
          </cell>
        </row>
        <row r="3889">
          <cell r="AC3889">
            <v>0</v>
          </cell>
        </row>
        <row r="3890">
          <cell r="AC3890">
            <v>0</v>
          </cell>
        </row>
        <row r="3891">
          <cell r="AC3891">
            <v>0</v>
          </cell>
        </row>
        <row r="3892">
          <cell r="AC3892">
            <v>0</v>
          </cell>
        </row>
        <row r="3893">
          <cell r="AC3893">
            <v>0</v>
          </cell>
        </row>
        <row r="3894">
          <cell r="AC3894">
            <v>0</v>
          </cell>
        </row>
        <row r="3895">
          <cell r="AC3895">
            <v>0</v>
          </cell>
        </row>
        <row r="3896">
          <cell r="AC3896">
            <v>0</v>
          </cell>
        </row>
        <row r="3897">
          <cell r="AC3897">
            <v>0</v>
          </cell>
        </row>
        <row r="3898">
          <cell r="AC3898">
            <v>0</v>
          </cell>
        </row>
        <row r="3899">
          <cell r="AC3899">
            <v>0</v>
          </cell>
        </row>
        <row r="3900">
          <cell r="AC3900">
            <v>0</v>
          </cell>
        </row>
        <row r="3901">
          <cell r="AC3901">
            <v>0</v>
          </cell>
        </row>
        <row r="3902">
          <cell r="AC3902">
            <v>0</v>
          </cell>
        </row>
        <row r="3903">
          <cell r="AC3903">
            <v>0</v>
          </cell>
        </row>
        <row r="3904">
          <cell r="AC3904">
            <v>0</v>
          </cell>
        </row>
        <row r="3905">
          <cell r="AC3905">
            <v>0</v>
          </cell>
        </row>
        <row r="3906">
          <cell r="AC3906">
            <v>0</v>
          </cell>
        </row>
        <row r="3907">
          <cell r="AC3907">
            <v>0</v>
          </cell>
        </row>
        <row r="3908">
          <cell r="AC3908">
            <v>0</v>
          </cell>
        </row>
        <row r="3909">
          <cell r="AC3909">
            <v>0</v>
          </cell>
        </row>
        <row r="3910">
          <cell r="AC3910">
            <v>0</v>
          </cell>
        </row>
        <row r="3911">
          <cell r="AC3911">
            <v>0</v>
          </cell>
        </row>
        <row r="3912">
          <cell r="AC3912">
            <v>0</v>
          </cell>
        </row>
        <row r="3913">
          <cell r="AC3913">
            <v>0</v>
          </cell>
        </row>
        <row r="3914">
          <cell r="AC3914">
            <v>0</v>
          </cell>
        </row>
        <row r="3915">
          <cell r="AC3915">
            <v>0</v>
          </cell>
        </row>
        <row r="3916">
          <cell r="AC3916">
            <v>0</v>
          </cell>
        </row>
        <row r="3917">
          <cell r="AC3917">
            <v>0</v>
          </cell>
        </row>
        <row r="3918">
          <cell r="AC3918">
            <v>0</v>
          </cell>
        </row>
        <row r="3919">
          <cell r="AC3919">
            <v>0</v>
          </cell>
        </row>
        <row r="3920">
          <cell r="AC3920">
            <v>0</v>
          </cell>
        </row>
        <row r="3921">
          <cell r="AC3921">
            <v>0</v>
          </cell>
        </row>
        <row r="3922">
          <cell r="AC3922">
            <v>0</v>
          </cell>
        </row>
        <row r="3923">
          <cell r="AC3923">
            <v>0</v>
          </cell>
        </row>
        <row r="3924">
          <cell r="AC3924">
            <v>0</v>
          </cell>
        </row>
        <row r="3925">
          <cell r="AC3925">
            <v>0</v>
          </cell>
        </row>
        <row r="3926">
          <cell r="AC3926">
            <v>0</v>
          </cell>
        </row>
        <row r="3927">
          <cell r="AC3927">
            <v>0</v>
          </cell>
        </row>
        <row r="3928">
          <cell r="AC3928">
            <v>0</v>
          </cell>
        </row>
        <row r="3929">
          <cell r="AC3929">
            <v>0</v>
          </cell>
        </row>
        <row r="3930">
          <cell r="AC3930">
            <v>0</v>
          </cell>
        </row>
        <row r="3931">
          <cell r="AC3931">
            <v>0</v>
          </cell>
        </row>
        <row r="3932">
          <cell r="AC3932">
            <v>0</v>
          </cell>
        </row>
        <row r="3933">
          <cell r="AC3933">
            <v>0</v>
          </cell>
        </row>
        <row r="3934">
          <cell r="AC3934">
            <v>0</v>
          </cell>
        </row>
        <row r="3935">
          <cell r="AC3935">
            <v>0</v>
          </cell>
        </row>
        <row r="3936">
          <cell r="AC3936">
            <v>0</v>
          </cell>
        </row>
        <row r="3937">
          <cell r="AC3937">
            <v>0</v>
          </cell>
        </row>
        <row r="3938">
          <cell r="AC3938">
            <v>0</v>
          </cell>
        </row>
        <row r="3939">
          <cell r="AC3939">
            <v>0</v>
          </cell>
        </row>
        <row r="3940">
          <cell r="AC3940">
            <v>0</v>
          </cell>
        </row>
        <row r="3941">
          <cell r="AC3941">
            <v>0</v>
          </cell>
        </row>
        <row r="3942">
          <cell r="AC3942">
            <v>0</v>
          </cell>
        </row>
        <row r="3943">
          <cell r="AC3943">
            <v>0</v>
          </cell>
        </row>
        <row r="3944">
          <cell r="AC3944">
            <v>0</v>
          </cell>
        </row>
        <row r="3945">
          <cell r="AC3945">
            <v>0</v>
          </cell>
        </row>
        <row r="3946">
          <cell r="AC3946">
            <v>0</v>
          </cell>
        </row>
        <row r="3947">
          <cell r="AC3947">
            <v>0</v>
          </cell>
        </row>
        <row r="3948">
          <cell r="AC3948">
            <v>0</v>
          </cell>
        </row>
        <row r="3949">
          <cell r="AC3949">
            <v>0</v>
          </cell>
        </row>
        <row r="3950">
          <cell r="AC3950">
            <v>0</v>
          </cell>
        </row>
        <row r="3951">
          <cell r="AC3951">
            <v>0</v>
          </cell>
        </row>
        <row r="3952">
          <cell r="AC3952">
            <v>0</v>
          </cell>
        </row>
        <row r="3953">
          <cell r="AC3953">
            <v>0</v>
          </cell>
        </row>
        <row r="3954">
          <cell r="AC3954">
            <v>0</v>
          </cell>
        </row>
        <row r="3955">
          <cell r="AC3955">
            <v>0</v>
          </cell>
        </row>
        <row r="3956">
          <cell r="AC3956">
            <v>0</v>
          </cell>
        </row>
        <row r="3957">
          <cell r="AC3957">
            <v>0</v>
          </cell>
        </row>
        <row r="3958">
          <cell r="AC3958">
            <v>0</v>
          </cell>
        </row>
        <row r="3959">
          <cell r="AC3959">
            <v>0</v>
          </cell>
        </row>
        <row r="3960">
          <cell r="AC3960">
            <v>0</v>
          </cell>
        </row>
        <row r="3961">
          <cell r="AC3961">
            <v>0</v>
          </cell>
        </row>
        <row r="3962">
          <cell r="AC3962">
            <v>0</v>
          </cell>
        </row>
        <row r="3963">
          <cell r="AC3963">
            <v>0</v>
          </cell>
        </row>
        <row r="3964">
          <cell r="AC3964">
            <v>0</v>
          </cell>
        </row>
        <row r="3965">
          <cell r="AC3965">
            <v>0</v>
          </cell>
        </row>
        <row r="3966">
          <cell r="AC3966">
            <v>0</v>
          </cell>
        </row>
        <row r="3967">
          <cell r="AC3967">
            <v>0</v>
          </cell>
        </row>
        <row r="3968">
          <cell r="AC3968">
            <v>0</v>
          </cell>
        </row>
        <row r="3969">
          <cell r="AC3969">
            <v>0</v>
          </cell>
        </row>
        <row r="3970">
          <cell r="AC3970">
            <v>0</v>
          </cell>
        </row>
        <row r="3971">
          <cell r="AC3971">
            <v>0</v>
          </cell>
        </row>
        <row r="3972">
          <cell r="AC3972">
            <v>0</v>
          </cell>
        </row>
        <row r="3973">
          <cell r="AC3973">
            <v>0</v>
          </cell>
        </row>
        <row r="3974">
          <cell r="AC3974">
            <v>0</v>
          </cell>
        </row>
        <row r="3975">
          <cell r="AC3975">
            <v>0</v>
          </cell>
        </row>
        <row r="3976">
          <cell r="AC3976">
            <v>0</v>
          </cell>
        </row>
        <row r="3977">
          <cell r="AC3977">
            <v>0</v>
          </cell>
        </row>
        <row r="3978">
          <cell r="AC3978">
            <v>0</v>
          </cell>
        </row>
        <row r="3979">
          <cell r="AC3979">
            <v>0</v>
          </cell>
        </row>
        <row r="3980">
          <cell r="AC3980">
            <v>0</v>
          </cell>
        </row>
        <row r="3981">
          <cell r="AC3981">
            <v>0</v>
          </cell>
        </row>
        <row r="3982">
          <cell r="AC3982">
            <v>0</v>
          </cell>
        </row>
        <row r="3983">
          <cell r="AC3983">
            <v>0</v>
          </cell>
        </row>
        <row r="3984">
          <cell r="AC3984">
            <v>0</v>
          </cell>
        </row>
        <row r="3985">
          <cell r="AC3985">
            <v>0</v>
          </cell>
        </row>
        <row r="3986">
          <cell r="AC3986">
            <v>0</v>
          </cell>
        </row>
        <row r="3987">
          <cell r="AC3987">
            <v>0</v>
          </cell>
        </row>
        <row r="3988">
          <cell r="AC3988">
            <v>0</v>
          </cell>
        </row>
        <row r="3989">
          <cell r="AC3989">
            <v>0</v>
          </cell>
        </row>
        <row r="3990">
          <cell r="AC3990">
            <v>0</v>
          </cell>
        </row>
        <row r="3991">
          <cell r="AC3991">
            <v>0</v>
          </cell>
        </row>
        <row r="3992">
          <cell r="AC3992">
            <v>0</v>
          </cell>
        </row>
        <row r="3993">
          <cell r="AC3993">
            <v>0</v>
          </cell>
        </row>
        <row r="3994">
          <cell r="AC3994">
            <v>0</v>
          </cell>
        </row>
        <row r="3995">
          <cell r="AC3995">
            <v>0</v>
          </cell>
        </row>
        <row r="3996">
          <cell r="AC3996">
            <v>0</v>
          </cell>
        </row>
        <row r="3997">
          <cell r="AC3997">
            <v>0</v>
          </cell>
        </row>
        <row r="3998">
          <cell r="AC3998">
            <v>0</v>
          </cell>
        </row>
        <row r="3999">
          <cell r="AC3999">
            <v>0</v>
          </cell>
        </row>
        <row r="4000">
          <cell r="AC4000">
            <v>0</v>
          </cell>
        </row>
        <row r="4001">
          <cell r="AC4001">
            <v>0</v>
          </cell>
        </row>
        <row r="4002">
          <cell r="AC4002">
            <v>0</v>
          </cell>
        </row>
        <row r="4003">
          <cell r="AC4003">
            <v>0</v>
          </cell>
        </row>
        <row r="4004">
          <cell r="AC4004">
            <v>0</v>
          </cell>
        </row>
        <row r="4005">
          <cell r="AC4005">
            <v>0</v>
          </cell>
        </row>
        <row r="4006">
          <cell r="AC4006">
            <v>0</v>
          </cell>
        </row>
        <row r="4007">
          <cell r="AC4007">
            <v>0</v>
          </cell>
        </row>
        <row r="4008">
          <cell r="AC4008">
            <v>0</v>
          </cell>
        </row>
        <row r="4009">
          <cell r="AC4009">
            <v>0</v>
          </cell>
        </row>
        <row r="4010">
          <cell r="AC4010">
            <v>0</v>
          </cell>
        </row>
        <row r="4011">
          <cell r="AC4011">
            <v>0</v>
          </cell>
        </row>
        <row r="4012">
          <cell r="AC4012">
            <v>0</v>
          </cell>
        </row>
        <row r="4013">
          <cell r="AC4013">
            <v>0</v>
          </cell>
        </row>
        <row r="4014">
          <cell r="AC4014">
            <v>0</v>
          </cell>
        </row>
        <row r="4015">
          <cell r="AC4015">
            <v>0</v>
          </cell>
        </row>
        <row r="4016">
          <cell r="AC4016">
            <v>0</v>
          </cell>
        </row>
        <row r="4017">
          <cell r="AC4017">
            <v>0</v>
          </cell>
        </row>
        <row r="4018">
          <cell r="AC4018">
            <v>0</v>
          </cell>
        </row>
        <row r="4019">
          <cell r="AC4019">
            <v>0</v>
          </cell>
        </row>
        <row r="4020">
          <cell r="AC4020">
            <v>0</v>
          </cell>
        </row>
        <row r="4021">
          <cell r="AC4021">
            <v>0</v>
          </cell>
        </row>
        <row r="4022">
          <cell r="AC4022">
            <v>0</v>
          </cell>
        </row>
        <row r="4023">
          <cell r="AC4023">
            <v>0</v>
          </cell>
        </row>
        <row r="4024">
          <cell r="AC4024">
            <v>0</v>
          </cell>
        </row>
        <row r="4025">
          <cell r="AC4025">
            <v>0</v>
          </cell>
        </row>
        <row r="4026">
          <cell r="AC4026">
            <v>0</v>
          </cell>
        </row>
        <row r="4027">
          <cell r="AC4027">
            <v>0</v>
          </cell>
        </row>
        <row r="4028">
          <cell r="AC4028">
            <v>0</v>
          </cell>
        </row>
        <row r="4029">
          <cell r="AC4029">
            <v>0</v>
          </cell>
        </row>
        <row r="4030">
          <cell r="AC4030">
            <v>0</v>
          </cell>
        </row>
        <row r="4031">
          <cell r="AC4031">
            <v>0</v>
          </cell>
        </row>
        <row r="4032">
          <cell r="AC4032">
            <v>0</v>
          </cell>
        </row>
        <row r="4033">
          <cell r="AC4033">
            <v>0</v>
          </cell>
        </row>
        <row r="4034">
          <cell r="AC4034">
            <v>0</v>
          </cell>
        </row>
        <row r="4035">
          <cell r="AC4035">
            <v>0</v>
          </cell>
        </row>
        <row r="4036">
          <cell r="AC4036">
            <v>0</v>
          </cell>
        </row>
        <row r="4037">
          <cell r="AC4037">
            <v>0</v>
          </cell>
        </row>
        <row r="4038">
          <cell r="AC4038">
            <v>0</v>
          </cell>
        </row>
        <row r="4039">
          <cell r="AC4039">
            <v>0</v>
          </cell>
        </row>
        <row r="4040">
          <cell r="AC4040">
            <v>0</v>
          </cell>
        </row>
        <row r="4041">
          <cell r="AC4041">
            <v>0</v>
          </cell>
        </row>
        <row r="4042">
          <cell r="AC4042">
            <v>0</v>
          </cell>
        </row>
        <row r="4043">
          <cell r="AC4043">
            <v>0</v>
          </cell>
        </row>
        <row r="4044">
          <cell r="AC4044">
            <v>0</v>
          </cell>
        </row>
        <row r="4045">
          <cell r="AC4045">
            <v>0</v>
          </cell>
        </row>
        <row r="4046">
          <cell r="AC4046">
            <v>0</v>
          </cell>
        </row>
        <row r="4047">
          <cell r="AC4047">
            <v>0</v>
          </cell>
        </row>
        <row r="4048">
          <cell r="AC4048">
            <v>0</v>
          </cell>
        </row>
        <row r="4049">
          <cell r="AC4049">
            <v>0</v>
          </cell>
        </row>
        <row r="4050">
          <cell r="AC4050">
            <v>0</v>
          </cell>
        </row>
        <row r="4051">
          <cell r="AC4051">
            <v>0</v>
          </cell>
        </row>
        <row r="4052">
          <cell r="AC4052">
            <v>0</v>
          </cell>
        </row>
        <row r="4053">
          <cell r="AC4053">
            <v>0</v>
          </cell>
        </row>
        <row r="4054">
          <cell r="AC4054">
            <v>0</v>
          </cell>
        </row>
        <row r="4055">
          <cell r="AC4055">
            <v>0</v>
          </cell>
        </row>
        <row r="4056">
          <cell r="AC4056">
            <v>0</v>
          </cell>
        </row>
        <row r="4057">
          <cell r="AC4057">
            <v>0</v>
          </cell>
        </row>
        <row r="4058">
          <cell r="AC4058">
            <v>0</v>
          </cell>
        </row>
        <row r="4059">
          <cell r="AC4059">
            <v>0</v>
          </cell>
        </row>
        <row r="4060">
          <cell r="AC4060">
            <v>0</v>
          </cell>
        </row>
        <row r="4061">
          <cell r="AC4061">
            <v>0</v>
          </cell>
        </row>
        <row r="4062">
          <cell r="AC4062">
            <v>0</v>
          </cell>
        </row>
        <row r="4063">
          <cell r="AC4063">
            <v>0</v>
          </cell>
        </row>
        <row r="4064">
          <cell r="AC4064">
            <v>0</v>
          </cell>
        </row>
        <row r="4065">
          <cell r="AC4065">
            <v>0</v>
          </cell>
        </row>
        <row r="4066">
          <cell r="AC4066">
            <v>0</v>
          </cell>
        </row>
        <row r="4067">
          <cell r="AC4067">
            <v>0</v>
          </cell>
        </row>
        <row r="4068">
          <cell r="AC4068">
            <v>0</v>
          </cell>
        </row>
        <row r="4069">
          <cell r="AC4069">
            <v>0</v>
          </cell>
        </row>
        <row r="4070">
          <cell r="AC4070">
            <v>0</v>
          </cell>
        </row>
        <row r="4071">
          <cell r="AC4071">
            <v>0</v>
          </cell>
        </row>
        <row r="4072">
          <cell r="AC4072">
            <v>0</v>
          </cell>
        </row>
        <row r="4073">
          <cell r="AC4073">
            <v>0</v>
          </cell>
        </row>
        <row r="4074">
          <cell r="AC4074">
            <v>0</v>
          </cell>
        </row>
        <row r="4075">
          <cell r="AC4075">
            <v>0</v>
          </cell>
        </row>
        <row r="4076">
          <cell r="AC4076">
            <v>0</v>
          </cell>
        </row>
        <row r="4077">
          <cell r="AC4077">
            <v>0</v>
          </cell>
        </row>
        <row r="4078">
          <cell r="AC4078">
            <v>0</v>
          </cell>
        </row>
        <row r="4079">
          <cell r="AC4079">
            <v>0</v>
          </cell>
        </row>
        <row r="4080">
          <cell r="AC4080">
            <v>0</v>
          </cell>
        </row>
        <row r="4081">
          <cell r="AC4081">
            <v>0</v>
          </cell>
        </row>
        <row r="4082">
          <cell r="AC4082">
            <v>0</v>
          </cell>
        </row>
        <row r="4083">
          <cell r="AC4083">
            <v>0</v>
          </cell>
        </row>
        <row r="4084">
          <cell r="AC4084">
            <v>0</v>
          </cell>
        </row>
        <row r="4085">
          <cell r="AC4085">
            <v>0</v>
          </cell>
        </row>
        <row r="4086">
          <cell r="AC4086">
            <v>0</v>
          </cell>
        </row>
        <row r="4087">
          <cell r="AC4087">
            <v>0</v>
          </cell>
        </row>
        <row r="4088">
          <cell r="AC4088">
            <v>0</v>
          </cell>
        </row>
        <row r="4089">
          <cell r="AC4089">
            <v>0</v>
          </cell>
        </row>
        <row r="4090">
          <cell r="AC4090">
            <v>0</v>
          </cell>
        </row>
        <row r="4091">
          <cell r="AC4091">
            <v>0</v>
          </cell>
        </row>
        <row r="4092">
          <cell r="AC4092">
            <v>0</v>
          </cell>
        </row>
        <row r="4093">
          <cell r="AC4093">
            <v>0</v>
          </cell>
        </row>
        <row r="4094">
          <cell r="AC4094">
            <v>0</v>
          </cell>
        </row>
        <row r="4095">
          <cell r="AC4095">
            <v>0</v>
          </cell>
        </row>
        <row r="4096">
          <cell r="AC4096">
            <v>0</v>
          </cell>
        </row>
        <row r="4097">
          <cell r="AC4097">
            <v>0</v>
          </cell>
        </row>
        <row r="4098">
          <cell r="AC4098">
            <v>0</v>
          </cell>
        </row>
        <row r="4099">
          <cell r="AC4099">
            <v>0</v>
          </cell>
        </row>
        <row r="4100">
          <cell r="AC4100">
            <v>0</v>
          </cell>
        </row>
        <row r="4101">
          <cell r="AC4101">
            <v>0</v>
          </cell>
        </row>
        <row r="4102">
          <cell r="AC4102">
            <v>0</v>
          </cell>
        </row>
        <row r="4103">
          <cell r="AC4103">
            <v>0</v>
          </cell>
        </row>
        <row r="4104">
          <cell r="AC4104">
            <v>0</v>
          </cell>
        </row>
        <row r="4105">
          <cell r="AC4105">
            <v>0</v>
          </cell>
        </row>
        <row r="4106">
          <cell r="AC4106">
            <v>0</v>
          </cell>
        </row>
        <row r="4107">
          <cell r="AC4107">
            <v>0</v>
          </cell>
        </row>
        <row r="4108">
          <cell r="AC4108">
            <v>0</v>
          </cell>
        </row>
        <row r="4109">
          <cell r="AC4109">
            <v>0</v>
          </cell>
        </row>
        <row r="4110">
          <cell r="AC4110">
            <v>0</v>
          </cell>
        </row>
        <row r="4111">
          <cell r="AC4111">
            <v>0</v>
          </cell>
        </row>
        <row r="4112">
          <cell r="AC4112">
            <v>0</v>
          </cell>
        </row>
        <row r="4113">
          <cell r="AC4113">
            <v>0</v>
          </cell>
        </row>
        <row r="4114">
          <cell r="AC4114">
            <v>0</v>
          </cell>
        </row>
        <row r="4115">
          <cell r="AC4115">
            <v>0</v>
          </cell>
        </row>
        <row r="4116">
          <cell r="AC4116">
            <v>0</v>
          </cell>
        </row>
        <row r="4117">
          <cell r="AC4117">
            <v>0</v>
          </cell>
        </row>
        <row r="4118">
          <cell r="AC4118">
            <v>0</v>
          </cell>
        </row>
        <row r="4119">
          <cell r="AC4119">
            <v>0</v>
          </cell>
        </row>
        <row r="4120">
          <cell r="AC4120">
            <v>0</v>
          </cell>
        </row>
        <row r="4121">
          <cell r="AC4121">
            <v>0</v>
          </cell>
        </row>
        <row r="4122">
          <cell r="AC4122">
            <v>0</v>
          </cell>
        </row>
        <row r="4123">
          <cell r="AC4123">
            <v>0</v>
          </cell>
        </row>
        <row r="4124">
          <cell r="AC4124">
            <v>0</v>
          </cell>
        </row>
        <row r="4125">
          <cell r="AC4125">
            <v>0</v>
          </cell>
        </row>
        <row r="4126">
          <cell r="AC4126">
            <v>0</v>
          </cell>
        </row>
        <row r="4127">
          <cell r="AC4127">
            <v>0</v>
          </cell>
        </row>
        <row r="4128">
          <cell r="AC4128">
            <v>0</v>
          </cell>
        </row>
        <row r="4129">
          <cell r="AC4129">
            <v>0</v>
          </cell>
        </row>
        <row r="4130">
          <cell r="AC4130">
            <v>0</v>
          </cell>
        </row>
        <row r="4131">
          <cell r="AC4131">
            <v>0</v>
          </cell>
        </row>
        <row r="4132">
          <cell r="AC4132">
            <v>0</v>
          </cell>
        </row>
        <row r="4133">
          <cell r="AC4133">
            <v>0</v>
          </cell>
        </row>
        <row r="4134">
          <cell r="AC4134">
            <v>0</v>
          </cell>
        </row>
        <row r="4135">
          <cell r="AC4135">
            <v>0</v>
          </cell>
        </row>
        <row r="4136">
          <cell r="AC4136">
            <v>0</v>
          </cell>
        </row>
        <row r="4137">
          <cell r="AC4137">
            <v>0</v>
          </cell>
        </row>
        <row r="4138">
          <cell r="AC4138">
            <v>0</v>
          </cell>
        </row>
        <row r="4139">
          <cell r="AC4139">
            <v>0</v>
          </cell>
        </row>
        <row r="4140">
          <cell r="AC4140">
            <v>0</v>
          </cell>
        </row>
        <row r="4141">
          <cell r="AC4141">
            <v>0</v>
          </cell>
        </row>
        <row r="4142">
          <cell r="AC4142">
            <v>0</v>
          </cell>
        </row>
        <row r="4143">
          <cell r="AC4143">
            <v>0</v>
          </cell>
        </row>
        <row r="4144">
          <cell r="AC4144">
            <v>0</v>
          </cell>
        </row>
        <row r="4145">
          <cell r="AC4145">
            <v>0</v>
          </cell>
        </row>
        <row r="4146">
          <cell r="AC4146">
            <v>0</v>
          </cell>
        </row>
        <row r="4147">
          <cell r="AC4147">
            <v>0</v>
          </cell>
        </row>
        <row r="4148">
          <cell r="AC4148">
            <v>0</v>
          </cell>
        </row>
        <row r="4149">
          <cell r="AC4149">
            <v>0</v>
          </cell>
        </row>
        <row r="4150">
          <cell r="AC4150">
            <v>0</v>
          </cell>
        </row>
        <row r="4151">
          <cell r="AC4151">
            <v>0</v>
          </cell>
        </row>
        <row r="4152">
          <cell r="AC4152">
            <v>0</v>
          </cell>
        </row>
        <row r="4153">
          <cell r="AC4153">
            <v>0</v>
          </cell>
        </row>
        <row r="4154">
          <cell r="AC4154">
            <v>0</v>
          </cell>
        </row>
        <row r="4155">
          <cell r="AC4155">
            <v>0</v>
          </cell>
        </row>
        <row r="4156">
          <cell r="AC4156">
            <v>0</v>
          </cell>
        </row>
        <row r="4157">
          <cell r="AC4157">
            <v>0</v>
          </cell>
        </row>
        <row r="4158">
          <cell r="AC4158">
            <v>0</v>
          </cell>
        </row>
        <row r="4159">
          <cell r="AC4159">
            <v>0</v>
          </cell>
        </row>
        <row r="4160">
          <cell r="AC4160">
            <v>0</v>
          </cell>
        </row>
        <row r="4161">
          <cell r="AC4161">
            <v>0</v>
          </cell>
        </row>
        <row r="4162">
          <cell r="AC4162">
            <v>0</v>
          </cell>
        </row>
        <row r="4163">
          <cell r="AC4163">
            <v>0</v>
          </cell>
        </row>
        <row r="4164">
          <cell r="AC4164">
            <v>0</v>
          </cell>
        </row>
        <row r="4165">
          <cell r="AC4165">
            <v>0</v>
          </cell>
        </row>
        <row r="4166">
          <cell r="AC4166">
            <v>0</v>
          </cell>
        </row>
        <row r="4167">
          <cell r="AC4167">
            <v>0</v>
          </cell>
        </row>
        <row r="4168">
          <cell r="AC4168">
            <v>0</v>
          </cell>
        </row>
        <row r="4169">
          <cell r="AC4169">
            <v>0</v>
          </cell>
        </row>
        <row r="4170">
          <cell r="AC4170">
            <v>0</v>
          </cell>
        </row>
        <row r="4171">
          <cell r="AC4171">
            <v>0</v>
          </cell>
        </row>
        <row r="4172">
          <cell r="AC4172">
            <v>0</v>
          </cell>
        </row>
        <row r="4173">
          <cell r="AC4173">
            <v>0</v>
          </cell>
        </row>
        <row r="4174">
          <cell r="AC4174">
            <v>0</v>
          </cell>
        </row>
        <row r="4175">
          <cell r="AC4175">
            <v>0</v>
          </cell>
        </row>
        <row r="4176">
          <cell r="AC4176">
            <v>0</v>
          </cell>
        </row>
        <row r="4177">
          <cell r="AC4177">
            <v>0</v>
          </cell>
        </row>
        <row r="4178">
          <cell r="AC4178">
            <v>0</v>
          </cell>
        </row>
        <row r="4179">
          <cell r="AC4179">
            <v>0</v>
          </cell>
        </row>
        <row r="4180">
          <cell r="AC4180">
            <v>0</v>
          </cell>
        </row>
        <row r="4181">
          <cell r="AC4181">
            <v>0</v>
          </cell>
        </row>
        <row r="4182">
          <cell r="AC4182">
            <v>0</v>
          </cell>
        </row>
        <row r="4183">
          <cell r="AC4183">
            <v>0</v>
          </cell>
        </row>
        <row r="4184">
          <cell r="AC4184">
            <v>0</v>
          </cell>
        </row>
        <row r="4185">
          <cell r="AC4185">
            <v>0</v>
          </cell>
        </row>
        <row r="4186">
          <cell r="AC4186">
            <v>0</v>
          </cell>
        </row>
        <row r="4187">
          <cell r="AC4187">
            <v>0</v>
          </cell>
        </row>
        <row r="4188">
          <cell r="AC4188">
            <v>0</v>
          </cell>
        </row>
        <row r="4189">
          <cell r="AC4189">
            <v>0</v>
          </cell>
        </row>
        <row r="4190">
          <cell r="AC4190">
            <v>0</v>
          </cell>
        </row>
        <row r="4191">
          <cell r="AC4191">
            <v>0</v>
          </cell>
        </row>
        <row r="4192">
          <cell r="AC4192">
            <v>0</v>
          </cell>
        </row>
        <row r="4193">
          <cell r="AC4193">
            <v>0</v>
          </cell>
        </row>
        <row r="4194">
          <cell r="AC4194">
            <v>0</v>
          </cell>
        </row>
        <row r="4195">
          <cell r="AC4195">
            <v>0</v>
          </cell>
        </row>
        <row r="4196">
          <cell r="AC4196">
            <v>0</v>
          </cell>
        </row>
        <row r="4197">
          <cell r="AC4197">
            <v>0</v>
          </cell>
        </row>
        <row r="4198">
          <cell r="AC4198">
            <v>0</v>
          </cell>
        </row>
        <row r="4199">
          <cell r="AC4199">
            <v>0</v>
          </cell>
        </row>
        <row r="4200">
          <cell r="AC4200">
            <v>0</v>
          </cell>
        </row>
        <row r="4201">
          <cell r="AC4201">
            <v>0</v>
          </cell>
        </row>
        <row r="4202">
          <cell r="AC4202">
            <v>0</v>
          </cell>
        </row>
        <row r="4203">
          <cell r="AC4203">
            <v>0</v>
          </cell>
        </row>
        <row r="4204">
          <cell r="AC4204">
            <v>0</v>
          </cell>
        </row>
        <row r="4205">
          <cell r="AC4205">
            <v>0</v>
          </cell>
        </row>
        <row r="4206">
          <cell r="AC4206">
            <v>0</v>
          </cell>
        </row>
        <row r="4207">
          <cell r="AC4207">
            <v>0</v>
          </cell>
        </row>
        <row r="4208">
          <cell r="AC4208">
            <v>0</v>
          </cell>
        </row>
        <row r="4209">
          <cell r="AC4209">
            <v>0</v>
          </cell>
        </row>
        <row r="4210">
          <cell r="AC4210">
            <v>0</v>
          </cell>
        </row>
        <row r="4211">
          <cell r="AC4211">
            <v>0</v>
          </cell>
        </row>
        <row r="4212">
          <cell r="AC4212">
            <v>0</v>
          </cell>
        </row>
        <row r="4213">
          <cell r="AC4213">
            <v>0</v>
          </cell>
        </row>
        <row r="4214">
          <cell r="AC4214">
            <v>0</v>
          </cell>
        </row>
        <row r="4215">
          <cell r="AC4215">
            <v>0</v>
          </cell>
        </row>
        <row r="4216">
          <cell r="AC4216">
            <v>0</v>
          </cell>
        </row>
        <row r="4217">
          <cell r="AC4217">
            <v>0</v>
          </cell>
        </row>
        <row r="4218">
          <cell r="AC4218">
            <v>0</v>
          </cell>
        </row>
        <row r="4219">
          <cell r="AC4219">
            <v>0</v>
          </cell>
        </row>
        <row r="4220">
          <cell r="AC4220">
            <v>0</v>
          </cell>
        </row>
        <row r="4221">
          <cell r="AC4221">
            <v>0</v>
          </cell>
        </row>
        <row r="4222">
          <cell r="AC4222">
            <v>0</v>
          </cell>
        </row>
        <row r="4223">
          <cell r="AC4223">
            <v>0</v>
          </cell>
        </row>
        <row r="4224">
          <cell r="AC4224">
            <v>0</v>
          </cell>
        </row>
        <row r="4225">
          <cell r="AC4225">
            <v>0</v>
          </cell>
        </row>
        <row r="4226">
          <cell r="AC4226">
            <v>0</v>
          </cell>
        </row>
        <row r="4227">
          <cell r="AC4227">
            <v>0</v>
          </cell>
        </row>
        <row r="4228">
          <cell r="AC4228">
            <v>0</v>
          </cell>
        </row>
        <row r="4229">
          <cell r="AC4229">
            <v>0</v>
          </cell>
        </row>
        <row r="4230">
          <cell r="AC4230">
            <v>0</v>
          </cell>
        </row>
        <row r="4231">
          <cell r="AC4231">
            <v>0</v>
          </cell>
        </row>
        <row r="4232">
          <cell r="AC4232">
            <v>0</v>
          </cell>
        </row>
        <row r="4233">
          <cell r="AC4233">
            <v>0</v>
          </cell>
        </row>
        <row r="4234">
          <cell r="AC4234">
            <v>0</v>
          </cell>
        </row>
        <row r="4235">
          <cell r="AC4235">
            <v>0</v>
          </cell>
        </row>
        <row r="4236">
          <cell r="AC4236">
            <v>0</v>
          </cell>
        </row>
        <row r="4237">
          <cell r="AC4237">
            <v>0</v>
          </cell>
        </row>
        <row r="4238">
          <cell r="AC4238">
            <v>0</v>
          </cell>
        </row>
        <row r="4239">
          <cell r="AC4239">
            <v>0</v>
          </cell>
        </row>
        <row r="4240">
          <cell r="AC4240">
            <v>0</v>
          </cell>
        </row>
        <row r="4241">
          <cell r="AC4241">
            <v>0</v>
          </cell>
        </row>
        <row r="4242">
          <cell r="AC4242">
            <v>0</v>
          </cell>
        </row>
        <row r="4243">
          <cell r="AC4243">
            <v>0</v>
          </cell>
        </row>
        <row r="4244">
          <cell r="AC4244">
            <v>0</v>
          </cell>
        </row>
        <row r="4245">
          <cell r="AC4245">
            <v>0</v>
          </cell>
        </row>
        <row r="4246">
          <cell r="AC4246">
            <v>0</v>
          </cell>
        </row>
        <row r="4247">
          <cell r="AC4247">
            <v>0</v>
          </cell>
        </row>
        <row r="4248">
          <cell r="AC4248">
            <v>0</v>
          </cell>
        </row>
        <row r="4249">
          <cell r="AC4249">
            <v>0</v>
          </cell>
        </row>
        <row r="4250">
          <cell r="AC4250">
            <v>0</v>
          </cell>
        </row>
        <row r="4251">
          <cell r="AC4251">
            <v>0</v>
          </cell>
        </row>
        <row r="4252">
          <cell r="AC4252">
            <v>0</v>
          </cell>
        </row>
        <row r="4253">
          <cell r="AC4253">
            <v>0</v>
          </cell>
        </row>
        <row r="4254">
          <cell r="AC4254">
            <v>0</v>
          </cell>
        </row>
        <row r="4255">
          <cell r="AC4255">
            <v>0</v>
          </cell>
        </row>
        <row r="4256">
          <cell r="AC4256">
            <v>0</v>
          </cell>
        </row>
        <row r="4257">
          <cell r="AC4257">
            <v>0</v>
          </cell>
        </row>
        <row r="4258">
          <cell r="AC4258">
            <v>0</v>
          </cell>
        </row>
        <row r="4259">
          <cell r="AC4259">
            <v>0</v>
          </cell>
        </row>
        <row r="4260">
          <cell r="AC4260">
            <v>0</v>
          </cell>
        </row>
        <row r="4261">
          <cell r="AC4261">
            <v>0</v>
          </cell>
        </row>
        <row r="4262">
          <cell r="AC4262">
            <v>0</v>
          </cell>
        </row>
        <row r="4263">
          <cell r="AC4263">
            <v>0</v>
          </cell>
        </row>
        <row r="4264">
          <cell r="AC4264">
            <v>0</v>
          </cell>
        </row>
        <row r="4265">
          <cell r="AC4265">
            <v>0</v>
          </cell>
        </row>
        <row r="4266">
          <cell r="AC4266">
            <v>0</v>
          </cell>
        </row>
        <row r="4267">
          <cell r="AC4267">
            <v>0</v>
          </cell>
        </row>
        <row r="4268">
          <cell r="AC4268">
            <v>0</v>
          </cell>
        </row>
        <row r="4269">
          <cell r="AC4269">
            <v>0</v>
          </cell>
        </row>
        <row r="4270">
          <cell r="AC4270">
            <v>0</v>
          </cell>
        </row>
        <row r="4271">
          <cell r="AC4271">
            <v>0</v>
          </cell>
        </row>
        <row r="4272">
          <cell r="AC4272">
            <v>0</v>
          </cell>
        </row>
        <row r="4273">
          <cell r="AC4273">
            <v>0</v>
          </cell>
        </row>
        <row r="4274">
          <cell r="AC4274">
            <v>0</v>
          </cell>
        </row>
        <row r="4275">
          <cell r="AC4275">
            <v>0</v>
          </cell>
        </row>
        <row r="4276">
          <cell r="AC4276">
            <v>0</v>
          </cell>
        </row>
        <row r="4277">
          <cell r="AC4277">
            <v>0</v>
          </cell>
        </row>
        <row r="4278">
          <cell r="AC4278">
            <v>0</v>
          </cell>
        </row>
        <row r="4279">
          <cell r="AC4279">
            <v>0</v>
          </cell>
        </row>
        <row r="4280">
          <cell r="AC4280">
            <v>0</v>
          </cell>
        </row>
        <row r="4281">
          <cell r="AC4281">
            <v>0</v>
          </cell>
        </row>
        <row r="4282">
          <cell r="AC4282">
            <v>0</v>
          </cell>
        </row>
        <row r="4283">
          <cell r="AC4283">
            <v>0</v>
          </cell>
        </row>
        <row r="4284">
          <cell r="AC4284">
            <v>0</v>
          </cell>
        </row>
        <row r="4285">
          <cell r="AC4285">
            <v>0</v>
          </cell>
        </row>
        <row r="4286">
          <cell r="AC4286">
            <v>0</v>
          </cell>
        </row>
        <row r="4287">
          <cell r="AC4287">
            <v>0</v>
          </cell>
        </row>
        <row r="4288">
          <cell r="AC4288">
            <v>0</v>
          </cell>
        </row>
        <row r="4289">
          <cell r="AC4289">
            <v>0</v>
          </cell>
        </row>
        <row r="4290">
          <cell r="AC4290">
            <v>0</v>
          </cell>
        </row>
        <row r="4291">
          <cell r="AC4291">
            <v>0</v>
          </cell>
        </row>
        <row r="4292">
          <cell r="AC4292">
            <v>0</v>
          </cell>
        </row>
        <row r="4293">
          <cell r="AC4293">
            <v>0</v>
          </cell>
        </row>
        <row r="4294">
          <cell r="AC4294">
            <v>0</v>
          </cell>
        </row>
        <row r="4295">
          <cell r="AC4295">
            <v>0</v>
          </cell>
        </row>
        <row r="4296">
          <cell r="AC4296">
            <v>0</v>
          </cell>
        </row>
        <row r="4297">
          <cell r="AC4297">
            <v>0</v>
          </cell>
        </row>
        <row r="4298">
          <cell r="AC4298">
            <v>0</v>
          </cell>
        </row>
        <row r="4299">
          <cell r="AC4299">
            <v>0</v>
          </cell>
        </row>
        <row r="4300">
          <cell r="AC4300">
            <v>0</v>
          </cell>
        </row>
        <row r="4301">
          <cell r="AC4301">
            <v>0</v>
          </cell>
        </row>
        <row r="4302">
          <cell r="AC4302">
            <v>0</v>
          </cell>
        </row>
        <row r="4303">
          <cell r="AC4303">
            <v>0</v>
          </cell>
        </row>
        <row r="4304">
          <cell r="AC4304">
            <v>0</v>
          </cell>
        </row>
        <row r="4305">
          <cell r="AC4305">
            <v>0</v>
          </cell>
        </row>
        <row r="4306">
          <cell r="AC4306">
            <v>0</v>
          </cell>
        </row>
        <row r="4307">
          <cell r="AC4307">
            <v>0</v>
          </cell>
        </row>
        <row r="4308">
          <cell r="AC4308">
            <v>0</v>
          </cell>
        </row>
        <row r="4309">
          <cell r="AC4309">
            <v>0</v>
          </cell>
        </row>
        <row r="4310">
          <cell r="AC4310">
            <v>0</v>
          </cell>
        </row>
        <row r="4311">
          <cell r="AC4311">
            <v>0</v>
          </cell>
        </row>
        <row r="4312">
          <cell r="AC4312">
            <v>0</v>
          </cell>
        </row>
        <row r="4313">
          <cell r="AC4313">
            <v>0</v>
          </cell>
        </row>
        <row r="4314">
          <cell r="AC4314">
            <v>0</v>
          </cell>
        </row>
        <row r="4315">
          <cell r="AC4315">
            <v>0</v>
          </cell>
        </row>
        <row r="4316">
          <cell r="AC4316">
            <v>0</v>
          </cell>
        </row>
        <row r="4317">
          <cell r="AC4317">
            <v>0</v>
          </cell>
        </row>
        <row r="4318">
          <cell r="AC4318">
            <v>0</v>
          </cell>
        </row>
        <row r="4319">
          <cell r="AC4319">
            <v>0</v>
          </cell>
        </row>
        <row r="4320">
          <cell r="AC4320">
            <v>0</v>
          </cell>
        </row>
        <row r="4321">
          <cell r="AC4321">
            <v>0</v>
          </cell>
        </row>
        <row r="4322">
          <cell r="AC4322">
            <v>0</v>
          </cell>
        </row>
        <row r="4323">
          <cell r="AC4323">
            <v>0</v>
          </cell>
        </row>
        <row r="4324">
          <cell r="AC4324">
            <v>0</v>
          </cell>
        </row>
        <row r="4325">
          <cell r="AC4325">
            <v>0</v>
          </cell>
        </row>
        <row r="4326">
          <cell r="AC4326">
            <v>0</v>
          </cell>
        </row>
        <row r="4327">
          <cell r="AC4327">
            <v>0</v>
          </cell>
        </row>
        <row r="4328">
          <cell r="AC4328">
            <v>0</v>
          </cell>
        </row>
        <row r="4329">
          <cell r="AC4329">
            <v>0</v>
          </cell>
        </row>
        <row r="4330">
          <cell r="AC4330">
            <v>0</v>
          </cell>
        </row>
        <row r="4331">
          <cell r="AC4331">
            <v>0</v>
          </cell>
        </row>
        <row r="4332">
          <cell r="AC4332">
            <v>0</v>
          </cell>
        </row>
        <row r="4333">
          <cell r="AC4333">
            <v>0</v>
          </cell>
        </row>
        <row r="4334">
          <cell r="AC4334">
            <v>0</v>
          </cell>
        </row>
        <row r="4335">
          <cell r="AC4335">
            <v>0</v>
          </cell>
        </row>
        <row r="4336">
          <cell r="AC4336">
            <v>0</v>
          </cell>
        </row>
        <row r="4337">
          <cell r="AC4337">
            <v>0</v>
          </cell>
        </row>
        <row r="4338">
          <cell r="AC4338">
            <v>0</v>
          </cell>
        </row>
        <row r="4339">
          <cell r="AC4339">
            <v>0</v>
          </cell>
        </row>
        <row r="4340">
          <cell r="AC4340">
            <v>0</v>
          </cell>
        </row>
        <row r="4341">
          <cell r="AC4341">
            <v>0</v>
          </cell>
        </row>
        <row r="4342">
          <cell r="AC4342">
            <v>0</v>
          </cell>
        </row>
        <row r="4343">
          <cell r="AC4343">
            <v>0</v>
          </cell>
        </row>
        <row r="4344">
          <cell r="AC4344">
            <v>0</v>
          </cell>
        </row>
        <row r="4345">
          <cell r="AC4345">
            <v>0</v>
          </cell>
        </row>
        <row r="4346">
          <cell r="AC4346">
            <v>0</v>
          </cell>
        </row>
        <row r="4347">
          <cell r="AC4347">
            <v>0</v>
          </cell>
        </row>
        <row r="4348">
          <cell r="AC4348">
            <v>0</v>
          </cell>
        </row>
        <row r="4349">
          <cell r="AC4349">
            <v>0</v>
          </cell>
        </row>
        <row r="4350">
          <cell r="AC4350">
            <v>0</v>
          </cell>
        </row>
        <row r="4351">
          <cell r="AC4351">
            <v>0</v>
          </cell>
        </row>
        <row r="4352">
          <cell r="AC4352">
            <v>0</v>
          </cell>
        </row>
        <row r="4353">
          <cell r="AC4353">
            <v>0</v>
          </cell>
        </row>
        <row r="4354">
          <cell r="AC4354">
            <v>0</v>
          </cell>
        </row>
        <row r="4355">
          <cell r="AC4355">
            <v>0</v>
          </cell>
        </row>
        <row r="4356">
          <cell r="AC4356">
            <v>0</v>
          </cell>
        </row>
        <row r="4357">
          <cell r="AC4357">
            <v>0</v>
          </cell>
        </row>
        <row r="4358">
          <cell r="AC4358">
            <v>0</v>
          </cell>
        </row>
        <row r="4359">
          <cell r="AC4359">
            <v>0</v>
          </cell>
        </row>
        <row r="4360">
          <cell r="AC4360">
            <v>0</v>
          </cell>
        </row>
        <row r="4361">
          <cell r="AC4361">
            <v>0</v>
          </cell>
        </row>
        <row r="4362">
          <cell r="AC4362">
            <v>0</v>
          </cell>
        </row>
        <row r="4363">
          <cell r="AC4363">
            <v>0</v>
          </cell>
        </row>
        <row r="4364">
          <cell r="AC4364">
            <v>0</v>
          </cell>
        </row>
        <row r="4365">
          <cell r="AC4365">
            <v>0</v>
          </cell>
        </row>
        <row r="4366">
          <cell r="AC4366">
            <v>0</v>
          </cell>
        </row>
        <row r="4367">
          <cell r="AC4367">
            <v>0</v>
          </cell>
        </row>
        <row r="4368">
          <cell r="AC4368">
            <v>0</v>
          </cell>
        </row>
        <row r="4369">
          <cell r="AC4369">
            <v>0</v>
          </cell>
        </row>
        <row r="4370">
          <cell r="AC4370">
            <v>0</v>
          </cell>
        </row>
        <row r="4371">
          <cell r="AC4371">
            <v>0</v>
          </cell>
        </row>
        <row r="4372">
          <cell r="AC4372">
            <v>0</v>
          </cell>
        </row>
        <row r="4373">
          <cell r="AC4373">
            <v>0</v>
          </cell>
        </row>
        <row r="4374">
          <cell r="AC4374">
            <v>0</v>
          </cell>
        </row>
        <row r="4375">
          <cell r="AC4375">
            <v>0</v>
          </cell>
        </row>
        <row r="4376">
          <cell r="AC4376">
            <v>0</v>
          </cell>
        </row>
        <row r="4377">
          <cell r="AC4377">
            <v>0</v>
          </cell>
        </row>
        <row r="4378">
          <cell r="AC4378">
            <v>0</v>
          </cell>
        </row>
        <row r="4379">
          <cell r="AC4379">
            <v>0</v>
          </cell>
        </row>
        <row r="4380">
          <cell r="AC4380">
            <v>0</v>
          </cell>
        </row>
        <row r="4381">
          <cell r="AC4381">
            <v>0</v>
          </cell>
        </row>
        <row r="4382">
          <cell r="AC4382">
            <v>0</v>
          </cell>
        </row>
        <row r="4383">
          <cell r="AC4383">
            <v>0</v>
          </cell>
        </row>
        <row r="4384">
          <cell r="AC4384">
            <v>0</v>
          </cell>
        </row>
        <row r="4385">
          <cell r="AC4385">
            <v>0</v>
          </cell>
        </row>
        <row r="4386">
          <cell r="AC4386">
            <v>0</v>
          </cell>
        </row>
        <row r="4387">
          <cell r="AC4387">
            <v>0</v>
          </cell>
        </row>
        <row r="4388">
          <cell r="AC4388">
            <v>0</v>
          </cell>
        </row>
        <row r="4389">
          <cell r="AC4389">
            <v>0</v>
          </cell>
        </row>
        <row r="4390">
          <cell r="AC4390">
            <v>0</v>
          </cell>
        </row>
        <row r="4391">
          <cell r="AC4391">
            <v>0</v>
          </cell>
        </row>
        <row r="4392">
          <cell r="AC4392">
            <v>0</v>
          </cell>
        </row>
        <row r="4393">
          <cell r="AC4393">
            <v>0</v>
          </cell>
        </row>
        <row r="4394">
          <cell r="AC4394">
            <v>0</v>
          </cell>
        </row>
        <row r="4395">
          <cell r="AC4395">
            <v>0</v>
          </cell>
        </row>
        <row r="4396">
          <cell r="AC4396">
            <v>0</v>
          </cell>
        </row>
        <row r="4397">
          <cell r="AC4397">
            <v>0</v>
          </cell>
        </row>
        <row r="4398">
          <cell r="AC4398">
            <v>0</v>
          </cell>
        </row>
        <row r="4399">
          <cell r="AC4399">
            <v>0</v>
          </cell>
        </row>
        <row r="4400">
          <cell r="AC4400">
            <v>0</v>
          </cell>
        </row>
        <row r="4401">
          <cell r="AC4401">
            <v>0</v>
          </cell>
        </row>
        <row r="4402">
          <cell r="AC4402">
            <v>0</v>
          </cell>
        </row>
        <row r="4403">
          <cell r="AC4403">
            <v>0</v>
          </cell>
        </row>
        <row r="4404">
          <cell r="AC4404">
            <v>0</v>
          </cell>
        </row>
        <row r="4405">
          <cell r="AC4405">
            <v>0</v>
          </cell>
        </row>
        <row r="4406">
          <cell r="AC4406">
            <v>0</v>
          </cell>
        </row>
        <row r="4407">
          <cell r="AC4407">
            <v>0</v>
          </cell>
        </row>
        <row r="4408">
          <cell r="AC4408">
            <v>0</v>
          </cell>
        </row>
        <row r="4409">
          <cell r="AC4409">
            <v>0</v>
          </cell>
        </row>
        <row r="4410">
          <cell r="AC4410">
            <v>0</v>
          </cell>
        </row>
        <row r="4411">
          <cell r="AC4411">
            <v>0</v>
          </cell>
        </row>
        <row r="4412">
          <cell r="AC4412">
            <v>0</v>
          </cell>
        </row>
        <row r="4413">
          <cell r="AC4413">
            <v>0</v>
          </cell>
        </row>
        <row r="4414">
          <cell r="AC4414">
            <v>0</v>
          </cell>
        </row>
        <row r="4415">
          <cell r="AC4415">
            <v>0</v>
          </cell>
        </row>
        <row r="4416">
          <cell r="AC4416">
            <v>0</v>
          </cell>
        </row>
        <row r="4417">
          <cell r="AC4417">
            <v>0</v>
          </cell>
        </row>
        <row r="4418">
          <cell r="AC4418">
            <v>0</v>
          </cell>
        </row>
        <row r="4419">
          <cell r="AC4419">
            <v>0</v>
          </cell>
        </row>
        <row r="4420">
          <cell r="AC4420">
            <v>0</v>
          </cell>
        </row>
        <row r="4421">
          <cell r="AC4421">
            <v>0</v>
          </cell>
        </row>
        <row r="4422">
          <cell r="AC4422">
            <v>0</v>
          </cell>
        </row>
        <row r="4423">
          <cell r="AC4423">
            <v>0</v>
          </cell>
        </row>
        <row r="4424">
          <cell r="AC4424">
            <v>0</v>
          </cell>
        </row>
        <row r="4425">
          <cell r="AC4425">
            <v>0</v>
          </cell>
        </row>
        <row r="4426">
          <cell r="AC4426">
            <v>0</v>
          </cell>
        </row>
        <row r="4427">
          <cell r="AC4427">
            <v>0</v>
          </cell>
        </row>
        <row r="4428">
          <cell r="AC4428">
            <v>0</v>
          </cell>
        </row>
        <row r="4429">
          <cell r="AC4429">
            <v>0</v>
          </cell>
        </row>
        <row r="4430">
          <cell r="AC4430">
            <v>0</v>
          </cell>
        </row>
        <row r="4431">
          <cell r="AC4431">
            <v>0</v>
          </cell>
        </row>
        <row r="4432">
          <cell r="AC4432">
            <v>0</v>
          </cell>
        </row>
        <row r="4433">
          <cell r="AC4433">
            <v>0</v>
          </cell>
        </row>
        <row r="4434">
          <cell r="AC4434">
            <v>0</v>
          </cell>
        </row>
        <row r="4435">
          <cell r="AC4435">
            <v>0</v>
          </cell>
        </row>
        <row r="4436">
          <cell r="AC4436">
            <v>0</v>
          </cell>
        </row>
        <row r="4437">
          <cell r="AC4437">
            <v>0</v>
          </cell>
        </row>
        <row r="4438">
          <cell r="AC4438">
            <v>0</v>
          </cell>
        </row>
        <row r="4439">
          <cell r="AC4439">
            <v>0</v>
          </cell>
        </row>
        <row r="4440">
          <cell r="AC4440">
            <v>0</v>
          </cell>
        </row>
        <row r="4441">
          <cell r="AC4441">
            <v>0</v>
          </cell>
        </row>
        <row r="4442">
          <cell r="AC4442">
            <v>0</v>
          </cell>
        </row>
        <row r="4443">
          <cell r="AC4443">
            <v>0</v>
          </cell>
        </row>
        <row r="4444">
          <cell r="AC4444">
            <v>0</v>
          </cell>
        </row>
        <row r="4445">
          <cell r="AC4445">
            <v>0</v>
          </cell>
        </row>
        <row r="4446">
          <cell r="AC4446">
            <v>0</v>
          </cell>
        </row>
        <row r="4447">
          <cell r="AC4447">
            <v>0</v>
          </cell>
        </row>
        <row r="4448">
          <cell r="AC4448">
            <v>0</v>
          </cell>
        </row>
        <row r="4449">
          <cell r="AC4449">
            <v>0</v>
          </cell>
        </row>
        <row r="4450">
          <cell r="AC4450">
            <v>0</v>
          </cell>
        </row>
        <row r="4451">
          <cell r="AC4451">
            <v>0</v>
          </cell>
        </row>
        <row r="4452">
          <cell r="AC4452">
            <v>0</v>
          </cell>
        </row>
        <row r="4453">
          <cell r="AC4453">
            <v>0</v>
          </cell>
        </row>
        <row r="4454">
          <cell r="AC4454">
            <v>0</v>
          </cell>
        </row>
        <row r="4455">
          <cell r="AC4455">
            <v>0</v>
          </cell>
        </row>
        <row r="4456">
          <cell r="AC4456">
            <v>0</v>
          </cell>
        </row>
        <row r="4457">
          <cell r="AC4457">
            <v>0</v>
          </cell>
        </row>
        <row r="4458">
          <cell r="AC4458">
            <v>0</v>
          </cell>
        </row>
        <row r="4459">
          <cell r="AC4459">
            <v>0</v>
          </cell>
        </row>
        <row r="4460">
          <cell r="AC4460">
            <v>0</v>
          </cell>
        </row>
        <row r="4461">
          <cell r="AC4461">
            <v>0</v>
          </cell>
        </row>
        <row r="4462">
          <cell r="AC4462">
            <v>0</v>
          </cell>
        </row>
        <row r="4463">
          <cell r="AC4463">
            <v>0</v>
          </cell>
        </row>
        <row r="4464">
          <cell r="AC4464">
            <v>0</v>
          </cell>
        </row>
        <row r="4465">
          <cell r="AC4465">
            <v>0</v>
          </cell>
        </row>
        <row r="4466">
          <cell r="AC4466">
            <v>0</v>
          </cell>
        </row>
        <row r="4467">
          <cell r="AC4467">
            <v>0</v>
          </cell>
        </row>
        <row r="4468">
          <cell r="AC4468">
            <v>0</v>
          </cell>
        </row>
        <row r="4469">
          <cell r="AC4469">
            <v>0</v>
          </cell>
        </row>
        <row r="4470">
          <cell r="AC4470">
            <v>0</v>
          </cell>
        </row>
        <row r="4471">
          <cell r="AC4471">
            <v>0</v>
          </cell>
        </row>
        <row r="4472">
          <cell r="AC4472">
            <v>0</v>
          </cell>
        </row>
        <row r="4473">
          <cell r="AC4473">
            <v>0</v>
          </cell>
        </row>
        <row r="4474">
          <cell r="AC4474">
            <v>0</v>
          </cell>
        </row>
        <row r="4475">
          <cell r="AC4475">
            <v>0</v>
          </cell>
        </row>
        <row r="4476">
          <cell r="AC4476">
            <v>0</v>
          </cell>
        </row>
        <row r="4477">
          <cell r="AC4477">
            <v>0</v>
          </cell>
        </row>
        <row r="4478">
          <cell r="AC4478">
            <v>0</v>
          </cell>
        </row>
        <row r="4479">
          <cell r="AC4479">
            <v>0</v>
          </cell>
        </row>
        <row r="4480">
          <cell r="AC4480">
            <v>0</v>
          </cell>
        </row>
        <row r="4481">
          <cell r="AC4481">
            <v>0</v>
          </cell>
        </row>
        <row r="4482">
          <cell r="AC4482">
            <v>0</v>
          </cell>
        </row>
        <row r="4483">
          <cell r="AC4483">
            <v>0</v>
          </cell>
        </row>
        <row r="4484">
          <cell r="AC4484">
            <v>0</v>
          </cell>
        </row>
        <row r="4485">
          <cell r="AC4485">
            <v>0</v>
          </cell>
        </row>
        <row r="4486">
          <cell r="AC4486">
            <v>0</v>
          </cell>
        </row>
        <row r="4487">
          <cell r="AC4487">
            <v>0</v>
          </cell>
        </row>
        <row r="4488">
          <cell r="AC4488">
            <v>0</v>
          </cell>
        </row>
        <row r="4489">
          <cell r="AC4489">
            <v>0</v>
          </cell>
        </row>
        <row r="4490">
          <cell r="AC4490">
            <v>0</v>
          </cell>
        </row>
        <row r="4491">
          <cell r="AC4491">
            <v>0</v>
          </cell>
        </row>
        <row r="4492">
          <cell r="AC4492">
            <v>0</v>
          </cell>
        </row>
        <row r="4493">
          <cell r="AC4493">
            <v>0</v>
          </cell>
        </row>
        <row r="4494">
          <cell r="AC4494">
            <v>0</v>
          </cell>
        </row>
        <row r="4495">
          <cell r="AC4495">
            <v>0</v>
          </cell>
        </row>
        <row r="4496">
          <cell r="AC4496">
            <v>0</v>
          </cell>
        </row>
        <row r="4497">
          <cell r="AC4497">
            <v>0</v>
          </cell>
        </row>
        <row r="4498">
          <cell r="AC4498">
            <v>0</v>
          </cell>
        </row>
        <row r="4499">
          <cell r="AC4499">
            <v>0</v>
          </cell>
        </row>
        <row r="4500">
          <cell r="AC4500">
            <v>0</v>
          </cell>
        </row>
        <row r="4501">
          <cell r="AC4501">
            <v>0</v>
          </cell>
        </row>
        <row r="4502">
          <cell r="AC4502">
            <v>0</v>
          </cell>
        </row>
        <row r="4503">
          <cell r="AC4503">
            <v>0</v>
          </cell>
        </row>
        <row r="4504">
          <cell r="AC4504">
            <v>0</v>
          </cell>
        </row>
        <row r="4505">
          <cell r="AC4505">
            <v>0</v>
          </cell>
        </row>
        <row r="4506">
          <cell r="AC4506">
            <v>0</v>
          </cell>
        </row>
        <row r="4507">
          <cell r="AC4507">
            <v>0</v>
          </cell>
        </row>
        <row r="4508">
          <cell r="AC4508">
            <v>0</v>
          </cell>
        </row>
        <row r="4509">
          <cell r="AC4509">
            <v>0</v>
          </cell>
        </row>
        <row r="4510">
          <cell r="AC4510">
            <v>0</v>
          </cell>
        </row>
        <row r="4511">
          <cell r="AC4511">
            <v>0</v>
          </cell>
        </row>
        <row r="4512">
          <cell r="AC4512">
            <v>0</v>
          </cell>
        </row>
        <row r="4513">
          <cell r="AC4513">
            <v>0</v>
          </cell>
        </row>
        <row r="4514">
          <cell r="AC4514">
            <v>0</v>
          </cell>
        </row>
        <row r="4515">
          <cell r="AC4515">
            <v>0</v>
          </cell>
        </row>
        <row r="4516">
          <cell r="AC4516">
            <v>0</v>
          </cell>
        </row>
        <row r="4517">
          <cell r="AC4517">
            <v>0</v>
          </cell>
        </row>
        <row r="4518">
          <cell r="AC4518">
            <v>0</v>
          </cell>
        </row>
        <row r="4519">
          <cell r="AC4519">
            <v>0</v>
          </cell>
        </row>
        <row r="4520">
          <cell r="AC4520">
            <v>0</v>
          </cell>
        </row>
        <row r="4521">
          <cell r="AC4521">
            <v>0</v>
          </cell>
        </row>
        <row r="4522">
          <cell r="AC4522">
            <v>0</v>
          </cell>
        </row>
        <row r="4523">
          <cell r="AC4523">
            <v>0</v>
          </cell>
        </row>
        <row r="4524">
          <cell r="AC4524">
            <v>0</v>
          </cell>
        </row>
        <row r="4525">
          <cell r="AC4525">
            <v>0</v>
          </cell>
        </row>
        <row r="4526">
          <cell r="AC4526">
            <v>0</v>
          </cell>
        </row>
        <row r="4527">
          <cell r="AC4527">
            <v>0</v>
          </cell>
        </row>
        <row r="4528">
          <cell r="AC4528">
            <v>0</v>
          </cell>
        </row>
        <row r="4529">
          <cell r="AC4529">
            <v>0</v>
          </cell>
        </row>
        <row r="4530">
          <cell r="AC4530">
            <v>0</v>
          </cell>
        </row>
        <row r="4531">
          <cell r="AC4531">
            <v>0</v>
          </cell>
        </row>
        <row r="4532">
          <cell r="AC4532">
            <v>0</v>
          </cell>
        </row>
        <row r="4533">
          <cell r="AC4533">
            <v>0</v>
          </cell>
        </row>
        <row r="4534">
          <cell r="AC4534">
            <v>0</v>
          </cell>
        </row>
        <row r="4535">
          <cell r="AC4535">
            <v>0</v>
          </cell>
        </row>
        <row r="4536">
          <cell r="AC4536">
            <v>0</v>
          </cell>
        </row>
        <row r="4537">
          <cell r="AC4537">
            <v>0</v>
          </cell>
        </row>
        <row r="4538">
          <cell r="AC4538">
            <v>0</v>
          </cell>
        </row>
        <row r="4539">
          <cell r="AC4539">
            <v>0</v>
          </cell>
        </row>
        <row r="4540">
          <cell r="AC4540">
            <v>0</v>
          </cell>
        </row>
        <row r="4541">
          <cell r="AC4541">
            <v>0</v>
          </cell>
        </row>
        <row r="4542">
          <cell r="AC4542">
            <v>0</v>
          </cell>
        </row>
        <row r="4543">
          <cell r="AC4543">
            <v>0</v>
          </cell>
        </row>
        <row r="4544">
          <cell r="AC4544">
            <v>0</v>
          </cell>
        </row>
        <row r="4545">
          <cell r="AC4545">
            <v>0</v>
          </cell>
        </row>
        <row r="4546">
          <cell r="AC4546">
            <v>0</v>
          </cell>
        </row>
        <row r="4547">
          <cell r="AC4547">
            <v>0</v>
          </cell>
        </row>
        <row r="4548">
          <cell r="AC4548">
            <v>0</v>
          </cell>
        </row>
        <row r="4549">
          <cell r="AC4549">
            <v>0</v>
          </cell>
        </row>
        <row r="4550">
          <cell r="AC4550">
            <v>0</v>
          </cell>
        </row>
        <row r="4551">
          <cell r="AC4551">
            <v>0</v>
          </cell>
        </row>
        <row r="4552">
          <cell r="AC4552">
            <v>0</v>
          </cell>
        </row>
        <row r="4553">
          <cell r="AC4553">
            <v>0</v>
          </cell>
        </row>
        <row r="4554">
          <cell r="AC4554">
            <v>0</v>
          </cell>
        </row>
        <row r="4555">
          <cell r="AC4555">
            <v>0</v>
          </cell>
        </row>
        <row r="4556">
          <cell r="AC4556">
            <v>0</v>
          </cell>
        </row>
        <row r="4557">
          <cell r="AC4557">
            <v>0</v>
          </cell>
        </row>
        <row r="4558">
          <cell r="AC4558">
            <v>0</v>
          </cell>
        </row>
        <row r="4559">
          <cell r="AC4559">
            <v>0</v>
          </cell>
        </row>
        <row r="4560">
          <cell r="AC4560">
            <v>0</v>
          </cell>
        </row>
        <row r="4561">
          <cell r="AC4561">
            <v>0</v>
          </cell>
        </row>
        <row r="4562">
          <cell r="AC4562">
            <v>0</v>
          </cell>
        </row>
        <row r="4563">
          <cell r="AC4563">
            <v>0</v>
          </cell>
        </row>
        <row r="4564">
          <cell r="AC4564">
            <v>0</v>
          </cell>
        </row>
        <row r="4565">
          <cell r="AC4565">
            <v>0</v>
          </cell>
        </row>
        <row r="4566">
          <cell r="AC4566">
            <v>0</v>
          </cell>
        </row>
        <row r="4567">
          <cell r="AC4567">
            <v>0</v>
          </cell>
        </row>
        <row r="4568">
          <cell r="AC4568">
            <v>0</v>
          </cell>
        </row>
        <row r="4569">
          <cell r="AC4569">
            <v>0</v>
          </cell>
        </row>
        <row r="4570">
          <cell r="AC4570">
            <v>0</v>
          </cell>
        </row>
        <row r="4571">
          <cell r="AC4571">
            <v>0</v>
          </cell>
        </row>
        <row r="4572">
          <cell r="AC4572">
            <v>0</v>
          </cell>
        </row>
        <row r="4573">
          <cell r="AC4573">
            <v>0</v>
          </cell>
        </row>
        <row r="4574">
          <cell r="AC4574">
            <v>0</v>
          </cell>
        </row>
        <row r="4575">
          <cell r="AC4575">
            <v>0</v>
          </cell>
        </row>
        <row r="4576">
          <cell r="AC4576">
            <v>0</v>
          </cell>
        </row>
        <row r="4577">
          <cell r="AC4577">
            <v>0</v>
          </cell>
        </row>
        <row r="4578">
          <cell r="AC4578">
            <v>0</v>
          </cell>
        </row>
        <row r="4579">
          <cell r="AC4579">
            <v>0</v>
          </cell>
        </row>
        <row r="4580">
          <cell r="AC4580">
            <v>0</v>
          </cell>
        </row>
        <row r="4581">
          <cell r="AC4581">
            <v>0</v>
          </cell>
        </row>
        <row r="4582">
          <cell r="AC4582">
            <v>0</v>
          </cell>
        </row>
        <row r="4583">
          <cell r="AC4583">
            <v>0</v>
          </cell>
        </row>
        <row r="4584">
          <cell r="AC4584">
            <v>0</v>
          </cell>
        </row>
        <row r="4585">
          <cell r="AC4585">
            <v>0</v>
          </cell>
        </row>
        <row r="4586">
          <cell r="AC4586">
            <v>0</v>
          </cell>
        </row>
        <row r="4587">
          <cell r="AC4587">
            <v>0</v>
          </cell>
        </row>
        <row r="4588">
          <cell r="AC4588">
            <v>0</v>
          </cell>
        </row>
        <row r="4589">
          <cell r="AC4589">
            <v>0</v>
          </cell>
        </row>
        <row r="4590">
          <cell r="AC4590">
            <v>0</v>
          </cell>
        </row>
        <row r="4591">
          <cell r="AC4591">
            <v>0</v>
          </cell>
        </row>
        <row r="4592">
          <cell r="AC4592">
            <v>0</v>
          </cell>
        </row>
        <row r="4593">
          <cell r="AC4593">
            <v>0</v>
          </cell>
        </row>
        <row r="4594">
          <cell r="AC4594">
            <v>0</v>
          </cell>
        </row>
        <row r="4595">
          <cell r="AC4595">
            <v>0</v>
          </cell>
        </row>
        <row r="4596">
          <cell r="AC4596">
            <v>0</v>
          </cell>
        </row>
        <row r="4597">
          <cell r="AC4597">
            <v>0</v>
          </cell>
        </row>
        <row r="4598">
          <cell r="AC4598">
            <v>0</v>
          </cell>
        </row>
        <row r="4599">
          <cell r="AC4599">
            <v>0</v>
          </cell>
        </row>
        <row r="4600">
          <cell r="AC4600">
            <v>0</v>
          </cell>
        </row>
        <row r="4601">
          <cell r="AC4601">
            <v>0</v>
          </cell>
        </row>
        <row r="4602">
          <cell r="AC4602">
            <v>0</v>
          </cell>
        </row>
        <row r="4603">
          <cell r="AC4603">
            <v>0</v>
          </cell>
        </row>
        <row r="4604">
          <cell r="AC4604">
            <v>0</v>
          </cell>
        </row>
        <row r="4605">
          <cell r="AC4605">
            <v>0</v>
          </cell>
        </row>
        <row r="4606">
          <cell r="AC4606">
            <v>0</v>
          </cell>
        </row>
        <row r="4607">
          <cell r="AC4607">
            <v>0</v>
          </cell>
        </row>
        <row r="4608">
          <cell r="AC4608">
            <v>0</v>
          </cell>
        </row>
        <row r="4609">
          <cell r="AC4609">
            <v>0</v>
          </cell>
        </row>
        <row r="4610">
          <cell r="AC4610">
            <v>0</v>
          </cell>
        </row>
        <row r="4611">
          <cell r="AC4611">
            <v>0</v>
          </cell>
        </row>
        <row r="4612">
          <cell r="AC4612">
            <v>0</v>
          </cell>
        </row>
        <row r="4613">
          <cell r="AC4613">
            <v>0</v>
          </cell>
        </row>
        <row r="4614">
          <cell r="AC4614">
            <v>0</v>
          </cell>
        </row>
        <row r="4615">
          <cell r="AC4615">
            <v>0</v>
          </cell>
        </row>
        <row r="4616">
          <cell r="AC4616">
            <v>0</v>
          </cell>
        </row>
        <row r="4617">
          <cell r="AC4617">
            <v>0</v>
          </cell>
        </row>
        <row r="4618">
          <cell r="AC4618">
            <v>0</v>
          </cell>
        </row>
        <row r="4619">
          <cell r="AC4619">
            <v>0</v>
          </cell>
        </row>
        <row r="4620">
          <cell r="AC4620">
            <v>0</v>
          </cell>
        </row>
        <row r="4621">
          <cell r="AC4621">
            <v>0</v>
          </cell>
        </row>
        <row r="4622">
          <cell r="AC4622">
            <v>0</v>
          </cell>
        </row>
        <row r="4623">
          <cell r="AC4623">
            <v>0</v>
          </cell>
        </row>
        <row r="4624">
          <cell r="AC4624">
            <v>0</v>
          </cell>
        </row>
        <row r="4625">
          <cell r="AC4625">
            <v>0</v>
          </cell>
        </row>
        <row r="4626">
          <cell r="AC4626">
            <v>0</v>
          </cell>
        </row>
        <row r="4627">
          <cell r="AC4627">
            <v>0</v>
          </cell>
        </row>
        <row r="4628">
          <cell r="AC4628">
            <v>0</v>
          </cell>
        </row>
        <row r="4629">
          <cell r="AC4629">
            <v>0</v>
          </cell>
        </row>
        <row r="4630">
          <cell r="AC4630">
            <v>0</v>
          </cell>
        </row>
        <row r="4631">
          <cell r="AC4631">
            <v>0</v>
          </cell>
        </row>
        <row r="4632">
          <cell r="AC4632">
            <v>0</v>
          </cell>
        </row>
        <row r="4633">
          <cell r="AC4633">
            <v>0</v>
          </cell>
        </row>
        <row r="4634">
          <cell r="AC4634">
            <v>0</v>
          </cell>
        </row>
        <row r="4635">
          <cell r="AC4635">
            <v>0</v>
          </cell>
        </row>
        <row r="4636">
          <cell r="AC4636">
            <v>0</v>
          </cell>
        </row>
        <row r="4637">
          <cell r="AC4637">
            <v>0</v>
          </cell>
        </row>
        <row r="4638">
          <cell r="AC4638">
            <v>0</v>
          </cell>
        </row>
        <row r="4639">
          <cell r="AC4639">
            <v>0</v>
          </cell>
        </row>
        <row r="4640">
          <cell r="AC4640">
            <v>0</v>
          </cell>
        </row>
        <row r="4641">
          <cell r="AC4641">
            <v>0</v>
          </cell>
        </row>
        <row r="4642">
          <cell r="AC4642">
            <v>0</v>
          </cell>
        </row>
        <row r="4643">
          <cell r="AC4643">
            <v>0</v>
          </cell>
        </row>
        <row r="4644">
          <cell r="AC4644">
            <v>0</v>
          </cell>
        </row>
        <row r="4645">
          <cell r="AC4645">
            <v>0</v>
          </cell>
        </row>
        <row r="4646">
          <cell r="AC4646">
            <v>0</v>
          </cell>
        </row>
        <row r="4647">
          <cell r="AC4647">
            <v>0</v>
          </cell>
        </row>
        <row r="4648">
          <cell r="AC4648">
            <v>0</v>
          </cell>
        </row>
        <row r="4649">
          <cell r="AC4649">
            <v>0</v>
          </cell>
        </row>
        <row r="4650">
          <cell r="AC4650">
            <v>0</v>
          </cell>
        </row>
        <row r="4651">
          <cell r="AC4651">
            <v>0</v>
          </cell>
        </row>
        <row r="4652">
          <cell r="AC4652">
            <v>0</v>
          </cell>
        </row>
        <row r="4653">
          <cell r="AC4653">
            <v>0</v>
          </cell>
        </row>
        <row r="4654">
          <cell r="AC4654">
            <v>0</v>
          </cell>
        </row>
        <row r="4655">
          <cell r="AC4655">
            <v>0</v>
          </cell>
        </row>
        <row r="4656">
          <cell r="AC4656">
            <v>0</v>
          </cell>
        </row>
        <row r="4657">
          <cell r="AC4657">
            <v>0</v>
          </cell>
        </row>
        <row r="4658">
          <cell r="AC4658">
            <v>0</v>
          </cell>
        </row>
        <row r="4659">
          <cell r="AC4659">
            <v>0</v>
          </cell>
        </row>
        <row r="4660">
          <cell r="AC4660">
            <v>0</v>
          </cell>
        </row>
        <row r="4661">
          <cell r="AC4661">
            <v>0</v>
          </cell>
        </row>
        <row r="4662">
          <cell r="AC4662">
            <v>0</v>
          </cell>
        </row>
        <row r="4663">
          <cell r="AC4663">
            <v>0</v>
          </cell>
        </row>
        <row r="4664">
          <cell r="AC4664">
            <v>0</v>
          </cell>
        </row>
        <row r="4665">
          <cell r="AC4665">
            <v>0</v>
          </cell>
        </row>
        <row r="4666">
          <cell r="AC4666">
            <v>0</v>
          </cell>
        </row>
        <row r="4667">
          <cell r="AC4667">
            <v>0</v>
          </cell>
        </row>
        <row r="4668">
          <cell r="AC4668">
            <v>0</v>
          </cell>
        </row>
        <row r="4669">
          <cell r="AC4669">
            <v>0</v>
          </cell>
        </row>
        <row r="4670">
          <cell r="AC4670">
            <v>0</v>
          </cell>
        </row>
        <row r="4671">
          <cell r="AC4671">
            <v>0</v>
          </cell>
        </row>
        <row r="4672">
          <cell r="AC4672">
            <v>0</v>
          </cell>
        </row>
        <row r="4673">
          <cell r="AC4673">
            <v>0</v>
          </cell>
        </row>
        <row r="4674">
          <cell r="AC4674">
            <v>0</v>
          </cell>
        </row>
        <row r="4675">
          <cell r="AC4675">
            <v>0</v>
          </cell>
        </row>
        <row r="4676">
          <cell r="AC4676">
            <v>0</v>
          </cell>
        </row>
        <row r="4677">
          <cell r="AC4677">
            <v>0</v>
          </cell>
        </row>
        <row r="4678">
          <cell r="AC4678">
            <v>0</v>
          </cell>
        </row>
        <row r="4679">
          <cell r="AC4679">
            <v>0</v>
          </cell>
        </row>
        <row r="4680">
          <cell r="AC4680">
            <v>0</v>
          </cell>
        </row>
        <row r="4681">
          <cell r="AC4681">
            <v>0</v>
          </cell>
        </row>
        <row r="4682">
          <cell r="AC4682">
            <v>0</v>
          </cell>
        </row>
        <row r="4683">
          <cell r="AC4683">
            <v>0</v>
          </cell>
        </row>
        <row r="4684">
          <cell r="AC4684">
            <v>0</v>
          </cell>
        </row>
        <row r="4685">
          <cell r="AC4685">
            <v>0</v>
          </cell>
        </row>
        <row r="4686">
          <cell r="AC4686">
            <v>0</v>
          </cell>
        </row>
        <row r="4687">
          <cell r="AC4687">
            <v>0</v>
          </cell>
        </row>
        <row r="4688">
          <cell r="AC4688">
            <v>0</v>
          </cell>
        </row>
        <row r="4689">
          <cell r="AC4689">
            <v>0</v>
          </cell>
        </row>
        <row r="4690">
          <cell r="AC4690">
            <v>0</v>
          </cell>
        </row>
        <row r="4691">
          <cell r="AC4691">
            <v>0</v>
          </cell>
        </row>
        <row r="4692">
          <cell r="AC4692">
            <v>0</v>
          </cell>
        </row>
        <row r="4693">
          <cell r="AC4693">
            <v>0</v>
          </cell>
        </row>
        <row r="4694">
          <cell r="AC4694">
            <v>0</v>
          </cell>
        </row>
        <row r="4695">
          <cell r="AC4695">
            <v>0</v>
          </cell>
        </row>
        <row r="4696">
          <cell r="AC4696">
            <v>0</v>
          </cell>
        </row>
        <row r="4697">
          <cell r="AC4697">
            <v>0</v>
          </cell>
        </row>
        <row r="4698">
          <cell r="AC4698">
            <v>0</v>
          </cell>
        </row>
        <row r="4699">
          <cell r="AC4699">
            <v>0</v>
          </cell>
        </row>
        <row r="4700">
          <cell r="AC4700">
            <v>0</v>
          </cell>
        </row>
        <row r="4701">
          <cell r="AC4701">
            <v>0</v>
          </cell>
        </row>
        <row r="4702">
          <cell r="AC4702">
            <v>0</v>
          </cell>
        </row>
        <row r="4703">
          <cell r="AC4703">
            <v>0</v>
          </cell>
        </row>
        <row r="4704">
          <cell r="AC4704">
            <v>0</v>
          </cell>
        </row>
        <row r="4705">
          <cell r="AC4705">
            <v>0</v>
          </cell>
        </row>
        <row r="4706">
          <cell r="AC4706">
            <v>0</v>
          </cell>
        </row>
        <row r="4707">
          <cell r="AC4707">
            <v>0</v>
          </cell>
        </row>
        <row r="4708">
          <cell r="AC4708">
            <v>0</v>
          </cell>
        </row>
        <row r="4709">
          <cell r="AC4709">
            <v>0</v>
          </cell>
        </row>
        <row r="4710">
          <cell r="AC4710">
            <v>0</v>
          </cell>
        </row>
        <row r="4711">
          <cell r="AC4711">
            <v>0</v>
          </cell>
        </row>
        <row r="4712">
          <cell r="AC4712">
            <v>0</v>
          </cell>
        </row>
        <row r="4713">
          <cell r="AC4713">
            <v>0</v>
          </cell>
        </row>
        <row r="4714">
          <cell r="AC4714">
            <v>0</v>
          </cell>
        </row>
        <row r="4715">
          <cell r="AC4715">
            <v>0</v>
          </cell>
        </row>
        <row r="4716">
          <cell r="AC4716">
            <v>0</v>
          </cell>
        </row>
        <row r="4717">
          <cell r="AC4717">
            <v>0</v>
          </cell>
        </row>
        <row r="4718">
          <cell r="AC4718">
            <v>0</v>
          </cell>
        </row>
        <row r="4719">
          <cell r="AC4719">
            <v>0</v>
          </cell>
        </row>
        <row r="4720">
          <cell r="AC4720">
            <v>0</v>
          </cell>
        </row>
        <row r="4721">
          <cell r="AC4721">
            <v>0</v>
          </cell>
        </row>
        <row r="4722">
          <cell r="AC4722">
            <v>0</v>
          </cell>
        </row>
        <row r="4723">
          <cell r="AC4723">
            <v>0</v>
          </cell>
        </row>
        <row r="4724">
          <cell r="AC4724">
            <v>0</v>
          </cell>
        </row>
        <row r="4725">
          <cell r="AC4725">
            <v>0</v>
          </cell>
        </row>
        <row r="4726">
          <cell r="AC4726">
            <v>0</v>
          </cell>
        </row>
        <row r="4727">
          <cell r="AC4727">
            <v>0</v>
          </cell>
        </row>
        <row r="4728">
          <cell r="AC4728">
            <v>0</v>
          </cell>
        </row>
        <row r="4729">
          <cell r="AC4729">
            <v>0</v>
          </cell>
        </row>
        <row r="4730">
          <cell r="AC4730">
            <v>0</v>
          </cell>
        </row>
        <row r="4731">
          <cell r="AC4731">
            <v>0</v>
          </cell>
        </row>
        <row r="4732">
          <cell r="AC4732">
            <v>0</v>
          </cell>
        </row>
        <row r="4733">
          <cell r="AC4733">
            <v>0</v>
          </cell>
        </row>
        <row r="4734">
          <cell r="AC4734">
            <v>0</v>
          </cell>
        </row>
        <row r="4735">
          <cell r="AC4735">
            <v>0</v>
          </cell>
        </row>
        <row r="4736">
          <cell r="AC4736">
            <v>0</v>
          </cell>
        </row>
        <row r="4737">
          <cell r="AC4737">
            <v>0</v>
          </cell>
        </row>
        <row r="4738">
          <cell r="AC4738">
            <v>0</v>
          </cell>
        </row>
        <row r="4739">
          <cell r="AC4739">
            <v>0</v>
          </cell>
        </row>
        <row r="4740">
          <cell r="AC4740">
            <v>0</v>
          </cell>
        </row>
        <row r="4741">
          <cell r="AC4741">
            <v>0</v>
          </cell>
        </row>
        <row r="4742">
          <cell r="AC4742">
            <v>0</v>
          </cell>
        </row>
        <row r="4743">
          <cell r="AC4743">
            <v>0</v>
          </cell>
        </row>
        <row r="4744">
          <cell r="AC4744">
            <v>0</v>
          </cell>
        </row>
        <row r="4745">
          <cell r="AC4745">
            <v>0</v>
          </cell>
        </row>
        <row r="4746">
          <cell r="AC4746">
            <v>0</v>
          </cell>
        </row>
        <row r="4747">
          <cell r="AC4747">
            <v>0</v>
          </cell>
        </row>
        <row r="4748">
          <cell r="AC4748">
            <v>0</v>
          </cell>
        </row>
        <row r="4749">
          <cell r="AC4749">
            <v>0</v>
          </cell>
        </row>
        <row r="4750">
          <cell r="AC4750">
            <v>0</v>
          </cell>
        </row>
        <row r="4751">
          <cell r="AC4751">
            <v>0</v>
          </cell>
        </row>
        <row r="4752">
          <cell r="AC4752">
            <v>0</v>
          </cell>
        </row>
        <row r="4753">
          <cell r="AC4753">
            <v>0</v>
          </cell>
        </row>
        <row r="4754">
          <cell r="AC4754">
            <v>0</v>
          </cell>
        </row>
        <row r="4755">
          <cell r="AC4755">
            <v>0</v>
          </cell>
        </row>
        <row r="4756">
          <cell r="AC4756">
            <v>0</v>
          </cell>
        </row>
        <row r="4757">
          <cell r="AC4757">
            <v>0</v>
          </cell>
        </row>
        <row r="4758">
          <cell r="AC4758">
            <v>0</v>
          </cell>
        </row>
        <row r="4759">
          <cell r="AC4759">
            <v>0</v>
          </cell>
        </row>
        <row r="4760">
          <cell r="AC4760">
            <v>0</v>
          </cell>
        </row>
        <row r="4761">
          <cell r="AC4761">
            <v>0</v>
          </cell>
        </row>
        <row r="4762">
          <cell r="AC4762">
            <v>0</v>
          </cell>
        </row>
        <row r="4763">
          <cell r="AC4763">
            <v>0</v>
          </cell>
        </row>
        <row r="4764">
          <cell r="AC4764">
            <v>0</v>
          </cell>
        </row>
        <row r="4765">
          <cell r="AC4765">
            <v>0</v>
          </cell>
        </row>
        <row r="4766">
          <cell r="AC4766">
            <v>0</v>
          </cell>
        </row>
        <row r="4767">
          <cell r="AC4767">
            <v>0</v>
          </cell>
        </row>
        <row r="4768">
          <cell r="AC4768">
            <v>0</v>
          </cell>
        </row>
        <row r="4769">
          <cell r="AC4769">
            <v>0</v>
          </cell>
        </row>
        <row r="4770">
          <cell r="AC4770">
            <v>0</v>
          </cell>
        </row>
        <row r="4771">
          <cell r="AC4771">
            <v>0</v>
          </cell>
        </row>
        <row r="4772">
          <cell r="AC4772">
            <v>0</v>
          </cell>
        </row>
        <row r="4773">
          <cell r="AC4773">
            <v>0</v>
          </cell>
        </row>
        <row r="4774">
          <cell r="AC4774">
            <v>0</v>
          </cell>
        </row>
        <row r="4775">
          <cell r="AC4775">
            <v>0</v>
          </cell>
        </row>
        <row r="4776">
          <cell r="AC4776">
            <v>0</v>
          </cell>
        </row>
        <row r="4777">
          <cell r="AC4777">
            <v>0</v>
          </cell>
        </row>
        <row r="4778">
          <cell r="AC4778">
            <v>0</v>
          </cell>
        </row>
        <row r="4779">
          <cell r="AC4779">
            <v>0</v>
          </cell>
        </row>
        <row r="4780">
          <cell r="AC4780">
            <v>0</v>
          </cell>
        </row>
        <row r="4781">
          <cell r="AC4781">
            <v>0</v>
          </cell>
        </row>
        <row r="4782">
          <cell r="AC4782">
            <v>0</v>
          </cell>
        </row>
        <row r="4783">
          <cell r="AC4783">
            <v>0</v>
          </cell>
        </row>
        <row r="4784">
          <cell r="AC4784">
            <v>0</v>
          </cell>
        </row>
        <row r="4785">
          <cell r="AC4785">
            <v>0</v>
          </cell>
        </row>
        <row r="4786">
          <cell r="AC4786">
            <v>0</v>
          </cell>
        </row>
        <row r="4787">
          <cell r="AC4787">
            <v>0</v>
          </cell>
        </row>
        <row r="4788">
          <cell r="AC4788">
            <v>0</v>
          </cell>
        </row>
        <row r="4789">
          <cell r="AC4789">
            <v>0</v>
          </cell>
        </row>
        <row r="4790">
          <cell r="AC4790">
            <v>0</v>
          </cell>
        </row>
        <row r="4791">
          <cell r="AC4791">
            <v>0</v>
          </cell>
        </row>
        <row r="4792">
          <cell r="AC4792">
            <v>0</v>
          </cell>
        </row>
        <row r="4793">
          <cell r="AC4793">
            <v>0</v>
          </cell>
        </row>
        <row r="4794">
          <cell r="AC4794">
            <v>0</v>
          </cell>
        </row>
        <row r="4795">
          <cell r="AC4795">
            <v>0</v>
          </cell>
        </row>
        <row r="4796">
          <cell r="AC4796">
            <v>0</v>
          </cell>
        </row>
        <row r="4797">
          <cell r="AC4797">
            <v>0</v>
          </cell>
        </row>
        <row r="4798">
          <cell r="AC4798">
            <v>0</v>
          </cell>
        </row>
        <row r="4799">
          <cell r="AC4799">
            <v>0</v>
          </cell>
        </row>
        <row r="4800">
          <cell r="AC4800">
            <v>0</v>
          </cell>
        </row>
        <row r="4801">
          <cell r="AC4801">
            <v>0</v>
          </cell>
        </row>
        <row r="4802">
          <cell r="AC4802">
            <v>0</v>
          </cell>
        </row>
        <row r="4803">
          <cell r="AC4803">
            <v>0</v>
          </cell>
        </row>
        <row r="4804">
          <cell r="AC4804">
            <v>0</v>
          </cell>
        </row>
        <row r="4805">
          <cell r="AC4805">
            <v>0</v>
          </cell>
        </row>
        <row r="4806">
          <cell r="AC4806">
            <v>0</v>
          </cell>
        </row>
        <row r="4807">
          <cell r="AC4807">
            <v>0</v>
          </cell>
        </row>
        <row r="4808">
          <cell r="AC4808">
            <v>0</v>
          </cell>
        </row>
        <row r="4809">
          <cell r="AC4809">
            <v>0</v>
          </cell>
        </row>
        <row r="4810">
          <cell r="AC4810">
            <v>0</v>
          </cell>
        </row>
        <row r="4811">
          <cell r="AC4811">
            <v>0</v>
          </cell>
        </row>
        <row r="4812">
          <cell r="AC4812">
            <v>0</v>
          </cell>
        </row>
        <row r="4813">
          <cell r="AC4813">
            <v>0</v>
          </cell>
        </row>
        <row r="4814">
          <cell r="AC4814">
            <v>0</v>
          </cell>
        </row>
        <row r="4815">
          <cell r="AC4815">
            <v>0</v>
          </cell>
        </row>
        <row r="4816">
          <cell r="AC4816">
            <v>0</v>
          </cell>
        </row>
        <row r="4817">
          <cell r="AC4817">
            <v>0</v>
          </cell>
        </row>
        <row r="4818">
          <cell r="AC4818">
            <v>0</v>
          </cell>
        </row>
        <row r="4819">
          <cell r="AC4819">
            <v>0</v>
          </cell>
        </row>
        <row r="4820">
          <cell r="AC4820">
            <v>0</v>
          </cell>
        </row>
        <row r="4821">
          <cell r="AC4821">
            <v>0</v>
          </cell>
        </row>
        <row r="4822">
          <cell r="AC4822">
            <v>0</v>
          </cell>
        </row>
        <row r="4823">
          <cell r="AC4823">
            <v>0</v>
          </cell>
        </row>
        <row r="4824">
          <cell r="AC4824">
            <v>0</v>
          </cell>
        </row>
        <row r="4825">
          <cell r="AC4825">
            <v>0</v>
          </cell>
        </row>
        <row r="4826">
          <cell r="AC4826">
            <v>0</v>
          </cell>
        </row>
        <row r="4827">
          <cell r="AC4827">
            <v>0</v>
          </cell>
        </row>
        <row r="4828">
          <cell r="AC4828">
            <v>0</v>
          </cell>
        </row>
        <row r="4829">
          <cell r="AC4829">
            <v>0</v>
          </cell>
        </row>
        <row r="4830">
          <cell r="AC4830">
            <v>0</v>
          </cell>
        </row>
        <row r="4831">
          <cell r="AC4831">
            <v>0</v>
          </cell>
        </row>
        <row r="4832">
          <cell r="AC4832">
            <v>0</v>
          </cell>
        </row>
        <row r="4833">
          <cell r="AC4833">
            <v>0</v>
          </cell>
        </row>
        <row r="4834">
          <cell r="AC4834">
            <v>0</v>
          </cell>
        </row>
        <row r="4835">
          <cell r="AC4835">
            <v>0</v>
          </cell>
        </row>
        <row r="4836">
          <cell r="AC4836">
            <v>0</v>
          </cell>
        </row>
        <row r="4837">
          <cell r="AC4837">
            <v>0</v>
          </cell>
        </row>
        <row r="4838">
          <cell r="AC4838">
            <v>0</v>
          </cell>
        </row>
        <row r="4839">
          <cell r="AC4839">
            <v>0</v>
          </cell>
        </row>
        <row r="4840">
          <cell r="AC4840">
            <v>0</v>
          </cell>
        </row>
        <row r="4841">
          <cell r="AC4841">
            <v>0</v>
          </cell>
        </row>
        <row r="4842">
          <cell r="AC4842">
            <v>0</v>
          </cell>
        </row>
        <row r="4843">
          <cell r="AC4843">
            <v>0</v>
          </cell>
        </row>
        <row r="4844">
          <cell r="AC4844">
            <v>0</v>
          </cell>
        </row>
        <row r="4845">
          <cell r="AC4845">
            <v>0</v>
          </cell>
        </row>
        <row r="4846">
          <cell r="AC4846">
            <v>0</v>
          </cell>
        </row>
        <row r="4847">
          <cell r="AC4847">
            <v>0</v>
          </cell>
        </row>
        <row r="4848">
          <cell r="AC4848">
            <v>0</v>
          </cell>
        </row>
        <row r="4849">
          <cell r="AC4849">
            <v>0</v>
          </cell>
        </row>
        <row r="4850">
          <cell r="AC4850">
            <v>0</v>
          </cell>
        </row>
        <row r="4851">
          <cell r="AC4851">
            <v>0</v>
          </cell>
        </row>
        <row r="4852">
          <cell r="AC4852">
            <v>0</v>
          </cell>
        </row>
        <row r="4853">
          <cell r="AC4853">
            <v>0</v>
          </cell>
        </row>
        <row r="4854">
          <cell r="AC4854">
            <v>0</v>
          </cell>
        </row>
        <row r="4855">
          <cell r="AC4855">
            <v>0</v>
          </cell>
        </row>
        <row r="4856">
          <cell r="AC4856">
            <v>0</v>
          </cell>
        </row>
        <row r="4857">
          <cell r="AC4857">
            <v>0</v>
          </cell>
        </row>
        <row r="4858">
          <cell r="AC4858">
            <v>0</v>
          </cell>
        </row>
        <row r="4859">
          <cell r="AC4859">
            <v>0</v>
          </cell>
        </row>
        <row r="4860">
          <cell r="AC4860">
            <v>0</v>
          </cell>
        </row>
        <row r="4861">
          <cell r="AC4861">
            <v>0</v>
          </cell>
        </row>
        <row r="4862">
          <cell r="AC4862">
            <v>0</v>
          </cell>
        </row>
        <row r="4863">
          <cell r="AC4863">
            <v>0</v>
          </cell>
        </row>
        <row r="4864">
          <cell r="AC4864">
            <v>0</v>
          </cell>
        </row>
        <row r="4865">
          <cell r="AC4865">
            <v>0</v>
          </cell>
        </row>
        <row r="4866">
          <cell r="AC4866">
            <v>0</v>
          </cell>
        </row>
        <row r="4867">
          <cell r="AC4867">
            <v>0</v>
          </cell>
        </row>
        <row r="4868">
          <cell r="AC4868">
            <v>0</v>
          </cell>
        </row>
        <row r="4869">
          <cell r="AC4869">
            <v>0</v>
          </cell>
        </row>
        <row r="4870">
          <cell r="AC4870">
            <v>0</v>
          </cell>
        </row>
        <row r="4871">
          <cell r="AC4871">
            <v>0</v>
          </cell>
        </row>
        <row r="4872">
          <cell r="AC4872">
            <v>0</v>
          </cell>
        </row>
        <row r="4873">
          <cell r="AC4873">
            <v>0</v>
          </cell>
        </row>
        <row r="4874">
          <cell r="AC4874">
            <v>0</v>
          </cell>
        </row>
        <row r="4875">
          <cell r="AC4875">
            <v>0</v>
          </cell>
        </row>
        <row r="4876">
          <cell r="AC4876">
            <v>0</v>
          </cell>
        </row>
        <row r="4877">
          <cell r="AC4877">
            <v>0</v>
          </cell>
        </row>
        <row r="4878">
          <cell r="AC4878">
            <v>0</v>
          </cell>
        </row>
        <row r="4879">
          <cell r="AC4879">
            <v>0</v>
          </cell>
        </row>
        <row r="4880">
          <cell r="AC4880">
            <v>0</v>
          </cell>
        </row>
        <row r="4881">
          <cell r="AC4881">
            <v>0</v>
          </cell>
        </row>
        <row r="4882">
          <cell r="AC4882">
            <v>0</v>
          </cell>
        </row>
        <row r="4883">
          <cell r="AC4883">
            <v>0</v>
          </cell>
        </row>
        <row r="4884">
          <cell r="AC4884">
            <v>0</v>
          </cell>
        </row>
        <row r="4885">
          <cell r="AC4885">
            <v>0</v>
          </cell>
        </row>
        <row r="4886">
          <cell r="AC4886">
            <v>0</v>
          </cell>
        </row>
        <row r="4887">
          <cell r="AC4887">
            <v>0</v>
          </cell>
        </row>
        <row r="4888">
          <cell r="AC4888">
            <v>0</v>
          </cell>
        </row>
        <row r="4889">
          <cell r="AC4889">
            <v>0</v>
          </cell>
        </row>
        <row r="4890">
          <cell r="AC4890">
            <v>0</v>
          </cell>
        </row>
        <row r="4891">
          <cell r="AC4891">
            <v>0</v>
          </cell>
        </row>
        <row r="4892">
          <cell r="AC4892">
            <v>0</v>
          </cell>
        </row>
        <row r="4893">
          <cell r="AC4893">
            <v>0</v>
          </cell>
        </row>
        <row r="4894">
          <cell r="AC4894">
            <v>0</v>
          </cell>
        </row>
        <row r="4895">
          <cell r="AC4895">
            <v>0</v>
          </cell>
        </row>
        <row r="4896">
          <cell r="AC4896">
            <v>0</v>
          </cell>
        </row>
        <row r="4897">
          <cell r="AC4897">
            <v>0</v>
          </cell>
        </row>
        <row r="4898">
          <cell r="AC4898">
            <v>0</v>
          </cell>
        </row>
        <row r="4899">
          <cell r="AC4899">
            <v>0</v>
          </cell>
        </row>
        <row r="4900">
          <cell r="AC4900">
            <v>0</v>
          </cell>
        </row>
        <row r="4901">
          <cell r="AC4901">
            <v>0</v>
          </cell>
        </row>
        <row r="4902">
          <cell r="AC4902">
            <v>0</v>
          </cell>
        </row>
        <row r="4903">
          <cell r="AC4903">
            <v>0</v>
          </cell>
        </row>
        <row r="4904">
          <cell r="AC4904">
            <v>0</v>
          </cell>
        </row>
        <row r="4905">
          <cell r="AC4905">
            <v>0</v>
          </cell>
        </row>
        <row r="4906">
          <cell r="AC4906">
            <v>0</v>
          </cell>
        </row>
        <row r="4907">
          <cell r="AC4907">
            <v>0</v>
          </cell>
        </row>
        <row r="4908">
          <cell r="AC4908">
            <v>0</v>
          </cell>
        </row>
        <row r="4909">
          <cell r="AC4909">
            <v>0</v>
          </cell>
        </row>
        <row r="4910">
          <cell r="AC4910">
            <v>0</v>
          </cell>
        </row>
        <row r="4911">
          <cell r="AC4911">
            <v>0</v>
          </cell>
        </row>
        <row r="4912">
          <cell r="AC4912">
            <v>0</v>
          </cell>
        </row>
        <row r="4913">
          <cell r="AC4913">
            <v>0</v>
          </cell>
        </row>
        <row r="4914">
          <cell r="AC4914">
            <v>0</v>
          </cell>
        </row>
        <row r="4915">
          <cell r="AC4915">
            <v>0</v>
          </cell>
        </row>
        <row r="4916">
          <cell r="AC4916">
            <v>0</v>
          </cell>
        </row>
        <row r="4917">
          <cell r="AC4917">
            <v>0</v>
          </cell>
        </row>
        <row r="4918">
          <cell r="AC4918">
            <v>0</v>
          </cell>
        </row>
        <row r="4919">
          <cell r="AC4919">
            <v>0</v>
          </cell>
        </row>
        <row r="4920">
          <cell r="AC4920">
            <v>0</v>
          </cell>
        </row>
        <row r="4921">
          <cell r="AC4921">
            <v>0</v>
          </cell>
        </row>
        <row r="4922">
          <cell r="AC4922">
            <v>0</v>
          </cell>
        </row>
        <row r="4923">
          <cell r="AC4923">
            <v>0</v>
          </cell>
        </row>
        <row r="4924">
          <cell r="AC4924">
            <v>0</v>
          </cell>
        </row>
        <row r="4925">
          <cell r="AC4925">
            <v>0</v>
          </cell>
        </row>
        <row r="4926">
          <cell r="AC4926">
            <v>0</v>
          </cell>
        </row>
        <row r="4927">
          <cell r="AC4927">
            <v>0</v>
          </cell>
        </row>
        <row r="4928">
          <cell r="AC4928">
            <v>0</v>
          </cell>
        </row>
        <row r="4929">
          <cell r="AC4929">
            <v>0</v>
          </cell>
        </row>
        <row r="4930">
          <cell r="AC4930">
            <v>0</v>
          </cell>
        </row>
        <row r="4931">
          <cell r="AC4931">
            <v>0</v>
          </cell>
        </row>
        <row r="4932">
          <cell r="AC4932">
            <v>0</v>
          </cell>
        </row>
        <row r="4933">
          <cell r="AC4933">
            <v>0</v>
          </cell>
        </row>
        <row r="4934">
          <cell r="AC4934">
            <v>0</v>
          </cell>
        </row>
        <row r="4935">
          <cell r="AC4935">
            <v>0</v>
          </cell>
        </row>
        <row r="4936">
          <cell r="AC4936">
            <v>0</v>
          </cell>
        </row>
        <row r="4937">
          <cell r="AC4937">
            <v>0</v>
          </cell>
        </row>
        <row r="4938">
          <cell r="AC4938">
            <v>0</v>
          </cell>
        </row>
        <row r="4939">
          <cell r="AC4939">
            <v>0</v>
          </cell>
        </row>
        <row r="4940">
          <cell r="AC4940">
            <v>0</v>
          </cell>
        </row>
        <row r="4941">
          <cell r="AC4941">
            <v>0</v>
          </cell>
        </row>
        <row r="4942">
          <cell r="AC4942">
            <v>0</v>
          </cell>
        </row>
        <row r="4943">
          <cell r="AC4943">
            <v>0</v>
          </cell>
        </row>
        <row r="4944">
          <cell r="AC4944">
            <v>0</v>
          </cell>
        </row>
        <row r="4945">
          <cell r="AC4945">
            <v>0</v>
          </cell>
        </row>
        <row r="4946">
          <cell r="AC4946">
            <v>0</v>
          </cell>
        </row>
        <row r="4947">
          <cell r="AC4947">
            <v>0</v>
          </cell>
        </row>
        <row r="4948">
          <cell r="AC4948">
            <v>0</v>
          </cell>
        </row>
        <row r="4949">
          <cell r="AC4949">
            <v>0</v>
          </cell>
        </row>
        <row r="4950">
          <cell r="AC4950">
            <v>0</v>
          </cell>
        </row>
        <row r="4951">
          <cell r="AC4951">
            <v>0</v>
          </cell>
        </row>
        <row r="4952">
          <cell r="AC4952">
            <v>0</v>
          </cell>
        </row>
        <row r="4953">
          <cell r="AC4953">
            <v>0</v>
          </cell>
        </row>
        <row r="4954">
          <cell r="AC4954">
            <v>0</v>
          </cell>
        </row>
        <row r="4955">
          <cell r="AC4955">
            <v>0</v>
          </cell>
        </row>
        <row r="4956">
          <cell r="AC4956">
            <v>0</v>
          </cell>
        </row>
        <row r="4957">
          <cell r="AC4957">
            <v>0</v>
          </cell>
        </row>
        <row r="4958">
          <cell r="AC4958">
            <v>0</v>
          </cell>
        </row>
        <row r="4959">
          <cell r="AC4959">
            <v>0</v>
          </cell>
        </row>
        <row r="4960">
          <cell r="AC4960">
            <v>0</v>
          </cell>
        </row>
        <row r="4961">
          <cell r="AC4961">
            <v>0</v>
          </cell>
        </row>
        <row r="4962">
          <cell r="AC4962">
            <v>0</v>
          </cell>
        </row>
        <row r="4963">
          <cell r="AC4963">
            <v>0</v>
          </cell>
        </row>
        <row r="4964">
          <cell r="AC4964">
            <v>0</v>
          </cell>
        </row>
        <row r="4965">
          <cell r="AC4965">
            <v>0</v>
          </cell>
        </row>
        <row r="4966">
          <cell r="AC4966">
            <v>0</v>
          </cell>
        </row>
        <row r="4967">
          <cell r="AC4967">
            <v>0</v>
          </cell>
        </row>
        <row r="4968">
          <cell r="AC4968">
            <v>0</v>
          </cell>
        </row>
        <row r="4969">
          <cell r="AC4969">
            <v>0</v>
          </cell>
        </row>
        <row r="4970">
          <cell r="AC4970">
            <v>0</v>
          </cell>
        </row>
        <row r="4971">
          <cell r="AC4971">
            <v>0</v>
          </cell>
        </row>
        <row r="4972">
          <cell r="AC4972">
            <v>0</v>
          </cell>
        </row>
        <row r="4973">
          <cell r="AC4973">
            <v>0</v>
          </cell>
        </row>
        <row r="4974">
          <cell r="AC4974">
            <v>0</v>
          </cell>
        </row>
        <row r="4975">
          <cell r="AC4975">
            <v>0</v>
          </cell>
        </row>
        <row r="4976">
          <cell r="AC4976">
            <v>0</v>
          </cell>
        </row>
        <row r="4977">
          <cell r="AC4977">
            <v>0</v>
          </cell>
        </row>
        <row r="4978">
          <cell r="AC4978">
            <v>0</v>
          </cell>
        </row>
        <row r="4979">
          <cell r="AC4979">
            <v>0</v>
          </cell>
        </row>
        <row r="4980">
          <cell r="AC4980">
            <v>0</v>
          </cell>
        </row>
        <row r="4981">
          <cell r="AC4981">
            <v>0</v>
          </cell>
        </row>
        <row r="4982">
          <cell r="AC4982">
            <v>0</v>
          </cell>
        </row>
        <row r="4983">
          <cell r="AC4983">
            <v>0</v>
          </cell>
        </row>
        <row r="4984">
          <cell r="AC4984">
            <v>0</v>
          </cell>
        </row>
        <row r="4985">
          <cell r="AC4985">
            <v>0</v>
          </cell>
        </row>
        <row r="4986">
          <cell r="AC4986">
            <v>0</v>
          </cell>
        </row>
        <row r="4987">
          <cell r="AC4987">
            <v>0</v>
          </cell>
        </row>
        <row r="4988">
          <cell r="AC4988">
            <v>0</v>
          </cell>
        </row>
        <row r="4989">
          <cell r="AC4989">
            <v>0</v>
          </cell>
        </row>
        <row r="4990">
          <cell r="AC4990">
            <v>0</v>
          </cell>
        </row>
        <row r="4991">
          <cell r="AC4991">
            <v>0</v>
          </cell>
        </row>
        <row r="4992">
          <cell r="AC4992">
            <v>0</v>
          </cell>
        </row>
        <row r="4993">
          <cell r="AC4993">
            <v>0</v>
          </cell>
        </row>
        <row r="4994">
          <cell r="AC4994">
            <v>0</v>
          </cell>
        </row>
        <row r="4995">
          <cell r="AC4995">
            <v>0</v>
          </cell>
        </row>
        <row r="4996">
          <cell r="AC4996">
            <v>0</v>
          </cell>
        </row>
        <row r="4997">
          <cell r="AC4997">
            <v>0</v>
          </cell>
        </row>
        <row r="4998">
          <cell r="AC4998">
            <v>0</v>
          </cell>
        </row>
        <row r="4999">
          <cell r="AC4999">
            <v>0</v>
          </cell>
        </row>
        <row r="5000">
          <cell r="AC5000">
            <v>0</v>
          </cell>
        </row>
        <row r="5001">
          <cell r="AC5001">
            <v>0</v>
          </cell>
        </row>
        <row r="5002">
          <cell r="AC5002">
            <v>0</v>
          </cell>
        </row>
        <row r="5003">
          <cell r="AC5003">
            <v>0</v>
          </cell>
        </row>
        <row r="5004">
          <cell r="AC5004">
            <v>0</v>
          </cell>
        </row>
        <row r="5005">
          <cell r="AC5005">
            <v>0</v>
          </cell>
        </row>
        <row r="5006">
          <cell r="AC5006">
            <v>0</v>
          </cell>
        </row>
        <row r="5007">
          <cell r="AC5007">
            <v>0</v>
          </cell>
        </row>
        <row r="5008">
          <cell r="AC5008">
            <v>0</v>
          </cell>
        </row>
        <row r="5009">
          <cell r="AC5009">
            <v>0</v>
          </cell>
        </row>
        <row r="5010">
          <cell r="AC5010">
            <v>0</v>
          </cell>
        </row>
        <row r="5011">
          <cell r="AC5011">
            <v>0</v>
          </cell>
        </row>
        <row r="5012">
          <cell r="AC5012">
            <v>0</v>
          </cell>
        </row>
        <row r="5013">
          <cell r="AC5013">
            <v>0</v>
          </cell>
        </row>
        <row r="5014">
          <cell r="AC5014">
            <v>0</v>
          </cell>
        </row>
        <row r="5015">
          <cell r="AC5015">
            <v>0</v>
          </cell>
        </row>
        <row r="5016">
          <cell r="AC5016">
            <v>0</v>
          </cell>
        </row>
        <row r="5017">
          <cell r="AC5017">
            <v>0</v>
          </cell>
        </row>
        <row r="5018">
          <cell r="AC5018">
            <v>0</v>
          </cell>
        </row>
        <row r="5019">
          <cell r="AC5019">
            <v>0</v>
          </cell>
        </row>
        <row r="5020">
          <cell r="AC5020">
            <v>0</v>
          </cell>
        </row>
        <row r="5021">
          <cell r="AC5021">
            <v>0</v>
          </cell>
        </row>
        <row r="5022">
          <cell r="AC5022">
            <v>0</v>
          </cell>
        </row>
        <row r="5023">
          <cell r="AC5023">
            <v>0</v>
          </cell>
        </row>
        <row r="5024">
          <cell r="AC5024">
            <v>0</v>
          </cell>
        </row>
        <row r="5025">
          <cell r="AC5025">
            <v>0</v>
          </cell>
        </row>
        <row r="5026">
          <cell r="AC5026">
            <v>0</v>
          </cell>
        </row>
        <row r="5027">
          <cell r="AC5027">
            <v>0</v>
          </cell>
        </row>
        <row r="5028">
          <cell r="AC5028">
            <v>0</v>
          </cell>
        </row>
        <row r="5029">
          <cell r="AC5029">
            <v>0</v>
          </cell>
        </row>
        <row r="5030">
          <cell r="AC5030">
            <v>0</v>
          </cell>
        </row>
        <row r="5031">
          <cell r="AC5031">
            <v>0</v>
          </cell>
        </row>
        <row r="5032">
          <cell r="AC5032">
            <v>0</v>
          </cell>
        </row>
        <row r="5033">
          <cell r="AC5033">
            <v>0</v>
          </cell>
        </row>
        <row r="5034">
          <cell r="AC5034">
            <v>0</v>
          </cell>
        </row>
        <row r="5035">
          <cell r="AC5035">
            <v>0</v>
          </cell>
        </row>
        <row r="5036">
          <cell r="AC5036">
            <v>0</v>
          </cell>
        </row>
        <row r="5037">
          <cell r="AC5037">
            <v>0</v>
          </cell>
        </row>
        <row r="5038">
          <cell r="AC5038">
            <v>0</v>
          </cell>
        </row>
        <row r="5039">
          <cell r="AC5039">
            <v>0</v>
          </cell>
        </row>
        <row r="5040">
          <cell r="AC5040">
            <v>0</v>
          </cell>
        </row>
        <row r="5041">
          <cell r="AC5041">
            <v>0</v>
          </cell>
        </row>
        <row r="5042">
          <cell r="AC5042">
            <v>0</v>
          </cell>
        </row>
        <row r="5043">
          <cell r="AC5043">
            <v>0</v>
          </cell>
        </row>
        <row r="5044">
          <cell r="AC5044">
            <v>0</v>
          </cell>
        </row>
        <row r="5045">
          <cell r="AC5045">
            <v>0</v>
          </cell>
        </row>
        <row r="5046">
          <cell r="AC5046">
            <v>0</v>
          </cell>
        </row>
        <row r="5047">
          <cell r="AC5047">
            <v>0</v>
          </cell>
        </row>
        <row r="5048">
          <cell r="AC5048">
            <v>0</v>
          </cell>
        </row>
        <row r="5049">
          <cell r="AC5049">
            <v>0</v>
          </cell>
        </row>
        <row r="5050">
          <cell r="AC5050">
            <v>0</v>
          </cell>
        </row>
        <row r="5051">
          <cell r="AC5051">
            <v>0</v>
          </cell>
        </row>
        <row r="5052">
          <cell r="AC5052">
            <v>0</v>
          </cell>
        </row>
        <row r="5053">
          <cell r="AC5053">
            <v>0</v>
          </cell>
        </row>
        <row r="5054">
          <cell r="AC5054">
            <v>0</v>
          </cell>
        </row>
        <row r="5055">
          <cell r="AC5055">
            <v>0</v>
          </cell>
        </row>
        <row r="5056">
          <cell r="AC5056">
            <v>0</v>
          </cell>
        </row>
        <row r="5057">
          <cell r="AC5057">
            <v>0</v>
          </cell>
        </row>
        <row r="5058">
          <cell r="AC5058">
            <v>0</v>
          </cell>
        </row>
        <row r="5059">
          <cell r="AC5059">
            <v>0</v>
          </cell>
        </row>
        <row r="5060">
          <cell r="AC5060">
            <v>0</v>
          </cell>
        </row>
        <row r="5061">
          <cell r="AC5061">
            <v>0</v>
          </cell>
        </row>
        <row r="5062">
          <cell r="AC5062">
            <v>0</v>
          </cell>
        </row>
        <row r="5063">
          <cell r="AC5063">
            <v>0</v>
          </cell>
        </row>
        <row r="5064">
          <cell r="AC5064">
            <v>0</v>
          </cell>
        </row>
        <row r="5065">
          <cell r="AC5065">
            <v>0</v>
          </cell>
        </row>
        <row r="5066">
          <cell r="AC5066">
            <v>0</v>
          </cell>
        </row>
        <row r="5067">
          <cell r="AC5067">
            <v>0</v>
          </cell>
        </row>
        <row r="5068">
          <cell r="AC5068">
            <v>0</v>
          </cell>
        </row>
        <row r="5069">
          <cell r="AC5069">
            <v>0</v>
          </cell>
        </row>
        <row r="5070">
          <cell r="AC5070">
            <v>0</v>
          </cell>
        </row>
        <row r="5071">
          <cell r="AC5071">
            <v>0</v>
          </cell>
        </row>
        <row r="5072">
          <cell r="AC5072">
            <v>0</v>
          </cell>
        </row>
        <row r="5073">
          <cell r="AC5073">
            <v>0</v>
          </cell>
        </row>
        <row r="5074">
          <cell r="AC5074">
            <v>0</v>
          </cell>
        </row>
        <row r="5075">
          <cell r="AC5075">
            <v>0</v>
          </cell>
        </row>
        <row r="5076">
          <cell r="AC5076">
            <v>0</v>
          </cell>
        </row>
        <row r="5077">
          <cell r="AC5077">
            <v>0</v>
          </cell>
        </row>
        <row r="5078">
          <cell r="AC5078">
            <v>0</v>
          </cell>
        </row>
        <row r="5079">
          <cell r="AC5079">
            <v>0</v>
          </cell>
        </row>
        <row r="5080">
          <cell r="AC5080">
            <v>0</v>
          </cell>
        </row>
        <row r="5081">
          <cell r="AC5081">
            <v>0</v>
          </cell>
        </row>
        <row r="5082">
          <cell r="AC5082">
            <v>0</v>
          </cell>
        </row>
        <row r="5083">
          <cell r="AC5083">
            <v>0</v>
          </cell>
        </row>
        <row r="5084">
          <cell r="AC5084">
            <v>0</v>
          </cell>
        </row>
        <row r="5085">
          <cell r="AC5085">
            <v>0</v>
          </cell>
        </row>
        <row r="5086">
          <cell r="AC5086">
            <v>0</v>
          </cell>
        </row>
        <row r="5087">
          <cell r="AC5087">
            <v>0</v>
          </cell>
        </row>
        <row r="5088">
          <cell r="AC5088">
            <v>0</v>
          </cell>
        </row>
        <row r="5089">
          <cell r="AC5089">
            <v>0</v>
          </cell>
        </row>
        <row r="5090">
          <cell r="AC5090">
            <v>0</v>
          </cell>
        </row>
        <row r="5091">
          <cell r="AC5091">
            <v>0</v>
          </cell>
        </row>
        <row r="5092">
          <cell r="AC5092">
            <v>0</v>
          </cell>
        </row>
        <row r="5093">
          <cell r="AC5093">
            <v>0</v>
          </cell>
        </row>
        <row r="5094">
          <cell r="AC5094">
            <v>0</v>
          </cell>
        </row>
        <row r="5095">
          <cell r="AC5095">
            <v>0</v>
          </cell>
        </row>
        <row r="5096">
          <cell r="AC5096">
            <v>0</v>
          </cell>
        </row>
        <row r="5097">
          <cell r="AC5097">
            <v>0</v>
          </cell>
        </row>
        <row r="5098">
          <cell r="AC5098">
            <v>0</v>
          </cell>
        </row>
        <row r="5099">
          <cell r="AC5099">
            <v>0</v>
          </cell>
        </row>
        <row r="5100">
          <cell r="AC5100">
            <v>0</v>
          </cell>
        </row>
        <row r="5101">
          <cell r="AC5101">
            <v>0</v>
          </cell>
        </row>
        <row r="5102">
          <cell r="AC5102">
            <v>0</v>
          </cell>
        </row>
        <row r="5103">
          <cell r="AC5103">
            <v>0</v>
          </cell>
        </row>
        <row r="5104">
          <cell r="AC5104">
            <v>0</v>
          </cell>
        </row>
        <row r="5105">
          <cell r="AC5105">
            <v>0</v>
          </cell>
        </row>
        <row r="5106">
          <cell r="AC5106">
            <v>0</v>
          </cell>
        </row>
        <row r="5107">
          <cell r="AC5107">
            <v>0</v>
          </cell>
        </row>
        <row r="5108">
          <cell r="AC5108">
            <v>0</v>
          </cell>
        </row>
        <row r="5109">
          <cell r="AC5109">
            <v>0</v>
          </cell>
        </row>
        <row r="5110">
          <cell r="AC5110">
            <v>0</v>
          </cell>
        </row>
        <row r="5111">
          <cell r="AC5111">
            <v>0</v>
          </cell>
        </row>
        <row r="5112">
          <cell r="AC5112">
            <v>0</v>
          </cell>
        </row>
        <row r="5113">
          <cell r="AC5113">
            <v>0</v>
          </cell>
        </row>
        <row r="5114">
          <cell r="AC5114">
            <v>0</v>
          </cell>
        </row>
        <row r="5115">
          <cell r="AC5115">
            <v>0</v>
          </cell>
        </row>
        <row r="5116">
          <cell r="AC5116">
            <v>0</v>
          </cell>
        </row>
        <row r="5117">
          <cell r="AC5117">
            <v>0</v>
          </cell>
        </row>
        <row r="5118">
          <cell r="AC5118">
            <v>0</v>
          </cell>
        </row>
        <row r="5119">
          <cell r="AC5119">
            <v>0</v>
          </cell>
        </row>
        <row r="5120">
          <cell r="AC5120">
            <v>0</v>
          </cell>
        </row>
        <row r="5121">
          <cell r="AC5121">
            <v>0</v>
          </cell>
        </row>
        <row r="5122">
          <cell r="AC5122">
            <v>0</v>
          </cell>
        </row>
        <row r="5123">
          <cell r="AC5123">
            <v>0</v>
          </cell>
        </row>
        <row r="5124">
          <cell r="AC5124">
            <v>0</v>
          </cell>
        </row>
        <row r="5125">
          <cell r="AC5125">
            <v>0</v>
          </cell>
        </row>
        <row r="5126">
          <cell r="AC5126">
            <v>0</v>
          </cell>
        </row>
        <row r="5127">
          <cell r="AC5127">
            <v>0</v>
          </cell>
        </row>
        <row r="5128">
          <cell r="AC5128">
            <v>0</v>
          </cell>
        </row>
        <row r="5129">
          <cell r="AC5129">
            <v>0</v>
          </cell>
        </row>
        <row r="5130">
          <cell r="AC5130">
            <v>0</v>
          </cell>
        </row>
        <row r="5131">
          <cell r="AC5131">
            <v>0</v>
          </cell>
        </row>
        <row r="5132">
          <cell r="AC5132">
            <v>0</v>
          </cell>
        </row>
        <row r="5133">
          <cell r="AC5133">
            <v>0</v>
          </cell>
        </row>
        <row r="5134">
          <cell r="AC5134">
            <v>0</v>
          </cell>
        </row>
        <row r="5135">
          <cell r="AC5135">
            <v>0</v>
          </cell>
        </row>
        <row r="5136">
          <cell r="AC5136">
            <v>0</v>
          </cell>
        </row>
        <row r="5137">
          <cell r="AC5137">
            <v>0</v>
          </cell>
        </row>
        <row r="5138">
          <cell r="AC5138">
            <v>0</v>
          </cell>
        </row>
        <row r="5139">
          <cell r="AC5139">
            <v>0</v>
          </cell>
        </row>
        <row r="5140">
          <cell r="AC5140">
            <v>0</v>
          </cell>
        </row>
        <row r="5141">
          <cell r="AC5141">
            <v>0</v>
          </cell>
        </row>
        <row r="5142">
          <cell r="AC5142">
            <v>0</v>
          </cell>
        </row>
        <row r="5143">
          <cell r="AC5143">
            <v>0</v>
          </cell>
        </row>
        <row r="5144">
          <cell r="AC5144">
            <v>0</v>
          </cell>
        </row>
        <row r="5145">
          <cell r="AC5145">
            <v>0</v>
          </cell>
        </row>
        <row r="5146">
          <cell r="AC5146">
            <v>0</v>
          </cell>
        </row>
        <row r="5147">
          <cell r="AC5147">
            <v>0</v>
          </cell>
        </row>
        <row r="5148">
          <cell r="AC5148">
            <v>0</v>
          </cell>
        </row>
        <row r="5149">
          <cell r="AC5149">
            <v>0</v>
          </cell>
        </row>
        <row r="5150">
          <cell r="AC5150">
            <v>0</v>
          </cell>
        </row>
        <row r="5151">
          <cell r="AC5151">
            <v>0</v>
          </cell>
        </row>
        <row r="5152">
          <cell r="AC5152">
            <v>0</v>
          </cell>
        </row>
        <row r="5153">
          <cell r="AC5153">
            <v>0</v>
          </cell>
        </row>
        <row r="5154">
          <cell r="AC5154">
            <v>0</v>
          </cell>
        </row>
        <row r="5155">
          <cell r="AC5155">
            <v>0</v>
          </cell>
        </row>
        <row r="5156">
          <cell r="AC5156">
            <v>0</v>
          </cell>
        </row>
        <row r="5157">
          <cell r="AC5157">
            <v>0</v>
          </cell>
        </row>
        <row r="5158">
          <cell r="AC5158">
            <v>0</v>
          </cell>
        </row>
        <row r="5159">
          <cell r="AC5159">
            <v>0</v>
          </cell>
        </row>
        <row r="5160">
          <cell r="AC5160">
            <v>0</v>
          </cell>
        </row>
        <row r="5161">
          <cell r="AC5161">
            <v>0</v>
          </cell>
        </row>
        <row r="5162">
          <cell r="AC5162">
            <v>0</v>
          </cell>
        </row>
        <row r="5163">
          <cell r="AC5163">
            <v>0</v>
          </cell>
        </row>
        <row r="5164">
          <cell r="AC5164">
            <v>0</v>
          </cell>
        </row>
        <row r="5165">
          <cell r="AC5165">
            <v>0</v>
          </cell>
        </row>
        <row r="5166">
          <cell r="AC5166">
            <v>0</v>
          </cell>
        </row>
        <row r="5167">
          <cell r="AC5167">
            <v>0</v>
          </cell>
        </row>
        <row r="5168">
          <cell r="AC5168">
            <v>0</v>
          </cell>
        </row>
        <row r="5169">
          <cell r="AC5169">
            <v>0</v>
          </cell>
        </row>
        <row r="5170">
          <cell r="AC5170">
            <v>0</v>
          </cell>
        </row>
        <row r="5171">
          <cell r="AC5171">
            <v>0</v>
          </cell>
        </row>
        <row r="5172">
          <cell r="AC5172">
            <v>0</v>
          </cell>
        </row>
        <row r="5173">
          <cell r="AC5173">
            <v>0</v>
          </cell>
        </row>
        <row r="5174">
          <cell r="AC5174">
            <v>0</v>
          </cell>
        </row>
        <row r="5175">
          <cell r="AC5175">
            <v>0</v>
          </cell>
        </row>
        <row r="5176">
          <cell r="AC5176">
            <v>0</v>
          </cell>
        </row>
        <row r="5177">
          <cell r="AC5177">
            <v>0</v>
          </cell>
        </row>
        <row r="5178">
          <cell r="AC5178">
            <v>0</v>
          </cell>
        </row>
        <row r="5179">
          <cell r="AC5179">
            <v>0</v>
          </cell>
        </row>
        <row r="5180">
          <cell r="AC5180">
            <v>0</v>
          </cell>
        </row>
        <row r="5181">
          <cell r="AC5181">
            <v>0</v>
          </cell>
        </row>
        <row r="5182">
          <cell r="AC5182">
            <v>0</v>
          </cell>
        </row>
        <row r="5183">
          <cell r="AC5183">
            <v>0</v>
          </cell>
        </row>
        <row r="5184">
          <cell r="AC5184">
            <v>0</v>
          </cell>
        </row>
        <row r="5185">
          <cell r="AC5185">
            <v>0</v>
          </cell>
        </row>
        <row r="5186">
          <cell r="AC5186">
            <v>0</v>
          </cell>
        </row>
        <row r="5187">
          <cell r="AC5187">
            <v>0</v>
          </cell>
        </row>
        <row r="5188">
          <cell r="AC5188">
            <v>0</v>
          </cell>
        </row>
        <row r="5189">
          <cell r="AC5189">
            <v>0</v>
          </cell>
        </row>
        <row r="5190">
          <cell r="AC5190">
            <v>0</v>
          </cell>
        </row>
        <row r="5191">
          <cell r="AC5191">
            <v>0</v>
          </cell>
        </row>
        <row r="5192">
          <cell r="AC5192">
            <v>0</v>
          </cell>
        </row>
        <row r="5193">
          <cell r="AC5193">
            <v>0</v>
          </cell>
        </row>
        <row r="5194">
          <cell r="AC5194">
            <v>0</v>
          </cell>
        </row>
        <row r="5195">
          <cell r="AC5195">
            <v>0</v>
          </cell>
        </row>
        <row r="5196">
          <cell r="AC5196">
            <v>0</v>
          </cell>
        </row>
        <row r="5197">
          <cell r="AC5197">
            <v>0</v>
          </cell>
        </row>
        <row r="5198">
          <cell r="AC5198">
            <v>0</v>
          </cell>
        </row>
        <row r="5199">
          <cell r="AC5199">
            <v>0</v>
          </cell>
        </row>
        <row r="5200">
          <cell r="AC5200">
            <v>0</v>
          </cell>
        </row>
        <row r="5201">
          <cell r="AC5201">
            <v>0</v>
          </cell>
        </row>
        <row r="5202">
          <cell r="AC5202">
            <v>0</v>
          </cell>
        </row>
        <row r="5203">
          <cell r="AC5203">
            <v>0</v>
          </cell>
        </row>
        <row r="5204">
          <cell r="AC5204">
            <v>0</v>
          </cell>
        </row>
        <row r="5205">
          <cell r="AC5205">
            <v>0</v>
          </cell>
        </row>
        <row r="5206">
          <cell r="AC5206">
            <v>0</v>
          </cell>
        </row>
        <row r="5207">
          <cell r="AC5207">
            <v>0</v>
          </cell>
        </row>
        <row r="5208">
          <cell r="AC5208">
            <v>0</v>
          </cell>
        </row>
        <row r="5209">
          <cell r="AC5209">
            <v>0</v>
          </cell>
        </row>
        <row r="5210">
          <cell r="AC5210">
            <v>0</v>
          </cell>
        </row>
        <row r="5211">
          <cell r="AC5211">
            <v>0</v>
          </cell>
        </row>
        <row r="5212">
          <cell r="AC5212">
            <v>0</v>
          </cell>
        </row>
        <row r="5213">
          <cell r="AC5213">
            <v>0</v>
          </cell>
        </row>
        <row r="5214">
          <cell r="AC5214">
            <v>0</v>
          </cell>
        </row>
        <row r="5215">
          <cell r="AC5215">
            <v>0</v>
          </cell>
        </row>
        <row r="5216">
          <cell r="AC5216">
            <v>0</v>
          </cell>
        </row>
        <row r="5217">
          <cell r="AC5217">
            <v>0</v>
          </cell>
        </row>
        <row r="5218">
          <cell r="AC5218">
            <v>0</v>
          </cell>
        </row>
        <row r="5219">
          <cell r="AC5219">
            <v>0</v>
          </cell>
        </row>
        <row r="5220">
          <cell r="AC5220">
            <v>0</v>
          </cell>
        </row>
        <row r="5221">
          <cell r="AC5221">
            <v>0</v>
          </cell>
        </row>
        <row r="5222">
          <cell r="AC5222">
            <v>0</v>
          </cell>
        </row>
        <row r="5223">
          <cell r="AC5223">
            <v>0</v>
          </cell>
        </row>
        <row r="5224">
          <cell r="AC5224">
            <v>0</v>
          </cell>
        </row>
        <row r="5225">
          <cell r="AC5225">
            <v>0</v>
          </cell>
        </row>
        <row r="5226">
          <cell r="AC5226">
            <v>0</v>
          </cell>
        </row>
        <row r="5227">
          <cell r="AC5227">
            <v>0</v>
          </cell>
        </row>
        <row r="5228">
          <cell r="AC5228">
            <v>0</v>
          </cell>
        </row>
        <row r="5229">
          <cell r="AC5229">
            <v>0</v>
          </cell>
        </row>
        <row r="5230">
          <cell r="AC5230">
            <v>0</v>
          </cell>
        </row>
        <row r="5231">
          <cell r="AC5231">
            <v>0</v>
          </cell>
        </row>
        <row r="5232">
          <cell r="AC5232">
            <v>0</v>
          </cell>
        </row>
        <row r="5233">
          <cell r="AC5233">
            <v>0</v>
          </cell>
        </row>
        <row r="5234">
          <cell r="AC5234">
            <v>0</v>
          </cell>
        </row>
        <row r="5235">
          <cell r="AC5235">
            <v>0</v>
          </cell>
        </row>
        <row r="5236">
          <cell r="AC5236">
            <v>0</v>
          </cell>
        </row>
        <row r="5237">
          <cell r="AC5237">
            <v>0</v>
          </cell>
        </row>
        <row r="5238">
          <cell r="AC5238">
            <v>0</v>
          </cell>
        </row>
        <row r="5239">
          <cell r="AC5239">
            <v>0</v>
          </cell>
        </row>
        <row r="5240">
          <cell r="AC5240">
            <v>0</v>
          </cell>
        </row>
        <row r="5241">
          <cell r="AC5241">
            <v>0</v>
          </cell>
        </row>
        <row r="5242">
          <cell r="AC5242">
            <v>0</v>
          </cell>
        </row>
        <row r="5243">
          <cell r="AC5243">
            <v>0</v>
          </cell>
        </row>
        <row r="5244">
          <cell r="AC5244">
            <v>0</v>
          </cell>
        </row>
        <row r="5245">
          <cell r="AC5245">
            <v>0</v>
          </cell>
        </row>
        <row r="5246">
          <cell r="AC5246">
            <v>0</v>
          </cell>
        </row>
        <row r="5247">
          <cell r="AC5247">
            <v>0</v>
          </cell>
        </row>
        <row r="5248">
          <cell r="AC5248">
            <v>0</v>
          </cell>
        </row>
        <row r="5249">
          <cell r="AC5249">
            <v>0</v>
          </cell>
        </row>
        <row r="5250">
          <cell r="AC5250">
            <v>0</v>
          </cell>
        </row>
        <row r="5251">
          <cell r="AC5251">
            <v>0</v>
          </cell>
        </row>
        <row r="5252">
          <cell r="AC5252">
            <v>0</v>
          </cell>
        </row>
        <row r="5253">
          <cell r="AC5253">
            <v>0</v>
          </cell>
        </row>
        <row r="5254">
          <cell r="AC5254">
            <v>0</v>
          </cell>
        </row>
        <row r="5255">
          <cell r="AC5255">
            <v>0</v>
          </cell>
        </row>
        <row r="5256">
          <cell r="AC5256">
            <v>0</v>
          </cell>
        </row>
        <row r="5257">
          <cell r="AC5257">
            <v>0</v>
          </cell>
        </row>
        <row r="5258">
          <cell r="AC5258">
            <v>0</v>
          </cell>
        </row>
        <row r="5259">
          <cell r="AC5259">
            <v>0</v>
          </cell>
        </row>
        <row r="5260">
          <cell r="AC5260">
            <v>0</v>
          </cell>
        </row>
        <row r="5261">
          <cell r="AC5261">
            <v>0</v>
          </cell>
        </row>
        <row r="5262">
          <cell r="AC5262">
            <v>0</v>
          </cell>
        </row>
        <row r="5263">
          <cell r="AC5263">
            <v>0</v>
          </cell>
        </row>
        <row r="5264">
          <cell r="AC5264">
            <v>0</v>
          </cell>
        </row>
        <row r="5265">
          <cell r="AC5265">
            <v>0</v>
          </cell>
        </row>
        <row r="5266">
          <cell r="AC5266">
            <v>0</v>
          </cell>
        </row>
        <row r="5267">
          <cell r="AC5267">
            <v>0</v>
          </cell>
        </row>
        <row r="5268">
          <cell r="AC5268">
            <v>0</v>
          </cell>
        </row>
        <row r="5269">
          <cell r="AC5269">
            <v>0</v>
          </cell>
        </row>
        <row r="5270">
          <cell r="AC5270">
            <v>0</v>
          </cell>
        </row>
        <row r="5271">
          <cell r="AC5271">
            <v>0</v>
          </cell>
        </row>
        <row r="5272">
          <cell r="AC5272">
            <v>0</v>
          </cell>
        </row>
        <row r="5273">
          <cell r="AC5273">
            <v>0</v>
          </cell>
        </row>
        <row r="5274">
          <cell r="AC5274">
            <v>0</v>
          </cell>
        </row>
        <row r="5275">
          <cell r="AC5275">
            <v>0</v>
          </cell>
        </row>
        <row r="5276">
          <cell r="AC5276">
            <v>0</v>
          </cell>
        </row>
        <row r="5277">
          <cell r="AC5277">
            <v>0</v>
          </cell>
        </row>
        <row r="5278">
          <cell r="AC5278">
            <v>0</v>
          </cell>
        </row>
        <row r="5279">
          <cell r="AC5279">
            <v>0</v>
          </cell>
        </row>
        <row r="5280">
          <cell r="AC5280">
            <v>0</v>
          </cell>
        </row>
        <row r="5281">
          <cell r="AC5281">
            <v>0</v>
          </cell>
        </row>
        <row r="5282">
          <cell r="AC5282">
            <v>0</v>
          </cell>
        </row>
        <row r="5283">
          <cell r="AC5283">
            <v>0</v>
          </cell>
        </row>
        <row r="5284">
          <cell r="AC5284">
            <v>0</v>
          </cell>
        </row>
        <row r="5285">
          <cell r="AC5285">
            <v>0</v>
          </cell>
        </row>
        <row r="5286">
          <cell r="AC5286">
            <v>0</v>
          </cell>
        </row>
        <row r="5287">
          <cell r="AC5287">
            <v>0</v>
          </cell>
        </row>
        <row r="5288">
          <cell r="AC5288">
            <v>0</v>
          </cell>
        </row>
        <row r="5289">
          <cell r="AC5289">
            <v>0</v>
          </cell>
        </row>
        <row r="5290">
          <cell r="AC5290">
            <v>0</v>
          </cell>
        </row>
        <row r="5291">
          <cell r="AC5291">
            <v>0</v>
          </cell>
        </row>
        <row r="5292">
          <cell r="AC5292">
            <v>0</v>
          </cell>
        </row>
        <row r="5293">
          <cell r="AC5293">
            <v>0</v>
          </cell>
        </row>
        <row r="5294">
          <cell r="AC5294">
            <v>0</v>
          </cell>
        </row>
        <row r="5295">
          <cell r="AC5295">
            <v>0</v>
          </cell>
        </row>
        <row r="5296">
          <cell r="AC5296">
            <v>0</v>
          </cell>
        </row>
        <row r="5297">
          <cell r="AC5297">
            <v>0</v>
          </cell>
        </row>
        <row r="5298">
          <cell r="AC5298">
            <v>0</v>
          </cell>
        </row>
        <row r="5299">
          <cell r="AC5299">
            <v>0</v>
          </cell>
        </row>
        <row r="5300">
          <cell r="AC5300">
            <v>0</v>
          </cell>
        </row>
        <row r="5301">
          <cell r="AC5301">
            <v>0</v>
          </cell>
        </row>
        <row r="5302">
          <cell r="AC5302">
            <v>0</v>
          </cell>
        </row>
        <row r="5303">
          <cell r="AC5303">
            <v>0</v>
          </cell>
        </row>
        <row r="5304">
          <cell r="AC5304">
            <v>0</v>
          </cell>
        </row>
        <row r="5305">
          <cell r="AC5305">
            <v>0</v>
          </cell>
        </row>
        <row r="5306">
          <cell r="AC5306">
            <v>0</v>
          </cell>
        </row>
        <row r="5307">
          <cell r="AC5307">
            <v>0</v>
          </cell>
        </row>
        <row r="5308">
          <cell r="AC5308">
            <v>0</v>
          </cell>
        </row>
        <row r="5309">
          <cell r="AC5309">
            <v>0</v>
          </cell>
        </row>
        <row r="5310">
          <cell r="AC5310">
            <v>0</v>
          </cell>
        </row>
        <row r="5311">
          <cell r="AC5311">
            <v>0</v>
          </cell>
        </row>
        <row r="5312">
          <cell r="AC5312">
            <v>0</v>
          </cell>
        </row>
        <row r="5313">
          <cell r="AC5313">
            <v>0</v>
          </cell>
        </row>
        <row r="5314">
          <cell r="AC5314">
            <v>0</v>
          </cell>
        </row>
        <row r="5315">
          <cell r="AC5315">
            <v>0</v>
          </cell>
        </row>
        <row r="5316">
          <cell r="AC5316">
            <v>0</v>
          </cell>
        </row>
        <row r="5317">
          <cell r="AC5317">
            <v>0</v>
          </cell>
        </row>
        <row r="5318">
          <cell r="AC5318">
            <v>0</v>
          </cell>
        </row>
        <row r="5319">
          <cell r="AC5319">
            <v>0</v>
          </cell>
        </row>
        <row r="5320">
          <cell r="AC5320">
            <v>0</v>
          </cell>
        </row>
        <row r="5321">
          <cell r="AC5321">
            <v>0</v>
          </cell>
        </row>
        <row r="5322">
          <cell r="AC5322">
            <v>0</v>
          </cell>
        </row>
        <row r="5323">
          <cell r="AC5323">
            <v>0</v>
          </cell>
        </row>
        <row r="5324">
          <cell r="AC5324">
            <v>0</v>
          </cell>
        </row>
        <row r="5325">
          <cell r="AC5325">
            <v>0</v>
          </cell>
        </row>
        <row r="5326">
          <cell r="AC5326">
            <v>0</v>
          </cell>
        </row>
        <row r="5327">
          <cell r="AC5327">
            <v>0</v>
          </cell>
        </row>
        <row r="5328">
          <cell r="AC5328">
            <v>0</v>
          </cell>
        </row>
        <row r="5329">
          <cell r="AC5329">
            <v>0</v>
          </cell>
        </row>
        <row r="5330">
          <cell r="AC5330">
            <v>0</v>
          </cell>
        </row>
        <row r="5331">
          <cell r="AC5331">
            <v>0</v>
          </cell>
        </row>
        <row r="5332">
          <cell r="AC5332">
            <v>0</v>
          </cell>
        </row>
        <row r="5333">
          <cell r="AC5333">
            <v>0</v>
          </cell>
        </row>
        <row r="5334">
          <cell r="AC5334">
            <v>0</v>
          </cell>
        </row>
        <row r="5335">
          <cell r="AC5335">
            <v>0</v>
          </cell>
        </row>
        <row r="5336">
          <cell r="AC5336">
            <v>0</v>
          </cell>
        </row>
        <row r="5337">
          <cell r="AC5337">
            <v>0</v>
          </cell>
        </row>
        <row r="5338">
          <cell r="AC5338">
            <v>0</v>
          </cell>
        </row>
        <row r="5339">
          <cell r="AC5339">
            <v>0</v>
          </cell>
        </row>
        <row r="5340">
          <cell r="AC5340">
            <v>0</v>
          </cell>
        </row>
        <row r="5341">
          <cell r="AC5341">
            <v>0</v>
          </cell>
        </row>
        <row r="5342">
          <cell r="AC5342">
            <v>0</v>
          </cell>
        </row>
        <row r="5343">
          <cell r="AC5343">
            <v>0</v>
          </cell>
        </row>
        <row r="5344">
          <cell r="AC5344">
            <v>0</v>
          </cell>
        </row>
        <row r="5345">
          <cell r="AC5345">
            <v>0</v>
          </cell>
        </row>
        <row r="5346">
          <cell r="AC5346">
            <v>0</v>
          </cell>
        </row>
        <row r="5347">
          <cell r="AC5347">
            <v>0</v>
          </cell>
        </row>
        <row r="5348">
          <cell r="AC5348">
            <v>0</v>
          </cell>
        </row>
        <row r="5349">
          <cell r="AC5349">
            <v>0</v>
          </cell>
        </row>
        <row r="5350">
          <cell r="AC5350">
            <v>0</v>
          </cell>
        </row>
        <row r="5351">
          <cell r="AC5351">
            <v>0</v>
          </cell>
        </row>
        <row r="5352">
          <cell r="AC5352">
            <v>0</v>
          </cell>
        </row>
        <row r="5353">
          <cell r="AC5353">
            <v>0</v>
          </cell>
        </row>
        <row r="5354">
          <cell r="AC5354">
            <v>0</v>
          </cell>
        </row>
        <row r="5355">
          <cell r="AC5355">
            <v>0</v>
          </cell>
        </row>
        <row r="5356">
          <cell r="AC5356">
            <v>0</v>
          </cell>
        </row>
        <row r="5357">
          <cell r="AC5357">
            <v>0</v>
          </cell>
        </row>
        <row r="5358">
          <cell r="AC5358">
            <v>0</v>
          </cell>
        </row>
        <row r="5359">
          <cell r="AC5359">
            <v>0</v>
          </cell>
        </row>
        <row r="5360">
          <cell r="AC5360">
            <v>0</v>
          </cell>
        </row>
        <row r="5361">
          <cell r="AC5361">
            <v>0</v>
          </cell>
        </row>
        <row r="5362">
          <cell r="AC5362">
            <v>0</v>
          </cell>
        </row>
        <row r="5363">
          <cell r="AC5363">
            <v>0</v>
          </cell>
        </row>
        <row r="5364">
          <cell r="AC5364">
            <v>0</v>
          </cell>
        </row>
        <row r="5365">
          <cell r="AC5365">
            <v>0</v>
          </cell>
        </row>
        <row r="5366">
          <cell r="AC5366">
            <v>0</v>
          </cell>
        </row>
        <row r="5367">
          <cell r="AC5367">
            <v>0</v>
          </cell>
        </row>
        <row r="5368">
          <cell r="AC5368">
            <v>0</v>
          </cell>
        </row>
        <row r="5369">
          <cell r="AC5369">
            <v>0</v>
          </cell>
        </row>
        <row r="5370">
          <cell r="AC5370">
            <v>0</v>
          </cell>
        </row>
        <row r="5371">
          <cell r="AC5371">
            <v>0</v>
          </cell>
        </row>
        <row r="5372">
          <cell r="AC5372">
            <v>0</v>
          </cell>
        </row>
        <row r="5373">
          <cell r="AC5373">
            <v>0</v>
          </cell>
        </row>
        <row r="5374">
          <cell r="AC5374">
            <v>0</v>
          </cell>
        </row>
        <row r="5375">
          <cell r="AC5375">
            <v>0</v>
          </cell>
        </row>
        <row r="5376">
          <cell r="AC5376">
            <v>0</v>
          </cell>
        </row>
        <row r="5377">
          <cell r="AC5377">
            <v>0</v>
          </cell>
        </row>
        <row r="5378">
          <cell r="AC5378">
            <v>0</v>
          </cell>
        </row>
        <row r="5379">
          <cell r="AC5379">
            <v>0</v>
          </cell>
        </row>
        <row r="5380">
          <cell r="AC5380">
            <v>0</v>
          </cell>
        </row>
        <row r="5381">
          <cell r="AC5381">
            <v>0</v>
          </cell>
        </row>
        <row r="5382">
          <cell r="AC5382">
            <v>0</v>
          </cell>
        </row>
        <row r="5383">
          <cell r="AC5383">
            <v>0</v>
          </cell>
        </row>
        <row r="5384">
          <cell r="AC5384">
            <v>0</v>
          </cell>
        </row>
        <row r="5385">
          <cell r="AC5385">
            <v>0</v>
          </cell>
        </row>
        <row r="5386">
          <cell r="AC5386">
            <v>0</v>
          </cell>
        </row>
        <row r="5387">
          <cell r="AC5387">
            <v>0</v>
          </cell>
        </row>
        <row r="5388">
          <cell r="AC5388">
            <v>0</v>
          </cell>
        </row>
        <row r="5389">
          <cell r="AC5389">
            <v>0</v>
          </cell>
        </row>
        <row r="5390">
          <cell r="AC5390">
            <v>0</v>
          </cell>
        </row>
        <row r="5391">
          <cell r="AC5391">
            <v>0</v>
          </cell>
        </row>
        <row r="5392">
          <cell r="AC5392">
            <v>0</v>
          </cell>
        </row>
        <row r="5393">
          <cell r="AC5393">
            <v>0</v>
          </cell>
        </row>
        <row r="5394">
          <cell r="AC5394">
            <v>0</v>
          </cell>
        </row>
        <row r="5395">
          <cell r="AC5395">
            <v>0</v>
          </cell>
        </row>
        <row r="5396">
          <cell r="AC5396">
            <v>0</v>
          </cell>
        </row>
        <row r="5397">
          <cell r="AC5397">
            <v>0</v>
          </cell>
        </row>
        <row r="5398">
          <cell r="AC5398">
            <v>0</v>
          </cell>
        </row>
        <row r="5399">
          <cell r="AC5399">
            <v>0</v>
          </cell>
        </row>
        <row r="5400">
          <cell r="AC5400">
            <v>0</v>
          </cell>
        </row>
        <row r="5401">
          <cell r="AC5401">
            <v>0</v>
          </cell>
        </row>
        <row r="5402">
          <cell r="AC5402">
            <v>0</v>
          </cell>
        </row>
        <row r="5403">
          <cell r="AC5403">
            <v>0</v>
          </cell>
        </row>
        <row r="5404">
          <cell r="AC5404">
            <v>0</v>
          </cell>
        </row>
        <row r="5405">
          <cell r="AC5405">
            <v>0</v>
          </cell>
        </row>
        <row r="5406">
          <cell r="AC5406">
            <v>0</v>
          </cell>
        </row>
        <row r="5407">
          <cell r="AC5407">
            <v>0</v>
          </cell>
        </row>
        <row r="5408">
          <cell r="AC5408">
            <v>0</v>
          </cell>
        </row>
        <row r="5409">
          <cell r="AC5409">
            <v>0</v>
          </cell>
        </row>
        <row r="5410">
          <cell r="AC5410">
            <v>0</v>
          </cell>
        </row>
        <row r="5411">
          <cell r="AC5411">
            <v>0</v>
          </cell>
        </row>
        <row r="5412">
          <cell r="AC5412">
            <v>0</v>
          </cell>
        </row>
        <row r="5413">
          <cell r="AC5413">
            <v>0</v>
          </cell>
        </row>
        <row r="5414">
          <cell r="AC5414">
            <v>0</v>
          </cell>
        </row>
        <row r="5415">
          <cell r="AC5415">
            <v>0</v>
          </cell>
        </row>
        <row r="5416">
          <cell r="AC5416">
            <v>0</v>
          </cell>
        </row>
        <row r="5417">
          <cell r="AC5417">
            <v>0</v>
          </cell>
        </row>
        <row r="5418">
          <cell r="AC5418">
            <v>0</v>
          </cell>
        </row>
        <row r="5419">
          <cell r="AC5419">
            <v>0</v>
          </cell>
        </row>
        <row r="5420">
          <cell r="AC5420">
            <v>0</v>
          </cell>
        </row>
        <row r="5421">
          <cell r="AC5421">
            <v>0</v>
          </cell>
        </row>
        <row r="5422">
          <cell r="AC5422">
            <v>0</v>
          </cell>
        </row>
        <row r="5423">
          <cell r="AC5423">
            <v>0</v>
          </cell>
        </row>
        <row r="5424">
          <cell r="AC5424">
            <v>0</v>
          </cell>
        </row>
        <row r="5425">
          <cell r="AC5425">
            <v>0</v>
          </cell>
        </row>
        <row r="5426">
          <cell r="AC5426">
            <v>0</v>
          </cell>
        </row>
        <row r="5427">
          <cell r="AC5427">
            <v>0</v>
          </cell>
        </row>
        <row r="5428">
          <cell r="AC5428">
            <v>0</v>
          </cell>
        </row>
        <row r="5429">
          <cell r="AC5429">
            <v>0</v>
          </cell>
        </row>
        <row r="5430">
          <cell r="AC5430">
            <v>0</v>
          </cell>
        </row>
        <row r="5431">
          <cell r="AC5431">
            <v>0</v>
          </cell>
        </row>
        <row r="5432">
          <cell r="AC5432">
            <v>0</v>
          </cell>
        </row>
        <row r="5433">
          <cell r="AC5433">
            <v>0</v>
          </cell>
        </row>
        <row r="5434">
          <cell r="AC5434">
            <v>0</v>
          </cell>
        </row>
        <row r="5435">
          <cell r="AC5435">
            <v>0</v>
          </cell>
        </row>
        <row r="5436">
          <cell r="AC5436">
            <v>0</v>
          </cell>
        </row>
        <row r="5437">
          <cell r="AC5437">
            <v>0</v>
          </cell>
        </row>
        <row r="5438">
          <cell r="AC5438">
            <v>0</v>
          </cell>
        </row>
        <row r="5439">
          <cell r="AC5439">
            <v>0</v>
          </cell>
        </row>
        <row r="5440">
          <cell r="AC5440">
            <v>0</v>
          </cell>
        </row>
        <row r="5441">
          <cell r="AC5441">
            <v>0</v>
          </cell>
        </row>
        <row r="5442">
          <cell r="AC5442">
            <v>0</v>
          </cell>
        </row>
        <row r="5443">
          <cell r="AC5443">
            <v>0</v>
          </cell>
        </row>
        <row r="5444">
          <cell r="AC5444">
            <v>0</v>
          </cell>
        </row>
        <row r="5445">
          <cell r="AC5445">
            <v>0</v>
          </cell>
        </row>
        <row r="5446">
          <cell r="AC5446">
            <v>0</v>
          </cell>
        </row>
        <row r="5447">
          <cell r="AC5447">
            <v>0</v>
          </cell>
        </row>
        <row r="5448">
          <cell r="AC5448">
            <v>0</v>
          </cell>
        </row>
        <row r="5449">
          <cell r="AC5449">
            <v>0</v>
          </cell>
        </row>
        <row r="5450">
          <cell r="AC5450">
            <v>0</v>
          </cell>
        </row>
        <row r="5451">
          <cell r="AC5451">
            <v>0</v>
          </cell>
        </row>
        <row r="5452">
          <cell r="AC5452">
            <v>0</v>
          </cell>
        </row>
        <row r="5453">
          <cell r="AC5453">
            <v>0</v>
          </cell>
        </row>
        <row r="5454">
          <cell r="AC5454">
            <v>0</v>
          </cell>
        </row>
        <row r="5455">
          <cell r="AC5455">
            <v>0</v>
          </cell>
        </row>
        <row r="5456">
          <cell r="AC5456">
            <v>0</v>
          </cell>
        </row>
        <row r="5457">
          <cell r="AC5457">
            <v>0</v>
          </cell>
        </row>
        <row r="5458">
          <cell r="AC5458">
            <v>0</v>
          </cell>
        </row>
        <row r="5459">
          <cell r="AC5459">
            <v>0</v>
          </cell>
        </row>
        <row r="5460">
          <cell r="AC5460">
            <v>0</v>
          </cell>
        </row>
        <row r="5461">
          <cell r="AC5461">
            <v>0</v>
          </cell>
        </row>
        <row r="5462">
          <cell r="AC5462">
            <v>0</v>
          </cell>
        </row>
        <row r="5463">
          <cell r="AC5463">
            <v>0</v>
          </cell>
        </row>
        <row r="5464">
          <cell r="AC5464">
            <v>0</v>
          </cell>
        </row>
        <row r="5465">
          <cell r="AC5465">
            <v>0</v>
          </cell>
        </row>
        <row r="5466">
          <cell r="AC5466">
            <v>0</v>
          </cell>
        </row>
        <row r="5467">
          <cell r="AC5467">
            <v>0</v>
          </cell>
        </row>
        <row r="5468">
          <cell r="AC5468">
            <v>0</v>
          </cell>
        </row>
        <row r="5469">
          <cell r="AC5469">
            <v>0</v>
          </cell>
        </row>
        <row r="5470">
          <cell r="AC5470">
            <v>0</v>
          </cell>
        </row>
        <row r="5471">
          <cell r="AC5471">
            <v>0</v>
          </cell>
        </row>
        <row r="5472">
          <cell r="AC5472">
            <v>0</v>
          </cell>
        </row>
        <row r="5473">
          <cell r="AC5473">
            <v>0</v>
          </cell>
        </row>
        <row r="5474">
          <cell r="AC5474">
            <v>0</v>
          </cell>
        </row>
        <row r="5475">
          <cell r="AC5475">
            <v>0</v>
          </cell>
        </row>
        <row r="5476">
          <cell r="AC5476">
            <v>0</v>
          </cell>
        </row>
        <row r="5477">
          <cell r="AC5477">
            <v>0</v>
          </cell>
        </row>
        <row r="5478">
          <cell r="AC5478">
            <v>0</v>
          </cell>
        </row>
        <row r="5479">
          <cell r="AC5479">
            <v>0</v>
          </cell>
        </row>
        <row r="5480">
          <cell r="AC5480">
            <v>0</v>
          </cell>
        </row>
        <row r="5481">
          <cell r="AC5481">
            <v>0</v>
          </cell>
        </row>
        <row r="5482">
          <cell r="AC5482">
            <v>0</v>
          </cell>
        </row>
        <row r="5483">
          <cell r="AC5483">
            <v>0</v>
          </cell>
        </row>
        <row r="5484">
          <cell r="AC5484">
            <v>0</v>
          </cell>
        </row>
        <row r="5485">
          <cell r="AC5485">
            <v>0</v>
          </cell>
        </row>
        <row r="5486">
          <cell r="AC5486">
            <v>0</v>
          </cell>
        </row>
        <row r="5487">
          <cell r="AC5487">
            <v>0</v>
          </cell>
        </row>
        <row r="5488">
          <cell r="AC5488">
            <v>0</v>
          </cell>
        </row>
        <row r="5489">
          <cell r="AC5489">
            <v>0</v>
          </cell>
        </row>
        <row r="5490">
          <cell r="AC5490">
            <v>0</v>
          </cell>
        </row>
        <row r="5491">
          <cell r="AC5491">
            <v>0</v>
          </cell>
        </row>
        <row r="5492">
          <cell r="AC5492">
            <v>0</v>
          </cell>
        </row>
        <row r="5493">
          <cell r="AC5493">
            <v>0</v>
          </cell>
        </row>
        <row r="5494">
          <cell r="AC5494">
            <v>0</v>
          </cell>
        </row>
        <row r="5495">
          <cell r="AC5495">
            <v>0</v>
          </cell>
        </row>
        <row r="5496">
          <cell r="AC5496">
            <v>0</v>
          </cell>
        </row>
        <row r="5497">
          <cell r="AC5497">
            <v>0</v>
          </cell>
        </row>
        <row r="5498">
          <cell r="AC5498">
            <v>0</v>
          </cell>
        </row>
        <row r="5499">
          <cell r="AC5499">
            <v>0</v>
          </cell>
        </row>
        <row r="5500">
          <cell r="AC5500">
            <v>0</v>
          </cell>
        </row>
        <row r="5501">
          <cell r="AC5501">
            <v>0</v>
          </cell>
        </row>
        <row r="5502">
          <cell r="AC5502">
            <v>0</v>
          </cell>
        </row>
        <row r="5503">
          <cell r="AC5503">
            <v>0</v>
          </cell>
        </row>
        <row r="5504">
          <cell r="AC5504">
            <v>0</v>
          </cell>
        </row>
        <row r="5505">
          <cell r="AC5505">
            <v>0</v>
          </cell>
        </row>
        <row r="5506">
          <cell r="AC5506">
            <v>0</v>
          </cell>
        </row>
        <row r="5507">
          <cell r="AC5507">
            <v>0</v>
          </cell>
        </row>
        <row r="5508">
          <cell r="AC5508">
            <v>0</v>
          </cell>
        </row>
        <row r="5509">
          <cell r="AC5509">
            <v>0</v>
          </cell>
        </row>
        <row r="5510">
          <cell r="AC5510">
            <v>0</v>
          </cell>
        </row>
        <row r="5511">
          <cell r="AC5511">
            <v>0</v>
          </cell>
        </row>
        <row r="5512">
          <cell r="AC5512">
            <v>0</v>
          </cell>
        </row>
        <row r="5513">
          <cell r="AC5513">
            <v>0</v>
          </cell>
        </row>
        <row r="5514">
          <cell r="AC5514">
            <v>0</v>
          </cell>
        </row>
        <row r="5515">
          <cell r="AC5515">
            <v>0</v>
          </cell>
        </row>
        <row r="5516">
          <cell r="AC5516">
            <v>0</v>
          </cell>
        </row>
        <row r="5517">
          <cell r="AC5517">
            <v>0</v>
          </cell>
        </row>
        <row r="5518">
          <cell r="AC5518">
            <v>0</v>
          </cell>
        </row>
        <row r="5519">
          <cell r="AC5519">
            <v>0</v>
          </cell>
        </row>
        <row r="5520">
          <cell r="AC5520">
            <v>0</v>
          </cell>
        </row>
        <row r="5521">
          <cell r="AC5521">
            <v>0</v>
          </cell>
        </row>
        <row r="5522">
          <cell r="AC5522">
            <v>0</v>
          </cell>
        </row>
        <row r="5523">
          <cell r="AC5523">
            <v>0</v>
          </cell>
        </row>
        <row r="5524">
          <cell r="AC5524">
            <v>0</v>
          </cell>
        </row>
        <row r="5525">
          <cell r="AC5525">
            <v>0</v>
          </cell>
        </row>
        <row r="5526">
          <cell r="AC5526">
            <v>0</v>
          </cell>
        </row>
        <row r="5527">
          <cell r="AC5527">
            <v>0</v>
          </cell>
        </row>
        <row r="5528">
          <cell r="AC5528">
            <v>0</v>
          </cell>
        </row>
        <row r="5529">
          <cell r="AC5529">
            <v>0</v>
          </cell>
        </row>
        <row r="5530">
          <cell r="AC5530">
            <v>0</v>
          </cell>
        </row>
        <row r="5531">
          <cell r="AC5531">
            <v>0</v>
          </cell>
        </row>
        <row r="5532">
          <cell r="AC5532">
            <v>0</v>
          </cell>
        </row>
        <row r="5533">
          <cell r="AC5533">
            <v>0</v>
          </cell>
        </row>
        <row r="5534">
          <cell r="AC5534">
            <v>0</v>
          </cell>
        </row>
        <row r="5535">
          <cell r="AC5535">
            <v>0</v>
          </cell>
        </row>
        <row r="5536">
          <cell r="AC5536">
            <v>0</v>
          </cell>
        </row>
        <row r="5537">
          <cell r="AC5537">
            <v>0</v>
          </cell>
        </row>
        <row r="5538">
          <cell r="AC5538">
            <v>0</v>
          </cell>
        </row>
        <row r="5539">
          <cell r="AC5539">
            <v>0</v>
          </cell>
        </row>
        <row r="5540">
          <cell r="AC5540">
            <v>0</v>
          </cell>
        </row>
        <row r="5541">
          <cell r="AC5541">
            <v>0</v>
          </cell>
        </row>
        <row r="5542">
          <cell r="AC5542">
            <v>0</v>
          </cell>
        </row>
        <row r="5543">
          <cell r="AC5543">
            <v>0</v>
          </cell>
        </row>
        <row r="5544">
          <cell r="AC5544">
            <v>0</v>
          </cell>
        </row>
        <row r="5545">
          <cell r="AC5545">
            <v>0</v>
          </cell>
        </row>
        <row r="5546">
          <cell r="AC5546">
            <v>0</v>
          </cell>
        </row>
        <row r="5547">
          <cell r="AC5547">
            <v>0</v>
          </cell>
        </row>
        <row r="5548">
          <cell r="AC5548">
            <v>0</v>
          </cell>
        </row>
        <row r="5549">
          <cell r="AC5549">
            <v>0</v>
          </cell>
        </row>
        <row r="5550">
          <cell r="AC5550">
            <v>0</v>
          </cell>
        </row>
        <row r="5551">
          <cell r="AC5551">
            <v>0</v>
          </cell>
        </row>
        <row r="5552">
          <cell r="AC5552">
            <v>0</v>
          </cell>
        </row>
        <row r="5553">
          <cell r="AC5553">
            <v>0</v>
          </cell>
        </row>
        <row r="5554">
          <cell r="AC5554">
            <v>0</v>
          </cell>
        </row>
        <row r="5555">
          <cell r="AC5555">
            <v>0</v>
          </cell>
        </row>
        <row r="5556">
          <cell r="AC5556">
            <v>0</v>
          </cell>
        </row>
        <row r="5557">
          <cell r="AC5557">
            <v>0</v>
          </cell>
        </row>
        <row r="5558">
          <cell r="AC5558">
            <v>0</v>
          </cell>
        </row>
        <row r="5559">
          <cell r="AC5559">
            <v>0</v>
          </cell>
        </row>
        <row r="5560">
          <cell r="AC5560">
            <v>0</v>
          </cell>
        </row>
        <row r="5561">
          <cell r="AC5561">
            <v>0</v>
          </cell>
        </row>
        <row r="5562">
          <cell r="AC5562">
            <v>0</v>
          </cell>
        </row>
        <row r="5563">
          <cell r="AC5563">
            <v>0</v>
          </cell>
        </row>
        <row r="5564">
          <cell r="AC5564">
            <v>0</v>
          </cell>
        </row>
        <row r="5565">
          <cell r="AC5565">
            <v>0</v>
          </cell>
        </row>
        <row r="5566">
          <cell r="AC5566">
            <v>0</v>
          </cell>
        </row>
        <row r="5567">
          <cell r="AC5567">
            <v>0</v>
          </cell>
        </row>
        <row r="5568">
          <cell r="AC5568">
            <v>0</v>
          </cell>
        </row>
        <row r="5569">
          <cell r="AC5569">
            <v>0</v>
          </cell>
        </row>
        <row r="5570">
          <cell r="AC5570">
            <v>0</v>
          </cell>
        </row>
        <row r="5571">
          <cell r="AC5571">
            <v>0</v>
          </cell>
        </row>
        <row r="5572">
          <cell r="AC5572">
            <v>0</v>
          </cell>
        </row>
        <row r="5573">
          <cell r="AC5573">
            <v>0</v>
          </cell>
        </row>
        <row r="5574">
          <cell r="AC5574">
            <v>0</v>
          </cell>
        </row>
        <row r="5575">
          <cell r="AC5575">
            <v>0</v>
          </cell>
        </row>
        <row r="5576">
          <cell r="AC5576">
            <v>0</v>
          </cell>
        </row>
        <row r="5577">
          <cell r="AC5577">
            <v>0</v>
          </cell>
        </row>
        <row r="5578">
          <cell r="AC5578">
            <v>0</v>
          </cell>
        </row>
        <row r="5579">
          <cell r="AC5579">
            <v>0</v>
          </cell>
        </row>
        <row r="5580">
          <cell r="AC5580">
            <v>0</v>
          </cell>
        </row>
        <row r="5581">
          <cell r="AC5581">
            <v>0</v>
          </cell>
        </row>
        <row r="5582">
          <cell r="AC5582">
            <v>0</v>
          </cell>
        </row>
        <row r="5583">
          <cell r="AC5583">
            <v>0</v>
          </cell>
        </row>
        <row r="5584">
          <cell r="AC5584">
            <v>0</v>
          </cell>
        </row>
        <row r="5585">
          <cell r="AC5585">
            <v>0</v>
          </cell>
        </row>
        <row r="5586">
          <cell r="AC5586">
            <v>0</v>
          </cell>
        </row>
        <row r="5587">
          <cell r="AC5587">
            <v>0</v>
          </cell>
        </row>
        <row r="5588">
          <cell r="AC5588">
            <v>0</v>
          </cell>
        </row>
        <row r="5589">
          <cell r="AC5589">
            <v>0</v>
          </cell>
        </row>
        <row r="5590">
          <cell r="AC5590">
            <v>0</v>
          </cell>
        </row>
        <row r="5591">
          <cell r="AC5591">
            <v>0</v>
          </cell>
        </row>
        <row r="5592">
          <cell r="AC5592">
            <v>0</v>
          </cell>
        </row>
        <row r="5593">
          <cell r="AC5593">
            <v>0</v>
          </cell>
        </row>
        <row r="5594">
          <cell r="AC5594">
            <v>0</v>
          </cell>
        </row>
        <row r="5595">
          <cell r="AC5595">
            <v>0</v>
          </cell>
        </row>
        <row r="5596">
          <cell r="AC5596">
            <v>0</v>
          </cell>
        </row>
        <row r="5597">
          <cell r="AC5597">
            <v>0</v>
          </cell>
        </row>
        <row r="5598">
          <cell r="AC5598">
            <v>0</v>
          </cell>
        </row>
        <row r="5599">
          <cell r="AC5599">
            <v>0</v>
          </cell>
        </row>
        <row r="5600">
          <cell r="AC5600">
            <v>0</v>
          </cell>
        </row>
        <row r="5601">
          <cell r="AC5601">
            <v>0</v>
          </cell>
        </row>
        <row r="5602">
          <cell r="AC5602">
            <v>0</v>
          </cell>
        </row>
        <row r="5603">
          <cell r="AC5603">
            <v>0</v>
          </cell>
        </row>
        <row r="5604">
          <cell r="AC5604">
            <v>0</v>
          </cell>
        </row>
        <row r="5605">
          <cell r="AC5605">
            <v>0</v>
          </cell>
        </row>
        <row r="5606">
          <cell r="AC5606">
            <v>0</v>
          </cell>
        </row>
        <row r="5607">
          <cell r="AC5607">
            <v>0</v>
          </cell>
        </row>
        <row r="5608">
          <cell r="AC5608">
            <v>0</v>
          </cell>
        </row>
        <row r="5609">
          <cell r="AC5609">
            <v>0</v>
          </cell>
        </row>
        <row r="5610">
          <cell r="AC5610">
            <v>0</v>
          </cell>
        </row>
        <row r="5611">
          <cell r="AC5611">
            <v>0</v>
          </cell>
        </row>
        <row r="5612">
          <cell r="AC5612">
            <v>0</v>
          </cell>
        </row>
        <row r="5613">
          <cell r="AC5613">
            <v>0</v>
          </cell>
        </row>
        <row r="5614">
          <cell r="AC5614">
            <v>0</v>
          </cell>
        </row>
        <row r="5615">
          <cell r="AC5615">
            <v>0</v>
          </cell>
        </row>
        <row r="5616">
          <cell r="AC5616">
            <v>0</v>
          </cell>
        </row>
        <row r="5617">
          <cell r="AC5617">
            <v>0</v>
          </cell>
        </row>
        <row r="5618">
          <cell r="AC5618">
            <v>0</v>
          </cell>
        </row>
        <row r="5619">
          <cell r="AC5619">
            <v>0</v>
          </cell>
        </row>
        <row r="5620">
          <cell r="AC5620">
            <v>0</v>
          </cell>
        </row>
        <row r="5621">
          <cell r="AC5621">
            <v>0</v>
          </cell>
        </row>
        <row r="5622">
          <cell r="AC5622">
            <v>0</v>
          </cell>
        </row>
        <row r="5623">
          <cell r="AC5623">
            <v>0</v>
          </cell>
        </row>
        <row r="5624">
          <cell r="AC5624">
            <v>0</v>
          </cell>
        </row>
        <row r="5625">
          <cell r="AC5625">
            <v>0</v>
          </cell>
        </row>
        <row r="5626">
          <cell r="AC5626">
            <v>0</v>
          </cell>
        </row>
        <row r="5627">
          <cell r="AC5627">
            <v>0</v>
          </cell>
        </row>
        <row r="5628">
          <cell r="AC5628">
            <v>0</v>
          </cell>
        </row>
        <row r="5629">
          <cell r="AC5629">
            <v>0</v>
          </cell>
        </row>
        <row r="5630">
          <cell r="AC5630">
            <v>0</v>
          </cell>
        </row>
        <row r="5631">
          <cell r="AC5631">
            <v>0</v>
          </cell>
        </row>
        <row r="5632">
          <cell r="AC5632">
            <v>0</v>
          </cell>
        </row>
        <row r="5633">
          <cell r="AC5633">
            <v>0</v>
          </cell>
        </row>
        <row r="5634">
          <cell r="AC5634">
            <v>0</v>
          </cell>
        </row>
        <row r="5635">
          <cell r="AC5635">
            <v>0</v>
          </cell>
        </row>
        <row r="5636">
          <cell r="AC5636">
            <v>0</v>
          </cell>
        </row>
        <row r="5637">
          <cell r="AC5637">
            <v>0</v>
          </cell>
        </row>
        <row r="5638">
          <cell r="AC5638">
            <v>0</v>
          </cell>
        </row>
        <row r="5639">
          <cell r="AC5639">
            <v>0</v>
          </cell>
        </row>
        <row r="5640">
          <cell r="AC5640">
            <v>0</v>
          </cell>
        </row>
        <row r="5641">
          <cell r="AC5641">
            <v>0</v>
          </cell>
        </row>
        <row r="5642">
          <cell r="AC5642">
            <v>0</v>
          </cell>
        </row>
        <row r="5643">
          <cell r="AC5643">
            <v>0</v>
          </cell>
        </row>
        <row r="5644">
          <cell r="AC5644">
            <v>0</v>
          </cell>
        </row>
        <row r="5645">
          <cell r="AC5645">
            <v>0</v>
          </cell>
        </row>
        <row r="5646">
          <cell r="AC5646">
            <v>0</v>
          </cell>
        </row>
        <row r="5647">
          <cell r="AC5647">
            <v>0</v>
          </cell>
        </row>
        <row r="5648">
          <cell r="AC5648">
            <v>0</v>
          </cell>
        </row>
        <row r="5649">
          <cell r="AC5649">
            <v>0</v>
          </cell>
        </row>
        <row r="5650">
          <cell r="AC5650">
            <v>0</v>
          </cell>
        </row>
        <row r="5651">
          <cell r="AC5651">
            <v>0</v>
          </cell>
        </row>
        <row r="5652">
          <cell r="AC5652">
            <v>0</v>
          </cell>
        </row>
        <row r="5653">
          <cell r="AC5653">
            <v>0</v>
          </cell>
        </row>
        <row r="5654">
          <cell r="AC5654">
            <v>0</v>
          </cell>
        </row>
        <row r="5655">
          <cell r="AC5655">
            <v>0</v>
          </cell>
        </row>
        <row r="5656">
          <cell r="AC5656">
            <v>0</v>
          </cell>
        </row>
        <row r="5657">
          <cell r="AC5657">
            <v>0</v>
          </cell>
        </row>
        <row r="5658">
          <cell r="AC5658">
            <v>0</v>
          </cell>
        </row>
        <row r="5659">
          <cell r="AC5659">
            <v>0</v>
          </cell>
        </row>
        <row r="5660">
          <cell r="AC5660">
            <v>0</v>
          </cell>
        </row>
        <row r="5661">
          <cell r="AC5661">
            <v>0</v>
          </cell>
        </row>
        <row r="5662">
          <cell r="AC5662">
            <v>0</v>
          </cell>
        </row>
        <row r="5663">
          <cell r="AC5663">
            <v>0</v>
          </cell>
        </row>
        <row r="5664">
          <cell r="AC5664">
            <v>0</v>
          </cell>
        </row>
        <row r="5665">
          <cell r="AC5665">
            <v>0</v>
          </cell>
        </row>
        <row r="5666">
          <cell r="AC5666">
            <v>0</v>
          </cell>
        </row>
        <row r="5667">
          <cell r="AC5667">
            <v>0</v>
          </cell>
        </row>
        <row r="5668">
          <cell r="AC5668">
            <v>0</v>
          </cell>
        </row>
        <row r="5669">
          <cell r="AC5669">
            <v>0</v>
          </cell>
        </row>
        <row r="5670">
          <cell r="AC5670">
            <v>0</v>
          </cell>
        </row>
        <row r="5671">
          <cell r="AC5671">
            <v>0</v>
          </cell>
        </row>
        <row r="5672">
          <cell r="AC5672">
            <v>0</v>
          </cell>
        </row>
        <row r="5673">
          <cell r="AC5673">
            <v>0</v>
          </cell>
        </row>
        <row r="5674">
          <cell r="AC5674">
            <v>0</v>
          </cell>
        </row>
        <row r="5675">
          <cell r="AC5675">
            <v>0</v>
          </cell>
        </row>
        <row r="5676">
          <cell r="AC5676">
            <v>0</v>
          </cell>
        </row>
        <row r="5677">
          <cell r="AC5677">
            <v>0</v>
          </cell>
        </row>
        <row r="5678">
          <cell r="AC5678">
            <v>0</v>
          </cell>
        </row>
        <row r="5679">
          <cell r="AC5679">
            <v>0</v>
          </cell>
        </row>
        <row r="5680">
          <cell r="AC5680">
            <v>0</v>
          </cell>
        </row>
        <row r="5681">
          <cell r="AC5681">
            <v>0</v>
          </cell>
        </row>
        <row r="5682">
          <cell r="AC5682">
            <v>0</v>
          </cell>
        </row>
        <row r="5683">
          <cell r="AC5683">
            <v>0</v>
          </cell>
        </row>
        <row r="5684">
          <cell r="AC5684">
            <v>0</v>
          </cell>
        </row>
        <row r="5685">
          <cell r="AC5685">
            <v>0</v>
          </cell>
        </row>
        <row r="5686">
          <cell r="AC5686">
            <v>0</v>
          </cell>
        </row>
        <row r="5687">
          <cell r="AC5687">
            <v>0</v>
          </cell>
        </row>
        <row r="5688">
          <cell r="AC5688">
            <v>0</v>
          </cell>
        </row>
        <row r="5689">
          <cell r="AC5689">
            <v>0</v>
          </cell>
        </row>
        <row r="5690">
          <cell r="AC5690">
            <v>0</v>
          </cell>
        </row>
        <row r="5691">
          <cell r="AC5691">
            <v>0</v>
          </cell>
        </row>
        <row r="5692">
          <cell r="AC5692">
            <v>0</v>
          </cell>
        </row>
        <row r="5693">
          <cell r="AC5693">
            <v>0</v>
          </cell>
        </row>
        <row r="5694">
          <cell r="AC5694">
            <v>0</v>
          </cell>
        </row>
        <row r="5695">
          <cell r="AC5695">
            <v>0</v>
          </cell>
        </row>
        <row r="5696">
          <cell r="AC5696">
            <v>0</v>
          </cell>
        </row>
        <row r="5697">
          <cell r="AC5697">
            <v>0</v>
          </cell>
        </row>
        <row r="5698">
          <cell r="AC5698">
            <v>0</v>
          </cell>
        </row>
        <row r="5699">
          <cell r="AC5699">
            <v>0</v>
          </cell>
        </row>
        <row r="5700">
          <cell r="AC5700">
            <v>0</v>
          </cell>
        </row>
        <row r="5701">
          <cell r="AC5701">
            <v>0</v>
          </cell>
        </row>
        <row r="5702">
          <cell r="AC5702">
            <v>0</v>
          </cell>
        </row>
        <row r="5703">
          <cell r="AC5703">
            <v>0</v>
          </cell>
        </row>
        <row r="5704">
          <cell r="AC5704">
            <v>0</v>
          </cell>
        </row>
        <row r="5705">
          <cell r="AC5705">
            <v>0</v>
          </cell>
        </row>
        <row r="5706">
          <cell r="AC5706">
            <v>0</v>
          </cell>
        </row>
        <row r="5707">
          <cell r="AC5707">
            <v>0</v>
          </cell>
        </row>
        <row r="5708">
          <cell r="AC5708">
            <v>0</v>
          </cell>
        </row>
        <row r="5709">
          <cell r="AC5709">
            <v>0</v>
          </cell>
        </row>
        <row r="5710">
          <cell r="AC5710">
            <v>0</v>
          </cell>
        </row>
        <row r="5711">
          <cell r="AC5711">
            <v>0</v>
          </cell>
        </row>
        <row r="5712">
          <cell r="AC5712">
            <v>0</v>
          </cell>
        </row>
        <row r="5713">
          <cell r="AC5713">
            <v>0</v>
          </cell>
        </row>
        <row r="5714">
          <cell r="AC5714">
            <v>0</v>
          </cell>
        </row>
        <row r="5715">
          <cell r="AC5715">
            <v>0</v>
          </cell>
        </row>
        <row r="5716">
          <cell r="AC5716">
            <v>0</v>
          </cell>
        </row>
        <row r="5717">
          <cell r="AC5717">
            <v>0</v>
          </cell>
        </row>
        <row r="5718">
          <cell r="AC5718">
            <v>0</v>
          </cell>
        </row>
        <row r="5719">
          <cell r="AC5719">
            <v>0</v>
          </cell>
        </row>
        <row r="5720">
          <cell r="AC5720">
            <v>0</v>
          </cell>
        </row>
        <row r="5721">
          <cell r="AC5721">
            <v>0</v>
          </cell>
        </row>
        <row r="5722">
          <cell r="AC5722">
            <v>0</v>
          </cell>
        </row>
        <row r="5723">
          <cell r="AC5723">
            <v>0</v>
          </cell>
        </row>
        <row r="5724">
          <cell r="AC5724">
            <v>0</v>
          </cell>
        </row>
        <row r="5725">
          <cell r="AC5725">
            <v>0</v>
          </cell>
        </row>
        <row r="5726">
          <cell r="AC5726">
            <v>0</v>
          </cell>
        </row>
        <row r="5727">
          <cell r="AC5727">
            <v>0</v>
          </cell>
        </row>
        <row r="5728">
          <cell r="AC5728">
            <v>0</v>
          </cell>
        </row>
        <row r="5729">
          <cell r="AC5729">
            <v>0</v>
          </cell>
        </row>
        <row r="5730">
          <cell r="AC5730">
            <v>0</v>
          </cell>
        </row>
        <row r="5731">
          <cell r="AC5731">
            <v>0</v>
          </cell>
        </row>
        <row r="5732">
          <cell r="AC5732">
            <v>0</v>
          </cell>
        </row>
        <row r="5733">
          <cell r="AC5733">
            <v>0</v>
          </cell>
        </row>
        <row r="5734">
          <cell r="AC5734">
            <v>0</v>
          </cell>
        </row>
        <row r="5735">
          <cell r="AC5735">
            <v>0</v>
          </cell>
        </row>
        <row r="5736">
          <cell r="AC5736">
            <v>0</v>
          </cell>
        </row>
        <row r="5737">
          <cell r="AC5737">
            <v>0</v>
          </cell>
        </row>
        <row r="5738">
          <cell r="AC5738">
            <v>0</v>
          </cell>
        </row>
        <row r="5739">
          <cell r="AC5739">
            <v>0</v>
          </cell>
        </row>
        <row r="5740">
          <cell r="AC5740">
            <v>0</v>
          </cell>
        </row>
        <row r="5741">
          <cell r="AC5741">
            <v>0</v>
          </cell>
        </row>
        <row r="5742">
          <cell r="AC5742">
            <v>0</v>
          </cell>
        </row>
        <row r="5743">
          <cell r="AC5743">
            <v>0</v>
          </cell>
        </row>
        <row r="5744">
          <cell r="AC5744">
            <v>0</v>
          </cell>
        </row>
        <row r="5745">
          <cell r="AC5745">
            <v>0</v>
          </cell>
        </row>
        <row r="5746">
          <cell r="AC5746">
            <v>0</v>
          </cell>
        </row>
        <row r="5747">
          <cell r="AC5747">
            <v>0</v>
          </cell>
        </row>
        <row r="5748">
          <cell r="AC5748">
            <v>0</v>
          </cell>
        </row>
        <row r="5749">
          <cell r="AC5749">
            <v>0</v>
          </cell>
        </row>
        <row r="5750">
          <cell r="AC5750">
            <v>0</v>
          </cell>
        </row>
        <row r="5751">
          <cell r="AC5751">
            <v>0</v>
          </cell>
        </row>
        <row r="5752">
          <cell r="AC5752">
            <v>0</v>
          </cell>
        </row>
        <row r="5753">
          <cell r="AC5753">
            <v>0</v>
          </cell>
        </row>
        <row r="5754">
          <cell r="AC5754">
            <v>0</v>
          </cell>
        </row>
        <row r="5755">
          <cell r="AC5755">
            <v>0</v>
          </cell>
        </row>
        <row r="5756">
          <cell r="AC5756">
            <v>0</v>
          </cell>
        </row>
        <row r="5757">
          <cell r="AC5757">
            <v>0</v>
          </cell>
        </row>
        <row r="5758">
          <cell r="AC5758">
            <v>0</v>
          </cell>
        </row>
        <row r="5759">
          <cell r="AC5759">
            <v>0</v>
          </cell>
        </row>
        <row r="5760">
          <cell r="AC5760">
            <v>0</v>
          </cell>
        </row>
        <row r="5761">
          <cell r="AC5761">
            <v>0</v>
          </cell>
        </row>
        <row r="5762">
          <cell r="AC5762">
            <v>0</v>
          </cell>
        </row>
        <row r="5763">
          <cell r="AC5763">
            <v>0</v>
          </cell>
        </row>
        <row r="5764">
          <cell r="AC5764">
            <v>0</v>
          </cell>
        </row>
        <row r="5765">
          <cell r="AC5765">
            <v>0</v>
          </cell>
        </row>
        <row r="5766">
          <cell r="AC5766">
            <v>0</v>
          </cell>
        </row>
        <row r="5767">
          <cell r="AC5767">
            <v>0</v>
          </cell>
        </row>
        <row r="5768">
          <cell r="AC5768">
            <v>0</v>
          </cell>
        </row>
        <row r="5769">
          <cell r="AC5769">
            <v>0</v>
          </cell>
        </row>
        <row r="5770">
          <cell r="AC5770">
            <v>0</v>
          </cell>
        </row>
        <row r="5771">
          <cell r="AC5771">
            <v>0</v>
          </cell>
        </row>
        <row r="5772">
          <cell r="AC5772">
            <v>0</v>
          </cell>
        </row>
        <row r="5773">
          <cell r="AC5773">
            <v>0</v>
          </cell>
        </row>
        <row r="5774">
          <cell r="AC5774">
            <v>0</v>
          </cell>
        </row>
        <row r="5775">
          <cell r="AC5775">
            <v>0</v>
          </cell>
        </row>
        <row r="5776">
          <cell r="AC5776">
            <v>0</v>
          </cell>
        </row>
        <row r="5777">
          <cell r="AC5777">
            <v>0</v>
          </cell>
        </row>
        <row r="5778">
          <cell r="AC5778">
            <v>0</v>
          </cell>
        </row>
        <row r="5779">
          <cell r="AC5779">
            <v>0</v>
          </cell>
        </row>
        <row r="5780">
          <cell r="AC5780">
            <v>0</v>
          </cell>
        </row>
        <row r="5781">
          <cell r="AC5781">
            <v>0</v>
          </cell>
        </row>
        <row r="5782">
          <cell r="AC5782">
            <v>0</v>
          </cell>
        </row>
        <row r="5783">
          <cell r="AC5783">
            <v>0</v>
          </cell>
        </row>
        <row r="5784">
          <cell r="AC5784">
            <v>0</v>
          </cell>
        </row>
        <row r="5785">
          <cell r="AC5785">
            <v>0</v>
          </cell>
        </row>
        <row r="5786">
          <cell r="AC5786">
            <v>0</v>
          </cell>
        </row>
        <row r="5787">
          <cell r="AC5787">
            <v>0</v>
          </cell>
        </row>
        <row r="5788">
          <cell r="AC5788">
            <v>0</v>
          </cell>
        </row>
        <row r="5789">
          <cell r="AC5789">
            <v>0</v>
          </cell>
        </row>
        <row r="5790">
          <cell r="AC5790">
            <v>0</v>
          </cell>
        </row>
        <row r="5791">
          <cell r="AC5791">
            <v>0</v>
          </cell>
        </row>
        <row r="5792">
          <cell r="AC5792">
            <v>0</v>
          </cell>
        </row>
        <row r="5793">
          <cell r="AC5793">
            <v>0</v>
          </cell>
        </row>
        <row r="5794">
          <cell r="AC5794">
            <v>0</v>
          </cell>
        </row>
        <row r="5795">
          <cell r="AC5795">
            <v>0</v>
          </cell>
        </row>
        <row r="5796">
          <cell r="AC5796">
            <v>0</v>
          </cell>
        </row>
        <row r="5797">
          <cell r="AC5797">
            <v>0</v>
          </cell>
        </row>
        <row r="5798">
          <cell r="AC5798">
            <v>0</v>
          </cell>
        </row>
        <row r="5799">
          <cell r="AC5799">
            <v>0</v>
          </cell>
        </row>
        <row r="5800">
          <cell r="AC5800">
            <v>0</v>
          </cell>
        </row>
        <row r="5801">
          <cell r="AC5801">
            <v>0</v>
          </cell>
        </row>
        <row r="5802">
          <cell r="AC5802">
            <v>0</v>
          </cell>
        </row>
        <row r="5803">
          <cell r="AC5803">
            <v>0</v>
          </cell>
        </row>
        <row r="5804">
          <cell r="AC5804">
            <v>0</v>
          </cell>
        </row>
        <row r="5805">
          <cell r="AC5805">
            <v>0</v>
          </cell>
        </row>
        <row r="5806">
          <cell r="AC5806">
            <v>0</v>
          </cell>
        </row>
        <row r="5807">
          <cell r="AC5807">
            <v>0</v>
          </cell>
        </row>
        <row r="5808">
          <cell r="AC5808">
            <v>0</v>
          </cell>
        </row>
        <row r="5809">
          <cell r="AC5809">
            <v>0</v>
          </cell>
        </row>
        <row r="5810">
          <cell r="AC5810">
            <v>0</v>
          </cell>
        </row>
        <row r="5811">
          <cell r="AC5811">
            <v>0</v>
          </cell>
        </row>
        <row r="5812">
          <cell r="AC5812">
            <v>0</v>
          </cell>
        </row>
        <row r="5813">
          <cell r="AC5813">
            <v>0</v>
          </cell>
        </row>
        <row r="5814">
          <cell r="AC5814">
            <v>0</v>
          </cell>
        </row>
        <row r="5815">
          <cell r="AC5815">
            <v>0</v>
          </cell>
        </row>
        <row r="5816">
          <cell r="AC5816">
            <v>0</v>
          </cell>
        </row>
        <row r="5817">
          <cell r="AC5817">
            <v>0</v>
          </cell>
        </row>
        <row r="5818">
          <cell r="AC5818">
            <v>0</v>
          </cell>
        </row>
        <row r="5819">
          <cell r="AC5819">
            <v>0</v>
          </cell>
        </row>
        <row r="5820">
          <cell r="AC5820">
            <v>0</v>
          </cell>
        </row>
        <row r="5821">
          <cell r="AC5821">
            <v>0</v>
          </cell>
        </row>
        <row r="5822">
          <cell r="AC5822">
            <v>0</v>
          </cell>
        </row>
        <row r="5823">
          <cell r="AC5823">
            <v>0</v>
          </cell>
        </row>
        <row r="5824">
          <cell r="AC5824">
            <v>0</v>
          </cell>
        </row>
        <row r="5825">
          <cell r="AC5825">
            <v>0</v>
          </cell>
        </row>
        <row r="5826">
          <cell r="AC5826">
            <v>0</v>
          </cell>
        </row>
        <row r="5827">
          <cell r="AC5827">
            <v>0</v>
          </cell>
        </row>
        <row r="5828">
          <cell r="AC5828">
            <v>0</v>
          </cell>
        </row>
        <row r="5829">
          <cell r="AC5829">
            <v>0</v>
          </cell>
        </row>
        <row r="5830">
          <cell r="AC5830">
            <v>0</v>
          </cell>
        </row>
        <row r="5831">
          <cell r="AC5831">
            <v>0</v>
          </cell>
        </row>
        <row r="5832">
          <cell r="AC5832">
            <v>0</v>
          </cell>
        </row>
        <row r="5833">
          <cell r="AC5833">
            <v>0</v>
          </cell>
        </row>
        <row r="5834">
          <cell r="AC5834">
            <v>0</v>
          </cell>
        </row>
        <row r="5835">
          <cell r="AC5835">
            <v>0</v>
          </cell>
        </row>
        <row r="5836">
          <cell r="AC5836">
            <v>0</v>
          </cell>
        </row>
        <row r="5837">
          <cell r="AC5837">
            <v>0</v>
          </cell>
        </row>
        <row r="5838">
          <cell r="AC5838">
            <v>0</v>
          </cell>
        </row>
        <row r="5839">
          <cell r="AC5839">
            <v>0</v>
          </cell>
        </row>
        <row r="5840">
          <cell r="AC5840">
            <v>0</v>
          </cell>
        </row>
        <row r="5841">
          <cell r="AC5841">
            <v>0</v>
          </cell>
        </row>
        <row r="5842">
          <cell r="AC5842">
            <v>0</v>
          </cell>
        </row>
        <row r="5843">
          <cell r="AC5843">
            <v>0</v>
          </cell>
        </row>
        <row r="5844">
          <cell r="AC5844">
            <v>0</v>
          </cell>
        </row>
        <row r="5845">
          <cell r="AC5845">
            <v>0</v>
          </cell>
        </row>
        <row r="5846">
          <cell r="AC5846">
            <v>0</v>
          </cell>
        </row>
        <row r="5847">
          <cell r="AC5847">
            <v>0</v>
          </cell>
        </row>
        <row r="5848">
          <cell r="AC5848">
            <v>0</v>
          </cell>
        </row>
        <row r="5849">
          <cell r="AC5849">
            <v>0</v>
          </cell>
        </row>
        <row r="5850">
          <cell r="AC5850">
            <v>0</v>
          </cell>
        </row>
        <row r="5851">
          <cell r="AC5851">
            <v>0</v>
          </cell>
        </row>
        <row r="5852">
          <cell r="AC5852">
            <v>0</v>
          </cell>
        </row>
        <row r="5853">
          <cell r="AC5853">
            <v>0</v>
          </cell>
        </row>
        <row r="5854">
          <cell r="AC5854">
            <v>0</v>
          </cell>
        </row>
        <row r="5855">
          <cell r="AC5855">
            <v>0</v>
          </cell>
        </row>
        <row r="5856">
          <cell r="AC5856">
            <v>0</v>
          </cell>
        </row>
        <row r="5857">
          <cell r="AC5857">
            <v>0</v>
          </cell>
        </row>
        <row r="5858">
          <cell r="AC5858">
            <v>0</v>
          </cell>
        </row>
        <row r="5859">
          <cell r="AC5859">
            <v>0</v>
          </cell>
        </row>
        <row r="5860">
          <cell r="AC5860">
            <v>0</v>
          </cell>
        </row>
        <row r="5861">
          <cell r="AC5861">
            <v>0</v>
          </cell>
        </row>
        <row r="5862">
          <cell r="AC5862">
            <v>0</v>
          </cell>
        </row>
        <row r="5863">
          <cell r="AC5863">
            <v>0</v>
          </cell>
        </row>
        <row r="5864">
          <cell r="AC5864">
            <v>0</v>
          </cell>
        </row>
        <row r="5865">
          <cell r="AC5865">
            <v>0</v>
          </cell>
        </row>
        <row r="5866">
          <cell r="AC5866">
            <v>0</v>
          </cell>
        </row>
        <row r="5867">
          <cell r="AC5867">
            <v>0</v>
          </cell>
        </row>
        <row r="5868">
          <cell r="AC5868">
            <v>0</v>
          </cell>
        </row>
        <row r="5869">
          <cell r="AC5869">
            <v>0</v>
          </cell>
        </row>
        <row r="5870">
          <cell r="AC5870">
            <v>0</v>
          </cell>
        </row>
        <row r="5871">
          <cell r="AC5871">
            <v>0</v>
          </cell>
        </row>
        <row r="5872">
          <cell r="AC5872">
            <v>0</v>
          </cell>
        </row>
        <row r="5873">
          <cell r="AC5873">
            <v>0</v>
          </cell>
        </row>
        <row r="5874">
          <cell r="AC5874">
            <v>0</v>
          </cell>
        </row>
        <row r="5875">
          <cell r="AC5875">
            <v>0</v>
          </cell>
        </row>
        <row r="5876">
          <cell r="AC5876">
            <v>0</v>
          </cell>
        </row>
        <row r="5877">
          <cell r="AC5877">
            <v>0</v>
          </cell>
        </row>
        <row r="5878">
          <cell r="AC5878">
            <v>0</v>
          </cell>
        </row>
        <row r="5879">
          <cell r="AC5879">
            <v>0</v>
          </cell>
        </row>
        <row r="5880">
          <cell r="AC5880">
            <v>0</v>
          </cell>
        </row>
        <row r="5881">
          <cell r="AC5881">
            <v>0</v>
          </cell>
        </row>
        <row r="5882">
          <cell r="AC5882">
            <v>0</v>
          </cell>
        </row>
        <row r="5883">
          <cell r="AC5883">
            <v>0</v>
          </cell>
        </row>
        <row r="5884">
          <cell r="AC5884">
            <v>0</v>
          </cell>
        </row>
        <row r="5885">
          <cell r="AC5885">
            <v>0</v>
          </cell>
        </row>
        <row r="5886">
          <cell r="AC5886">
            <v>0</v>
          </cell>
        </row>
        <row r="5887">
          <cell r="AC5887">
            <v>0</v>
          </cell>
        </row>
        <row r="5888">
          <cell r="AC5888">
            <v>0</v>
          </cell>
        </row>
        <row r="5889">
          <cell r="AC5889">
            <v>0</v>
          </cell>
        </row>
        <row r="5890">
          <cell r="AC5890">
            <v>0</v>
          </cell>
        </row>
        <row r="5891">
          <cell r="AC5891">
            <v>0</v>
          </cell>
        </row>
        <row r="5892">
          <cell r="AC5892">
            <v>0</v>
          </cell>
        </row>
        <row r="5893">
          <cell r="AC5893">
            <v>0</v>
          </cell>
        </row>
        <row r="5894">
          <cell r="AC5894">
            <v>0</v>
          </cell>
        </row>
        <row r="5895">
          <cell r="AC5895">
            <v>0</v>
          </cell>
        </row>
        <row r="5896">
          <cell r="AC5896">
            <v>0</v>
          </cell>
        </row>
        <row r="5897">
          <cell r="AC5897">
            <v>0</v>
          </cell>
        </row>
        <row r="5898">
          <cell r="AC5898">
            <v>0</v>
          </cell>
        </row>
        <row r="5899">
          <cell r="AC5899">
            <v>0</v>
          </cell>
        </row>
        <row r="5900">
          <cell r="AC5900">
            <v>0</v>
          </cell>
        </row>
        <row r="5901">
          <cell r="AC5901">
            <v>0</v>
          </cell>
        </row>
        <row r="5902">
          <cell r="AC5902">
            <v>0</v>
          </cell>
        </row>
        <row r="5903">
          <cell r="AC5903">
            <v>0</v>
          </cell>
        </row>
        <row r="5904">
          <cell r="AC5904">
            <v>0</v>
          </cell>
        </row>
        <row r="5905">
          <cell r="AC5905">
            <v>0</v>
          </cell>
        </row>
        <row r="5906">
          <cell r="AC5906">
            <v>0</v>
          </cell>
        </row>
        <row r="5907">
          <cell r="AC5907">
            <v>0</v>
          </cell>
        </row>
        <row r="5908">
          <cell r="AC5908">
            <v>0</v>
          </cell>
        </row>
        <row r="5909">
          <cell r="AC5909">
            <v>0</v>
          </cell>
        </row>
        <row r="5910">
          <cell r="AC5910">
            <v>0</v>
          </cell>
        </row>
        <row r="5911">
          <cell r="AC5911">
            <v>0</v>
          </cell>
        </row>
        <row r="5912">
          <cell r="AC5912">
            <v>0</v>
          </cell>
        </row>
        <row r="5913">
          <cell r="AC5913">
            <v>0</v>
          </cell>
        </row>
        <row r="5914">
          <cell r="AC5914">
            <v>0</v>
          </cell>
        </row>
        <row r="5915">
          <cell r="AC5915">
            <v>0</v>
          </cell>
        </row>
        <row r="5916">
          <cell r="AC5916">
            <v>0</v>
          </cell>
        </row>
        <row r="5917">
          <cell r="AC5917">
            <v>0</v>
          </cell>
        </row>
        <row r="5918">
          <cell r="AC5918">
            <v>0</v>
          </cell>
        </row>
        <row r="5919">
          <cell r="AC5919">
            <v>0</v>
          </cell>
        </row>
        <row r="5920">
          <cell r="AC5920">
            <v>0</v>
          </cell>
        </row>
        <row r="5921">
          <cell r="AC5921">
            <v>0</v>
          </cell>
        </row>
        <row r="5922">
          <cell r="AC5922">
            <v>0</v>
          </cell>
        </row>
        <row r="5923">
          <cell r="AC5923">
            <v>0</v>
          </cell>
        </row>
        <row r="5924">
          <cell r="AC5924">
            <v>0</v>
          </cell>
        </row>
        <row r="5925">
          <cell r="AC5925">
            <v>0</v>
          </cell>
        </row>
        <row r="5926">
          <cell r="AC5926">
            <v>0</v>
          </cell>
        </row>
        <row r="5927">
          <cell r="AC5927">
            <v>0</v>
          </cell>
        </row>
        <row r="5928">
          <cell r="AC5928">
            <v>0</v>
          </cell>
        </row>
        <row r="5929">
          <cell r="AC5929">
            <v>0</v>
          </cell>
        </row>
        <row r="5930">
          <cell r="AC5930">
            <v>0</v>
          </cell>
        </row>
        <row r="5931">
          <cell r="AC5931">
            <v>0</v>
          </cell>
        </row>
        <row r="5932">
          <cell r="AC5932">
            <v>0</v>
          </cell>
        </row>
        <row r="5933">
          <cell r="AC5933">
            <v>0</v>
          </cell>
        </row>
        <row r="5934">
          <cell r="AC5934">
            <v>0</v>
          </cell>
        </row>
        <row r="5935">
          <cell r="AC5935">
            <v>0</v>
          </cell>
        </row>
        <row r="5936">
          <cell r="AC5936">
            <v>0</v>
          </cell>
        </row>
        <row r="5937">
          <cell r="AC5937">
            <v>0</v>
          </cell>
        </row>
        <row r="5938">
          <cell r="AC5938">
            <v>0</v>
          </cell>
        </row>
        <row r="5939">
          <cell r="AC5939">
            <v>0</v>
          </cell>
        </row>
        <row r="5940">
          <cell r="AC5940">
            <v>0</v>
          </cell>
        </row>
        <row r="5941">
          <cell r="AC5941">
            <v>0</v>
          </cell>
        </row>
        <row r="5942">
          <cell r="AC5942">
            <v>0</v>
          </cell>
        </row>
        <row r="5943">
          <cell r="AC5943">
            <v>0</v>
          </cell>
        </row>
        <row r="5944">
          <cell r="AC5944">
            <v>0</v>
          </cell>
        </row>
        <row r="5945">
          <cell r="AC5945">
            <v>0</v>
          </cell>
        </row>
        <row r="5946">
          <cell r="AC5946">
            <v>0</v>
          </cell>
        </row>
        <row r="5947">
          <cell r="AC5947">
            <v>0</v>
          </cell>
        </row>
        <row r="5948">
          <cell r="AC5948">
            <v>0</v>
          </cell>
        </row>
        <row r="5949">
          <cell r="AC5949">
            <v>0</v>
          </cell>
        </row>
        <row r="5950">
          <cell r="AC5950">
            <v>0</v>
          </cell>
        </row>
        <row r="5951">
          <cell r="AC5951">
            <v>0</v>
          </cell>
        </row>
        <row r="5952">
          <cell r="AC5952">
            <v>0</v>
          </cell>
        </row>
        <row r="5953">
          <cell r="AC5953">
            <v>0</v>
          </cell>
        </row>
        <row r="5954">
          <cell r="AC5954">
            <v>0</v>
          </cell>
        </row>
        <row r="5955">
          <cell r="AC5955">
            <v>0</v>
          </cell>
        </row>
        <row r="5956">
          <cell r="AC5956">
            <v>0</v>
          </cell>
        </row>
        <row r="5957">
          <cell r="AC5957">
            <v>0</v>
          </cell>
        </row>
        <row r="5958">
          <cell r="AC5958">
            <v>0</v>
          </cell>
        </row>
        <row r="5959">
          <cell r="AC5959">
            <v>0</v>
          </cell>
        </row>
        <row r="5960">
          <cell r="AC5960">
            <v>0</v>
          </cell>
        </row>
        <row r="5961">
          <cell r="AC5961">
            <v>0</v>
          </cell>
        </row>
        <row r="5962">
          <cell r="AC5962">
            <v>0</v>
          </cell>
        </row>
        <row r="5963">
          <cell r="AC5963">
            <v>0</v>
          </cell>
        </row>
        <row r="5964">
          <cell r="AC5964">
            <v>0</v>
          </cell>
        </row>
        <row r="5965">
          <cell r="AC5965">
            <v>0</v>
          </cell>
        </row>
        <row r="5966">
          <cell r="AC5966">
            <v>0</v>
          </cell>
        </row>
        <row r="5967">
          <cell r="AC5967">
            <v>0</v>
          </cell>
        </row>
        <row r="5968">
          <cell r="AC5968">
            <v>0</v>
          </cell>
        </row>
        <row r="5969">
          <cell r="AC5969">
            <v>0</v>
          </cell>
        </row>
        <row r="5970">
          <cell r="AC5970">
            <v>0</v>
          </cell>
        </row>
        <row r="5971">
          <cell r="AC5971">
            <v>0</v>
          </cell>
        </row>
        <row r="5972">
          <cell r="AC5972">
            <v>0</v>
          </cell>
        </row>
        <row r="5973">
          <cell r="AC5973">
            <v>0</v>
          </cell>
        </row>
        <row r="5974">
          <cell r="AC5974">
            <v>0</v>
          </cell>
        </row>
        <row r="5975">
          <cell r="AC5975">
            <v>0</v>
          </cell>
        </row>
        <row r="5976">
          <cell r="AC5976">
            <v>0</v>
          </cell>
        </row>
        <row r="5977">
          <cell r="AC5977">
            <v>0</v>
          </cell>
        </row>
        <row r="5978">
          <cell r="AC5978">
            <v>0</v>
          </cell>
        </row>
        <row r="5979">
          <cell r="AC5979">
            <v>0</v>
          </cell>
        </row>
        <row r="5980">
          <cell r="AC5980">
            <v>0</v>
          </cell>
        </row>
        <row r="5981">
          <cell r="AC5981">
            <v>0</v>
          </cell>
        </row>
        <row r="5982">
          <cell r="AC5982">
            <v>0</v>
          </cell>
        </row>
        <row r="5983">
          <cell r="AC5983">
            <v>0</v>
          </cell>
        </row>
        <row r="5984">
          <cell r="AC5984">
            <v>0</v>
          </cell>
        </row>
        <row r="5985">
          <cell r="AC5985">
            <v>0</v>
          </cell>
        </row>
        <row r="5986">
          <cell r="AC5986">
            <v>0</v>
          </cell>
        </row>
        <row r="5987">
          <cell r="AC5987">
            <v>0</v>
          </cell>
        </row>
        <row r="5988">
          <cell r="AC5988">
            <v>0</v>
          </cell>
        </row>
        <row r="5989">
          <cell r="AC5989">
            <v>0</v>
          </cell>
        </row>
        <row r="5990">
          <cell r="AC5990">
            <v>0</v>
          </cell>
        </row>
        <row r="5991">
          <cell r="AC5991">
            <v>0</v>
          </cell>
        </row>
        <row r="5992">
          <cell r="AC5992">
            <v>0</v>
          </cell>
        </row>
        <row r="5993">
          <cell r="AC5993">
            <v>0</v>
          </cell>
        </row>
        <row r="5994">
          <cell r="AC5994">
            <v>0</v>
          </cell>
        </row>
        <row r="5995">
          <cell r="AC5995">
            <v>0</v>
          </cell>
        </row>
        <row r="5996">
          <cell r="AC5996">
            <v>0</v>
          </cell>
        </row>
        <row r="5997">
          <cell r="AC5997">
            <v>0</v>
          </cell>
        </row>
        <row r="5998">
          <cell r="AC5998">
            <v>0</v>
          </cell>
        </row>
        <row r="5999">
          <cell r="AC5999">
            <v>0</v>
          </cell>
        </row>
        <row r="6000">
          <cell r="AC6000">
            <v>0</v>
          </cell>
        </row>
        <row r="6001">
          <cell r="AC6001">
            <v>0</v>
          </cell>
        </row>
        <row r="6002">
          <cell r="AC6002">
            <v>0</v>
          </cell>
        </row>
        <row r="6003">
          <cell r="AC6003">
            <v>0</v>
          </cell>
        </row>
        <row r="6004">
          <cell r="AC6004">
            <v>0</v>
          </cell>
        </row>
        <row r="6005">
          <cell r="AC6005">
            <v>0</v>
          </cell>
        </row>
        <row r="6006">
          <cell r="AC6006">
            <v>0</v>
          </cell>
        </row>
        <row r="6007">
          <cell r="AC6007">
            <v>0</v>
          </cell>
        </row>
        <row r="6008">
          <cell r="AC6008">
            <v>0</v>
          </cell>
        </row>
        <row r="6009">
          <cell r="AC6009">
            <v>0</v>
          </cell>
        </row>
        <row r="6010">
          <cell r="AC6010">
            <v>0</v>
          </cell>
        </row>
        <row r="6011">
          <cell r="AC6011">
            <v>0</v>
          </cell>
        </row>
        <row r="6012">
          <cell r="AC6012">
            <v>0</v>
          </cell>
        </row>
        <row r="6013">
          <cell r="AC6013">
            <v>0</v>
          </cell>
        </row>
        <row r="6014">
          <cell r="AC6014">
            <v>0</v>
          </cell>
        </row>
        <row r="6015">
          <cell r="AC6015">
            <v>0</v>
          </cell>
        </row>
        <row r="6016">
          <cell r="AC6016">
            <v>0</v>
          </cell>
        </row>
        <row r="6017">
          <cell r="AC6017">
            <v>0</v>
          </cell>
        </row>
        <row r="6018">
          <cell r="AC6018">
            <v>0</v>
          </cell>
        </row>
        <row r="6019">
          <cell r="AC6019">
            <v>0</v>
          </cell>
        </row>
        <row r="6020">
          <cell r="AC6020">
            <v>0</v>
          </cell>
        </row>
        <row r="6021">
          <cell r="AC6021">
            <v>0</v>
          </cell>
        </row>
        <row r="6022">
          <cell r="AC6022">
            <v>0</v>
          </cell>
        </row>
        <row r="6023">
          <cell r="AC6023">
            <v>0</v>
          </cell>
        </row>
        <row r="6024">
          <cell r="AC6024">
            <v>0</v>
          </cell>
        </row>
        <row r="6025">
          <cell r="AC6025">
            <v>0</v>
          </cell>
        </row>
        <row r="6026">
          <cell r="AC6026">
            <v>0</v>
          </cell>
        </row>
        <row r="6027">
          <cell r="AC6027">
            <v>0</v>
          </cell>
        </row>
        <row r="6028">
          <cell r="AC6028">
            <v>0</v>
          </cell>
        </row>
        <row r="6029">
          <cell r="AC6029">
            <v>0</v>
          </cell>
        </row>
        <row r="6030">
          <cell r="AC6030">
            <v>0</v>
          </cell>
        </row>
        <row r="6031">
          <cell r="AC6031">
            <v>0</v>
          </cell>
        </row>
        <row r="6032">
          <cell r="AC6032">
            <v>0</v>
          </cell>
        </row>
        <row r="6033">
          <cell r="AC6033">
            <v>0</v>
          </cell>
        </row>
        <row r="6034">
          <cell r="AC6034">
            <v>0</v>
          </cell>
        </row>
        <row r="6035">
          <cell r="AC6035">
            <v>0</v>
          </cell>
        </row>
        <row r="6036">
          <cell r="AC6036">
            <v>0</v>
          </cell>
        </row>
        <row r="6037">
          <cell r="AC6037">
            <v>0</v>
          </cell>
        </row>
        <row r="6038">
          <cell r="AC6038">
            <v>0</v>
          </cell>
        </row>
        <row r="6039">
          <cell r="AC6039">
            <v>0</v>
          </cell>
        </row>
        <row r="6040">
          <cell r="AC6040">
            <v>0</v>
          </cell>
        </row>
        <row r="6041">
          <cell r="AC6041">
            <v>0</v>
          </cell>
        </row>
        <row r="6042">
          <cell r="AC6042">
            <v>0</v>
          </cell>
        </row>
        <row r="6043">
          <cell r="AC6043">
            <v>0</v>
          </cell>
        </row>
        <row r="6044">
          <cell r="AC6044">
            <v>0</v>
          </cell>
        </row>
        <row r="6045">
          <cell r="AC6045">
            <v>0</v>
          </cell>
        </row>
        <row r="6046">
          <cell r="AC6046">
            <v>0</v>
          </cell>
        </row>
        <row r="6047">
          <cell r="AC6047">
            <v>0</v>
          </cell>
        </row>
        <row r="6048">
          <cell r="AC6048">
            <v>0</v>
          </cell>
        </row>
        <row r="6049">
          <cell r="AC6049">
            <v>0</v>
          </cell>
        </row>
        <row r="6050">
          <cell r="AC6050">
            <v>0</v>
          </cell>
        </row>
        <row r="6051">
          <cell r="AC6051">
            <v>0</v>
          </cell>
        </row>
        <row r="6052">
          <cell r="AC6052">
            <v>0</v>
          </cell>
        </row>
        <row r="6053">
          <cell r="AC6053">
            <v>0</v>
          </cell>
        </row>
        <row r="6054">
          <cell r="AC6054">
            <v>0</v>
          </cell>
        </row>
        <row r="6055">
          <cell r="AC6055">
            <v>0</v>
          </cell>
        </row>
        <row r="6056">
          <cell r="AC6056">
            <v>0</v>
          </cell>
        </row>
        <row r="6057">
          <cell r="AC6057">
            <v>0</v>
          </cell>
        </row>
        <row r="6058">
          <cell r="AC6058">
            <v>0</v>
          </cell>
        </row>
        <row r="6059">
          <cell r="AC6059">
            <v>0</v>
          </cell>
        </row>
        <row r="6060">
          <cell r="AC6060">
            <v>0</v>
          </cell>
        </row>
        <row r="6061">
          <cell r="AC6061">
            <v>0</v>
          </cell>
        </row>
        <row r="6062">
          <cell r="AC6062">
            <v>0</v>
          </cell>
        </row>
        <row r="6063">
          <cell r="AC6063">
            <v>0</v>
          </cell>
        </row>
        <row r="6064">
          <cell r="AC6064">
            <v>0</v>
          </cell>
        </row>
        <row r="6065">
          <cell r="AC6065">
            <v>0</v>
          </cell>
        </row>
        <row r="6066">
          <cell r="AC6066">
            <v>0</v>
          </cell>
        </row>
        <row r="6067">
          <cell r="AC6067">
            <v>0</v>
          </cell>
        </row>
        <row r="6068">
          <cell r="AC6068">
            <v>0</v>
          </cell>
        </row>
        <row r="6069">
          <cell r="AC6069">
            <v>0</v>
          </cell>
        </row>
        <row r="6070">
          <cell r="AC6070">
            <v>0</v>
          </cell>
        </row>
        <row r="6071">
          <cell r="AC6071">
            <v>0</v>
          </cell>
        </row>
        <row r="6072">
          <cell r="AC6072">
            <v>0</v>
          </cell>
        </row>
        <row r="6073">
          <cell r="AC6073">
            <v>0</v>
          </cell>
        </row>
        <row r="6074">
          <cell r="AC6074">
            <v>0</v>
          </cell>
        </row>
        <row r="6075">
          <cell r="AC6075">
            <v>0</v>
          </cell>
        </row>
        <row r="6076">
          <cell r="AC6076">
            <v>0</v>
          </cell>
        </row>
        <row r="6077">
          <cell r="AC6077">
            <v>0</v>
          </cell>
        </row>
        <row r="6078">
          <cell r="AC6078">
            <v>0</v>
          </cell>
        </row>
        <row r="6079">
          <cell r="AC6079">
            <v>0</v>
          </cell>
        </row>
        <row r="6080">
          <cell r="AC6080">
            <v>0</v>
          </cell>
        </row>
        <row r="6081">
          <cell r="AC6081">
            <v>0</v>
          </cell>
        </row>
        <row r="6082">
          <cell r="AC6082">
            <v>0</v>
          </cell>
        </row>
        <row r="6083">
          <cell r="AC6083">
            <v>0</v>
          </cell>
        </row>
        <row r="6084">
          <cell r="AC6084">
            <v>0</v>
          </cell>
        </row>
        <row r="6085">
          <cell r="AC6085">
            <v>0</v>
          </cell>
        </row>
        <row r="6086">
          <cell r="AC6086">
            <v>0</v>
          </cell>
        </row>
        <row r="6087">
          <cell r="AC6087">
            <v>0</v>
          </cell>
        </row>
        <row r="6088">
          <cell r="AC6088">
            <v>0</v>
          </cell>
        </row>
        <row r="6089">
          <cell r="AC6089">
            <v>0</v>
          </cell>
        </row>
        <row r="6090">
          <cell r="AC6090">
            <v>0</v>
          </cell>
        </row>
        <row r="6091">
          <cell r="AC6091">
            <v>0</v>
          </cell>
        </row>
        <row r="6092">
          <cell r="AC6092">
            <v>0</v>
          </cell>
        </row>
        <row r="6093">
          <cell r="AC6093">
            <v>0</v>
          </cell>
        </row>
        <row r="6094">
          <cell r="AC6094">
            <v>0</v>
          </cell>
        </row>
        <row r="6095">
          <cell r="AC6095">
            <v>0</v>
          </cell>
        </row>
        <row r="6096">
          <cell r="AC6096">
            <v>0</v>
          </cell>
        </row>
        <row r="6097">
          <cell r="AC6097">
            <v>0</v>
          </cell>
        </row>
        <row r="6098">
          <cell r="AC6098">
            <v>0</v>
          </cell>
        </row>
        <row r="6099">
          <cell r="AC6099">
            <v>0</v>
          </cell>
        </row>
        <row r="6100">
          <cell r="AC6100">
            <v>0</v>
          </cell>
        </row>
        <row r="6101">
          <cell r="AC6101">
            <v>0</v>
          </cell>
        </row>
        <row r="6102">
          <cell r="AC6102">
            <v>0</v>
          </cell>
        </row>
        <row r="6103">
          <cell r="AC6103">
            <v>0</v>
          </cell>
        </row>
        <row r="6104">
          <cell r="AC6104">
            <v>0</v>
          </cell>
        </row>
        <row r="6105">
          <cell r="AC6105">
            <v>0</v>
          </cell>
        </row>
        <row r="6106">
          <cell r="AC6106">
            <v>0</v>
          </cell>
        </row>
        <row r="6107">
          <cell r="AC6107">
            <v>0</v>
          </cell>
        </row>
        <row r="6108">
          <cell r="AC6108">
            <v>0</v>
          </cell>
        </row>
        <row r="6109">
          <cell r="AC6109">
            <v>0</v>
          </cell>
        </row>
        <row r="6110">
          <cell r="AC6110">
            <v>0</v>
          </cell>
        </row>
        <row r="6111">
          <cell r="AC6111">
            <v>0</v>
          </cell>
        </row>
        <row r="6112">
          <cell r="AC6112">
            <v>0</v>
          </cell>
        </row>
        <row r="6113">
          <cell r="AC6113">
            <v>0</v>
          </cell>
        </row>
        <row r="6114">
          <cell r="AC6114">
            <v>0</v>
          </cell>
        </row>
        <row r="6115">
          <cell r="AC6115">
            <v>0</v>
          </cell>
        </row>
        <row r="6116">
          <cell r="AC6116">
            <v>0</v>
          </cell>
        </row>
        <row r="6117">
          <cell r="AC6117">
            <v>0</v>
          </cell>
        </row>
        <row r="6118">
          <cell r="AC6118">
            <v>0</v>
          </cell>
        </row>
        <row r="6119">
          <cell r="AC6119">
            <v>0</v>
          </cell>
        </row>
        <row r="6120">
          <cell r="AC6120">
            <v>0</v>
          </cell>
        </row>
        <row r="6121">
          <cell r="AC6121">
            <v>0</v>
          </cell>
        </row>
        <row r="6122">
          <cell r="AC6122">
            <v>0</v>
          </cell>
        </row>
        <row r="6123">
          <cell r="AC6123">
            <v>0</v>
          </cell>
        </row>
        <row r="6124">
          <cell r="AC6124">
            <v>0</v>
          </cell>
        </row>
        <row r="6125">
          <cell r="AC6125">
            <v>0</v>
          </cell>
        </row>
        <row r="6126">
          <cell r="AC6126">
            <v>0</v>
          </cell>
        </row>
        <row r="6127">
          <cell r="AC6127">
            <v>0</v>
          </cell>
        </row>
        <row r="6128">
          <cell r="AC6128">
            <v>0</v>
          </cell>
        </row>
        <row r="6129">
          <cell r="AC6129">
            <v>0</v>
          </cell>
        </row>
        <row r="6130">
          <cell r="AC6130">
            <v>0</v>
          </cell>
        </row>
        <row r="6131">
          <cell r="AC6131">
            <v>0</v>
          </cell>
        </row>
        <row r="6132">
          <cell r="AC6132">
            <v>0</v>
          </cell>
        </row>
        <row r="6133">
          <cell r="AC6133">
            <v>0</v>
          </cell>
        </row>
        <row r="6134">
          <cell r="AC6134">
            <v>0</v>
          </cell>
        </row>
        <row r="6135">
          <cell r="AC6135">
            <v>0</v>
          </cell>
        </row>
        <row r="6136">
          <cell r="AC6136">
            <v>0</v>
          </cell>
        </row>
        <row r="6137">
          <cell r="AC6137">
            <v>0</v>
          </cell>
        </row>
        <row r="6138">
          <cell r="AC6138">
            <v>0</v>
          </cell>
        </row>
        <row r="6139">
          <cell r="AC6139">
            <v>0</v>
          </cell>
        </row>
        <row r="6140">
          <cell r="AC6140">
            <v>0</v>
          </cell>
        </row>
        <row r="6141">
          <cell r="AC6141">
            <v>0</v>
          </cell>
        </row>
        <row r="6142">
          <cell r="AC6142">
            <v>0</v>
          </cell>
        </row>
        <row r="6143">
          <cell r="AC6143">
            <v>0</v>
          </cell>
        </row>
        <row r="6144">
          <cell r="AC6144">
            <v>0</v>
          </cell>
        </row>
        <row r="6145">
          <cell r="AC6145">
            <v>0</v>
          </cell>
        </row>
        <row r="6146">
          <cell r="AC6146">
            <v>0</v>
          </cell>
        </row>
        <row r="6147">
          <cell r="AC6147">
            <v>0</v>
          </cell>
        </row>
        <row r="6148">
          <cell r="AC6148">
            <v>0</v>
          </cell>
        </row>
        <row r="6149">
          <cell r="AC6149">
            <v>0</v>
          </cell>
        </row>
        <row r="6150">
          <cell r="AC6150">
            <v>0</v>
          </cell>
        </row>
        <row r="6151">
          <cell r="AC6151">
            <v>0</v>
          </cell>
        </row>
        <row r="6152">
          <cell r="AC6152">
            <v>0</v>
          </cell>
        </row>
        <row r="6153">
          <cell r="AC6153">
            <v>0</v>
          </cell>
        </row>
        <row r="6154">
          <cell r="AC6154">
            <v>0</v>
          </cell>
        </row>
        <row r="6155">
          <cell r="AC6155">
            <v>0</v>
          </cell>
        </row>
        <row r="6156">
          <cell r="AC6156">
            <v>0</v>
          </cell>
        </row>
        <row r="6157">
          <cell r="AC6157">
            <v>0</v>
          </cell>
        </row>
        <row r="6158">
          <cell r="AC6158">
            <v>0</v>
          </cell>
        </row>
        <row r="6159">
          <cell r="AC6159">
            <v>0</v>
          </cell>
        </row>
        <row r="6160">
          <cell r="AC6160">
            <v>0</v>
          </cell>
        </row>
        <row r="6161">
          <cell r="AC6161">
            <v>0</v>
          </cell>
        </row>
        <row r="6162">
          <cell r="AC6162">
            <v>0</v>
          </cell>
        </row>
        <row r="6163">
          <cell r="AC6163">
            <v>0</v>
          </cell>
        </row>
        <row r="6164">
          <cell r="AC6164">
            <v>0</v>
          </cell>
        </row>
        <row r="6165">
          <cell r="AC6165">
            <v>0</v>
          </cell>
        </row>
        <row r="6166">
          <cell r="AC6166">
            <v>0</v>
          </cell>
        </row>
        <row r="6167">
          <cell r="AC6167">
            <v>0</v>
          </cell>
        </row>
        <row r="6168">
          <cell r="AC6168">
            <v>0</v>
          </cell>
        </row>
        <row r="6169">
          <cell r="AC6169">
            <v>0</v>
          </cell>
        </row>
        <row r="6170">
          <cell r="AC6170">
            <v>0</v>
          </cell>
        </row>
        <row r="6171">
          <cell r="AC6171">
            <v>0</v>
          </cell>
        </row>
        <row r="6172">
          <cell r="AC6172">
            <v>0</v>
          </cell>
        </row>
        <row r="6173">
          <cell r="AC6173">
            <v>0</v>
          </cell>
        </row>
        <row r="6174">
          <cell r="AC6174">
            <v>0</v>
          </cell>
        </row>
        <row r="6175">
          <cell r="AC6175">
            <v>0</v>
          </cell>
        </row>
        <row r="6176">
          <cell r="AC6176">
            <v>0</v>
          </cell>
        </row>
        <row r="6177">
          <cell r="AC6177">
            <v>0</v>
          </cell>
        </row>
        <row r="6178">
          <cell r="AC6178">
            <v>0</v>
          </cell>
        </row>
        <row r="6179">
          <cell r="AC6179">
            <v>0</v>
          </cell>
        </row>
        <row r="6180">
          <cell r="AC6180">
            <v>0</v>
          </cell>
        </row>
        <row r="6181">
          <cell r="AC6181">
            <v>0</v>
          </cell>
        </row>
        <row r="6182">
          <cell r="AC6182">
            <v>0</v>
          </cell>
        </row>
        <row r="6183">
          <cell r="AC6183">
            <v>0</v>
          </cell>
        </row>
        <row r="6184">
          <cell r="AC6184">
            <v>0</v>
          </cell>
        </row>
        <row r="6185">
          <cell r="AC6185">
            <v>0</v>
          </cell>
        </row>
        <row r="6186">
          <cell r="AC6186">
            <v>0</v>
          </cell>
        </row>
        <row r="6187">
          <cell r="AC6187">
            <v>0</v>
          </cell>
        </row>
        <row r="6188">
          <cell r="AC6188">
            <v>0</v>
          </cell>
        </row>
        <row r="6189">
          <cell r="AC6189">
            <v>0</v>
          </cell>
        </row>
        <row r="6190">
          <cell r="AC6190">
            <v>0</v>
          </cell>
        </row>
        <row r="6191">
          <cell r="AC6191">
            <v>0</v>
          </cell>
        </row>
        <row r="6192">
          <cell r="AC6192">
            <v>0</v>
          </cell>
        </row>
        <row r="6193">
          <cell r="AC6193">
            <v>0</v>
          </cell>
        </row>
        <row r="6194">
          <cell r="AC6194">
            <v>0</v>
          </cell>
        </row>
        <row r="6195">
          <cell r="AC6195">
            <v>0</v>
          </cell>
        </row>
        <row r="6196">
          <cell r="AC6196">
            <v>0</v>
          </cell>
        </row>
        <row r="6197">
          <cell r="AC6197">
            <v>0</v>
          </cell>
        </row>
        <row r="6198">
          <cell r="AC6198">
            <v>0</v>
          </cell>
        </row>
        <row r="6199">
          <cell r="AC6199">
            <v>0</v>
          </cell>
        </row>
        <row r="6200">
          <cell r="AC6200">
            <v>0</v>
          </cell>
        </row>
        <row r="6201">
          <cell r="AC6201">
            <v>0</v>
          </cell>
        </row>
        <row r="6202">
          <cell r="AC6202">
            <v>0</v>
          </cell>
        </row>
        <row r="6203">
          <cell r="AC6203">
            <v>0</v>
          </cell>
        </row>
        <row r="6204">
          <cell r="AC6204">
            <v>0</v>
          </cell>
        </row>
        <row r="6205">
          <cell r="AC6205">
            <v>0</v>
          </cell>
        </row>
        <row r="6206">
          <cell r="AC6206">
            <v>0</v>
          </cell>
        </row>
        <row r="6207">
          <cell r="AC6207">
            <v>0</v>
          </cell>
        </row>
        <row r="6208">
          <cell r="AC6208">
            <v>0</v>
          </cell>
        </row>
        <row r="6209">
          <cell r="AC6209">
            <v>0</v>
          </cell>
        </row>
        <row r="6210">
          <cell r="AC6210">
            <v>0</v>
          </cell>
        </row>
        <row r="6211">
          <cell r="AC6211">
            <v>0</v>
          </cell>
        </row>
        <row r="6212">
          <cell r="AC6212">
            <v>0</v>
          </cell>
        </row>
        <row r="6213">
          <cell r="AC6213">
            <v>0</v>
          </cell>
        </row>
        <row r="6214">
          <cell r="AC6214">
            <v>0</v>
          </cell>
        </row>
        <row r="6215">
          <cell r="AC6215">
            <v>0</v>
          </cell>
        </row>
        <row r="6216">
          <cell r="AC6216">
            <v>0</v>
          </cell>
        </row>
        <row r="6217">
          <cell r="AC6217">
            <v>0</v>
          </cell>
        </row>
        <row r="6218">
          <cell r="AC6218">
            <v>0</v>
          </cell>
        </row>
        <row r="6219">
          <cell r="AC6219">
            <v>0</v>
          </cell>
        </row>
        <row r="6220">
          <cell r="AC6220">
            <v>0</v>
          </cell>
        </row>
        <row r="6221">
          <cell r="AC6221">
            <v>0</v>
          </cell>
        </row>
        <row r="6222">
          <cell r="AC6222">
            <v>0</v>
          </cell>
        </row>
        <row r="6223">
          <cell r="AC6223">
            <v>0</v>
          </cell>
        </row>
        <row r="6224">
          <cell r="AC6224">
            <v>0</v>
          </cell>
        </row>
        <row r="6225">
          <cell r="AC6225">
            <v>0</v>
          </cell>
        </row>
        <row r="6226">
          <cell r="AC6226">
            <v>0</v>
          </cell>
        </row>
        <row r="6227">
          <cell r="AC6227">
            <v>0</v>
          </cell>
        </row>
        <row r="6228">
          <cell r="AC6228">
            <v>0</v>
          </cell>
        </row>
        <row r="6229">
          <cell r="AC6229">
            <v>0</v>
          </cell>
        </row>
        <row r="6230">
          <cell r="AC6230">
            <v>0</v>
          </cell>
        </row>
        <row r="6231">
          <cell r="AC6231">
            <v>0</v>
          </cell>
        </row>
        <row r="6232">
          <cell r="AC6232">
            <v>0</v>
          </cell>
        </row>
        <row r="6233">
          <cell r="AC6233">
            <v>0</v>
          </cell>
        </row>
        <row r="6234">
          <cell r="AC6234">
            <v>0</v>
          </cell>
        </row>
        <row r="6235">
          <cell r="AC6235">
            <v>0</v>
          </cell>
        </row>
        <row r="6236">
          <cell r="AC6236">
            <v>0</v>
          </cell>
        </row>
        <row r="6237">
          <cell r="AC6237">
            <v>0</v>
          </cell>
        </row>
        <row r="6238">
          <cell r="AC6238">
            <v>0</v>
          </cell>
        </row>
        <row r="6239">
          <cell r="AC6239">
            <v>0</v>
          </cell>
        </row>
        <row r="6240">
          <cell r="AC6240">
            <v>0</v>
          </cell>
        </row>
        <row r="6241">
          <cell r="AC6241">
            <v>0</v>
          </cell>
        </row>
        <row r="6242">
          <cell r="AC6242">
            <v>0</v>
          </cell>
        </row>
        <row r="6243">
          <cell r="AC6243">
            <v>0</v>
          </cell>
        </row>
        <row r="6244">
          <cell r="AC6244">
            <v>0</v>
          </cell>
        </row>
        <row r="6245">
          <cell r="AC6245">
            <v>0</v>
          </cell>
        </row>
        <row r="6246">
          <cell r="AC6246">
            <v>0</v>
          </cell>
        </row>
        <row r="6247">
          <cell r="AC6247">
            <v>0</v>
          </cell>
        </row>
        <row r="6248">
          <cell r="AC6248">
            <v>0</v>
          </cell>
        </row>
        <row r="6249">
          <cell r="AC6249">
            <v>0</v>
          </cell>
        </row>
        <row r="6250">
          <cell r="AC6250">
            <v>0</v>
          </cell>
        </row>
        <row r="6251">
          <cell r="AC6251">
            <v>0</v>
          </cell>
        </row>
        <row r="6252">
          <cell r="AC6252">
            <v>0</v>
          </cell>
        </row>
        <row r="6253">
          <cell r="AC6253">
            <v>0</v>
          </cell>
        </row>
        <row r="6254">
          <cell r="AC6254">
            <v>0</v>
          </cell>
        </row>
        <row r="6255">
          <cell r="AC6255">
            <v>0</v>
          </cell>
        </row>
        <row r="6256">
          <cell r="AC6256">
            <v>0</v>
          </cell>
        </row>
        <row r="6257">
          <cell r="AC6257">
            <v>0</v>
          </cell>
        </row>
        <row r="6258">
          <cell r="AC6258">
            <v>0</v>
          </cell>
        </row>
        <row r="6259">
          <cell r="AC6259">
            <v>0</v>
          </cell>
        </row>
        <row r="6260">
          <cell r="AC6260">
            <v>0</v>
          </cell>
        </row>
        <row r="6261">
          <cell r="AC6261">
            <v>0</v>
          </cell>
        </row>
        <row r="6262">
          <cell r="AC6262">
            <v>0</v>
          </cell>
        </row>
        <row r="6263">
          <cell r="AC6263">
            <v>0</v>
          </cell>
        </row>
        <row r="6264">
          <cell r="AC6264">
            <v>0</v>
          </cell>
        </row>
        <row r="6265">
          <cell r="AC6265">
            <v>0</v>
          </cell>
        </row>
        <row r="6266">
          <cell r="AC6266">
            <v>0</v>
          </cell>
        </row>
        <row r="6267">
          <cell r="AC6267">
            <v>0</v>
          </cell>
        </row>
        <row r="6268">
          <cell r="AC6268">
            <v>0</v>
          </cell>
        </row>
        <row r="6269">
          <cell r="AC6269">
            <v>0</v>
          </cell>
        </row>
        <row r="6270">
          <cell r="AC6270">
            <v>0</v>
          </cell>
        </row>
        <row r="6271">
          <cell r="AC6271">
            <v>0</v>
          </cell>
        </row>
        <row r="6272">
          <cell r="AC6272">
            <v>0</v>
          </cell>
        </row>
        <row r="6273">
          <cell r="AC6273">
            <v>0</v>
          </cell>
        </row>
        <row r="6274">
          <cell r="AC6274">
            <v>0</v>
          </cell>
        </row>
        <row r="6275">
          <cell r="AC6275">
            <v>0</v>
          </cell>
        </row>
        <row r="6276">
          <cell r="AC6276">
            <v>0</v>
          </cell>
        </row>
        <row r="6277">
          <cell r="AC6277">
            <v>0</v>
          </cell>
        </row>
        <row r="6278">
          <cell r="AC6278">
            <v>0</v>
          </cell>
        </row>
        <row r="6279">
          <cell r="AC6279">
            <v>0</v>
          </cell>
        </row>
        <row r="6280">
          <cell r="AC6280">
            <v>0</v>
          </cell>
        </row>
        <row r="6281">
          <cell r="AC6281">
            <v>0</v>
          </cell>
        </row>
        <row r="6282">
          <cell r="AC6282">
            <v>0</v>
          </cell>
        </row>
        <row r="6283">
          <cell r="AC6283">
            <v>0</v>
          </cell>
        </row>
        <row r="6284">
          <cell r="AC6284">
            <v>0</v>
          </cell>
        </row>
        <row r="6285">
          <cell r="AC6285">
            <v>0</v>
          </cell>
        </row>
        <row r="6286">
          <cell r="AC6286">
            <v>0</v>
          </cell>
        </row>
        <row r="6287">
          <cell r="AC6287">
            <v>0</v>
          </cell>
        </row>
        <row r="6288">
          <cell r="AC6288">
            <v>0</v>
          </cell>
        </row>
        <row r="6289">
          <cell r="AC6289">
            <v>0</v>
          </cell>
        </row>
        <row r="6290">
          <cell r="AC6290">
            <v>0</v>
          </cell>
        </row>
        <row r="6291">
          <cell r="AC6291">
            <v>0</v>
          </cell>
        </row>
        <row r="6292">
          <cell r="AC6292">
            <v>0</v>
          </cell>
        </row>
        <row r="6293">
          <cell r="AC6293">
            <v>0</v>
          </cell>
        </row>
        <row r="6294">
          <cell r="AC6294">
            <v>0</v>
          </cell>
        </row>
        <row r="6295">
          <cell r="AC6295">
            <v>0</v>
          </cell>
        </row>
        <row r="6296">
          <cell r="AC6296">
            <v>0</v>
          </cell>
        </row>
        <row r="6297">
          <cell r="AC6297">
            <v>0</v>
          </cell>
        </row>
        <row r="6298">
          <cell r="AC6298">
            <v>0</v>
          </cell>
        </row>
        <row r="6299">
          <cell r="AC6299">
            <v>0</v>
          </cell>
        </row>
        <row r="6300">
          <cell r="AC6300">
            <v>0</v>
          </cell>
        </row>
        <row r="6301">
          <cell r="AC6301">
            <v>0</v>
          </cell>
        </row>
        <row r="6302">
          <cell r="AC6302">
            <v>0</v>
          </cell>
        </row>
        <row r="6303">
          <cell r="AC6303">
            <v>0</v>
          </cell>
        </row>
        <row r="6304">
          <cell r="AC6304">
            <v>0</v>
          </cell>
        </row>
        <row r="6305">
          <cell r="AC6305">
            <v>0</v>
          </cell>
        </row>
        <row r="6306">
          <cell r="AC6306">
            <v>0</v>
          </cell>
        </row>
        <row r="6307">
          <cell r="AC6307">
            <v>0</v>
          </cell>
        </row>
        <row r="6308">
          <cell r="AC6308">
            <v>0</v>
          </cell>
        </row>
        <row r="6309">
          <cell r="AC6309">
            <v>0</v>
          </cell>
        </row>
        <row r="6310">
          <cell r="AC6310">
            <v>0</v>
          </cell>
        </row>
        <row r="6311">
          <cell r="AC6311">
            <v>0</v>
          </cell>
        </row>
        <row r="6312">
          <cell r="AC6312">
            <v>0</v>
          </cell>
        </row>
        <row r="6313">
          <cell r="AC6313">
            <v>0</v>
          </cell>
        </row>
        <row r="6314">
          <cell r="AC6314">
            <v>0</v>
          </cell>
        </row>
        <row r="6315">
          <cell r="AC6315">
            <v>0</v>
          </cell>
        </row>
        <row r="6316">
          <cell r="AC6316">
            <v>0</v>
          </cell>
        </row>
        <row r="6317">
          <cell r="AC6317">
            <v>0</v>
          </cell>
        </row>
        <row r="6318">
          <cell r="AC6318">
            <v>0</v>
          </cell>
        </row>
        <row r="6319">
          <cell r="AC6319">
            <v>0</v>
          </cell>
        </row>
        <row r="6320">
          <cell r="AC6320">
            <v>0</v>
          </cell>
        </row>
        <row r="6321">
          <cell r="AC6321">
            <v>0</v>
          </cell>
        </row>
        <row r="6322">
          <cell r="AC6322">
            <v>0</v>
          </cell>
        </row>
        <row r="6323">
          <cell r="AC6323">
            <v>0</v>
          </cell>
        </row>
        <row r="6324">
          <cell r="AC6324">
            <v>0</v>
          </cell>
        </row>
        <row r="6325">
          <cell r="AC6325">
            <v>0</v>
          </cell>
        </row>
        <row r="6326">
          <cell r="AC6326">
            <v>0</v>
          </cell>
        </row>
        <row r="6327">
          <cell r="AC6327">
            <v>0</v>
          </cell>
        </row>
        <row r="6328">
          <cell r="AC6328">
            <v>0</v>
          </cell>
        </row>
        <row r="6329">
          <cell r="AC6329">
            <v>0</v>
          </cell>
        </row>
        <row r="6330">
          <cell r="AC6330">
            <v>0</v>
          </cell>
        </row>
        <row r="6331">
          <cell r="AC6331">
            <v>0</v>
          </cell>
        </row>
        <row r="6332">
          <cell r="AC6332">
            <v>0</v>
          </cell>
        </row>
        <row r="6333">
          <cell r="AC6333">
            <v>0</v>
          </cell>
        </row>
        <row r="6334">
          <cell r="AC6334">
            <v>0</v>
          </cell>
        </row>
        <row r="6335">
          <cell r="AC6335">
            <v>0</v>
          </cell>
        </row>
        <row r="6336">
          <cell r="AC6336">
            <v>0</v>
          </cell>
        </row>
        <row r="6337">
          <cell r="AC6337">
            <v>0</v>
          </cell>
        </row>
        <row r="6338">
          <cell r="AC6338">
            <v>0</v>
          </cell>
        </row>
        <row r="6339">
          <cell r="AC6339">
            <v>0</v>
          </cell>
        </row>
        <row r="6340">
          <cell r="AC6340">
            <v>0</v>
          </cell>
        </row>
        <row r="6341">
          <cell r="AC6341">
            <v>0</v>
          </cell>
        </row>
        <row r="6342">
          <cell r="AC6342">
            <v>0</v>
          </cell>
        </row>
        <row r="6343">
          <cell r="AC6343">
            <v>0</v>
          </cell>
        </row>
        <row r="6344">
          <cell r="AC6344">
            <v>0</v>
          </cell>
        </row>
        <row r="6345">
          <cell r="AC6345">
            <v>0</v>
          </cell>
        </row>
        <row r="6346">
          <cell r="AC6346">
            <v>0</v>
          </cell>
        </row>
        <row r="6347">
          <cell r="AC6347">
            <v>0</v>
          </cell>
        </row>
        <row r="6348">
          <cell r="AC6348">
            <v>0</v>
          </cell>
        </row>
        <row r="6349">
          <cell r="AC6349">
            <v>0</v>
          </cell>
        </row>
        <row r="6350">
          <cell r="AC6350">
            <v>0</v>
          </cell>
        </row>
        <row r="6351">
          <cell r="AC6351">
            <v>0</v>
          </cell>
        </row>
        <row r="6352">
          <cell r="AC6352">
            <v>0</v>
          </cell>
        </row>
        <row r="6353">
          <cell r="AC6353">
            <v>0</v>
          </cell>
        </row>
        <row r="6354">
          <cell r="AC6354">
            <v>0</v>
          </cell>
        </row>
        <row r="6355">
          <cell r="AC6355">
            <v>0</v>
          </cell>
        </row>
        <row r="6356">
          <cell r="AC6356">
            <v>0</v>
          </cell>
        </row>
        <row r="6357">
          <cell r="AC6357">
            <v>0</v>
          </cell>
        </row>
        <row r="6358">
          <cell r="AC6358">
            <v>0</v>
          </cell>
        </row>
        <row r="6359">
          <cell r="AC6359">
            <v>0</v>
          </cell>
        </row>
        <row r="6360">
          <cell r="AC6360">
            <v>0</v>
          </cell>
        </row>
        <row r="6361">
          <cell r="AC6361">
            <v>0</v>
          </cell>
        </row>
        <row r="6362">
          <cell r="AC6362">
            <v>0</v>
          </cell>
        </row>
        <row r="6363">
          <cell r="AC6363">
            <v>0</v>
          </cell>
        </row>
        <row r="6364">
          <cell r="AC6364">
            <v>0</v>
          </cell>
        </row>
        <row r="6365">
          <cell r="AC6365">
            <v>0</v>
          </cell>
        </row>
        <row r="6366">
          <cell r="AC6366">
            <v>0</v>
          </cell>
        </row>
        <row r="6367">
          <cell r="AC6367">
            <v>0</v>
          </cell>
        </row>
        <row r="6368">
          <cell r="AC6368">
            <v>0</v>
          </cell>
        </row>
        <row r="6369">
          <cell r="AC6369">
            <v>0</v>
          </cell>
        </row>
        <row r="6370">
          <cell r="AC6370">
            <v>0</v>
          </cell>
        </row>
        <row r="6371">
          <cell r="AC6371">
            <v>0</v>
          </cell>
        </row>
        <row r="6372">
          <cell r="AC6372">
            <v>0</v>
          </cell>
        </row>
        <row r="6373">
          <cell r="AC6373">
            <v>0</v>
          </cell>
        </row>
        <row r="6374">
          <cell r="AC6374">
            <v>0</v>
          </cell>
        </row>
        <row r="6375">
          <cell r="AC6375">
            <v>0</v>
          </cell>
        </row>
        <row r="6376">
          <cell r="AC6376">
            <v>0</v>
          </cell>
        </row>
        <row r="6377">
          <cell r="AC6377">
            <v>0</v>
          </cell>
        </row>
        <row r="6378">
          <cell r="AC6378">
            <v>0</v>
          </cell>
        </row>
        <row r="6379">
          <cell r="AC6379">
            <v>0</v>
          </cell>
        </row>
        <row r="6380">
          <cell r="AC6380">
            <v>0</v>
          </cell>
        </row>
        <row r="6381">
          <cell r="AC6381">
            <v>0</v>
          </cell>
        </row>
        <row r="6382">
          <cell r="AC6382">
            <v>0</v>
          </cell>
        </row>
        <row r="6383">
          <cell r="AC6383">
            <v>0</v>
          </cell>
        </row>
        <row r="6384">
          <cell r="AC6384">
            <v>0</v>
          </cell>
        </row>
        <row r="6385">
          <cell r="AC6385">
            <v>0</v>
          </cell>
        </row>
        <row r="6386">
          <cell r="AC6386">
            <v>0</v>
          </cell>
        </row>
        <row r="6387">
          <cell r="AC6387">
            <v>0</v>
          </cell>
        </row>
        <row r="6388">
          <cell r="AC6388">
            <v>0</v>
          </cell>
        </row>
        <row r="6389">
          <cell r="AC6389">
            <v>0</v>
          </cell>
        </row>
        <row r="6390">
          <cell r="AC6390">
            <v>0</v>
          </cell>
        </row>
        <row r="6391">
          <cell r="AC6391">
            <v>0</v>
          </cell>
        </row>
        <row r="6392">
          <cell r="AC6392">
            <v>0</v>
          </cell>
        </row>
        <row r="6393">
          <cell r="AC6393">
            <v>0</v>
          </cell>
        </row>
        <row r="6394">
          <cell r="AC6394">
            <v>0</v>
          </cell>
        </row>
        <row r="6395">
          <cell r="AC6395">
            <v>0</v>
          </cell>
        </row>
        <row r="6396">
          <cell r="AC6396">
            <v>0</v>
          </cell>
        </row>
        <row r="6397">
          <cell r="AC6397">
            <v>0</v>
          </cell>
        </row>
        <row r="6398">
          <cell r="AC6398">
            <v>0</v>
          </cell>
        </row>
        <row r="6399">
          <cell r="AC6399">
            <v>0</v>
          </cell>
        </row>
        <row r="6400">
          <cell r="AC6400">
            <v>0</v>
          </cell>
        </row>
        <row r="6401">
          <cell r="AC6401">
            <v>0</v>
          </cell>
        </row>
        <row r="6402">
          <cell r="AC6402">
            <v>0</v>
          </cell>
        </row>
        <row r="6403">
          <cell r="AC6403">
            <v>0</v>
          </cell>
        </row>
        <row r="6404">
          <cell r="AC6404">
            <v>0</v>
          </cell>
        </row>
        <row r="6405">
          <cell r="AC6405">
            <v>0</v>
          </cell>
        </row>
        <row r="6406">
          <cell r="AC6406">
            <v>0</v>
          </cell>
        </row>
        <row r="6407">
          <cell r="AC6407">
            <v>0</v>
          </cell>
        </row>
        <row r="6408">
          <cell r="AC6408">
            <v>0</v>
          </cell>
        </row>
        <row r="6409">
          <cell r="AC6409">
            <v>0</v>
          </cell>
        </row>
        <row r="6410">
          <cell r="AC6410">
            <v>0</v>
          </cell>
        </row>
        <row r="6411">
          <cell r="AC6411">
            <v>0</v>
          </cell>
        </row>
        <row r="6412">
          <cell r="AC6412">
            <v>0</v>
          </cell>
        </row>
        <row r="6413">
          <cell r="AC6413">
            <v>0</v>
          </cell>
        </row>
        <row r="6414">
          <cell r="AC6414">
            <v>0</v>
          </cell>
        </row>
        <row r="6415">
          <cell r="AC6415">
            <v>0</v>
          </cell>
        </row>
        <row r="6416">
          <cell r="AC6416">
            <v>0</v>
          </cell>
        </row>
        <row r="6417">
          <cell r="AC6417">
            <v>0</v>
          </cell>
        </row>
        <row r="6418">
          <cell r="AC6418">
            <v>0</v>
          </cell>
        </row>
        <row r="6419">
          <cell r="AC6419">
            <v>0</v>
          </cell>
        </row>
        <row r="6420">
          <cell r="AC6420">
            <v>0</v>
          </cell>
        </row>
        <row r="6421">
          <cell r="AC6421">
            <v>0</v>
          </cell>
        </row>
        <row r="6422">
          <cell r="AC6422">
            <v>0</v>
          </cell>
        </row>
        <row r="6423">
          <cell r="AC6423">
            <v>0</v>
          </cell>
        </row>
        <row r="6424">
          <cell r="AC6424">
            <v>0</v>
          </cell>
        </row>
        <row r="6425">
          <cell r="AC6425">
            <v>0</v>
          </cell>
        </row>
        <row r="6426">
          <cell r="AC6426">
            <v>0</v>
          </cell>
        </row>
        <row r="6427">
          <cell r="AC6427">
            <v>0</v>
          </cell>
        </row>
        <row r="6428">
          <cell r="AC6428">
            <v>0</v>
          </cell>
        </row>
        <row r="6429">
          <cell r="AC6429">
            <v>0</v>
          </cell>
        </row>
        <row r="6430">
          <cell r="AC6430">
            <v>0</v>
          </cell>
        </row>
        <row r="6431">
          <cell r="AC6431">
            <v>0</v>
          </cell>
        </row>
        <row r="6432">
          <cell r="AC6432">
            <v>0</v>
          </cell>
        </row>
        <row r="6433">
          <cell r="AC6433">
            <v>0</v>
          </cell>
        </row>
        <row r="6434">
          <cell r="AC6434">
            <v>0</v>
          </cell>
        </row>
        <row r="6435">
          <cell r="AC6435">
            <v>0</v>
          </cell>
        </row>
        <row r="6436">
          <cell r="AC6436">
            <v>0</v>
          </cell>
        </row>
        <row r="6437">
          <cell r="AC6437">
            <v>0</v>
          </cell>
        </row>
        <row r="6438">
          <cell r="AC6438">
            <v>0</v>
          </cell>
        </row>
        <row r="6439">
          <cell r="AC6439">
            <v>0</v>
          </cell>
        </row>
        <row r="6440">
          <cell r="AC6440">
            <v>0</v>
          </cell>
        </row>
        <row r="6441">
          <cell r="AC6441">
            <v>0</v>
          </cell>
        </row>
        <row r="6442">
          <cell r="AC6442">
            <v>0</v>
          </cell>
        </row>
        <row r="6443">
          <cell r="AC6443">
            <v>0</v>
          </cell>
        </row>
        <row r="6444">
          <cell r="AC6444">
            <v>0</v>
          </cell>
        </row>
        <row r="6445">
          <cell r="AC6445">
            <v>0</v>
          </cell>
        </row>
        <row r="6446">
          <cell r="AC6446">
            <v>0</v>
          </cell>
        </row>
        <row r="6447">
          <cell r="AC6447">
            <v>0</v>
          </cell>
        </row>
        <row r="6448">
          <cell r="AC6448">
            <v>0</v>
          </cell>
        </row>
        <row r="6449">
          <cell r="AC6449">
            <v>0</v>
          </cell>
        </row>
        <row r="6450">
          <cell r="AC6450">
            <v>0</v>
          </cell>
        </row>
        <row r="6451">
          <cell r="AC6451">
            <v>0</v>
          </cell>
        </row>
        <row r="6452">
          <cell r="AC6452">
            <v>0</v>
          </cell>
        </row>
        <row r="6453">
          <cell r="AC6453">
            <v>0</v>
          </cell>
        </row>
        <row r="6454">
          <cell r="AC6454">
            <v>0</v>
          </cell>
        </row>
        <row r="6455">
          <cell r="AC6455">
            <v>0</v>
          </cell>
        </row>
        <row r="6456">
          <cell r="AC6456">
            <v>0</v>
          </cell>
        </row>
        <row r="6457">
          <cell r="AC6457">
            <v>0</v>
          </cell>
        </row>
        <row r="6458">
          <cell r="AC6458">
            <v>0</v>
          </cell>
        </row>
        <row r="6459">
          <cell r="AC6459">
            <v>0</v>
          </cell>
        </row>
        <row r="6460">
          <cell r="AC6460">
            <v>0</v>
          </cell>
        </row>
        <row r="6461">
          <cell r="AC6461">
            <v>0</v>
          </cell>
        </row>
        <row r="6462">
          <cell r="AC6462">
            <v>0</v>
          </cell>
        </row>
        <row r="6463">
          <cell r="AC6463">
            <v>0</v>
          </cell>
        </row>
        <row r="6464">
          <cell r="AC6464">
            <v>0</v>
          </cell>
        </row>
        <row r="6465">
          <cell r="AC6465">
            <v>0</v>
          </cell>
        </row>
        <row r="6466">
          <cell r="AC6466">
            <v>0</v>
          </cell>
        </row>
        <row r="6467">
          <cell r="AC6467">
            <v>0</v>
          </cell>
        </row>
        <row r="6468">
          <cell r="AC6468">
            <v>0</v>
          </cell>
        </row>
        <row r="6469">
          <cell r="AC6469">
            <v>0</v>
          </cell>
        </row>
        <row r="6470">
          <cell r="AC6470">
            <v>0</v>
          </cell>
        </row>
        <row r="6471">
          <cell r="AC6471">
            <v>0</v>
          </cell>
        </row>
        <row r="6472">
          <cell r="AC6472">
            <v>0</v>
          </cell>
        </row>
        <row r="6473">
          <cell r="AC6473">
            <v>0</v>
          </cell>
        </row>
        <row r="6474">
          <cell r="AC6474">
            <v>0</v>
          </cell>
        </row>
        <row r="6475">
          <cell r="AC6475">
            <v>0</v>
          </cell>
        </row>
        <row r="6476">
          <cell r="AC6476">
            <v>0</v>
          </cell>
        </row>
        <row r="6477">
          <cell r="AC6477">
            <v>0</v>
          </cell>
        </row>
        <row r="6478">
          <cell r="AC6478">
            <v>0</v>
          </cell>
        </row>
        <row r="6479">
          <cell r="AC6479">
            <v>0</v>
          </cell>
        </row>
        <row r="6480">
          <cell r="AC6480">
            <v>0</v>
          </cell>
        </row>
        <row r="6481">
          <cell r="AC6481">
            <v>0</v>
          </cell>
        </row>
        <row r="6482">
          <cell r="AC6482">
            <v>0</v>
          </cell>
        </row>
        <row r="6483">
          <cell r="AC6483">
            <v>0</v>
          </cell>
        </row>
        <row r="6484">
          <cell r="AC6484">
            <v>0</v>
          </cell>
        </row>
        <row r="6485">
          <cell r="AC6485">
            <v>0</v>
          </cell>
        </row>
        <row r="6486">
          <cell r="AC6486">
            <v>0</v>
          </cell>
        </row>
        <row r="6487">
          <cell r="AC6487">
            <v>0</v>
          </cell>
        </row>
        <row r="6488">
          <cell r="AC6488">
            <v>0</v>
          </cell>
        </row>
        <row r="6489">
          <cell r="AC6489">
            <v>0</v>
          </cell>
        </row>
        <row r="6490">
          <cell r="AC6490">
            <v>0</v>
          </cell>
        </row>
        <row r="6491">
          <cell r="AC6491">
            <v>0</v>
          </cell>
        </row>
        <row r="6492">
          <cell r="AC6492">
            <v>0</v>
          </cell>
        </row>
        <row r="6493">
          <cell r="AC6493">
            <v>0</v>
          </cell>
        </row>
        <row r="6494">
          <cell r="AC6494">
            <v>0</v>
          </cell>
        </row>
        <row r="6495">
          <cell r="AC6495">
            <v>0</v>
          </cell>
        </row>
        <row r="6496">
          <cell r="AC6496">
            <v>0</v>
          </cell>
        </row>
        <row r="6497">
          <cell r="AC6497">
            <v>0</v>
          </cell>
        </row>
        <row r="6498">
          <cell r="AC6498">
            <v>0</v>
          </cell>
        </row>
        <row r="6499">
          <cell r="AC6499">
            <v>0</v>
          </cell>
        </row>
        <row r="6500">
          <cell r="AC6500">
            <v>0</v>
          </cell>
        </row>
        <row r="6501">
          <cell r="AC6501">
            <v>0</v>
          </cell>
        </row>
        <row r="6502">
          <cell r="AC6502">
            <v>0</v>
          </cell>
        </row>
        <row r="6503">
          <cell r="AC6503">
            <v>0</v>
          </cell>
        </row>
        <row r="6504">
          <cell r="AC6504">
            <v>0</v>
          </cell>
        </row>
        <row r="6505">
          <cell r="AC6505">
            <v>0</v>
          </cell>
        </row>
        <row r="6506">
          <cell r="AC6506">
            <v>0</v>
          </cell>
        </row>
        <row r="6507">
          <cell r="AC6507">
            <v>0</v>
          </cell>
        </row>
        <row r="6508">
          <cell r="AC6508">
            <v>0</v>
          </cell>
        </row>
        <row r="6509">
          <cell r="AC6509">
            <v>0</v>
          </cell>
        </row>
        <row r="6510">
          <cell r="AC6510">
            <v>0</v>
          </cell>
        </row>
        <row r="6511">
          <cell r="AC6511">
            <v>0</v>
          </cell>
        </row>
        <row r="6512">
          <cell r="AC6512">
            <v>0</v>
          </cell>
        </row>
        <row r="6513">
          <cell r="AC6513">
            <v>0</v>
          </cell>
        </row>
        <row r="6514">
          <cell r="AC6514">
            <v>0</v>
          </cell>
        </row>
        <row r="6515">
          <cell r="AC6515">
            <v>0</v>
          </cell>
        </row>
        <row r="6516">
          <cell r="AC6516">
            <v>0</v>
          </cell>
        </row>
        <row r="6517">
          <cell r="AC6517">
            <v>0</v>
          </cell>
        </row>
        <row r="6518">
          <cell r="AC6518">
            <v>0</v>
          </cell>
        </row>
        <row r="6519">
          <cell r="AC6519">
            <v>0</v>
          </cell>
        </row>
        <row r="6520">
          <cell r="AC6520">
            <v>0</v>
          </cell>
        </row>
        <row r="6521">
          <cell r="AC6521">
            <v>0</v>
          </cell>
        </row>
        <row r="6522">
          <cell r="AC6522">
            <v>0</v>
          </cell>
        </row>
        <row r="6523">
          <cell r="AC6523">
            <v>0</v>
          </cell>
        </row>
        <row r="6524">
          <cell r="AC6524">
            <v>0</v>
          </cell>
        </row>
        <row r="6525">
          <cell r="AC6525">
            <v>0</v>
          </cell>
        </row>
        <row r="6526">
          <cell r="AC6526">
            <v>0</v>
          </cell>
        </row>
        <row r="6527">
          <cell r="AC6527">
            <v>0</v>
          </cell>
        </row>
        <row r="6528">
          <cell r="AC6528">
            <v>0</v>
          </cell>
        </row>
        <row r="6529">
          <cell r="AC6529">
            <v>0</v>
          </cell>
        </row>
        <row r="6530">
          <cell r="AC6530">
            <v>0</v>
          </cell>
        </row>
        <row r="6531">
          <cell r="AC6531">
            <v>0</v>
          </cell>
        </row>
        <row r="6532">
          <cell r="AC6532">
            <v>0</v>
          </cell>
        </row>
        <row r="6533">
          <cell r="AC6533">
            <v>0</v>
          </cell>
        </row>
        <row r="6534">
          <cell r="AC6534">
            <v>0</v>
          </cell>
        </row>
        <row r="6535">
          <cell r="AC6535">
            <v>0</v>
          </cell>
        </row>
        <row r="6536">
          <cell r="AC6536">
            <v>0</v>
          </cell>
        </row>
        <row r="6537">
          <cell r="AC6537">
            <v>0</v>
          </cell>
        </row>
        <row r="6538">
          <cell r="AC6538">
            <v>0</v>
          </cell>
        </row>
        <row r="6539">
          <cell r="AC6539">
            <v>0</v>
          </cell>
        </row>
        <row r="6540">
          <cell r="AC6540">
            <v>0</v>
          </cell>
        </row>
        <row r="6541">
          <cell r="AC6541">
            <v>0</v>
          </cell>
        </row>
        <row r="6542">
          <cell r="AC6542">
            <v>0</v>
          </cell>
        </row>
        <row r="6543">
          <cell r="AC6543">
            <v>0</v>
          </cell>
        </row>
        <row r="6544">
          <cell r="AC6544">
            <v>0</v>
          </cell>
        </row>
        <row r="6545">
          <cell r="AC6545">
            <v>0</v>
          </cell>
        </row>
        <row r="6546">
          <cell r="AC6546">
            <v>0</v>
          </cell>
        </row>
        <row r="6547">
          <cell r="AC6547">
            <v>0</v>
          </cell>
        </row>
        <row r="6548">
          <cell r="AC6548">
            <v>0</v>
          </cell>
        </row>
        <row r="6549">
          <cell r="AC6549">
            <v>0</v>
          </cell>
        </row>
        <row r="6550">
          <cell r="AC6550">
            <v>0</v>
          </cell>
        </row>
        <row r="6551">
          <cell r="AC6551">
            <v>0</v>
          </cell>
        </row>
        <row r="6552">
          <cell r="AC6552">
            <v>0</v>
          </cell>
        </row>
        <row r="6553">
          <cell r="AC6553">
            <v>0</v>
          </cell>
        </row>
        <row r="6554">
          <cell r="AC6554">
            <v>0</v>
          </cell>
        </row>
        <row r="6555">
          <cell r="AC6555">
            <v>0</v>
          </cell>
        </row>
        <row r="6556">
          <cell r="AC6556">
            <v>0</v>
          </cell>
        </row>
        <row r="6557">
          <cell r="AC6557">
            <v>0</v>
          </cell>
        </row>
        <row r="6558">
          <cell r="AC6558">
            <v>0</v>
          </cell>
        </row>
        <row r="6559">
          <cell r="AC6559">
            <v>0</v>
          </cell>
        </row>
        <row r="6560">
          <cell r="AC6560">
            <v>0</v>
          </cell>
        </row>
        <row r="6561">
          <cell r="AC6561">
            <v>0</v>
          </cell>
        </row>
        <row r="6562">
          <cell r="AC6562">
            <v>0</v>
          </cell>
        </row>
        <row r="6563">
          <cell r="AC6563">
            <v>0</v>
          </cell>
        </row>
        <row r="6564">
          <cell r="AC6564">
            <v>0</v>
          </cell>
        </row>
        <row r="6565">
          <cell r="AC6565">
            <v>0</v>
          </cell>
        </row>
        <row r="6566">
          <cell r="AC6566">
            <v>0</v>
          </cell>
        </row>
        <row r="6567">
          <cell r="AC6567">
            <v>0</v>
          </cell>
        </row>
        <row r="6568">
          <cell r="AC6568">
            <v>0</v>
          </cell>
        </row>
        <row r="6569">
          <cell r="AC6569">
            <v>0</v>
          </cell>
        </row>
        <row r="6570">
          <cell r="AC6570">
            <v>0</v>
          </cell>
        </row>
        <row r="6571">
          <cell r="AC6571">
            <v>0</v>
          </cell>
        </row>
        <row r="6572">
          <cell r="AC6572">
            <v>0</v>
          </cell>
        </row>
        <row r="6573">
          <cell r="AC6573">
            <v>0</v>
          </cell>
        </row>
        <row r="6574">
          <cell r="AC6574">
            <v>0</v>
          </cell>
        </row>
        <row r="6575">
          <cell r="AC6575">
            <v>0</v>
          </cell>
        </row>
        <row r="6576">
          <cell r="AC6576">
            <v>0</v>
          </cell>
        </row>
        <row r="6577">
          <cell r="AC6577">
            <v>0</v>
          </cell>
        </row>
        <row r="6578">
          <cell r="AC6578">
            <v>0</v>
          </cell>
        </row>
        <row r="6579">
          <cell r="AC6579">
            <v>0</v>
          </cell>
        </row>
        <row r="6580">
          <cell r="AC6580">
            <v>0</v>
          </cell>
        </row>
        <row r="6581">
          <cell r="AC6581">
            <v>0</v>
          </cell>
        </row>
        <row r="6582">
          <cell r="AC6582">
            <v>0</v>
          </cell>
        </row>
        <row r="6583">
          <cell r="AC6583">
            <v>0</v>
          </cell>
        </row>
        <row r="6584">
          <cell r="AC6584">
            <v>0</v>
          </cell>
        </row>
        <row r="6585">
          <cell r="AC6585">
            <v>0</v>
          </cell>
        </row>
        <row r="6586">
          <cell r="AC6586">
            <v>0</v>
          </cell>
        </row>
        <row r="6587">
          <cell r="AC6587">
            <v>0</v>
          </cell>
        </row>
        <row r="6588">
          <cell r="AC6588">
            <v>0</v>
          </cell>
        </row>
        <row r="6589">
          <cell r="AC6589">
            <v>0</v>
          </cell>
        </row>
        <row r="6590">
          <cell r="AC6590">
            <v>0</v>
          </cell>
        </row>
        <row r="6591">
          <cell r="AC6591">
            <v>0</v>
          </cell>
        </row>
        <row r="6592">
          <cell r="AC6592">
            <v>0</v>
          </cell>
        </row>
        <row r="6593">
          <cell r="AC6593">
            <v>0</v>
          </cell>
        </row>
        <row r="6594">
          <cell r="AC6594">
            <v>0</v>
          </cell>
        </row>
        <row r="6595">
          <cell r="AC6595">
            <v>0</v>
          </cell>
        </row>
        <row r="6596">
          <cell r="AC6596">
            <v>0</v>
          </cell>
        </row>
        <row r="6597">
          <cell r="AC6597">
            <v>0</v>
          </cell>
        </row>
        <row r="6598">
          <cell r="AC6598">
            <v>0</v>
          </cell>
        </row>
        <row r="6599">
          <cell r="AC6599">
            <v>0</v>
          </cell>
        </row>
        <row r="6600">
          <cell r="AC6600">
            <v>0</v>
          </cell>
        </row>
        <row r="6601">
          <cell r="AC6601">
            <v>0</v>
          </cell>
        </row>
        <row r="6602">
          <cell r="AC6602">
            <v>0</v>
          </cell>
        </row>
        <row r="6603">
          <cell r="AC6603">
            <v>0</v>
          </cell>
        </row>
        <row r="6604">
          <cell r="AC6604">
            <v>0</v>
          </cell>
        </row>
        <row r="6605">
          <cell r="AC6605">
            <v>0</v>
          </cell>
        </row>
        <row r="6606">
          <cell r="AC6606">
            <v>0</v>
          </cell>
        </row>
        <row r="6607">
          <cell r="AC6607">
            <v>0</v>
          </cell>
        </row>
        <row r="6608">
          <cell r="AC6608">
            <v>0</v>
          </cell>
        </row>
        <row r="6609">
          <cell r="AC6609">
            <v>0</v>
          </cell>
        </row>
        <row r="6610">
          <cell r="AC6610">
            <v>0</v>
          </cell>
        </row>
        <row r="6611">
          <cell r="AC6611">
            <v>0</v>
          </cell>
        </row>
        <row r="6612">
          <cell r="AC6612">
            <v>0</v>
          </cell>
        </row>
        <row r="6613">
          <cell r="AC6613">
            <v>0</v>
          </cell>
        </row>
        <row r="6614">
          <cell r="AC6614">
            <v>0</v>
          </cell>
        </row>
        <row r="6615">
          <cell r="AC6615">
            <v>0</v>
          </cell>
        </row>
        <row r="6616">
          <cell r="AC6616">
            <v>0</v>
          </cell>
        </row>
        <row r="6617">
          <cell r="AC6617">
            <v>0</v>
          </cell>
        </row>
        <row r="6618">
          <cell r="AC6618">
            <v>0</v>
          </cell>
        </row>
        <row r="6619">
          <cell r="AC6619">
            <v>0</v>
          </cell>
        </row>
        <row r="6620">
          <cell r="AC6620">
            <v>0</v>
          </cell>
        </row>
        <row r="6621">
          <cell r="AC6621">
            <v>0</v>
          </cell>
        </row>
        <row r="6622">
          <cell r="AC6622">
            <v>0</v>
          </cell>
        </row>
        <row r="6623">
          <cell r="AC6623">
            <v>0</v>
          </cell>
        </row>
        <row r="6624">
          <cell r="AC6624">
            <v>0</v>
          </cell>
        </row>
        <row r="6625">
          <cell r="AC6625">
            <v>0</v>
          </cell>
        </row>
        <row r="6626">
          <cell r="AC6626">
            <v>0</v>
          </cell>
        </row>
        <row r="6627">
          <cell r="AC6627">
            <v>0</v>
          </cell>
        </row>
        <row r="6628">
          <cell r="AC6628">
            <v>0</v>
          </cell>
        </row>
        <row r="6629">
          <cell r="AC6629">
            <v>0</v>
          </cell>
        </row>
        <row r="6630">
          <cell r="AC6630">
            <v>0</v>
          </cell>
        </row>
        <row r="6631">
          <cell r="AC6631">
            <v>0</v>
          </cell>
        </row>
        <row r="6632">
          <cell r="AC6632">
            <v>0</v>
          </cell>
        </row>
        <row r="6633">
          <cell r="AC6633">
            <v>0</v>
          </cell>
        </row>
        <row r="6634">
          <cell r="AC6634">
            <v>0</v>
          </cell>
        </row>
        <row r="6635">
          <cell r="AC6635">
            <v>0</v>
          </cell>
        </row>
        <row r="6636">
          <cell r="AC6636">
            <v>0</v>
          </cell>
        </row>
        <row r="6637">
          <cell r="AC6637">
            <v>0</v>
          </cell>
        </row>
        <row r="6638">
          <cell r="AC6638">
            <v>0</v>
          </cell>
        </row>
        <row r="6639">
          <cell r="AC6639">
            <v>0</v>
          </cell>
        </row>
        <row r="6640">
          <cell r="AC6640">
            <v>0</v>
          </cell>
        </row>
        <row r="6641">
          <cell r="AC6641">
            <v>0</v>
          </cell>
        </row>
        <row r="6642">
          <cell r="AC6642">
            <v>0</v>
          </cell>
        </row>
        <row r="6643">
          <cell r="AC6643">
            <v>0</v>
          </cell>
        </row>
        <row r="6644">
          <cell r="AC6644">
            <v>0</v>
          </cell>
        </row>
        <row r="6645">
          <cell r="AC6645">
            <v>0</v>
          </cell>
        </row>
        <row r="6646">
          <cell r="AC6646">
            <v>0</v>
          </cell>
        </row>
        <row r="6647">
          <cell r="AC6647">
            <v>0</v>
          </cell>
        </row>
        <row r="6648">
          <cell r="AC6648">
            <v>0</v>
          </cell>
        </row>
        <row r="6649">
          <cell r="AC6649">
            <v>0</v>
          </cell>
        </row>
        <row r="6650">
          <cell r="AC6650">
            <v>0</v>
          </cell>
        </row>
        <row r="6651">
          <cell r="AC6651">
            <v>0</v>
          </cell>
        </row>
        <row r="6652">
          <cell r="AC6652">
            <v>0</v>
          </cell>
        </row>
        <row r="6653">
          <cell r="AC6653">
            <v>0</v>
          </cell>
        </row>
        <row r="6654">
          <cell r="AC6654">
            <v>0</v>
          </cell>
        </row>
        <row r="6655">
          <cell r="AC6655">
            <v>0</v>
          </cell>
        </row>
        <row r="6656">
          <cell r="AC6656">
            <v>0</v>
          </cell>
        </row>
        <row r="6657">
          <cell r="AC6657">
            <v>0</v>
          </cell>
        </row>
        <row r="6658">
          <cell r="AC6658">
            <v>0</v>
          </cell>
        </row>
        <row r="6659">
          <cell r="AC6659">
            <v>0</v>
          </cell>
        </row>
        <row r="6660">
          <cell r="AC6660">
            <v>0</v>
          </cell>
        </row>
        <row r="6661">
          <cell r="AC6661">
            <v>0</v>
          </cell>
        </row>
        <row r="6662">
          <cell r="AC6662">
            <v>0</v>
          </cell>
        </row>
        <row r="6663">
          <cell r="AC6663">
            <v>0</v>
          </cell>
        </row>
        <row r="6664">
          <cell r="AC6664">
            <v>0</v>
          </cell>
        </row>
        <row r="6665">
          <cell r="AC6665">
            <v>0</v>
          </cell>
        </row>
        <row r="6666">
          <cell r="AC6666">
            <v>0</v>
          </cell>
        </row>
        <row r="6667">
          <cell r="AC6667">
            <v>0</v>
          </cell>
        </row>
        <row r="6668">
          <cell r="AC6668">
            <v>0</v>
          </cell>
        </row>
        <row r="6669">
          <cell r="AC6669">
            <v>0</v>
          </cell>
        </row>
        <row r="6670">
          <cell r="AC6670">
            <v>0</v>
          </cell>
        </row>
        <row r="6671">
          <cell r="AC6671">
            <v>0</v>
          </cell>
        </row>
        <row r="6672">
          <cell r="AC6672">
            <v>0</v>
          </cell>
        </row>
        <row r="6673">
          <cell r="AC6673">
            <v>0</v>
          </cell>
        </row>
        <row r="6674">
          <cell r="AC6674">
            <v>0</v>
          </cell>
        </row>
        <row r="6675">
          <cell r="AC6675">
            <v>0</v>
          </cell>
        </row>
        <row r="6676">
          <cell r="AC6676">
            <v>0</v>
          </cell>
        </row>
        <row r="6677">
          <cell r="AC6677">
            <v>0</v>
          </cell>
        </row>
        <row r="6678">
          <cell r="AC6678">
            <v>0</v>
          </cell>
        </row>
        <row r="6679">
          <cell r="AC6679">
            <v>0</v>
          </cell>
        </row>
        <row r="6680">
          <cell r="AC6680">
            <v>0</v>
          </cell>
        </row>
        <row r="6681">
          <cell r="AC6681">
            <v>0</v>
          </cell>
        </row>
        <row r="6682">
          <cell r="AC6682">
            <v>0</v>
          </cell>
        </row>
        <row r="6683">
          <cell r="AC6683">
            <v>0</v>
          </cell>
        </row>
        <row r="6684">
          <cell r="AC6684">
            <v>0</v>
          </cell>
        </row>
        <row r="6685">
          <cell r="AC6685">
            <v>0</v>
          </cell>
        </row>
        <row r="6686">
          <cell r="AC6686">
            <v>0</v>
          </cell>
        </row>
        <row r="6687">
          <cell r="AC6687">
            <v>0</v>
          </cell>
        </row>
        <row r="6688">
          <cell r="AC6688">
            <v>0</v>
          </cell>
        </row>
        <row r="6689">
          <cell r="AC6689">
            <v>0</v>
          </cell>
        </row>
        <row r="6690">
          <cell r="AC6690">
            <v>0</v>
          </cell>
        </row>
        <row r="6691">
          <cell r="AC6691">
            <v>0</v>
          </cell>
        </row>
        <row r="6692">
          <cell r="AC6692">
            <v>0</v>
          </cell>
        </row>
        <row r="6693">
          <cell r="AC6693">
            <v>0</v>
          </cell>
        </row>
        <row r="6694">
          <cell r="AC6694">
            <v>0</v>
          </cell>
        </row>
        <row r="6695">
          <cell r="AC6695">
            <v>0</v>
          </cell>
        </row>
        <row r="6696">
          <cell r="AC6696">
            <v>0</v>
          </cell>
        </row>
        <row r="6697">
          <cell r="AC6697">
            <v>0</v>
          </cell>
        </row>
        <row r="6698">
          <cell r="AC6698">
            <v>0</v>
          </cell>
        </row>
        <row r="6699">
          <cell r="AC6699">
            <v>0</v>
          </cell>
        </row>
        <row r="6700">
          <cell r="AC6700">
            <v>0</v>
          </cell>
        </row>
        <row r="6701">
          <cell r="AC6701">
            <v>0</v>
          </cell>
        </row>
        <row r="6702">
          <cell r="AC6702">
            <v>0</v>
          </cell>
        </row>
        <row r="6703">
          <cell r="AC6703">
            <v>0</v>
          </cell>
        </row>
        <row r="6704">
          <cell r="AC6704">
            <v>0</v>
          </cell>
        </row>
        <row r="6705">
          <cell r="AC6705">
            <v>0</v>
          </cell>
        </row>
        <row r="6706">
          <cell r="AC6706">
            <v>0</v>
          </cell>
        </row>
        <row r="6707">
          <cell r="AC6707">
            <v>0</v>
          </cell>
        </row>
        <row r="6708">
          <cell r="AC6708">
            <v>0</v>
          </cell>
        </row>
        <row r="6709">
          <cell r="AC6709">
            <v>0</v>
          </cell>
        </row>
        <row r="6710">
          <cell r="AC6710">
            <v>0</v>
          </cell>
        </row>
        <row r="6711">
          <cell r="AC6711">
            <v>0</v>
          </cell>
        </row>
        <row r="6712">
          <cell r="AC6712">
            <v>0</v>
          </cell>
        </row>
        <row r="6713">
          <cell r="AC6713">
            <v>0</v>
          </cell>
        </row>
        <row r="6714">
          <cell r="AC6714">
            <v>0</v>
          </cell>
        </row>
        <row r="6715">
          <cell r="AC6715">
            <v>0</v>
          </cell>
        </row>
        <row r="6716">
          <cell r="AC6716">
            <v>0</v>
          </cell>
        </row>
        <row r="6717">
          <cell r="AC6717">
            <v>0</v>
          </cell>
        </row>
        <row r="6718">
          <cell r="AC6718">
            <v>0</v>
          </cell>
        </row>
        <row r="6719">
          <cell r="AC6719">
            <v>0</v>
          </cell>
        </row>
        <row r="6720">
          <cell r="AC6720">
            <v>0</v>
          </cell>
        </row>
        <row r="6721">
          <cell r="AC6721">
            <v>0</v>
          </cell>
        </row>
        <row r="6722">
          <cell r="AC6722">
            <v>0</v>
          </cell>
        </row>
        <row r="6723">
          <cell r="AC6723">
            <v>0</v>
          </cell>
        </row>
        <row r="6724">
          <cell r="AC6724">
            <v>0</v>
          </cell>
        </row>
        <row r="6725">
          <cell r="AC6725">
            <v>0</v>
          </cell>
        </row>
        <row r="6726">
          <cell r="AC6726">
            <v>0</v>
          </cell>
        </row>
        <row r="6727">
          <cell r="AC6727">
            <v>0</v>
          </cell>
        </row>
        <row r="6728">
          <cell r="AC6728">
            <v>0</v>
          </cell>
        </row>
        <row r="6729">
          <cell r="AC6729">
            <v>0</v>
          </cell>
        </row>
        <row r="6730">
          <cell r="AC6730">
            <v>0</v>
          </cell>
        </row>
        <row r="6731">
          <cell r="AC6731">
            <v>0</v>
          </cell>
        </row>
        <row r="6732">
          <cell r="AC6732">
            <v>0</v>
          </cell>
        </row>
        <row r="6733">
          <cell r="AC6733">
            <v>0</v>
          </cell>
        </row>
        <row r="6734">
          <cell r="AC6734">
            <v>0</v>
          </cell>
        </row>
        <row r="6735">
          <cell r="AC6735">
            <v>0</v>
          </cell>
        </row>
        <row r="6736">
          <cell r="AC6736">
            <v>0</v>
          </cell>
        </row>
        <row r="6737">
          <cell r="AC6737">
            <v>0</v>
          </cell>
        </row>
        <row r="6738">
          <cell r="AC6738">
            <v>0</v>
          </cell>
        </row>
        <row r="6739">
          <cell r="AC6739">
            <v>0</v>
          </cell>
        </row>
        <row r="6740">
          <cell r="AC6740">
            <v>0</v>
          </cell>
        </row>
        <row r="6741">
          <cell r="AC6741">
            <v>0</v>
          </cell>
        </row>
        <row r="6742">
          <cell r="AC6742">
            <v>0</v>
          </cell>
        </row>
        <row r="6743">
          <cell r="AC6743">
            <v>0</v>
          </cell>
        </row>
        <row r="6744">
          <cell r="AC6744">
            <v>0</v>
          </cell>
        </row>
        <row r="6745">
          <cell r="AC6745">
            <v>0</v>
          </cell>
        </row>
        <row r="6746">
          <cell r="AC6746">
            <v>0</v>
          </cell>
        </row>
        <row r="6747">
          <cell r="AC6747">
            <v>0</v>
          </cell>
        </row>
        <row r="6748">
          <cell r="AC6748">
            <v>0</v>
          </cell>
        </row>
        <row r="6749">
          <cell r="AC6749">
            <v>0</v>
          </cell>
        </row>
        <row r="6750">
          <cell r="AC6750">
            <v>0</v>
          </cell>
        </row>
        <row r="6751">
          <cell r="AC6751">
            <v>0</v>
          </cell>
        </row>
        <row r="6752">
          <cell r="AC6752">
            <v>0</v>
          </cell>
        </row>
        <row r="6753">
          <cell r="AC6753">
            <v>0</v>
          </cell>
        </row>
        <row r="6754">
          <cell r="AC6754">
            <v>0</v>
          </cell>
        </row>
        <row r="6755">
          <cell r="AC6755">
            <v>0</v>
          </cell>
        </row>
        <row r="6756">
          <cell r="AC6756">
            <v>0</v>
          </cell>
        </row>
        <row r="6757">
          <cell r="AC6757">
            <v>0</v>
          </cell>
        </row>
        <row r="6758">
          <cell r="AC6758">
            <v>0</v>
          </cell>
        </row>
        <row r="6759">
          <cell r="AC6759">
            <v>0</v>
          </cell>
        </row>
        <row r="6760">
          <cell r="AC6760">
            <v>0</v>
          </cell>
        </row>
        <row r="6761">
          <cell r="AC6761">
            <v>0</v>
          </cell>
        </row>
        <row r="6762">
          <cell r="AC6762">
            <v>0</v>
          </cell>
        </row>
        <row r="6763">
          <cell r="AC6763">
            <v>0</v>
          </cell>
        </row>
        <row r="6764">
          <cell r="AC6764">
            <v>0</v>
          </cell>
        </row>
        <row r="6765">
          <cell r="AC6765">
            <v>0</v>
          </cell>
        </row>
        <row r="6766">
          <cell r="AC6766">
            <v>0</v>
          </cell>
        </row>
        <row r="6767">
          <cell r="AC6767">
            <v>0</v>
          </cell>
        </row>
        <row r="6768">
          <cell r="AC6768">
            <v>0</v>
          </cell>
        </row>
        <row r="6769">
          <cell r="AC6769">
            <v>0</v>
          </cell>
        </row>
        <row r="6770">
          <cell r="AC6770">
            <v>0</v>
          </cell>
        </row>
        <row r="6771">
          <cell r="AC6771">
            <v>0</v>
          </cell>
        </row>
        <row r="6772">
          <cell r="AC6772">
            <v>0</v>
          </cell>
        </row>
        <row r="6773">
          <cell r="AC6773">
            <v>0</v>
          </cell>
        </row>
        <row r="6774">
          <cell r="AC6774">
            <v>0</v>
          </cell>
        </row>
        <row r="6775">
          <cell r="AC6775">
            <v>0</v>
          </cell>
        </row>
        <row r="6776">
          <cell r="AC6776">
            <v>0</v>
          </cell>
        </row>
        <row r="6777">
          <cell r="AC6777">
            <v>0</v>
          </cell>
        </row>
        <row r="6778">
          <cell r="AC6778">
            <v>0</v>
          </cell>
        </row>
        <row r="6779">
          <cell r="AC6779">
            <v>0</v>
          </cell>
        </row>
        <row r="6780">
          <cell r="AC6780">
            <v>0</v>
          </cell>
        </row>
        <row r="6781">
          <cell r="AC6781">
            <v>0</v>
          </cell>
        </row>
        <row r="6782">
          <cell r="AC6782">
            <v>0</v>
          </cell>
        </row>
        <row r="6783">
          <cell r="AC6783">
            <v>0</v>
          </cell>
        </row>
        <row r="6784">
          <cell r="AC6784">
            <v>0</v>
          </cell>
        </row>
        <row r="6785">
          <cell r="AC6785">
            <v>0</v>
          </cell>
        </row>
        <row r="6786">
          <cell r="AC6786">
            <v>0</v>
          </cell>
        </row>
        <row r="6787">
          <cell r="AC6787">
            <v>0</v>
          </cell>
        </row>
        <row r="6788">
          <cell r="AC6788">
            <v>0</v>
          </cell>
        </row>
        <row r="6789">
          <cell r="AC6789">
            <v>0</v>
          </cell>
        </row>
        <row r="6790">
          <cell r="AC6790">
            <v>0</v>
          </cell>
        </row>
        <row r="6791">
          <cell r="AC6791">
            <v>0</v>
          </cell>
        </row>
        <row r="6792">
          <cell r="AC6792">
            <v>0</v>
          </cell>
        </row>
        <row r="6793">
          <cell r="AC6793">
            <v>0</v>
          </cell>
        </row>
        <row r="6794">
          <cell r="AC6794">
            <v>0</v>
          </cell>
        </row>
        <row r="6795">
          <cell r="AC6795">
            <v>0</v>
          </cell>
        </row>
        <row r="6796">
          <cell r="AC6796">
            <v>0</v>
          </cell>
        </row>
        <row r="6797">
          <cell r="AC6797">
            <v>0</v>
          </cell>
        </row>
        <row r="6798">
          <cell r="AC6798">
            <v>0</v>
          </cell>
        </row>
        <row r="6799">
          <cell r="AC6799">
            <v>0</v>
          </cell>
        </row>
        <row r="6800">
          <cell r="AC6800">
            <v>0</v>
          </cell>
        </row>
        <row r="6801">
          <cell r="AC6801">
            <v>0</v>
          </cell>
        </row>
        <row r="6802">
          <cell r="AC6802">
            <v>0</v>
          </cell>
        </row>
        <row r="6803">
          <cell r="AC6803">
            <v>0</v>
          </cell>
        </row>
        <row r="6804">
          <cell r="AC6804">
            <v>0</v>
          </cell>
        </row>
        <row r="6805">
          <cell r="AC6805">
            <v>0</v>
          </cell>
        </row>
        <row r="6806">
          <cell r="AC6806">
            <v>0</v>
          </cell>
        </row>
        <row r="6807">
          <cell r="AC6807">
            <v>0</v>
          </cell>
        </row>
        <row r="6808">
          <cell r="AC6808">
            <v>0</v>
          </cell>
        </row>
        <row r="6809">
          <cell r="AC6809">
            <v>0</v>
          </cell>
        </row>
        <row r="6810">
          <cell r="AC6810">
            <v>0</v>
          </cell>
        </row>
        <row r="6811">
          <cell r="AC6811">
            <v>0</v>
          </cell>
        </row>
        <row r="6812">
          <cell r="AC6812">
            <v>0</v>
          </cell>
        </row>
        <row r="6813">
          <cell r="AC6813">
            <v>0</v>
          </cell>
        </row>
        <row r="6814">
          <cell r="AC6814">
            <v>0</v>
          </cell>
        </row>
        <row r="6815">
          <cell r="AC6815">
            <v>0</v>
          </cell>
        </row>
        <row r="6816">
          <cell r="AC6816">
            <v>0</v>
          </cell>
        </row>
        <row r="6817">
          <cell r="AC6817">
            <v>0</v>
          </cell>
        </row>
        <row r="6818">
          <cell r="AC6818">
            <v>0</v>
          </cell>
        </row>
        <row r="6819">
          <cell r="AC6819">
            <v>0</v>
          </cell>
        </row>
        <row r="6820">
          <cell r="AC6820">
            <v>0</v>
          </cell>
        </row>
        <row r="6821">
          <cell r="AC6821">
            <v>0</v>
          </cell>
        </row>
        <row r="6822">
          <cell r="AC6822">
            <v>0</v>
          </cell>
        </row>
        <row r="6823">
          <cell r="AC6823">
            <v>0</v>
          </cell>
        </row>
        <row r="6824">
          <cell r="AC6824">
            <v>0</v>
          </cell>
        </row>
        <row r="6825">
          <cell r="AC6825">
            <v>0</v>
          </cell>
        </row>
        <row r="6826">
          <cell r="AC6826">
            <v>0</v>
          </cell>
        </row>
        <row r="6827">
          <cell r="AC6827">
            <v>0</v>
          </cell>
        </row>
        <row r="6828">
          <cell r="AC6828">
            <v>0</v>
          </cell>
        </row>
        <row r="6829">
          <cell r="AC6829">
            <v>0</v>
          </cell>
        </row>
        <row r="6830">
          <cell r="AC6830">
            <v>0</v>
          </cell>
        </row>
        <row r="6831">
          <cell r="AC6831">
            <v>0</v>
          </cell>
        </row>
        <row r="6832">
          <cell r="AC6832">
            <v>0</v>
          </cell>
        </row>
        <row r="6833">
          <cell r="AC6833">
            <v>0</v>
          </cell>
        </row>
        <row r="6834">
          <cell r="AC6834">
            <v>0</v>
          </cell>
        </row>
        <row r="6835">
          <cell r="AC6835">
            <v>0</v>
          </cell>
        </row>
        <row r="6836">
          <cell r="AC6836">
            <v>0</v>
          </cell>
        </row>
        <row r="6837">
          <cell r="AC6837">
            <v>0</v>
          </cell>
        </row>
        <row r="6838">
          <cell r="AC6838">
            <v>0</v>
          </cell>
        </row>
        <row r="6839">
          <cell r="AC6839">
            <v>0</v>
          </cell>
        </row>
        <row r="6840">
          <cell r="AC6840">
            <v>0</v>
          </cell>
        </row>
        <row r="6841">
          <cell r="AC6841">
            <v>0</v>
          </cell>
        </row>
        <row r="6842">
          <cell r="AC6842">
            <v>0</v>
          </cell>
        </row>
        <row r="6843">
          <cell r="AC6843">
            <v>0</v>
          </cell>
        </row>
        <row r="6844">
          <cell r="AC6844">
            <v>0</v>
          </cell>
        </row>
        <row r="6845">
          <cell r="AC6845">
            <v>0</v>
          </cell>
        </row>
        <row r="6846">
          <cell r="AC6846">
            <v>0</v>
          </cell>
        </row>
        <row r="6847">
          <cell r="AC6847">
            <v>0</v>
          </cell>
        </row>
        <row r="6848">
          <cell r="AC6848">
            <v>0</v>
          </cell>
        </row>
        <row r="6849">
          <cell r="AC6849">
            <v>0</v>
          </cell>
        </row>
        <row r="6850">
          <cell r="AC6850">
            <v>0</v>
          </cell>
        </row>
        <row r="6851">
          <cell r="AC6851">
            <v>0</v>
          </cell>
        </row>
        <row r="6852">
          <cell r="AC6852">
            <v>0</v>
          </cell>
        </row>
        <row r="6853">
          <cell r="AC6853">
            <v>0</v>
          </cell>
        </row>
        <row r="6854">
          <cell r="AC6854">
            <v>0</v>
          </cell>
        </row>
        <row r="6855">
          <cell r="AC6855">
            <v>0</v>
          </cell>
        </row>
        <row r="6856">
          <cell r="AC6856">
            <v>0</v>
          </cell>
        </row>
        <row r="6857">
          <cell r="AC6857">
            <v>0</v>
          </cell>
        </row>
        <row r="6858">
          <cell r="AC6858">
            <v>0</v>
          </cell>
        </row>
        <row r="6859">
          <cell r="AC6859">
            <v>0</v>
          </cell>
        </row>
        <row r="6860">
          <cell r="AC6860">
            <v>0</v>
          </cell>
        </row>
        <row r="6861">
          <cell r="AC6861">
            <v>0</v>
          </cell>
        </row>
        <row r="6862">
          <cell r="AC6862">
            <v>0</v>
          </cell>
        </row>
        <row r="6863">
          <cell r="AC6863">
            <v>0</v>
          </cell>
        </row>
        <row r="6864">
          <cell r="AC6864">
            <v>0</v>
          </cell>
        </row>
        <row r="6865">
          <cell r="AC6865">
            <v>0</v>
          </cell>
        </row>
        <row r="6866">
          <cell r="AC6866">
            <v>0</v>
          </cell>
        </row>
        <row r="6867">
          <cell r="AC6867">
            <v>0</v>
          </cell>
        </row>
        <row r="6868">
          <cell r="AC6868">
            <v>0</v>
          </cell>
        </row>
        <row r="6869">
          <cell r="AC6869">
            <v>0</v>
          </cell>
        </row>
        <row r="6870">
          <cell r="AC6870">
            <v>0</v>
          </cell>
        </row>
        <row r="6871">
          <cell r="AC6871">
            <v>0</v>
          </cell>
        </row>
        <row r="6872">
          <cell r="AC6872">
            <v>0</v>
          </cell>
        </row>
        <row r="6873">
          <cell r="AC6873">
            <v>0</v>
          </cell>
        </row>
        <row r="6874">
          <cell r="AC6874">
            <v>0</v>
          </cell>
        </row>
        <row r="6875">
          <cell r="AC6875">
            <v>0</v>
          </cell>
        </row>
        <row r="6876">
          <cell r="AC6876">
            <v>0</v>
          </cell>
        </row>
        <row r="6877">
          <cell r="AC6877">
            <v>0</v>
          </cell>
        </row>
        <row r="6878">
          <cell r="AC6878">
            <v>0</v>
          </cell>
        </row>
        <row r="6879">
          <cell r="AC6879">
            <v>0</v>
          </cell>
        </row>
        <row r="6880">
          <cell r="AC6880">
            <v>0</v>
          </cell>
        </row>
        <row r="6881">
          <cell r="AC6881">
            <v>0</v>
          </cell>
        </row>
        <row r="6882">
          <cell r="AC6882">
            <v>0</v>
          </cell>
        </row>
        <row r="6883">
          <cell r="AC6883">
            <v>0</v>
          </cell>
        </row>
        <row r="6884">
          <cell r="AC6884">
            <v>0</v>
          </cell>
        </row>
        <row r="6885">
          <cell r="AC6885">
            <v>0</v>
          </cell>
        </row>
        <row r="6886">
          <cell r="AC6886">
            <v>0</v>
          </cell>
        </row>
        <row r="6887">
          <cell r="AC6887">
            <v>0</v>
          </cell>
        </row>
        <row r="6888">
          <cell r="AC6888">
            <v>0</v>
          </cell>
        </row>
        <row r="6889">
          <cell r="AC6889">
            <v>0</v>
          </cell>
        </row>
        <row r="6890">
          <cell r="AC6890">
            <v>0</v>
          </cell>
        </row>
        <row r="6891">
          <cell r="AC6891">
            <v>0</v>
          </cell>
        </row>
        <row r="6892">
          <cell r="AC6892">
            <v>0</v>
          </cell>
        </row>
        <row r="6893">
          <cell r="AC6893">
            <v>0</v>
          </cell>
        </row>
        <row r="6894">
          <cell r="AC6894">
            <v>0</v>
          </cell>
        </row>
        <row r="6895">
          <cell r="AC6895">
            <v>0</v>
          </cell>
        </row>
        <row r="6896">
          <cell r="AC6896">
            <v>0</v>
          </cell>
        </row>
        <row r="6897">
          <cell r="AC6897">
            <v>0</v>
          </cell>
        </row>
        <row r="6898">
          <cell r="AC6898">
            <v>0</v>
          </cell>
        </row>
        <row r="6899">
          <cell r="AC6899">
            <v>0</v>
          </cell>
        </row>
        <row r="6900">
          <cell r="AC6900">
            <v>0</v>
          </cell>
        </row>
        <row r="6901">
          <cell r="AC6901">
            <v>0</v>
          </cell>
        </row>
        <row r="6902">
          <cell r="AC6902">
            <v>0</v>
          </cell>
        </row>
        <row r="6903">
          <cell r="AC6903">
            <v>0</v>
          </cell>
        </row>
        <row r="6904">
          <cell r="AC6904">
            <v>0</v>
          </cell>
        </row>
        <row r="6905">
          <cell r="AC6905">
            <v>0</v>
          </cell>
        </row>
        <row r="6906">
          <cell r="AC6906">
            <v>0</v>
          </cell>
        </row>
        <row r="6907">
          <cell r="AC6907">
            <v>0</v>
          </cell>
        </row>
        <row r="6908">
          <cell r="AC6908">
            <v>0</v>
          </cell>
        </row>
        <row r="6909">
          <cell r="AC6909">
            <v>0</v>
          </cell>
        </row>
        <row r="6910">
          <cell r="AC6910">
            <v>0</v>
          </cell>
        </row>
        <row r="6911">
          <cell r="AC6911">
            <v>0</v>
          </cell>
        </row>
        <row r="6912">
          <cell r="AC6912">
            <v>0</v>
          </cell>
        </row>
        <row r="6913">
          <cell r="AC6913">
            <v>0</v>
          </cell>
        </row>
        <row r="6914">
          <cell r="AC6914">
            <v>0</v>
          </cell>
        </row>
        <row r="6915">
          <cell r="AC6915">
            <v>0</v>
          </cell>
        </row>
        <row r="6916">
          <cell r="AC6916">
            <v>0</v>
          </cell>
        </row>
        <row r="6917">
          <cell r="AC6917">
            <v>0</v>
          </cell>
        </row>
        <row r="6918">
          <cell r="AC6918">
            <v>0</v>
          </cell>
        </row>
        <row r="6919">
          <cell r="AC6919">
            <v>0</v>
          </cell>
        </row>
        <row r="6920">
          <cell r="AC6920">
            <v>0</v>
          </cell>
        </row>
        <row r="6921">
          <cell r="AC6921">
            <v>0</v>
          </cell>
        </row>
        <row r="6922">
          <cell r="AC6922">
            <v>0</v>
          </cell>
        </row>
        <row r="6923">
          <cell r="AC6923">
            <v>0</v>
          </cell>
        </row>
        <row r="6924">
          <cell r="AC6924">
            <v>0</v>
          </cell>
        </row>
        <row r="6925">
          <cell r="AC6925">
            <v>0</v>
          </cell>
        </row>
        <row r="6926">
          <cell r="AC6926">
            <v>0</v>
          </cell>
        </row>
        <row r="6927">
          <cell r="AC6927">
            <v>0</v>
          </cell>
        </row>
        <row r="6928">
          <cell r="AC6928">
            <v>0</v>
          </cell>
        </row>
        <row r="6929">
          <cell r="AC6929">
            <v>0</v>
          </cell>
        </row>
        <row r="6930">
          <cell r="AC6930">
            <v>0</v>
          </cell>
        </row>
        <row r="6931">
          <cell r="AC6931">
            <v>0</v>
          </cell>
        </row>
        <row r="6932">
          <cell r="AC6932">
            <v>0</v>
          </cell>
        </row>
        <row r="6933">
          <cell r="AC6933">
            <v>0</v>
          </cell>
        </row>
        <row r="6934">
          <cell r="AC6934">
            <v>0</v>
          </cell>
        </row>
        <row r="6935">
          <cell r="AC6935">
            <v>0</v>
          </cell>
        </row>
        <row r="6936">
          <cell r="AC6936">
            <v>0</v>
          </cell>
        </row>
        <row r="6937">
          <cell r="AC6937">
            <v>0</v>
          </cell>
        </row>
        <row r="6938">
          <cell r="AC6938">
            <v>0</v>
          </cell>
        </row>
        <row r="6939">
          <cell r="AC6939">
            <v>0</v>
          </cell>
        </row>
        <row r="6940">
          <cell r="AC6940">
            <v>0</v>
          </cell>
        </row>
        <row r="6941">
          <cell r="AC6941">
            <v>0</v>
          </cell>
        </row>
        <row r="6942">
          <cell r="AC6942">
            <v>0</v>
          </cell>
        </row>
        <row r="6943">
          <cell r="AC6943">
            <v>0</v>
          </cell>
        </row>
        <row r="6944">
          <cell r="AC6944">
            <v>0</v>
          </cell>
        </row>
        <row r="6945">
          <cell r="AC6945">
            <v>0</v>
          </cell>
        </row>
        <row r="6946">
          <cell r="AC6946">
            <v>0</v>
          </cell>
        </row>
        <row r="6947">
          <cell r="AC6947">
            <v>0</v>
          </cell>
        </row>
        <row r="6948">
          <cell r="AC6948">
            <v>0</v>
          </cell>
        </row>
        <row r="6949">
          <cell r="AC6949">
            <v>0</v>
          </cell>
        </row>
        <row r="6950">
          <cell r="AC6950">
            <v>0</v>
          </cell>
        </row>
        <row r="6951">
          <cell r="AC6951">
            <v>0</v>
          </cell>
        </row>
        <row r="6952">
          <cell r="AC6952">
            <v>0</v>
          </cell>
        </row>
        <row r="6953">
          <cell r="AC6953">
            <v>0</v>
          </cell>
        </row>
        <row r="6954">
          <cell r="AC6954">
            <v>0</v>
          </cell>
        </row>
        <row r="6955">
          <cell r="AC6955">
            <v>0</v>
          </cell>
        </row>
        <row r="6956">
          <cell r="AC6956">
            <v>0</v>
          </cell>
        </row>
        <row r="6957">
          <cell r="AC6957">
            <v>0</v>
          </cell>
        </row>
        <row r="6958">
          <cell r="AC6958">
            <v>0</v>
          </cell>
        </row>
        <row r="6959">
          <cell r="AC6959">
            <v>0</v>
          </cell>
        </row>
        <row r="6960">
          <cell r="AC6960">
            <v>0</v>
          </cell>
        </row>
        <row r="6961">
          <cell r="AC6961">
            <v>0</v>
          </cell>
        </row>
        <row r="6962">
          <cell r="AC6962">
            <v>0</v>
          </cell>
        </row>
        <row r="6963">
          <cell r="AC6963">
            <v>0</v>
          </cell>
        </row>
        <row r="6964">
          <cell r="AC6964">
            <v>0</v>
          </cell>
        </row>
        <row r="6965">
          <cell r="AC6965">
            <v>0</v>
          </cell>
        </row>
        <row r="6966">
          <cell r="AC6966">
            <v>0</v>
          </cell>
        </row>
        <row r="6967">
          <cell r="AC6967">
            <v>0</v>
          </cell>
        </row>
        <row r="6968">
          <cell r="AC6968">
            <v>0</v>
          </cell>
        </row>
        <row r="6969">
          <cell r="AC6969">
            <v>0</v>
          </cell>
        </row>
        <row r="6970">
          <cell r="AC6970">
            <v>0</v>
          </cell>
        </row>
        <row r="6971">
          <cell r="AC6971">
            <v>0</v>
          </cell>
        </row>
        <row r="6972">
          <cell r="AC6972">
            <v>0</v>
          </cell>
        </row>
        <row r="6973">
          <cell r="AC6973">
            <v>0</v>
          </cell>
        </row>
        <row r="6974">
          <cell r="AC6974">
            <v>0</v>
          </cell>
        </row>
        <row r="6975">
          <cell r="AC6975">
            <v>0</v>
          </cell>
        </row>
        <row r="6976">
          <cell r="AC6976">
            <v>0</v>
          </cell>
        </row>
        <row r="6977">
          <cell r="AC6977">
            <v>0</v>
          </cell>
        </row>
        <row r="6978">
          <cell r="AC6978">
            <v>0</v>
          </cell>
        </row>
        <row r="6979">
          <cell r="AC6979">
            <v>0</v>
          </cell>
        </row>
        <row r="6980">
          <cell r="AC6980">
            <v>0</v>
          </cell>
        </row>
        <row r="6981">
          <cell r="AC6981">
            <v>0</v>
          </cell>
        </row>
        <row r="6982">
          <cell r="AC6982">
            <v>0</v>
          </cell>
        </row>
        <row r="6983">
          <cell r="AC6983">
            <v>0</v>
          </cell>
        </row>
        <row r="6984">
          <cell r="AC6984">
            <v>0</v>
          </cell>
        </row>
        <row r="6985">
          <cell r="AC6985">
            <v>0</v>
          </cell>
        </row>
        <row r="6986">
          <cell r="AC6986">
            <v>0</v>
          </cell>
        </row>
        <row r="6987">
          <cell r="AC6987">
            <v>0</v>
          </cell>
        </row>
        <row r="6988">
          <cell r="AC6988">
            <v>0</v>
          </cell>
        </row>
        <row r="6989">
          <cell r="AC6989">
            <v>0</v>
          </cell>
        </row>
        <row r="6990">
          <cell r="AC6990">
            <v>0</v>
          </cell>
        </row>
        <row r="6991">
          <cell r="AC6991">
            <v>0</v>
          </cell>
        </row>
        <row r="6992">
          <cell r="AC6992">
            <v>0</v>
          </cell>
        </row>
        <row r="6993">
          <cell r="AC6993">
            <v>0</v>
          </cell>
        </row>
        <row r="6994">
          <cell r="AC6994">
            <v>0</v>
          </cell>
        </row>
        <row r="6995">
          <cell r="AC6995">
            <v>0</v>
          </cell>
        </row>
        <row r="6996">
          <cell r="AC6996">
            <v>0</v>
          </cell>
        </row>
        <row r="6997">
          <cell r="AC6997">
            <v>0</v>
          </cell>
        </row>
        <row r="6998">
          <cell r="AC6998">
            <v>0</v>
          </cell>
        </row>
        <row r="6999">
          <cell r="AC6999">
            <v>0</v>
          </cell>
        </row>
        <row r="7000">
          <cell r="AC7000">
            <v>0</v>
          </cell>
        </row>
        <row r="7001">
          <cell r="AC7001">
            <v>0</v>
          </cell>
        </row>
        <row r="7002">
          <cell r="AC7002">
            <v>0</v>
          </cell>
        </row>
        <row r="7003">
          <cell r="AC7003">
            <v>0</v>
          </cell>
        </row>
        <row r="7004">
          <cell r="AC7004">
            <v>0</v>
          </cell>
        </row>
        <row r="7005">
          <cell r="AC7005">
            <v>0</v>
          </cell>
        </row>
        <row r="7006">
          <cell r="AC7006">
            <v>0</v>
          </cell>
        </row>
        <row r="7007">
          <cell r="AC7007">
            <v>0</v>
          </cell>
        </row>
        <row r="7008">
          <cell r="AC7008">
            <v>0</v>
          </cell>
        </row>
        <row r="7009">
          <cell r="AC7009">
            <v>0</v>
          </cell>
        </row>
        <row r="7010">
          <cell r="AC7010">
            <v>0</v>
          </cell>
        </row>
        <row r="7011">
          <cell r="AC7011">
            <v>0</v>
          </cell>
        </row>
        <row r="7012">
          <cell r="AC7012">
            <v>0</v>
          </cell>
        </row>
        <row r="7013">
          <cell r="AC7013">
            <v>0</v>
          </cell>
        </row>
        <row r="7014">
          <cell r="AC7014">
            <v>0</v>
          </cell>
        </row>
        <row r="7015">
          <cell r="AC7015">
            <v>0</v>
          </cell>
        </row>
        <row r="7016">
          <cell r="AC7016">
            <v>0</v>
          </cell>
        </row>
        <row r="7017">
          <cell r="AC7017">
            <v>0</v>
          </cell>
        </row>
        <row r="7018">
          <cell r="AC7018">
            <v>0</v>
          </cell>
        </row>
        <row r="7019">
          <cell r="AC7019">
            <v>0</v>
          </cell>
        </row>
        <row r="7020">
          <cell r="AC7020">
            <v>0</v>
          </cell>
        </row>
        <row r="7021">
          <cell r="AC7021">
            <v>0</v>
          </cell>
        </row>
        <row r="7022">
          <cell r="AC7022">
            <v>0</v>
          </cell>
        </row>
        <row r="7023">
          <cell r="AC7023">
            <v>0</v>
          </cell>
        </row>
        <row r="7024">
          <cell r="AC7024">
            <v>0</v>
          </cell>
        </row>
        <row r="7025">
          <cell r="AC7025">
            <v>0</v>
          </cell>
        </row>
        <row r="7026">
          <cell r="AC7026">
            <v>0</v>
          </cell>
        </row>
        <row r="7027">
          <cell r="AC7027">
            <v>0</v>
          </cell>
        </row>
        <row r="7028">
          <cell r="AC7028">
            <v>0</v>
          </cell>
        </row>
        <row r="7029">
          <cell r="AC7029">
            <v>0</v>
          </cell>
        </row>
        <row r="7030">
          <cell r="AC7030">
            <v>0</v>
          </cell>
        </row>
        <row r="7031">
          <cell r="AC7031">
            <v>0</v>
          </cell>
        </row>
        <row r="7032">
          <cell r="AC7032">
            <v>0</v>
          </cell>
        </row>
        <row r="7033">
          <cell r="AC7033">
            <v>0</v>
          </cell>
        </row>
        <row r="7034">
          <cell r="AC7034">
            <v>0</v>
          </cell>
        </row>
        <row r="7035">
          <cell r="AC7035">
            <v>0</v>
          </cell>
        </row>
        <row r="7036">
          <cell r="AC7036">
            <v>0</v>
          </cell>
        </row>
        <row r="7037">
          <cell r="AC7037">
            <v>0</v>
          </cell>
        </row>
        <row r="7038">
          <cell r="AC7038">
            <v>0</v>
          </cell>
        </row>
        <row r="7039">
          <cell r="AC7039">
            <v>0</v>
          </cell>
        </row>
        <row r="7040">
          <cell r="AC7040">
            <v>0</v>
          </cell>
        </row>
        <row r="7041">
          <cell r="AC7041">
            <v>0</v>
          </cell>
        </row>
        <row r="7042">
          <cell r="AC7042">
            <v>0</v>
          </cell>
        </row>
        <row r="7043">
          <cell r="AC7043">
            <v>0</v>
          </cell>
        </row>
        <row r="7044">
          <cell r="AC7044">
            <v>0</v>
          </cell>
        </row>
        <row r="7045">
          <cell r="AC7045">
            <v>0</v>
          </cell>
        </row>
        <row r="7046">
          <cell r="AC7046">
            <v>0</v>
          </cell>
        </row>
        <row r="7047">
          <cell r="AC7047">
            <v>0</v>
          </cell>
        </row>
        <row r="7048">
          <cell r="AC7048">
            <v>0</v>
          </cell>
        </row>
        <row r="7049">
          <cell r="AC7049">
            <v>0</v>
          </cell>
        </row>
        <row r="7050">
          <cell r="AC7050">
            <v>0</v>
          </cell>
        </row>
        <row r="7051">
          <cell r="AC7051">
            <v>0</v>
          </cell>
        </row>
        <row r="7052">
          <cell r="AC7052">
            <v>0</v>
          </cell>
        </row>
        <row r="7053">
          <cell r="AC7053">
            <v>0</v>
          </cell>
        </row>
        <row r="7054">
          <cell r="AC7054">
            <v>0</v>
          </cell>
        </row>
        <row r="7055">
          <cell r="AC7055">
            <v>0</v>
          </cell>
        </row>
        <row r="7056">
          <cell r="AC7056">
            <v>0</v>
          </cell>
        </row>
        <row r="7057">
          <cell r="AC7057">
            <v>0</v>
          </cell>
        </row>
        <row r="7058">
          <cell r="AC7058">
            <v>0</v>
          </cell>
        </row>
        <row r="7059">
          <cell r="AC7059">
            <v>0</v>
          </cell>
        </row>
        <row r="7060">
          <cell r="AC7060">
            <v>0</v>
          </cell>
        </row>
        <row r="7061">
          <cell r="AC7061">
            <v>0</v>
          </cell>
        </row>
        <row r="7062">
          <cell r="AC7062">
            <v>0</v>
          </cell>
        </row>
        <row r="7063">
          <cell r="AC7063">
            <v>0</v>
          </cell>
        </row>
        <row r="7064">
          <cell r="AC7064">
            <v>0</v>
          </cell>
        </row>
        <row r="7065">
          <cell r="AC7065">
            <v>0</v>
          </cell>
        </row>
        <row r="7066">
          <cell r="AC7066">
            <v>0</v>
          </cell>
        </row>
        <row r="7067">
          <cell r="AC7067">
            <v>0</v>
          </cell>
        </row>
        <row r="7068">
          <cell r="AC7068">
            <v>0</v>
          </cell>
        </row>
        <row r="7069">
          <cell r="AC7069">
            <v>0</v>
          </cell>
        </row>
        <row r="7070">
          <cell r="AC7070">
            <v>0</v>
          </cell>
        </row>
        <row r="7071">
          <cell r="AC7071">
            <v>0</v>
          </cell>
        </row>
        <row r="7072">
          <cell r="AC7072">
            <v>0</v>
          </cell>
        </row>
        <row r="7073">
          <cell r="AC7073">
            <v>0</v>
          </cell>
        </row>
        <row r="7074">
          <cell r="AC7074">
            <v>0</v>
          </cell>
        </row>
        <row r="7075">
          <cell r="AC7075">
            <v>0</v>
          </cell>
        </row>
        <row r="7076">
          <cell r="AC7076">
            <v>0</v>
          </cell>
        </row>
        <row r="7077">
          <cell r="AC7077">
            <v>0</v>
          </cell>
        </row>
        <row r="7078">
          <cell r="AC7078">
            <v>0</v>
          </cell>
        </row>
        <row r="7079">
          <cell r="AC7079">
            <v>0</v>
          </cell>
        </row>
        <row r="7080">
          <cell r="AC7080">
            <v>0</v>
          </cell>
        </row>
        <row r="7081">
          <cell r="AC7081">
            <v>0</v>
          </cell>
        </row>
        <row r="7082">
          <cell r="AC7082">
            <v>0</v>
          </cell>
        </row>
        <row r="7083">
          <cell r="AC7083">
            <v>0</v>
          </cell>
        </row>
        <row r="7084">
          <cell r="AC7084">
            <v>0</v>
          </cell>
        </row>
        <row r="7085">
          <cell r="AC7085">
            <v>0</v>
          </cell>
        </row>
        <row r="7086">
          <cell r="AC7086">
            <v>0</v>
          </cell>
        </row>
        <row r="7087">
          <cell r="AC7087">
            <v>0</v>
          </cell>
        </row>
        <row r="7088">
          <cell r="AC7088">
            <v>0</v>
          </cell>
        </row>
        <row r="7089">
          <cell r="AC7089">
            <v>0</v>
          </cell>
        </row>
        <row r="7090">
          <cell r="AC7090">
            <v>0</v>
          </cell>
        </row>
        <row r="7091">
          <cell r="AC7091">
            <v>0</v>
          </cell>
        </row>
        <row r="7092">
          <cell r="AC7092">
            <v>0</v>
          </cell>
        </row>
        <row r="7093">
          <cell r="AC7093">
            <v>0</v>
          </cell>
        </row>
        <row r="7094">
          <cell r="AC7094">
            <v>0</v>
          </cell>
        </row>
        <row r="7095">
          <cell r="AC7095">
            <v>0</v>
          </cell>
        </row>
        <row r="7096">
          <cell r="AC7096">
            <v>0</v>
          </cell>
        </row>
        <row r="7097">
          <cell r="AC7097">
            <v>0</v>
          </cell>
        </row>
        <row r="7098">
          <cell r="AC7098">
            <v>0</v>
          </cell>
        </row>
        <row r="7099">
          <cell r="AC7099">
            <v>0</v>
          </cell>
        </row>
        <row r="7100">
          <cell r="AC7100">
            <v>0</v>
          </cell>
        </row>
        <row r="7101">
          <cell r="AC7101">
            <v>0</v>
          </cell>
        </row>
        <row r="7102">
          <cell r="AC7102">
            <v>0</v>
          </cell>
        </row>
        <row r="7103">
          <cell r="AC7103">
            <v>0</v>
          </cell>
        </row>
        <row r="7104">
          <cell r="AC7104">
            <v>0</v>
          </cell>
        </row>
        <row r="7105">
          <cell r="AC7105">
            <v>0</v>
          </cell>
        </row>
        <row r="7106">
          <cell r="AC7106">
            <v>0</v>
          </cell>
        </row>
        <row r="7107">
          <cell r="AC7107">
            <v>0</v>
          </cell>
        </row>
        <row r="7108">
          <cell r="AC7108">
            <v>0</v>
          </cell>
        </row>
        <row r="7109">
          <cell r="AC7109">
            <v>0</v>
          </cell>
        </row>
        <row r="7110">
          <cell r="AC7110">
            <v>0</v>
          </cell>
        </row>
        <row r="7111">
          <cell r="AC7111">
            <v>0</v>
          </cell>
        </row>
        <row r="7112">
          <cell r="AC7112">
            <v>0</v>
          </cell>
        </row>
        <row r="7113">
          <cell r="AC7113">
            <v>0</v>
          </cell>
        </row>
        <row r="7114">
          <cell r="AC7114">
            <v>0</v>
          </cell>
        </row>
        <row r="7115">
          <cell r="AC7115">
            <v>0</v>
          </cell>
        </row>
        <row r="7116">
          <cell r="AC7116">
            <v>0</v>
          </cell>
        </row>
        <row r="7117">
          <cell r="AC7117">
            <v>0</v>
          </cell>
        </row>
        <row r="7118">
          <cell r="AC7118">
            <v>0</v>
          </cell>
        </row>
        <row r="7119">
          <cell r="AC7119">
            <v>0</v>
          </cell>
        </row>
        <row r="7120">
          <cell r="AC7120">
            <v>0</v>
          </cell>
        </row>
        <row r="7121">
          <cell r="AC7121">
            <v>0</v>
          </cell>
        </row>
        <row r="7122">
          <cell r="AC7122">
            <v>0</v>
          </cell>
        </row>
        <row r="7123">
          <cell r="AC7123">
            <v>0</v>
          </cell>
        </row>
        <row r="7124">
          <cell r="AC7124">
            <v>0</v>
          </cell>
        </row>
        <row r="7125">
          <cell r="AC7125">
            <v>0</v>
          </cell>
        </row>
        <row r="7126">
          <cell r="AC7126">
            <v>0</v>
          </cell>
        </row>
        <row r="7127">
          <cell r="AC7127">
            <v>0</v>
          </cell>
        </row>
        <row r="7128">
          <cell r="AC7128">
            <v>0</v>
          </cell>
        </row>
        <row r="7129">
          <cell r="AC7129">
            <v>0</v>
          </cell>
        </row>
        <row r="7130">
          <cell r="AC7130">
            <v>0</v>
          </cell>
        </row>
        <row r="7131">
          <cell r="AC7131">
            <v>0</v>
          </cell>
        </row>
        <row r="7132">
          <cell r="AC7132">
            <v>0</v>
          </cell>
        </row>
        <row r="7133">
          <cell r="AC7133">
            <v>0</v>
          </cell>
        </row>
        <row r="7134">
          <cell r="AC7134">
            <v>0</v>
          </cell>
        </row>
        <row r="7135">
          <cell r="AC7135">
            <v>0</v>
          </cell>
        </row>
        <row r="7136">
          <cell r="AC7136">
            <v>0</v>
          </cell>
        </row>
        <row r="7137">
          <cell r="AC7137">
            <v>0</v>
          </cell>
        </row>
        <row r="7138">
          <cell r="AC7138">
            <v>0</v>
          </cell>
        </row>
        <row r="7139">
          <cell r="AC7139">
            <v>0</v>
          </cell>
        </row>
        <row r="7140">
          <cell r="AC7140">
            <v>0</v>
          </cell>
        </row>
        <row r="7141">
          <cell r="AC7141">
            <v>0</v>
          </cell>
        </row>
        <row r="7142">
          <cell r="AC7142">
            <v>0</v>
          </cell>
        </row>
        <row r="7143">
          <cell r="AC7143">
            <v>0</v>
          </cell>
        </row>
        <row r="7144">
          <cell r="AC7144">
            <v>0</v>
          </cell>
        </row>
        <row r="7145">
          <cell r="AC7145">
            <v>0</v>
          </cell>
        </row>
        <row r="7146">
          <cell r="AC7146">
            <v>0</v>
          </cell>
        </row>
        <row r="7147">
          <cell r="AC7147">
            <v>0</v>
          </cell>
        </row>
        <row r="7148">
          <cell r="AC7148">
            <v>0</v>
          </cell>
        </row>
        <row r="7149">
          <cell r="AC7149">
            <v>0</v>
          </cell>
        </row>
        <row r="7150">
          <cell r="AC7150">
            <v>0</v>
          </cell>
        </row>
        <row r="7151">
          <cell r="AC7151">
            <v>0</v>
          </cell>
        </row>
        <row r="7152">
          <cell r="AC7152">
            <v>0</v>
          </cell>
        </row>
        <row r="7153">
          <cell r="AC7153">
            <v>0</v>
          </cell>
        </row>
        <row r="7154">
          <cell r="AC7154">
            <v>0</v>
          </cell>
        </row>
        <row r="7155">
          <cell r="AC7155">
            <v>0</v>
          </cell>
        </row>
        <row r="7156">
          <cell r="AC7156">
            <v>0</v>
          </cell>
        </row>
        <row r="7157">
          <cell r="AC7157">
            <v>0</v>
          </cell>
        </row>
        <row r="7158">
          <cell r="AC7158">
            <v>0</v>
          </cell>
        </row>
        <row r="7159">
          <cell r="AC7159">
            <v>0</v>
          </cell>
        </row>
        <row r="7160">
          <cell r="AC7160">
            <v>0</v>
          </cell>
        </row>
        <row r="7161">
          <cell r="AC7161">
            <v>0</v>
          </cell>
        </row>
        <row r="7162">
          <cell r="AC7162">
            <v>0</v>
          </cell>
        </row>
        <row r="7163">
          <cell r="AC7163">
            <v>0</v>
          </cell>
        </row>
        <row r="7164">
          <cell r="AC7164">
            <v>0</v>
          </cell>
        </row>
        <row r="7165">
          <cell r="AC7165">
            <v>0</v>
          </cell>
        </row>
        <row r="7166">
          <cell r="AC7166">
            <v>0</v>
          </cell>
        </row>
        <row r="7167">
          <cell r="AC7167">
            <v>0</v>
          </cell>
        </row>
        <row r="7168">
          <cell r="AC7168">
            <v>0</v>
          </cell>
        </row>
        <row r="7169">
          <cell r="AC7169">
            <v>0</v>
          </cell>
        </row>
        <row r="7170">
          <cell r="AC7170">
            <v>0</v>
          </cell>
        </row>
        <row r="7171">
          <cell r="AC7171">
            <v>0</v>
          </cell>
        </row>
        <row r="7172">
          <cell r="AC7172">
            <v>0</v>
          </cell>
        </row>
        <row r="7173">
          <cell r="AC7173">
            <v>0</v>
          </cell>
        </row>
        <row r="7174">
          <cell r="AC7174">
            <v>0</v>
          </cell>
        </row>
        <row r="7175">
          <cell r="AC7175">
            <v>0</v>
          </cell>
        </row>
        <row r="7176">
          <cell r="AC7176">
            <v>0</v>
          </cell>
        </row>
        <row r="7177">
          <cell r="AC7177">
            <v>0</v>
          </cell>
        </row>
        <row r="7178">
          <cell r="AC7178">
            <v>0</v>
          </cell>
        </row>
        <row r="7179">
          <cell r="AC7179">
            <v>0</v>
          </cell>
        </row>
        <row r="7180">
          <cell r="AC7180">
            <v>0</v>
          </cell>
        </row>
        <row r="7181">
          <cell r="AC7181">
            <v>0</v>
          </cell>
        </row>
        <row r="7182">
          <cell r="AC7182">
            <v>0</v>
          </cell>
        </row>
        <row r="7183">
          <cell r="AC7183">
            <v>0</v>
          </cell>
        </row>
        <row r="7184">
          <cell r="AC7184">
            <v>0</v>
          </cell>
        </row>
        <row r="7185">
          <cell r="AC7185">
            <v>0</v>
          </cell>
        </row>
        <row r="7186">
          <cell r="AC7186">
            <v>0</v>
          </cell>
        </row>
        <row r="7187">
          <cell r="AC7187">
            <v>0</v>
          </cell>
        </row>
        <row r="7188">
          <cell r="AC7188">
            <v>0</v>
          </cell>
        </row>
        <row r="7189">
          <cell r="AC7189">
            <v>0</v>
          </cell>
        </row>
        <row r="7190">
          <cell r="AC7190">
            <v>0</v>
          </cell>
        </row>
        <row r="7191">
          <cell r="AC7191">
            <v>0</v>
          </cell>
        </row>
        <row r="7192">
          <cell r="AC7192">
            <v>0</v>
          </cell>
        </row>
        <row r="7193">
          <cell r="AC7193">
            <v>0</v>
          </cell>
        </row>
        <row r="7194">
          <cell r="AC7194">
            <v>0</v>
          </cell>
        </row>
        <row r="7195">
          <cell r="AC7195">
            <v>0</v>
          </cell>
        </row>
        <row r="7196">
          <cell r="AC7196">
            <v>0</v>
          </cell>
        </row>
        <row r="7197">
          <cell r="AC7197">
            <v>0</v>
          </cell>
        </row>
        <row r="7198">
          <cell r="AC7198">
            <v>0</v>
          </cell>
        </row>
        <row r="7199">
          <cell r="AC7199">
            <v>0</v>
          </cell>
        </row>
        <row r="7200">
          <cell r="AC7200">
            <v>0</v>
          </cell>
        </row>
        <row r="7201">
          <cell r="AC7201">
            <v>0</v>
          </cell>
        </row>
        <row r="7202">
          <cell r="AC7202">
            <v>0</v>
          </cell>
        </row>
        <row r="7203">
          <cell r="AC7203">
            <v>0</v>
          </cell>
        </row>
        <row r="7204">
          <cell r="AC7204">
            <v>0</v>
          </cell>
        </row>
        <row r="7205">
          <cell r="AC7205">
            <v>0</v>
          </cell>
        </row>
        <row r="7206">
          <cell r="AC7206">
            <v>0</v>
          </cell>
        </row>
        <row r="7207">
          <cell r="AC7207">
            <v>0</v>
          </cell>
        </row>
        <row r="7208">
          <cell r="AC7208">
            <v>0</v>
          </cell>
        </row>
        <row r="7209">
          <cell r="AC7209">
            <v>0</v>
          </cell>
        </row>
        <row r="7210">
          <cell r="AC7210">
            <v>0</v>
          </cell>
        </row>
        <row r="7211">
          <cell r="AC7211">
            <v>0</v>
          </cell>
        </row>
        <row r="7212">
          <cell r="AC7212">
            <v>0</v>
          </cell>
        </row>
        <row r="7213">
          <cell r="AC7213">
            <v>0</v>
          </cell>
        </row>
        <row r="7214">
          <cell r="AC7214">
            <v>0</v>
          </cell>
        </row>
        <row r="7215">
          <cell r="AC7215">
            <v>0</v>
          </cell>
        </row>
        <row r="7216">
          <cell r="AC7216">
            <v>0</v>
          </cell>
        </row>
        <row r="7217">
          <cell r="AC7217">
            <v>0</v>
          </cell>
        </row>
        <row r="7218">
          <cell r="AC7218">
            <v>0</v>
          </cell>
        </row>
        <row r="7219">
          <cell r="AC7219">
            <v>0</v>
          </cell>
        </row>
        <row r="7220">
          <cell r="AC7220">
            <v>0</v>
          </cell>
        </row>
        <row r="7221">
          <cell r="AC7221">
            <v>0</v>
          </cell>
        </row>
        <row r="7222">
          <cell r="AC7222">
            <v>0</v>
          </cell>
        </row>
        <row r="7223">
          <cell r="AC7223">
            <v>0</v>
          </cell>
        </row>
        <row r="7224">
          <cell r="AC7224">
            <v>0</v>
          </cell>
        </row>
        <row r="7225">
          <cell r="AC7225">
            <v>0</v>
          </cell>
        </row>
        <row r="7226">
          <cell r="AC7226">
            <v>0</v>
          </cell>
        </row>
        <row r="7227">
          <cell r="AC7227">
            <v>0</v>
          </cell>
        </row>
        <row r="7228">
          <cell r="AC7228">
            <v>0</v>
          </cell>
        </row>
        <row r="7229">
          <cell r="AC7229">
            <v>0</v>
          </cell>
        </row>
        <row r="7230">
          <cell r="AC7230">
            <v>0</v>
          </cell>
        </row>
        <row r="7231">
          <cell r="AC7231">
            <v>0</v>
          </cell>
        </row>
        <row r="7232">
          <cell r="AC7232">
            <v>0</v>
          </cell>
        </row>
        <row r="7233">
          <cell r="AC7233">
            <v>0</v>
          </cell>
        </row>
        <row r="7234">
          <cell r="AC7234">
            <v>0</v>
          </cell>
        </row>
        <row r="7235">
          <cell r="AC7235">
            <v>0</v>
          </cell>
        </row>
        <row r="7236">
          <cell r="AC7236">
            <v>0</v>
          </cell>
        </row>
        <row r="7237">
          <cell r="AC7237">
            <v>0</v>
          </cell>
        </row>
        <row r="7238">
          <cell r="AC7238">
            <v>0</v>
          </cell>
        </row>
        <row r="7239">
          <cell r="AC7239">
            <v>0</v>
          </cell>
        </row>
        <row r="7240">
          <cell r="AC7240">
            <v>0</v>
          </cell>
        </row>
        <row r="7241">
          <cell r="AC7241">
            <v>0</v>
          </cell>
        </row>
        <row r="7242">
          <cell r="AC7242">
            <v>0</v>
          </cell>
        </row>
        <row r="7243">
          <cell r="AC7243">
            <v>0</v>
          </cell>
        </row>
        <row r="7244">
          <cell r="AC7244">
            <v>0</v>
          </cell>
        </row>
        <row r="7245">
          <cell r="AC7245">
            <v>0</v>
          </cell>
        </row>
        <row r="7246">
          <cell r="AC7246">
            <v>0</v>
          </cell>
        </row>
        <row r="7247">
          <cell r="AC7247">
            <v>0</v>
          </cell>
        </row>
        <row r="7248">
          <cell r="AC7248">
            <v>0</v>
          </cell>
        </row>
        <row r="7249">
          <cell r="AC7249">
            <v>0</v>
          </cell>
        </row>
        <row r="7250">
          <cell r="AC7250">
            <v>0</v>
          </cell>
        </row>
        <row r="7251">
          <cell r="AC7251">
            <v>0</v>
          </cell>
        </row>
        <row r="7252">
          <cell r="AC7252">
            <v>0</v>
          </cell>
        </row>
        <row r="7253">
          <cell r="AC7253">
            <v>0</v>
          </cell>
        </row>
        <row r="7254">
          <cell r="AC7254">
            <v>0</v>
          </cell>
        </row>
        <row r="7255">
          <cell r="AC7255">
            <v>0</v>
          </cell>
        </row>
        <row r="7256">
          <cell r="AC7256">
            <v>0</v>
          </cell>
        </row>
        <row r="7257">
          <cell r="AC7257">
            <v>0</v>
          </cell>
        </row>
        <row r="7258">
          <cell r="AC7258">
            <v>0</v>
          </cell>
        </row>
        <row r="7259">
          <cell r="AC7259">
            <v>0</v>
          </cell>
        </row>
        <row r="7260">
          <cell r="AC7260">
            <v>0</v>
          </cell>
        </row>
        <row r="7261">
          <cell r="AC7261">
            <v>0</v>
          </cell>
        </row>
        <row r="7262">
          <cell r="AC7262">
            <v>0</v>
          </cell>
        </row>
        <row r="7263">
          <cell r="AC7263">
            <v>0</v>
          </cell>
        </row>
        <row r="7264">
          <cell r="AC7264">
            <v>0</v>
          </cell>
        </row>
        <row r="7265">
          <cell r="AC7265">
            <v>0</v>
          </cell>
        </row>
        <row r="7266">
          <cell r="AC7266">
            <v>0</v>
          </cell>
        </row>
        <row r="7267">
          <cell r="AC7267">
            <v>0</v>
          </cell>
        </row>
        <row r="7268">
          <cell r="AC7268">
            <v>0</v>
          </cell>
        </row>
        <row r="7269">
          <cell r="AC7269">
            <v>0</v>
          </cell>
        </row>
        <row r="7270">
          <cell r="AC7270">
            <v>0</v>
          </cell>
        </row>
        <row r="7271">
          <cell r="AC7271">
            <v>0</v>
          </cell>
        </row>
        <row r="7272">
          <cell r="AC7272">
            <v>0</v>
          </cell>
        </row>
        <row r="7273">
          <cell r="AC7273">
            <v>0</v>
          </cell>
        </row>
        <row r="7274">
          <cell r="AC7274">
            <v>0</v>
          </cell>
        </row>
        <row r="7275">
          <cell r="AC7275">
            <v>0</v>
          </cell>
        </row>
        <row r="7276">
          <cell r="AC7276">
            <v>0</v>
          </cell>
        </row>
        <row r="7277">
          <cell r="AC7277">
            <v>0</v>
          </cell>
        </row>
        <row r="7278">
          <cell r="AC7278">
            <v>0</v>
          </cell>
        </row>
        <row r="7279">
          <cell r="AC7279">
            <v>0</v>
          </cell>
        </row>
        <row r="7280">
          <cell r="AC7280">
            <v>0</v>
          </cell>
        </row>
        <row r="7281">
          <cell r="AC7281">
            <v>0</v>
          </cell>
        </row>
        <row r="7282">
          <cell r="AC7282">
            <v>0</v>
          </cell>
        </row>
        <row r="7283">
          <cell r="AC7283">
            <v>0</v>
          </cell>
        </row>
        <row r="7284">
          <cell r="AC7284">
            <v>0</v>
          </cell>
        </row>
        <row r="7285">
          <cell r="AC7285">
            <v>0</v>
          </cell>
        </row>
        <row r="7286">
          <cell r="AC7286">
            <v>0</v>
          </cell>
        </row>
        <row r="7287">
          <cell r="AC7287">
            <v>0</v>
          </cell>
        </row>
        <row r="7288">
          <cell r="AC7288">
            <v>0</v>
          </cell>
        </row>
        <row r="7289">
          <cell r="AC7289">
            <v>0</v>
          </cell>
        </row>
        <row r="7290">
          <cell r="AC7290">
            <v>0</v>
          </cell>
        </row>
        <row r="7291">
          <cell r="AC7291">
            <v>0</v>
          </cell>
        </row>
        <row r="7292">
          <cell r="AC7292">
            <v>0</v>
          </cell>
        </row>
        <row r="7293">
          <cell r="AC7293">
            <v>0</v>
          </cell>
        </row>
        <row r="7294">
          <cell r="AC7294">
            <v>0</v>
          </cell>
        </row>
        <row r="7295">
          <cell r="AC7295">
            <v>0</v>
          </cell>
        </row>
        <row r="7296">
          <cell r="AC7296">
            <v>0</v>
          </cell>
        </row>
        <row r="7297">
          <cell r="AC7297">
            <v>0</v>
          </cell>
        </row>
        <row r="7298">
          <cell r="AC7298">
            <v>0</v>
          </cell>
        </row>
        <row r="7299">
          <cell r="AC7299">
            <v>0</v>
          </cell>
        </row>
        <row r="7300">
          <cell r="AC7300">
            <v>0</v>
          </cell>
        </row>
        <row r="7301">
          <cell r="AC7301">
            <v>0</v>
          </cell>
        </row>
        <row r="7302">
          <cell r="AC7302">
            <v>0</v>
          </cell>
        </row>
        <row r="7303">
          <cell r="AC7303">
            <v>0</v>
          </cell>
        </row>
        <row r="7304">
          <cell r="AC7304">
            <v>0</v>
          </cell>
        </row>
        <row r="7305">
          <cell r="AC7305">
            <v>0</v>
          </cell>
        </row>
        <row r="7306">
          <cell r="AC7306">
            <v>0</v>
          </cell>
        </row>
        <row r="7307">
          <cell r="AC7307">
            <v>0</v>
          </cell>
        </row>
        <row r="7308">
          <cell r="AC7308">
            <v>0</v>
          </cell>
        </row>
        <row r="7309">
          <cell r="AC7309">
            <v>0</v>
          </cell>
        </row>
        <row r="7310">
          <cell r="AC7310">
            <v>0</v>
          </cell>
        </row>
        <row r="7311">
          <cell r="AC7311">
            <v>0</v>
          </cell>
        </row>
        <row r="7312">
          <cell r="AC7312">
            <v>0</v>
          </cell>
        </row>
        <row r="7313">
          <cell r="AC7313">
            <v>0</v>
          </cell>
        </row>
        <row r="7314">
          <cell r="AC7314">
            <v>0</v>
          </cell>
        </row>
        <row r="7315">
          <cell r="AC7315">
            <v>0</v>
          </cell>
        </row>
        <row r="7316">
          <cell r="AC7316">
            <v>0</v>
          </cell>
        </row>
        <row r="7317">
          <cell r="AC7317">
            <v>0</v>
          </cell>
        </row>
        <row r="7318">
          <cell r="AC7318">
            <v>0</v>
          </cell>
        </row>
        <row r="7319">
          <cell r="AC7319">
            <v>0</v>
          </cell>
        </row>
        <row r="7320">
          <cell r="AC7320">
            <v>0</v>
          </cell>
        </row>
        <row r="7321">
          <cell r="AC7321">
            <v>0</v>
          </cell>
        </row>
        <row r="7322">
          <cell r="AC7322">
            <v>0</v>
          </cell>
        </row>
        <row r="7323">
          <cell r="AC7323">
            <v>0</v>
          </cell>
        </row>
        <row r="7324">
          <cell r="AC7324">
            <v>0</v>
          </cell>
        </row>
        <row r="7325">
          <cell r="AC7325">
            <v>0</v>
          </cell>
        </row>
        <row r="7326">
          <cell r="AC7326">
            <v>0</v>
          </cell>
        </row>
        <row r="7327">
          <cell r="AC7327">
            <v>0</v>
          </cell>
        </row>
        <row r="7328">
          <cell r="AC7328">
            <v>0</v>
          </cell>
        </row>
        <row r="7329">
          <cell r="AC7329">
            <v>0</v>
          </cell>
        </row>
        <row r="7330">
          <cell r="AC7330">
            <v>0</v>
          </cell>
        </row>
        <row r="7331">
          <cell r="AC7331">
            <v>0</v>
          </cell>
        </row>
        <row r="7332">
          <cell r="AC7332">
            <v>0</v>
          </cell>
        </row>
        <row r="7333">
          <cell r="AC7333">
            <v>0</v>
          </cell>
        </row>
        <row r="7334">
          <cell r="AC7334">
            <v>0</v>
          </cell>
        </row>
        <row r="7335">
          <cell r="AC7335">
            <v>0</v>
          </cell>
        </row>
        <row r="7336">
          <cell r="AC7336">
            <v>0</v>
          </cell>
        </row>
        <row r="7337">
          <cell r="AC7337">
            <v>0</v>
          </cell>
        </row>
        <row r="7338">
          <cell r="AC7338">
            <v>0</v>
          </cell>
        </row>
        <row r="7339">
          <cell r="AC7339">
            <v>0</v>
          </cell>
        </row>
        <row r="7340">
          <cell r="AC7340">
            <v>0</v>
          </cell>
        </row>
        <row r="7341">
          <cell r="AC7341">
            <v>0</v>
          </cell>
        </row>
        <row r="7342">
          <cell r="AC7342">
            <v>0</v>
          </cell>
        </row>
        <row r="7343">
          <cell r="AC7343">
            <v>0</v>
          </cell>
        </row>
        <row r="7344">
          <cell r="AC7344">
            <v>0</v>
          </cell>
        </row>
        <row r="7345">
          <cell r="AC7345">
            <v>0</v>
          </cell>
        </row>
        <row r="7346">
          <cell r="AC7346">
            <v>0</v>
          </cell>
        </row>
        <row r="7347">
          <cell r="AC7347">
            <v>0</v>
          </cell>
        </row>
        <row r="7348">
          <cell r="AC7348">
            <v>0</v>
          </cell>
        </row>
        <row r="7349">
          <cell r="AC7349">
            <v>0</v>
          </cell>
        </row>
        <row r="7350">
          <cell r="AC7350">
            <v>0</v>
          </cell>
        </row>
        <row r="7351">
          <cell r="AC7351">
            <v>0</v>
          </cell>
        </row>
        <row r="7352">
          <cell r="AC7352">
            <v>0</v>
          </cell>
        </row>
        <row r="7353">
          <cell r="AC7353">
            <v>0</v>
          </cell>
        </row>
        <row r="7354">
          <cell r="AC7354">
            <v>0</v>
          </cell>
        </row>
        <row r="7355">
          <cell r="AC7355">
            <v>0</v>
          </cell>
        </row>
        <row r="7356">
          <cell r="AC7356">
            <v>0</v>
          </cell>
        </row>
        <row r="7357">
          <cell r="AC7357">
            <v>0</v>
          </cell>
        </row>
        <row r="7358">
          <cell r="AC7358">
            <v>0</v>
          </cell>
        </row>
        <row r="7359">
          <cell r="AC7359">
            <v>0</v>
          </cell>
        </row>
        <row r="7360">
          <cell r="AC7360">
            <v>0</v>
          </cell>
        </row>
        <row r="7361">
          <cell r="AC7361">
            <v>0</v>
          </cell>
        </row>
        <row r="7362">
          <cell r="AC7362">
            <v>0</v>
          </cell>
        </row>
        <row r="7363">
          <cell r="AC7363">
            <v>0</v>
          </cell>
        </row>
        <row r="7364">
          <cell r="AC7364">
            <v>0</v>
          </cell>
        </row>
        <row r="7365">
          <cell r="AC7365">
            <v>0</v>
          </cell>
        </row>
        <row r="7366">
          <cell r="AC7366">
            <v>0</v>
          </cell>
        </row>
        <row r="7367">
          <cell r="AC7367">
            <v>0</v>
          </cell>
        </row>
        <row r="7368">
          <cell r="AC7368">
            <v>0</v>
          </cell>
        </row>
        <row r="7369">
          <cell r="AC7369">
            <v>0</v>
          </cell>
        </row>
        <row r="7370">
          <cell r="AC7370">
            <v>0</v>
          </cell>
        </row>
        <row r="7371">
          <cell r="AC7371">
            <v>0</v>
          </cell>
        </row>
        <row r="7372">
          <cell r="AC7372">
            <v>0</v>
          </cell>
        </row>
        <row r="7373">
          <cell r="AC7373">
            <v>0</v>
          </cell>
        </row>
        <row r="7374">
          <cell r="AC7374">
            <v>0</v>
          </cell>
        </row>
        <row r="7375">
          <cell r="AC7375">
            <v>0</v>
          </cell>
        </row>
        <row r="7376">
          <cell r="AC7376">
            <v>0</v>
          </cell>
        </row>
        <row r="7377">
          <cell r="AC7377">
            <v>0</v>
          </cell>
        </row>
        <row r="7378">
          <cell r="AC7378">
            <v>0</v>
          </cell>
        </row>
        <row r="7379">
          <cell r="AC7379">
            <v>0</v>
          </cell>
        </row>
        <row r="7380">
          <cell r="AC7380">
            <v>0</v>
          </cell>
        </row>
        <row r="7381">
          <cell r="AC7381">
            <v>0</v>
          </cell>
        </row>
        <row r="7382">
          <cell r="AC7382">
            <v>0</v>
          </cell>
        </row>
        <row r="7383">
          <cell r="AC7383">
            <v>0</v>
          </cell>
        </row>
        <row r="7384">
          <cell r="AC7384">
            <v>0</v>
          </cell>
        </row>
        <row r="7385">
          <cell r="AC7385">
            <v>0</v>
          </cell>
        </row>
        <row r="7386">
          <cell r="AC7386">
            <v>0</v>
          </cell>
        </row>
        <row r="7387">
          <cell r="AC7387">
            <v>0</v>
          </cell>
        </row>
        <row r="7388">
          <cell r="AC7388">
            <v>0</v>
          </cell>
        </row>
        <row r="7389">
          <cell r="AC7389">
            <v>0</v>
          </cell>
        </row>
        <row r="7390">
          <cell r="AC7390">
            <v>0</v>
          </cell>
        </row>
        <row r="7391">
          <cell r="AC7391">
            <v>0</v>
          </cell>
        </row>
        <row r="7392">
          <cell r="AC7392">
            <v>0</v>
          </cell>
        </row>
        <row r="7393">
          <cell r="AC7393">
            <v>0</v>
          </cell>
        </row>
        <row r="7394">
          <cell r="AC7394">
            <v>0</v>
          </cell>
        </row>
        <row r="7395">
          <cell r="AC7395">
            <v>0</v>
          </cell>
        </row>
        <row r="7396">
          <cell r="AC7396">
            <v>0</v>
          </cell>
        </row>
        <row r="7397">
          <cell r="AC7397">
            <v>0</v>
          </cell>
        </row>
        <row r="7398">
          <cell r="AC7398">
            <v>0</v>
          </cell>
        </row>
        <row r="7399">
          <cell r="AC7399">
            <v>0</v>
          </cell>
        </row>
        <row r="7400">
          <cell r="AC7400">
            <v>0</v>
          </cell>
        </row>
        <row r="7401">
          <cell r="AC7401">
            <v>0</v>
          </cell>
        </row>
        <row r="7402">
          <cell r="AC7402">
            <v>0</v>
          </cell>
        </row>
        <row r="7403">
          <cell r="AC7403">
            <v>0</v>
          </cell>
        </row>
        <row r="7404">
          <cell r="AC7404">
            <v>0</v>
          </cell>
        </row>
        <row r="7405">
          <cell r="AC7405">
            <v>0</v>
          </cell>
        </row>
        <row r="7406">
          <cell r="AC7406">
            <v>0</v>
          </cell>
        </row>
        <row r="7407">
          <cell r="AC7407">
            <v>0</v>
          </cell>
        </row>
        <row r="7408">
          <cell r="AC7408">
            <v>0</v>
          </cell>
        </row>
        <row r="7409">
          <cell r="AC7409">
            <v>0</v>
          </cell>
        </row>
        <row r="7410">
          <cell r="AC7410">
            <v>0</v>
          </cell>
        </row>
        <row r="7411">
          <cell r="AC7411">
            <v>0</v>
          </cell>
        </row>
        <row r="7412">
          <cell r="AC7412">
            <v>0</v>
          </cell>
        </row>
        <row r="7413">
          <cell r="AC7413">
            <v>0</v>
          </cell>
        </row>
        <row r="7414">
          <cell r="AC7414">
            <v>0</v>
          </cell>
        </row>
        <row r="7415">
          <cell r="AC7415">
            <v>0</v>
          </cell>
        </row>
        <row r="7416">
          <cell r="AC7416">
            <v>0</v>
          </cell>
        </row>
        <row r="7417">
          <cell r="AC7417">
            <v>0</v>
          </cell>
        </row>
        <row r="7418">
          <cell r="AC7418">
            <v>0</v>
          </cell>
        </row>
        <row r="7419">
          <cell r="AC7419">
            <v>0</v>
          </cell>
        </row>
        <row r="7420">
          <cell r="AC7420">
            <v>0</v>
          </cell>
        </row>
        <row r="7421">
          <cell r="AC7421">
            <v>0</v>
          </cell>
        </row>
        <row r="7422">
          <cell r="AC7422">
            <v>0</v>
          </cell>
        </row>
        <row r="7423">
          <cell r="AC7423">
            <v>0</v>
          </cell>
        </row>
        <row r="7424">
          <cell r="AC7424">
            <v>0</v>
          </cell>
        </row>
        <row r="7425">
          <cell r="AC7425">
            <v>0</v>
          </cell>
        </row>
        <row r="7426">
          <cell r="AC7426">
            <v>0</v>
          </cell>
        </row>
        <row r="7427">
          <cell r="AC7427">
            <v>0</v>
          </cell>
        </row>
        <row r="7428">
          <cell r="AC7428">
            <v>0</v>
          </cell>
        </row>
        <row r="7429">
          <cell r="AC7429">
            <v>0</v>
          </cell>
        </row>
        <row r="7430">
          <cell r="AC7430">
            <v>0</v>
          </cell>
        </row>
        <row r="7431">
          <cell r="AC7431">
            <v>0</v>
          </cell>
        </row>
        <row r="7432">
          <cell r="AC7432">
            <v>0</v>
          </cell>
        </row>
        <row r="7433">
          <cell r="AC7433">
            <v>0</v>
          </cell>
        </row>
        <row r="7434">
          <cell r="AC7434">
            <v>0</v>
          </cell>
        </row>
        <row r="7435">
          <cell r="AC7435">
            <v>0</v>
          </cell>
        </row>
        <row r="7436">
          <cell r="AC7436">
            <v>0</v>
          </cell>
        </row>
        <row r="7437">
          <cell r="AC7437">
            <v>0</v>
          </cell>
        </row>
        <row r="7438">
          <cell r="AC7438">
            <v>0</v>
          </cell>
        </row>
        <row r="7439">
          <cell r="AC7439">
            <v>0</v>
          </cell>
        </row>
        <row r="7440">
          <cell r="AC7440">
            <v>0</v>
          </cell>
        </row>
        <row r="7441">
          <cell r="AC7441">
            <v>0</v>
          </cell>
        </row>
        <row r="7442">
          <cell r="AC7442">
            <v>0</v>
          </cell>
        </row>
        <row r="7443">
          <cell r="AC7443">
            <v>0</v>
          </cell>
        </row>
        <row r="7444">
          <cell r="AC7444">
            <v>0</v>
          </cell>
        </row>
        <row r="7445">
          <cell r="AC7445">
            <v>0</v>
          </cell>
        </row>
        <row r="7446">
          <cell r="AC7446">
            <v>0</v>
          </cell>
        </row>
        <row r="7447">
          <cell r="AC7447">
            <v>0</v>
          </cell>
        </row>
        <row r="7448">
          <cell r="AC7448">
            <v>0</v>
          </cell>
        </row>
        <row r="7449">
          <cell r="AC7449">
            <v>0</v>
          </cell>
        </row>
        <row r="7450">
          <cell r="AC7450">
            <v>0</v>
          </cell>
        </row>
        <row r="7451">
          <cell r="AC7451">
            <v>0</v>
          </cell>
        </row>
        <row r="7452">
          <cell r="AC7452">
            <v>0</v>
          </cell>
        </row>
        <row r="7453">
          <cell r="AC7453">
            <v>0</v>
          </cell>
        </row>
        <row r="7454">
          <cell r="AC7454">
            <v>0</v>
          </cell>
        </row>
      </sheetData>
      <sheetData sheetId="1">
        <row r="1">
          <cell r="A1" t="str">
            <v>REKAP GANGGUAN PMT 20 KV</v>
          </cell>
        </row>
      </sheetData>
      <sheetData sheetId="2">
        <row r="1">
          <cell r="A1" t="str">
            <v>REKAP GANGGUAN PMT 20 KV</v>
          </cell>
        </row>
      </sheetData>
      <sheetData sheetId="3">
        <row r="1">
          <cell r="A1" t="str">
            <v>REKAP GANGGUAN PMT 20 KV</v>
          </cell>
        </row>
      </sheetData>
      <sheetData sheetId="4">
        <row r="1">
          <cell r="A1" t="str">
            <v>REKAP GANGGUAN PMT 20 KV</v>
          </cell>
        </row>
      </sheetData>
      <sheetData sheetId="5">
        <row r="1">
          <cell r="A1" t="str">
            <v>REKAP GANGGUAN PMT 20 KV</v>
          </cell>
        </row>
      </sheetData>
      <sheetData sheetId="6">
        <row r="1">
          <cell r="A1" t="str">
            <v>REKAP GANGGUAN PMT 20 KV</v>
          </cell>
        </row>
      </sheetData>
      <sheetData sheetId="7">
        <row r="1">
          <cell r="A1" t="str">
            <v>REKAP GANGGUAN PMT 20 KV</v>
          </cell>
          <cell r="B1" t="str">
            <v>BUKU BESAR</v>
          </cell>
        </row>
        <row r="2">
          <cell r="A2" t="str">
            <v>BULAN :   DESEMBER 2008</v>
          </cell>
          <cell r="B2" t="str">
            <v>CV LITA</v>
          </cell>
          <cell r="D2">
            <v>39186</v>
          </cell>
        </row>
        <row r="3">
          <cell r="C3" t="str">
            <v>KODE</v>
          </cell>
        </row>
        <row r="4">
          <cell r="A4" t="str">
            <v>FEEDER</v>
          </cell>
          <cell r="C4">
            <v>1000</v>
          </cell>
          <cell r="E4" t="str">
            <v>LAMA(Mnt)</v>
          </cell>
          <cell r="G4" t="str">
            <v>KWH HILANG</v>
          </cell>
          <cell r="H4" t="str">
            <v>OCR</v>
          </cell>
          <cell r="I4" t="str">
            <v>GFR</v>
          </cell>
          <cell r="J4" t="str">
            <v>UFR</v>
          </cell>
        </row>
        <row r="5">
          <cell r="A5" t="str">
            <v>NO</v>
          </cell>
          <cell r="B5" t="str">
            <v>KODE</v>
          </cell>
          <cell r="D5" t="str">
            <v>NAMA BARANG / MATERIAL  2007</v>
          </cell>
          <cell r="E5" t="str">
            <v>satuan</v>
          </cell>
          <cell r="F5" t="str">
            <v>Netto</v>
          </cell>
          <cell r="K5" t="str">
            <v>jual  20 %</v>
          </cell>
          <cell r="L5" t="str">
            <v>jual  30 %</v>
          </cell>
          <cell r="M5" t="str">
            <v>Jual 10 %</v>
          </cell>
          <cell r="N5" t="str">
            <v>Jual 5 %</v>
          </cell>
          <cell r="O5" t="str">
            <v>PLN 2006</v>
          </cell>
        </row>
        <row r="6">
          <cell r="A6" t="str">
            <v>SYG.6</v>
          </cell>
          <cell r="B6">
            <v>1000</v>
          </cell>
          <cell r="C6" t="str">
            <v>Nama Barang</v>
          </cell>
          <cell r="D6" t="str">
            <v>Satuan</v>
          </cell>
          <cell r="E6" t="str">
            <v>dipakai</v>
          </cell>
          <cell r="F6" t="str">
            <v>tiga saudara</v>
          </cell>
          <cell r="G6" t="str">
            <v>dua putra</v>
          </cell>
          <cell r="H6" t="str">
            <v>ket dan tgl</v>
          </cell>
          <cell r="I6" t="str">
            <v>pak win</v>
          </cell>
          <cell r="J6" t="str">
            <v>Harga jual</v>
          </cell>
          <cell r="K6" t="str">
            <v>Jual</v>
          </cell>
          <cell r="L6" t="str">
            <v>juAL 30 %</v>
          </cell>
          <cell r="O6" t="str">
            <v>PLN 2006</v>
          </cell>
        </row>
        <row r="7">
          <cell r="A7">
            <v>1</v>
          </cell>
          <cell r="B7" t="str">
            <v>mj6t</v>
          </cell>
          <cell r="D7" t="str">
            <v xml:space="preserve"> Insulating Tape  (MJ6 - T)</v>
          </cell>
          <cell r="E7" t="str">
            <v>Buah</v>
          </cell>
          <cell r="F7">
            <v>12000</v>
          </cell>
          <cell r="G7">
            <v>5070.2568000000001</v>
          </cell>
          <cell r="H7" t="str">
            <v>juni</v>
          </cell>
          <cell r="I7">
            <v>9</v>
          </cell>
          <cell r="K7">
            <v>14400</v>
          </cell>
          <cell r="L7">
            <v>15600</v>
          </cell>
          <cell r="M7">
            <v>13200.000000000002</v>
          </cell>
          <cell r="N7">
            <v>12600</v>
          </cell>
          <cell r="Q7" t="str">
            <v>h</v>
          </cell>
          <cell r="R7" t="str">
            <v>trans</v>
          </cell>
          <cell r="S7" t="str">
            <v>plus</v>
          </cell>
          <cell r="T7" t="str">
            <v>pjk</v>
          </cell>
          <cell r="U7" t="str">
            <v>plus</v>
          </cell>
          <cell r="AC7">
            <v>8400</v>
          </cell>
        </row>
        <row r="8">
          <cell r="A8" t="str">
            <v>A3C7</v>
          </cell>
          <cell r="B8">
            <v>1001</v>
          </cell>
          <cell r="C8" t="str">
            <v>AAAC 70 mm</v>
          </cell>
          <cell r="D8" t="str">
            <v>Meter</v>
          </cell>
          <cell r="E8" t="str">
            <v>Meter</v>
          </cell>
          <cell r="F8">
            <v>23950</v>
          </cell>
          <cell r="G8">
            <v>1568.9971499999999</v>
          </cell>
          <cell r="H8">
            <v>39105</v>
          </cell>
          <cell r="I8">
            <v>9</v>
          </cell>
          <cell r="J8">
            <v>0</v>
          </cell>
          <cell r="K8">
            <v>28740</v>
          </cell>
          <cell r="L8">
            <v>31135</v>
          </cell>
          <cell r="M8">
            <v>26345.000000000004</v>
          </cell>
          <cell r="N8">
            <v>25147.5</v>
          </cell>
          <cell r="O8">
            <v>21300</v>
          </cell>
          <cell r="Q8">
            <v>21700</v>
          </cell>
          <cell r="R8">
            <v>400</v>
          </cell>
          <cell r="S8">
            <v>22100</v>
          </cell>
          <cell r="T8">
            <v>2210</v>
          </cell>
          <cell r="U8">
            <v>24310</v>
          </cell>
          <cell r="AC8">
            <v>16765</v>
          </cell>
        </row>
        <row r="9">
          <cell r="A9" t="str">
            <v>A3C24</v>
          </cell>
          <cell r="B9">
            <v>1002</v>
          </cell>
          <cell r="C9" t="str">
            <v>AAAC 240 mm</v>
          </cell>
          <cell r="D9" t="str">
            <v>Meter</v>
          </cell>
          <cell r="E9" t="str">
            <v>Meter</v>
          </cell>
          <cell r="F9">
            <v>16680</v>
          </cell>
          <cell r="G9">
            <v>1428.3284399999998</v>
          </cell>
          <cell r="H9">
            <v>38828</v>
          </cell>
          <cell r="I9">
            <v>9</v>
          </cell>
          <cell r="J9">
            <v>0</v>
          </cell>
          <cell r="K9">
            <v>20016</v>
          </cell>
          <cell r="L9">
            <v>21684</v>
          </cell>
          <cell r="M9">
            <v>18348</v>
          </cell>
          <cell r="N9">
            <v>17514</v>
          </cell>
          <cell r="O9">
            <v>16400</v>
          </cell>
          <cell r="Q9">
            <v>13100</v>
          </cell>
          <cell r="R9">
            <v>400</v>
          </cell>
          <cell r="S9">
            <v>13500</v>
          </cell>
          <cell r="T9">
            <v>1350</v>
          </cell>
          <cell r="U9">
            <v>14850</v>
          </cell>
          <cell r="AC9">
            <v>11676</v>
          </cell>
        </row>
        <row r="10">
          <cell r="A10" t="str">
            <v>A3C35</v>
          </cell>
          <cell r="B10">
            <v>1003</v>
          </cell>
          <cell r="C10" t="str">
            <v>AAAC 35 mm</v>
          </cell>
          <cell r="D10" t="str">
            <v>Meter</v>
          </cell>
          <cell r="E10" t="str">
            <v>Meter</v>
          </cell>
          <cell r="F10">
            <v>3835</v>
          </cell>
          <cell r="G10">
            <v>450.86124999999998</v>
          </cell>
          <cell r="H10">
            <v>4</v>
          </cell>
          <cell r="I10">
            <v>9</v>
          </cell>
          <cell r="J10">
            <v>0</v>
          </cell>
          <cell r="K10">
            <v>4602</v>
          </cell>
          <cell r="L10">
            <v>4985.5</v>
          </cell>
          <cell r="M10">
            <v>4218.5</v>
          </cell>
          <cell r="N10">
            <v>4026.75</v>
          </cell>
          <cell r="O10">
            <v>3550</v>
          </cell>
          <cell r="Q10">
            <v>4000</v>
          </cell>
          <cell r="R10">
            <v>400</v>
          </cell>
          <cell r="S10">
            <v>4400</v>
          </cell>
          <cell r="T10">
            <v>440</v>
          </cell>
          <cell r="U10">
            <v>4840</v>
          </cell>
          <cell r="AC10">
            <v>2684.5</v>
          </cell>
        </row>
        <row r="11">
          <cell r="A11" t="str">
            <v>KOAB24</v>
          </cell>
          <cell r="B11">
            <v>1004</v>
          </cell>
          <cell r="C11" t="str">
            <v>Alcoa bimetal 240</v>
          </cell>
          <cell r="D11" t="str">
            <v>Buah</v>
          </cell>
          <cell r="E11">
            <v>5250</v>
          </cell>
          <cell r="F11">
            <v>5250</v>
          </cell>
          <cell r="G11">
            <v>2879.8440300000002</v>
          </cell>
          <cell r="H11">
            <v>39105</v>
          </cell>
          <cell r="I11">
            <v>9</v>
          </cell>
          <cell r="J11">
            <v>6300</v>
          </cell>
          <cell r="K11">
            <v>9204</v>
          </cell>
          <cell r="L11">
            <v>9971</v>
          </cell>
          <cell r="M11">
            <v>8437</v>
          </cell>
          <cell r="N11">
            <v>8053.5</v>
          </cell>
          <cell r="O11">
            <v>7850</v>
          </cell>
          <cell r="Q11">
            <v>6400</v>
          </cell>
          <cell r="R11">
            <v>400</v>
          </cell>
          <cell r="S11">
            <v>6800</v>
          </cell>
          <cell r="T11">
            <v>680</v>
          </cell>
          <cell r="U11">
            <v>7480</v>
          </cell>
          <cell r="AC11">
            <v>5369</v>
          </cell>
        </row>
        <row r="12">
          <cell r="A12" t="str">
            <v>KOAB70</v>
          </cell>
          <cell r="B12">
            <v>1005</v>
          </cell>
          <cell r="C12" t="str">
            <v>Alcoa bimetal 70</v>
          </cell>
          <cell r="D12" t="str">
            <v>Buah</v>
          </cell>
          <cell r="E12">
            <v>3500</v>
          </cell>
          <cell r="F12">
            <v>3500</v>
          </cell>
          <cell r="G12">
            <v>5201.1353799999988</v>
          </cell>
          <cell r="H12">
            <v>2</v>
          </cell>
          <cell r="I12">
            <v>9</v>
          </cell>
          <cell r="J12">
            <v>4200</v>
          </cell>
          <cell r="K12">
            <v>11400</v>
          </cell>
          <cell r="L12">
            <v>12350</v>
          </cell>
          <cell r="M12">
            <v>10450</v>
          </cell>
          <cell r="N12">
            <v>9975</v>
          </cell>
          <cell r="Q12">
            <v>4000</v>
          </cell>
          <cell r="R12">
            <v>400</v>
          </cell>
          <cell r="S12">
            <v>4400</v>
          </cell>
          <cell r="T12">
            <v>440</v>
          </cell>
          <cell r="U12">
            <v>4840</v>
          </cell>
          <cell r="AC12">
            <v>6650</v>
          </cell>
        </row>
        <row r="13">
          <cell r="A13" t="str">
            <v>ABK</v>
          </cell>
          <cell r="B13">
            <v>1006</v>
          </cell>
          <cell r="C13" t="str">
            <v>Alkoa banled 10-25</v>
          </cell>
          <cell r="D13" t="str">
            <v>Buah</v>
          </cell>
          <cell r="E13" t="str">
            <v>Buah</v>
          </cell>
          <cell r="F13">
            <v>6000</v>
          </cell>
          <cell r="G13">
            <v>1337.6409199999998</v>
          </cell>
          <cell r="H13">
            <v>39168</v>
          </cell>
          <cell r="I13">
            <v>9</v>
          </cell>
          <cell r="J13">
            <v>0</v>
          </cell>
          <cell r="K13">
            <v>7200</v>
          </cell>
          <cell r="L13">
            <v>7800</v>
          </cell>
          <cell r="M13">
            <v>6600.0000000000009</v>
          </cell>
          <cell r="N13">
            <v>6300</v>
          </cell>
          <cell r="O13">
            <v>20000</v>
          </cell>
          <cell r="Q13">
            <v>4000</v>
          </cell>
          <cell r="R13">
            <v>400</v>
          </cell>
          <cell r="S13">
            <v>4400</v>
          </cell>
          <cell r="T13">
            <v>440</v>
          </cell>
          <cell r="U13">
            <v>4840</v>
          </cell>
          <cell r="AC13">
            <v>4200</v>
          </cell>
        </row>
        <row r="14">
          <cell r="A14" t="str">
            <v>ABB</v>
          </cell>
          <cell r="B14">
            <v>1007</v>
          </cell>
          <cell r="C14" t="str">
            <v>Alkoa Banled 10-70</v>
          </cell>
          <cell r="D14" t="str">
            <v>Buah</v>
          </cell>
          <cell r="E14" t="str">
            <v>Buah</v>
          </cell>
          <cell r="G14">
            <v>0</v>
          </cell>
          <cell r="H14">
            <v>4</v>
          </cell>
          <cell r="I14">
            <v>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AC14">
            <v>0</v>
          </cell>
        </row>
        <row r="15">
          <cell r="A15" t="str">
            <v>AMP2,5</v>
          </cell>
          <cell r="B15">
            <v>1008</v>
          </cell>
          <cell r="C15" t="str">
            <v>Amplas 2,5 cm</v>
          </cell>
          <cell r="D15" t="str">
            <v>Meter</v>
          </cell>
          <cell r="E15" t="str">
            <v>Buah</v>
          </cell>
          <cell r="F15">
            <v>3500</v>
          </cell>
          <cell r="G15">
            <v>482.29271999999992</v>
          </cell>
          <cell r="H15">
            <v>2</v>
          </cell>
          <cell r="I15">
            <v>9</v>
          </cell>
          <cell r="J15">
            <v>0</v>
          </cell>
          <cell r="K15">
            <v>4200</v>
          </cell>
          <cell r="L15">
            <v>4550</v>
          </cell>
          <cell r="M15">
            <v>3850.0000000000005</v>
          </cell>
          <cell r="N15">
            <v>3675</v>
          </cell>
          <cell r="AC15">
            <v>2450</v>
          </cell>
        </row>
        <row r="16">
          <cell r="A16" t="str">
            <v>ARR</v>
          </cell>
          <cell r="B16">
            <v>1009</v>
          </cell>
          <cell r="C16" t="str">
            <v>Lightning Arrester 20 KV , 5 KA</v>
          </cell>
          <cell r="D16" t="str">
            <v>Buah</v>
          </cell>
          <cell r="E16">
            <v>400000</v>
          </cell>
          <cell r="F16">
            <v>400000</v>
          </cell>
          <cell r="G16">
            <v>350000</v>
          </cell>
          <cell r="H16">
            <v>2</v>
          </cell>
          <cell r="I16">
            <v>9</v>
          </cell>
          <cell r="J16">
            <v>480000</v>
          </cell>
          <cell r="K16">
            <v>9600</v>
          </cell>
          <cell r="L16">
            <v>10400</v>
          </cell>
          <cell r="M16">
            <v>8800</v>
          </cell>
          <cell r="N16">
            <v>8400</v>
          </cell>
          <cell r="AC16">
            <v>5600</v>
          </cell>
        </row>
        <row r="17">
          <cell r="A17" t="str">
            <v>ARD7</v>
          </cell>
          <cell r="B17">
            <v>1010</v>
          </cell>
          <cell r="C17" t="str">
            <v>Armour Rod for AAAC 70 mm2</v>
          </cell>
          <cell r="D17" t="str">
            <v>Buah</v>
          </cell>
          <cell r="E17" t="str">
            <v>Set</v>
          </cell>
          <cell r="F17">
            <v>20000</v>
          </cell>
          <cell r="G17">
            <v>1468.5194999999999</v>
          </cell>
          <cell r="H17">
            <v>7</v>
          </cell>
          <cell r="J17">
            <v>0</v>
          </cell>
          <cell r="K17">
            <v>24000</v>
          </cell>
          <cell r="L17">
            <v>26000</v>
          </cell>
          <cell r="M17">
            <v>22000</v>
          </cell>
          <cell r="N17">
            <v>21000</v>
          </cell>
          <cell r="AC17">
            <v>14000</v>
          </cell>
        </row>
        <row r="18">
          <cell r="A18" t="str">
            <v>ARD24</v>
          </cell>
          <cell r="B18">
            <v>1011</v>
          </cell>
          <cell r="C18" t="str">
            <v>Arrmour Rod #  for AAAC 240 mm2</v>
          </cell>
          <cell r="D18" t="str">
            <v>Buah</v>
          </cell>
          <cell r="E18" t="str">
            <v>Buah</v>
          </cell>
          <cell r="F18">
            <v>31000</v>
          </cell>
          <cell r="G18">
            <v>6450.6651299999985</v>
          </cell>
          <cell r="H18">
            <v>5</v>
          </cell>
          <cell r="I18">
            <v>9</v>
          </cell>
          <cell r="J18">
            <v>0</v>
          </cell>
          <cell r="K18">
            <v>37200</v>
          </cell>
          <cell r="L18">
            <v>40300</v>
          </cell>
          <cell r="M18">
            <v>34100</v>
          </cell>
          <cell r="N18">
            <v>32550</v>
          </cell>
          <cell r="AC18">
            <v>21700</v>
          </cell>
        </row>
        <row r="19">
          <cell r="A19" t="str">
            <v>ART14</v>
          </cell>
          <cell r="B19">
            <v>1012</v>
          </cell>
          <cell r="C19" t="str">
            <v>Arrmour Tipe 1/4 " wide</v>
          </cell>
          <cell r="D19" t="str">
            <v>Buah</v>
          </cell>
          <cell r="E19" t="str">
            <v>Buah</v>
          </cell>
          <cell r="F19">
            <v>25000</v>
          </cell>
          <cell r="G19">
            <v>1066.6088999999997</v>
          </cell>
          <cell r="H19">
            <v>7</v>
          </cell>
          <cell r="J19">
            <v>0</v>
          </cell>
          <cell r="K19">
            <v>30000</v>
          </cell>
          <cell r="L19">
            <v>32500</v>
          </cell>
          <cell r="M19">
            <v>27500.000000000004</v>
          </cell>
          <cell r="N19">
            <v>26250</v>
          </cell>
          <cell r="AC19">
            <v>17500</v>
          </cell>
        </row>
        <row r="20">
          <cell r="A20" t="str">
            <v>Bs</v>
          </cell>
          <cell r="B20">
            <v>1013</v>
          </cell>
          <cell r="C20" t="str">
            <v>Baut steinlist</v>
          </cell>
          <cell r="D20" t="str">
            <v>Buah</v>
          </cell>
          <cell r="E20">
            <v>3500</v>
          </cell>
          <cell r="F20">
            <v>16850</v>
          </cell>
          <cell r="G20">
            <v>3721.2799399999999</v>
          </cell>
          <cell r="H20">
            <v>2</v>
          </cell>
          <cell r="I20">
            <v>9</v>
          </cell>
          <cell r="J20">
            <v>4200</v>
          </cell>
          <cell r="K20">
            <v>20220</v>
          </cell>
          <cell r="L20">
            <v>21905</v>
          </cell>
          <cell r="M20">
            <v>18535</v>
          </cell>
          <cell r="N20">
            <v>17692.5</v>
          </cell>
          <cell r="AC20">
            <v>11795</v>
          </cell>
        </row>
        <row r="21">
          <cell r="A21" t="str">
            <v>BL</v>
          </cell>
          <cell r="B21">
            <v>1014</v>
          </cell>
          <cell r="C21" t="str">
            <v>Baut longseng</v>
          </cell>
          <cell r="D21" t="str">
            <v>Buah</v>
          </cell>
          <cell r="E21" t="str">
            <v>Buah</v>
          </cell>
          <cell r="F21">
            <v>16850</v>
          </cell>
          <cell r="G21">
            <v>20.610800000000001</v>
          </cell>
          <cell r="H21">
            <v>2</v>
          </cell>
          <cell r="I21">
            <v>9</v>
          </cell>
          <cell r="J21">
            <v>0</v>
          </cell>
          <cell r="K21">
            <v>20220</v>
          </cell>
          <cell r="L21">
            <v>21905</v>
          </cell>
          <cell r="M21">
            <v>18535</v>
          </cell>
          <cell r="N21">
            <v>17692.5</v>
          </cell>
          <cell r="AC21">
            <v>11795</v>
          </cell>
        </row>
        <row r="22">
          <cell r="A22" t="str">
            <v>BT</v>
          </cell>
          <cell r="B22">
            <v>1015</v>
          </cell>
          <cell r="C22" t="str">
            <v>Baut Trafo</v>
          </cell>
          <cell r="D22" t="str">
            <v>Buah</v>
          </cell>
          <cell r="E22">
            <v>4500</v>
          </cell>
          <cell r="F22">
            <v>4500</v>
          </cell>
          <cell r="G22">
            <v>1165.5407399999999</v>
          </cell>
          <cell r="H22">
            <v>7</v>
          </cell>
          <cell r="I22">
            <v>9</v>
          </cell>
          <cell r="J22">
            <v>5400</v>
          </cell>
          <cell r="K22">
            <v>2400</v>
          </cell>
          <cell r="L22">
            <v>2600</v>
          </cell>
          <cell r="M22">
            <v>2200</v>
          </cell>
          <cell r="N22">
            <v>2100</v>
          </cell>
          <cell r="AC22">
            <v>1400</v>
          </cell>
        </row>
        <row r="23">
          <cell r="A23" t="str">
            <v>BC10</v>
          </cell>
          <cell r="B23">
            <v>1016</v>
          </cell>
          <cell r="C23" t="str">
            <v>BC 10 mm</v>
          </cell>
          <cell r="D23" t="str">
            <v>Meter</v>
          </cell>
          <cell r="E23" t="str">
            <v>Buah</v>
          </cell>
          <cell r="G23">
            <v>0</v>
          </cell>
          <cell r="H23">
            <v>7</v>
          </cell>
          <cell r="I23">
            <v>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AC23">
            <v>0</v>
          </cell>
        </row>
        <row r="24">
          <cell r="A24" t="str">
            <v>BC16</v>
          </cell>
          <cell r="B24">
            <v>1017</v>
          </cell>
          <cell r="C24" t="str">
            <v>BC 16 mm</v>
          </cell>
          <cell r="D24" t="str">
            <v>Meter</v>
          </cell>
          <cell r="E24">
            <v>4450</v>
          </cell>
          <cell r="F24">
            <v>4450</v>
          </cell>
          <cell r="G24">
            <v>8419.5118000000002</v>
          </cell>
          <cell r="H24">
            <v>8</v>
          </cell>
          <cell r="I24">
            <v>9</v>
          </cell>
          <cell r="J24">
            <v>5340</v>
          </cell>
          <cell r="K24">
            <v>6000</v>
          </cell>
          <cell r="L24">
            <v>6500</v>
          </cell>
          <cell r="M24">
            <v>5500</v>
          </cell>
          <cell r="N24">
            <v>5250</v>
          </cell>
          <cell r="AC24">
            <v>3500</v>
          </cell>
        </row>
        <row r="25">
          <cell r="A25" t="str">
            <v>BC25</v>
          </cell>
          <cell r="B25">
            <v>1018</v>
          </cell>
          <cell r="C25" t="str">
            <v>BC 25 mm</v>
          </cell>
          <cell r="D25" t="str">
            <v>Meter</v>
          </cell>
          <cell r="E25" t="str">
            <v>Buah</v>
          </cell>
          <cell r="F25">
            <v>3300</v>
          </cell>
          <cell r="G25">
            <v>4503.4597999999996</v>
          </cell>
          <cell r="H25">
            <v>7</v>
          </cell>
          <cell r="J25">
            <v>0</v>
          </cell>
          <cell r="K25">
            <v>3960</v>
          </cell>
          <cell r="L25">
            <v>4290</v>
          </cell>
          <cell r="M25">
            <v>3630.0000000000005</v>
          </cell>
          <cell r="N25">
            <v>3465</v>
          </cell>
          <cell r="AC25">
            <v>2310</v>
          </cell>
        </row>
        <row r="26">
          <cell r="A26" t="str">
            <v>BC35</v>
          </cell>
          <cell r="B26">
            <v>1019</v>
          </cell>
          <cell r="C26" t="str">
            <v>BC 35 mm</v>
          </cell>
          <cell r="D26" t="str">
            <v>Meter</v>
          </cell>
          <cell r="E26" t="str">
            <v>Meter</v>
          </cell>
          <cell r="F26">
            <v>7308</v>
          </cell>
          <cell r="G26">
            <v>2555.7392</v>
          </cell>
          <cell r="H26">
            <v>3</v>
          </cell>
          <cell r="J26">
            <v>0</v>
          </cell>
          <cell r="K26">
            <v>8769.6</v>
          </cell>
          <cell r="L26">
            <v>9500.4</v>
          </cell>
          <cell r="M26">
            <v>8038.8000000000011</v>
          </cell>
          <cell r="N26">
            <v>7673.4000000000005</v>
          </cell>
          <cell r="AC26">
            <v>5115.5999999999995</v>
          </cell>
        </row>
        <row r="27">
          <cell r="A27" t="str">
            <v>BC50</v>
          </cell>
          <cell r="B27">
            <v>1020</v>
          </cell>
          <cell r="C27" t="str">
            <v>BC 50  mm</v>
          </cell>
          <cell r="D27" t="str">
            <v>Meter</v>
          </cell>
          <cell r="E27" t="str">
            <v>Meter</v>
          </cell>
          <cell r="F27">
            <v>12400</v>
          </cell>
          <cell r="G27">
            <v>11969.722100000001</v>
          </cell>
          <cell r="H27">
            <v>4</v>
          </cell>
          <cell r="I27">
            <v>9</v>
          </cell>
          <cell r="J27">
            <v>0</v>
          </cell>
          <cell r="K27">
            <v>14880</v>
          </cell>
          <cell r="L27">
            <v>16120</v>
          </cell>
          <cell r="M27">
            <v>13640.000000000002</v>
          </cell>
          <cell r="N27">
            <v>13020</v>
          </cell>
          <cell r="AC27">
            <v>8680</v>
          </cell>
        </row>
        <row r="28">
          <cell r="A28" t="str">
            <v>BC6</v>
          </cell>
          <cell r="B28">
            <v>1021</v>
          </cell>
          <cell r="C28" t="str">
            <v>BC 6 mm</v>
          </cell>
          <cell r="D28" t="str">
            <v>Meter</v>
          </cell>
          <cell r="E28" t="str">
            <v>Meter</v>
          </cell>
          <cell r="G28">
            <v>7020.0384800000002</v>
          </cell>
          <cell r="H28">
            <v>4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AC28">
            <v>0</v>
          </cell>
        </row>
        <row r="29">
          <cell r="A29" t="str">
            <v>BGL</v>
          </cell>
          <cell r="B29">
            <v>1022</v>
          </cell>
          <cell r="C29" t="str">
            <v>Begel Petir</v>
          </cell>
          <cell r="D29" t="str">
            <v>Buah</v>
          </cell>
          <cell r="E29" t="str">
            <v>Meter</v>
          </cell>
          <cell r="G29">
            <v>1014.0513599999999</v>
          </cell>
          <cell r="H29">
            <v>3</v>
          </cell>
          <cell r="I29">
            <v>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AC29">
            <v>0</v>
          </cell>
        </row>
        <row r="30">
          <cell r="A30" t="str">
            <v>BGLU</v>
          </cell>
          <cell r="B30">
            <v>1023</v>
          </cell>
          <cell r="C30" t="str">
            <v>Beugel U</v>
          </cell>
          <cell r="D30" t="str">
            <v>Buah</v>
          </cell>
          <cell r="E30" t="str">
            <v>Meter</v>
          </cell>
          <cell r="F30">
            <v>40000</v>
          </cell>
          <cell r="G30">
            <v>4527.67749</v>
          </cell>
          <cell r="H30">
            <v>8</v>
          </cell>
          <cell r="I30">
            <v>9</v>
          </cell>
          <cell r="J30">
            <v>0</v>
          </cell>
          <cell r="K30">
            <v>48000</v>
          </cell>
          <cell r="L30">
            <v>52000</v>
          </cell>
          <cell r="M30">
            <v>44000</v>
          </cell>
          <cell r="N30">
            <v>42000</v>
          </cell>
          <cell r="AC30">
            <v>28000</v>
          </cell>
        </row>
        <row r="31">
          <cell r="A31" t="str">
            <v>BDA16</v>
          </cell>
          <cell r="B31">
            <v>1024</v>
          </cell>
          <cell r="C31" t="str">
            <v>Bolt Double Arming 5/8" x (16" s/d 24")</v>
          </cell>
          <cell r="D31" t="str">
            <v>Buah</v>
          </cell>
          <cell r="E31" t="str">
            <v>Meter</v>
          </cell>
          <cell r="F31">
            <v>3500</v>
          </cell>
          <cell r="G31">
            <v>3641.928359999999</v>
          </cell>
          <cell r="H31">
            <v>8</v>
          </cell>
          <cell r="I31">
            <v>9</v>
          </cell>
          <cell r="J31">
            <v>0</v>
          </cell>
          <cell r="K31">
            <v>4200</v>
          </cell>
          <cell r="L31">
            <v>4550</v>
          </cell>
          <cell r="M31">
            <v>3850.0000000000005</v>
          </cell>
          <cell r="N31">
            <v>3675</v>
          </cell>
          <cell r="AC31">
            <v>2450</v>
          </cell>
        </row>
        <row r="32">
          <cell r="A32" t="str">
            <v>BDA12</v>
          </cell>
          <cell r="B32">
            <v>1025</v>
          </cell>
          <cell r="C32" t="str">
            <v>Bolt Double Arming 5/8" x 12"</v>
          </cell>
          <cell r="D32" t="str">
            <v>Buah</v>
          </cell>
          <cell r="E32" t="str">
            <v>Buah</v>
          </cell>
          <cell r="G32">
            <v>2640.2434800000001</v>
          </cell>
          <cell r="H32">
            <v>2</v>
          </cell>
          <cell r="I32">
            <v>9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AC32">
            <v>0</v>
          </cell>
        </row>
        <row r="33">
          <cell r="A33" t="str">
            <v>BDA14</v>
          </cell>
          <cell r="B33">
            <v>1026</v>
          </cell>
          <cell r="C33" t="str">
            <v>Bolt Double Arming 5/8" x 14"</v>
          </cell>
          <cell r="D33" t="str">
            <v>Buah</v>
          </cell>
          <cell r="E33" t="str">
            <v>Buah</v>
          </cell>
          <cell r="G33">
            <v>3538.8743599999998</v>
          </cell>
          <cell r="H33">
            <v>2</v>
          </cell>
          <cell r="I33">
            <v>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AC33">
            <v>0</v>
          </cell>
        </row>
        <row r="34">
          <cell r="A34" t="str">
            <v>BDU10</v>
          </cell>
          <cell r="B34">
            <v>1027</v>
          </cell>
          <cell r="C34" t="str">
            <v>Bolt Double Up Set 5/8" x 10 "</v>
          </cell>
          <cell r="D34" t="str">
            <v>Buah</v>
          </cell>
          <cell r="E34">
            <v>8000</v>
          </cell>
          <cell r="F34">
            <v>8000</v>
          </cell>
          <cell r="G34">
            <v>793.51580000000001</v>
          </cell>
          <cell r="H34" t="str">
            <v>Sigit 1/12/06</v>
          </cell>
          <cell r="I34">
            <v>9</v>
          </cell>
          <cell r="J34">
            <v>9600</v>
          </cell>
          <cell r="K34">
            <v>16800</v>
          </cell>
          <cell r="L34">
            <v>18200</v>
          </cell>
          <cell r="M34">
            <v>15400.000000000002</v>
          </cell>
          <cell r="N34">
            <v>14700</v>
          </cell>
          <cell r="AC34">
            <v>9800</v>
          </cell>
        </row>
        <row r="35">
          <cell r="A35" t="str">
            <v>BM58</v>
          </cell>
          <cell r="B35">
            <v>1028</v>
          </cell>
          <cell r="C35" t="str">
            <v>Bolt Machin 5/8 Req'd Length</v>
          </cell>
          <cell r="D35" t="str">
            <v>Buah</v>
          </cell>
          <cell r="E35" t="str">
            <v>Buah</v>
          </cell>
          <cell r="F35">
            <v>11000</v>
          </cell>
          <cell r="G35">
            <v>3018.96693</v>
          </cell>
          <cell r="H35">
            <v>2</v>
          </cell>
          <cell r="I35">
            <v>9</v>
          </cell>
          <cell r="J35">
            <v>0</v>
          </cell>
          <cell r="K35">
            <v>13200</v>
          </cell>
          <cell r="L35">
            <v>14300</v>
          </cell>
          <cell r="M35">
            <v>12100.000000000002</v>
          </cell>
          <cell r="N35">
            <v>11550</v>
          </cell>
          <cell r="AC35">
            <v>7699.9999999999991</v>
          </cell>
        </row>
        <row r="36">
          <cell r="A36" t="str">
            <v>BC</v>
          </cell>
          <cell r="B36">
            <v>1029</v>
          </cell>
          <cell r="C36" t="str">
            <v>Bolt Machine / Bolt cariage1/2" x 3/4"</v>
          </cell>
          <cell r="D36" t="str">
            <v>Buah</v>
          </cell>
          <cell r="E36" t="str">
            <v>Buah</v>
          </cell>
          <cell r="F36">
            <v>12500</v>
          </cell>
          <cell r="G36">
            <v>1607.6424</v>
          </cell>
          <cell r="H36">
            <v>39168</v>
          </cell>
          <cell r="I36">
            <v>9</v>
          </cell>
          <cell r="J36">
            <v>0</v>
          </cell>
          <cell r="K36">
            <v>15000</v>
          </cell>
          <cell r="L36">
            <v>16250</v>
          </cell>
          <cell r="M36">
            <v>13750.000000000002</v>
          </cell>
          <cell r="N36">
            <v>13125</v>
          </cell>
          <cell r="AC36">
            <v>8750</v>
          </cell>
        </row>
        <row r="37">
          <cell r="A37" t="str">
            <v>BM10</v>
          </cell>
          <cell r="B37">
            <v>1030</v>
          </cell>
          <cell r="C37" t="str">
            <v>Bolt Machine 5/8" x 10"</v>
          </cell>
          <cell r="D37" t="str">
            <v>Buah</v>
          </cell>
          <cell r="E37">
            <v>6000</v>
          </cell>
          <cell r="F37">
            <v>4000</v>
          </cell>
          <cell r="G37">
            <v>7000</v>
          </cell>
          <cell r="H37">
            <v>6000</v>
          </cell>
          <cell r="I37">
            <v>9</v>
          </cell>
          <cell r="J37">
            <v>7200</v>
          </cell>
          <cell r="K37">
            <v>15600</v>
          </cell>
          <cell r="L37">
            <v>16900</v>
          </cell>
          <cell r="M37">
            <v>14300.000000000002</v>
          </cell>
          <cell r="N37">
            <v>13650</v>
          </cell>
          <cell r="AC37">
            <v>9100</v>
          </cell>
        </row>
        <row r="38">
          <cell r="A38" t="str">
            <v>BM8</v>
          </cell>
          <cell r="B38">
            <v>1031</v>
          </cell>
          <cell r="C38" t="str">
            <v>Bolt Machine 5/8" x 8"</v>
          </cell>
          <cell r="D38" t="str">
            <v>Buah</v>
          </cell>
          <cell r="E38" t="str">
            <v>Buah</v>
          </cell>
          <cell r="F38">
            <v>12500</v>
          </cell>
          <cell r="G38">
            <v>5137.757169999999</v>
          </cell>
          <cell r="H38">
            <v>3</v>
          </cell>
          <cell r="I38">
            <v>12000</v>
          </cell>
          <cell r="J38">
            <v>0</v>
          </cell>
          <cell r="K38">
            <v>15000</v>
          </cell>
          <cell r="L38">
            <v>16250</v>
          </cell>
          <cell r="M38">
            <v>13750.000000000002</v>
          </cell>
          <cell r="N38">
            <v>13125</v>
          </cell>
          <cell r="AC38">
            <v>8750</v>
          </cell>
        </row>
        <row r="39">
          <cell r="A39" t="str">
            <v>BSU10</v>
          </cell>
          <cell r="B39">
            <v>1032</v>
          </cell>
          <cell r="C39" t="str">
            <v>Bolt Single Up Set 5/8" x 10"</v>
          </cell>
          <cell r="D39" t="str">
            <v>Buah</v>
          </cell>
          <cell r="E39">
            <v>7500</v>
          </cell>
          <cell r="F39">
            <v>7500</v>
          </cell>
          <cell r="G39">
            <v>1102.6778000000002</v>
          </cell>
          <cell r="H39">
            <v>3</v>
          </cell>
          <cell r="I39">
            <v>12000</v>
          </cell>
          <cell r="J39">
            <v>9000</v>
          </cell>
          <cell r="K39">
            <v>15300</v>
          </cell>
          <cell r="L39">
            <v>16575</v>
          </cell>
          <cell r="M39">
            <v>14025.000000000002</v>
          </cell>
          <cell r="N39">
            <v>13387.5</v>
          </cell>
          <cell r="AC39">
            <v>8925</v>
          </cell>
        </row>
        <row r="40">
          <cell r="A40" t="str">
            <v>BSU8</v>
          </cell>
          <cell r="B40">
            <v>1033</v>
          </cell>
          <cell r="C40" t="str">
            <v>Bolt Single Up Set 5/8" x 8"</v>
          </cell>
          <cell r="D40" t="str">
            <v>Buah</v>
          </cell>
          <cell r="E40" t="str">
            <v>Buah</v>
          </cell>
          <cell r="F40">
            <v>11000</v>
          </cell>
          <cell r="G40">
            <v>2703.1064200000001</v>
          </cell>
          <cell r="H40">
            <v>8</v>
          </cell>
          <cell r="I40">
            <v>12000</v>
          </cell>
          <cell r="J40">
            <v>0</v>
          </cell>
          <cell r="K40">
            <v>13200</v>
          </cell>
          <cell r="L40">
            <v>14300</v>
          </cell>
          <cell r="M40">
            <v>12100.000000000002</v>
          </cell>
          <cell r="N40">
            <v>11550</v>
          </cell>
          <cell r="AC40">
            <v>7699.9999999999991</v>
          </cell>
        </row>
        <row r="41">
          <cell r="A41" t="str">
            <v>B1063T</v>
          </cell>
          <cell r="B41">
            <v>1034</v>
          </cell>
          <cell r="C41" t="str">
            <v>Box 100 x 60 x 30 cm/Topi</v>
          </cell>
          <cell r="D41" t="str">
            <v>Buah</v>
          </cell>
          <cell r="E41">
            <v>750000</v>
          </cell>
          <cell r="F41">
            <v>750000</v>
          </cell>
          <cell r="G41">
            <v>2659.8237400000003</v>
          </cell>
          <cell r="H41">
            <v>2</v>
          </cell>
          <cell r="I41">
            <v>12000</v>
          </cell>
          <cell r="J41">
            <v>900000</v>
          </cell>
          <cell r="K41">
            <v>12000</v>
          </cell>
          <cell r="L41">
            <v>13000</v>
          </cell>
          <cell r="M41">
            <v>11000</v>
          </cell>
          <cell r="N41">
            <v>10500</v>
          </cell>
          <cell r="AC41">
            <v>7000</v>
          </cell>
        </row>
        <row r="42">
          <cell r="A42" t="str">
            <v>B1075T</v>
          </cell>
          <cell r="B42">
            <v>1035</v>
          </cell>
          <cell r="C42" t="str">
            <v>Box 100x 70 x 50 cm/Topi</v>
          </cell>
          <cell r="D42" t="str">
            <v>Buah</v>
          </cell>
          <cell r="E42" t="str">
            <v>Buah</v>
          </cell>
          <cell r="G42">
            <v>844.01225999999997</v>
          </cell>
          <cell r="H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AC42">
            <v>0</v>
          </cell>
        </row>
        <row r="43">
          <cell r="A43" t="str">
            <v>B123105</v>
          </cell>
          <cell r="B43">
            <v>1036</v>
          </cell>
          <cell r="C43" t="str">
            <v>Box 120x30x105</v>
          </cell>
          <cell r="D43" t="str">
            <v>Buah</v>
          </cell>
          <cell r="E43" t="str">
            <v>Buah</v>
          </cell>
          <cell r="F43">
            <v>3000</v>
          </cell>
          <cell r="G43">
            <v>1057.33404</v>
          </cell>
          <cell r="H43">
            <v>2</v>
          </cell>
          <cell r="I43">
            <v>9</v>
          </cell>
          <cell r="J43">
            <v>0</v>
          </cell>
          <cell r="K43">
            <v>3600</v>
          </cell>
          <cell r="L43">
            <v>3900</v>
          </cell>
          <cell r="M43">
            <v>3300.0000000000005</v>
          </cell>
          <cell r="N43">
            <v>3150</v>
          </cell>
          <cell r="AC43">
            <v>2100</v>
          </cell>
        </row>
        <row r="44">
          <cell r="A44" t="str">
            <v>B4252</v>
          </cell>
          <cell r="B44">
            <v>1037</v>
          </cell>
          <cell r="C44" t="str">
            <v xml:space="preserve">Box 40 x 25 x 20  cm </v>
          </cell>
          <cell r="D44" t="str">
            <v>Buah</v>
          </cell>
          <cell r="E44" t="str">
            <v>Buah</v>
          </cell>
          <cell r="F44">
            <v>6500</v>
          </cell>
          <cell r="G44">
            <v>2034.8012299999998</v>
          </cell>
          <cell r="H44">
            <v>8</v>
          </cell>
          <cell r="J44">
            <v>0</v>
          </cell>
          <cell r="K44">
            <v>7800</v>
          </cell>
          <cell r="L44">
            <v>8450</v>
          </cell>
          <cell r="M44">
            <v>7150.0000000000009</v>
          </cell>
          <cell r="N44">
            <v>6825</v>
          </cell>
          <cell r="AC44">
            <v>4550</v>
          </cell>
        </row>
        <row r="45">
          <cell r="A45" t="str">
            <v>B4325</v>
          </cell>
          <cell r="B45">
            <v>1038</v>
          </cell>
          <cell r="C45" t="str">
            <v>Box 40 x 30 x 25   cm</v>
          </cell>
          <cell r="D45" t="str">
            <v>Buah</v>
          </cell>
          <cell r="E45" t="str">
            <v>Buah</v>
          </cell>
          <cell r="F45">
            <v>7500</v>
          </cell>
          <cell r="G45">
            <v>10183.79628</v>
          </cell>
          <cell r="H45" t="str">
            <v>Sigit 1/12/06</v>
          </cell>
          <cell r="I45">
            <v>9</v>
          </cell>
          <cell r="J45">
            <v>0</v>
          </cell>
          <cell r="K45">
            <v>9000</v>
          </cell>
          <cell r="L45">
            <v>9750</v>
          </cell>
          <cell r="M45">
            <v>8250</v>
          </cell>
          <cell r="N45">
            <v>7875</v>
          </cell>
          <cell r="O45">
            <v>10500</v>
          </cell>
          <cell r="AC45">
            <v>5250</v>
          </cell>
        </row>
        <row r="46">
          <cell r="A46" t="str">
            <v>B5425</v>
          </cell>
          <cell r="B46">
            <v>1039</v>
          </cell>
          <cell r="C46" t="str">
            <v>Box 50 x 40 x 25   cm/Topi</v>
          </cell>
          <cell r="D46" t="str">
            <v>Buah</v>
          </cell>
          <cell r="E46" t="str">
            <v>Buah</v>
          </cell>
          <cell r="F46">
            <v>4000</v>
          </cell>
          <cell r="G46">
            <v>2411.4635999999996</v>
          </cell>
          <cell r="H46">
            <v>2</v>
          </cell>
          <cell r="I46">
            <v>9</v>
          </cell>
          <cell r="J46">
            <v>0</v>
          </cell>
          <cell r="K46">
            <v>4800</v>
          </cell>
          <cell r="L46">
            <v>5200</v>
          </cell>
          <cell r="M46">
            <v>4400</v>
          </cell>
          <cell r="N46">
            <v>4200</v>
          </cell>
          <cell r="AC46">
            <v>2800</v>
          </cell>
        </row>
        <row r="47">
          <cell r="A47" t="str">
            <v>B642</v>
          </cell>
          <cell r="B47">
            <v>1040</v>
          </cell>
          <cell r="C47" t="str">
            <v>Box 60 x 40 x 20   cm</v>
          </cell>
          <cell r="D47" t="str">
            <v>Buah</v>
          </cell>
          <cell r="E47" t="str">
            <v>Buah</v>
          </cell>
          <cell r="F47">
            <v>4500</v>
          </cell>
          <cell r="G47">
            <v>7217.9021599999996</v>
          </cell>
          <cell r="H47">
            <v>8</v>
          </cell>
          <cell r="I47">
            <v>9</v>
          </cell>
          <cell r="J47">
            <v>0</v>
          </cell>
          <cell r="K47">
            <v>5400</v>
          </cell>
          <cell r="L47">
            <v>5850</v>
          </cell>
          <cell r="M47">
            <v>4950</v>
          </cell>
          <cell r="N47">
            <v>4725</v>
          </cell>
          <cell r="AC47">
            <v>3150</v>
          </cell>
        </row>
        <row r="48">
          <cell r="A48" t="str">
            <v>B752T</v>
          </cell>
          <cell r="B48">
            <v>1041</v>
          </cell>
          <cell r="C48" t="str">
            <v>Box 70 x 50 x 20   cm/Topi</v>
          </cell>
          <cell r="D48" t="str">
            <v>Buah</v>
          </cell>
          <cell r="E48" t="str">
            <v>Buah</v>
          </cell>
          <cell r="F48">
            <v>12750</v>
          </cell>
          <cell r="G48">
            <v>11995.485600000002</v>
          </cell>
          <cell r="H48">
            <v>8</v>
          </cell>
          <cell r="I48">
            <v>12500</v>
          </cell>
          <cell r="J48">
            <v>0</v>
          </cell>
          <cell r="K48">
            <v>15300</v>
          </cell>
          <cell r="L48">
            <v>16575</v>
          </cell>
          <cell r="M48">
            <v>14025.000000000002</v>
          </cell>
          <cell r="N48">
            <v>13387.5</v>
          </cell>
          <cell r="AC48">
            <v>8925</v>
          </cell>
        </row>
        <row r="49">
          <cell r="A49" t="str">
            <v>B752</v>
          </cell>
          <cell r="B49">
            <v>1042</v>
          </cell>
          <cell r="C49" t="str">
            <v>Box 70 x 50 x 20   cmi</v>
          </cell>
          <cell r="D49" t="str">
            <v>Buah</v>
          </cell>
          <cell r="E49" t="str">
            <v>Buah</v>
          </cell>
          <cell r="F49">
            <v>12000</v>
          </cell>
          <cell r="G49">
            <v>2040.4691999999998</v>
          </cell>
          <cell r="H49">
            <v>2</v>
          </cell>
          <cell r="I49">
            <v>12500</v>
          </cell>
          <cell r="J49">
            <v>0</v>
          </cell>
          <cell r="K49">
            <v>14400</v>
          </cell>
          <cell r="L49">
            <v>15600</v>
          </cell>
          <cell r="M49">
            <v>13200.000000000002</v>
          </cell>
          <cell r="N49">
            <v>12600</v>
          </cell>
          <cell r="AC49">
            <v>8400</v>
          </cell>
        </row>
        <row r="50">
          <cell r="A50" t="str">
            <v>B7525</v>
          </cell>
          <cell r="B50">
            <v>1043</v>
          </cell>
          <cell r="C50" t="str">
            <v>Box 70 x 50 x 25   cm</v>
          </cell>
          <cell r="D50" t="str">
            <v>Buah</v>
          </cell>
          <cell r="E50" t="str">
            <v>Buah</v>
          </cell>
          <cell r="F50">
            <v>11000</v>
          </cell>
          <cell r="G50">
            <v>1493.2524599999999</v>
          </cell>
          <cell r="H50">
            <v>2</v>
          </cell>
          <cell r="I50">
            <v>12500</v>
          </cell>
          <cell r="J50">
            <v>0</v>
          </cell>
          <cell r="K50">
            <v>13200</v>
          </cell>
          <cell r="L50">
            <v>14300</v>
          </cell>
          <cell r="M50">
            <v>12100.000000000002</v>
          </cell>
          <cell r="N50">
            <v>11550</v>
          </cell>
          <cell r="AC50">
            <v>7699.9999999999991</v>
          </cell>
        </row>
        <row r="51">
          <cell r="A51" t="str">
            <v>B753T</v>
          </cell>
          <cell r="B51">
            <v>1044</v>
          </cell>
          <cell r="C51" t="str">
            <v>Box 70 x 50 x 30   cm/Topi</v>
          </cell>
          <cell r="D51" t="str">
            <v>Buah</v>
          </cell>
          <cell r="E51">
            <v>400000</v>
          </cell>
          <cell r="F51">
            <v>400000</v>
          </cell>
          <cell r="G51">
            <v>4458.1160399999999</v>
          </cell>
          <cell r="H51">
            <v>4</v>
          </cell>
          <cell r="I51">
            <v>9</v>
          </cell>
          <cell r="J51">
            <v>480000</v>
          </cell>
          <cell r="K51">
            <v>12000</v>
          </cell>
          <cell r="L51">
            <v>13000</v>
          </cell>
          <cell r="M51">
            <v>11000</v>
          </cell>
          <cell r="N51">
            <v>10500</v>
          </cell>
          <cell r="AC51">
            <v>7000</v>
          </cell>
        </row>
        <row r="52">
          <cell r="A52" t="str">
            <v>B754</v>
          </cell>
          <cell r="B52">
            <v>1045</v>
          </cell>
          <cell r="C52" t="str">
            <v>Box 70 x 50 x 40   cm</v>
          </cell>
          <cell r="D52" t="str">
            <v>Buah</v>
          </cell>
          <cell r="E52" t="str">
            <v>Buah</v>
          </cell>
          <cell r="F52">
            <v>850000</v>
          </cell>
          <cell r="G52">
            <v>700000</v>
          </cell>
          <cell r="H52" t="str">
            <v>lumintu 12/3/06</v>
          </cell>
          <cell r="I52">
            <v>9</v>
          </cell>
          <cell r="J52">
            <v>0</v>
          </cell>
          <cell r="K52">
            <v>1020000</v>
          </cell>
          <cell r="L52">
            <v>1105000</v>
          </cell>
          <cell r="M52">
            <v>935000.00000000012</v>
          </cell>
          <cell r="N52">
            <v>892500</v>
          </cell>
          <cell r="AC52">
            <v>595000</v>
          </cell>
        </row>
        <row r="53">
          <cell r="A53" t="str">
            <v>B862</v>
          </cell>
          <cell r="B53">
            <v>1046</v>
          </cell>
          <cell r="C53" t="str">
            <v>Box 80 x 60 x 20   cm</v>
          </cell>
          <cell r="D53" t="str">
            <v>Buah</v>
          </cell>
          <cell r="E53" t="str">
            <v>Buah</v>
          </cell>
          <cell r="F53">
            <v>1019000</v>
          </cell>
          <cell r="G53">
            <v>1255.1977199999999</v>
          </cell>
          <cell r="H53">
            <v>8</v>
          </cell>
          <cell r="I53">
            <v>9</v>
          </cell>
          <cell r="J53">
            <v>0</v>
          </cell>
          <cell r="K53">
            <v>1222800</v>
          </cell>
          <cell r="L53">
            <v>1324700</v>
          </cell>
          <cell r="M53">
            <v>1120900</v>
          </cell>
          <cell r="N53">
            <v>1069950</v>
          </cell>
          <cell r="AC53">
            <v>713300</v>
          </cell>
        </row>
        <row r="54">
          <cell r="A54" t="str">
            <v>B873</v>
          </cell>
          <cell r="B54">
            <v>1047</v>
          </cell>
          <cell r="C54" t="str">
            <v>Box 80 x 70 x 30   cm</v>
          </cell>
          <cell r="D54" t="str">
            <v>Buah</v>
          </cell>
          <cell r="E54" t="str">
            <v>Buah</v>
          </cell>
          <cell r="F54">
            <v>1350000</v>
          </cell>
          <cell r="G54">
            <v>4307.6572000000006</v>
          </cell>
          <cell r="H54">
            <v>4</v>
          </cell>
          <cell r="I54">
            <v>9</v>
          </cell>
          <cell r="J54">
            <v>0</v>
          </cell>
          <cell r="K54">
            <v>1620000</v>
          </cell>
          <cell r="L54">
            <v>1755000</v>
          </cell>
          <cell r="M54">
            <v>1485000.0000000002</v>
          </cell>
          <cell r="N54">
            <v>1417500</v>
          </cell>
          <cell r="AC54">
            <v>944999.99999999988</v>
          </cell>
        </row>
        <row r="55">
          <cell r="A55" t="str">
            <v>BRIS55</v>
          </cell>
          <cell r="B55">
            <v>1048</v>
          </cell>
          <cell r="C55" t="str">
            <v>Brace Steel   550   mm2</v>
          </cell>
          <cell r="D55" t="str">
            <v>Buah</v>
          </cell>
          <cell r="E55">
            <v>9000</v>
          </cell>
          <cell r="F55">
            <v>9000</v>
          </cell>
          <cell r="G55">
            <v>1830.2390399999999</v>
          </cell>
          <cell r="H55">
            <v>7</v>
          </cell>
          <cell r="I55">
            <v>9</v>
          </cell>
          <cell r="J55">
            <v>10800</v>
          </cell>
          <cell r="K55">
            <v>600000</v>
          </cell>
          <cell r="L55">
            <v>650000</v>
          </cell>
          <cell r="M55">
            <v>550000</v>
          </cell>
          <cell r="N55">
            <v>525000</v>
          </cell>
          <cell r="AC55">
            <v>350000</v>
          </cell>
        </row>
        <row r="56">
          <cell r="A56" t="str">
            <v>BRIS77</v>
          </cell>
          <cell r="B56">
            <v>1049</v>
          </cell>
          <cell r="C56" t="str">
            <v>Brace Steel   770   mm2</v>
          </cell>
          <cell r="D56" t="str">
            <v>Buah</v>
          </cell>
          <cell r="E56">
            <v>14500</v>
          </cell>
          <cell r="F56">
            <v>900000</v>
          </cell>
          <cell r="G56">
            <v>4540.0439700000006</v>
          </cell>
          <cell r="H56">
            <v>14500</v>
          </cell>
          <cell r="I56">
            <v>9</v>
          </cell>
          <cell r="J56">
            <v>17400</v>
          </cell>
          <cell r="K56">
            <v>1080000</v>
          </cell>
          <cell r="L56">
            <v>1170000</v>
          </cell>
          <cell r="M56">
            <v>990000.00000000012</v>
          </cell>
          <cell r="N56">
            <v>945000</v>
          </cell>
          <cell r="AC56">
            <v>630000</v>
          </cell>
        </row>
        <row r="57">
          <cell r="A57" t="str">
            <v>BHDG</v>
          </cell>
          <cell r="B57">
            <v>1050</v>
          </cell>
          <cell r="C57" t="str">
            <v>Bracket ( Hot Div Galvanized )</v>
          </cell>
          <cell r="D57" t="str">
            <v>Buah</v>
          </cell>
          <cell r="E57" t="str">
            <v>Buah</v>
          </cell>
          <cell r="G57">
            <v>937.27612999999997</v>
          </cell>
          <cell r="H57">
            <v>4</v>
          </cell>
          <cell r="I57">
            <v>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AC57">
            <v>0</v>
          </cell>
        </row>
        <row r="58">
          <cell r="A58" t="str">
            <v>BEX</v>
          </cell>
          <cell r="B58">
            <v>1051</v>
          </cell>
          <cell r="C58" t="str">
            <v>Bracket Extension for cut out</v>
          </cell>
          <cell r="D58" t="str">
            <v>Buah</v>
          </cell>
          <cell r="E58" t="str">
            <v>Buah</v>
          </cell>
          <cell r="F58">
            <v>1500000</v>
          </cell>
          <cell r="G58">
            <v>1500000</v>
          </cell>
          <cell r="H58" t="str">
            <v>lumintu 12/3/06</v>
          </cell>
          <cell r="I58">
            <v>9</v>
          </cell>
          <cell r="J58">
            <v>0</v>
          </cell>
          <cell r="K58">
            <v>1800000</v>
          </cell>
          <cell r="L58">
            <v>1950000</v>
          </cell>
          <cell r="M58">
            <v>1650000.0000000002</v>
          </cell>
          <cell r="N58">
            <v>1575000</v>
          </cell>
          <cell r="AC58">
            <v>1050000</v>
          </cell>
        </row>
        <row r="59">
          <cell r="A59" t="str">
            <v>BJ10</v>
          </cell>
          <cell r="B59">
            <v>1052</v>
          </cell>
          <cell r="C59" t="str">
            <v>Braket J2</v>
          </cell>
          <cell r="D59" t="str">
            <v>Buah</v>
          </cell>
          <cell r="E59" t="str">
            <v>Buah</v>
          </cell>
          <cell r="F59">
            <v>1980000</v>
          </cell>
          <cell r="G59">
            <v>526.60594000000003</v>
          </cell>
          <cell r="H59">
            <v>5</v>
          </cell>
          <cell r="J59">
            <v>0</v>
          </cell>
          <cell r="K59">
            <v>2376000</v>
          </cell>
          <cell r="L59">
            <v>2574000</v>
          </cell>
          <cell r="M59">
            <v>2178000</v>
          </cell>
          <cell r="N59">
            <v>2079000</v>
          </cell>
          <cell r="AC59">
            <v>1386000</v>
          </cell>
        </row>
        <row r="60">
          <cell r="A60" t="str">
            <v>BJ2</v>
          </cell>
          <cell r="B60">
            <v>1053</v>
          </cell>
          <cell r="C60" t="str">
            <v>Braket Secunder Insulated /J10</v>
          </cell>
          <cell r="D60" t="str">
            <v>Buah</v>
          </cell>
          <cell r="E60">
            <v>6000</v>
          </cell>
          <cell r="F60">
            <v>6000</v>
          </cell>
          <cell r="G60">
            <v>10457.404649999999</v>
          </cell>
          <cell r="H60">
            <v>8</v>
          </cell>
          <cell r="I60">
            <v>9</v>
          </cell>
          <cell r="J60">
            <v>7200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AC60">
            <v>0</v>
          </cell>
        </row>
        <row r="61">
          <cell r="A61" t="str">
            <v>SDB</v>
          </cell>
          <cell r="B61">
            <v>1054</v>
          </cell>
          <cell r="C61" t="str">
            <v>Side Bracket</v>
          </cell>
          <cell r="D61" t="str">
            <v>Buah</v>
          </cell>
          <cell r="E61" t="str">
            <v>Buah</v>
          </cell>
          <cell r="F61">
            <v>120000</v>
          </cell>
          <cell r="G61">
            <v>4542.62032</v>
          </cell>
          <cell r="H61">
            <v>5</v>
          </cell>
          <cell r="I61">
            <v>9</v>
          </cell>
          <cell r="J61">
            <v>0</v>
          </cell>
          <cell r="K61">
            <v>144000</v>
          </cell>
          <cell r="L61">
            <v>156000</v>
          </cell>
          <cell r="M61">
            <v>132000</v>
          </cell>
          <cell r="N61">
            <v>126000</v>
          </cell>
          <cell r="AC61">
            <v>84000</v>
          </cell>
        </row>
        <row r="62">
          <cell r="A62" t="str">
            <v>BrT</v>
          </cell>
          <cell r="B62">
            <v>1055</v>
          </cell>
          <cell r="C62" t="str">
            <v>Set Braket trafo</v>
          </cell>
          <cell r="D62" t="str">
            <v>Buah</v>
          </cell>
          <cell r="E62">
            <v>126000</v>
          </cell>
          <cell r="F62">
            <v>126000</v>
          </cell>
          <cell r="G62">
            <v>135000</v>
          </cell>
          <cell r="H62">
            <v>145000</v>
          </cell>
          <cell r="I62">
            <v>115000</v>
          </cell>
          <cell r="J62">
            <v>151200</v>
          </cell>
          <cell r="K62">
            <v>240000</v>
          </cell>
          <cell r="L62">
            <v>260000</v>
          </cell>
          <cell r="M62">
            <v>220000.00000000003</v>
          </cell>
          <cell r="N62">
            <v>210000</v>
          </cell>
          <cell r="AC62">
            <v>140000</v>
          </cell>
        </row>
        <row r="63">
          <cell r="A63" t="str">
            <v>BROM1</v>
          </cell>
          <cell r="B63">
            <v>1056</v>
          </cell>
          <cell r="C63" t="str">
            <v>Brom Impala 1 GALON</v>
          </cell>
          <cell r="D63" t="str">
            <v>Kaleng</v>
          </cell>
          <cell r="E63" t="str">
            <v>Buah</v>
          </cell>
          <cell r="F63">
            <v>200000</v>
          </cell>
          <cell r="G63">
            <v>200000</v>
          </cell>
          <cell r="H63" t="str">
            <v>lumintu 17/1/06</v>
          </cell>
          <cell r="I63">
            <v>9</v>
          </cell>
          <cell r="J63">
            <v>0</v>
          </cell>
          <cell r="K63">
            <v>240000</v>
          </cell>
          <cell r="L63">
            <v>260000</v>
          </cell>
          <cell r="M63">
            <v>220000.00000000003</v>
          </cell>
          <cell r="N63">
            <v>210000</v>
          </cell>
          <cell r="AC63">
            <v>140000</v>
          </cell>
        </row>
        <row r="64">
          <cell r="A64" t="str">
            <v>CC1524</v>
          </cell>
          <cell r="B64">
            <v>1057</v>
          </cell>
          <cell r="C64" t="str">
            <v>CCO 150/240</v>
          </cell>
          <cell r="D64" t="str">
            <v>Buah</v>
          </cell>
          <cell r="E64" t="str">
            <v>Buah</v>
          </cell>
          <cell r="F64">
            <v>200000</v>
          </cell>
          <cell r="G64">
            <v>3107.0780999999997</v>
          </cell>
          <cell r="H64">
            <v>8</v>
          </cell>
          <cell r="I64">
            <v>9</v>
          </cell>
          <cell r="J64">
            <v>0</v>
          </cell>
          <cell r="K64">
            <v>240000</v>
          </cell>
          <cell r="L64">
            <v>260000</v>
          </cell>
          <cell r="M64">
            <v>220000.00000000003</v>
          </cell>
          <cell r="N64">
            <v>210000</v>
          </cell>
          <cell r="AC64">
            <v>140000</v>
          </cell>
        </row>
        <row r="65">
          <cell r="A65" t="str">
            <v>CC1616</v>
          </cell>
          <cell r="B65">
            <v>1058</v>
          </cell>
          <cell r="C65" t="str">
            <v>CCO 16 - 16 mm</v>
          </cell>
          <cell r="D65" t="str">
            <v>Buah</v>
          </cell>
          <cell r="E65">
            <v>4000</v>
          </cell>
          <cell r="F65">
            <v>1450</v>
          </cell>
          <cell r="G65">
            <v>4000</v>
          </cell>
          <cell r="H65">
            <v>2</v>
          </cell>
          <cell r="I65">
            <v>9</v>
          </cell>
          <cell r="J65">
            <v>4800</v>
          </cell>
          <cell r="K65">
            <v>240000</v>
          </cell>
          <cell r="L65">
            <v>260000</v>
          </cell>
          <cell r="M65">
            <v>220000.00000000003</v>
          </cell>
          <cell r="N65">
            <v>210000</v>
          </cell>
          <cell r="AC65">
            <v>140000</v>
          </cell>
        </row>
        <row r="66">
          <cell r="A66" t="str">
            <v>CC167</v>
          </cell>
          <cell r="B66">
            <v>1059</v>
          </cell>
          <cell r="C66" t="str">
            <v>CCO 16 - 70 mm</v>
          </cell>
          <cell r="D66" t="str">
            <v>Buah</v>
          </cell>
          <cell r="E66">
            <v>5000</v>
          </cell>
          <cell r="F66">
            <v>5000</v>
          </cell>
          <cell r="G66">
            <v>5000</v>
          </cell>
          <cell r="H66">
            <v>8</v>
          </cell>
          <cell r="J66">
            <v>6000</v>
          </cell>
          <cell r="K66">
            <v>378000</v>
          </cell>
          <cell r="L66">
            <v>409500</v>
          </cell>
          <cell r="M66">
            <v>346500</v>
          </cell>
          <cell r="N66">
            <v>330750</v>
          </cell>
          <cell r="AC66">
            <v>220500</v>
          </cell>
        </row>
        <row r="67">
          <cell r="A67" t="str">
            <v>CC1635</v>
          </cell>
          <cell r="B67">
            <v>1060</v>
          </cell>
          <cell r="C67" t="str">
            <v>CCO 16/35</v>
          </cell>
          <cell r="D67" t="str">
            <v>Buah</v>
          </cell>
          <cell r="E67" t="str">
            <v>Buah</v>
          </cell>
          <cell r="F67">
            <v>350000</v>
          </cell>
          <cell r="G67">
            <v>750.74839000000009</v>
          </cell>
          <cell r="H67">
            <v>3</v>
          </cell>
          <cell r="I67">
            <v>9</v>
          </cell>
          <cell r="J67">
            <v>0</v>
          </cell>
          <cell r="K67">
            <v>420000</v>
          </cell>
          <cell r="L67">
            <v>455000</v>
          </cell>
          <cell r="M67">
            <v>385000.00000000006</v>
          </cell>
          <cell r="N67">
            <v>367500</v>
          </cell>
          <cell r="AC67">
            <v>244999.99999999997</v>
          </cell>
        </row>
        <row r="68">
          <cell r="A68" t="str">
            <v>CC2424</v>
          </cell>
          <cell r="B68">
            <v>1061</v>
          </cell>
          <cell r="C68" t="str">
            <v>CCO 240 - 240 mm/HEC</v>
          </cell>
          <cell r="D68" t="str">
            <v>Buah</v>
          </cell>
          <cell r="E68" t="str">
            <v>Buah</v>
          </cell>
          <cell r="F68">
            <v>374000</v>
          </cell>
          <cell r="G68">
            <v>1471.61112</v>
          </cell>
          <cell r="H68">
            <v>8</v>
          </cell>
          <cell r="I68">
            <v>9</v>
          </cell>
          <cell r="J68">
            <v>0</v>
          </cell>
          <cell r="K68">
            <v>448800</v>
          </cell>
          <cell r="L68">
            <v>486200</v>
          </cell>
          <cell r="M68">
            <v>411400.00000000006</v>
          </cell>
          <cell r="N68">
            <v>392700</v>
          </cell>
          <cell r="AC68">
            <v>261799.99999999997</v>
          </cell>
        </row>
        <row r="69">
          <cell r="A69" t="str">
            <v>CC3535</v>
          </cell>
          <cell r="B69">
            <v>1062</v>
          </cell>
          <cell r="C69" t="str">
            <v>CCO 35 - 35 mm/HEC</v>
          </cell>
          <cell r="D69" t="str">
            <v>Buah</v>
          </cell>
          <cell r="E69">
            <v>4800</v>
          </cell>
          <cell r="F69">
            <v>4800</v>
          </cell>
          <cell r="G69">
            <v>2897.8784799999994</v>
          </cell>
          <cell r="H69">
            <v>5</v>
          </cell>
          <cell r="I69">
            <v>9</v>
          </cell>
          <cell r="J69">
            <v>5760</v>
          </cell>
          <cell r="K69">
            <v>420000</v>
          </cell>
          <cell r="L69">
            <v>455000</v>
          </cell>
          <cell r="M69">
            <v>385000.00000000006</v>
          </cell>
          <cell r="N69">
            <v>367500</v>
          </cell>
          <cell r="AC69">
            <v>244999.99999999997</v>
          </cell>
        </row>
        <row r="70">
          <cell r="A70" t="str">
            <v>CC3570</v>
          </cell>
          <cell r="B70">
            <v>1063</v>
          </cell>
          <cell r="C70" t="str">
            <v>CCO 35 - 70 mm/HEC</v>
          </cell>
          <cell r="D70" t="str">
            <v>Buah</v>
          </cell>
          <cell r="E70" t="str">
            <v>Buah</v>
          </cell>
          <cell r="F70">
            <v>425000</v>
          </cell>
          <cell r="G70">
            <v>400000</v>
          </cell>
          <cell r="H70" t="str">
            <v>lumintu 12/3/06</v>
          </cell>
          <cell r="I70">
            <v>9</v>
          </cell>
          <cell r="J70">
            <v>0</v>
          </cell>
          <cell r="K70">
            <v>510000</v>
          </cell>
          <cell r="L70">
            <v>552500</v>
          </cell>
          <cell r="M70">
            <v>467500.00000000006</v>
          </cell>
          <cell r="N70">
            <v>446250</v>
          </cell>
          <cell r="AC70">
            <v>297500</v>
          </cell>
        </row>
        <row r="71">
          <cell r="A71" t="str">
            <v>CC7015</v>
          </cell>
          <cell r="B71">
            <v>1064</v>
          </cell>
          <cell r="C71" t="str">
            <v>CCO 70 - 150 mm/HEC</v>
          </cell>
          <cell r="D71" t="str">
            <v>Buah</v>
          </cell>
          <cell r="E71">
            <v>8000</v>
          </cell>
          <cell r="F71">
            <v>8000</v>
          </cell>
          <cell r="G71">
            <v>4577.1434099999997</v>
          </cell>
          <cell r="H71">
            <v>7</v>
          </cell>
          <cell r="I71">
            <v>9</v>
          </cell>
          <cell r="J71">
            <v>9600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AC71">
            <v>0</v>
          </cell>
        </row>
        <row r="72">
          <cell r="A72" t="str">
            <v>CC7024</v>
          </cell>
          <cell r="B72">
            <v>1065</v>
          </cell>
          <cell r="C72" t="str">
            <v>CCO 70 - 240 mm/HEC</v>
          </cell>
          <cell r="D72" t="str">
            <v>Buah</v>
          </cell>
          <cell r="E72" t="str">
            <v>Buah</v>
          </cell>
          <cell r="F72">
            <v>480000</v>
          </cell>
          <cell r="G72">
            <v>2195.0501999999997</v>
          </cell>
          <cell r="H72">
            <v>8</v>
          </cell>
          <cell r="J72">
            <v>0</v>
          </cell>
          <cell r="K72">
            <v>576000</v>
          </cell>
          <cell r="L72">
            <v>624000</v>
          </cell>
          <cell r="M72">
            <v>528000</v>
          </cell>
          <cell r="N72">
            <v>504000</v>
          </cell>
          <cell r="AC72">
            <v>336000</v>
          </cell>
        </row>
        <row r="73">
          <cell r="A73" t="str">
            <v>CC77</v>
          </cell>
          <cell r="B73">
            <v>1066</v>
          </cell>
          <cell r="C73" t="str">
            <v>CCO 70 - 70 mm</v>
          </cell>
          <cell r="D73" t="str">
            <v>Buah</v>
          </cell>
          <cell r="E73">
            <v>6200</v>
          </cell>
          <cell r="F73">
            <v>6200</v>
          </cell>
          <cell r="G73">
            <v>6000</v>
          </cell>
          <cell r="H73">
            <v>4</v>
          </cell>
          <cell r="I73">
            <v>9</v>
          </cell>
          <cell r="J73">
            <v>7440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AC73">
            <v>0</v>
          </cell>
        </row>
        <row r="74">
          <cell r="A74" t="str">
            <v>KR1616</v>
          </cell>
          <cell r="B74">
            <v>1067</v>
          </cell>
          <cell r="C74" t="str">
            <v>Cco H  Type (Krimpit) 16/16</v>
          </cell>
          <cell r="D74" t="str">
            <v>Buah</v>
          </cell>
          <cell r="E74" t="str">
            <v>Buah</v>
          </cell>
          <cell r="F74">
            <v>16000</v>
          </cell>
          <cell r="G74">
            <v>4740.4840000000004</v>
          </cell>
          <cell r="H74">
            <v>3</v>
          </cell>
          <cell r="I74">
            <v>9</v>
          </cell>
          <cell r="J74">
            <v>0</v>
          </cell>
          <cell r="K74">
            <v>19200</v>
          </cell>
          <cell r="L74">
            <v>20800</v>
          </cell>
          <cell r="M74">
            <v>17600</v>
          </cell>
          <cell r="N74">
            <v>16800</v>
          </cell>
          <cell r="AC74">
            <v>11200</v>
          </cell>
        </row>
        <row r="75">
          <cell r="A75" t="str">
            <v>KR357</v>
          </cell>
          <cell r="B75">
            <v>1068</v>
          </cell>
          <cell r="C75" t="str">
            <v>Cco H Type (Krimpit) 35/70</v>
          </cell>
          <cell r="D75" t="str">
            <v>Buah</v>
          </cell>
          <cell r="E75">
            <v>8000</v>
          </cell>
          <cell r="F75">
            <v>8000</v>
          </cell>
          <cell r="G75">
            <v>6500</v>
          </cell>
          <cell r="H75">
            <v>8</v>
          </cell>
          <cell r="I75">
            <v>9</v>
          </cell>
          <cell r="J75">
            <v>9600</v>
          </cell>
          <cell r="K75">
            <v>24600</v>
          </cell>
          <cell r="L75">
            <v>26650</v>
          </cell>
          <cell r="M75">
            <v>22550.000000000004</v>
          </cell>
          <cell r="N75">
            <v>21525</v>
          </cell>
          <cell r="AC75">
            <v>14349.999999999998</v>
          </cell>
        </row>
        <row r="76">
          <cell r="A76" t="str">
            <v>CB</v>
          </cell>
          <cell r="B76">
            <v>1069</v>
          </cell>
          <cell r="C76" t="str">
            <v>Center Bracket    12,5 KN</v>
          </cell>
          <cell r="D76" t="str">
            <v>Buah</v>
          </cell>
          <cell r="E76">
            <v>21000</v>
          </cell>
          <cell r="F76">
            <v>21000</v>
          </cell>
          <cell r="G76">
            <v>16500</v>
          </cell>
          <cell r="H76">
            <v>4</v>
          </cell>
          <cell r="I76">
            <v>9</v>
          </cell>
          <cell r="J76">
            <v>25200</v>
          </cell>
          <cell r="K76">
            <v>29400</v>
          </cell>
          <cell r="L76">
            <v>31850</v>
          </cell>
          <cell r="M76">
            <v>26950.000000000004</v>
          </cell>
          <cell r="N76">
            <v>25725</v>
          </cell>
          <cell r="AC76">
            <v>17150</v>
          </cell>
        </row>
        <row r="77">
          <cell r="A77" t="str">
            <v>CGR</v>
          </cell>
          <cell r="B77">
            <v>1070</v>
          </cell>
          <cell r="C77" t="str">
            <v>Cincin Grond rod</v>
          </cell>
          <cell r="D77" t="str">
            <v>Buah</v>
          </cell>
          <cell r="E77">
            <v>4500</v>
          </cell>
          <cell r="F77">
            <v>4500</v>
          </cell>
          <cell r="G77">
            <v>1279.9306799999999</v>
          </cell>
          <cell r="H77">
            <v>6</v>
          </cell>
          <cell r="I77">
            <v>9</v>
          </cell>
          <cell r="J77">
            <v>5400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AC77">
            <v>0</v>
          </cell>
        </row>
        <row r="78">
          <cell r="A78" t="str">
            <v>CGR 5/8</v>
          </cell>
          <cell r="B78">
            <v>1071</v>
          </cell>
          <cell r="C78" t="str">
            <v>Clamp Ground Rod  5/8"</v>
          </cell>
          <cell r="D78" t="str">
            <v>Buah</v>
          </cell>
          <cell r="E78" t="str">
            <v>Buah</v>
          </cell>
          <cell r="G78">
            <v>3982.0065599999998</v>
          </cell>
          <cell r="H78">
            <v>7</v>
          </cell>
          <cell r="I78">
            <v>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AC78">
            <v>0</v>
          </cell>
        </row>
        <row r="79">
          <cell r="A79" t="str">
            <v>SHCL</v>
          </cell>
          <cell r="B79">
            <v>1072</v>
          </cell>
          <cell r="C79" t="str">
            <v>Sacle hang + co level com</v>
          </cell>
          <cell r="D79" t="str">
            <v>Buah</v>
          </cell>
          <cell r="E79">
            <v>16500</v>
          </cell>
          <cell r="F79">
            <v>16500</v>
          </cell>
          <cell r="G79">
            <v>15000</v>
          </cell>
          <cell r="H79">
            <v>8</v>
          </cell>
          <cell r="J79">
            <v>19800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AC79">
            <v>0</v>
          </cell>
        </row>
        <row r="80">
          <cell r="A80" t="str">
            <v>CLV</v>
          </cell>
          <cell r="B80">
            <v>1073</v>
          </cell>
          <cell r="C80" t="str">
            <v>Clevis Swinging Secondary</v>
          </cell>
          <cell r="D80" t="str">
            <v>Buah</v>
          </cell>
          <cell r="E80">
            <v>6500</v>
          </cell>
          <cell r="F80">
            <v>6500</v>
          </cell>
          <cell r="G80">
            <v>3495.0764099999992</v>
          </cell>
          <cell r="H80">
            <v>7500</v>
          </cell>
          <cell r="I80">
            <v>9</v>
          </cell>
          <cell r="J80">
            <v>7800</v>
          </cell>
          <cell r="K80">
            <v>17400</v>
          </cell>
          <cell r="L80">
            <v>18850</v>
          </cell>
          <cell r="M80">
            <v>15950.000000000002</v>
          </cell>
          <cell r="N80">
            <v>15225</v>
          </cell>
          <cell r="AC80">
            <v>10150</v>
          </cell>
        </row>
        <row r="81">
          <cell r="A81" t="str">
            <v>CT35</v>
          </cell>
          <cell r="B81">
            <v>1074</v>
          </cell>
          <cell r="C81" t="str">
            <v>Compresion Terminal Lug 35 mm2</v>
          </cell>
          <cell r="D81" t="str">
            <v>Buah</v>
          </cell>
          <cell r="E81">
            <v>6000</v>
          </cell>
          <cell r="F81">
            <v>6000</v>
          </cell>
          <cell r="G81">
            <v>120000</v>
          </cell>
          <cell r="H81" t="str">
            <v>win 21/02/06</v>
          </cell>
          <cell r="I81">
            <v>9</v>
          </cell>
          <cell r="J81">
            <v>7200</v>
          </cell>
          <cell r="K81">
            <v>144000</v>
          </cell>
          <cell r="L81">
            <v>156000</v>
          </cell>
          <cell r="M81">
            <v>132000</v>
          </cell>
          <cell r="N81">
            <v>126000</v>
          </cell>
          <cell r="O81">
            <v>195000</v>
          </cell>
          <cell r="AC81">
            <v>84000</v>
          </cell>
        </row>
        <row r="82">
          <cell r="A82" t="str">
            <v>CTL</v>
          </cell>
          <cell r="B82">
            <v>1075</v>
          </cell>
          <cell r="C82" t="str">
            <v>Compression Terminal lug</v>
          </cell>
          <cell r="D82" t="str">
            <v>Buah</v>
          </cell>
          <cell r="E82" t="str">
            <v>Buah</v>
          </cell>
          <cell r="F82">
            <v>82500</v>
          </cell>
          <cell r="G82">
            <v>98000</v>
          </cell>
          <cell r="H82" t="str">
            <v>ha 7/3/06</v>
          </cell>
          <cell r="I82">
            <v>9</v>
          </cell>
          <cell r="J82">
            <v>0</v>
          </cell>
          <cell r="K82">
            <v>99000</v>
          </cell>
          <cell r="L82">
            <v>107250</v>
          </cell>
          <cell r="M82">
            <v>90750.000000000015</v>
          </cell>
          <cell r="N82">
            <v>86625</v>
          </cell>
          <cell r="AC82">
            <v>57749.999999999993</v>
          </cell>
        </row>
        <row r="83">
          <cell r="A83" t="str">
            <v>ARM15</v>
          </cell>
          <cell r="B83">
            <v>1076</v>
          </cell>
          <cell r="C83" t="str">
            <v>Cross Arm Steel 1.500  mm (UNP 10) galvanis</v>
          </cell>
          <cell r="D83" t="str">
            <v>Buah</v>
          </cell>
          <cell r="E83">
            <v>100000</v>
          </cell>
          <cell r="F83">
            <v>97500</v>
          </cell>
          <cell r="G83">
            <v>95000</v>
          </cell>
          <cell r="H83">
            <v>2</v>
          </cell>
          <cell r="I83">
            <v>9</v>
          </cell>
          <cell r="J83">
            <v>120000</v>
          </cell>
          <cell r="K83">
            <v>120000</v>
          </cell>
          <cell r="L83">
            <v>130000</v>
          </cell>
          <cell r="M83">
            <v>110000.00000000001</v>
          </cell>
          <cell r="N83">
            <v>105000</v>
          </cell>
          <cell r="AC83">
            <v>70000</v>
          </cell>
        </row>
        <row r="84">
          <cell r="A84" t="str">
            <v>ARM2</v>
          </cell>
          <cell r="B84">
            <v>1077</v>
          </cell>
          <cell r="C84" t="str">
            <v>Cross Arm Steel 2.000  mm (UNP 10) galvanis</v>
          </cell>
          <cell r="D84" t="str">
            <v>Buah</v>
          </cell>
          <cell r="E84">
            <v>128000</v>
          </cell>
          <cell r="F84">
            <v>122500</v>
          </cell>
          <cell r="G84">
            <v>13500</v>
          </cell>
          <cell r="H84">
            <v>8</v>
          </cell>
          <cell r="I84">
            <v>9</v>
          </cell>
          <cell r="J84">
            <v>153600</v>
          </cell>
          <cell r="K84">
            <v>14400</v>
          </cell>
          <cell r="L84">
            <v>15600</v>
          </cell>
          <cell r="M84">
            <v>13200.000000000002</v>
          </cell>
          <cell r="N84">
            <v>12600</v>
          </cell>
          <cell r="O84">
            <v>26000</v>
          </cell>
          <cell r="AC84">
            <v>8400</v>
          </cell>
        </row>
        <row r="85">
          <cell r="A85" t="str">
            <v>ARM3</v>
          </cell>
          <cell r="B85">
            <v>1078</v>
          </cell>
          <cell r="C85" t="str">
            <v>Cross Arm Steel 3.000  mm ( UNP 10 ) galvanis</v>
          </cell>
          <cell r="D85" t="str">
            <v>Buah</v>
          </cell>
          <cell r="E85" t="str">
            <v>Buah</v>
          </cell>
          <cell r="F85">
            <v>4000</v>
          </cell>
          <cell r="G85">
            <v>528.66701999999987</v>
          </cell>
          <cell r="H85">
            <v>3</v>
          </cell>
          <cell r="I85">
            <v>9</v>
          </cell>
          <cell r="J85">
            <v>0</v>
          </cell>
          <cell r="K85">
            <v>4800</v>
          </cell>
          <cell r="L85">
            <v>5200</v>
          </cell>
          <cell r="M85">
            <v>4400</v>
          </cell>
          <cell r="N85">
            <v>4200</v>
          </cell>
          <cell r="AC85">
            <v>2800</v>
          </cell>
        </row>
        <row r="86">
          <cell r="A86" t="str">
            <v>J6T</v>
          </cell>
          <cell r="B86">
            <v>1079</v>
          </cell>
          <cell r="C86" t="str">
            <v>Dead End Assembly       (CJ6 - T)</v>
          </cell>
          <cell r="D86" t="str">
            <v>Buah</v>
          </cell>
          <cell r="E86" t="str">
            <v>Buah</v>
          </cell>
          <cell r="F86">
            <v>5050</v>
          </cell>
          <cell r="G86">
            <v>1650</v>
          </cell>
          <cell r="H86">
            <v>7</v>
          </cell>
          <cell r="J86">
            <v>0</v>
          </cell>
          <cell r="K86">
            <v>6060</v>
          </cell>
          <cell r="L86">
            <v>6565</v>
          </cell>
          <cell r="M86">
            <v>5555</v>
          </cell>
          <cell r="N86">
            <v>5302.5</v>
          </cell>
          <cell r="AC86">
            <v>3535</v>
          </cell>
        </row>
        <row r="87">
          <cell r="A87" t="str">
            <v>DA</v>
          </cell>
          <cell r="B87">
            <v>1080</v>
          </cell>
          <cell r="C87" t="str">
            <v>Doble arming</v>
          </cell>
          <cell r="D87" t="str">
            <v>Buah</v>
          </cell>
          <cell r="E87">
            <v>12000</v>
          </cell>
          <cell r="F87">
            <v>12000</v>
          </cell>
          <cell r="G87">
            <v>9700</v>
          </cell>
          <cell r="H87">
            <v>39094</v>
          </cell>
          <cell r="I87">
            <v>9</v>
          </cell>
          <cell r="J87">
            <v>14400</v>
          </cell>
          <cell r="K87">
            <v>6000</v>
          </cell>
          <cell r="L87">
            <v>6500</v>
          </cell>
          <cell r="M87">
            <v>5500</v>
          </cell>
          <cell r="N87">
            <v>5250</v>
          </cell>
          <cell r="AC87">
            <v>3500</v>
          </cell>
        </row>
        <row r="88">
          <cell r="A88" t="str">
            <v>EW1</v>
          </cell>
          <cell r="B88">
            <v>1081</v>
          </cell>
          <cell r="C88" t="str">
            <v>Eser werk 1 tiang</v>
          </cell>
          <cell r="D88" t="str">
            <v>Buah</v>
          </cell>
          <cell r="E88">
            <v>1200000</v>
          </cell>
          <cell r="F88">
            <v>4000</v>
          </cell>
          <cell r="G88">
            <v>32.462009999999992</v>
          </cell>
          <cell r="H88">
            <v>4</v>
          </cell>
          <cell r="I88">
            <v>9</v>
          </cell>
          <cell r="J88">
            <v>1440000</v>
          </cell>
          <cell r="K88">
            <v>4800</v>
          </cell>
          <cell r="L88">
            <v>5200</v>
          </cell>
          <cell r="M88">
            <v>4400</v>
          </cell>
          <cell r="N88">
            <v>4200</v>
          </cell>
          <cell r="AC88">
            <v>2800</v>
          </cell>
        </row>
        <row r="89">
          <cell r="A89" t="str">
            <v>EW2</v>
          </cell>
          <cell r="B89">
            <v>1082</v>
          </cell>
          <cell r="C89" t="str">
            <v>Eser werk 2 tiang</v>
          </cell>
          <cell r="D89" t="str">
            <v>Buah</v>
          </cell>
          <cell r="E89" t="str">
            <v>Buah</v>
          </cell>
          <cell r="F89">
            <v>25000</v>
          </cell>
          <cell r="G89">
            <v>15800</v>
          </cell>
          <cell r="H89">
            <v>3</v>
          </cell>
          <cell r="I89">
            <v>9</v>
          </cell>
          <cell r="J89">
            <v>0</v>
          </cell>
          <cell r="K89">
            <v>30000</v>
          </cell>
          <cell r="L89">
            <v>32500</v>
          </cell>
          <cell r="M89">
            <v>27500.000000000004</v>
          </cell>
          <cell r="N89">
            <v>26250</v>
          </cell>
          <cell r="O89">
            <v>28000</v>
          </cell>
          <cell r="AC89">
            <v>17500</v>
          </cell>
        </row>
        <row r="90">
          <cell r="A90" t="str">
            <v>EA8</v>
          </cell>
          <cell r="B90">
            <v>1083</v>
          </cell>
          <cell r="C90" t="str">
            <v xml:space="preserve">Expanding Anchor   8.000  lbs </v>
          </cell>
          <cell r="D90" t="str">
            <v>Buah</v>
          </cell>
          <cell r="E90">
            <v>30000</v>
          </cell>
          <cell r="F90">
            <v>30000</v>
          </cell>
          <cell r="G90">
            <v>2646.4267199999999</v>
          </cell>
          <cell r="H90">
            <v>30000</v>
          </cell>
          <cell r="I90">
            <v>9</v>
          </cell>
          <cell r="J90">
            <v>36000</v>
          </cell>
          <cell r="K90">
            <v>6624</v>
          </cell>
          <cell r="L90">
            <v>7176</v>
          </cell>
          <cell r="M90">
            <v>6072.0000000000009</v>
          </cell>
          <cell r="N90">
            <v>5796</v>
          </cell>
          <cell r="AC90">
            <v>3863.9999999999995</v>
          </cell>
        </row>
        <row r="91">
          <cell r="A91" t="str">
            <v>EA10</v>
          </cell>
          <cell r="B91">
            <v>1084</v>
          </cell>
          <cell r="C91" t="str">
            <v xml:space="preserve">Expanding Anchor 10.000  lbs </v>
          </cell>
          <cell r="D91" t="str">
            <v>Buah</v>
          </cell>
          <cell r="E91" t="str">
            <v>Buah</v>
          </cell>
          <cell r="F91">
            <v>8050</v>
          </cell>
          <cell r="G91">
            <v>5500</v>
          </cell>
          <cell r="H91">
            <v>2</v>
          </cell>
          <cell r="I91">
            <v>9</v>
          </cell>
          <cell r="J91">
            <v>0</v>
          </cell>
          <cell r="K91">
            <v>9660</v>
          </cell>
          <cell r="L91">
            <v>10465</v>
          </cell>
          <cell r="M91">
            <v>8855</v>
          </cell>
          <cell r="N91">
            <v>8452.5</v>
          </cell>
          <cell r="AC91">
            <v>5635</v>
          </cell>
        </row>
        <row r="92">
          <cell r="A92" t="str">
            <v>Eb1</v>
          </cell>
          <cell r="B92">
            <v>1085</v>
          </cell>
          <cell r="C92" t="str">
            <v>Extra bolt 10 cm</v>
          </cell>
          <cell r="D92" t="str">
            <v>Buah</v>
          </cell>
          <cell r="E92">
            <v>2500</v>
          </cell>
          <cell r="F92">
            <v>2500</v>
          </cell>
          <cell r="G92">
            <v>2009.5529999999997</v>
          </cell>
          <cell r="H92">
            <v>8</v>
          </cell>
          <cell r="I92">
            <v>9</v>
          </cell>
          <cell r="J92">
            <v>3000</v>
          </cell>
          <cell r="K92">
            <v>12600</v>
          </cell>
          <cell r="L92">
            <v>13650</v>
          </cell>
          <cell r="M92">
            <v>11550.000000000002</v>
          </cell>
          <cell r="N92">
            <v>11025</v>
          </cell>
          <cell r="O92">
            <v>24000</v>
          </cell>
          <cell r="AC92">
            <v>7349.9999999999991</v>
          </cell>
        </row>
        <row r="93">
          <cell r="A93" t="str">
            <v>Eb5</v>
          </cell>
          <cell r="B93">
            <v>1086</v>
          </cell>
          <cell r="C93" t="str">
            <v>Extrabol 5 cm</v>
          </cell>
          <cell r="D93" t="str">
            <v>Buah</v>
          </cell>
          <cell r="E93">
            <v>1750</v>
          </cell>
          <cell r="F93">
            <v>1750</v>
          </cell>
          <cell r="G93">
            <v>2411.4636</v>
          </cell>
          <cell r="H93">
            <v>2</v>
          </cell>
          <cell r="I93">
            <v>9</v>
          </cell>
          <cell r="J93">
            <v>2100</v>
          </cell>
          <cell r="K93">
            <v>12000</v>
          </cell>
          <cell r="L93">
            <v>13000</v>
          </cell>
          <cell r="M93">
            <v>11000</v>
          </cell>
          <cell r="N93">
            <v>10500</v>
          </cell>
          <cell r="AC93">
            <v>7000</v>
          </cell>
        </row>
        <row r="94">
          <cell r="A94" t="str">
            <v>EN</v>
          </cell>
          <cell r="B94">
            <v>1087</v>
          </cell>
          <cell r="C94" t="str">
            <v>Eye Nut</v>
          </cell>
          <cell r="D94" t="str">
            <v>Buah</v>
          </cell>
          <cell r="E94">
            <v>5000</v>
          </cell>
          <cell r="F94">
            <v>5000</v>
          </cell>
          <cell r="G94">
            <v>5000</v>
          </cell>
          <cell r="H94">
            <v>6500</v>
          </cell>
          <cell r="I94">
            <v>9</v>
          </cell>
          <cell r="J94">
            <v>6000</v>
          </cell>
          <cell r="K94">
            <v>9000</v>
          </cell>
          <cell r="L94">
            <v>9750</v>
          </cell>
          <cell r="M94">
            <v>8250</v>
          </cell>
          <cell r="N94">
            <v>7875</v>
          </cell>
          <cell r="O94">
            <v>18500</v>
          </cell>
          <cell r="AC94">
            <v>5250</v>
          </cell>
        </row>
        <row r="95">
          <cell r="A95" t="str">
            <v>FCO</v>
          </cell>
          <cell r="B95">
            <v>1088</v>
          </cell>
          <cell r="C95" t="str">
            <v>FCO</v>
          </cell>
          <cell r="D95" t="str">
            <v>Buah</v>
          </cell>
          <cell r="E95">
            <v>450000</v>
          </cell>
          <cell r="F95">
            <v>450000</v>
          </cell>
          <cell r="G95">
            <v>3849.0668999999998</v>
          </cell>
          <cell r="H95">
            <v>4</v>
          </cell>
          <cell r="I95">
            <v>9</v>
          </cell>
          <cell r="J95">
            <v>540000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AC95">
            <v>0</v>
          </cell>
        </row>
        <row r="96">
          <cell r="A96" t="str">
            <v>FL1</v>
          </cell>
          <cell r="B96">
            <v>1089</v>
          </cell>
          <cell r="C96" t="str">
            <v>Fuse Link 10 A</v>
          </cell>
          <cell r="D96" t="str">
            <v>Buah</v>
          </cell>
          <cell r="E96">
            <v>15000</v>
          </cell>
          <cell r="F96">
            <v>9200</v>
          </cell>
          <cell r="G96">
            <v>5874.0779999999986</v>
          </cell>
          <cell r="H96">
            <v>4</v>
          </cell>
          <cell r="I96">
            <v>9</v>
          </cell>
          <cell r="J96">
            <v>18000</v>
          </cell>
          <cell r="K96">
            <v>11040</v>
          </cell>
          <cell r="L96">
            <v>11960</v>
          </cell>
          <cell r="M96">
            <v>10120</v>
          </cell>
          <cell r="N96">
            <v>9660</v>
          </cell>
          <cell r="AC96">
            <v>6440</v>
          </cell>
        </row>
        <row r="97">
          <cell r="A97" t="str">
            <v>FL15</v>
          </cell>
          <cell r="B97">
            <v>1090</v>
          </cell>
          <cell r="C97" t="str">
            <v>Fuse Link 15 A</v>
          </cell>
          <cell r="D97" t="str">
            <v>Buah</v>
          </cell>
          <cell r="E97">
            <v>15000</v>
          </cell>
          <cell r="F97">
            <v>22500</v>
          </cell>
          <cell r="G97">
            <v>522.48378000000002</v>
          </cell>
          <cell r="H97">
            <v>2</v>
          </cell>
          <cell r="I97">
            <v>9</v>
          </cell>
          <cell r="J97">
            <v>18000</v>
          </cell>
          <cell r="K97">
            <v>27000</v>
          </cell>
          <cell r="L97">
            <v>29250</v>
          </cell>
          <cell r="M97">
            <v>24750.000000000004</v>
          </cell>
          <cell r="N97">
            <v>23625</v>
          </cell>
          <cell r="O97">
            <v>42500</v>
          </cell>
          <cell r="AC97">
            <v>15749.999999999998</v>
          </cell>
        </row>
        <row r="98">
          <cell r="A98" t="str">
            <v>FL20</v>
          </cell>
          <cell r="B98">
            <v>1091</v>
          </cell>
          <cell r="C98" t="str">
            <v>Fuse Link 20 A</v>
          </cell>
          <cell r="D98" t="str">
            <v>Buah</v>
          </cell>
          <cell r="E98">
            <v>15000</v>
          </cell>
          <cell r="F98">
            <v>4500</v>
          </cell>
          <cell r="G98">
            <v>1017.14298</v>
          </cell>
          <cell r="H98">
            <v>39139</v>
          </cell>
          <cell r="I98">
            <v>9</v>
          </cell>
          <cell r="J98">
            <v>18000</v>
          </cell>
          <cell r="K98">
            <v>5400</v>
          </cell>
          <cell r="L98">
            <v>5850</v>
          </cell>
          <cell r="M98">
            <v>4950</v>
          </cell>
          <cell r="N98">
            <v>4725</v>
          </cell>
          <cell r="AC98">
            <v>3150</v>
          </cell>
        </row>
        <row r="99">
          <cell r="A99" t="str">
            <v>FL25</v>
          </cell>
          <cell r="B99">
            <v>1092</v>
          </cell>
          <cell r="C99" t="str">
            <v>Fuse Link 25 A</v>
          </cell>
          <cell r="D99" t="str">
            <v>Buah</v>
          </cell>
          <cell r="E99" t="str">
            <v>Buah</v>
          </cell>
          <cell r="G99">
            <v>394.18154999999996</v>
          </cell>
          <cell r="H99">
            <v>2</v>
          </cell>
          <cell r="I99">
            <v>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AC99">
            <v>0</v>
          </cell>
        </row>
        <row r="100">
          <cell r="A100" t="str">
            <v>FL40</v>
          </cell>
          <cell r="B100">
            <v>1093</v>
          </cell>
          <cell r="C100" t="str">
            <v>Fuse Link 40 A</v>
          </cell>
          <cell r="D100" t="str">
            <v>Buah</v>
          </cell>
          <cell r="E100" t="str">
            <v>Buah</v>
          </cell>
          <cell r="F100">
            <v>8000</v>
          </cell>
          <cell r="G100">
            <v>6500</v>
          </cell>
          <cell r="H100">
            <v>39139</v>
          </cell>
          <cell r="I100">
            <v>9</v>
          </cell>
          <cell r="J100">
            <v>0</v>
          </cell>
          <cell r="K100">
            <v>9600</v>
          </cell>
          <cell r="L100">
            <v>10400</v>
          </cell>
          <cell r="M100">
            <v>8800</v>
          </cell>
          <cell r="N100">
            <v>8400</v>
          </cell>
          <cell r="O100">
            <v>8230</v>
          </cell>
          <cell r="AC100">
            <v>5600</v>
          </cell>
        </row>
        <row r="101">
          <cell r="A101" t="str">
            <v>FL 100</v>
          </cell>
          <cell r="B101">
            <v>1094</v>
          </cell>
          <cell r="C101" t="str">
            <v>Fuse Link 100A</v>
          </cell>
          <cell r="D101" t="str">
            <v>Buah</v>
          </cell>
          <cell r="E101" t="str">
            <v>Buah</v>
          </cell>
          <cell r="F101">
            <v>6900</v>
          </cell>
          <cell r="G101">
            <v>3760.4404599999998</v>
          </cell>
          <cell r="H101">
            <v>3</v>
          </cell>
          <cell r="I101">
            <v>9</v>
          </cell>
          <cell r="J101">
            <v>0</v>
          </cell>
          <cell r="K101">
            <v>8280</v>
          </cell>
          <cell r="L101">
            <v>8970</v>
          </cell>
          <cell r="M101">
            <v>7590.0000000000009</v>
          </cell>
          <cell r="N101">
            <v>7245</v>
          </cell>
          <cell r="AC101">
            <v>4830</v>
          </cell>
        </row>
        <row r="102">
          <cell r="A102" t="str">
            <v>FL</v>
          </cell>
          <cell r="B102">
            <v>1095</v>
          </cell>
          <cell r="C102" t="str">
            <v xml:space="preserve">Fuse Link </v>
          </cell>
          <cell r="D102" t="str">
            <v>Buah</v>
          </cell>
          <cell r="E102" t="str">
            <v>Buah</v>
          </cell>
          <cell r="F102">
            <v>131250</v>
          </cell>
          <cell r="G102">
            <v>2040.4691999999998</v>
          </cell>
          <cell r="H102">
            <v>2</v>
          </cell>
          <cell r="I102">
            <v>125000</v>
          </cell>
          <cell r="J102">
            <v>0</v>
          </cell>
          <cell r="K102">
            <v>157500</v>
          </cell>
          <cell r="L102">
            <v>170625</v>
          </cell>
          <cell r="M102">
            <v>144375</v>
          </cell>
          <cell r="N102">
            <v>137812.5</v>
          </cell>
          <cell r="AC102">
            <v>91875</v>
          </cell>
        </row>
        <row r="103">
          <cell r="A103" t="str">
            <v>FL50</v>
          </cell>
          <cell r="B103">
            <v>1096</v>
          </cell>
          <cell r="C103" t="str">
            <v>Fuse Link 50 A</v>
          </cell>
          <cell r="D103" t="str">
            <v>Buah</v>
          </cell>
          <cell r="E103" t="str">
            <v>Buah</v>
          </cell>
          <cell r="F103">
            <v>179550</v>
          </cell>
          <cell r="G103">
            <v>123.66479999999999</v>
          </cell>
          <cell r="H103">
            <v>5</v>
          </cell>
          <cell r="J103">
            <v>0</v>
          </cell>
          <cell r="K103">
            <v>215460</v>
          </cell>
          <cell r="L103">
            <v>233415</v>
          </cell>
          <cell r="M103">
            <v>197505.00000000003</v>
          </cell>
          <cell r="N103">
            <v>188527.5</v>
          </cell>
          <cell r="AC103">
            <v>125684.99999999999</v>
          </cell>
        </row>
        <row r="104">
          <cell r="A104" t="str">
            <v>FL6</v>
          </cell>
          <cell r="B104">
            <v>1097</v>
          </cell>
          <cell r="C104" t="str">
            <v>Fuse link 6 A</v>
          </cell>
          <cell r="D104" t="str">
            <v>Buah</v>
          </cell>
          <cell r="E104" t="str">
            <v>Buah</v>
          </cell>
          <cell r="F104">
            <v>252000</v>
          </cell>
          <cell r="G104">
            <v>1961.1176199999998</v>
          </cell>
          <cell r="H104">
            <v>8</v>
          </cell>
          <cell r="J104">
            <v>0</v>
          </cell>
          <cell r="K104">
            <v>302400</v>
          </cell>
          <cell r="L104">
            <v>327600</v>
          </cell>
          <cell r="M104">
            <v>277200</v>
          </cell>
          <cell r="N104">
            <v>264600</v>
          </cell>
          <cell r="AC104">
            <v>176400</v>
          </cell>
        </row>
        <row r="105">
          <cell r="A105" t="str">
            <v>GR14</v>
          </cell>
          <cell r="B105">
            <v>1098</v>
          </cell>
          <cell r="C105" t="str">
            <v>Ground rod 140 cm</v>
          </cell>
          <cell r="D105" t="str">
            <v>Batang</v>
          </cell>
          <cell r="E105">
            <v>6</v>
          </cell>
          <cell r="F105">
            <v>136500</v>
          </cell>
          <cell r="G105">
            <v>766.7217599999999</v>
          </cell>
          <cell r="H105">
            <v>5</v>
          </cell>
          <cell r="I105">
            <v>9</v>
          </cell>
          <cell r="J105">
            <v>0</v>
          </cell>
          <cell r="K105">
            <v>163800</v>
          </cell>
          <cell r="L105">
            <v>177450</v>
          </cell>
          <cell r="M105">
            <v>150150</v>
          </cell>
          <cell r="N105">
            <v>143325</v>
          </cell>
          <cell r="AC105">
            <v>95550</v>
          </cell>
        </row>
        <row r="106">
          <cell r="A106" t="str">
            <v>GR24</v>
          </cell>
          <cell r="B106">
            <v>1099</v>
          </cell>
          <cell r="C106" t="str">
            <v>Ground rod 240 cm</v>
          </cell>
          <cell r="D106" t="str">
            <v>Batang</v>
          </cell>
          <cell r="E106">
            <v>28000</v>
          </cell>
          <cell r="F106">
            <v>28000</v>
          </cell>
          <cell r="G106">
            <v>6206.4271500000004</v>
          </cell>
          <cell r="H106">
            <v>4</v>
          </cell>
          <cell r="I106">
            <v>9</v>
          </cell>
          <cell r="J106">
            <v>33600</v>
          </cell>
          <cell r="K106">
            <v>1735067.9279999998</v>
          </cell>
          <cell r="L106">
            <v>1879656.922</v>
          </cell>
          <cell r="M106">
            <v>1590478.9340000001</v>
          </cell>
          <cell r="N106">
            <v>1518184.4369999999</v>
          </cell>
          <cell r="AC106">
            <v>1012122.9579999999</v>
          </cell>
        </row>
        <row r="107">
          <cell r="A107" t="str">
            <v>GL</v>
          </cell>
          <cell r="B107">
            <v>1100</v>
          </cell>
          <cell r="C107" t="str">
            <v xml:space="preserve">Ground Lug </v>
          </cell>
          <cell r="D107" t="str">
            <v>Buah</v>
          </cell>
          <cell r="E107">
            <v>2500</v>
          </cell>
          <cell r="F107">
            <v>2500</v>
          </cell>
          <cell r="G107">
            <v>2312.5317599999998</v>
          </cell>
          <cell r="H107">
            <v>3</v>
          </cell>
          <cell r="I107">
            <v>9</v>
          </cell>
          <cell r="J107">
            <v>3000</v>
          </cell>
          <cell r="K107">
            <v>1647789</v>
          </cell>
          <cell r="L107">
            <v>1785104.75</v>
          </cell>
          <cell r="M107">
            <v>1510473.2500000002</v>
          </cell>
          <cell r="N107">
            <v>1441815.375</v>
          </cell>
          <cell r="AC107">
            <v>961210.24999999988</v>
          </cell>
        </row>
        <row r="108">
          <cell r="A108" t="str">
            <v>GR8</v>
          </cell>
          <cell r="B108">
            <v>1101</v>
          </cell>
          <cell r="C108" t="str">
            <v>Ground Rod 5/8" x 8' Copper Weld</v>
          </cell>
          <cell r="D108" t="str">
            <v>Buah</v>
          </cell>
          <cell r="E108" t="str">
            <v>Buah</v>
          </cell>
          <cell r="F108">
            <v>38750</v>
          </cell>
          <cell r="G108">
            <v>30000</v>
          </cell>
          <cell r="H108" t="str">
            <v>win 27/1/06</v>
          </cell>
          <cell r="I108">
            <v>9</v>
          </cell>
          <cell r="J108">
            <v>0</v>
          </cell>
          <cell r="K108">
            <v>46500</v>
          </cell>
          <cell r="L108">
            <v>50375</v>
          </cell>
          <cell r="M108">
            <v>42625</v>
          </cell>
          <cell r="N108">
            <v>40687.5</v>
          </cell>
          <cell r="AC108">
            <v>27125</v>
          </cell>
        </row>
        <row r="109">
          <cell r="A109" t="str">
            <v>KESET</v>
          </cell>
          <cell r="B109">
            <v>1102</v>
          </cell>
          <cell r="C109" t="str">
            <v>Grounding Iron Plate Form Plat/Earth safety mats</v>
          </cell>
          <cell r="D109" t="str">
            <v>Buah</v>
          </cell>
          <cell r="E109">
            <v>200000</v>
          </cell>
          <cell r="F109">
            <v>200000</v>
          </cell>
          <cell r="G109">
            <v>1962.14816</v>
          </cell>
          <cell r="H109">
            <v>2</v>
          </cell>
          <cell r="I109">
            <v>9</v>
          </cell>
          <cell r="J109">
            <v>240000</v>
          </cell>
          <cell r="K109">
            <v>111000</v>
          </cell>
          <cell r="L109">
            <v>120250</v>
          </cell>
          <cell r="M109">
            <v>101750.00000000001</v>
          </cell>
          <cell r="N109">
            <v>97125</v>
          </cell>
          <cell r="AC109">
            <v>64749.999999999993</v>
          </cell>
        </row>
        <row r="110">
          <cell r="A110" t="str">
            <v>GHK</v>
          </cell>
          <cell r="B110">
            <v>1103</v>
          </cell>
          <cell r="C110" t="str">
            <v>Guy Attachment / Guy hok</v>
          </cell>
          <cell r="D110" t="str">
            <v>Buah</v>
          </cell>
          <cell r="E110">
            <v>3000</v>
          </cell>
          <cell r="F110">
            <v>4500</v>
          </cell>
          <cell r="G110">
            <v>1502.5273199999997</v>
          </cell>
          <cell r="H110">
            <v>4</v>
          </cell>
          <cell r="I110">
            <v>4500</v>
          </cell>
          <cell r="J110">
            <v>3600</v>
          </cell>
          <cell r="K110">
            <v>5400</v>
          </cell>
          <cell r="L110">
            <v>5850</v>
          </cell>
          <cell r="M110">
            <v>4950</v>
          </cell>
          <cell r="N110">
            <v>4725</v>
          </cell>
          <cell r="AC110">
            <v>3150</v>
          </cell>
        </row>
        <row r="111">
          <cell r="A111" t="str">
            <v>GW22</v>
          </cell>
          <cell r="B111">
            <v>1104</v>
          </cell>
          <cell r="C111" t="str">
            <v>Guy Wire     22  mm2</v>
          </cell>
          <cell r="D111" t="str">
            <v>Meter</v>
          </cell>
          <cell r="E111" t="str">
            <v>Buah</v>
          </cell>
          <cell r="F111">
            <v>2500</v>
          </cell>
          <cell r="G111">
            <v>3161.6967199999999</v>
          </cell>
          <cell r="H111">
            <v>8</v>
          </cell>
          <cell r="J111">
            <v>0</v>
          </cell>
          <cell r="K111">
            <v>3000</v>
          </cell>
          <cell r="L111">
            <v>3250</v>
          </cell>
          <cell r="M111">
            <v>2750</v>
          </cell>
          <cell r="N111">
            <v>2625</v>
          </cell>
          <cell r="AC111">
            <v>1750</v>
          </cell>
        </row>
        <row r="112">
          <cell r="A112" t="str">
            <v>GW35</v>
          </cell>
          <cell r="B112">
            <v>1105</v>
          </cell>
          <cell r="C112" t="str">
            <v>Guy Wire     35  mm2</v>
          </cell>
          <cell r="D112" t="str">
            <v>Meter</v>
          </cell>
          <cell r="E112">
            <v>3900</v>
          </cell>
          <cell r="F112">
            <v>8000</v>
          </cell>
          <cell r="G112">
            <v>4147.9234999999999</v>
          </cell>
          <cell r="H112" t="str">
            <v>Sigit 1/3/07</v>
          </cell>
          <cell r="J112">
            <v>4680</v>
          </cell>
          <cell r="K112">
            <v>9600</v>
          </cell>
          <cell r="L112">
            <v>10400</v>
          </cell>
          <cell r="M112">
            <v>8800</v>
          </cell>
          <cell r="N112">
            <v>8400</v>
          </cell>
          <cell r="O112">
            <v>8000</v>
          </cell>
          <cell r="AC112">
            <v>5600</v>
          </cell>
        </row>
        <row r="113">
          <cell r="A113" t="str">
            <v>GW70</v>
          </cell>
          <cell r="B113">
            <v>1106</v>
          </cell>
          <cell r="C113" t="str">
            <v>Guy Wire     70  mm2</v>
          </cell>
          <cell r="D113" t="str">
            <v>Meter</v>
          </cell>
          <cell r="E113" t="str">
            <v>Buah</v>
          </cell>
          <cell r="F113">
            <v>495000</v>
          </cell>
          <cell r="G113">
            <v>430.76571999999987</v>
          </cell>
          <cell r="H113">
            <v>3</v>
          </cell>
          <cell r="I113">
            <v>475000</v>
          </cell>
          <cell r="J113">
            <v>0</v>
          </cell>
          <cell r="K113">
            <v>594000</v>
          </cell>
          <cell r="L113">
            <v>643500</v>
          </cell>
          <cell r="M113">
            <v>544500</v>
          </cell>
          <cell r="N113">
            <v>519750</v>
          </cell>
          <cell r="AC113">
            <v>346500</v>
          </cell>
        </row>
        <row r="114">
          <cell r="A114" t="str">
            <v>HLB</v>
          </cell>
          <cell r="B114">
            <v>1107</v>
          </cell>
          <cell r="C114" t="str">
            <v xml:space="preserve">Hot Line Clamp Biasa </v>
          </cell>
          <cell r="D114" t="str">
            <v>Buah</v>
          </cell>
          <cell r="E114">
            <v>30000</v>
          </cell>
          <cell r="F114">
            <v>30000</v>
          </cell>
          <cell r="G114">
            <v>10500</v>
          </cell>
          <cell r="J114">
            <v>36000</v>
          </cell>
          <cell r="K114">
            <v>12000</v>
          </cell>
          <cell r="L114">
            <v>13000</v>
          </cell>
          <cell r="M114">
            <v>11000</v>
          </cell>
          <cell r="N114">
            <v>10500</v>
          </cell>
          <cell r="AC114">
            <v>7000</v>
          </cell>
        </row>
        <row r="115">
          <cell r="A115" t="str">
            <v>LLCJP</v>
          </cell>
          <cell r="B115">
            <v>1108</v>
          </cell>
          <cell r="C115" t="str">
            <v>Hot Line Clamp LLC 70-240 Merk JP</v>
          </cell>
          <cell r="D115" t="str">
            <v>Buah</v>
          </cell>
          <cell r="E115">
            <v>65000</v>
          </cell>
          <cell r="F115">
            <v>10000</v>
          </cell>
          <cell r="G115">
            <v>17500</v>
          </cell>
          <cell r="J115">
            <v>78000</v>
          </cell>
          <cell r="K115">
            <v>12000</v>
          </cell>
          <cell r="L115">
            <v>13000</v>
          </cell>
          <cell r="M115">
            <v>11000</v>
          </cell>
          <cell r="N115">
            <v>10500</v>
          </cell>
          <cell r="AC115">
            <v>7000</v>
          </cell>
        </row>
        <row r="116">
          <cell r="A116" t="str">
            <v>TMJ6T</v>
          </cell>
          <cell r="B116">
            <v>1109</v>
          </cell>
          <cell r="C116" t="str">
            <v>Insulating Tape  (MJ6 - T)</v>
          </cell>
          <cell r="D116" t="str">
            <v>Buah</v>
          </cell>
          <cell r="E116" t="str">
            <v>Buah</v>
          </cell>
          <cell r="F116">
            <v>10000</v>
          </cell>
          <cell r="G116">
            <v>0</v>
          </cell>
          <cell r="J116">
            <v>0</v>
          </cell>
          <cell r="K116">
            <v>12000</v>
          </cell>
          <cell r="L116">
            <v>13000</v>
          </cell>
          <cell r="M116">
            <v>11000</v>
          </cell>
          <cell r="N116">
            <v>10500</v>
          </cell>
          <cell r="AC116">
            <v>7000</v>
          </cell>
        </row>
        <row r="117">
          <cell r="A117" t="str">
            <v>SUS</v>
          </cell>
          <cell r="B117">
            <v>1110</v>
          </cell>
          <cell r="C117" t="str">
            <v>Isolator Tarik ( Suspension ) 20 KV</v>
          </cell>
          <cell r="D117" t="str">
            <v>Buah</v>
          </cell>
          <cell r="E117">
            <v>103000</v>
          </cell>
          <cell r="F117">
            <v>103000</v>
          </cell>
          <cell r="G117">
            <v>15000</v>
          </cell>
          <cell r="H117" t="str">
            <v>Sigit 1/12/06</v>
          </cell>
          <cell r="J117">
            <v>123600</v>
          </cell>
          <cell r="K117">
            <v>18000</v>
          </cell>
          <cell r="L117">
            <v>19500</v>
          </cell>
          <cell r="M117">
            <v>16500</v>
          </cell>
          <cell r="N117">
            <v>15750</v>
          </cell>
          <cell r="AC117">
            <v>10500</v>
          </cell>
        </row>
        <row r="118">
          <cell r="A118" t="str">
            <v>LS</v>
          </cell>
          <cell r="B118">
            <v>1111</v>
          </cell>
          <cell r="C118" t="str">
            <v>Isolator Tumpu ( Long Shank ) 20 KV</v>
          </cell>
          <cell r="D118" t="str">
            <v>Buah</v>
          </cell>
          <cell r="E118">
            <v>93000</v>
          </cell>
          <cell r="F118">
            <v>93000</v>
          </cell>
          <cell r="G118">
            <v>15000</v>
          </cell>
          <cell r="H118" t="str">
            <v>Sigit 1/12/06</v>
          </cell>
          <cell r="J118">
            <v>111600</v>
          </cell>
          <cell r="K118">
            <v>18000</v>
          </cell>
          <cell r="L118">
            <v>19500</v>
          </cell>
          <cell r="M118">
            <v>16500</v>
          </cell>
          <cell r="N118">
            <v>15750</v>
          </cell>
          <cell r="AC118">
            <v>10500</v>
          </cell>
        </row>
        <row r="119">
          <cell r="A119" t="str">
            <v>SS</v>
          </cell>
          <cell r="B119">
            <v>1112</v>
          </cell>
          <cell r="C119" t="str">
            <v>Isolator Tumpu ( Short Shank ) 20 KV</v>
          </cell>
          <cell r="D119" t="str">
            <v>Buah</v>
          </cell>
          <cell r="E119" t="str">
            <v>Buah</v>
          </cell>
          <cell r="F119">
            <v>16000</v>
          </cell>
          <cell r="G119">
            <v>0</v>
          </cell>
          <cell r="J119">
            <v>0</v>
          </cell>
          <cell r="K119">
            <v>19200</v>
          </cell>
          <cell r="L119">
            <v>20800</v>
          </cell>
          <cell r="M119">
            <v>17600</v>
          </cell>
          <cell r="N119">
            <v>16800</v>
          </cell>
          <cell r="AC119">
            <v>11200</v>
          </cell>
        </row>
        <row r="120">
          <cell r="A120" t="str">
            <v>J5T</v>
          </cell>
          <cell r="B120">
            <v>1113</v>
          </cell>
          <cell r="C120" t="str">
            <v>J5 - T ( CJ2 )</v>
          </cell>
          <cell r="D120" t="str">
            <v>Buah</v>
          </cell>
          <cell r="E120">
            <v>11500</v>
          </cell>
          <cell r="F120">
            <v>11500</v>
          </cell>
          <cell r="G120">
            <v>11500</v>
          </cell>
          <cell r="J120">
            <v>13800</v>
          </cell>
          <cell r="K120">
            <v>15600</v>
          </cell>
          <cell r="L120">
            <v>16900</v>
          </cell>
          <cell r="M120">
            <v>14300.000000000002</v>
          </cell>
          <cell r="N120">
            <v>13650</v>
          </cell>
          <cell r="AC120">
            <v>9100</v>
          </cell>
        </row>
        <row r="121">
          <cell r="A121" t="str">
            <v>J6T</v>
          </cell>
          <cell r="B121">
            <v>1114</v>
          </cell>
          <cell r="C121" t="str">
            <v>J6 - T ( CJ4 )</v>
          </cell>
          <cell r="D121" t="str">
            <v>Buah</v>
          </cell>
          <cell r="E121">
            <v>13500</v>
          </cell>
          <cell r="F121">
            <v>13500</v>
          </cell>
          <cell r="G121">
            <v>0</v>
          </cell>
          <cell r="J121">
            <v>16200</v>
          </cell>
          <cell r="K121">
            <v>15600</v>
          </cell>
          <cell r="L121">
            <v>16900</v>
          </cell>
          <cell r="M121">
            <v>14300.000000000002</v>
          </cell>
          <cell r="N121">
            <v>13650</v>
          </cell>
          <cell r="AC121">
            <v>9100</v>
          </cell>
        </row>
        <row r="122">
          <cell r="A122" t="str">
            <v>J7T</v>
          </cell>
          <cell r="B122">
            <v>1115</v>
          </cell>
          <cell r="C122" t="str">
            <v>J7 - T ( CJ3 )</v>
          </cell>
          <cell r="D122" t="str">
            <v>Buah</v>
          </cell>
          <cell r="E122" t="str">
            <v>Buah</v>
          </cell>
          <cell r="F122">
            <v>20000</v>
          </cell>
          <cell r="G122">
            <v>0</v>
          </cell>
          <cell r="J122">
            <v>0</v>
          </cell>
          <cell r="K122">
            <v>24000</v>
          </cell>
          <cell r="L122">
            <v>26000</v>
          </cell>
          <cell r="M122">
            <v>22000</v>
          </cell>
          <cell r="N122">
            <v>21000</v>
          </cell>
          <cell r="AC122">
            <v>14000</v>
          </cell>
        </row>
        <row r="123">
          <cell r="A123" t="str">
            <v>JS16</v>
          </cell>
          <cell r="B123">
            <v>1116</v>
          </cell>
          <cell r="C123" t="str">
            <v>joint sleave 16 mm</v>
          </cell>
          <cell r="D123" t="str">
            <v>Buah</v>
          </cell>
          <cell r="E123" t="str">
            <v>Buah</v>
          </cell>
          <cell r="F123">
            <v>20000</v>
          </cell>
          <cell r="G123">
            <v>0</v>
          </cell>
          <cell r="J123">
            <v>0</v>
          </cell>
          <cell r="K123">
            <v>24000</v>
          </cell>
          <cell r="L123">
            <v>26000</v>
          </cell>
          <cell r="M123">
            <v>22000</v>
          </cell>
          <cell r="N123">
            <v>21000</v>
          </cell>
          <cell r="AC123">
            <v>14000</v>
          </cell>
        </row>
        <row r="124">
          <cell r="A124" t="str">
            <v>JS25</v>
          </cell>
          <cell r="B124">
            <v>1117</v>
          </cell>
          <cell r="C124" t="str">
            <v>joint sleave 25 mm</v>
          </cell>
          <cell r="D124" t="str">
            <v>Buah</v>
          </cell>
          <cell r="E124" t="str">
            <v>Buah</v>
          </cell>
          <cell r="F124">
            <v>20000</v>
          </cell>
          <cell r="G124">
            <v>0</v>
          </cell>
          <cell r="J124">
            <v>0</v>
          </cell>
          <cell r="K124">
            <v>24000</v>
          </cell>
          <cell r="L124">
            <v>26000</v>
          </cell>
          <cell r="M124">
            <v>22000</v>
          </cell>
          <cell r="N124">
            <v>21000</v>
          </cell>
          <cell r="AC124">
            <v>14000</v>
          </cell>
        </row>
        <row r="125">
          <cell r="A125" t="str">
            <v>JS35</v>
          </cell>
          <cell r="B125">
            <v>1118</v>
          </cell>
          <cell r="C125" t="str">
            <v>joint sleave 35 mm</v>
          </cell>
          <cell r="D125" t="str">
            <v>Buah</v>
          </cell>
          <cell r="E125">
            <v>10000</v>
          </cell>
          <cell r="F125">
            <v>14500</v>
          </cell>
          <cell r="G125">
            <v>10000</v>
          </cell>
          <cell r="J125">
            <v>12000</v>
          </cell>
          <cell r="K125">
            <v>17400</v>
          </cell>
          <cell r="L125">
            <v>18850</v>
          </cell>
          <cell r="M125">
            <v>15950.000000000002</v>
          </cell>
          <cell r="N125">
            <v>15225</v>
          </cell>
          <cell r="AC125">
            <v>10150</v>
          </cell>
        </row>
        <row r="126">
          <cell r="A126" t="str">
            <v>JS70</v>
          </cell>
          <cell r="B126">
            <v>1119</v>
          </cell>
          <cell r="C126" t="str">
            <v>joint sleave 70 mm</v>
          </cell>
          <cell r="D126" t="str">
            <v>Buah</v>
          </cell>
          <cell r="E126">
            <v>25000</v>
          </cell>
          <cell r="F126">
            <v>25000</v>
          </cell>
          <cell r="G126">
            <v>12500</v>
          </cell>
          <cell r="J126">
            <v>30000</v>
          </cell>
          <cell r="K126">
            <v>17400</v>
          </cell>
          <cell r="L126">
            <v>18850</v>
          </cell>
          <cell r="M126">
            <v>15950.000000000002</v>
          </cell>
          <cell r="N126">
            <v>15225</v>
          </cell>
          <cell r="AC126">
            <v>10150</v>
          </cell>
        </row>
        <row r="127">
          <cell r="A127" t="str">
            <v>JS15</v>
          </cell>
          <cell r="B127">
            <v>1120</v>
          </cell>
          <cell r="C127" t="str">
            <v>Joint sleave 150 mm</v>
          </cell>
          <cell r="D127" t="str">
            <v>Buah</v>
          </cell>
          <cell r="E127" t="str">
            <v>Buah</v>
          </cell>
          <cell r="F127">
            <v>14500</v>
          </cell>
          <cell r="G127">
            <v>19500</v>
          </cell>
          <cell r="J127">
            <v>0</v>
          </cell>
          <cell r="K127">
            <v>17400</v>
          </cell>
          <cell r="L127">
            <v>18850</v>
          </cell>
          <cell r="M127">
            <v>15950.000000000002</v>
          </cell>
          <cell r="N127">
            <v>15225</v>
          </cell>
          <cell r="AC127">
            <v>10150</v>
          </cell>
        </row>
        <row r="128">
          <cell r="A128" t="str">
            <v>JS24</v>
          </cell>
          <cell r="B128">
            <v>1121</v>
          </cell>
          <cell r="C128" t="str">
            <v>joint sleave 240 mm</v>
          </cell>
          <cell r="D128" t="str">
            <v>Buah</v>
          </cell>
          <cell r="E128">
            <v>22500</v>
          </cell>
          <cell r="F128">
            <v>22500</v>
          </cell>
          <cell r="G128">
            <v>27500</v>
          </cell>
          <cell r="J128">
            <v>27000</v>
          </cell>
          <cell r="K128">
            <v>17400</v>
          </cell>
          <cell r="L128">
            <v>18850</v>
          </cell>
          <cell r="M128">
            <v>15950.000000000002</v>
          </cell>
          <cell r="N128">
            <v>15225</v>
          </cell>
          <cell r="AC128">
            <v>10150</v>
          </cell>
        </row>
        <row r="129">
          <cell r="A129" t="str">
            <v>KAOS</v>
          </cell>
          <cell r="B129">
            <v>1122</v>
          </cell>
          <cell r="C129" t="str">
            <v>Kain Kaos</v>
          </cell>
          <cell r="D129" t="str">
            <v>G</v>
          </cell>
          <cell r="E129" t="str">
            <v>Buah</v>
          </cell>
          <cell r="F129">
            <v>14500</v>
          </cell>
          <cell r="G129">
            <v>0</v>
          </cell>
          <cell r="J129">
            <v>0</v>
          </cell>
          <cell r="K129">
            <v>17400</v>
          </cell>
          <cell r="L129">
            <v>18850</v>
          </cell>
          <cell r="M129">
            <v>15950.000000000002</v>
          </cell>
          <cell r="N129">
            <v>15225</v>
          </cell>
          <cell r="AC129">
            <v>10150</v>
          </cell>
        </row>
        <row r="130">
          <cell r="A130" t="str">
            <v>KNTN1</v>
          </cell>
          <cell r="B130">
            <v>1123</v>
          </cell>
          <cell r="C130" t="str">
            <v>Kaki NT NH 1</v>
          </cell>
          <cell r="D130" t="str">
            <v>Buah</v>
          </cell>
          <cell r="E130" t="str">
            <v>Buah</v>
          </cell>
          <cell r="F130">
            <v>14500</v>
          </cell>
          <cell r="G130">
            <v>0</v>
          </cell>
          <cell r="J130">
            <v>0</v>
          </cell>
          <cell r="K130">
            <v>17400</v>
          </cell>
          <cell r="L130">
            <v>18850</v>
          </cell>
          <cell r="M130">
            <v>15950.000000000002</v>
          </cell>
          <cell r="N130">
            <v>15225</v>
          </cell>
          <cell r="AC130">
            <v>10150</v>
          </cell>
        </row>
        <row r="131">
          <cell r="A131" t="str">
            <v>KNTN2</v>
          </cell>
          <cell r="B131">
            <v>1124</v>
          </cell>
          <cell r="C131" t="str">
            <v>Kaki NT NH 2</v>
          </cell>
          <cell r="D131" t="str">
            <v>Buah</v>
          </cell>
          <cell r="E131" t="str">
            <v>Buah</v>
          </cell>
          <cell r="F131">
            <v>14500</v>
          </cell>
          <cell r="G131">
            <v>0</v>
          </cell>
          <cell r="J131">
            <v>0</v>
          </cell>
          <cell r="K131">
            <v>17400</v>
          </cell>
          <cell r="L131">
            <v>18850</v>
          </cell>
          <cell r="M131">
            <v>15950.000000000002</v>
          </cell>
          <cell r="N131">
            <v>15225</v>
          </cell>
          <cell r="AC131">
            <v>10150</v>
          </cell>
        </row>
        <row r="132">
          <cell r="A132" t="str">
            <v>KNTN0</v>
          </cell>
          <cell r="B132">
            <v>1125</v>
          </cell>
          <cell r="C132" t="str">
            <v>Kaki NT NH 0</v>
          </cell>
          <cell r="D132" t="str">
            <v>Buah</v>
          </cell>
          <cell r="E132" t="str">
            <v>Buah</v>
          </cell>
          <cell r="F132">
            <v>24000</v>
          </cell>
          <cell r="G132">
            <v>0</v>
          </cell>
          <cell r="J132">
            <v>0</v>
          </cell>
          <cell r="K132">
            <v>28800</v>
          </cell>
          <cell r="L132">
            <v>31200</v>
          </cell>
          <cell r="M132">
            <v>26400.000000000004</v>
          </cell>
          <cell r="N132">
            <v>25200</v>
          </cell>
          <cell r="AC132">
            <v>16800</v>
          </cell>
        </row>
        <row r="133">
          <cell r="A133" t="str">
            <v>KNTN00</v>
          </cell>
          <cell r="B133">
            <v>1126</v>
          </cell>
          <cell r="C133" t="str">
            <v>Kaki NT NH 00</v>
          </cell>
          <cell r="D133" t="str">
            <v>Buah</v>
          </cell>
          <cell r="E133" t="str">
            <v>Buah</v>
          </cell>
          <cell r="F133">
            <v>24000</v>
          </cell>
          <cell r="G133">
            <v>0</v>
          </cell>
          <cell r="J133">
            <v>0</v>
          </cell>
          <cell r="K133">
            <v>28800</v>
          </cell>
          <cell r="L133">
            <v>31200</v>
          </cell>
          <cell r="M133">
            <v>26400.000000000004</v>
          </cell>
          <cell r="N133">
            <v>25200</v>
          </cell>
          <cell r="AC133">
            <v>16800</v>
          </cell>
        </row>
        <row r="134">
          <cell r="A134" t="str">
            <v>KNEE3</v>
          </cell>
          <cell r="B134">
            <v>1127</v>
          </cell>
          <cell r="C134" t="str">
            <v>Knee 3"</v>
          </cell>
          <cell r="D134" t="str">
            <v>Buah</v>
          </cell>
          <cell r="E134" t="str">
            <v>Buah</v>
          </cell>
          <cell r="F134">
            <v>24000</v>
          </cell>
          <cell r="G134">
            <v>0</v>
          </cell>
          <cell r="J134">
            <v>0</v>
          </cell>
          <cell r="K134">
            <v>28800</v>
          </cell>
          <cell r="L134">
            <v>31200</v>
          </cell>
          <cell r="M134">
            <v>26400.000000000004</v>
          </cell>
          <cell r="N134">
            <v>25200</v>
          </cell>
          <cell r="AC134">
            <v>16800</v>
          </cell>
        </row>
        <row r="135">
          <cell r="A135" t="str">
            <v>LC71</v>
          </cell>
          <cell r="B135">
            <v>1128</v>
          </cell>
          <cell r="C135" t="str">
            <v>LC 71</v>
          </cell>
          <cell r="D135" t="str">
            <v>Buah</v>
          </cell>
          <cell r="E135">
            <v>5000</v>
          </cell>
          <cell r="F135">
            <v>3600</v>
          </cell>
          <cell r="G135">
            <v>3500</v>
          </cell>
          <cell r="H135">
            <v>5000</v>
          </cell>
          <cell r="I135">
            <v>4500</v>
          </cell>
          <cell r="J135">
            <v>6000</v>
          </cell>
          <cell r="K135">
            <v>39600</v>
          </cell>
          <cell r="L135">
            <v>42900</v>
          </cell>
          <cell r="M135">
            <v>36300</v>
          </cell>
          <cell r="N135">
            <v>34650</v>
          </cell>
          <cell r="AC135">
            <v>23100</v>
          </cell>
        </row>
        <row r="136">
          <cell r="A136" t="str">
            <v>LC74</v>
          </cell>
          <cell r="B136">
            <v>1129</v>
          </cell>
          <cell r="C136" t="str">
            <v>LC 74</v>
          </cell>
          <cell r="D136" t="str">
            <v>Buah</v>
          </cell>
          <cell r="E136">
            <v>6000</v>
          </cell>
          <cell r="F136">
            <v>33000</v>
          </cell>
          <cell r="G136">
            <v>6000</v>
          </cell>
          <cell r="H136">
            <v>7500</v>
          </cell>
          <cell r="J136">
            <v>7200</v>
          </cell>
          <cell r="K136">
            <v>39600</v>
          </cell>
          <cell r="L136">
            <v>42900</v>
          </cell>
          <cell r="M136">
            <v>36300</v>
          </cell>
          <cell r="N136">
            <v>34650</v>
          </cell>
          <cell r="AC136">
            <v>23100</v>
          </cell>
        </row>
        <row r="137">
          <cell r="A137" t="str">
            <v>LBS</v>
          </cell>
          <cell r="B137">
            <v>1130</v>
          </cell>
          <cell r="C137" t="str">
            <v>Load Break Switches 20 KV ,630 A</v>
          </cell>
          <cell r="D137" t="str">
            <v>Buah</v>
          </cell>
          <cell r="E137" t="str">
            <v>Buah</v>
          </cell>
          <cell r="F137">
            <v>33000</v>
          </cell>
          <cell r="G137">
            <v>0</v>
          </cell>
          <cell r="J137">
            <v>0</v>
          </cell>
          <cell r="K137">
            <v>39600</v>
          </cell>
          <cell r="L137">
            <v>42900</v>
          </cell>
          <cell r="M137">
            <v>36300</v>
          </cell>
          <cell r="N137">
            <v>34650</v>
          </cell>
          <cell r="AC137">
            <v>23100</v>
          </cell>
        </row>
        <row r="138">
          <cell r="A138" t="str">
            <v>LN58</v>
          </cell>
          <cell r="B138">
            <v>1131</v>
          </cell>
          <cell r="C138" t="str">
            <v>Lock nut 5/8"</v>
          </cell>
          <cell r="D138" t="str">
            <v>Buah</v>
          </cell>
          <cell r="E138" t="str">
            <v>Buah</v>
          </cell>
          <cell r="F138">
            <v>33000</v>
          </cell>
          <cell r="G138">
            <v>0</v>
          </cell>
          <cell r="J138">
            <v>0</v>
          </cell>
          <cell r="K138">
            <v>39600</v>
          </cell>
          <cell r="L138">
            <v>42900</v>
          </cell>
          <cell r="M138">
            <v>36300</v>
          </cell>
          <cell r="N138">
            <v>34650</v>
          </cell>
          <cell r="AC138">
            <v>23100</v>
          </cell>
        </row>
        <row r="139">
          <cell r="A139" t="str">
            <v>L17</v>
          </cell>
          <cell r="B139">
            <v>1132</v>
          </cell>
          <cell r="C139" t="str">
            <v>LVTC 1 x 70 mm</v>
          </cell>
          <cell r="D139" t="str">
            <v>Meter</v>
          </cell>
          <cell r="E139">
            <v>6000</v>
          </cell>
          <cell r="F139">
            <v>33000</v>
          </cell>
          <cell r="G139">
            <v>0</v>
          </cell>
          <cell r="J139">
            <v>7200</v>
          </cell>
          <cell r="K139">
            <v>39600</v>
          </cell>
          <cell r="L139">
            <v>42900</v>
          </cell>
          <cell r="M139">
            <v>36300</v>
          </cell>
          <cell r="N139">
            <v>34650</v>
          </cell>
          <cell r="AC139">
            <v>23100</v>
          </cell>
        </row>
        <row r="140">
          <cell r="A140" t="str">
            <v>L15</v>
          </cell>
          <cell r="B140">
            <v>1133</v>
          </cell>
          <cell r="C140" t="str">
            <v>LVTC 1X50</v>
          </cell>
          <cell r="D140" t="str">
            <v>Meter</v>
          </cell>
          <cell r="E140">
            <v>6813.333333333333</v>
          </cell>
          <cell r="F140">
            <v>5000</v>
          </cell>
          <cell r="G140">
            <v>4500</v>
          </cell>
          <cell r="J140">
            <v>8176</v>
          </cell>
          <cell r="K140">
            <v>6000</v>
          </cell>
          <cell r="L140">
            <v>6500</v>
          </cell>
          <cell r="M140">
            <v>5500</v>
          </cell>
          <cell r="N140">
            <v>5250</v>
          </cell>
          <cell r="AC140">
            <v>3500</v>
          </cell>
        </row>
        <row r="141">
          <cell r="A141" t="str">
            <v>L21</v>
          </cell>
          <cell r="B141">
            <v>1134</v>
          </cell>
          <cell r="C141" t="str">
            <v>LVTC 2 x 10 mm</v>
          </cell>
          <cell r="D141" t="str">
            <v>Meter</v>
          </cell>
          <cell r="E141" t="str">
            <v>Batang</v>
          </cell>
          <cell r="F141">
            <v>12600</v>
          </cell>
          <cell r="G141">
            <v>0</v>
          </cell>
          <cell r="J141">
            <v>0</v>
          </cell>
          <cell r="K141">
            <v>15120</v>
          </cell>
          <cell r="L141">
            <v>16380</v>
          </cell>
          <cell r="M141">
            <v>13860.000000000002</v>
          </cell>
          <cell r="N141">
            <v>13230</v>
          </cell>
          <cell r="AC141">
            <v>8820</v>
          </cell>
        </row>
        <row r="142">
          <cell r="A142" t="str">
            <v>L216</v>
          </cell>
          <cell r="B142">
            <v>1135</v>
          </cell>
          <cell r="C142" t="str">
            <v>LVTC 2 x 16 mm</v>
          </cell>
          <cell r="D142" t="str">
            <v>Meter</v>
          </cell>
          <cell r="E142" t="str">
            <v>Batang</v>
          </cell>
          <cell r="F142">
            <v>16600</v>
          </cell>
          <cell r="G142">
            <v>0</v>
          </cell>
          <cell r="J142">
            <v>0</v>
          </cell>
          <cell r="K142">
            <v>19920</v>
          </cell>
          <cell r="L142">
            <v>21580</v>
          </cell>
          <cell r="M142">
            <v>18260</v>
          </cell>
          <cell r="N142">
            <v>17430</v>
          </cell>
          <cell r="AC142">
            <v>11620</v>
          </cell>
        </row>
        <row r="143">
          <cell r="A143" t="str">
            <v>L235</v>
          </cell>
          <cell r="B143">
            <v>1136</v>
          </cell>
          <cell r="C143" t="str">
            <v>LVTC 2 x 35 mm</v>
          </cell>
          <cell r="D143" t="str">
            <v>Meter</v>
          </cell>
          <cell r="E143" t="str">
            <v>Batang</v>
          </cell>
          <cell r="F143">
            <v>36500</v>
          </cell>
          <cell r="G143">
            <v>0</v>
          </cell>
          <cell r="J143">
            <v>0</v>
          </cell>
          <cell r="K143">
            <v>43800</v>
          </cell>
          <cell r="L143">
            <v>47450</v>
          </cell>
          <cell r="M143">
            <v>40150</v>
          </cell>
          <cell r="N143">
            <v>38325</v>
          </cell>
          <cell r="AC143">
            <v>25550</v>
          </cell>
        </row>
        <row r="144">
          <cell r="A144" t="str">
            <v>L2355</v>
          </cell>
          <cell r="B144">
            <v>1137</v>
          </cell>
          <cell r="C144" t="str">
            <v>LVTC 2 x 35 + N 50 mm</v>
          </cell>
          <cell r="D144" t="str">
            <v>Meter</v>
          </cell>
          <cell r="E144">
            <v>14770</v>
          </cell>
          <cell r="F144">
            <v>14770</v>
          </cell>
          <cell r="G144">
            <v>0</v>
          </cell>
          <cell r="J144">
            <v>17724</v>
          </cell>
          <cell r="K144">
            <v>49200</v>
          </cell>
          <cell r="L144">
            <v>53300</v>
          </cell>
          <cell r="M144">
            <v>45100.000000000007</v>
          </cell>
          <cell r="N144">
            <v>43050</v>
          </cell>
          <cell r="AC144">
            <v>28699.999999999996</v>
          </cell>
        </row>
        <row r="145">
          <cell r="A145" t="str">
            <v>L2357</v>
          </cell>
          <cell r="B145">
            <v>1138</v>
          </cell>
          <cell r="C145" t="str">
            <v>LVTC 2 x 35 + N 70 mm</v>
          </cell>
          <cell r="D145" t="str">
            <v>Meter</v>
          </cell>
          <cell r="E145" t="str">
            <v>Buah</v>
          </cell>
          <cell r="F145">
            <v>36500</v>
          </cell>
          <cell r="G145">
            <v>0</v>
          </cell>
          <cell r="J145">
            <v>0</v>
          </cell>
          <cell r="K145">
            <v>43800</v>
          </cell>
          <cell r="L145">
            <v>47450</v>
          </cell>
          <cell r="M145">
            <v>40150</v>
          </cell>
          <cell r="N145">
            <v>38325</v>
          </cell>
          <cell r="AC145">
            <v>25550</v>
          </cell>
        </row>
        <row r="146">
          <cell r="A146" t="str">
            <v>L257</v>
          </cell>
          <cell r="B146">
            <v>1139</v>
          </cell>
          <cell r="C146" t="str">
            <v>LVTC 2 x 50 + N 70 mm</v>
          </cell>
          <cell r="D146" t="str">
            <v>Meter</v>
          </cell>
          <cell r="E146" t="str">
            <v>Buah</v>
          </cell>
          <cell r="F146">
            <v>230000</v>
          </cell>
          <cell r="G146">
            <v>0</v>
          </cell>
          <cell r="J146">
            <v>0</v>
          </cell>
          <cell r="K146">
            <v>276000</v>
          </cell>
          <cell r="L146">
            <v>299000</v>
          </cell>
          <cell r="M146">
            <v>253000.00000000003</v>
          </cell>
          <cell r="N146">
            <v>241500</v>
          </cell>
          <cell r="AC146">
            <v>161000</v>
          </cell>
        </row>
        <row r="147">
          <cell r="A147" t="str">
            <v>L275</v>
          </cell>
          <cell r="B147">
            <v>1140</v>
          </cell>
          <cell r="C147" t="str">
            <v>LVTC 2 x 70 + N 50 mm</v>
          </cell>
          <cell r="D147" t="str">
            <v>Meter</v>
          </cell>
          <cell r="E147">
            <v>20440</v>
          </cell>
          <cell r="F147">
            <v>6000</v>
          </cell>
          <cell r="G147">
            <v>18500</v>
          </cell>
          <cell r="H147">
            <v>18500</v>
          </cell>
          <cell r="J147">
            <v>24528</v>
          </cell>
          <cell r="K147">
            <v>7200</v>
          </cell>
          <cell r="L147">
            <v>7800</v>
          </cell>
          <cell r="M147">
            <v>6600.0000000000009</v>
          </cell>
          <cell r="N147">
            <v>6300</v>
          </cell>
          <cell r="AC147">
            <v>4200</v>
          </cell>
        </row>
        <row r="148">
          <cell r="A148" t="str">
            <v>L32525</v>
          </cell>
          <cell r="B148">
            <v>1141</v>
          </cell>
          <cell r="C148" t="str">
            <v>LVTC 3 x 25 + N 25 mm</v>
          </cell>
          <cell r="D148" t="str">
            <v>Meter</v>
          </cell>
          <cell r="E148" t="str">
            <v>Meter</v>
          </cell>
          <cell r="F148">
            <v>3500</v>
          </cell>
          <cell r="G148">
            <v>0</v>
          </cell>
          <cell r="J148">
            <v>0</v>
          </cell>
          <cell r="K148">
            <v>4200</v>
          </cell>
          <cell r="L148">
            <v>4550</v>
          </cell>
          <cell r="M148">
            <v>3850.0000000000005</v>
          </cell>
          <cell r="N148">
            <v>3675</v>
          </cell>
          <cell r="AC148">
            <v>2450</v>
          </cell>
        </row>
        <row r="149">
          <cell r="A149" t="str">
            <v>L33525</v>
          </cell>
          <cell r="B149">
            <v>1142</v>
          </cell>
          <cell r="C149" t="str">
            <v>LVTC 3 x 35 + N 25 mm</v>
          </cell>
          <cell r="D149" t="str">
            <v>Meter</v>
          </cell>
          <cell r="E149" t="str">
            <v>Meter</v>
          </cell>
          <cell r="F149">
            <v>4550</v>
          </cell>
          <cell r="G149">
            <v>4000</v>
          </cell>
          <cell r="H149" t="str">
            <v>dp27/4/06</v>
          </cell>
          <cell r="J149">
            <v>0</v>
          </cell>
          <cell r="K149">
            <v>5460</v>
          </cell>
          <cell r="L149">
            <v>5915</v>
          </cell>
          <cell r="M149">
            <v>5005</v>
          </cell>
          <cell r="N149">
            <v>4777.5</v>
          </cell>
          <cell r="AC149">
            <v>3185</v>
          </cell>
        </row>
        <row r="150">
          <cell r="A150" t="str">
            <v>L3355</v>
          </cell>
          <cell r="B150">
            <v>1143</v>
          </cell>
          <cell r="C150" t="str">
            <v>LVTC 3 x 35 + N 50 mm</v>
          </cell>
          <cell r="D150" t="str">
            <v>Meter</v>
          </cell>
          <cell r="E150" t="str">
            <v>Meter</v>
          </cell>
          <cell r="F150">
            <v>5750</v>
          </cell>
          <cell r="G150">
            <v>0</v>
          </cell>
          <cell r="J150">
            <v>0</v>
          </cell>
          <cell r="K150">
            <v>6900</v>
          </cell>
          <cell r="L150">
            <v>7475</v>
          </cell>
          <cell r="M150">
            <v>6325.0000000000009</v>
          </cell>
          <cell r="N150">
            <v>6037.5</v>
          </cell>
          <cell r="AC150">
            <v>4024.9999999999995</v>
          </cell>
        </row>
        <row r="151">
          <cell r="A151" t="str">
            <v>L357</v>
          </cell>
          <cell r="B151">
            <v>1144</v>
          </cell>
          <cell r="C151" t="str">
            <v>LVTC 3 x 50 + N 70 mm</v>
          </cell>
          <cell r="D151" t="str">
            <v>Meter</v>
          </cell>
          <cell r="E151" t="str">
            <v>Meter</v>
          </cell>
          <cell r="F151">
            <v>8000</v>
          </cell>
          <cell r="G151">
            <v>0</v>
          </cell>
          <cell r="J151">
            <v>0</v>
          </cell>
          <cell r="K151">
            <v>9600</v>
          </cell>
          <cell r="L151">
            <v>10400</v>
          </cell>
          <cell r="M151">
            <v>8800</v>
          </cell>
          <cell r="N151">
            <v>8400</v>
          </cell>
          <cell r="AC151">
            <v>5600</v>
          </cell>
        </row>
        <row r="152">
          <cell r="A152" t="str">
            <v>L375</v>
          </cell>
          <cell r="B152">
            <v>1145</v>
          </cell>
          <cell r="C152" t="str">
            <v>LVTC 3 x 70 + N 50 mm</v>
          </cell>
          <cell r="D152" t="str">
            <v>Meter</v>
          </cell>
          <cell r="E152">
            <v>29300</v>
          </cell>
          <cell r="F152">
            <v>29300</v>
          </cell>
          <cell r="G152">
            <v>18500</v>
          </cell>
          <cell r="J152">
            <v>35160</v>
          </cell>
          <cell r="K152">
            <v>30000</v>
          </cell>
          <cell r="L152">
            <v>32500</v>
          </cell>
          <cell r="M152">
            <v>27500.000000000004</v>
          </cell>
          <cell r="N152">
            <v>26250</v>
          </cell>
          <cell r="O152">
            <v>30000</v>
          </cell>
          <cell r="AC152">
            <v>17500</v>
          </cell>
        </row>
        <row r="153">
          <cell r="A153" t="str">
            <v>L425</v>
          </cell>
          <cell r="B153">
            <v>1146</v>
          </cell>
          <cell r="C153" t="str">
            <v>LVTC 4 x 25 mm</v>
          </cell>
          <cell r="D153" t="str">
            <v>Meter</v>
          </cell>
          <cell r="E153" t="str">
            <v>Buah</v>
          </cell>
          <cell r="F153">
            <v>100000</v>
          </cell>
          <cell r="G153">
            <v>0</v>
          </cell>
          <cell r="J153">
            <v>0</v>
          </cell>
          <cell r="K153">
            <v>120000</v>
          </cell>
          <cell r="L153">
            <v>130000</v>
          </cell>
          <cell r="M153">
            <v>110000.00000000001</v>
          </cell>
          <cell r="N153">
            <v>105000</v>
          </cell>
          <cell r="O153">
            <v>40000</v>
          </cell>
          <cell r="AC153">
            <v>70000</v>
          </cell>
        </row>
        <row r="154">
          <cell r="A154" t="str">
            <v>MNJG1</v>
          </cell>
          <cell r="B154">
            <v>1147</v>
          </cell>
          <cell r="C154" t="str">
            <v>Meni cap jago 1 KG</v>
          </cell>
          <cell r="D154" t="str">
            <v>Kaleng</v>
          </cell>
          <cell r="E154" t="str">
            <v>Buah</v>
          </cell>
          <cell r="F154">
            <v>74750</v>
          </cell>
          <cell r="G154">
            <v>0</v>
          </cell>
          <cell r="J154">
            <v>0</v>
          </cell>
          <cell r="K154">
            <v>89700</v>
          </cell>
          <cell r="L154">
            <v>97175</v>
          </cell>
          <cell r="M154">
            <v>82225</v>
          </cell>
          <cell r="N154">
            <v>78487.5</v>
          </cell>
          <cell r="O154">
            <v>114000</v>
          </cell>
          <cell r="AC154">
            <v>52325</v>
          </cell>
        </row>
        <row r="155">
          <cell r="A155" t="str">
            <v>NTF11</v>
          </cell>
          <cell r="B155">
            <v>1148</v>
          </cell>
          <cell r="C155" t="str">
            <v>NT Fius 100 A</v>
          </cell>
          <cell r="D155" t="str">
            <v>Buah</v>
          </cell>
          <cell r="E155" t="str">
            <v>Buah</v>
          </cell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AC155">
            <v>0</v>
          </cell>
        </row>
        <row r="156">
          <cell r="A156" t="str">
            <v>NTF1125</v>
          </cell>
          <cell r="B156">
            <v>1149</v>
          </cell>
          <cell r="C156" t="str">
            <v>NT Fius 125 A</v>
          </cell>
          <cell r="D156" t="str">
            <v>Buah</v>
          </cell>
          <cell r="E156" t="str">
            <v>Buah</v>
          </cell>
          <cell r="F156">
            <v>125000</v>
          </cell>
          <cell r="G156">
            <v>0</v>
          </cell>
          <cell r="J156">
            <v>0</v>
          </cell>
          <cell r="K156">
            <v>150000</v>
          </cell>
          <cell r="L156">
            <v>162500</v>
          </cell>
          <cell r="M156">
            <v>137500</v>
          </cell>
          <cell r="N156">
            <v>131250</v>
          </cell>
          <cell r="O156">
            <v>185000</v>
          </cell>
          <cell r="P156">
            <v>256750</v>
          </cell>
          <cell r="AC156">
            <v>87500</v>
          </cell>
        </row>
        <row r="157">
          <cell r="A157" t="str">
            <v>NTF116</v>
          </cell>
          <cell r="B157">
            <v>1150</v>
          </cell>
          <cell r="C157" t="str">
            <v>NT Fius 160 A</v>
          </cell>
          <cell r="D157" t="str">
            <v>Buah</v>
          </cell>
          <cell r="E157" t="str">
            <v>Buah</v>
          </cell>
          <cell r="F157">
            <v>115000</v>
          </cell>
          <cell r="G157">
            <v>0</v>
          </cell>
          <cell r="J157">
            <v>0</v>
          </cell>
          <cell r="K157">
            <v>138000</v>
          </cell>
          <cell r="L157">
            <v>149500</v>
          </cell>
          <cell r="M157">
            <v>126500.00000000001</v>
          </cell>
          <cell r="N157">
            <v>120750</v>
          </cell>
          <cell r="O157">
            <v>165000</v>
          </cell>
          <cell r="AC157">
            <v>80500</v>
          </cell>
        </row>
        <row r="158">
          <cell r="A158" t="str">
            <v>NTF120</v>
          </cell>
          <cell r="B158">
            <v>1151</v>
          </cell>
          <cell r="C158" t="str">
            <v>NT Fius 200 A</v>
          </cell>
          <cell r="D158" t="str">
            <v>Buah</v>
          </cell>
          <cell r="E158" t="str">
            <v>Buah</v>
          </cell>
          <cell r="F158">
            <v>105000</v>
          </cell>
          <cell r="G158">
            <v>0</v>
          </cell>
          <cell r="J158">
            <v>0</v>
          </cell>
          <cell r="K158">
            <v>126000</v>
          </cell>
          <cell r="L158">
            <v>136500</v>
          </cell>
          <cell r="M158">
            <v>115500.00000000001</v>
          </cell>
          <cell r="N158">
            <v>110250</v>
          </cell>
          <cell r="AC158">
            <v>73500</v>
          </cell>
        </row>
        <row r="159">
          <cell r="A159" t="str">
            <v>NTF125</v>
          </cell>
          <cell r="B159">
            <v>1152</v>
          </cell>
          <cell r="C159" t="str">
            <v>NT Fius 250 A</v>
          </cell>
          <cell r="D159" t="str">
            <v>Buah</v>
          </cell>
          <cell r="E159" t="str">
            <v>Buah</v>
          </cell>
          <cell r="F159">
            <v>120000</v>
          </cell>
          <cell r="G159">
            <v>0</v>
          </cell>
          <cell r="J159">
            <v>0</v>
          </cell>
          <cell r="K159">
            <v>144000</v>
          </cell>
          <cell r="L159">
            <v>156000</v>
          </cell>
          <cell r="M159">
            <v>132000</v>
          </cell>
          <cell r="N159">
            <v>126000</v>
          </cell>
          <cell r="O159">
            <v>155000</v>
          </cell>
          <cell r="AC159">
            <v>84000</v>
          </cell>
        </row>
        <row r="160">
          <cell r="A160" t="str">
            <v>NTF130</v>
          </cell>
          <cell r="B160">
            <v>1153</v>
          </cell>
          <cell r="C160" t="str">
            <v>NT Fius 300 A</v>
          </cell>
          <cell r="D160" t="str">
            <v>Buah</v>
          </cell>
          <cell r="E160" t="str">
            <v>Buah</v>
          </cell>
          <cell r="F160">
            <v>14500</v>
          </cell>
          <cell r="G160">
            <v>0</v>
          </cell>
          <cell r="J160">
            <v>0</v>
          </cell>
          <cell r="K160">
            <v>17400</v>
          </cell>
          <cell r="L160">
            <v>18850</v>
          </cell>
          <cell r="M160">
            <v>15950.000000000002</v>
          </cell>
          <cell r="N160">
            <v>15225</v>
          </cell>
          <cell r="O160">
            <v>24727</v>
          </cell>
          <cell r="AC160">
            <v>10150</v>
          </cell>
        </row>
        <row r="161">
          <cell r="A161" t="str">
            <v>NTF163</v>
          </cell>
          <cell r="B161">
            <v>1154</v>
          </cell>
          <cell r="C161" t="str">
            <v>NT Fius 63 A</v>
          </cell>
          <cell r="D161" t="str">
            <v>Buah</v>
          </cell>
          <cell r="E161" t="str">
            <v>Buah</v>
          </cell>
          <cell r="F161">
            <v>19500</v>
          </cell>
          <cell r="G161">
            <v>0</v>
          </cell>
          <cell r="J161">
            <v>0</v>
          </cell>
          <cell r="K161">
            <v>23400</v>
          </cell>
          <cell r="L161">
            <v>25350</v>
          </cell>
          <cell r="M161">
            <v>21450</v>
          </cell>
          <cell r="N161">
            <v>20475</v>
          </cell>
          <cell r="O161">
            <v>35000</v>
          </cell>
          <cell r="AC161">
            <v>13650</v>
          </cell>
        </row>
        <row r="162">
          <cell r="A162" t="str">
            <v>NTF18</v>
          </cell>
          <cell r="B162">
            <v>1155</v>
          </cell>
          <cell r="C162" t="str">
            <v>NT Fius 80 A</v>
          </cell>
          <cell r="D162" t="str">
            <v>Buah</v>
          </cell>
          <cell r="E162" t="str">
            <v>Buah</v>
          </cell>
          <cell r="F162">
            <v>45000</v>
          </cell>
          <cell r="G162">
            <v>27000</v>
          </cell>
          <cell r="H162" t="str">
            <v>ha 7/3/06</v>
          </cell>
          <cell r="J162">
            <v>0</v>
          </cell>
          <cell r="K162">
            <v>54000</v>
          </cell>
          <cell r="L162">
            <v>58500</v>
          </cell>
          <cell r="M162">
            <v>49500.000000000007</v>
          </cell>
          <cell r="N162">
            <v>47250</v>
          </cell>
          <cell r="O162">
            <v>45064</v>
          </cell>
          <cell r="AC162">
            <v>31499.999999999996</v>
          </cell>
        </row>
        <row r="163">
          <cell r="A163" t="str">
            <v>NTF140</v>
          </cell>
          <cell r="B163">
            <v>1156</v>
          </cell>
          <cell r="C163" t="str">
            <v>Nt Fuse 400 A</v>
          </cell>
          <cell r="D163" t="str">
            <v>Buah</v>
          </cell>
          <cell r="E163" t="str">
            <v>Buah</v>
          </cell>
          <cell r="F163">
            <v>32500</v>
          </cell>
          <cell r="G163">
            <v>0</v>
          </cell>
          <cell r="H163">
            <v>39139</v>
          </cell>
          <cell r="J163">
            <v>0</v>
          </cell>
          <cell r="K163">
            <v>39000</v>
          </cell>
          <cell r="L163">
            <v>42250</v>
          </cell>
          <cell r="M163">
            <v>35750</v>
          </cell>
          <cell r="N163">
            <v>34125</v>
          </cell>
          <cell r="AC163">
            <v>22750</v>
          </cell>
        </row>
        <row r="164">
          <cell r="A164" t="str">
            <v>NTE58</v>
          </cell>
          <cell r="B164">
            <v>1157</v>
          </cell>
          <cell r="C164" t="str">
            <v>Nut Thimble Eye  5/8"</v>
          </cell>
          <cell r="D164" t="str">
            <v>Buah</v>
          </cell>
          <cell r="E164" t="str">
            <v>Buah</v>
          </cell>
          <cell r="F164">
            <v>4500</v>
          </cell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Q164" t="str">
            <v>h</v>
          </cell>
          <cell r="R164" t="str">
            <v>trans</v>
          </cell>
          <cell r="S164" t="str">
            <v>plus</v>
          </cell>
          <cell r="T164" t="str">
            <v>pjk</v>
          </cell>
          <cell r="U164" t="str">
            <v>plus</v>
          </cell>
          <cell r="AC164">
            <v>0</v>
          </cell>
        </row>
        <row r="165">
          <cell r="A165" t="str">
            <v>NYF4X7</v>
          </cell>
          <cell r="B165">
            <v>1158</v>
          </cell>
          <cell r="C165" t="str">
            <v>NYF GBY 4 x 70 mm</v>
          </cell>
          <cell r="D165" t="str">
            <v>Meter</v>
          </cell>
          <cell r="E165" t="str">
            <v>Buah</v>
          </cell>
          <cell r="F165">
            <v>37500</v>
          </cell>
          <cell r="G165">
            <v>0</v>
          </cell>
          <cell r="H165">
            <v>39139</v>
          </cell>
          <cell r="J165">
            <v>0</v>
          </cell>
          <cell r="K165">
            <v>45000</v>
          </cell>
          <cell r="L165">
            <v>48750</v>
          </cell>
          <cell r="M165">
            <v>41250</v>
          </cell>
          <cell r="N165">
            <v>39375</v>
          </cell>
          <cell r="Q165">
            <v>4000</v>
          </cell>
          <cell r="R165">
            <v>400</v>
          </cell>
          <cell r="S165">
            <v>4400</v>
          </cell>
          <cell r="T165">
            <v>440</v>
          </cell>
          <cell r="U165">
            <v>4840</v>
          </cell>
          <cell r="AC165">
            <v>26250</v>
          </cell>
        </row>
        <row r="166">
          <cell r="A166" t="str">
            <v>NYF415</v>
          </cell>
          <cell r="B166">
            <v>1159</v>
          </cell>
          <cell r="C166" t="str">
            <v>NYY GBY 4 x 120 mm</v>
          </cell>
          <cell r="D166" t="str">
            <v>Meter</v>
          </cell>
          <cell r="E166">
            <v>300000</v>
          </cell>
          <cell r="F166">
            <v>300000</v>
          </cell>
          <cell r="G166">
            <v>0</v>
          </cell>
          <cell r="J166">
            <v>360000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AC166">
            <v>0</v>
          </cell>
        </row>
        <row r="167">
          <cell r="A167" t="str">
            <v>OEB</v>
          </cell>
          <cell r="B167">
            <v>1160</v>
          </cell>
          <cell r="C167" t="str">
            <v>Oval Eye Bolt 5/8" X 8"</v>
          </cell>
          <cell r="D167" t="str">
            <v>Buah</v>
          </cell>
          <cell r="E167">
            <v>7000</v>
          </cell>
          <cell r="F167">
            <v>7000</v>
          </cell>
          <cell r="G167">
            <v>0</v>
          </cell>
          <cell r="J167">
            <v>8400</v>
          </cell>
          <cell r="K167">
            <v>6360</v>
          </cell>
          <cell r="L167">
            <v>6890</v>
          </cell>
          <cell r="M167">
            <v>5830.0000000000009</v>
          </cell>
          <cell r="N167">
            <v>5565</v>
          </cell>
          <cell r="AC167">
            <v>3709.9999999999995</v>
          </cell>
        </row>
        <row r="168">
          <cell r="A168" t="str">
            <v>OEN58</v>
          </cell>
          <cell r="B168">
            <v>1161</v>
          </cell>
          <cell r="C168" t="str">
            <v>Oval Eye Nut  5/8 "</v>
          </cell>
          <cell r="D168" t="str">
            <v>Buah</v>
          </cell>
          <cell r="E168" t="str">
            <v>Buah</v>
          </cell>
          <cell r="F168">
            <v>7000</v>
          </cell>
          <cell r="G168">
            <v>0</v>
          </cell>
          <cell r="J168">
            <v>0</v>
          </cell>
          <cell r="K168">
            <v>8400</v>
          </cell>
          <cell r="L168">
            <v>9100</v>
          </cell>
          <cell r="M168">
            <v>7700.0000000000009</v>
          </cell>
          <cell r="N168">
            <v>7350</v>
          </cell>
          <cell r="AC168">
            <v>4900</v>
          </cell>
        </row>
        <row r="169">
          <cell r="A169" t="str">
            <v>PP12</v>
          </cell>
          <cell r="B169">
            <v>1162</v>
          </cell>
          <cell r="C169" t="str">
            <v>Pipa Pralon 1/2"</v>
          </cell>
          <cell r="D169" t="str">
            <v>Batang</v>
          </cell>
          <cell r="E169" t="str">
            <v>Buah</v>
          </cell>
          <cell r="F169">
            <v>17000</v>
          </cell>
          <cell r="G169">
            <v>0</v>
          </cell>
          <cell r="J169">
            <v>0</v>
          </cell>
          <cell r="K169">
            <v>20400</v>
          </cell>
          <cell r="L169">
            <v>22100</v>
          </cell>
          <cell r="M169">
            <v>18700</v>
          </cell>
          <cell r="N169">
            <v>17850</v>
          </cell>
          <cell r="AC169">
            <v>11900</v>
          </cell>
        </row>
        <row r="170">
          <cell r="A170" t="str">
            <v>KTH</v>
          </cell>
          <cell r="B170">
            <v>1163</v>
          </cell>
          <cell r="C170" t="str">
            <v>Plastic Strap For Clamping / Kabel This</v>
          </cell>
          <cell r="D170" t="str">
            <v>Buah</v>
          </cell>
          <cell r="E170" t="str">
            <v>KG</v>
          </cell>
          <cell r="F170">
            <v>20000</v>
          </cell>
          <cell r="G170">
            <v>0</v>
          </cell>
          <cell r="J170">
            <v>0</v>
          </cell>
          <cell r="K170">
            <v>24000</v>
          </cell>
          <cell r="L170">
            <v>26000</v>
          </cell>
          <cell r="M170">
            <v>22000</v>
          </cell>
          <cell r="N170">
            <v>21000</v>
          </cell>
          <cell r="AC170">
            <v>14000</v>
          </cell>
        </row>
        <row r="171">
          <cell r="A171" t="str">
            <v>PTT</v>
          </cell>
          <cell r="B171">
            <v>1164</v>
          </cell>
          <cell r="C171" t="str">
            <v>Plat trafo</v>
          </cell>
          <cell r="D171" t="str">
            <v>Buah</v>
          </cell>
          <cell r="E171">
            <v>10000</v>
          </cell>
          <cell r="F171">
            <v>10000</v>
          </cell>
          <cell r="G171">
            <v>0</v>
          </cell>
          <cell r="J171">
            <v>12000</v>
          </cell>
          <cell r="K171">
            <v>900</v>
          </cell>
          <cell r="L171">
            <v>975</v>
          </cell>
          <cell r="M171">
            <v>825.00000000000011</v>
          </cell>
          <cell r="N171">
            <v>787.5</v>
          </cell>
          <cell r="AC171">
            <v>525</v>
          </cell>
        </row>
        <row r="172">
          <cell r="A172" t="str">
            <v>PL</v>
          </cell>
          <cell r="B172">
            <v>1165</v>
          </cell>
          <cell r="C172" t="str">
            <v>Pliser</v>
          </cell>
          <cell r="D172" t="str">
            <v>Buah</v>
          </cell>
          <cell r="E172" t="str">
            <v>Buah</v>
          </cell>
          <cell r="F172">
            <v>31500</v>
          </cell>
          <cell r="G172">
            <v>0</v>
          </cell>
          <cell r="J172">
            <v>0</v>
          </cell>
          <cell r="K172">
            <v>37800</v>
          </cell>
          <cell r="L172">
            <v>40950</v>
          </cell>
          <cell r="M172">
            <v>34650</v>
          </cell>
          <cell r="N172">
            <v>33075</v>
          </cell>
          <cell r="AC172">
            <v>22050</v>
          </cell>
        </row>
        <row r="173">
          <cell r="A173" t="str">
            <v>PC1120</v>
          </cell>
          <cell r="B173">
            <v>1166</v>
          </cell>
          <cell r="C173" t="str">
            <v>Pol C11 - 200</v>
          </cell>
          <cell r="D173" t="str">
            <v>Batang</v>
          </cell>
          <cell r="E173" t="str">
            <v>Buah</v>
          </cell>
          <cell r="F173">
            <v>28750</v>
          </cell>
          <cell r="G173">
            <v>0</v>
          </cell>
          <cell r="J173">
            <v>0</v>
          </cell>
          <cell r="K173">
            <v>34500</v>
          </cell>
          <cell r="L173">
            <v>37375</v>
          </cell>
          <cell r="M173">
            <v>31625.000000000004</v>
          </cell>
          <cell r="N173">
            <v>30187.5</v>
          </cell>
          <cell r="AC173">
            <v>20125</v>
          </cell>
        </row>
        <row r="174">
          <cell r="A174" t="str">
            <v>PC1135</v>
          </cell>
          <cell r="B174">
            <v>1167</v>
          </cell>
          <cell r="C174" t="str">
            <v>Pol C11 - 350</v>
          </cell>
          <cell r="D174" t="str">
            <v>Batang</v>
          </cell>
          <cell r="E174" t="str">
            <v>Buah</v>
          </cell>
          <cell r="F174" t="str">
            <v/>
          </cell>
          <cell r="G174">
            <v>0</v>
          </cell>
          <cell r="J174">
            <v>0</v>
          </cell>
          <cell r="K174">
            <v>24000</v>
          </cell>
          <cell r="L174">
            <v>26000</v>
          </cell>
          <cell r="M174">
            <v>22000</v>
          </cell>
          <cell r="N174">
            <v>21000</v>
          </cell>
          <cell r="AC174">
            <v>14000</v>
          </cell>
        </row>
        <row r="175">
          <cell r="A175" t="str">
            <v>PC1235</v>
          </cell>
          <cell r="B175">
            <v>1168</v>
          </cell>
          <cell r="C175" t="str">
            <v>Pol C12 - 350</v>
          </cell>
          <cell r="D175" t="str">
            <v>Batang</v>
          </cell>
          <cell r="E175" t="str">
            <v>Buah</v>
          </cell>
          <cell r="F175">
            <v>45000</v>
          </cell>
          <cell r="G175">
            <v>0</v>
          </cell>
          <cell r="J175">
            <v>0</v>
          </cell>
          <cell r="K175">
            <v>54000</v>
          </cell>
          <cell r="L175">
            <v>58500</v>
          </cell>
          <cell r="M175">
            <v>49500.000000000007</v>
          </cell>
          <cell r="N175">
            <v>47250</v>
          </cell>
          <cell r="AC175">
            <v>31499.999999999996</v>
          </cell>
        </row>
        <row r="176">
          <cell r="A176" t="str">
            <v>PC910</v>
          </cell>
          <cell r="B176">
            <v>1169</v>
          </cell>
          <cell r="C176" t="str">
            <v>Pol C9 - 100</v>
          </cell>
          <cell r="D176" t="str">
            <v>Batang</v>
          </cell>
          <cell r="E176">
            <v>599900</v>
          </cell>
          <cell r="F176">
            <v>599900</v>
          </cell>
          <cell r="G176">
            <v>0</v>
          </cell>
          <cell r="J176">
            <v>719880</v>
          </cell>
          <cell r="K176">
            <v>72000</v>
          </cell>
          <cell r="L176">
            <v>78000</v>
          </cell>
          <cell r="M176">
            <v>66000</v>
          </cell>
          <cell r="N176">
            <v>63000</v>
          </cell>
          <cell r="AC176">
            <v>42000</v>
          </cell>
        </row>
        <row r="177">
          <cell r="A177" t="str">
            <v>PC920</v>
          </cell>
          <cell r="B177">
            <v>1170</v>
          </cell>
          <cell r="C177" t="str">
            <v>Pol C9 - 200</v>
          </cell>
          <cell r="D177" t="str">
            <v>Batang</v>
          </cell>
          <cell r="E177">
            <v>668400</v>
          </cell>
          <cell r="F177">
            <v>668400</v>
          </cell>
          <cell r="G177">
            <v>0</v>
          </cell>
          <cell r="J177">
            <v>802080</v>
          </cell>
          <cell r="K177">
            <v>162000</v>
          </cell>
          <cell r="L177">
            <v>175500</v>
          </cell>
          <cell r="M177">
            <v>148500</v>
          </cell>
          <cell r="N177">
            <v>141750</v>
          </cell>
          <cell r="AC177">
            <v>94500</v>
          </cell>
        </row>
        <row r="178">
          <cell r="A178" t="str">
            <v>PBDR35</v>
          </cell>
          <cell r="B178">
            <v>1171</v>
          </cell>
          <cell r="C178" t="str">
            <v>Pole Band Doble Rack 3,5"</v>
          </cell>
          <cell r="D178" t="str">
            <v>Buah</v>
          </cell>
          <cell r="E178" t="str">
            <v>Buah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AC178">
            <v>0</v>
          </cell>
        </row>
        <row r="179">
          <cell r="A179" t="str">
            <v>PBDR45</v>
          </cell>
          <cell r="B179">
            <v>1172</v>
          </cell>
          <cell r="C179" t="str">
            <v>Pole Band Doble Rack 4,5"</v>
          </cell>
          <cell r="D179" t="str">
            <v>Buah</v>
          </cell>
          <cell r="E179">
            <v>14000</v>
          </cell>
          <cell r="F179">
            <v>14000</v>
          </cell>
          <cell r="G179">
            <v>13500</v>
          </cell>
          <cell r="H179">
            <v>39139</v>
          </cell>
          <cell r="J179">
            <v>16800</v>
          </cell>
          <cell r="K179">
            <v>8400</v>
          </cell>
          <cell r="L179">
            <v>9100</v>
          </cell>
          <cell r="M179">
            <v>7700.0000000000009</v>
          </cell>
          <cell r="N179">
            <v>7350</v>
          </cell>
          <cell r="O179">
            <v>14552</v>
          </cell>
          <cell r="AC179">
            <v>4900</v>
          </cell>
        </row>
        <row r="180">
          <cell r="A180" t="str">
            <v>PBDR55</v>
          </cell>
          <cell r="B180">
            <v>1173</v>
          </cell>
          <cell r="C180" t="str">
            <v>Pole Band Doble Rack 5,5".</v>
          </cell>
          <cell r="D180" t="str">
            <v>Buah</v>
          </cell>
          <cell r="E180" t="str">
            <v>Buah</v>
          </cell>
          <cell r="F180">
            <v>9000</v>
          </cell>
          <cell r="G180">
            <v>0</v>
          </cell>
          <cell r="H180">
            <v>39139</v>
          </cell>
          <cell r="J180">
            <v>0</v>
          </cell>
          <cell r="K180">
            <v>10800</v>
          </cell>
          <cell r="L180">
            <v>11700</v>
          </cell>
          <cell r="M180">
            <v>9900</v>
          </cell>
          <cell r="N180">
            <v>9450</v>
          </cell>
          <cell r="AC180">
            <v>6300</v>
          </cell>
        </row>
        <row r="181">
          <cell r="A181" t="str">
            <v>PBDR65</v>
          </cell>
          <cell r="B181">
            <v>1174</v>
          </cell>
          <cell r="C181" t="str">
            <v>Pole Band Doble Rack 6,5"</v>
          </cell>
          <cell r="D181" t="str">
            <v>Buah</v>
          </cell>
          <cell r="E181">
            <v>15000</v>
          </cell>
          <cell r="F181">
            <v>16000</v>
          </cell>
          <cell r="G181">
            <v>0</v>
          </cell>
          <cell r="J181">
            <v>18000</v>
          </cell>
          <cell r="K181">
            <v>552000</v>
          </cell>
          <cell r="L181">
            <v>598000</v>
          </cell>
          <cell r="M181">
            <v>506000.00000000006</v>
          </cell>
          <cell r="N181">
            <v>483000</v>
          </cell>
          <cell r="O181">
            <v>537500</v>
          </cell>
          <cell r="AC181">
            <v>322000</v>
          </cell>
        </row>
        <row r="182">
          <cell r="A182" t="str">
            <v>PBDR75</v>
          </cell>
          <cell r="B182">
            <v>1175</v>
          </cell>
          <cell r="C182" t="str">
            <v>Pole Band Doble Rack 7,5"</v>
          </cell>
          <cell r="D182" t="str">
            <v>Buah</v>
          </cell>
          <cell r="E182">
            <v>17000</v>
          </cell>
          <cell r="F182">
            <v>17500</v>
          </cell>
          <cell r="G182">
            <v>14500</v>
          </cell>
          <cell r="J182">
            <v>20400</v>
          </cell>
          <cell r="K182">
            <v>16200</v>
          </cell>
          <cell r="L182">
            <v>17550</v>
          </cell>
          <cell r="M182">
            <v>14850.000000000002</v>
          </cell>
          <cell r="N182">
            <v>14175</v>
          </cell>
          <cell r="AC182">
            <v>9450</v>
          </cell>
        </row>
        <row r="183">
          <cell r="A183" t="str">
            <v>PBDR85</v>
          </cell>
          <cell r="B183">
            <v>1176</v>
          </cell>
          <cell r="C183" t="str">
            <v>Pole Band Doble Rack 8,5"</v>
          </cell>
          <cell r="D183" t="str">
            <v>Buah</v>
          </cell>
          <cell r="E183">
            <v>18000</v>
          </cell>
          <cell r="F183">
            <v>18000</v>
          </cell>
          <cell r="G183">
            <v>16500</v>
          </cell>
          <cell r="H183">
            <v>17500</v>
          </cell>
          <cell r="J183">
            <v>21600</v>
          </cell>
          <cell r="K183">
            <v>552000</v>
          </cell>
          <cell r="L183">
            <v>598000</v>
          </cell>
          <cell r="M183">
            <v>506000.00000000006</v>
          </cell>
          <cell r="N183">
            <v>483000</v>
          </cell>
          <cell r="O183">
            <v>613010</v>
          </cell>
          <cell r="AC183">
            <v>322000</v>
          </cell>
        </row>
        <row r="184">
          <cell r="A184" t="str">
            <v>PBDR105</v>
          </cell>
          <cell r="B184">
            <v>1177</v>
          </cell>
          <cell r="C184" t="str">
            <v>Pole Band Doble Rack 10,5"</v>
          </cell>
          <cell r="D184" t="str">
            <v>Buah</v>
          </cell>
          <cell r="E184">
            <v>20000</v>
          </cell>
          <cell r="F184">
            <v>20000</v>
          </cell>
          <cell r="G184">
            <v>0</v>
          </cell>
          <cell r="J184">
            <v>24000</v>
          </cell>
          <cell r="K184">
            <v>1530000</v>
          </cell>
          <cell r="L184">
            <v>1657500</v>
          </cell>
          <cell r="M184">
            <v>1402500</v>
          </cell>
          <cell r="N184">
            <v>1338750</v>
          </cell>
          <cell r="Q184" t="str">
            <v>h</v>
          </cell>
          <cell r="R184" t="str">
            <v>trans</v>
          </cell>
          <cell r="S184" t="str">
            <v>plus</v>
          </cell>
          <cell r="T184" t="str">
            <v>pjk</v>
          </cell>
          <cell r="U184" t="str">
            <v>plus</v>
          </cell>
          <cell r="AC184">
            <v>892500</v>
          </cell>
        </row>
        <row r="185">
          <cell r="A185" t="str">
            <v>PBDU45</v>
          </cell>
          <cell r="B185">
            <v>1178</v>
          </cell>
          <cell r="C185" t="str">
            <v>Pole Band Doble Up Set 4,5"</v>
          </cell>
          <cell r="D185" t="str">
            <v>Buah</v>
          </cell>
          <cell r="E185" t="str">
            <v>Buah</v>
          </cell>
          <cell r="F185">
            <v>1000</v>
          </cell>
          <cell r="G185">
            <v>0</v>
          </cell>
          <cell r="J185">
            <v>0</v>
          </cell>
          <cell r="K185">
            <v>1200</v>
          </cell>
          <cell r="L185">
            <v>1300</v>
          </cell>
          <cell r="M185">
            <v>1100</v>
          </cell>
          <cell r="N185">
            <v>1050</v>
          </cell>
          <cell r="Q185">
            <v>6350</v>
          </cell>
          <cell r="R185">
            <v>133.33333333333334</v>
          </cell>
          <cell r="S185">
            <v>6483.333333333333</v>
          </cell>
          <cell r="T185">
            <v>648.33333333333337</v>
          </cell>
          <cell r="U185">
            <v>7131.6666666666661</v>
          </cell>
          <cell r="AC185">
            <v>700</v>
          </cell>
        </row>
        <row r="186">
          <cell r="A186" t="str">
            <v>PBDU75</v>
          </cell>
          <cell r="B186">
            <v>1179</v>
          </cell>
          <cell r="C186" t="str">
            <v>Pole Band Doble Up Set 7,5"</v>
          </cell>
          <cell r="D186" t="str">
            <v>Buah</v>
          </cell>
          <cell r="E186">
            <v>18000</v>
          </cell>
          <cell r="F186">
            <v>18000</v>
          </cell>
          <cell r="G186">
            <v>15500</v>
          </cell>
          <cell r="J186">
            <v>21600</v>
          </cell>
          <cell r="K186">
            <v>5382</v>
          </cell>
          <cell r="L186">
            <v>5830.5</v>
          </cell>
          <cell r="M186">
            <v>4933.5</v>
          </cell>
          <cell r="N186">
            <v>4709.25</v>
          </cell>
          <cell r="AC186">
            <v>3139.5</v>
          </cell>
        </row>
        <row r="187">
          <cell r="A187" t="str">
            <v>PBDF</v>
          </cell>
          <cell r="B187">
            <v>1180</v>
          </cell>
          <cell r="C187" t="str">
            <v>Pole Band Fleksibel</v>
          </cell>
          <cell r="D187" t="str">
            <v>Buah</v>
          </cell>
          <cell r="E187" t="str">
            <v>Meter</v>
          </cell>
          <cell r="F187">
            <v>6900</v>
          </cell>
          <cell r="G187">
            <v>0</v>
          </cell>
          <cell r="J187">
            <v>0</v>
          </cell>
          <cell r="K187">
            <v>8280</v>
          </cell>
          <cell r="L187">
            <v>8970</v>
          </cell>
          <cell r="M187">
            <v>7590.0000000000009</v>
          </cell>
          <cell r="N187">
            <v>7245</v>
          </cell>
          <cell r="AC187">
            <v>4830</v>
          </cell>
        </row>
        <row r="188">
          <cell r="A188" t="str">
            <v>PBSR75</v>
          </cell>
          <cell r="B188">
            <v>1181</v>
          </cell>
          <cell r="C188" t="str">
            <v>Pole Band Single Rack 7 ,5"</v>
          </cell>
          <cell r="D188" t="str">
            <v>Buah</v>
          </cell>
          <cell r="E188" t="str">
            <v>Meter</v>
          </cell>
          <cell r="F188">
            <v>5900</v>
          </cell>
          <cell r="G188">
            <v>0</v>
          </cell>
          <cell r="J188">
            <v>0</v>
          </cell>
          <cell r="K188">
            <v>7080</v>
          </cell>
          <cell r="L188">
            <v>7670</v>
          </cell>
          <cell r="M188">
            <v>6490.0000000000009</v>
          </cell>
          <cell r="N188">
            <v>6195</v>
          </cell>
          <cell r="AC188">
            <v>4130</v>
          </cell>
        </row>
        <row r="189">
          <cell r="A189" t="str">
            <v>PBSR85</v>
          </cell>
          <cell r="B189">
            <v>1182</v>
          </cell>
          <cell r="C189" t="str">
            <v xml:space="preserve">Pole Band Single Rack 8 ,5"                    </v>
          </cell>
          <cell r="D189" t="str">
            <v>Buah</v>
          </cell>
          <cell r="E189" t="str">
            <v>Meter</v>
          </cell>
          <cell r="F189">
            <v>3490</v>
          </cell>
          <cell r="G189">
            <v>0</v>
          </cell>
          <cell r="J189">
            <v>0</v>
          </cell>
          <cell r="K189">
            <v>4188</v>
          </cell>
          <cell r="L189">
            <v>4537</v>
          </cell>
          <cell r="M189">
            <v>3839.0000000000005</v>
          </cell>
          <cell r="N189">
            <v>3664.5</v>
          </cell>
          <cell r="Q189">
            <v>2750</v>
          </cell>
          <cell r="R189">
            <v>66.666666666666671</v>
          </cell>
          <cell r="S189">
            <v>2816.6666666666665</v>
          </cell>
          <cell r="T189">
            <v>281.66666666666669</v>
          </cell>
          <cell r="U189">
            <v>3098.333333333333</v>
          </cell>
          <cell r="AC189">
            <v>2443</v>
          </cell>
        </row>
        <row r="190">
          <cell r="A190" t="str">
            <v>PBSU45</v>
          </cell>
          <cell r="B190">
            <v>1183</v>
          </cell>
          <cell r="C190" t="str">
            <v>Pole Band Single Up Set  4,5"</v>
          </cell>
          <cell r="D190" t="str">
            <v>Buah</v>
          </cell>
          <cell r="E190" t="str">
            <v>Meter</v>
          </cell>
          <cell r="F190">
            <v>4840</v>
          </cell>
          <cell r="G190">
            <v>0</v>
          </cell>
          <cell r="J190">
            <v>0</v>
          </cell>
          <cell r="K190">
            <v>5808</v>
          </cell>
          <cell r="L190">
            <v>6292</v>
          </cell>
          <cell r="M190">
            <v>5324</v>
          </cell>
          <cell r="N190">
            <v>5082</v>
          </cell>
          <cell r="Q190">
            <v>4000</v>
          </cell>
          <cell r="R190">
            <v>400</v>
          </cell>
          <cell r="S190">
            <v>4400</v>
          </cell>
          <cell r="T190">
            <v>440</v>
          </cell>
          <cell r="U190">
            <v>4840</v>
          </cell>
          <cell r="AC190">
            <v>3388</v>
          </cell>
        </row>
        <row r="191">
          <cell r="A191" t="str">
            <v>PBSU75</v>
          </cell>
          <cell r="B191">
            <v>1184</v>
          </cell>
          <cell r="C191" t="str">
            <v>Pole Band Single Up Set  7,5"</v>
          </cell>
          <cell r="D191" t="str">
            <v>Buah</v>
          </cell>
          <cell r="E191">
            <v>18000</v>
          </cell>
          <cell r="F191">
            <v>18000</v>
          </cell>
          <cell r="G191">
            <v>0</v>
          </cell>
          <cell r="J191">
            <v>21600</v>
          </cell>
          <cell r="K191">
            <v>16200</v>
          </cell>
          <cell r="L191">
            <v>17550</v>
          </cell>
          <cell r="M191">
            <v>14850.000000000002</v>
          </cell>
          <cell r="N191">
            <v>14175</v>
          </cell>
          <cell r="AC191">
            <v>9450</v>
          </cell>
        </row>
        <row r="192">
          <cell r="A192" t="str">
            <v>PBSU85</v>
          </cell>
          <cell r="B192">
            <v>1185</v>
          </cell>
          <cell r="C192" t="str">
            <v>Pole Band Single Up Set  8,5"</v>
          </cell>
          <cell r="D192" t="str">
            <v>Buah</v>
          </cell>
          <cell r="E192" t="str">
            <v>Meter</v>
          </cell>
          <cell r="F192">
            <v>14165</v>
          </cell>
          <cell r="G192">
            <v>0</v>
          </cell>
          <cell r="J192">
            <v>0</v>
          </cell>
          <cell r="K192">
            <v>16998</v>
          </cell>
          <cell r="L192">
            <v>18414.5</v>
          </cell>
          <cell r="M192">
            <v>15581.500000000002</v>
          </cell>
          <cell r="N192">
            <v>14873.25</v>
          </cell>
          <cell r="AC192">
            <v>9915.5</v>
          </cell>
        </row>
        <row r="193">
          <cell r="A193" t="str">
            <v>PRL3</v>
          </cell>
          <cell r="B193">
            <v>1186</v>
          </cell>
          <cell r="C193" t="str">
            <v>Pralon 3"</v>
          </cell>
          <cell r="D193" t="str">
            <v>Buah</v>
          </cell>
          <cell r="E193" t="str">
            <v>Meter</v>
          </cell>
          <cell r="F193">
            <v>15920</v>
          </cell>
          <cell r="G193">
            <v>0</v>
          </cell>
          <cell r="H193" t="str">
            <v>citra 12/3/06</v>
          </cell>
          <cell r="J193">
            <v>0</v>
          </cell>
          <cell r="K193">
            <v>19104</v>
          </cell>
          <cell r="L193">
            <v>20696</v>
          </cell>
          <cell r="M193">
            <v>17512</v>
          </cell>
          <cell r="N193">
            <v>16716</v>
          </cell>
          <cell r="Q193">
            <v>13950</v>
          </cell>
          <cell r="R193">
            <v>400</v>
          </cell>
          <cell r="S193">
            <v>14350</v>
          </cell>
          <cell r="T193">
            <v>1435</v>
          </cell>
          <cell r="U193">
            <v>15785</v>
          </cell>
          <cell r="AC193">
            <v>11144</v>
          </cell>
        </row>
        <row r="194">
          <cell r="A194" t="str">
            <v>RA587</v>
          </cell>
          <cell r="B194">
            <v>1187</v>
          </cell>
          <cell r="C194" t="str">
            <v>Rod Anchor 5/8" x 7</v>
          </cell>
          <cell r="D194" t="str">
            <v>Buah</v>
          </cell>
          <cell r="E194" t="str">
            <v>Meter</v>
          </cell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AC194">
            <v>0</v>
          </cell>
        </row>
        <row r="195">
          <cell r="A195" t="str">
            <v>RA588</v>
          </cell>
          <cell r="B195">
            <v>1188</v>
          </cell>
          <cell r="C195" t="str">
            <v>Rod Anchor 5/8" x 8</v>
          </cell>
          <cell r="D195" t="str">
            <v>Buah</v>
          </cell>
          <cell r="E195">
            <v>30000</v>
          </cell>
          <cell r="F195">
            <v>30000</v>
          </cell>
          <cell r="G195">
            <v>0</v>
          </cell>
          <cell r="H195">
            <v>30000</v>
          </cell>
          <cell r="J195">
            <v>36000</v>
          </cell>
          <cell r="K195">
            <v>10764</v>
          </cell>
          <cell r="L195">
            <v>11661</v>
          </cell>
          <cell r="M195">
            <v>9867</v>
          </cell>
          <cell r="N195">
            <v>9418.5</v>
          </cell>
          <cell r="AC195">
            <v>6279</v>
          </cell>
        </row>
        <row r="196">
          <cell r="A196" t="str">
            <v>SA58</v>
          </cell>
          <cell r="B196">
            <v>1189</v>
          </cell>
          <cell r="C196" t="str">
            <v>Schackle Anchor 5/8"</v>
          </cell>
          <cell r="D196" t="str">
            <v>Buah</v>
          </cell>
          <cell r="E196" t="str">
            <v>Meter</v>
          </cell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AC196">
            <v>0</v>
          </cell>
        </row>
        <row r="197">
          <cell r="A197" t="str">
            <v>SCB24</v>
          </cell>
          <cell r="B197">
            <v>1190</v>
          </cell>
          <cell r="C197" t="str">
            <v>Scoen Besi 240</v>
          </cell>
          <cell r="D197" t="str">
            <v>Buah</v>
          </cell>
          <cell r="E197" t="str">
            <v>Meter</v>
          </cell>
          <cell r="F197">
            <v>24720</v>
          </cell>
          <cell r="G197">
            <v>0</v>
          </cell>
          <cell r="J197">
            <v>0</v>
          </cell>
          <cell r="K197">
            <v>29664</v>
          </cell>
          <cell r="L197">
            <v>32136</v>
          </cell>
          <cell r="M197">
            <v>27192.000000000004</v>
          </cell>
          <cell r="N197">
            <v>25956</v>
          </cell>
          <cell r="Q197">
            <v>21600</v>
          </cell>
          <cell r="R197">
            <v>400</v>
          </cell>
          <cell r="S197">
            <v>22000</v>
          </cell>
          <cell r="T197">
            <v>2200</v>
          </cell>
          <cell r="U197">
            <v>24200</v>
          </cell>
          <cell r="AC197">
            <v>17304</v>
          </cell>
        </row>
        <row r="198">
          <cell r="A198" t="str">
            <v>Sb</v>
          </cell>
          <cell r="B198">
            <v>1191</v>
          </cell>
          <cell r="C198" t="str">
            <v>Segment Band</v>
          </cell>
          <cell r="D198" t="str">
            <v>Buah</v>
          </cell>
          <cell r="E198" t="str">
            <v>Meter</v>
          </cell>
          <cell r="F198">
            <v>14135</v>
          </cell>
          <cell r="G198">
            <v>0</v>
          </cell>
          <cell r="J198">
            <v>0</v>
          </cell>
          <cell r="K198">
            <v>16962</v>
          </cell>
          <cell r="L198">
            <v>18375.5</v>
          </cell>
          <cell r="M198">
            <v>15548.500000000002</v>
          </cell>
          <cell r="N198">
            <v>14841.75</v>
          </cell>
          <cell r="Q198">
            <v>12450</v>
          </cell>
          <cell r="R198">
            <v>400</v>
          </cell>
          <cell r="S198">
            <v>12850</v>
          </cell>
          <cell r="T198">
            <v>1285</v>
          </cell>
          <cell r="U198">
            <v>14135</v>
          </cell>
          <cell r="AC198">
            <v>9894.5</v>
          </cell>
        </row>
        <row r="199">
          <cell r="A199" t="str">
            <v>SCAC24</v>
          </cell>
          <cell r="B199">
            <v>1192</v>
          </cell>
          <cell r="C199" t="str">
            <v>Sepatu Kabel AL/CU 240 mm , dua lubang</v>
          </cell>
          <cell r="D199" t="str">
            <v>Buah</v>
          </cell>
          <cell r="E199" t="str">
            <v>Meter</v>
          </cell>
          <cell r="F199">
            <v>19305</v>
          </cell>
          <cell r="G199">
            <v>0</v>
          </cell>
          <cell r="J199">
            <v>0</v>
          </cell>
          <cell r="K199">
            <v>23166</v>
          </cell>
          <cell r="L199">
            <v>25096.5</v>
          </cell>
          <cell r="M199">
            <v>21235.5</v>
          </cell>
          <cell r="N199">
            <v>20270.25</v>
          </cell>
          <cell r="Q199">
            <v>15800</v>
          </cell>
          <cell r="R199">
            <v>400</v>
          </cell>
          <cell r="S199">
            <v>16200</v>
          </cell>
          <cell r="T199">
            <v>1620</v>
          </cell>
          <cell r="U199">
            <v>17820</v>
          </cell>
          <cell r="AC199">
            <v>13513.5</v>
          </cell>
        </row>
        <row r="200">
          <cell r="A200" t="str">
            <v>SCAC7</v>
          </cell>
          <cell r="B200">
            <v>1193</v>
          </cell>
          <cell r="C200" t="str">
            <v>Sepatu Kabel AL/CU 70 mm</v>
          </cell>
          <cell r="D200" t="str">
            <v>Buah</v>
          </cell>
          <cell r="E200">
            <v>15500</v>
          </cell>
          <cell r="F200">
            <v>15500</v>
          </cell>
          <cell r="G200">
            <v>16000</v>
          </cell>
          <cell r="J200">
            <v>18600</v>
          </cell>
          <cell r="K200">
            <v>29928</v>
          </cell>
          <cell r="L200">
            <v>32422</v>
          </cell>
          <cell r="M200">
            <v>27434.000000000004</v>
          </cell>
          <cell r="N200">
            <v>26187</v>
          </cell>
          <cell r="AC200">
            <v>17458</v>
          </cell>
        </row>
        <row r="201">
          <cell r="A201" t="str">
            <v>SDB</v>
          </cell>
          <cell r="B201">
            <v>1194</v>
          </cell>
          <cell r="C201" t="str">
            <v>Side Bracket</v>
          </cell>
          <cell r="D201" t="str">
            <v>Buah</v>
          </cell>
          <cell r="E201">
            <v>27000</v>
          </cell>
          <cell r="F201">
            <v>27000</v>
          </cell>
          <cell r="G201">
            <v>0</v>
          </cell>
          <cell r="J201">
            <v>32400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AC201">
            <v>0</v>
          </cell>
        </row>
        <row r="202">
          <cell r="A202" t="str">
            <v>SC12</v>
          </cell>
          <cell r="B202">
            <v>1195</v>
          </cell>
          <cell r="C202" t="str">
            <v>Skun 120 mm</v>
          </cell>
          <cell r="D202" t="str">
            <v>Buah</v>
          </cell>
          <cell r="E202">
            <v>5400</v>
          </cell>
          <cell r="F202">
            <v>5400</v>
          </cell>
          <cell r="G202">
            <v>0</v>
          </cell>
          <cell r="J202">
            <v>6480</v>
          </cell>
          <cell r="K202">
            <v>39168</v>
          </cell>
          <cell r="L202">
            <v>42432</v>
          </cell>
          <cell r="M202">
            <v>35904</v>
          </cell>
          <cell r="N202">
            <v>34272</v>
          </cell>
          <cell r="Q202">
            <v>29400</v>
          </cell>
          <cell r="R202">
            <v>400</v>
          </cell>
          <cell r="S202">
            <v>29800</v>
          </cell>
          <cell r="T202">
            <v>2980</v>
          </cell>
          <cell r="U202">
            <v>32780</v>
          </cell>
          <cell r="AC202">
            <v>22848</v>
          </cell>
        </row>
        <row r="203">
          <cell r="A203" t="str">
            <v>SC15</v>
          </cell>
          <cell r="B203">
            <v>1196</v>
          </cell>
          <cell r="C203" t="str">
            <v>Skun 150 mm</v>
          </cell>
          <cell r="D203" t="str">
            <v>Buah</v>
          </cell>
          <cell r="E203">
            <v>0</v>
          </cell>
          <cell r="F203">
            <v>25300</v>
          </cell>
          <cell r="G203">
            <v>0</v>
          </cell>
          <cell r="J203">
            <v>0</v>
          </cell>
          <cell r="K203">
            <v>30360</v>
          </cell>
          <cell r="L203">
            <v>32890</v>
          </cell>
          <cell r="M203">
            <v>27830.000000000004</v>
          </cell>
          <cell r="N203">
            <v>26565</v>
          </cell>
          <cell r="AC203">
            <v>17710</v>
          </cell>
        </row>
        <row r="204">
          <cell r="A204" t="str">
            <v>SC16</v>
          </cell>
          <cell r="B204">
            <v>1197</v>
          </cell>
          <cell r="C204" t="str">
            <v>Skun 16 mm</v>
          </cell>
          <cell r="D204" t="str">
            <v>Buah</v>
          </cell>
          <cell r="E204">
            <v>750</v>
          </cell>
          <cell r="F204">
            <v>29000</v>
          </cell>
          <cell r="G204">
            <v>0</v>
          </cell>
          <cell r="J204">
            <v>900</v>
          </cell>
          <cell r="K204">
            <v>34800</v>
          </cell>
          <cell r="L204">
            <v>37700</v>
          </cell>
          <cell r="M204">
            <v>31900.000000000004</v>
          </cell>
          <cell r="N204">
            <v>30450</v>
          </cell>
          <cell r="AC204">
            <v>20300</v>
          </cell>
        </row>
        <row r="205">
          <cell r="A205" t="str">
            <v>SC25</v>
          </cell>
          <cell r="B205">
            <v>1198</v>
          </cell>
          <cell r="C205" t="str">
            <v>Skun 25 mm</v>
          </cell>
          <cell r="D205" t="str">
            <v>Buah</v>
          </cell>
          <cell r="E205" t="str">
            <v>Kaleng</v>
          </cell>
          <cell r="F205">
            <v>60000</v>
          </cell>
          <cell r="G205">
            <v>0</v>
          </cell>
          <cell r="J205">
            <v>0</v>
          </cell>
          <cell r="K205">
            <v>72000</v>
          </cell>
          <cell r="L205">
            <v>78000</v>
          </cell>
          <cell r="M205">
            <v>66000</v>
          </cell>
          <cell r="N205">
            <v>63000</v>
          </cell>
          <cell r="AC205">
            <v>42000</v>
          </cell>
        </row>
        <row r="206">
          <cell r="A206" t="str">
            <v>SC30</v>
          </cell>
          <cell r="B206">
            <v>1199</v>
          </cell>
          <cell r="C206" t="str">
            <v>Skun 300 mm</v>
          </cell>
          <cell r="D206" t="str">
            <v>Buah</v>
          </cell>
          <cell r="E206" t="str">
            <v>Kaleng</v>
          </cell>
          <cell r="F206">
            <v>12000</v>
          </cell>
          <cell r="G206">
            <v>0</v>
          </cell>
          <cell r="J206">
            <v>0</v>
          </cell>
          <cell r="K206">
            <v>14400</v>
          </cell>
          <cell r="L206">
            <v>15600</v>
          </cell>
          <cell r="M206">
            <v>13200.000000000002</v>
          </cell>
          <cell r="N206">
            <v>12600</v>
          </cell>
          <cell r="AC206">
            <v>8400</v>
          </cell>
        </row>
        <row r="207">
          <cell r="A207" t="str">
            <v>SC35</v>
          </cell>
          <cell r="B207">
            <v>1200</v>
          </cell>
          <cell r="C207" t="str">
            <v>Skun 35 mm</v>
          </cell>
          <cell r="D207" t="str">
            <v>Buah</v>
          </cell>
          <cell r="E207">
            <v>1500</v>
          </cell>
          <cell r="F207">
            <v>35000</v>
          </cell>
          <cell r="G207">
            <v>0</v>
          </cell>
          <cell r="J207">
            <v>1800</v>
          </cell>
          <cell r="K207">
            <v>42000</v>
          </cell>
          <cell r="L207">
            <v>45500</v>
          </cell>
          <cell r="M207">
            <v>38500</v>
          </cell>
          <cell r="N207">
            <v>36750</v>
          </cell>
          <cell r="Q207" t="str">
            <v>2x35</v>
          </cell>
          <cell r="R207">
            <v>13500</v>
          </cell>
          <cell r="AC207">
            <v>24500</v>
          </cell>
        </row>
        <row r="208">
          <cell r="A208" t="str">
            <v>SC50</v>
          </cell>
          <cell r="B208">
            <v>1201</v>
          </cell>
          <cell r="C208" t="str">
            <v>Skun 50 mm</v>
          </cell>
          <cell r="D208" t="str">
            <v>Buah</v>
          </cell>
          <cell r="E208">
            <v>1900</v>
          </cell>
          <cell r="F208">
            <v>35000</v>
          </cell>
          <cell r="G208">
            <v>0</v>
          </cell>
          <cell r="J208">
            <v>2280</v>
          </cell>
          <cell r="K208">
            <v>42000</v>
          </cell>
          <cell r="L208">
            <v>45500</v>
          </cell>
          <cell r="M208">
            <v>38500</v>
          </cell>
          <cell r="N208">
            <v>36750</v>
          </cell>
          <cell r="AC208">
            <v>24500</v>
          </cell>
        </row>
        <row r="209">
          <cell r="A209" t="str">
            <v>SCT7</v>
          </cell>
          <cell r="B209">
            <v>1202</v>
          </cell>
          <cell r="C209" t="str">
            <v>Skun 70 mm/Tembaga</v>
          </cell>
          <cell r="D209" t="str">
            <v>Buah</v>
          </cell>
          <cell r="E209" t="str">
            <v>Buah</v>
          </cell>
          <cell r="F209">
            <v>35000</v>
          </cell>
          <cell r="G209">
            <v>0</v>
          </cell>
          <cell r="J209">
            <v>0</v>
          </cell>
          <cell r="K209">
            <v>42000</v>
          </cell>
          <cell r="L209">
            <v>45500</v>
          </cell>
          <cell r="M209">
            <v>38500</v>
          </cell>
          <cell r="N209">
            <v>36750</v>
          </cell>
          <cell r="AC209">
            <v>24500</v>
          </cell>
        </row>
        <row r="210">
          <cell r="A210" t="str">
            <v>TK</v>
          </cell>
          <cell r="B210">
            <v>1203</v>
          </cell>
          <cell r="C210" t="str">
            <v>Split Plastic Sleve ( Tutup Kabel )</v>
          </cell>
          <cell r="D210" t="str">
            <v>Buah</v>
          </cell>
          <cell r="E210" t="str">
            <v>Buah</v>
          </cell>
          <cell r="F210">
            <v>35000</v>
          </cell>
          <cell r="G210">
            <v>0</v>
          </cell>
          <cell r="J210">
            <v>0</v>
          </cell>
          <cell r="K210">
            <v>42000</v>
          </cell>
          <cell r="L210">
            <v>45500</v>
          </cell>
          <cell r="M210">
            <v>38500</v>
          </cell>
          <cell r="N210">
            <v>36750</v>
          </cell>
          <cell r="AC210">
            <v>24500</v>
          </cell>
        </row>
        <row r="211">
          <cell r="A211" t="str">
            <v>ANSISR</v>
          </cell>
          <cell r="B211">
            <v>1204</v>
          </cell>
          <cell r="C211" t="str">
            <v>Spoll SR</v>
          </cell>
          <cell r="D211" t="str">
            <v>Buah</v>
          </cell>
          <cell r="E211" t="str">
            <v>Buah</v>
          </cell>
          <cell r="F211">
            <v>40000</v>
          </cell>
          <cell r="G211">
            <v>0</v>
          </cell>
          <cell r="J211">
            <v>0</v>
          </cell>
          <cell r="K211">
            <v>48000</v>
          </cell>
          <cell r="L211">
            <v>52000</v>
          </cell>
          <cell r="M211">
            <v>44000</v>
          </cell>
          <cell r="N211">
            <v>42000</v>
          </cell>
          <cell r="AC211">
            <v>28000</v>
          </cell>
        </row>
        <row r="212">
          <cell r="A212" t="str">
            <v>ANSI532</v>
          </cell>
          <cell r="B212">
            <v>1205</v>
          </cell>
          <cell r="C212" t="str">
            <v>Spool Insulator Ansi 53 - 2</v>
          </cell>
          <cell r="D212" t="str">
            <v>Buah</v>
          </cell>
          <cell r="E212">
            <v>6500</v>
          </cell>
          <cell r="F212">
            <v>6500</v>
          </cell>
          <cell r="G212">
            <v>0</v>
          </cell>
          <cell r="H212">
            <v>7000</v>
          </cell>
          <cell r="J212">
            <v>7800</v>
          </cell>
          <cell r="K212">
            <v>54000</v>
          </cell>
          <cell r="L212">
            <v>58500</v>
          </cell>
          <cell r="M212">
            <v>49500.000000000007</v>
          </cell>
          <cell r="N212">
            <v>47250</v>
          </cell>
          <cell r="AC212">
            <v>31499.999999999996</v>
          </cell>
        </row>
        <row r="213">
          <cell r="A213" t="str">
            <v>ANSI534</v>
          </cell>
          <cell r="B213">
            <v>1206</v>
          </cell>
          <cell r="C213" t="str">
            <v>Spool Insulator Ansi 53 - 4</v>
          </cell>
          <cell r="D213" t="str">
            <v>Buah</v>
          </cell>
          <cell r="E213">
            <v>10000</v>
          </cell>
          <cell r="F213">
            <v>35000</v>
          </cell>
          <cell r="G213">
            <v>0</v>
          </cell>
          <cell r="H213">
            <v>9000</v>
          </cell>
          <cell r="J213">
            <v>12000</v>
          </cell>
          <cell r="K213">
            <v>42000</v>
          </cell>
          <cell r="L213">
            <v>45500</v>
          </cell>
          <cell r="M213">
            <v>38500</v>
          </cell>
          <cell r="N213">
            <v>36750</v>
          </cell>
          <cell r="AC213">
            <v>24500</v>
          </cell>
        </row>
        <row r="214">
          <cell r="A214" t="str">
            <v>SC1524</v>
          </cell>
          <cell r="B214">
            <v>1207</v>
          </cell>
          <cell r="C214" t="str">
            <v>String Clamp 150 s/d 240 mm2</v>
          </cell>
          <cell r="D214" t="str">
            <v>Buah</v>
          </cell>
          <cell r="E214" t="str">
            <v>Buah</v>
          </cell>
          <cell r="F214">
            <v>35000</v>
          </cell>
          <cell r="G214">
            <v>0</v>
          </cell>
          <cell r="H214">
            <v>22500</v>
          </cell>
          <cell r="J214">
            <v>0</v>
          </cell>
          <cell r="K214">
            <v>42000</v>
          </cell>
          <cell r="L214">
            <v>45500</v>
          </cell>
          <cell r="M214">
            <v>38500</v>
          </cell>
          <cell r="N214">
            <v>36750</v>
          </cell>
          <cell r="AC214">
            <v>24500</v>
          </cell>
        </row>
        <row r="215">
          <cell r="A215" t="str">
            <v>SC257</v>
          </cell>
          <cell r="B215">
            <v>1208</v>
          </cell>
          <cell r="C215" t="str">
            <v>String Clamp 25 -70</v>
          </cell>
          <cell r="D215" t="str">
            <v>Buah</v>
          </cell>
          <cell r="E215">
            <v>15000</v>
          </cell>
          <cell r="F215">
            <v>15000</v>
          </cell>
          <cell r="G215">
            <v>0</v>
          </cell>
          <cell r="J215">
            <v>18000</v>
          </cell>
          <cell r="K215">
            <v>54000</v>
          </cell>
          <cell r="L215">
            <v>58500</v>
          </cell>
          <cell r="M215">
            <v>49500.000000000007</v>
          </cell>
          <cell r="N215">
            <v>47250</v>
          </cell>
          <cell r="AC215">
            <v>31499.999999999996</v>
          </cell>
        </row>
        <row r="216">
          <cell r="A216" t="str">
            <v>YK</v>
          </cell>
          <cell r="B216">
            <v>1209</v>
          </cell>
          <cell r="C216" t="str">
            <v>Stoping bekel/Yokes</v>
          </cell>
          <cell r="D216" t="str">
            <v>Buah</v>
          </cell>
          <cell r="E216" t="str">
            <v xml:space="preserve">BUAH </v>
          </cell>
          <cell r="F216">
            <v>18000</v>
          </cell>
          <cell r="G216">
            <v>0</v>
          </cell>
          <cell r="J216">
            <v>0</v>
          </cell>
          <cell r="K216">
            <v>21600</v>
          </cell>
          <cell r="L216">
            <v>23400</v>
          </cell>
          <cell r="M216">
            <v>19800</v>
          </cell>
          <cell r="N216">
            <v>18900</v>
          </cell>
          <cell r="AC216">
            <v>12600</v>
          </cell>
        </row>
        <row r="217">
          <cell r="A217" t="str">
            <v>TPL</v>
          </cell>
          <cell r="B217">
            <v>1210</v>
          </cell>
          <cell r="C217" t="str">
            <v>Tambang Plastik</v>
          </cell>
          <cell r="D217" t="str">
            <v>Meter</v>
          </cell>
          <cell r="E217" t="str">
            <v>BUAH</v>
          </cell>
          <cell r="F217">
            <v>28750</v>
          </cell>
          <cell r="G217">
            <v>0</v>
          </cell>
          <cell r="J217">
            <v>0</v>
          </cell>
          <cell r="K217">
            <v>34500</v>
          </cell>
          <cell r="L217">
            <v>37375</v>
          </cell>
          <cell r="M217">
            <v>31625.000000000004</v>
          </cell>
          <cell r="N217">
            <v>30187.5</v>
          </cell>
          <cell r="AC217">
            <v>20125</v>
          </cell>
        </row>
        <row r="218">
          <cell r="A218" t="str">
            <v>TER</v>
          </cell>
          <cell r="B218">
            <v>1211</v>
          </cell>
          <cell r="C218" t="str">
            <v>Ter</v>
          </cell>
          <cell r="D218" t="str">
            <v>Kaleng</v>
          </cell>
          <cell r="E218" t="str">
            <v>Buah</v>
          </cell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AC218">
            <v>0</v>
          </cell>
        </row>
        <row r="219">
          <cell r="A219" t="str">
            <v>TRP</v>
          </cell>
          <cell r="B219">
            <v>1212</v>
          </cell>
          <cell r="C219" t="str">
            <v>Terpentin</v>
          </cell>
          <cell r="D219" t="str">
            <v>Kaleng</v>
          </cell>
          <cell r="E219" t="str">
            <v>Meter</v>
          </cell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AC219">
            <v>0</v>
          </cell>
        </row>
        <row r="220">
          <cell r="A220" t="str">
            <v>TBC</v>
          </cell>
          <cell r="B220">
            <v>1213</v>
          </cell>
          <cell r="C220" t="str">
            <v>Three Bolt Clamp ( Guy Grip )</v>
          </cell>
          <cell r="D220" t="str">
            <v>Buah</v>
          </cell>
          <cell r="E220">
            <v>12500</v>
          </cell>
          <cell r="F220">
            <v>345000</v>
          </cell>
          <cell r="G220">
            <v>11000</v>
          </cell>
          <cell r="H220">
            <v>12500</v>
          </cell>
          <cell r="J220">
            <v>15000</v>
          </cell>
          <cell r="K220">
            <v>414000</v>
          </cell>
          <cell r="L220">
            <v>448500</v>
          </cell>
          <cell r="M220">
            <v>379500.00000000006</v>
          </cell>
          <cell r="N220">
            <v>362250</v>
          </cell>
          <cell r="AC220">
            <v>241499.99999999997</v>
          </cell>
        </row>
        <row r="221">
          <cell r="A221" t="str">
            <v>TW4</v>
          </cell>
          <cell r="B221">
            <v>1214</v>
          </cell>
          <cell r="C221" t="str">
            <v>Tie Wire # 4</v>
          </cell>
          <cell r="D221" t="str">
            <v>Meter</v>
          </cell>
          <cell r="E221" t="str">
            <v>Buah</v>
          </cell>
          <cell r="F221">
            <v>10500</v>
          </cell>
          <cell r="G221">
            <v>0</v>
          </cell>
          <cell r="I221">
            <v>8500</v>
          </cell>
          <cell r="J221">
            <v>0</v>
          </cell>
          <cell r="K221">
            <v>12600</v>
          </cell>
          <cell r="L221">
            <v>13650</v>
          </cell>
          <cell r="M221">
            <v>11550.000000000002</v>
          </cell>
          <cell r="N221">
            <v>11025</v>
          </cell>
          <cell r="AC221">
            <v>7349.9999999999991</v>
          </cell>
        </row>
        <row r="222">
          <cell r="A222" t="str">
            <v>TW2</v>
          </cell>
          <cell r="B222">
            <v>1215</v>
          </cell>
          <cell r="C222" t="str">
            <v xml:space="preserve">Tie Wire # 4 / Allmunium bonding Wire # 20 </v>
          </cell>
          <cell r="D222" t="str">
            <v>Meter</v>
          </cell>
          <cell r="E222" t="str">
            <v>Buah</v>
          </cell>
          <cell r="F222">
            <v>11500</v>
          </cell>
          <cell r="G222">
            <v>0</v>
          </cell>
          <cell r="I222">
            <v>8500</v>
          </cell>
          <cell r="J222">
            <v>0</v>
          </cell>
          <cell r="K222">
            <v>13800</v>
          </cell>
          <cell r="L222">
            <v>14950</v>
          </cell>
          <cell r="M222">
            <v>12650.000000000002</v>
          </cell>
          <cell r="N222">
            <v>12075</v>
          </cell>
          <cell r="AC222">
            <v>8049.9999999999991</v>
          </cell>
        </row>
        <row r="223">
          <cell r="A223" t="str">
            <v>TR125</v>
          </cell>
          <cell r="B223">
            <v>1216</v>
          </cell>
          <cell r="C223" t="str">
            <v>Trafo 1Phasa csp 25 KVA</v>
          </cell>
          <cell r="D223" t="str">
            <v>Buah</v>
          </cell>
          <cell r="E223" t="str">
            <v>Buah</v>
          </cell>
          <cell r="F223">
            <v>8000</v>
          </cell>
          <cell r="G223">
            <v>0</v>
          </cell>
          <cell r="J223">
            <v>0</v>
          </cell>
          <cell r="K223">
            <v>9600</v>
          </cell>
          <cell r="L223">
            <v>10400</v>
          </cell>
          <cell r="M223">
            <v>8800</v>
          </cell>
          <cell r="N223">
            <v>8400</v>
          </cell>
          <cell r="AC223">
            <v>5600</v>
          </cell>
        </row>
        <row r="224">
          <cell r="A224" t="str">
            <v>TR150</v>
          </cell>
          <cell r="B224">
            <v>1217</v>
          </cell>
          <cell r="C224" t="str">
            <v>Trafo 1Phasa csp 50 KVA</v>
          </cell>
          <cell r="D224" t="str">
            <v>Buah</v>
          </cell>
          <cell r="E224" t="str">
            <v>kg</v>
          </cell>
          <cell r="F224">
            <v>75000</v>
          </cell>
          <cell r="G224">
            <v>75000</v>
          </cell>
          <cell r="H224" t="str">
            <v>mj 24/3/06</v>
          </cell>
          <cell r="J224">
            <v>0</v>
          </cell>
          <cell r="K224">
            <v>90000</v>
          </cell>
          <cell r="L224">
            <v>97500</v>
          </cell>
          <cell r="M224">
            <v>82500</v>
          </cell>
          <cell r="N224">
            <v>78750</v>
          </cell>
          <cell r="AC224">
            <v>52500</v>
          </cell>
        </row>
        <row r="225">
          <cell r="A225" t="str">
            <v>TR310</v>
          </cell>
          <cell r="B225">
            <v>1218</v>
          </cell>
          <cell r="C225" t="str">
            <v>Trafo 3 Ph 20 kV/B2 100 kVA</v>
          </cell>
          <cell r="D225" t="str">
            <v>Buah</v>
          </cell>
          <cell r="E225" t="str">
            <v>Batang</v>
          </cell>
          <cell r="F225">
            <v>8000</v>
          </cell>
          <cell r="G225">
            <v>0</v>
          </cell>
          <cell r="J225">
            <v>0</v>
          </cell>
          <cell r="K225">
            <v>9600</v>
          </cell>
          <cell r="L225">
            <v>10400</v>
          </cell>
          <cell r="M225">
            <v>8800</v>
          </cell>
          <cell r="N225">
            <v>8400</v>
          </cell>
          <cell r="AC225">
            <v>5600</v>
          </cell>
        </row>
        <row r="226">
          <cell r="A226" t="str">
            <v>TR316</v>
          </cell>
          <cell r="B226">
            <v>1219</v>
          </cell>
          <cell r="C226" t="str">
            <v>Trafo 3 Ph 20 kV/B2 160 kVA</v>
          </cell>
          <cell r="D226" t="str">
            <v>Buah</v>
          </cell>
          <cell r="E226" t="str">
            <v>Buah</v>
          </cell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AC226">
            <v>0</v>
          </cell>
        </row>
        <row r="227">
          <cell r="A227" t="str">
            <v>TR312</v>
          </cell>
          <cell r="B227">
            <v>1220</v>
          </cell>
          <cell r="C227" t="str">
            <v>Trafo 3 Ph 20 kV/B2 200 kVA</v>
          </cell>
          <cell r="D227" t="str">
            <v>Buah</v>
          </cell>
          <cell r="E227" t="str">
            <v>Buah</v>
          </cell>
          <cell r="F227">
            <v>11500</v>
          </cell>
          <cell r="G227">
            <v>0</v>
          </cell>
          <cell r="J227">
            <v>0</v>
          </cell>
          <cell r="K227">
            <v>13800</v>
          </cell>
          <cell r="L227">
            <v>14950</v>
          </cell>
          <cell r="M227">
            <v>12650.000000000002</v>
          </cell>
          <cell r="N227">
            <v>12075</v>
          </cell>
          <cell r="AC227">
            <v>8049.9999999999991</v>
          </cell>
        </row>
        <row r="228">
          <cell r="A228" t="str">
            <v>TR35</v>
          </cell>
          <cell r="B228">
            <v>1221</v>
          </cell>
          <cell r="C228" t="str">
            <v>Trafo 3 Ph 20 kV/B2 50 kVA</v>
          </cell>
          <cell r="D228" t="str">
            <v>Buah</v>
          </cell>
          <cell r="E228" t="str">
            <v>Buah</v>
          </cell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AC228">
            <v>0</v>
          </cell>
        </row>
        <row r="229">
          <cell r="A229" t="str">
            <v>T340</v>
          </cell>
          <cell r="B229">
            <v>1222</v>
          </cell>
          <cell r="C229" t="str">
            <v>Trafo 3 Ps 400 Kva</v>
          </cell>
          <cell r="D229" t="str">
            <v>Buah</v>
          </cell>
          <cell r="E229" t="str">
            <v>Batang</v>
          </cell>
          <cell r="F229">
            <v>1285350</v>
          </cell>
          <cell r="G229">
            <v>0</v>
          </cell>
          <cell r="H229">
            <v>39139</v>
          </cell>
          <cell r="J229">
            <v>0</v>
          </cell>
          <cell r="K229">
            <v>1542420</v>
          </cell>
          <cell r="L229">
            <v>1670955</v>
          </cell>
          <cell r="M229">
            <v>1413885</v>
          </cell>
          <cell r="N229">
            <v>1349617.5</v>
          </cell>
          <cell r="O229">
            <v>1642960</v>
          </cell>
          <cell r="AC229">
            <v>899745</v>
          </cell>
        </row>
        <row r="230">
          <cell r="A230" t="str">
            <v>TRKH</v>
          </cell>
          <cell r="B230">
            <v>1223</v>
          </cell>
          <cell r="C230" t="str">
            <v>Trokolit hitam</v>
          </cell>
          <cell r="D230" t="str">
            <v>Buah</v>
          </cell>
          <cell r="E230" t="str">
            <v>Batang</v>
          </cell>
          <cell r="F230">
            <v>1525700</v>
          </cell>
          <cell r="G230">
            <v>0</v>
          </cell>
          <cell r="H230">
            <v>39139</v>
          </cell>
          <cell r="J230">
            <v>0</v>
          </cell>
          <cell r="K230">
            <v>1830840</v>
          </cell>
          <cell r="L230">
            <v>1983410</v>
          </cell>
          <cell r="M230">
            <v>1678270.0000000002</v>
          </cell>
          <cell r="N230">
            <v>1601985</v>
          </cell>
          <cell r="O230">
            <v>1919180</v>
          </cell>
          <cell r="AC230">
            <v>1067990</v>
          </cell>
        </row>
        <row r="231">
          <cell r="A231" t="str">
            <v>WSR</v>
          </cell>
          <cell r="B231">
            <v>1224</v>
          </cell>
          <cell r="C231" t="str">
            <v>Washer Round  3/8"</v>
          </cell>
          <cell r="D231" t="str">
            <v>Buah</v>
          </cell>
          <cell r="E231" t="str">
            <v>Batang</v>
          </cell>
          <cell r="F231">
            <v>1687675</v>
          </cell>
          <cell r="G231">
            <v>0</v>
          </cell>
          <cell r="J231">
            <v>0</v>
          </cell>
          <cell r="K231">
            <v>2025210</v>
          </cell>
          <cell r="L231">
            <v>2193977.5</v>
          </cell>
          <cell r="M231">
            <v>1856442.5000000002</v>
          </cell>
          <cell r="N231">
            <v>1772058.75</v>
          </cell>
          <cell r="AC231">
            <v>1181372.5</v>
          </cell>
        </row>
        <row r="232">
          <cell r="A232" t="str">
            <v>WSS</v>
          </cell>
          <cell r="B232">
            <v>1225</v>
          </cell>
          <cell r="C232" t="str">
            <v>Washer Square 2 1/4"</v>
          </cell>
          <cell r="D232" t="str">
            <v>Buah</v>
          </cell>
          <cell r="E232">
            <v>600</v>
          </cell>
          <cell r="F232">
            <v>600</v>
          </cell>
          <cell r="G232">
            <v>0</v>
          </cell>
          <cell r="J232">
            <v>720</v>
          </cell>
          <cell r="K232">
            <v>1720488</v>
          </cell>
          <cell r="L232">
            <v>1863862</v>
          </cell>
          <cell r="M232">
            <v>1577114.0000000002</v>
          </cell>
          <cell r="N232">
            <v>1505427</v>
          </cell>
          <cell r="AC232">
            <v>1003617.9999999999</v>
          </cell>
        </row>
        <row r="233">
          <cell r="A233" t="str">
            <v>WGJT</v>
          </cell>
          <cell r="B233">
            <v>1226</v>
          </cell>
          <cell r="C233" t="str">
            <v>Wigje type</v>
          </cell>
          <cell r="D233" t="str">
            <v>Buah</v>
          </cell>
          <cell r="E233">
            <v>1500</v>
          </cell>
          <cell r="F233">
            <v>1500</v>
          </cell>
          <cell r="G233">
            <v>0</v>
          </cell>
          <cell r="J233">
            <v>1800</v>
          </cell>
          <cell r="K233">
            <v>739860</v>
          </cell>
          <cell r="L233">
            <v>801515</v>
          </cell>
          <cell r="M233">
            <v>678205</v>
          </cell>
          <cell r="N233">
            <v>647377.5</v>
          </cell>
          <cell r="AC233">
            <v>431585</v>
          </cell>
        </row>
        <row r="234">
          <cell r="A234" t="str">
            <v>pbsr45</v>
          </cell>
          <cell r="B234" t="str">
            <v>PC720</v>
          </cell>
          <cell r="C234" t="str">
            <v>Pole Band Single Rack 4,5</v>
          </cell>
          <cell r="D234" t="str">
            <v>Buah</v>
          </cell>
          <cell r="E234" t="str">
            <v>Batang</v>
          </cell>
          <cell r="F234">
            <v>552805</v>
          </cell>
          <cell r="G234">
            <v>0</v>
          </cell>
          <cell r="J234">
            <v>0</v>
          </cell>
          <cell r="K234">
            <v>663366</v>
          </cell>
          <cell r="L234">
            <v>718646.5</v>
          </cell>
          <cell r="M234">
            <v>608085.5</v>
          </cell>
          <cell r="N234">
            <v>580445.25</v>
          </cell>
          <cell r="AC234">
            <v>386963.5</v>
          </cell>
        </row>
        <row r="235">
          <cell r="A235" t="str">
            <v>sc90</v>
          </cell>
          <cell r="B235" t="str">
            <v>PC910</v>
          </cell>
          <cell r="C235" t="str">
            <v>Scoen 90</v>
          </cell>
          <cell r="D235" t="str">
            <v>BUah</v>
          </cell>
          <cell r="E235">
            <v>4400</v>
          </cell>
          <cell r="F235">
            <v>819280</v>
          </cell>
          <cell r="G235">
            <v>0</v>
          </cell>
          <cell r="H235">
            <v>39139</v>
          </cell>
          <cell r="J235">
            <v>5280</v>
          </cell>
          <cell r="K235">
            <v>983136</v>
          </cell>
          <cell r="L235">
            <v>1065064</v>
          </cell>
          <cell r="M235">
            <v>901208.00000000012</v>
          </cell>
          <cell r="N235">
            <v>860244</v>
          </cell>
          <cell r="O235">
            <v>1049840</v>
          </cell>
          <cell r="AC235">
            <v>573496</v>
          </cell>
        </row>
        <row r="236">
          <cell r="A236" t="str">
            <v>L37</v>
          </cell>
          <cell r="B236" t="str">
            <v>PC920</v>
          </cell>
          <cell r="C236" t="str">
            <v>LVTC 3 x 70 mm</v>
          </cell>
          <cell r="D236" t="str">
            <v>Pol C9 - 200 dan N+E</v>
          </cell>
          <cell r="E236">
            <v>22000</v>
          </cell>
          <cell r="F236">
            <v>914375</v>
          </cell>
          <cell r="G236">
            <v>0</v>
          </cell>
          <cell r="H236">
            <v>39139</v>
          </cell>
          <cell r="J236">
            <v>26400</v>
          </cell>
          <cell r="K236">
            <v>1097250</v>
          </cell>
          <cell r="L236">
            <v>1188687.5</v>
          </cell>
          <cell r="M236">
            <v>1005812.5000000001</v>
          </cell>
          <cell r="N236">
            <v>960093.75</v>
          </cell>
          <cell r="O236">
            <v>1175790</v>
          </cell>
          <cell r="AC236">
            <v>640062.5</v>
          </cell>
        </row>
        <row r="237">
          <cell r="A237" t="str">
            <v>l135</v>
          </cell>
          <cell r="C237" t="str">
            <v>LVTC 1 x 35 mm</v>
          </cell>
          <cell r="D237" t="str">
            <v>Meter</v>
          </cell>
          <cell r="E237">
            <v>3900</v>
          </cell>
          <cell r="F237">
            <v>1929510</v>
          </cell>
          <cell r="G237">
            <v>0</v>
          </cell>
          <cell r="J237">
            <v>4680</v>
          </cell>
          <cell r="K237">
            <v>2315412</v>
          </cell>
          <cell r="L237">
            <v>2508363</v>
          </cell>
          <cell r="M237">
            <v>2122461</v>
          </cell>
          <cell r="N237">
            <v>2025985.5</v>
          </cell>
          <cell r="AC237">
            <v>1350657</v>
          </cell>
        </row>
        <row r="238">
          <cell r="A238" t="str">
            <v>stl</v>
          </cell>
          <cell r="C238" t="str">
            <v>Stainlist</v>
          </cell>
          <cell r="D238" t="str">
            <v>Meter</v>
          </cell>
          <cell r="E238">
            <v>3000</v>
          </cell>
          <cell r="F238">
            <v>2099405</v>
          </cell>
          <cell r="G238">
            <v>0</v>
          </cell>
          <cell r="J238">
            <v>3600</v>
          </cell>
          <cell r="K238">
            <v>2519286</v>
          </cell>
          <cell r="L238">
            <v>2729226.5</v>
          </cell>
          <cell r="M238">
            <v>2309345.5</v>
          </cell>
          <cell r="N238">
            <v>2204375.25</v>
          </cell>
          <cell r="AC238">
            <v>1469583.5</v>
          </cell>
        </row>
        <row r="239">
          <cell r="A239" t="str">
            <v>tis</v>
          </cell>
          <cell r="C239" t="str">
            <v>Tis Kabel</v>
          </cell>
          <cell r="D239" t="str">
            <v>buah</v>
          </cell>
          <cell r="E239">
            <v>1000</v>
          </cell>
          <cell r="F239">
            <v>2242570</v>
          </cell>
          <cell r="G239">
            <v>0</v>
          </cell>
          <cell r="J239">
            <v>1200</v>
          </cell>
          <cell r="K239">
            <v>2691084</v>
          </cell>
          <cell r="L239">
            <v>2915341</v>
          </cell>
          <cell r="M239">
            <v>2466827</v>
          </cell>
          <cell r="N239">
            <v>2354698.5</v>
          </cell>
          <cell r="AC239">
            <v>1569799</v>
          </cell>
        </row>
        <row r="240">
          <cell r="A240">
            <v>233</v>
          </cell>
          <cell r="D240" t="str">
            <v>Pol C14 - 350 dan N+E</v>
          </cell>
          <cell r="E240" t="str">
            <v>Batang</v>
          </cell>
          <cell r="F240">
            <v>2352295</v>
          </cell>
          <cell r="G240">
            <v>0</v>
          </cell>
          <cell r="J240">
            <v>0</v>
          </cell>
          <cell r="K240">
            <v>2822754</v>
          </cell>
          <cell r="L240">
            <v>3057983.5</v>
          </cell>
          <cell r="M240">
            <v>2587524.5</v>
          </cell>
          <cell r="N240">
            <v>2469909.75</v>
          </cell>
          <cell r="AC240">
            <v>1646606.5</v>
          </cell>
        </row>
        <row r="241">
          <cell r="A241">
            <v>234</v>
          </cell>
          <cell r="D241" t="str">
            <v>Pol C14 - 500 dan N+E</v>
          </cell>
          <cell r="E241" t="str">
            <v>Batang</v>
          </cell>
          <cell r="F241">
            <v>2650120</v>
          </cell>
          <cell r="G241">
            <v>0</v>
          </cell>
          <cell r="J241">
            <v>0</v>
          </cell>
          <cell r="K241">
            <v>3180144</v>
          </cell>
          <cell r="L241">
            <v>3445156</v>
          </cell>
          <cell r="M241">
            <v>2915132.0000000005</v>
          </cell>
          <cell r="N241">
            <v>2782626</v>
          </cell>
          <cell r="AC241">
            <v>1855083.9999999998</v>
          </cell>
        </row>
        <row r="242">
          <cell r="A242">
            <v>235</v>
          </cell>
          <cell r="B242" t="str">
            <v>PBDR105</v>
          </cell>
          <cell r="C242">
            <v>1177</v>
          </cell>
          <cell r="D242" t="str">
            <v>Pole Band Doble Rack 10,5"</v>
          </cell>
          <cell r="E242" t="str">
            <v>Buah</v>
          </cell>
          <cell r="F242">
            <v>27500</v>
          </cell>
          <cell r="G242">
            <v>0</v>
          </cell>
          <cell r="J242">
            <v>0</v>
          </cell>
          <cell r="K242">
            <v>33000</v>
          </cell>
          <cell r="L242">
            <v>35750</v>
          </cell>
          <cell r="M242">
            <v>30250.000000000004</v>
          </cell>
          <cell r="N242">
            <v>28875</v>
          </cell>
          <cell r="AC242">
            <v>19250</v>
          </cell>
        </row>
        <row r="243">
          <cell r="A243">
            <v>236</v>
          </cell>
          <cell r="B243" t="str">
            <v>PBDR95</v>
          </cell>
          <cell r="C243">
            <v>1171</v>
          </cell>
          <cell r="D243" t="str">
            <v>Pole Band Doble Rack 9, 5 "</v>
          </cell>
          <cell r="E243" t="str">
            <v>Buah</v>
          </cell>
          <cell r="F243">
            <v>25500</v>
          </cell>
          <cell r="G243">
            <v>0</v>
          </cell>
          <cell r="J243">
            <v>0</v>
          </cell>
          <cell r="K243">
            <v>30600</v>
          </cell>
          <cell r="L243">
            <v>33150</v>
          </cell>
          <cell r="M243">
            <v>28050.000000000004</v>
          </cell>
          <cell r="N243">
            <v>26775</v>
          </cell>
          <cell r="AC243">
            <v>17850</v>
          </cell>
        </row>
        <row r="244">
          <cell r="A244">
            <v>237</v>
          </cell>
          <cell r="B244" t="str">
            <v>PBDR25</v>
          </cell>
          <cell r="C244">
            <v>1171</v>
          </cell>
          <cell r="D244" t="str">
            <v>Pole Band Doble Rack 2,5"</v>
          </cell>
          <cell r="E244" t="str">
            <v>Buah</v>
          </cell>
          <cell r="F244">
            <v>18000</v>
          </cell>
          <cell r="G244">
            <v>14000</v>
          </cell>
          <cell r="H244" t="str">
            <v>win 21/2/06</v>
          </cell>
          <cell r="J244">
            <v>0</v>
          </cell>
          <cell r="K244">
            <v>21600</v>
          </cell>
          <cell r="L244">
            <v>23400</v>
          </cell>
          <cell r="M244">
            <v>19800</v>
          </cell>
          <cell r="N244">
            <v>18900</v>
          </cell>
          <cell r="AC244">
            <v>12600</v>
          </cell>
        </row>
        <row r="245">
          <cell r="A245">
            <v>238</v>
          </cell>
          <cell r="B245" t="str">
            <v>PBDR35</v>
          </cell>
          <cell r="C245">
            <v>1171</v>
          </cell>
          <cell r="D245" t="str">
            <v>Pole Band Doble Rack 3,5"</v>
          </cell>
          <cell r="E245" t="str">
            <v>Buah</v>
          </cell>
          <cell r="F245">
            <v>17500</v>
          </cell>
          <cell r="G245">
            <v>14000</v>
          </cell>
          <cell r="H245" t="str">
            <v>win 21/2/06</v>
          </cell>
          <cell r="J245">
            <v>0</v>
          </cell>
          <cell r="K245">
            <v>21000</v>
          </cell>
          <cell r="L245">
            <v>22750</v>
          </cell>
          <cell r="M245">
            <v>19250</v>
          </cell>
          <cell r="N245">
            <v>18375</v>
          </cell>
          <cell r="AC245">
            <v>12250</v>
          </cell>
        </row>
        <row r="246">
          <cell r="A246">
            <v>239</v>
          </cell>
          <cell r="B246" t="str">
            <v>PBDR45</v>
          </cell>
          <cell r="C246">
            <v>1172</v>
          </cell>
          <cell r="D246" t="str">
            <v>Pole Band Doble Rack 4,5"</v>
          </cell>
          <cell r="E246" t="str">
            <v>Buah</v>
          </cell>
          <cell r="F246">
            <v>19500</v>
          </cell>
          <cell r="G246">
            <v>15000</v>
          </cell>
          <cell r="H246">
            <v>39168</v>
          </cell>
          <cell r="J246">
            <v>0</v>
          </cell>
          <cell r="K246">
            <v>23400</v>
          </cell>
          <cell r="L246">
            <v>25350</v>
          </cell>
          <cell r="M246">
            <v>21450</v>
          </cell>
          <cell r="N246">
            <v>20475</v>
          </cell>
          <cell r="AC246">
            <v>13650</v>
          </cell>
        </row>
        <row r="247">
          <cell r="A247">
            <v>240</v>
          </cell>
          <cell r="B247" t="str">
            <v>PBDR55</v>
          </cell>
          <cell r="C247">
            <v>1173</v>
          </cell>
          <cell r="D247" t="str">
            <v>Pole Band Doble Rack 5,5".</v>
          </cell>
          <cell r="E247" t="str">
            <v>Buah</v>
          </cell>
          <cell r="F247">
            <v>20000</v>
          </cell>
          <cell r="G247">
            <v>0</v>
          </cell>
          <cell r="J247">
            <v>0</v>
          </cell>
          <cell r="K247">
            <v>24000</v>
          </cell>
          <cell r="L247">
            <v>26000</v>
          </cell>
          <cell r="M247">
            <v>22000</v>
          </cell>
          <cell r="N247">
            <v>21000</v>
          </cell>
          <cell r="AC247">
            <v>14000</v>
          </cell>
        </row>
        <row r="248">
          <cell r="A248">
            <v>241</v>
          </cell>
          <cell r="B248" t="str">
            <v>PBDR65</v>
          </cell>
          <cell r="C248">
            <v>1174</v>
          </cell>
          <cell r="D248" t="str">
            <v>Pole Band Doble Rack 6,5"</v>
          </cell>
          <cell r="E248" t="str">
            <v>Buah</v>
          </cell>
          <cell r="F248">
            <v>22500</v>
          </cell>
          <cell r="G248">
            <v>0</v>
          </cell>
          <cell r="H248" t="str">
            <v>HA 1/5/06</v>
          </cell>
          <cell r="J248">
            <v>0</v>
          </cell>
          <cell r="K248">
            <v>27000</v>
          </cell>
          <cell r="L248">
            <v>29250</v>
          </cell>
          <cell r="M248">
            <v>24750.000000000004</v>
          </cell>
          <cell r="N248">
            <v>23625</v>
          </cell>
          <cell r="AC248">
            <v>15749.999999999998</v>
          </cell>
        </row>
        <row r="249">
          <cell r="A249">
            <v>242</v>
          </cell>
          <cell r="B249" t="str">
            <v>PBDR75</v>
          </cell>
          <cell r="C249">
            <v>1175</v>
          </cell>
          <cell r="D249" t="str">
            <v>Pole Band Doble Rack 7,5"</v>
          </cell>
          <cell r="E249" t="str">
            <v>Buah</v>
          </cell>
          <cell r="F249">
            <v>23000</v>
          </cell>
          <cell r="G249">
            <v>0</v>
          </cell>
          <cell r="J249">
            <v>0</v>
          </cell>
          <cell r="K249">
            <v>27600</v>
          </cell>
          <cell r="L249">
            <v>29900</v>
          </cell>
          <cell r="M249">
            <v>25300.000000000004</v>
          </cell>
          <cell r="N249">
            <v>24150</v>
          </cell>
          <cell r="AC249">
            <v>16099.999999999998</v>
          </cell>
        </row>
        <row r="250">
          <cell r="A250">
            <v>243</v>
          </cell>
          <cell r="B250" t="str">
            <v>PBDR85</v>
          </cell>
          <cell r="C250">
            <v>1176</v>
          </cell>
          <cell r="D250" t="str">
            <v>Pole Band Doble Rack 8,5"</v>
          </cell>
          <cell r="E250" t="str">
            <v>Buah</v>
          </cell>
          <cell r="F250">
            <v>24000</v>
          </cell>
          <cell r="G250">
            <v>0</v>
          </cell>
          <cell r="I250">
            <v>22000</v>
          </cell>
          <cell r="J250">
            <v>0</v>
          </cell>
          <cell r="K250">
            <v>28800</v>
          </cell>
          <cell r="L250">
            <v>31200</v>
          </cell>
          <cell r="M250">
            <v>26400.000000000004</v>
          </cell>
          <cell r="N250">
            <v>25200</v>
          </cell>
          <cell r="AC250">
            <v>16800</v>
          </cell>
        </row>
        <row r="251">
          <cell r="A251">
            <v>244</v>
          </cell>
          <cell r="B251" t="str">
            <v>PBDU35</v>
          </cell>
          <cell r="C251">
            <v>1178</v>
          </cell>
          <cell r="D251" t="str">
            <v>Pole Band Doble Up Set 3,5"</v>
          </cell>
          <cell r="E251" t="str">
            <v>Buah</v>
          </cell>
          <cell r="F251">
            <v>19500</v>
          </cell>
          <cell r="G251">
            <v>0</v>
          </cell>
          <cell r="J251">
            <v>0</v>
          </cell>
          <cell r="K251">
            <v>23400</v>
          </cell>
          <cell r="L251">
            <v>25350</v>
          </cell>
          <cell r="M251">
            <v>21450</v>
          </cell>
          <cell r="N251">
            <v>20475</v>
          </cell>
          <cell r="AC251">
            <v>13650</v>
          </cell>
        </row>
        <row r="252">
          <cell r="A252">
            <v>245</v>
          </cell>
          <cell r="B252" t="str">
            <v>PBDU45</v>
          </cell>
          <cell r="C252">
            <v>1178</v>
          </cell>
          <cell r="D252" t="str">
            <v>Pole Band Doble Up Set 4,5"</v>
          </cell>
          <cell r="E252" t="str">
            <v>Buah</v>
          </cell>
          <cell r="F252">
            <v>20000</v>
          </cell>
          <cell r="G252">
            <v>0</v>
          </cell>
          <cell r="J252">
            <v>0</v>
          </cell>
          <cell r="K252">
            <v>24000</v>
          </cell>
          <cell r="L252">
            <v>26000</v>
          </cell>
          <cell r="M252">
            <v>22000</v>
          </cell>
          <cell r="N252">
            <v>21000</v>
          </cell>
          <cell r="AC252">
            <v>14000</v>
          </cell>
        </row>
        <row r="253">
          <cell r="A253">
            <v>246</v>
          </cell>
          <cell r="B253" t="str">
            <v>PBDU55</v>
          </cell>
          <cell r="C253">
            <v>1178</v>
          </cell>
          <cell r="D253" t="str">
            <v>Pole Band Doble Up Set 5,5"</v>
          </cell>
          <cell r="E253" t="str">
            <v>Buah</v>
          </cell>
          <cell r="F253">
            <v>21000</v>
          </cell>
          <cell r="G253">
            <v>0</v>
          </cell>
          <cell r="J253">
            <v>0</v>
          </cell>
          <cell r="K253">
            <v>25200</v>
          </cell>
          <cell r="L253">
            <v>27300</v>
          </cell>
          <cell r="M253">
            <v>23100.000000000004</v>
          </cell>
          <cell r="N253">
            <v>22050</v>
          </cell>
          <cell r="AC253">
            <v>14699.999999999998</v>
          </cell>
        </row>
        <row r="254">
          <cell r="A254">
            <v>247</v>
          </cell>
          <cell r="B254" t="str">
            <v>PBDU65</v>
          </cell>
          <cell r="C254">
            <v>1179</v>
          </cell>
          <cell r="D254" t="str">
            <v>Pole Band Doble Up Set 6,5"</v>
          </cell>
          <cell r="E254" t="str">
            <v>Buah</v>
          </cell>
          <cell r="F254">
            <v>22000</v>
          </cell>
          <cell r="G254">
            <v>0</v>
          </cell>
          <cell r="J254">
            <v>0</v>
          </cell>
          <cell r="K254">
            <v>26400</v>
          </cell>
          <cell r="L254">
            <v>28600</v>
          </cell>
          <cell r="M254">
            <v>24200.000000000004</v>
          </cell>
          <cell r="N254">
            <v>23100</v>
          </cell>
          <cell r="AC254">
            <v>15399.999999999998</v>
          </cell>
        </row>
        <row r="255">
          <cell r="A255">
            <v>248</v>
          </cell>
          <cell r="B255" t="str">
            <v>PBDU75</v>
          </cell>
          <cell r="C255">
            <v>1179</v>
          </cell>
          <cell r="D255" t="str">
            <v>Pole Band Doble Up Set 7,5"</v>
          </cell>
          <cell r="E255" t="str">
            <v>Buah</v>
          </cell>
          <cell r="F255">
            <v>23000</v>
          </cell>
          <cell r="J255">
            <v>0</v>
          </cell>
          <cell r="K255">
            <v>27600</v>
          </cell>
          <cell r="L255">
            <v>29900</v>
          </cell>
          <cell r="M255">
            <v>25300.000000000004</v>
          </cell>
          <cell r="N255">
            <v>24150</v>
          </cell>
          <cell r="AC255">
            <v>16099.999999999998</v>
          </cell>
        </row>
        <row r="256">
          <cell r="A256">
            <v>249</v>
          </cell>
          <cell r="B256" t="str">
            <v>PBDU85</v>
          </cell>
          <cell r="C256">
            <v>1179</v>
          </cell>
          <cell r="D256" t="str">
            <v>Pole Band Doble Up Set 8,5"</v>
          </cell>
          <cell r="E256" t="str">
            <v>Buah</v>
          </cell>
          <cell r="F256">
            <v>24000</v>
          </cell>
          <cell r="J256">
            <v>0</v>
          </cell>
          <cell r="K256">
            <v>28800</v>
          </cell>
          <cell r="L256">
            <v>31200</v>
          </cell>
          <cell r="M256">
            <v>26400.000000000004</v>
          </cell>
          <cell r="N256">
            <v>25200</v>
          </cell>
          <cell r="AC256">
            <v>16800</v>
          </cell>
        </row>
        <row r="257">
          <cell r="A257">
            <v>250</v>
          </cell>
          <cell r="B257" t="str">
            <v>PBDU95</v>
          </cell>
          <cell r="C257">
            <v>1179</v>
          </cell>
          <cell r="D257" t="str">
            <v>Pole Band Doble Up Set 9,5"</v>
          </cell>
          <cell r="E257" t="str">
            <v>Buah</v>
          </cell>
          <cell r="F257">
            <v>25000</v>
          </cell>
          <cell r="J257">
            <v>0</v>
          </cell>
          <cell r="K257">
            <v>30000</v>
          </cell>
          <cell r="L257">
            <v>32500</v>
          </cell>
          <cell r="M257">
            <v>27500.000000000004</v>
          </cell>
          <cell r="N257">
            <v>26250</v>
          </cell>
          <cell r="AC257">
            <v>17500</v>
          </cell>
        </row>
        <row r="258">
          <cell r="A258">
            <v>251</v>
          </cell>
          <cell r="B258" t="str">
            <v>PBDF</v>
          </cell>
          <cell r="C258">
            <v>1180</v>
          </cell>
          <cell r="D258" t="str">
            <v>Pole Band Fleksibel</v>
          </cell>
          <cell r="E258" t="str">
            <v>Buah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AC258">
            <v>0</v>
          </cell>
        </row>
        <row r="259">
          <cell r="A259">
            <v>252</v>
          </cell>
          <cell r="B259" t="str">
            <v>pbsr35</v>
          </cell>
          <cell r="D259" t="str">
            <v>Pole Band Single Rack 3,5</v>
          </cell>
          <cell r="E259" t="str">
            <v>Buah</v>
          </cell>
          <cell r="F259">
            <v>17000</v>
          </cell>
          <cell r="J259">
            <v>0</v>
          </cell>
          <cell r="K259">
            <v>20400</v>
          </cell>
          <cell r="L259">
            <v>22100</v>
          </cell>
          <cell r="M259">
            <v>18700</v>
          </cell>
          <cell r="N259">
            <v>17850</v>
          </cell>
          <cell r="AC259">
            <v>11900</v>
          </cell>
        </row>
        <row r="260">
          <cell r="A260">
            <v>253</v>
          </cell>
          <cell r="B260" t="str">
            <v>pbsr45</v>
          </cell>
          <cell r="D260" t="str">
            <v>Pole Band Single Rack 4,5</v>
          </cell>
          <cell r="E260" t="str">
            <v>Buah</v>
          </cell>
          <cell r="F260">
            <v>18000</v>
          </cell>
          <cell r="J260">
            <v>0</v>
          </cell>
          <cell r="K260">
            <v>21600</v>
          </cell>
          <cell r="L260">
            <v>23400</v>
          </cell>
          <cell r="M260">
            <v>19800</v>
          </cell>
          <cell r="N260">
            <v>18900</v>
          </cell>
          <cell r="AC260">
            <v>12600</v>
          </cell>
        </row>
        <row r="261">
          <cell r="A261">
            <v>254</v>
          </cell>
          <cell r="B261" t="str">
            <v>pbsr55</v>
          </cell>
          <cell r="D261" t="str">
            <v>Pole Band Single Rack 5,5</v>
          </cell>
          <cell r="E261" t="str">
            <v>Buah</v>
          </cell>
          <cell r="F261">
            <v>19000</v>
          </cell>
          <cell r="J261">
            <v>0</v>
          </cell>
          <cell r="K261">
            <v>22800</v>
          </cell>
          <cell r="L261">
            <v>24700</v>
          </cell>
          <cell r="M261">
            <v>20900</v>
          </cell>
          <cell r="N261">
            <v>19950</v>
          </cell>
          <cell r="AC261">
            <v>13300</v>
          </cell>
        </row>
        <row r="262">
          <cell r="A262">
            <v>255</v>
          </cell>
          <cell r="B262" t="str">
            <v>pbsr65</v>
          </cell>
          <cell r="D262" t="str">
            <v>Pole Band Single Rack 6,5</v>
          </cell>
          <cell r="E262" t="str">
            <v>Buah</v>
          </cell>
          <cell r="F262">
            <v>20000</v>
          </cell>
          <cell r="J262">
            <v>0</v>
          </cell>
          <cell r="K262">
            <v>24000</v>
          </cell>
          <cell r="L262">
            <v>26000</v>
          </cell>
          <cell r="M262">
            <v>22000</v>
          </cell>
          <cell r="N262">
            <v>21000</v>
          </cell>
          <cell r="AC262">
            <v>14000</v>
          </cell>
        </row>
        <row r="263">
          <cell r="A263">
            <v>256</v>
          </cell>
          <cell r="B263" t="str">
            <v>PBSR75</v>
          </cell>
          <cell r="C263">
            <v>1181</v>
          </cell>
          <cell r="D263" t="str">
            <v>Pole Band Single Rack 7 ,5"</v>
          </cell>
          <cell r="E263" t="str">
            <v>Buah</v>
          </cell>
          <cell r="F263">
            <v>20500</v>
          </cell>
          <cell r="J263">
            <v>0</v>
          </cell>
          <cell r="K263">
            <v>24600</v>
          </cell>
          <cell r="L263">
            <v>26650</v>
          </cell>
          <cell r="M263">
            <v>22550.000000000004</v>
          </cell>
          <cell r="N263">
            <v>21525</v>
          </cell>
          <cell r="AC263">
            <v>14349.999999999998</v>
          </cell>
        </row>
        <row r="264">
          <cell r="A264">
            <v>257</v>
          </cell>
          <cell r="B264" t="str">
            <v>PBSR85</v>
          </cell>
          <cell r="C264">
            <v>1182</v>
          </cell>
          <cell r="D264" t="str">
            <v xml:space="preserve">Pole Band Single Rack 8 ,5"                    </v>
          </cell>
          <cell r="E264" t="str">
            <v>Buah</v>
          </cell>
          <cell r="F264">
            <v>22000</v>
          </cell>
          <cell r="J264">
            <v>0</v>
          </cell>
          <cell r="K264">
            <v>26400</v>
          </cell>
          <cell r="L264">
            <v>28600</v>
          </cell>
          <cell r="M264">
            <v>24200.000000000004</v>
          </cell>
          <cell r="N264">
            <v>23100</v>
          </cell>
          <cell r="AC264">
            <v>15399.999999999998</v>
          </cell>
        </row>
        <row r="265">
          <cell r="A265">
            <v>258</v>
          </cell>
          <cell r="B265" t="str">
            <v>PBSR95</v>
          </cell>
          <cell r="C265">
            <v>1182</v>
          </cell>
          <cell r="D265" t="str">
            <v xml:space="preserve">Pole Band Single Rack 9 ,5"                    </v>
          </cell>
          <cell r="E265" t="str">
            <v>Buah</v>
          </cell>
          <cell r="F265">
            <v>23000</v>
          </cell>
          <cell r="J265">
            <v>0</v>
          </cell>
          <cell r="K265">
            <v>27600</v>
          </cell>
          <cell r="L265">
            <v>29900</v>
          </cell>
          <cell r="M265">
            <v>25300.000000000004</v>
          </cell>
          <cell r="N265">
            <v>24150</v>
          </cell>
          <cell r="AC265">
            <v>16099.999999999998</v>
          </cell>
        </row>
        <row r="266">
          <cell r="A266">
            <v>259</v>
          </cell>
          <cell r="B266" t="str">
            <v>PBSU45</v>
          </cell>
          <cell r="C266">
            <v>1183</v>
          </cell>
          <cell r="D266" t="str">
            <v>Pole Band Single Up Set  4,5"</v>
          </cell>
          <cell r="E266" t="str">
            <v>Buah</v>
          </cell>
          <cell r="F266">
            <v>18000</v>
          </cell>
          <cell r="J266">
            <v>0</v>
          </cell>
          <cell r="K266">
            <v>21600</v>
          </cell>
          <cell r="L266">
            <v>23400</v>
          </cell>
          <cell r="M266">
            <v>19800</v>
          </cell>
          <cell r="N266">
            <v>18900</v>
          </cell>
          <cell r="AC266">
            <v>12600</v>
          </cell>
        </row>
        <row r="267">
          <cell r="A267">
            <v>260</v>
          </cell>
          <cell r="B267" t="str">
            <v>PBSU55</v>
          </cell>
          <cell r="C267">
            <v>1183</v>
          </cell>
          <cell r="D267" t="str">
            <v>Pole Band Single Up Set  5,5"</v>
          </cell>
          <cell r="E267" t="str">
            <v>Buah</v>
          </cell>
          <cell r="F267">
            <v>19000</v>
          </cell>
          <cell r="J267">
            <v>0</v>
          </cell>
          <cell r="K267">
            <v>22800</v>
          </cell>
          <cell r="L267">
            <v>24700</v>
          </cell>
          <cell r="M267">
            <v>20900</v>
          </cell>
          <cell r="N267">
            <v>19950</v>
          </cell>
          <cell r="AC267">
            <v>13300</v>
          </cell>
        </row>
        <row r="268">
          <cell r="A268">
            <v>261</v>
          </cell>
          <cell r="B268" t="str">
            <v>PBSU65</v>
          </cell>
          <cell r="C268">
            <v>1183</v>
          </cell>
          <cell r="D268" t="str">
            <v>Pole Band Single Up Set  6,5"</v>
          </cell>
          <cell r="E268" t="str">
            <v>Buah</v>
          </cell>
          <cell r="F268">
            <v>20000</v>
          </cell>
          <cell r="J268">
            <v>0</v>
          </cell>
          <cell r="K268">
            <v>24000</v>
          </cell>
          <cell r="L268">
            <v>26000</v>
          </cell>
          <cell r="M268">
            <v>22000</v>
          </cell>
          <cell r="N268">
            <v>21000</v>
          </cell>
          <cell r="AC268">
            <v>14000</v>
          </cell>
        </row>
        <row r="269">
          <cell r="A269">
            <v>262</v>
          </cell>
          <cell r="B269" t="str">
            <v>PBSU75</v>
          </cell>
          <cell r="C269">
            <v>1184</v>
          </cell>
          <cell r="D269" t="str">
            <v>Pole Band Single Up Set  7,5"</v>
          </cell>
          <cell r="E269" t="str">
            <v>Buah</v>
          </cell>
          <cell r="F269">
            <v>21000</v>
          </cell>
          <cell r="J269">
            <v>0</v>
          </cell>
          <cell r="K269">
            <v>25200</v>
          </cell>
          <cell r="L269">
            <v>27300</v>
          </cell>
          <cell r="M269">
            <v>23100.000000000004</v>
          </cell>
          <cell r="N269">
            <v>22050</v>
          </cell>
          <cell r="AC269">
            <v>14699.999999999998</v>
          </cell>
        </row>
        <row r="270">
          <cell r="A270">
            <v>263</v>
          </cell>
          <cell r="B270" t="str">
            <v>PBSU85</v>
          </cell>
          <cell r="C270">
            <v>1185</v>
          </cell>
          <cell r="D270" t="str">
            <v>Pole Band Single Up Set  8,5"</v>
          </cell>
          <cell r="E270" t="str">
            <v>Buah</v>
          </cell>
          <cell r="F270">
            <v>22000</v>
          </cell>
          <cell r="J270">
            <v>0</v>
          </cell>
          <cell r="K270">
            <v>26400</v>
          </cell>
          <cell r="L270">
            <v>28600</v>
          </cell>
          <cell r="M270">
            <v>24200.000000000004</v>
          </cell>
          <cell r="N270">
            <v>23100</v>
          </cell>
          <cell r="AC270">
            <v>15399.999999999998</v>
          </cell>
        </row>
        <row r="271">
          <cell r="A271">
            <v>264</v>
          </cell>
          <cell r="B271" t="str">
            <v>PBSU95</v>
          </cell>
          <cell r="C271">
            <v>1185</v>
          </cell>
          <cell r="D271" t="str">
            <v>Pole Band Single Up Set  9,5"</v>
          </cell>
          <cell r="E271" t="str">
            <v>Buah</v>
          </cell>
          <cell r="F271">
            <v>23000</v>
          </cell>
          <cell r="J271">
            <v>0</v>
          </cell>
          <cell r="K271">
            <v>27600</v>
          </cell>
          <cell r="L271">
            <v>29900</v>
          </cell>
          <cell r="M271">
            <v>25300.000000000004</v>
          </cell>
          <cell r="N271">
            <v>24150</v>
          </cell>
          <cell r="AC271">
            <v>16099.999999999998</v>
          </cell>
        </row>
        <row r="272">
          <cell r="A272">
            <v>265</v>
          </cell>
          <cell r="B272" t="str">
            <v>PRL3</v>
          </cell>
          <cell r="C272">
            <v>1186</v>
          </cell>
          <cell r="D272" t="str">
            <v>Pralon 3"</v>
          </cell>
          <cell r="E272" t="str">
            <v>Buah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AC272">
            <v>0</v>
          </cell>
        </row>
        <row r="273">
          <cell r="A273">
            <v>266</v>
          </cell>
          <cell r="B273" t="str">
            <v>RA587</v>
          </cell>
          <cell r="C273">
            <v>1187</v>
          </cell>
          <cell r="D273" t="str">
            <v>Rod Anchor 5/8" x 7"</v>
          </cell>
          <cell r="E273" t="str">
            <v>Buah</v>
          </cell>
          <cell r="F273">
            <v>38750</v>
          </cell>
          <cell r="J273">
            <v>0</v>
          </cell>
          <cell r="K273">
            <v>46500</v>
          </cell>
          <cell r="L273">
            <v>50375</v>
          </cell>
          <cell r="M273">
            <v>42625</v>
          </cell>
          <cell r="N273">
            <v>40687.5</v>
          </cell>
          <cell r="AC273">
            <v>27125</v>
          </cell>
        </row>
        <row r="274">
          <cell r="A274">
            <v>267</v>
          </cell>
          <cell r="D274" t="str">
            <v xml:space="preserve">Rod Anchor 5/8" x 7" + Expanding </v>
          </cell>
          <cell r="E274" t="str">
            <v>Buah</v>
          </cell>
          <cell r="F274">
            <v>77500</v>
          </cell>
          <cell r="J274">
            <v>0</v>
          </cell>
          <cell r="K274">
            <v>93000</v>
          </cell>
          <cell r="L274">
            <v>100750</v>
          </cell>
          <cell r="M274">
            <v>85250</v>
          </cell>
          <cell r="N274">
            <v>81375</v>
          </cell>
          <cell r="AC274">
            <v>54250</v>
          </cell>
        </row>
        <row r="275">
          <cell r="A275">
            <v>268</v>
          </cell>
          <cell r="B275" t="str">
            <v>RA588</v>
          </cell>
          <cell r="C275">
            <v>1188</v>
          </cell>
          <cell r="D275" t="str">
            <v>Rod Anchor 5/8" x 8"</v>
          </cell>
          <cell r="E275" t="str">
            <v>Buah</v>
          </cell>
          <cell r="F275">
            <v>45000</v>
          </cell>
          <cell r="G275">
            <v>30000</v>
          </cell>
          <cell r="H275" t="str">
            <v>win 27/1/06</v>
          </cell>
          <cell r="J275">
            <v>0</v>
          </cell>
          <cell r="K275">
            <v>54000</v>
          </cell>
          <cell r="L275">
            <v>58500</v>
          </cell>
          <cell r="M275">
            <v>49500.000000000007</v>
          </cell>
          <cell r="N275">
            <v>47250</v>
          </cell>
          <cell r="AC275">
            <v>31499.999999999996</v>
          </cell>
        </row>
        <row r="276">
          <cell r="A276">
            <v>269</v>
          </cell>
          <cell r="B276" t="str">
            <v>SHCL</v>
          </cell>
          <cell r="C276">
            <v>1072</v>
          </cell>
          <cell r="D276" t="str">
            <v>Sacle hang + co level com</v>
          </cell>
          <cell r="E276" t="str">
            <v>Buah</v>
          </cell>
          <cell r="F276">
            <v>25000</v>
          </cell>
          <cell r="G276">
            <v>20000</v>
          </cell>
          <cell r="H276" t="str">
            <v>dp 10/4/07</v>
          </cell>
          <cell r="I276">
            <v>24000</v>
          </cell>
          <cell r="J276">
            <v>0</v>
          </cell>
          <cell r="K276">
            <v>30000</v>
          </cell>
          <cell r="L276">
            <v>32500</v>
          </cell>
          <cell r="M276">
            <v>27500.000000000004</v>
          </cell>
          <cell r="N276">
            <v>26250</v>
          </cell>
          <cell r="AC276">
            <v>17500</v>
          </cell>
        </row>
        <row r="277">
          <cell r="A277">
            <v>270</v>
          </cell>
          <cell r="B277" t="str">
            <v>SA58</v>
          </cell>
          <cell r="C277">
            <v>1189</v>
          </cell>
          <cell r="D277" t="str">
            <v>Schackle Anchor 5/8"</v>
          </cell>
          <cell r="E277" t="str">
            <v>Buah</v>
          </cell>
          <cell r="F277">
            <v>8000</v>
          </cell>
          <cell r="J277">
            <v>0</v>
          </cell>
          <cell r="K277">
            <v>9600</v>
          </cell>
          <cell r="L277">
            <v>10400</v>
          </cell>
          <cell r="M277">
            <v>8800</v>
          </cell>
          <cell r="N277">
            <v>8400</v>
          </cell>
          <cell r="AC277">
            <v>5600</v>
          </cell>
        </row>
        <row r="278">
          <cell r="A278">
            <v>271</v>
          </cell>
          <cell r="B278" t="str">
            <v>sc90</v>
          </cell>
          <cell r="D278" t="str">
            <v>Scoen 90</v>
          </cell>
          <cell r="E278" t="str">
            <v>BUah</v>
          </cell>
          <cell r="F278">
            <v>5060</v>
          </cell>
          <cell r="J278">
            <v>0</v>
          </cell>
          <cell r="K278">
            <v>6072</v>
          </cell>
          <cell r="L278">
            <v>6578</v>
          </cell>
          <cell r="M278">
            <v>5566</v>
          </cell>
          <cell r="N278">
            <v>5313</v>
          </cell>
          <cell r="AC278">
            <v>3542</v>
          </cell>
        </row>
        <row r="279">
          <cell r="A279">
            <v>272</v>
          </cell>
          <cell r="B279" t="str">
            <v>SCB24</v>
          </cell>
          <cell r="C279">
            <v>1190</v>
          </cell>
          <cell r="D279" t="str">
            <v>Scoen Besi 240</v>
          </cell>
          <cell r="E279" t="str">
            <v>Buah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AC279">
            <v>0</v>
          </cell>
        </row>
        <row r="280">
          <cell r="A280">
            <v>273</v>
          </cell>
          <cell r="B280" t="str">
            <v>Sb</v>
          </cell>
          <cell r="C280">
            <v>1191</v>
          </cell>
          <cell r="D280" t="str">
            <v>Segment Band</v>
          </cell>
          <cell r="E280" t="str">
            <v>Buah</v>
          </cell>
          <cell r="F280">
            <v>12100</v>
          </cell>
          <cell r="J280">
            <v>0</v>
          </cell>
          <cell r="K280">
            <v>14520</v>
          </cell>
          <cell r="L280">
            <v>15730</v>
          </cell>
          <cell r="M280">
            <v>13310.000000000002</v>
          </cell>
          <cell r="N280">
            <v>12705</v>
          </cell>
          <cell r="AC280">
            <v>8470</v>
          </cell>
        </row>
        <row r="281">
          <cell r="A281">
            <v>274</v>
          </cell>
          <cell r="B281" t="str">
            <v>SCAC24</v>
          </cell>
          <cell r="C281">
            <v>1192</v>
          </cell>
          <cell r="D281" t="str">
            <v>Sepatu Kabel AL/CU 240 mm , dua lubang</v>
          </cell>
          <cell r="E281" t="str">
            <v>Buah</v>
          </cell>
          <cell r="F281">
            <v>76500</v>
          </cell>
          <cell r="J281">
            <v>0</v>
          </cell>
          <cell r="K281">
            <v>91800</v>
          </cell>
          <cell r="L281">
            <v>99450</v>
          </cell>
          <cell r="M281">
            <v>84150</v>
          </cell>
          <cell r="N281">
            <v>80325</v>
          </cell>
          <cell r="AC281">
            <v>53550</v>
          </cell>
        </row>
        <row r="282">
          <cell r="A282">
            <v>275</v>
          </cell>
          <cell r="B282" t="str">
            <v>SCAC7</v>
          </cell>
          <cell r="C282">
            <v>1193</v>
          </cell>
          <cell r="D282" t="str">
            <v>Sepatu Kabel AL/CU 70 mm</v>
          </cell>
          <cell r="E282" t="str">
            <v>Buah</v>
          </cell>
          <cell r="F282">
            <v>22000</v>
          </cell>
          <cell r="G282">
            <v>20000</v>
          </cell>
          <cell r="H282" t="str">
            <v>win10/4/07</v>
          </cell>
          <cell r="J282">
            <v>0</v>
          </cell>
          <cell r="K282">
            <v>26400</v>
          </cell>
          <cell r="L282">
            <v>28600</v>
          </cell>
          <cell r="M282">
            <v>24200.000000000004</v>
          </cell>
          <cell r="N282">
            <v>23100</v>
          </cell>
          <cell r="O282">
            <v>46090</v>
          </cell>
          <cell r="AC282">
            <v>15399.999999999998</v>
          </cell>
        </row>
        <row r="283">
          <cell r="A283">
            <v>276</v>
          </cell>
          <cell r="B283" t="str">
            <v>swj616</v>
          </cell>
          <cell r="C283">
            <v>1195</v>
          </cell>
          <cell r="D283" t="str">
            <v>Service Wedge Clamp 616</v>
          </cell>
          <cell r="E283" t="str">
            <v>Buah</v>
          </cell>
          <cell r="F283">
            <v>4000</v>
          </cell>
          <cell r="J283">
            <v>0</v>
          </cell>
          <cell r="K283">
            <v>4800</v>
          </cell>
          <cell r="L283">
            <v>5200</v>
          </cell>
          <cell r="M283">
            <v>4400</v>
          </cell>
          <cell r="N283">
            <v>4200</v>
          </cell>
          <cell r="AC283">
            <v>2800</v>
          </cell>
        </row>
        <row r="284">
          <cell r="A284">
            <v>277</v>
          </cell>
          <cell r="B284" t="str">
            <v>swj625</v>
          </cell>
          <cell r="C284">
            <v>1196</v>
          </cell>
          <cell r="D284" t="str">
            <v>Service Wedge Clamp 625</v>
          </cell>
          <cell r="E284" t="str">
            <v>Buah</v>
          </cell>
          <cell r="F284">
            <v>4000</v>
          </cell>
          <cell r="J284">
            <v>0</v>
          </cell>
          <cell r="K284">
            <v>4800</v>
          </cell>
          <cell r="L284">
            <v>5200</v>
          </cell>
          <cell r="M284">
            <v>4400</v>
          </cell>
          <cell r="N284">
            <v>4200</v>
          </cell>
          <cell r="AC284">
            <v>2800</v>
          </cell>
        </row>
        <row r="285">
          <cell r="A285">
            <v>278</v>
          </cell>
          <cell r="B285" t="str">
            <v>SDB</v>
          </cell>
          <cell r="C285">
            <v>1194</v>
          </cell>
          <cell r="D285" t="str">
            <v>Side Bracket</v>
          </cell>
          <cell r="E285" t="str">
            <v>Buah</v>
          </cell>
          <cell r="F285">
            <v>42500</v>
          </cell>
          <cell r="J285">
            <v>0</v>
          </cell>
          <cell r="K285">
            <v>51000</v>
          </cell>
          <cell r="L285">
            <v>55250</v>
          </cell>
          <cell r="M285">
            <v>46750.000000000007</v>
          </cell>
          <cell r="N285">
            <v>44625</v>
          </cell>
          <cell r="AC285">
            <v>29749.999999999996</v>
          </cell>
        </row>
        <row r="286">
          <cell r="A286">
            <v>279</v>
          </cell>
          <cell r="B286" t="str">
            <v>SC12</v>
          </cell>
          <cell r="C286">
            <v>1195</v>
          </cell>
          <cell r="D286" t="str">
            <v>Skun 120 mm</v>
          </cell>
          <cell r="E286" t="str">
            <v>Buah</v>
          </cell>
          <cell r="F286">
            <v>6210</v>
          </cell>
          <cell r="J286">
            <v>0</v>
          </cell>
          <cell r="K286">
            <v>7452</v>
          </cell>
          <cell r="L286">
            <v>8073</v>
          </cell>
          <cell r="M286">
            <v>6831.0000000000009</v>
          </cell>
          <cell r="N286">
            <v>6520.5</v>
          </cell>
          <cell r="AC286">
            <v>4347</v>
          </cell>
        </row>
        <row r="287">
          <cell r="A287">
            <v>280</v>
          </cell>
          <cell r="B287" t="str">
            <v>SC15</v>
          </cell>
          <cell r="C287">
            <v>1196</v>
          </cell>
          <cell r="D287" t="str">
            <v>Skun 150 mm</v>
          </cell>
          <cell r="E287" t="str">
            <v>Buah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AC287">
            <v>0</v>
          </cell>
        </row>
        <row r="288">
          <cell r="A288">
            <v>281</v>
          </cell>
          <cell r="B288" t="str">
            <v>SC16</v>
          </cell>
          <cell r="C288">
            <v>1197</v>
          </cell>
          <cell r="D288" t="str">
            <v>Skun 16 mm</v>
          </cell>
          <cell r="E288" t="str">
            <v>Buah</v>
          </cell>
          <cell r="F288">
            <v>1000</v>
          </cell>
          <cell r="J288">
            <v>0</v>
          </cell>
          <cell r="K288">
            <v>1200</v>
          </cell>
          <cell r="L288">
            <v>1300</v>
          </cell>
          <cell r="M288">
            <v>1100</v>
          </cell>
          <cell r="N288">
            <v>1050</v>
          </cell>
          <cell r="AC288">
            <v>700</v>
          </cell>
        </row>
        <row r="289">
          <cell r="A289">
            <v>282</v>
          </cell>
          <cell r="B289" t="str">
            <v>SC25</v>
          </cell>
          <cell r="C289">
            <v>1198</v>
          </cell>
          <cell r="D289" t="str">
            <v>Skun 25 mm</v>
          </cell>
          <cell r="E289" t="str">
            <v>Buah</v>
          </cell>
          <cell r="F289">
            <v>1500</v>
          </cell>
          <cell r="J289">
            <v>0</v>
          </cell>
          <cell r="K289">
            <v>1800</v>
          </cell>
          <cell r="L289">
            <v>1950</v>
          </cell>
          <cell r="M289">
            <v>1650.0000000000002</v>
          </cell>
          <cell r="N289">
            <v>1575</v>
          </cell>
          <cell r="AC289">
            <v>1050</v>
          </cell>
        </row>
        <row r="290">
          <cell r="A290">
            <v>283</v>
          </cell>
          <cell r="B290" t="str">
            <v>SC30</v>
          </cell>
          <cell r="C290">
            <v>1199</v>
          </cell>
          <cell r="D290" t="str">
            <v>Skun 300 mm</v>
          </cell>
          <cell r="E290" t="str">
            <v>Buah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AC290">
            <v>0</v>
          </cell>
        </row>
        <row r="291">
          <cell r="A291">
            <v>284</v>
          </cell>
          <cell r="B291" t="str">
            <v>SC35</v>
          </cell>
          <cell r="C291">
            <v>1200</v>
          </cell>
          <cell r="D291" t="str">
            <v>Skun 35 mm</v>
          </cell>
          <cell r="E291" t="str">
            <v>Buah</v>
          </cell>
          <cell r="F291">
            <v>2000</v>
          </cell>
          <cell r="J291">
            <v>0</v>
          </cell>
          <cell r="K291">
            <v>2400</v>
          </cell>
          <cell r="L291">
            <v>2600</v>
          </cell>
          <cell r="M291">
            <v>2200</v>
          </cell>
          <cell r="N291">
            <v>2100</v>
          </cell>
          <cell r="AC291">
            <v>1400</v>
          </cell>
        </row>
        <row r="292">
          <cell r="A292">
            <v>285</v>
          </cell>
          <cell r="B292" t="str">
            <v>SC50</v>
          </cell>
          <cell r="C292">
            <v>1201</v>
          </cell>
          <cell r="D292" t="str">
            <v>Skun 50 mm</v>
          </cell>
          <cell r="E292" t="str">
            <v>Buah</v>
          </cell>
          <cell r="F292">
            <v>3000</v>
          </cell>
          <cell r="J292">
            <v>0</v>
          </cell>
          <cell r="K292">
            <v>3600</v>
          </cell>
          <cell r="L292">
            <v>3900</v>
          </cell>
          <cell r="M292">
            <v>3300.0000000000005</v>
          </cell>
          <cell r="N292">
            <v>3150</v>
          </cell>
          <cell r="AC292">
            <v>2100</v>
          </cell>
        </row>
        <row r="293">
          <cell r="A293">
            <v>286</v>
          </cell>
          <cell r="B293" t="str">
            <v>SC70</v>
          </cell>
          <cell r="D293" t="str">
            <v>Skun 70 mm</v>
          </cell>
          <cell r="E293" t="str">
            <v>Buah</v>
          </cell>
          <cell r="F293">
            <v>4200</v>
          </cell>
          <cell r="J293">
            <v>0</v>
          </cell>
          <cell r="K293">
            <v>5040</v>
          </cell>
          <cell r="L293">
            <v>5460</v>
          </cell>
          <cell r="M293">
            <v>4620</v>
          </cell>
          <cell r="N293">
            <v>4410</v>
          </cell>
          <cell r="AC293">
            <v>2940</v>
          </cell>
        </row>
        <row r="294">
          <cell r="A294">
            <v>287</v>
          </cell>
          <cell r="B294" t="str">
            <v>SCT7</v>
          </cell>
          <cell r="C294">
            <v>1202</v>
          </cell>
          <cell r="D294" t="str">
            <v>Skun 70 mm/Tembaga</v>
          </cell>
          <cell r="E294" t="str">
            <v>Buah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AC294">
            <v>0</v>
          </cell>
        </row>
        <row r="295">
          <cell r="A295">
            <v>288</v>
          </cell>
          <cell r="B295" t="str">
            <v>TK</v>
          </cell>
          <cell r="C295">
            <v>1203</v>
          </cell>
          <cell r="D295" t="str">
            <v>Split Plastic Sleve ( Tutup Kabel )</v>
          </cell>
          <cell r="E295" t="str">
            <v>Buah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AC295">
            <v>0</v>
          </cell>
        </row>
        <row r="296">
          <cell r="A296">
            <v>289</v>
          </cell>
          <cell r="B296" t="str">
            <v>ANSISR</v>
          </cell>
          <cell r="C296">
            <v>1204</v>
          </cell>
          <cell r="D296" t="str">
            <v>Spoll SR</v>
          </cell>
          <cell r="E296" t="str">
            <v>Buah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AC296">
            <v>0</v>
          </cell>
        </row>
        <row r="297">
          <cell r="A297">
            <v>290</v>
          </cell>
          <cell r="B297" t="str">
            <v>ANSI532</v>
          </cell>
          <cell r="C297">
            <v>1205</v>
          </cell>
          <cell r="D297" t="str">
            <v>Spool Insulator Ansi 53 - 2</v>
          </cell>
          <cell r="E297" t="str">
            <v>Buah</v>
          </cell>
          <cell r="F297">
            <v>11000</v>
          </cell>
          <cell r="G297">
            <v>9500</v>
          </cell>
          <cell r="H297" t="str">
            <v>Sigit 1/12/06</v>
          </cell>
          <cell r="I297">
            <v>10000</v>
          </cell>
          <cell r="J297">
            <v>0</v>
          </cell>
          <cell r="K297">
            <v>13200</v>
          </cell>
          <cell r="L297">
            <v>14300</v>
          </cell>
          <cell r="M297">
            <v>12100.000000000002</v>
          </cell>
          <cell r="N297">
            <v>11550</v>
          </cell>
          <cell r="AC297">
            <v>7699.9999999999991</v>
          </cell>
        </row>
        <row r="298">
          <cell r="A298">
            <v>291</v>
          </cell>
          <cell r="B298" t="str">
            <v>ANSI534</v>
          </cell>
          <cell r="C298">
            <v>1206</v>
          </cell>
          <cell r="D298" t="str">
            <v>Spool Insulator Ansi 53 - 4</v>
          </cell>
          <cell r="E298" t="str">
            <v>Buah</v>
          </cell>
          <cell r="F298">
            <v>14000</v>
          </cell>
          <cell r="G298">
            <v>10000</v>
          </cell>
          <cell r="H298" t="str">
            <v>ha win 6/3/06</v>
          </cell>
          <cell r="J298">
            <v>0</v>
          </cell>
          <cell r="K298">
            <v>16800</v>
          </cell>
          <cell r="L298">
            <v>18200</v>
          </cell>
          <cell r="M298">
            <v>15400.000000000002</v>
          </cell>
          <cell r="N298">
            <v>14700</v>
          </cell>
          <cell r="AC298">
            <v>9800</v>
          </cell>
        </row>
        <row r="299">
          <cell r="A299">
            <v>292</v>
          </cell>
          <cell r="B299" t="str">
            <v>stl</v>
          </cell>
          <cell r="D299" t="str">
            <v>Stainlist</v>
          </cell>
          <cell r="E299" t="str">
            <v>Meter</v>
          </cell>
          <cell r="F299">
            <v>5400</v>
          </cell>
          <cell r="G299">
            <v>4400</v>
          </cell>
          <cell r="H299" t="str">
            <v>dp 27/4/06</v>
          </cell>
          <cell r="I299">
            <v>4500</v>
          </cell>
          <cell r="J299">
            <v>0</v>
          </cell>
          <cell r="K299">
            <v>6480</v>
          </cell>
          <cell r="L299">
            <v>7020</v>
          </cell>
          <cell r="M299">
            <v>5940.0000000000009</v>
          </cell>
          <cell r="N299">
            <v>5670</v>
          </cell>
          <cell r="AC299">
            <v>3779.9999999999995</v>
          </cell>
        </row>
        <row r="300">
          <cell r="A300">
            <v>293</v>
          </cell>
          <cell r="B300" t="str">
            <v>YK</v>
          </cell>
          <cell r="C300">
            <v>1209</v>
          </cell>
          <cell r="D300" t="str">
            <v>Stoping bekel/Yokes</v>
          </cell>
          <cell r="E300" t="str">
            <v>Buah</v>
          </cell>
          <cell r="F300">
            <v>2000</v>
          </cell>
          <cell r="G300">
            <v>500</v>
          </cell>
          <cell r="H300" t="str">
            <v>win 27/1/06</v>
          </cell>
          <cell r="J300">
            <v>0</v>
          </cell>
          <cell r="K300">
            <v>2400</v>
          </cell>
          <cell r="L300">
            <v>2600</v>
          </cell>
          <cell r="M300">
            <v>2200</v>
          </cell>
          <cell r="N300">
            <v>2100</v>
          </cell>
          <cell r="AC300">
            <v>1400</v>
          </cell>
        </row>
        <row r="301">
          <cell r="A301">
            <v>294</v>
          </cell>
          <cell r="B301" t="str">
            <v>SC1524</v>
          </cell>
          <cell r="C301">
            <v>1207</v>
          </cell>
          <cell r="D301" t="str">
            <v>String Clamp 150 s/d 240 mm2</v>
          </cell>
          <cell r="E301" t="str">
            <v>Buah</v>
          </cell>
          <cell r="F301">
            <v>37500</v>
          </cell>
          <cell r="J301">
            <v>0</v>
          </cell>
          <cell r="K301">
            <v>45000</v>
          </cell>
          <cell r="L301">
            <v>48750</v>
          </cell>
          <cell r="M301">
            <v>41250</v>
          </cell>
          <cell r="N301">
            <v>39375</v>
          </cell>
          <cell r="AC301">
            <v>26250</v>
          </cell>
        </row>
        <row r="302">
          <cell r="A302">
            <v>295</v>
          </cell>
          <cell r="B302" t="str">
            <v>SC257</v>
          </cell>
          <cell r="C302">
            <v>1208</v>
          </cell>
          <cell r="D302" t="str">
            <v>String Clamp 25 -70</v>
          </cell>
          <cell r="E302" t="str">
            <v>Buah</v>
          </cell>
          <cell r="F302">
            <v>25000</v>
          </cell>
          <cell r="G302">
            <v>18000</v>
          </cell>
          <cell r="H302" t="str">
            <v>ha 15/3/06</v>
          </cell>
          <cell r="I302">
            <v>20000</v>
          </cell>
          <cell r="J302">
            <v>0</v>
          </cell>
          <cell r="K302">
            <v>30000</v>
          </cell>
          <cell r="L302">
            <v>32500</v>
          </cell>
          <cell r="M302">
            <v>27500.000000000004</v>
          </cell>
          <cell r="N302">
            <v>26250</v>
          </cell>
          <cell r="AC302">
            <v>17500</v>
          </cell>
        </row>
        <row r="303">
          <cell r="A303">
            <v>296</v>
          </cell>
          <cell r="B303" t="str">
            <v>TPL</v>
          </cell>
          <cell r="C303">
            <v>1210</v>
          </cell>
          <cell r="D303" t="str">
            <v>Tambang Plastik</v>
          </cell>
          <cell r="E303" t="str">
            <v>Meter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AC303">
            <v>0</v>
          </cell>
        </row>
        <row r="304">
          <cell r="A304">
            <v>297</v>
          </cell>
          <cell r="B304" t="str">
            <v>tc</v>
          </cell>
          <cell r="C304">
            <v>1210</v>
          </cell>
          <cell r="D304" t="str">
            <v>Tap conector (35 s/d 70)</v>
          </cell>
          <cell r="E304" t="str">
            <v>Meter</v>
          </cell>
          <cell r="F304">
            <v>5000</v>
          </cell>
          <cell r="J304">
            <v>0</v>
          </cell>
          <cell r="K304">
            <v>6000</v>
          </cell>
          <cell r="L304">
            <v>6500</v>
          </cell>
          <cell r="M304">
            <v>5500</v>
          </cell>
          <cell r="N304">
            <v>5250</v>
          </cell>
          <cell r="AC304">
            <v>3500</v>
          </cell>
        </row>
        <row r="305">
          <cell r="A305">
            <v>298</v>
          </cell>
          <cell r="B305" t="str">
            <v>TER</v>
          </cell>
          <cell r="C305">
            <v>1211</v>
          </cell>
          <cell r="D305" t="str">
            <v>Ter</v>
          </cell>
          <cell r="E305" t="str">
            <v>Kaleng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AC305">
            <v>0</v>
          </cell>
        </row>
        <row r="306">
          <cell r="A306">
            <v>299</v>
          </cell>
          <cell r="B306" t="str">
            <v>TK324ID</v>
          </cell>
          <cell r="C306">
            <v>1211</v>
          </cell>
          <cell r="D306" t="str">
            <v>Terminating Kabel 3 x 240 mm2 ID</v>
          </cell>
          <cell r="E306" t="str">
            <v>Bh</v>
          </cell>
          <cell r="F306">
            <v>1450000</v>
          </cell>
          <cell r="J306">
            <v>0</v>
          </cell>
          <cell r="K306">
            <v>1740000</v>
          </cell>
          <cell r="L306">
            <v>1885000</v>
          </cell>
          <cell r="M306">
            <v>1595000.0000000002</v>
          </cell>
          <cell r="N306">
            <v>1522500</v>
          </cell>
          <cell r="AC306">
            <v>1014999.9999999999</v>
          </cell>
        </row>
        <row r="307">
          <cell r="A307">
            <v>300</v>
          </cell>
          <cell r="B307" t="str">
            <v>TK124ID</v>
          </cell>
          <cell r="C307">
            <v>1211</v>
          </cell>
          <cell r="D307" t="str">
            <v>Terminating Kabel 1 x 240 mm2 ID</v>
          </cell>
          <cell r="E307" t="str">
            <v>Bh</v>
          </cell>
          <cell r="F307">
            <v>1200000</v>
          </cell>
          <cell r="J307">
            <v>0</v>
          </cell>
          <cell r="K307">
            <v>1440000</v>
          </cell>
          <cell r="L307">
            <v>1560000</v>
          </cell>
          <cell r="M307">
            <v>1320000</v>
          </cell>
          <cell r="N307">
            <v>1260000</v>
          </cell>
          <cell r="AC307">
            <v>840000</v>
          </cell>
        </row>
        <row r="308">
          <cell r="A308">
            <v>301</v>
          </cell>
          <cell r="B308" t="str">
            <v>TK324od</v>
          </cell>
          <cell r="C308">
            <v>1211</v>
          </cell>
          <cell r="D308" t="str">
            <v>Terminating Kabel 3 x 240 mm2 OD</v>
          </cell>
          <cell r="E308" t="str">
            <v>Bh</v>
          </cell>
          <cell r="F308">
            <v>1550000</v>
          </cell>
          <cell r="J308">
            <v>0</v>
          </cell>
          <cell r="K308">
            <v>1860000</v>
          </cell>
          <cell r="L308">
            <v>2015000</v>
          </cell>
          <cell r="M308">
            <v>1705000.0000000002</v>
          </cell>
          <cell r="N308">
            <v>1627500</v>
          </cell>
          <cell r="AC308">
            <v>1085000</v>
          </cell>
        </row>
        <row r="309">
          <cell r="A309">
            <v>302</v>
          </cell>
          <cell r="B309" t="str">
            <v>TK124od</v>
          </cell>
          <cell r="C309">
            <v>1211</v>
          </cell>
          <cell r="D309" t="str">
            <v>Terminating Kabel 1 x 240 mm2 OD</v>
          </cell>
          <cell r="E309" t="str">
            <v>Bh</v>
          </cell>
          <cell r="F309">
            <v>1450000</v>
          </cell>
          <cell r="J309">
            <v>0</v>
          </cell>
          <cell r="K309">
            <v>1740000</v>
          </cell>
          <cell r="L309">
            <v>1885000</v>
          </cell>
          <cell r="M309">
            <v>1595000.0000000002</v>
          </cell>
          <cell r="N309">
            <v>1522500</v>
          </cell>
          <cell r="AC309">
            <v>1014999.9999999999</v>
          </cell>
        </row>
        <row r="310">
          <cell r="A310">
            <v>303</v>
          </cell>
          <cell r="B310" t="str">
            <v>TK395ID</v>
          </cell>
          <cell r="C310">
            <v>1211</v>
          </cell>
          <cell r="D310" t="str">
            <v>Terminating Kabel 3 x 95 mm2 ID</v>
          </cell>
          <cell r="E310" t="str">
            <v>Bh</v>
          </cell>
          <cell r="F310">
            <v>1200000</v>
          </cell>
          <cell r="J310">
            <v>0</v>
          </cell>
          <cell r="K310">
            <v>1440000</v>
          </cell>
          <cell r="L310">
            <v>1560000</v>
          </cell>
          <cell r="M310">
            <v>1320000</v>
          </cell>
          <cell r="N310">
            <v>1260000</v>
          </cell>
          <cell r="AC310">
            <v>840000</v>
          </cell>
        </row>
        <row r="311">
          <cell r="A311">
            <v>304</v>
          </cell>
          <cell r="B311" t="str">
            <v>TK195ID</v>
          </cell>
          <cell r="C311">
            <v>1211</v>
          </cell>
          <cell r="D311" t="str">
            <v>Terminating Kabel 1 x 95 mm2 ID</v>
          </cell>
          <cell r="E311" t="str">
            <v>Bh</v>
          </cell>
          <cell r="F311">
            <v>1050000</v>
          </cell>
          <cell r="J311">
            <v>0</v>
          </cell>
          <cell r="K311">
            <v>1260000</v>
          </cell>
          <cell r="L311">
            <v>1365000</v>
          </cell>
          <cell r="M311">
            <v>1155000</v>
          </cell>
          <cell r="N311">
            <v>1102500</v>
          </cell>
          <cell r="AC311">
            <v>735000</v>
          </cell>
        </row>
        <row r="312">
          <cell r="A312">
            <v>305</v>
          </cell>
          <cell r="B312" t="str">
            <v>TK395od</v>
          </cell>
          <cell r="C312">
            <v>1211</v>
          </cell>
          <cell r="D312" t="str">
            <v>Terminating Kabel 3 x 95 mm2 OD</v>
          </cell>
          <cell r="E312" t="str">
            <v>Bh</v>
          </cell>
          <cell r="F312">
            <v>1200000</v>
          </cell>
          <cell r="J312">
            <v>0</v>
          </cell>
          <cell r="K312">
            <v>1440000</v>
          </cell>
          <cell r="L312">
            <v>1560000</v>
          </cell>
          <cell r="M312">
            <v>1320000</v>
          </cell>
          <cell r="N312">
            <v>1260000</v>
          </cell>
          <cell r="AC312">
            <v>840000</v>
          </cell>
        </row>
        <row r="313">
          <cell r="A313">
            <v>306</v>
          </cell>
          <cell r="B313" t="str">
            <v>TK195od</v>
          </cell>
          <cell r="C313">
            <v>1211</v>
          </cell>
          <cell r="D313" t="str">
            <v>Terminating Kabel 1 x 95 mm2 OD</v>
          </cell>
          <cell r="E313" t="str">
            <v>Bh</v>
          </cell>
          <cell r="F313">
            <v>1050000</v>
          </cell>
          <cell r="J313">
            <v>0</v>
          </cell>
          <cell r="K313">
            <v>1260000</v>
          </cell>
          <cell r="L313">
            <v>1365000</v>
          </cell>
          <cell r="M313">
            <v>1155000</v>
          </cell>
          <cell r="N313">
            <v>1102500</v>
          </cell>
          <cell r="AC313">
            <v>735000</v>
          </cell>
        </row>
        <row r="314">
          <cell r="A314">
            <v>307</v>
          </cell>
          <cell r="B314" t="str">
            <v>TRP</v>
          </cell>
          <cell r="C314">
            <v>1212</v>
          </cell>
          <cell r="D314" t="str">
            <v>Terpentin</v>
          </cell>
          <cell r="E314" t="str">
            <v>Kaleng</v>
          </cell>
          <cell r="F314">
            <v>13000</v>
          </cell>
          <cell r="J314">
            <v>0</v>
          </cell>
          <cell r="K314">
            <v>15600</v>
          </cell>
          <cell r="L314">
            <v>16900</v>
          </cell>
          <cell r="M314">
            <v>14300.000000000002</v>
          </cell>
          <cell r="N314">
            <v>13650</v>
          </cell>
          <cell r="AC314">
            <v>9100</v>
          </cell>
        </row>
        <row r="315">
          <cell r="A315">
            <v>308</v>
          </cell>
          <cell r="B315" t="str">
            <v>TBC</v>
          </cell>
          <cell r="C315">
            <v>1213</v>
          </cell>
          <cell r="D315" t="str">
            <v>Three Bolt Clamp ( Guy Grip )</v>
          </cell>
          <cell r="E315" t="str">
            <v>Buah</v>
          </cell>
          <cell r="F315">
            <v>18500</v>
          </cell>
          <cell r="G315">
            <v>39168</v>
          </cell>
          <cell r="J315">
            <v>0</v>
          </cell>
          <cell r="K315">
            <v>22200</v>
          </cell>
          <cell r="L315">
            <v>24050</v>
          </cell>
          <cell r="M315">
            <v>20350</v>
          </cell>
          <cell r="N315">
            <v>19425</v>
          </cell>
          <cell r="O315">
            <v>17500</v>
          </cell>
          <cell r="AC315">
            <v>12950</v>
          </cell>
        </row>
        <row r="316">
          <cell r="A316">
            <v>309</v>
          </cell>
          <cell r="B316" t="str">
            <v>TW4</v>
          </cell>
          <cell r="C316">
            <v>1214</v>
          </cell>
          <cell r="D316" t="str">
            <v>Tie Wire # 4</v>
          </cell>
          <cell r="E316" t="str">
            <v>Meter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AC316">
            <v>0</v>
          </cell>
        </row>
        <row r="317">
          <cell r="A317">
            <v>310</v>
          </cell>
          <cell r="B317" t="str">
            <v>TW2</v>
          </cell>
          <cell r="C317">
            <v>1215</v>
          </cell>
          <cell r="D317" t="str">
            <v xml:space="preserve">Tie Wire # 4 / Allmunium bonding Wire # 20 </v>
          </cell>
          <cell r="E317" t="str">
            <v>Meter</v>
          </cell>
          <cell r="F317">
            <v>2000</v>
          </cell>
          <cell r="J317">
            <v>0</v>
          </cell>
          <cell r="K317">
            <v>2400</v>
          </cell>
          <cell r="L317">
            <v>2600</v>
          </cell>
          <cell r="M317">
            <v>2200</v>
          </cell>
          <cell r="N317">
            <v>2100</v>
          </cell>
          <cell r="AC317">
            <v>1400</v>
          </cell>
        </row>
        <row r="318">
          <cell r="A318">
            <v>311</v>
          </cell>
          <cell r="B318" t="str">
            <v>tis</v>
          </cell>
          <cell r="D318" t="str">
            <v>Tis Kabel</v>
          </cell>
          <cell r="E318" t="str">
            <v>buah</v>
          </cell>
          <cell r="F318">
            <v>1150</v>
          </cell>
          <cell r="J318">
            <v>0</v>
          </cell>
          <cell r="K318">
            <v>1380</v>
          </cell>
          <cell r="L318">
            <v>1495</v>
          </cell>
          <cell r="M318">
            <v>1265</v>
          </cell>
          <cell r="N318">
            <v>1207.5</v>
          </cell>
          <cell r="AC318">
            <v>805</v>
          </cell>
        </row>
        <row r="319">
          <cell r="A319">
            <v>312</v>
          </cell>
          <cell r="B319" t="str">
            <v>tis</v>
          </cell>
          <cell r="D319" t="str">
            <v>Toti Press</v>
          </cell>
          <cell r="E319" t="str">
            <v>buah</v>
          </cell>
          <cell r="F319">
            <v>9250</v>
          </cell>
          <cell r="J319">
            <v>0</v>
          </cell>
          <cell r="K319">
            <v>11100</v>
          </cell>
          <cell r="L319">
            <v>12025</v>
          </cell>
          <cell r="M319">
            <v>10175</v>
          </cell>
          <cell r="N319">
            <v>9712.5</v>
          </cell>
          <cell r="AC319">
            <v>6475</v>
          </cell>
        </row>
        <row r="320">
          <cell r="A320">
            <v>313</v>
          </cell>
          <cell r="B320" t="str">
            <v>TR125</v>
          </cell>
          <cell r="C320">
            <v>1216</v>
          </cell>
          <cell r="D320" t="str">
            <v>Trafo 1Phasa csp 25 KVA</v>
          </cell>
          <cell r="E320" t="str">
            <v>Buah</v>
          </cell>
          <cell r="F320">
            <v>15812499.999999998</v>
          </cell>
          <cell r="J320">
            <v>0</v>
          </cell>
          <cell r="K320">
            <v>18975000</v>
          </cell>
          <cell r="L320">
            <v>20556250</v>
          </cell>
          <cell r="M320">
            <v>17393750</v>
          </cell>
          <cell r="N320">
            <v>16603124.999999998</v>
          </cell>
          <cell r="AC320">
            <v>11068749.999999998</v>
          </cell>
        </row>
        <row r="321">
          <cell r="A321">
            <v>314</v>
          </cell>
          <cell r="B321" t="str">
            <v>TR150</v>
          </cell>
          <cell r="C321">
            <v>1217</v>
          </cell>
          <cell r="D321" t="str">
            <v>Trafo 1Phasa csp 50 KVA</v>
          </cell>
          <cell r="E321" t="str">
            <v>Buah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AC321">
            <v>0</v>
          </cell>
        </row>
        <row r="322">
          <cell r="A322">
            <v>315</v>
          </cell>
          <cell r="B322" t="str">
            <v>TR310</v>
          </cell>
          <cell r="C322">
            <v>1218</v>
          </cell>
          <cell r="D322" t="str">
            <v>Trafo 3 Ph 20 kV/B2 100 kVA trafindo</v>
          </cell>
          <cell r="E322" t="str">
            <v>Buah</v>
          </cell>
          <cell r="F322">
            <v>29770000</v>
          </cell>
          <cell r="J322">
            <v>0</v>
          </cell>
          <cell r="K322">
            <v>35724000</v>
          </cell>
          <cell r="L322">
            <v>38701000</v>
          </cell>
          <cell r="M322">
            <v>32747000.000000004</v>
          </cell>
          <cell r="N322">
            <v>31258500</v>
          </cell>
          <cell r="AC322">
            <v>20839000</v>
          </cell>
        </row>
        <row r="323">
          <cell r="A323">
            <v>316</v>
          </cell>
          <cell r="B323" t="str">
            <v>TR316</v>
          </cell>
          <cell r="C323">
            <v>1219</v>
          </cell>
          <cell r="D323" t="str">
            <v>Trafo 3 Ph 20 kV/B2 160 kVA</v>
          </cell>
          <cell r="E323" t="str">
            <v>Buah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AC323">
            <v>0</v>
          </cell>
        </row>
        <row r="324">
          <cell r="A324">
            <v>317</v>
          </cell>
          <cell r="B324" t="str">
            <v>TR312</v>
          </cell>
          <cell r="C324">
            <v>1220</v>
          </cell>
          <cell r="D324" t="str">
            <v>Trafo 3 Ph 20 kV/B2 200 kVA</v>
          </cell>
          <cell r="E324" t="str">
            <v>Buah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AC324">
            <v>0</v>
          </cell>
        </row>
        <row r="325">
          <cell r="A325">
            <v>318</v>
          </cell>
          <cell r="B325" t="str">
            <v>TR35</v>
          </cell>
          <cell r="C325">
            <v>1221</v>
          </cell>
          <cell r="D325" t="str">
            <v>Trafo 3 Ph 20 kV/B2 50 kVA</v>
          </cell>
          <cell r="E325" t="str">
            <v>Buah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AC325">
            <v>0</v>
          </cell>
        </row>
        <row r="326">
          <cell r="A326">
            <v>319</v>
          </cell>
          <cell r="B326" t="str">
            <v>T340</v>
          </cell>
          <cell r="C326">
            <v>1222</v>
          </cell>
          <cell r="D326" t="str">
            <v>Trafo 3 Ps 400 Kva UNindO</v>
          </cell>
          <cell r="E326" t="str">
            <v>Buah</v>
          </cell>
          <cell r="F326">
            <v>8222.5</v>
          </cell>
          <cell r="J326">
            <v>0</v>
          </cell>
          <cell r="K326">
            <v>9867</v>
          </cell>
          <cell r="L326">
            <v>10689.25</v>
          </cell>
          <cell r="M326">
            <v>9044.75</v>
          </cell>
          <cell r="N326">
            <v>8633.625</v>
          </cell>
          <cell r="AC326">
            <v>5755.75</v>
          </cell>
        </row>
        <row r="327">
          <cell r="A327">
            <v>320</v>
          </cell>
          <cell r="B327" t="str">
            <v>TRKH</v>
          </cell>
          <cell r="C327">
            <v>1223</v>
          </cell>
          <cell r="D327" t="str">
            <v>Trokolit hitam</v>
          </cell>
          <cell r="E327" t="str">
            <v>Buah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AC327">
            <v>0</v>
          </cell>
        </row>
        <row r="328">
          <cell r="A328">
            <v>321</v>
          </cell>
          <cell r="B328" t="str">
            <v>unp8</v>
          </cell>
          <cell r="D328" t="str">
            <v>Kanal UNP 8</v>
          </cell>
          <cell r="E328" t="str">
            <v>btng</v>
          </cell>
          <cell r="F328">
            <v>190000</v>
          </cell>
          <cell r="G328">
            <v>175000</v>
          </cell>
          <cell r="H328" t="str">
            <v>semarang 8/3/6</v>
          </cell>
          <cell r="J328">
            <v>0</v>
          </cell>
          <cell r="K328">
            <v>228000</v>
          </cell>
          <cell r="L328">
            <v>247000</v>
          </cell>
          <cell r="M328">
            <v>209000.00000000003</v>
          </cell>
          <cell r="N328">
            <v>199500</v>
          </cell>
        </row>
        <row r="329">
          <cell r="A329">
            <v>322</v>
          </cell>
          <cell r="B329" t="str">
            <v>unp10</v>
          </cell>
          <cell r="D329" t="str">
            <v>Kanal UNP 10</v>
          </cell>
          <cell r="E329" t="str">
            <v>btng</v>
          </cell>
          <cell r="F329">
            <v>235000</v>
          </cell>
          <cell r="G329">
            <v>225000</v>
          </cell>
          <cell r="H329" t="str">
            <v>semarang 8/3/6</v>
          </cell>
          <cell r="J329">
            <v>0</v>
          </cell>
          <cell r="K329">
            <v>282000</v>
          </cell>
          <cell r="L329">
            <v>305500</v>
          </cell>
          <cell r="M329">
            <v>258500.00000000003</v>
          </cell>
          <cell r="N329">
            <v>246750</v>
          </cell>
        </row>
        <row r="330">
          <cell r="A330">
            <v>323</v>
          </cell>
          <cell r="B330" t="str">
            <v>unp5</v>
          </cell>
          <cell r="D330" t="str">
            <v>Kanal UNP 5</v>
          </cell>
          <cell r="E330" t="str">
            <v>btng</v>
          </cell>
          <cell r="F330">
            <v>125000</v>
          </cell>
          <cell r="J330">
            <v>0</v>
          </cell>
          <cell r="K330">
            <v>150000</v>
          </cell>
          <cell r="L330">
            <v>162500</v>
          </cell>
          <cell r="M330">
            <v>137500</v>
          </cell>
          <cell r="N330">
            <v>131250</v>
          </cell>
        </row>
        <row r="331">
          <cell r="A331">
            <v>324</v>
          </cell>
          <cell r="B331" t="str">
            <v>sk666</v>
          </cell>
          <cell r="D331" t="str">
            <v>Siku 60 x 60 x 6</v>
          </cell>
          <cell r="E331" t="str">
            <v>btng</v>
          </cell>
          <cell r="F331">
            <v>121000</v>
          </cell>
          <cell r="G331">
            <v>110000</v>
          </cell>
          <cell r="H331" t="str">
            <v>semarang 8/3/6</v>
          </cell>
          <cell r="J331">
            <v>0</v>
          </cell>
          <cell r="K331">
            <v>145200</v>
          </cell>
          <cell r="L331">
            <v>157300</v>
          </cell>
          <cell r="M331">
            <v>133100</v>
          </cell>
          <cell r="N331">
            <v>127050</v>
          </cell>
        </row>
        <row r="332">
          <cell r="A332">
            <v>325</v>
          </cell>
          <cell r="B332" t="str">
            <v>sk777</v>
          </cell>
          <cell r="D332" t="str">
            <v>Siku 70 x 70 x 7</v>
          </cell>
          <cell r="F332">
            <v>220000</v>
          </cell>
          <cell r="G332">
            <v>210000</v>
          </cell>
          <cell r="H332" t="str">
            <v>semarang 8/3/6</v>
          </cell>
          <cell r="J332">
            <v>0</v>
          </cell>
          <cell r="K332">
            <v>264000</v>
          </cell>
          <cell r="L332">
            <v>286000</v>
          </cell>
          <cell r="M332">
            <v>242000.00000000003</v>
          </cell>
          <cell r="N332">
            <v>231000</v>
          </cell>
        </row>
        <row r="333">
          <cell r="A333">
            <v>326</v>
          </cell>
          <cell r="B333" t="str">
            <v>sk776</v>
          </cell>
          <cell r="D333" t="str">
            <v>Siku 70 x 70 x 6</v>
          </cell>
          <cell r="F333">
            <v>185000</v>
          </cell>
          <cell r="G333">
            <v>160000</v>
          </cell>
          <cell r="H333" t="str">
            <v>semarang 8/3/6</v>
          </cell>
          <cell r="I333" t="str">
            <v>Jogja 29/3/06</v>
          </cell>
          <cell r="J333">
            <v>0</v>
          </cell>
          <cell r="K333">
            <v>222000</v>
          </cell>
          <cell r="L333">
            <v>240500</v>
          </cell>
          <cell r="M333">
            <v>203500.00000000003</v>
          </cell>
          <cell r="N333">
            <v>194250</v>
          </cell>
        </row>
        <row r="334">
          <cell r="A334">
            <v>327</v>
          </cell>
          <cell r="B334" t="str">
            <v>sk332</v>
          </cell>
          <cell r="D334" t="str">
            <v>Siku 30 x 30 x 2</v>
          </cell>
          <cell r="F334">
            <v>155000</v>
          </cell>
          <cell r="G334">
            <v>145000</v>
          </cell>
          <cell r="H334" t="str">
            <v>semarang 8/3/6</v>
          </cell>
          <cell r="I334" t="str">
            <v>Jogja 29/3/06</v>
          </cell>
          <cell r="J334">
            <v>0</v>
          </cell>
          <cell r="K334">
            <v>186000</v>
          </cell>
          <cell r="L334">
            <v>201500</v>
          </cell>
          <cell r="M334">
            <v>170500</v>
          </cell>
          <cell r="N334">
            <v>162750</v>
          </cell>
        </row>
        <row r="335">
          <cell r="A335">
            <v>328</v>
          </cell>
          <cell r="B335" t="str">
            <v>wmjin</v>
          </cell>
          <cell r="D335" t="str">
            <v>Wall Mount Jack</v>
          </cell>
          <cell r="E335" t="str">
            <v>Buah</v>
          </cell>
          <cell r="F335">
            <v>43125</v>
          </cell>
          <cell r="G335">
            <v>145000</v>
          </cell>
          <cell r="H335" t="str">
            <v>semarang 8/3/6</v>
          </cell>
          <cell r="J335">
            <v>0</v>
          </cell>
          <cell r="K335">
            <v>51750</v>
          </cell>
          <cell r="L335">
            <v>56062.5</v>
          </cell>
          <cell r="M335">
            <v>47437.500000000007</v>
          </cell>
          <cell r="N335">
            <v>45281.25</v>
          </cell>
          <cell r="AC335">
            <v>30187.499999999996</v>
          </cell>
        </row>
        <row r="336">
          <cell r="A336">
            <v>329</v>
          </cell>
          <cell r="B336" t="str">
            <v>wmjout</v>
          </cell>
          <cell r="D336" t="str">
            <v>Wall Mount Jack</v>
          </cell>
          <cell r="E336" t="str">
            <v>Buah</v>
          </cell>
          <cell r="F336">
            <v>48300</v>
          </cell>
          <cell r="J336">
            <v>0</v>
          </cell>
          <cell r="K336">
            <v>57960</v>
          </cell>
          <cell r="L336">
            <v>62790</v>
          </cell>
          <cell r="M336">
            <v>53130.000000000007</v>
          </cell>
          <cell r="N336">
            <v>50715</v>
          </cell>
          <cell r="AC336">
            <v>33810</v>
          </cell>
        </row>
        <row r="337">
          <cell r="A337">
            <v>330</v>
          </cell>
          <cell r="B337" t="str">
            <v>WSR</v>
          </cell>
          <cell r="C337">
            <v>1224</v>
          </cell>
          <cell r="D337" t="str">
            <v>Washer Round  3/8"</v>
          </cell>
          <cell r="E337" t="str">
            <v>Buah</v>
          </cell>
          <cell r="F337">
            <v>48300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AC337">
            <v>0</v>
          </cell>
        </row>
        <row r="338">
          <cell r="A338">
            <v>331</v>
          </cell>
          <cell r="B338" t="str">
            <v>WSS</v>
          </cell>
          <cell r="C338">
            <v>1225</v>
          </cell>
          <cell r="D338" t="str">
            <v>Washer Square 2 1/4"</v>
          </cell>
          <cell r="E338" t="str">
            <v>Buah</v>
          </cell>
          <cell r="F338">
            <v>2200</v>
          </cell>
          <cell r="J338">
            <v>0</v>
          </cell>
          <cell r="K338">
            <v>2640</v>
          </cell>
          <cell r="L338">
            <v>2860</v>
          </cell>
          <cell r="M338">
            <v>2420</v>
          </cell>
          <cell r="N338">
            <v>2310</v>
          </cell>
          <cell r="AC338">
            <v>1540</v>
          </cell>
        </row>
        <row r="339">
          <cell r="A339">
            <v>332</v>
          </cell>
          <cell r="B339" t="str">
            <v>WGJT</v>
          </cell>
          <cell r="C339">
            <v>1226</v>
          </cell>
          <cell r="D339" t="str">
            <v>Wigje type</v>
          </cell>
          <cell r="E339" t="str">
            <v>Buah</v>
          </cell>
          <cell r="F339">
            <v>1725</v>
          </cell>
          <cell r="J339">
            <v>0</v>
          </cell>
          <cell r="K339">
            <v>2070</v>
          </cell>
          <cell r="L339">
            <v>2242.5</v>
          </cell>
          <cell r="M339">
            <v>1897.5000000000002</v>
          </cell>
          <cell r="N339">
            <v>1811.25</v>
          </cell>
          <cell r="AC339">
            <v>1207.5</v>
          </cell>
        </row>
        <row r="340">
          <cell r="A340">
            <v>333</v>
          </cell>
          <cell r="B340" t="str">
            <v>prt</v>
          </cell>
          <cell r="C340">
            <v>1226</v>
          </cell>
          <cell r="D340" t="str">
            <v>Protective</v>
          </cell>
          <cell r="E340" t="str">
            <v>Buah</v>
          </cell>
          <cell r="F340">
            <v>1600</v>
          </cell>
          <cell r="J340">
            <v>0</v>
          </cell>
          <cell r="K340">
            <v>1920</v>
          </cell>
          <cell r="L340">
            <v>2080</v>
          </cell>
          <cell r="M340">
            <v>1760.0000000000002</v>
          </cell>
          <cell r="N340">
            <v>1680</v>
          </cell>
          <cell r="AC340">
            <v>1120</v>
          </cell>
        </row>
        <row r="341">
          <cell r="A341">
            <v>334</v>
          </cell>
          <cell r="B341" t="str">
            <v>sth</v>
          </cell>
          <cell r="D341" t="str">
            <v>Strain Hook</v>
          </cell>
          <cell r="F341">
            <v>2500</v>
          </cell>
          <cell r="J341">
            <v>0</v>
          </cell>
          <cell r="K341">
            <v>3000</v>
          </cell>
          <cell r="L341">
            <v>3250</v>
          </cell>
          <cell r="M341">
            <v>2750</v>
          </cell>
          <cell r="N341">
            <v>2625</v>
          </cell>
          <cell r="AC341">
            <v>1750</v>
          </cell>
        </row>
        <row r="342">
          <cell r="A342">
            <v>335</v>
          </cell>
          <cell r="B342" t="str">
            <v>ppm3/4</v>
          </cell>
          <cell r="D342" t="str">
            <v>Pipa Medium  diameter 3/4</v>
          </cell>
          <cell r="E342" t="str">
            <v>Batang</v>
          </cell>
          <cell r="F342">
            <v>92000</v>
          </cell>
          <cell r="J342">
            <v>0</v>
          </cell>
          <cell r="K342">
            <v>110400</v>
          </cell>
          <cell r="L342">
            <v>119600</v>
          </cell>
          <cell r="M342">
            <v>101200.00000000001</v>
          </cell>
          <cell r="N342">
            <v>96600</v>
          </cell>
          <cell r="AC342">
            <v>64399.999999999993</v>
          </cell>
        </row>
        <row r="343">
          <cell r="A343">
            <v>336</v>
          </cell>
          <cell r="B343" t="str">
            <v>ppmb</v>
          </cell>
          <cell r="D343" t="str">
            <v>Pipa MB 1/2</v>
          </cell>
          <cell r="E343" t="str">
            <v>Batang</v>
          </cell>
          <cell r="F343">
            <v>56000</v>
          </cell>
          <cell r="J343">
            <v>0</v>
          </cell>
          <cell r="K343">
            <v>67200</v>
          </cell>
          <cell r="L343">
            <v>72800</v>
          </cell>
          <cell r="M343">
            <v>61600.000000000007</v>
          </cell>
          <cell r="N343">
            <v>58800</v>
          </cell>
          <cell r="AC343">
            <v>39200</v>
          </cell>
        </row>
        <row r="344">
          <cell r="A344">
            <v>337</v>
          </cell>
          <cell r="B344" t="str">
            <v>tms</v>
          </cell>
          <cell r="D344" t="str">
            <v>Timah segel</v>
          </cell>
          <cell r="E344" t="str">
            <v>kg</v>
          </cell>
          <cell r="F344">
            <v>18000</v>
          </cell>
          <cell r="J344">
            <v>0</v>
          </cell>
          <cell r="K344">
            <v>21600</v>
          </cell>
          <cell r="L344">
            <v>23400</v>
          </cell>
          <cell r="M344">
            <v>19800</v>
          </cell>
          <cell r="N344">
            <v>18900</v>
          </cell>
          <cell r="AC344">
            <v>12600</v>
          </cell>
        </row>
        <row r="345">
          <cell r="A345">
            <v>338</v>
          </cell>
          <cell r="B345" t="str">
            <v>tc11350</v>
          </cell>
          <cell r="D345" t="str">
            <v>Tiang C 11 350</v>
          </cell>
          <cell r="E345" t="str">
            <v>Batang</v>
          </cell>
          <cell r="F345">
            <v>1692245</v>
          </cell>
          <cell r="J345">
            <v>0</v>
          </cell>
          <cell r="K345">
            <v>2030694</v>
          </cell>
          <cell r="L345">
            <v>2199918.5</v>
          </cell>
          <cell r="M345">
            <v>1861469.5000000002</v>
          </cell>
          <cell r="N345">
            <v>1776857.25</v>
          </cell>
          <cell r="AC345">
            <v>1184571.5</v>
          </cell>
        </row>
        <row r="346">
          <cell r="A346">
            <v>339</v>
          </cell>
          <cell r="B346" t="str">
            <v>emco</v>
          </cell>
          <cell r="D346" t="str">
            <v>Cat Emco</v>
          </cell>
          <cell r="E346" t="str">
            <v>Kaleng</v>
          </cell>
          <cell r="F346">
            <v>30000</v>
          </cell>
          <cell r="J346">
            <v>0</v>
          </cell>
          <cell r="K346">
            <v>36000</v>
          </cell>
          <cell r="L346">
            <v>39000</v>
          </cell>
          <cell r="M346">
            <v>33000</v>
          </cell>
          <cell r="N346">
            <v>31500</v>
          </cell>
          <cell r="AC346">
            <v>21000</v>
          </cell>
        </row>
        <row r="347">
          <cell r="A347">
            <v>340</v>
          </cell>
          <cell r="B347" t="str">
            <v>zinc</v>
          </cell>
          <cell r="D347" t="str">
            <v>Cat Zinchromet</v>
          </cell>
          <cell r="E347" t="str">
            <v>Kaleng</v>
          </cell>
          <cell r="F347">
            <v>22500</v>
          </cell>
          <cell r="J347">
            <v>0</v>
          </cell>
          <cell r="K347">
            <v>27000</v>
          </cell>
          <cell r="L347">
            <v>29250</v>
          </cell>
          <cell r="M347">
            <v>24750.000000000004</v>
          </cell>
          <cell r="N347">
            <v>23625</v>
          </cell>
          <cell r="AC347">
            <v>15749.999999999998</v>
          </cell>
        </row>
        <row r="348">
          <cell r="A348">
            <v>341</v>
          </cell>
          <cell r="B348" t="str">
            <v>kuas4</v>
          </cell>
          <cell r="D348" t="str">
            <v>Kuas 4 "</v>
          </cell>
          <cell r="E348" t="str">
            <v>Buah</v>
          </cell>
          <cell r="F348">
            <v>9000</v>
          </cell>
          <cell r="J348">
            <v>0</v>
          </cell>
          <cell r="K348">
            <v>10800</v>
          </cell>
          <cell r="L348">
            <v>11700</v>
          </cell>
          <cell r="M348">
            <v>9900</v>
          </cell>
          <cell r="N348">
            <v>9450</v>
          </cell>
          <cell r="AC348">
            <v>6300</v>
          </cell>
        </row>
        <row r="349">
          <cell r="A349">
            <v>342</v>
          </cell>
          <cell r="B349" t="str">
            <v>plx</v>
          </cell>
          <cell r="D349" t="str">
            <v>pilox</v>
          </cell>
          <cell r="E349" t="str">
            <v>Kaleng</v>
          </cell>
          <cell r="F349">
            <v>17500</v>
          </cell>
          <cell r="J349">
            <v>0</v>
          </cell>
          <cell r="K349">
            <v>21000</v>
          </cell>
          <cell r="L349">
            <v>22750</v>
          </cell>
          <cell r="M349">
            <v>19250</v>
          </cell>
          <cell r="N349">
            <v>18375</v>
          </cell>
          <cell r="AC349">
            <v>12250</v>
          </cell>
        </row>
        <row r="350">
          <cell r="A350">
            <v>343</v>
          </cell>
          <cell r="B350" t="str">
            <v>Osl</v>
          </cell>
          <cell r="D350" t="str">
            <v>Oli Solar</v>
          </cell>
          <cell r="E350" t="str">
            <v>Liter</v>
          </cell>
          <cell r="F350">
            <v>10100</v>
          </cell>
          <cell r="J350">
            <v>0</v>
          </cell>
          <cell r="K350">
            <v>12120</v>
          </cell>
          <cell r="L350">
            <v>13130</v>
          </cell>
          <cell r="M350">
            <v>11110</v>
          </cell>
          <cell r="N350">
            <v>10605</v>
          </cell>
          <cell r="AC350">
            <v>7070</v>
          </cell>
        </row>
        <row r="351">
          <cell r="A351">
            <v>344</v>
          </cell>
          <cell r="B351" t="str">
            <v>Obs</v>
          </cell>
          <cell r="D351" t="str">
            <v xml:space="preserve">Oli Bensin </v>
          </cell>
          <cell r="E351" t="str">
            <v>Liter</v>
          </cell>
          <cell r="F351">
            <v>14800</v>
          </cell>
          <cell r="J351">
            <v>0</v>
          </cell>
          <cell r="K351">
            <v>17760</v>
          </cell>
          <cell r="L351">
            <v>19240</v>
          </cell>
          <cell r="M351">
            <v>16280.000000000002</v>
          </cell>
          <cell r="N351">
            <v>15540</v>
          </cell>
          <cell r="AC351">
            <v>10360</v>
          </cell>
        </row>
        <row r="352">
          <cell r="A352">
            <v>345</v>
          </cell>
          <cell r="B352" t="str">
            <v>kwl</v>
          </cell>
          <cell r="D352" t="str">
            <v>Kawat las</v>
          </cell>
          <cell r="E352" t="str">
            <v>Dos</v>
          </cell>
          <cell r="F352">
            <v>60000</v>
          </cell>
          <cell r="J352">
            <v>0</v>
          </cell>
          <cell r="K352">
            <v>72000</v>
          </cell>
          <cell r="L352">
            <v>78000</v>
          </cell>
          <cell r="M352">
            <v>66000</v>
          </cell>
          <cell r="N352">
            <v>63000</v>
          </cell>
          <cell r="AC352">
            <v>42000</v>
          </cell>
        </row>
        <row r="353">
          <cell r="A353">
            <v>346</v>
          </cell>
          <cell r="B353" t="str">
            <v>mtgr</v>
          </cell>
          <cell r="D353" t="str">
            <v>Matagraji Sanflek</v>
          </cell>
          <cell r="E353" t="str">
            <v>Buah</v>
          </cell>
          <cell r="F353">
            <v>9000</v>
          </cell>
          <cell r="J353">
            <v>0</v>
          </cell>
          <cell r="K353">
            <v>10800</v>
          </cell>
          <cell r="L353">
            <v>11700</v>
          </cell>
          <cell r="M353">
            <v>9900</v>
          </cell>
          <cell r="N353">
            <v>9450</v>
          </cell>
          <cell r="AC353">
            <v>6300</v>
          </cell>
        </row>
        <row r="354">
          <cell r="A354">
            <v>347</v>
          </cell>
          <cell r="B354" t="str">
            <v>ki</v>
          </cell>
          <cell r="D354" t="str">
            <v>Kunci Inggriss</v>
          </cell>
          <cell r="E354" t="str">
            <v>Buah</v>
          </cell>
          <cell r="F354">
            <v>55000</v>
          </cell>
          <cell r="J354">
            <v>0</v>
          </cell>
          <cell r="K354">
            <v>66000</v>
          </cell>
          <cell r="L354">
            <v>71500</v>
          </cell>
          <cell r="M354">
            <v>60500.000000000007</v>
          </cell>
          <cell r="N354">
            <v>57750</v>
          </cell>
          <cell r="AC354">
            <v>38500</v>
          </cell>
        </row>
        <row r="355">
          <cell r="A355">
            <v>348</v>
          </cell>
          <cell r="B355" t="str">
            <v>ki</v>
          </cell>
          <cell r="D355" t="str">
            <v>Kunci Inggriss</v>
          </cell>
          <cell r="E355" t="str">
            <v>Buah</v>
          </cell>
          <cell r="F355">
            <v>55000</v>
          </cell>
          <cell r="J355">
            <v>0</v>
          </cell>
          <cell r="K355">
            <v>66000</v>
          </cell>
          <cell r="L355">
            <v>71500</v>
          </cell>
          <cell r="M355">
            <v>60500.000000000007</v>
          </cell>
          <cell r="N355">
            <v>57750</v>
          </cell>
          <cell r="AC355">
            <v>0</v>
          </cell>
        </row>
        <row r="356">
          <cell r="A356">
            <v>349</v>
          </cell>
          <cell r="D356" t="str">
            <v>Baut M 16 x 100</v>
          </cell>
          <cell r="E356" t="str">
            <v>Buah</v>
          </cell>
          <cell r="F356">
            <v>2750</v>
          </cell>
          <cell r="J356">
            <v>0</v>
          </cell>
          <cell r="K356">
            <v>3300</v>
          </cell>
          <cell r="L356">
            <v>3575</v>
          </cell>
          <cell r="M356">
            <v>3025.0000000000005</v>
          </cell>
          <cell r="N356">
            <v>2887.5</v>
          </cell>
          <cell r="AC356">
            <v>0</v>
          </cell>
        </row>
        <row r="357">
          <cell r="A357">
            <v>350</v>
          </cell>
          <cell r="D357" t="str">
            <v>Cross Arm Pak Win 1500mm</v>
          </cell>
          <cell r="F357">
            <v>115000</v>
          </cell>
          <cell r="J357">
            <v>0</v>
          </cell>
          <cell r="K357">
            <v>138000</v>
          </cell>
          <cell r="L357">
            <v>149500</v>
          </cell>
          <cell r="M357">
            <v>126500.00000000001</v>
          </cell>
          <cell r="N357">
            <v>120750</v>
          </cell>
          <cell r="AC357">
            <v>0</v>
          </cell>
        </row>
        <row r="358">
          <cell r="A358">
            <v>351</v>
          </cell>
          <cell r="D358" t="str">
            <v>Cross Arm Pak Win 2000 mm</v>
          </cell>
          <cell r="F358">
            <v>150000</v>
          </cell>
          <cell r="J358">
            <v>0</v>
          </cell>
          <cell r="K358">
            <v>180000</v>
          </cell>
          <cell r="L358">
            <v>195000</v>
          </cell>
          <cell r="M358">
            <v>165000</v>
          </cell>
          <cell r="N358">
            <v>157500</v>
          </cell>
          <cell r="AC358">
            <v>0</v>
          </cell>
        </row>
        <row r="359">
          <cell r="A359">
            <v>352</v>
          </cell>
          <cell r="J359">
            <v>0</v>
          </cell>
          <cell r="AC359">
            <v>0</v>
          </cell>
        </row>
        <row r="360">
          <cell r="A360">
            <v>353</v>
          </cell>
          <cell r="J360">
            <v>0</v>
          </cell>
          <cell r="AC360">
            <v>0</v>
          </cell>
        </row>
        <row r="361">
          <cell r="A361">
            <v>354</v>
          </cell>
          <cell r="J361">
            <v>0</v>
          </cell>
          <cell r="AC361">
            <v>0</v>
          </cell>
        </row>
        <row r="362">
          <cell r="A362">
            <v>354</v>
          </cell>
          <cell r="J362">
            <v>0</v>
          </cell>
          <cell r="AC362">
            <v>0</v>
          </cell>
        </row>
        <row r="363">
          <cell r="J363">
            <v>0</v>
          </cell>
          <cell r="AC363">
            <v>0</v>
          </cell>
        </row>
        <row r="364">
          <cell r="J364">
            <v>0</v>
          </cell>
          <cell r="AC364">
            <v>0</v>
          </cell>
        </row>
        <row r="365">
          <cell r="J365">
            <v>0</v>
          </cell>
          <cell r="AC365">
            <v>0</v>
          </cell>
        </row>
        <row r="366">
          <cell r="J366">
            <v>0</v>
          </cell>
          <cell r="AC366">
            <v>0</v>
          </cell>
        </row>
        <row r="367">
          <cell r="J367">
            <v>0</v>
          </cell>
          <cell r="AC367">
            <v>0</v>
          </cell>
        </row>
        <row r="368">
          <cell r="J368">
            <v>0</v>
          </cell>
          <cell r="AC368">
            <v>0</v>
          </cell>
        </row>
        <row r="369">
          <cell r="J369">
            <v>0</v>
          </cell>
          <cell r="AC369">
            <v>0</v>
          </cell>
        </row>
        <row r="370">
          <cell r="J370">
            <v>0</v>
          </cell>
          <cell r="AC370">
            <v>0</v>
          </cell>
        </row>
        <row r="371">
          <cell r="J371">
            <v>0</v>
          </cell>
          <cell r="AC371">
            <v>0</v>
          </cell>
        </row>
        <row r="372">
          <cell r="J372">
            <v>0</v>
          </cell>
          <cell r="AC372">
            <v>0</v>
          </cell>
        </row>
        <row r="373">
          <cell r="J373">
            <v>0</v>
          </cell>
          <cell r="AC373">
            <v>0</v>
          </cell>
        </row>
        <row r="374">
          <cell r="J374">
            <v>0</v>
          </cell>
          <cell r="AC374">
            <v>0</v>
          </cell>
        </row>
        <row r="375">
          <cell r="J375">
            <v>0</v>
          </cell>
          <cell r="AC375">
            <v>0</v>
          </cell>
        </row>
        <row r="376">
          <cell r="J376">
            <v>0</v>
          </cell>
          <cell r="AC376">
            <v>0</v>
          </cell>
        </row>
        <row r="377">
          <cell r="J377">
            <v>0</v>
          </cell>
          <cell r="AC377">
            <v>0</v>
          </cell>
        </row>
        <row r="378">
          <cell r="J378">
            <v>0</v>
          </cell>
          <cell r="AC378">
            <v>0</v>
          </cell>
        </row>
        <row r="379">
          <cell r="J379">
            <v>0</v>
          </cell>
          <cell r="AC379">
            <v>0</v>
          </cell>
        </row>
        <row r="380">
          <cell r="J380">
            <v>0</v>
          </cell>
          <cell r="AC380">
            <v>0</v>
          </cell>
        </row>
        <row r="381">
          <cell r="J381">
            <v>0</v>
          </cell>
          <cell r="AC381">
            <v>0</v>
          </cell>
        </row>
        <row r="382">
          <cell r="J382">
            <v>0</v>
          </cell>
          <cell r="AC382">
            <v>0</v>
          </cell>
        </row>
        <row r="383">
          <cell r="J383">
            <v>0</v>
          </cell>
          <cell r="AC383">
            <v>0</v>
          </cell>
        </row>
        <row r="384">
          <cell r="J384">
            <v>0</v>
          </cell>
          <cell r="AC384">
            <v>0</v>
          </cell>
        </row>
        <row r="385">
          <cell r="J385">
            <v>0</v>
          </cell>
          <cell r="AC385">
            <v>0</v>
          </cell>
        </row>
        <row r="386">
          <cell r="J386">
            <v>0</v>
          </cell>
          <cell r="AC386">
            <v>0</v>
          </cell>
        </row>
        <row r="387">
          <cell r="J387">
            <v>0</v>
          </cell>
          <cell r="AC387">
            <v>0</v>
          </cell>
        </row>
        <row r="388">
          <cell r="J388">
            <v>0</v>
          </cell>
          <cell r="AC388">
            <v>0</v>
          </cell>
        </row>
        <row r="389">
          <cell r="J389">
            <v>0</v>
          </cell>
          <cell r="AC389">
            <v>0</v>
          </cell>
        </row>
        <row r="390">
          <cell r="J390">
            <v>0</v>
          </cell>
          <cell r="AC390">
            <v>0</v>
          </cell>
        </row>
        <row r="391">
          <cell r="J391">
            <v>0</v>
          </cell>
          <cell r="AC391">
            <v>0</v>
          </cell>
        </row>
        <row r="392">
          <cell r="J392">
            <v>0</v>
          </cell>
          <cell r="AC392">
            <v>0</v>
          </cell>
        </row>
        <row r="393">
          <cell r="J393">
            <v>0</v>
          </cell>
          <cell r="AC393">
            <v>0</v>
          </cell>
        </row>
        <row r="394">
          <cell r="J394">
            <v>0</v>
          </cell>
          <cell r="AC394">
            <v>0</v>
          </cell>
        </row>
        <row r="395">
          <cell r="J395">
            <v>0</v>
          </cell>
          <cell r="AC395">
            <v>0</v>
          </cell>
        </row>
        <row r="396">
          <cell r="J396">
            <v>0</v>
          </cell>
          <cell r="AC396">
            <v>0</v>
          </cell>
        </row>
        <row r="397">
          <cell r="J397">
            <v>0</v>
          </cell>
          <cell r="AC397">
            <v>0</v>
          </cell>
        </row>
        <row r="398">
          <cell r="J398">
            <v>0</v>
          </cell>
          <cell r="AC398">
            <v>0</v>
          </cell>
        </row>
        <row r="399">
          <cell r="J399">
            <v>0</v>
          </cell>
          <cell r="AC399">
            <v>0</v>
          </cell>
        </row>
        <row r="400">
          <cell r="J400">
            <v>0</v>
          </cell>
          <cell r="AC400">
            <v>0</v>
          </cell>
        </row>
        <row r="401">
          <cell r="J401">
            <v>0</v>
          </cell>
          <cell r="AC401">
            <v>0</v>
          </cell>
        </row>
        <row r="402">
          <cell r="J402">
            <v>0</v>
          </cell>
          <cell r="AC402">
            <v>0</v>
          </cell>
        </row>
        <row r="403">
          <cell r="J403">
            <v>0</v>
          </cell>
          <cell r="AC403">
            <v>0</v>
          </cell>
        </row>
        <row r="404">
          <cell r="J404">
            <v>0</v>
          </cell>
          <cell r="AC404">
            <v>0</v>
          </cell>
        </row>
        <row r="405">
          <cell r="J405">
            <v>0</v>
          </cell>
          <cell r="AC405">
            <v>0</v>
          </cell>
        </row>
        <row r="406">
          <cell r="J406">
            <v>0</v>
          </cell>
          <cell r="AC406">
            <v>0</v>
          </cell>
        </row>
        <row r="407">
          <cell r="J407">
            <v>0</v>
          </cell>
          <cell r="AC407">
            <v>0</v>
          </cell>
        </row>
        <row r="408">
          <cell r="J408">
            <v>0</v>
          </cell>
          <cell r="AC408">
            <v>0</v>
          </cell>
        </row>
        <row r="409">
          <cell r="J409">
            <v>0</v>
          </cell>
          <cell r="AC409">
            <v>0</v>
          </cell>
        </row>
        <row r="410">
          <cell r="J410">
            <v>0</v>
          </cell>
          <cell r="AC410">
            <v>0</v>
          </cell>
        </row>
        <row r="411">
          <cell r="J411">
            <v>0</v>
          </cell>
          <cell r="AC411">
            <v>0</v>
          </cell>
        </row>
        <row r="412">
          <cell r="J412">
            <v>0</v>
          </cell>
          <cell r="AC412">
            <v>0</v>
          </cell>
        </row>
        <row r="413">
          <cell r="J413">
            <v>0</v>
          </cell>
          <cell r="AC413">
            <v>0</v>
          </cell>
        </row>
        <row r="414">
          <cell r="J414">
            <v>0</v>
          </cell>
          <cell r="AC414">
            <v>0</v>
          </cell>
        </row>
        <row r="415">
          <cell r="J415">
            <v>0</v>
          </cell>
          <cell r="AC415">
            <v>0</v>
          </cell>
        </row>
        <row r="416">
          <cell r="J416">
            <v>0</v>
          </cell>
          <cell r="AC416">
            <v>0</v>
          </cell>
        </row>
        <row r="417">
          <cell r="J417">
            <v>0</v>
          </cell>
          <cell r="AC417">
            <v>0</v>
          </cell>
        </row>
        <row r="418">
          <cell r="J418">
            <v>0</v>
          </cell>
          <cell r="AC418">
            <v>0</v>
          </cell>
        </row>
        <row r="419">
          <cell r="J419">
            <v>0</v>
          </cell>
          <cell r="AC419">
            <v>0</v>
          </cell>
        </row>
        <row r="420">
          <cell r="J420">
            <v>0</v>
          </cell>
          <cell r="AC420">
            <v>0</v>
          </cell>
        </row>
        <row r="421">
          <cell r="J421">
            <v>0</v>
          </cell>
          <cell r="AC421">
            <v>0</v>
          </cell>
        </row>
        <row r="422">
          <cell r="J422">
            <v>0</v>
          </cell>
          <cell r="AC422">
            <v>0</v>
          </cell>
        </row>
        <row r="423">
          <cell r="J423">
            <v>0</v>
          </cell>
          <cell r="AC423">
            <v>0</v>
          </cell>
        </row>
        <row r="424">
          <cell r="J424">
            <v>0</v>
          </cell>
          <cell r="AC424">
            <v>0</v>
          </cell>
        </row>
        <row r="425">
          <cell r="J425">
            <v>0</v>
          </cell>
          <cell r="AC425">
            <v>0</v>
          </cell>
        </row>
        <row r="426">
          <cell r="J426">
            <v>0</v>
          </cell>
          <cell r="AC426">
            <v>0</v>
          </cell>
        </row>
        <row r="427">
          <cell r="J427">
            <v>0</v>
          </cell>
          <cell r="AC427">
            <v>0</v>
          </cell>
        </row>
        <row r="428">
          <cell r="J428">
            <v>0</v>
          </cell>
          <cell r="AC428">
            <v>0</v>
          </cell>
        </row>
        <row r="429">
          <cell r="J429">
            <v>0</v>
          </cell>
          <cell r="AC429">
            <v>0</v>
          </cell>
        </row>
        <row r="430">
          <cell r="J430">
            <v>0</v>
          </cell>
          <cell r="AC430">
            <v>0</v>
          </cell>
        </row>
        <row r="431">
          <cell r="J431">
            <v>0</v>
          </cell>
          <cell r="AC431">
            <v>0</v>
          </cell>
        </row>
        <row r="432">
          <cell r="J432">
            <v>0</v>
          </cell>
          <cell r="AC432">
            <v>0</v>
          </cell>
        </row>
        <row r="433">
          <cell r="J433">
            <v>0</v>
          </cell>
          <cell r="AC433">
            <v>0</v>
          </cell>
        </row>
        <row r="434">
          <cell r="J434">
            <v>0</v>
          </cell>
          <cell r="AC434">
            <v>0</v>
          </cell>
        </row>
        <row r="435">
          <cell r="J435">
            <v>0</v>
          </cell>
          <cell r="AC435">
            <v>0</v>
          </cell>
        </row>
        <row r="436">
          <cell r="J436">
            <v>0</v>
          </cell>
          <cell r="AC436">
            <v>0</v>
          </cell>
        </row>
        <row r="437">
          <cell r="J437">
            <v>0</v>
          </cell>
          <cell r="AC437">
            <v>0</v>
          </cell>
        </row>
        <row r="438">
          <cell r="J438">
            <v>0</v>
          </cell>
          <cell r="AC438">
            <v>0</v>
          </cell>
        </row>
        <row r="439">
          <cell r="J439">
            <v>0</v>
          </cell>
          <cell r="AC439">
            <v>0</v>
          </cell>
        </row>
        <row r="440">
          <cell r="J440">
            <v>0</v>
          </cell>
          <cell r="AC440">
            <v>0</v>
          </cell>
        </row>
        <row r="441">
          <cell r="J441">
            <v>0</v>
          </cell>
          <cell r="AC441">
            <v>0</v>
          </cell>
        </row>
        <row r="442">
          <cell r="J442">
            <v>0</v>
          </cell>
          <cell r="AC442">
            <v>0</v>
          </cell>
        </row>
        <row r="443">
          <cell r="J443">
            <v>0</v>
          </cell>
          <cell r="AC443">
            <v>0</v>
          </cell>
        </row>
        <row r="444">
          <cell r="J444">
            <v>0</v>
          </cell>
          <cell r="AC444">
            <v>0</v>
          </cell>
        </row>
        <row r="445">
          <cell r="J445">
            <v>0</v>
          </cell>
          <cell r="AC445">
            <v>0</v>
          </cell>
        </row>
        <row r="446">
          <cell r="J446">
            <v>0</v>
          </cell>
          <cell r="AC446">
            <v>0</v>
          </cell>
        </row>
        <row r="447">
          <cell r="J447">
            <v>0</v>
          </cell>
          <cell r="AC447">
            <v>0</v>
          </cell>
        </row>
        <row r="448">
          <cell r="J448">
            <v>0</v>
          </cell>
          <cell r="AC448">
            <v>0</v>
          </cell>
        </row>
        <row r="449">
          <cell r="J449">
            <v>0</v>
          </cell>
          <cell r="AC449">
            <v>0</v>
          </cell>
        </row>
        <row r="450">
          <cell r="J450">
            <v>0</v>
          </cell>
          <cell r="AC450">
            <v>0</v>
          </cell>
        </row>
        <row r="451">
          <cell r="J451">
            <v>0</v>
          </cell>
          <cell r="AC451">
            <v>0</v>
          </cell>
        </row>
        <row r="452">
          <cell r="J452">
            <v>0</v>
          </cell>
          <cell r="AC452">
            <v>0</v>
          </cell>
        </row>
        <row r="453">
          <cell r="J453">
            <v>0</v>
          </cell>
          <cell r="AC453">
            <v>0</v>
          </cell>
        </row>
        <row r="454">
          <cell r="J454">
            <v>0</v>
          </cell>
          <cell r="AC454">
            <v>0</v>
          </cell>
        </row>
        <row r="455">
          <cell r="J455">
            <v>0</v>
          </cell>
          <cell r="AC455">
            <v>0</v>
          </cell>
        </row>
        <row r="456">
          <cell r="J456">
            <v>0</v>
          </cell>
          <cell r="AC456">
            <v>0</v>
          </cell>
        </row>
        <row r="457">
          <cell r="J457">
            <v>0</v>
          </cell>
          <cell r="AC457">
            <v>0</v>
          </cell>
        </row>
        <row r="458">
          <cell r="J458">
            <v>0</v>
          </cell>
          <cell r="AC458">
            <v>0</v>
          </cell>
        </row>
        <row r="459">
          <cell r="J459">
            <v>0</v>
          </cell>
          <cell r="AC459">
            <v>0</v>
          </cell>
        </row>
        <row r="460">
          <cell r="J460">
            <v>0</v>
          </cell>
          <cell r="AC460">
            <v>0</v>
          </cell>
        </row>
        <row r="461">
          <cell r="J461">
            <v>0</v>
          </cell>
          <cell r="AC461">
            <v>0</v>
          </cell>
        </row>
        <row r="462">
          <cell r="J462">
            <v>0</v>
          </cell>
          <cell r="AC462">
            <v>0</v>
          </cell>
        </row>
        <row r="463">
          <cell r="J463">
            <v>0</v>
          </cell>
          <cell r="AC463">
            <v>0</v>
          </cell>
        </row>
        <row r="464">
          <cell r="J464">
            <v>0</v>
          </cell>
          <cell r="AC464">
            <v>0</v>
          </cell>
        </row>
        <row r="465">
          <cell r="J465">
            <v>0</v>
          </cell>
          <cell r="AC465">
            <v>0</v>
          </cell>
        </row>
        <row r="466">
          <cell r="J466">
            <v>0</v>
          </cell>
          <cell r="AC466">
            <v>0</v>
          </cell>
        </row>
        <row r="467">
          <cell r="J467">
            <v>0</v>
          </cell>
          <cell r="AC467">
            <v>0</v>
          </cell>
        </row>
        <row r="468">
          <cell r="J468">
            <v>0</v>
          </cell>
          <cell r="AC468">
            <v>0</v>
          </cell>
        </row>
        <row r="469">
          <cell r="J469">
            <v>0</v>
          </cell>
          <cell r="AC469">
            <v>0</v>
          </cell>
        </row>
        <row r="470">
          <cell r="J470">
            <v>0</v>
          </cell>
          <cell r="AC470">
            <v>0</v>
          </cell>
        </row>
        <row r="471">
          <cell r="J471">
            <v>0</v>
          </cell>
          <cell r="AC471">
            <v>0</v>
          </cell>
        </row>
        <row r="472">
          <cell r="J472">
            <v>0</v>
          </cell>
          <cell r="AC472">
            <v>0</v>
          </cell>
        </row>
        <row r="473">
          <cell r="J473">
            <v>0</v>
          </cell>
          <cell r="AC473">
            <v>0</v>
          </cell>
        </row>
        <row r="474">
          <cell r="J474">
            <v>0</v>
          </cell>
          <cell r="AC474">
            <v>0</v>
          </cell>
        </row>
        <row r="475">
          <cell r="J475">
            <v>0</v>
          </cell>
          <cell r="AC475">
            <v>0</v>
          </cell>
        </row>
        <row r="476">
          <cell r="J476">
            <v>0</v>
          </cell>
          <cell r="AC476">
            <v>0</v>
          </cell>
        </row>
        <row r="477">
          <cell r="J477">
            <v>0</v>
          </cell>
          <cell r="AC477">
            <v>0</v>
          </cell>
        </row>
        <row r="478">
          <cell r="J478">
            <v>0</v>
          </cell>
          <cell r="AC478">
            <v>0</v>
          </cell>
        </row>
        <row r="479">
          <cell r="J479">
            <v>0</v>
          </cell>
          <cell r="AC479">
            <v>0</v>
          </cell>
        </row>
        <row r="480">
          <cell r="J480">
            <v>0</v>
          </cell>
          <cell r="AC480">
            <v>0</v>
          </cell>
        </row>
        <row r="481">
          <cell r="J481">
            <v>0</v>
          </cell>
          <cell r="AC481">
            <v>0</v>
          </cell>
        </row>
        <row r="482">
          <cell r="J482">
            <v>0</v>
          </cell>
          <cell r="AC482">
            <v>0</v>
          </cell>
        </row>
        <row r="483">
          <cell r="J483">
            <v>0</v>
          </cell>
          <cell r="AC483">
            <v>0</v>
          </cell>
        </row>
        <row r="484">
          <cell r="J484">
            <v>0</v>
          </cell>
          <cell r="AC484">
            <v>0</v>
          </cell>
        </row>
        <row r="485">
          <cell r="J485">
            <v>0</v>
          </cell>
          <cell r="AC485">
            <v>0</v>
          </cell>
        </row>
        <row r="486">
          <cell r="J486">
            <v>0</v>
          </cell>
          <cell r="AC486">
            <v>0</v>
          </cell>
        </row>
        <row r="487">
          <cell r="J487">
            <v>0</v>
          </cell>
          <cell r="AC487">
            <v>0</v>
          </cell>
        </row>
        <row r="488">
          <cell r="J488">
            <v>0</v>
          </cell>
          <cell r="AC488">
            <v>0</v>
          </cell>
        </row>
        <row r="489">
          <cell r="J489">
            <v>0</v>
          </cell>
          <cell r="AC489">
            <v>0</v>
          </cell>
        </row>
        <row r="490">
          <cell r="J490">
            <v>0</v>
          </cell>
          <cell r="AC490">
            <v>0</v>
          </cell>
        </row>
        <row r="491">
          <cell r="J491">
            <v>0</v>
          </cell>
          <cell r="AC491">
            <v>0</v>
          </cell>
        </row>
        <row r="492">
          <cell r="J492">
            <v>0</v>
          </cell>
          <cell r="AC492">
            <v>0</v>
          </cell>
        </row>
        <row r="493">
          <cell r="J493">
            <v>0</v>
          </cell>
          <cell r="AC493">
            <v>0</v>
          </cell>
        </row>
        <row r="494">
          <cell r="J494">
            <v>0</v>
          </cell>
          <cell r="AC494">
            <v>0</v>
          </cell>
        </row>
        <row r="495">
          <cell r="J495">
            <v>0</v>
          </cell>
          <cell r="AC495">
            <v>0</v>
          </cell>
        </row>
        <row r="496">
          <cell r="J496">
            <v>0</v>
          </cell>
          <cell r="AC496">
            <v>0</v>
          </cell>
        </row>
        <row r="497">
          <cell r="J497">
            <v>0</v>
          </cell>
          <cell r="AC497">
            <v>0</v>
          </cell>
        </row>
        <row r="498">
          <cell r="J498">
            <v>0</v>
          </cell>
          <cell r="AC498">
            <v>0</v>
          </cell>
        </row>
        <row r="499">
          <cell r="J499">
            <v>0</v>
          </cell>
          <cell r="AC499">
            <v>0</v>
          </cell>
        </row>
        <row r="500">
          <cell r="J500">
            <v>0</v>
          </cell>
          <cell r="AC500">
            <v>0</v>
          </cell>
        </row>
        <row r="501">
          <cell r="J501">
            <v>0</v>
          </cell>
          <cell r="AC501">
            <v>0</v>
          </cell>
        </row>
        <row r="502">
          <cell r="J502">
            <v>0</v>
          </cell>
          <cell r="AC502">
            <v>0</v>
          </cell>
        </row>
        <row r="503">
          <cell r="J503">
            <v>0</v>
          </cell>
          <cell r="AC503">
            <v>0</v>
          </cell>
        </row>
        <row r="504">
          <cell r="J504">
            <v>0</v>
          </cell>
          <cell r="AC504">
            <v>0</v>
          </cell>
        </row>
        <row r="505">
          <cell r="J505">
            <v>0</v>
          </cell>
          <cell r="AC505">
            <v>0</v>
          </cell>
        </row>
        <row r="506">
          <cell r="J506">
            <v>0</v>
          </cell>
          <cell r="AC506">
            <v>0</v>
          </cell>
        </row>
        <row r="507">
          <cell r="J507">
            <v>0</v>
          </cell>
          <cell r="AC507">
            <v>0</v>
          </cell>
        </row>
        <row r="508">
          <cell r="J508">
            <v>0</v>
          </cell>
          <cell r="AC508">
            <v>0</v>
          </cell>
        </row>
        <row r="509">
          <cell r="J509">
            <v>0</v>
          </cell>
          <cell r="AC509">
            <v>0</v>
          </cell>
        </row>
        <row r="510">
          <cell r="J510">
            <v>0</v>
          </cell>
          <cell r="AC510">
            <v>0</v>
          </cell>
        </row>
        <row r="511">
          <cell r="J511">
            <v>0</v>
          </cell>
          <cell r="AC511">
            <v>0</v>
          </cell>
        </row>
        <row r="512">
          <cell r="J512">
            <v>0</v>
          </cell>
          <cell r="AC512">
            <v>0</v>
          </cell>
        </row>
        <row r="513">
          <cell r="J513">
            <v>0</v>
          </cell>
          <cell r="AC513">
            <v>0</v>
          </cell>
        </row>
        <row r="514">
          <cell r="J514">
            <v>0</v>
          </cell>
          <cell r="AC514">
            <v>0</v>
          </cell>
        </row>
        <row r="515">
          <cell r="J515">
            <v>0</v>
          </cell>
          <cell r="AC515">
            <v>0</v>
          </cell>
        </row>
        <row r="516">
          <cell r="J516">
            <v>0</v>
          </cell>
          <cell r="AC516">
            <v>0</v>
          </cell>
        </row>
        <row r="517">
          <cell r="J517">
            <v>0</v>
          </cell>
          <cell r="AC517">
            <v>0</v>
          </cell>
        </row>
        <row r="518">
          <cell r="J518">
            <v>0</v>
          </cell>
          <cell r="AC518">
            <v>0</v>
          </cell>
        </row>
        <row r="519">
          <cell r="J519">
            <v>0</v>
          </cell>
          <cell r="AC519">
            <v>0</v>
          </cell>
        </row>
        <row r="520">
          <cell r="J520">
            <v>0</v>
          </cell>
          <cell r="AC520">
            <v>0</v>
          </cell>
        </row>
        <row r="521">
          <cell r="J521">
            <v>0</v>
          </cell>
          <cell r="AC521">
            <v>0</v>
          </cell>
        </row>
        <row r="522">
          <cell r="J522">
            <v>0</v>
          </cell>
          <cell r="AC522">
            <v>0</v>
          </cell>
        </row>
        <row r="523">
          <cell r="J523">
            <v>0</v>
          </cell>
          <cell r="AC523">
            <v>0</v>
          </cell>
        </row>
        <row r="524">
          <cell r="J524">
            <v>0</v>
          </cell>
          <cell r="AC524">
            <v>0</v>
          </cell>
        </row>
        <row r="525">
          <cell r="J525">
            <v>0</v>
          </cell>
          <cell r="AC525">
            <v>0</v>
          </cell>
        </row>
        <row r="526">
          <cell r="J526">
            <v>0</v>
          </cell>
          <cell r="AC526">
            <v>0</v>
          </cell>
        </row>
        <row r="527">
          <cell r="J527">
            <v>0</v>
          </cell>
          <cell r="AC527">
            <v>0</v>
          </cell>
        </row>
        <row r="528">
          <cell r="J528">
            <v>0</v>
          </cell>
          <cell r="AC528">
            <v>0</v>
          </cell>
        </row>
        <row r="529">
          <cell r="J529">
            <v>0</v>
          </cell>
          <cell r="AC529">
            <v>0</v>
          </cell>
        </row>
        <row r="530">
          <cell r="J530">
            <v>0</v>
          </cell>
          <cell r="AC530">
            <v>0</v>
          </cell>
        </row>
        <row r="531">
          <cell r="J531">
            <v>0</v>
          </cell>
          <cell r="AC531">
            <v>0</v>
          </cell>
        </row>
        <row r="532">
          <cell r="J532">
            <v>0</v>
          </cell>
          <cell r="AC532">
            <v>0</v>
          </cell>
        </row>
        <row r="533">
          <cell r="J533">
            <v>0</v>
          </cell>
          <cell r="AC533">
            <v>0</v>
          </cell>
        </row>
        <row r="534">
          <cell r="J534">
            <v>0</v>
          </cell>
          <cell r="AC534">
            <v>0</v>
          </cell>
        </row>
        <row r="535">
          <cell r="J535">
            <v>0</v>
          </cell>
          <cell r="AC535">
            <v>0</v>
          </cell>
        </row>
        <row r="536">
          <cell r="J536">
            <v>0</v>
          </cell>
          <cell r="AC536">
            <v>0</v>
          </cell>
        </row>
        <row r="537">
          <cell r="J537">
            <v>0</v>
          </cell>
          <cell r="AC537">
            <v>0</v>
          </cell>
        </row>
        <row r="538">
          <cell r="J538">
            <v>0</v>
          </cell>
          <cell r="AC538">
            <v>0</v>
          </cell>
        </row>
        <row r="539">
          <cell r="J539">
            <v>0</v>
          </cell>
          <cell r="AC539">
            <v>0</v>
          </cell>
        </row>
        <row r="540">
          <cell r="J540">
            <v>0</v>
          </cell>
          <cell r="AC540">
            <v>0</v>
          </cell>
        </row>
        <row r="541">
          <cell r="J541">
            <v>0</v>
          </cell>
          <cell r="AC541">
            <v>0</v>
          </cell>
        </row>
        <row r="542">
          <cell r="J542">
            <v>0</v>
          </cell>
          <cell r="AC542">
            <v>0</v>
          </cell>
        </row>
        <row r="543">
          <cell r="J543">
            <v>0</v>
          </cell>
          <cell r="AC543">
            <v>0</v>
          </cell>
        </row>
        <row r="544">
          <cell r="J544">
            <v>0</v>
          </cell>
          <cell r="AC544">
            <v>0</v>
          </cell>
        </row>
        <row r="545">
          <cell r="J545">
            <v>0</v>
          </cell>
          <cell r="AC545">
            <v>0</v>
          </cell>
        </row>
        <row r="546">
          <cell r="J546">
            <v>0</v>
          </cell>
          <cell r="AC546">
            <v>0</v>
          </cell>
        </row>
        <row r="547">
          <cell r="J547">
            <v>0</v>
          </cell>
          <cell r="AC547">
            <v>0</v>
          </cell>
        </row>
        <row r="548">
          <cell r="J548">
            <v>0</v>
          </cell>
          <cell r="AC548">
            <v>0</v>
          </cell>
        </row>
        <row r="549">
          <cell r="J549">
            <v>0</v>
          </cell>
          <cell r="AC549">
            <v>0</v>
          </cell>
        </row>
        <row r="550">
          <cell r="J550">
            <v>0</v>
          </cell>
          <cell r="AC550">
            <v>0</v>
          </cell>
        </row>
        <row r="551">
          <cell r="J551">
            <v>0</v>
          </cell>
          <cell r="AC551">
            <v>0</v>
          </cell>
        </row>
        <row r="552">
          <cell r="J552">
            <v>0</v>
          </cell>
          <cell r="AC552">
            <v>0</v>
          </cell>
        </row>
        <row r="553">
          <cell r="J553">
            <v>0</v>
          </cell>
          <cell r="AC553">
            <v>0</v>
          </cell>
        </row>
        <row r="554">
          <cell r="J554">
            <v>0</v>
          </cell>
          <cell r="AC554">
            <v>0</v>
          </cell>
        </row>
        <row r="555">
          <cell r="J555">
            <v>0</v>
          </cell>
          <cell r="AC555">
            <v>0</v>
          </cell>
        </row>
        <row r="556">
          <cell r="J556">
            <v>0</v>
          </cell>
          <cell r="AC556">
            <v>0</v>
          </cell>
        </row>
        <row r="557">
          <cell r="J557">
            <v>0</v>
          </cell>
          <cell r="AC557">
            <v>0</v>
          </cell>
        </row>
        <row r="558">
          <cell r="J558">
            <v>0</v>
          </cell>
          <cell r="AC558">
            <v>0</v>
          </cell>
        </row>
        <row r="559">
          <cell r="J559">
            <v>0</v>
          </cell>
          <cell r="AC559">
            <v>0</v>
          </cell>
        </row>
        <row r="560">
          <cell r="J560">
            <v>0</v>
          </cell>
          <cell r="AC560">
            <v>0</v>
          </cell>
        </row>
        <row r="561">
          <cell r="J561">
            <v>0</v>
          </cell>
          <cell r="AC561">
            <v>0</v>
          </cell>
        </row>
        <row r="562">
          <cell r="J562">
            <v>0</v>
          </cell>
          <cell r="AC562">
            <v>0</v>
          </cell>
        </row>
        <row r="563">
          <cell r="J563">
            <v>0</v>
          </cell>
          <cell r="AC563">
            <v>0</v>
          </cell>
        </row>
        <row r="564">
          <cell r="J564">
            <v>0</v>
          </cell>
          <cell r="AC564">
            <v>0</v>
          </cell>
        </row>
        <row r="565">
          <cell r="J565">
            <v>0</v>
          </cell>
          <cell r="AC565">
            <v>0</v>
          </cell>
        </row>
        <row r="566">
          <cell r="J566">
            <v>0</v>
          </cell>
          <cell r="AC566">
            <v>0</v>
          </cell>
        </row>
        <row r="567">
          <cell r="J567">
            <v>0</v>
          </cell>
          <cell r="AC567">
            <v>0</v>
          </cell>
        </row>
        <row r="568">
          <cell r="J568">
            <v>0</v>
          </cell>
          <cell r="AC568">
            <v>0</v>
          </cell>
        </row>
        <row r="569">
          <cell r="J569">
            <v>0</v>
          </cell>
          <cell r="AC569">
            <v>0</v>
          </cell>
        </row>
        <row r="570">
          <cell r="J570">
            <v>0</v>
          </cell>
          <cell r="AC570">
            <v>0</v>
          </cell>
        </row>
        <row r="571">
          <cell r="J571">
            <v>0</v>
          </cell>
          <cell r="AC571">
            <v>0</v>
          </cell>
        </row>
        <row r="572">
          <cell r="J572">
            <v>0</v>
          </cell>
          <cell r="AC572">
            <v>0</v>
          </cell>
        </row>
        <row r="573">
          <cell r="J573">
            <v>0</v>
          </cell>
          <cell r="AC573">
            <v>0</v>
          </cell>
        </row>
        <row r="574">
          <cell r="J574">
            <v>0</v>
          </cell>
          <cell r="AC574">
            <v>0</v>
          </cell>
        </row>
        <row r="575">
          <cell r="J575">
            <v>0</v>
          </cell>
          <cell r="AC575">
            <v>0</v>
          </cell>
        </row>
        <row r="576">
          <cell r="J576">
            <v>0</v>
          </cell>
          <cell r="AC576">
            <v>0</v>
          </cell>
        </row>
        <row r="577">
          <cell r="J577">
            <v>0</v>
          </cell>
          <cell r="AC577">
            <v>0</v>
          </cell>
        </row>
        <row r="578">
          <cell r="J578">
            <v>0</v>
          </cell>
          <cell r="AC578">
            <v>0</v>
          </cell>
        </row>
        <row r="579">
          <cell r="J579">
            <v>0</v>
          </cell>
          <cell r="AC579">
            <v>0</v>
          </cell>
        </row>
        <row r="580">
          <cell r="J580">
            <v>0</v>
          </cell>
          <cell r="AC580">
            <v>0</v>
          </cell>
        </row>
        <row r="581">
          <cell r="J581">
            <v>0</v>
          </cell>
          <cell r="AC581">
            <v>0</v>
          </cell>
        </row>
        <row r="582">
          <cell r="J582">
            <v>0</v>
          </cell>
          <cell r="AC582">
            <v>0</v>
          </cell>
        </row>
        <row r="583">
          <cell r="J583">
            <v>0</v>
          </cell>
          <cell r="AC583">
            <v>0</v>
          </cell>
        </row>
        <row r="584">
          <cell r="J584">
            <v>0</v>
          </cell>
          <cell r="AC584">
            <v>0</v>
          </cell>
        </row>
        <row r="585">
          <cell r="J585">
            <v>0</v>
          </cell>
          <cell r="AC585">
            <v>0</v>
          </cell>
        </row>
        <row r="586">
          <cell r="J586">
            <v>0</v>
          </cell>
          <cell r="AC586">
            <v>0</v>
          </cell>
        </row>
        <row r="587">
          <cell r="J587">
            <v>0</v>
          </cell>
          <cell r="AC587">
            <v>0</v>
          </cell>
        </row>
        <row r="588">
          <cell r="J588">
            <v>0</v>
          </cell>
          <cell r="AC588">
            <v>0</v>
          </cell>
        </row>
        <row r="589">
          <cell r="J589">
            <v>0</v>
          </cell>
          <cell r="AC589">
            <v>0</v>
          </cell>
        </row>
        <row r="590">
          <cell r="J590">
            <v>0</v>
          </cell>
          <cell r="AC590">
            <v>0</v>
          </cell>
        </row>
        <row r="591">
          <cell r="J591">
            <v>0</v>
          </cell>
          <cell r="AC591">
            <v>0</v>
          </cell>
        </row>
        <row r="592">
          <cell r="J592">
            <v>0</v>
          </cell>
          <cell r="AC592">
            <v>0</v>
          </cell>
        </row>
        <row r="593">
          <cell r="J593">
            <v>0</v>
          </cell>
          <cell r="AC593">
            <v>0</v>
          </cell>
        </row>
        <row r="594">
          <cell r="J594">
            <v>0</v>
          </cell>
          <cell r="AC594">
            <v>0</v>
          </cell>
        </row>
        <row r="595">
          <cell r="J595">
            <v>0</v>
          </cell>
          <cell r="AC595">
            <v>0</v>
          </cell>
        </row>
        <row r="596">
          <cell r="J596">
            <v>0</v>
          </cell>
          <cell r="AC596">
            <v>0</v>
          </cell>
        </row>
        <row r="597">
          <cell r="J597">
            <v>0</v>
          </cell>
          <cell r="AC597">
            <v>0</v>
          </cell>
        </row>
        <row r="598">
          <cell r="J598">
            <v>0</v>
          </cell>
          <cell r="AC598">
            <v>0</v>
          </cell>
        </row>
        <row r="599">
          <cell r="J599">
            <v>0</v>
          </cell>
          <cell r="AC599">
            <v>0</v>
          </cell>
        </row>
        <row r="600">
          <cell r="J600">
            <v>0</v>
          </cell>
          <cell r="AC600">
            <v>0</v>
          </cell>
        </row>
        <row r="601">
          <cell r="J601">
            <v>0</v>
          </cell>
          <cell r="AC601">
            <v>0</v>
          </cell>
        </row>
        <row r="602">
          <cell r="J602">
            <v>0</v>
          </cell>
          <cell r="AC602">
            <v>0</v>
          </cell>
        </row>
        <row r="603">
          <cell r="J603">
            <v>0</v>
          </cell>
          <cell r="AC603">
            <v>0</v>
          </cell>
        </row>
        <row r="604">
          <cell r="J604">
            <v>0</v>
          </cell>
          <cell r="AC604">
            <v>0</v>
          </cell>
        </row>
        <row r="605">
          <cell r="J605">
            <v>0</v>
          </cell>
          <cell r="AC605">
            <v>0</v>
          </cell>
        </row>
        <row r="606">
          <cell r="J606">
            <v>0</v>
          </cell>
          <cell r="AC606">
            <v>0</v>
          </cell>
        </row>
        <row r="607">
          <cell r="J607">
            <v>0</v>
          </cell>
          <cell r="AC607">
            <v>0</v>
          </cell>
        </row>
        <row r="608">
          <cell r="J608">
            <v>0</v>
          </cell>
          <cell r="AC608">
            <v>0</v>
          </cell>
        </row>
        <row r="609">
          <cell r="J609">
            <v>0</v>
          </cell>
          <cell r="AC609">
            <v>0</v>
          </cell>
        </row>
        <row r="610">
          <cell r="J610">
            <v>0</v>
          </cell>
          <cell r="AC610">
            <v>0</v>
          </cell>
        </row>
        <row r="611">
          <cell r="J611">
            <v>0</v>
          </cell>
          <cell r="AC611">
            <v>0</v>
          </cell>
        </row>
        <row r="612">
          <cell r="J612">
            <v>0</v>
          </cell>
          <cell r="AC612">
            <v>0</v>
          </cell>
        </row>
        <row r="613">
          <cell r="J613">
            <v>0</v>
          </cell>
          <cell r="AC613">
            <v>0</v>
          </cell>
        </row>
        <row r="614">
          <cell r="J614">
            <v>0</v>
          </cell>
          <cell r="AC614">
            <v>0</v>
          </cell>
        </row>
        <row r="615">
          <cell r="J615">
            <v>0</v>
          </cell>
          <cell r="AC615">
            <v>0</v>
          </cell>
        </row>
        <row r="616">
          <cell r="J616">
            <v>0</v>
          </cell>
          <cell r="AC616">
            <v>0</v>
          </cell>
        </row>
        <row r="617">
          <cell r="J617">
            <v>0</v>
          </cell>
          <cell r="AC617">
            <v>0</v>
          </cell>
        </row>
        <row r="618">
          <cell r="J618">
            <v>0</v>
          </cell>
          <cell r="AC618">
            <v>0</v>
          </cell>
        </row>
        <row r="619">
          <cell r="J619">
            <v>0</v>
          </cell>
          <cell r="AC619">
            <v>0</v>
          </cell>
        </row>
        <row r="620">
          <cell r="J620">
            <v>0</v>
          </cell>
          <cell r="AC620">
            <v>0</v>
          </cell>
        </row>
        <row r="621">
          <cell r="J621">
            <v>0</v>
          </cell>
          <cell r="AC621">
            <v>0</v>
          </cell>
        </row>
        <row r="622">
          <cell r="J622">
            <v>0</v>
          </cell>
          <cell r="AC622">
            <v>0</v>
          </cell>
        </row>
        <row r="623">
          <cell r="J623">
            <v>0</v>
          </cell>
          <cell r="AC623">
            <v>0</v>
          </cell>
        </row>
        <row r="624">
          <cell r="J624">
            <v>0</v>
          </cell>
          <cell r="AC624">
            <v>0</v>
          </cell>
        </row>
        <row r="625">
          <cell r="J625">
            <v>0</v>
          </cell>
          <cell r="AC625">
            <v>0</v>
          </cell>
        </row>
        <row r="626">
          <cell r="J626">
            <v>0</v>
          </cell>
          <cell r="AC626">
            <v>0</v>
          </cell>
        </row>
        <row r="627">
          <cell r="J627">
            <v>0</v>
          </cell>
          <cell r="AC627">
            <v>0</v>
          </cell>
        </row>
        <row r="628">
          <cell r="J628">
            <v>0</v>
          </cell>
          <cell r="AC628">
            <v>0</v>
          </cell>
        </row>
        <row r="629">
          <cell r="J629">
            <v>0</v>
          </cell>
          <cell r="AC629">
            <v>0</v>
          </cell>
        </row>
        <row r="630">
          <cell r="J630">
            <v>0</v>
          </cell>
          <cell r="AC630">
            <v>0</v>
          </cell>
        </row>
        <row r="631">
          <cell r="J631">
            <v>0</v>
          </cell>
          <cell r="AC631">
            <v>0</v>
          </cell>
        </row>
        <row r="632">
          <cell r="J632">
            <v>0</v>
          </cell>
          <cell r="AC632">
            <v>0</v>
          </cell>
        </row>
        <row r="633">
          <cell r="J633">
            <v>0</v>
          </cell>
          <cell r="AC633">
            <v>0</v>
          </cell>
        </row>
        <row r="634">
          <cell r="J634">
            <v>0</v>
          </cell>
          <cell r="AC634">
            <v>0</v>
          </cell>
        </row>
        <row r="635">
          <cell r="J635">
            <v>0</v>
          </cell>
          <cell r="AC635">
            <v>0</v>
          </cell>
        </row>
        <row r="636">
          <cell r="J636">
            <v>0</v>
          </cell>
          <cell r="AC636">
            <v>0</v>
          </cell>
        </row>
        <row r="637">
          <cell r="J637">
            <v>0</v>
          </cell>
          <cell r="AC637">
            <v>0</v>
          </cell>
        </row>
        <row r="638">
          <cell r="J638">
            <v>0</v>
          </cell>
          <cell r="AC638">
            <v>0</v>
          </cell>
        </row>
        <row r="639">
          <cell r="J639">
            <v>0</v>
          </cell>
          <cell r="AC639">
            <v>0</v>
          </cell>
        </row>
        <row r="640">
          <cell r="J640">
            <v>0</v>
          </cell>
          <cell r="AC640">
            <v>0</v>
          </cell>
        </row>
        <row r="641">
          <cell r="J641">
            <v>0</v>
          </cell>
          <cell r="AC641">
            <v>0</v>
          </cell>
        </row>
        <row r="642">
          <cell r="J642">
            <v>0</v>
          </cell>
          <cell r="AC642">
            <v>0</v>
          </cell>
        </row>
        <row r="643">
          <cell r="J643">
            <v>0</v>
          </cell>
          <cell r="AC643">
            <v>0</v>
          </cell>
        </row>
        <row r="644">
          <cell r="J644">
            <v>0</v>
          </cell>
          <cell r="AC644">
            <v>0</v>
          </cell>
        </row>
        <row r="645">
          <cell r="J645">
            <v>0</v>
          </cell>
          <cell r="AC645">
            <v>0</v>
          </cell>
        </row>
        <row r="646">
          <cell r="J646">
            <v>0</v>
          </cell>
          <cell r="AC646">
            <v>0</v>
          </cell>
        </row>
        <row r="647">
          <cell r="J647">
            <v>0</v>
          </cell>
          <cell r="AC647">
            <v>0</v>
          </cell>
        </row>
        <row r="648">
          <cell r="J648">
            <v>0</v>
          </cell>
          <cell r="AC648">
            <v>0</v>
          </cell>
        </row>
        <row r="649">
          <cell r="J649">
            <v>0</v>
          </cell>
          <cell r="AC649">
            <v>0</v>
          </cell>
        </row>
        <row r="650">
          <cell r="J650">
            <v>0</v>
          </cell>
          <cell r="AC650">
            <v>0</v>
          </cell>
        </row>
        <row r="651">
          <cell r="J651">
            <v>0</v>
          </cell>
          <cell r="AC651">
            <v>0</v>
          </cell>
        </row>
        <row r="652">
          <cell r="J652">
            <v>0</v>
          </cell>
          <cell r="AC652">
            <v>0</v>
          </cell>
        </row>
        <row r="653">
          <cell r="J653">
            <v>0</v>
          </cell>
          <cell r="AC653">
            <v>0</v>
          </cell>
        </row>
        <row r="654">
          <cell r="J654">
            <v>0</v>
          </cell>
          <cell r="AC654">
            <v>0</v>
          </cell>
        </row>
        <row r="655">
          <cell r="J655">
            <v>0</v>
          </cell>
          <cell r="AC655">
            <v>0</v>
          </cell>
        </row>
        <row r="656">
          <cell r="J656">
            <v>0</v>
          </cell>
          <cell r="AC656">
            <v>0</v>
          </cell>
        </row>
        <row r="657">
          <cell r="J657">
            <v>0</v>
          </cell>
          <cell r="AC657">
            <v>0</v>
          </cell>
        </row>
        <row r="658">
          <cell r="J658">
            <v>0</v>
          </cell>
          <cell r="AC658">
            <v>0</v>
          </cell>
        </row>
        <row r="659">
          <cell r="J659">
            <v>0</v>
          </cell>
          <cell r="AC659">
            <v>0</v>
          </cell>
        </row>
        <row r="660">
          <cell r="J660">
            <v>0</v>
          </cell>
          <cell r="AC660">
            <v>0</v>
          </cell>
        </row>
        <row r="661">
          <cell r="J661">
            <v>0</v>
          </cell>
          <cell r="AC661">
            <v>0</v>
          </cell>
        </row>
        <row r="662">
          <cell r="J662">
            <v>0</v>
          </cell>
          <cell r="AC662">
            <v>0</v>
          </cell>
        </row>
        <row r="663">
          <cell r="J663">
            <v>0</v>
          </cell>
          <cell r="AC663">
            <v>0</v>
          </cell>
        </row>
        <row r="664">
          <cell r="J664">
            <v>0</v>
          </cell>
          <cell r="AC664">
            <v>0</v>
          </cell>
        </row>
        <row r="665">
          <cell r="J665">
            <v>0</v>
          </cell>
          <cell r="AC665">
            <v>0</v>
          </cell>
        </row>
        <row r="666">
          <cell r="J666">
            <v>0</v>
          </cell>
          <cell r="AC666">
            <v>0</v>
          </cell>
        </row>
        <row r="667">
          <cell r="J667">
            <v>0</v>
          </cell>
          <cell r="AC667">
            <v>0</v>
          </cell>
        </row>
        <row r="668">
          <cell r="J668">
            <v>0</v>
          </cell>
          <cell r="AC668">
            <v>0</v>
          </cell>
        </row>
        <row r="669">
          <cell r="J669">
            <v>0</v>
          </cell>
          <cell r="AC669">
            <v>0</v>
          </cell>
        </row>
        <row r="670">
          <cell r="J670">
            <v>0</v>
          </cell>
          <cell r="AC670">
            <v>0</v>
          </cell>
        </row>
        <row r="671">
          <cell r="J671">
            <v>0</v>
          </cell>
          <cell r="AC671">
            <v>0</v>
          </cell>
        </row>
        <row r="672">
          <cell r="J672">
            <v>0</v>
          </cell>
          <cell r="AC672">
            <v>0</v>
          </cell>
        </row>
        <row r="673">
          <cell r="J673">
            <v>0</v>
          </cell>
          <cell r="AC673">
            <v>0</v>
          </cell>
        </row>
        <row r="674">
          <cell r="J674">
            <v>0</v>
          </cell>
          <cell r="AC674">
            <v>0</v>
          </cell>
        </row>
        <row r="675">
          <cell r="J675">
            <v>0</v>
          </cell>
          <cell r="AC675">
            <v>0</v>
          </cell>
        </row>
        <row r="676">
          <cell r="J676">
            <v>0</v>
          </cell>
          <cell r="AC676">
            <v>0</v>
          </cell>
        </row>
        <row r="677">
          <cell r="J677">
            <v>0</v>
          </cell>
          <cell r="AC677">
            <v>0</v>
          </cell>
        </row>
        <row r="678">
          <cell r="J678">
            <v>0</v>
          </cell>
          <cell r="AC678">
            <v>0</v>
          </cell>
        </row>
        <row r="679">
          <cell r="J679">
            <v>0</v>
          </cell>
          <cell r="AC679">
            <v>0</v>
          </cell>
        </row>
        <row r="680">
          <cell r="J680">
            <v>0</v>
          </cell>
          <cell r="AC680">
            <v>0</v>
          </cell>
        </row>
        <row r="681">
          <cell r="J681">
            <v>0</v>
          </cell>
          <cell r="AC681">
            <v>0</v>
          </cell>
        </row>
        <row r="682">
          <cell r="J682">
            <v>0</v>
          </cell>
          <cell r="AC682">
            <v>0</v>
          </cell>
        </row>
        <row r="683">
          <cell r="J683">
            <v>0</v>
          </cell>
          <cell r="AC683">
            <v>0</v>
          </cell>
        </row>
        <row r="684">
          <cell r="J684">
            <v>0</v>
          </cell>
          <cell r="AC684">
            <v>0</v>
          </cell>
        </row>
        <row r="685">
          <cell r="J685">
            <v>0</v>
          </cell>
          <cell r="AC685">
            <v>0</v>
          </cell>
        </row>
        <row r="686">
          <cell r="J686">
            <v>0</v>
          </cell>
          <cell r="AC686">
            <v>0</v>
          </cell>
        </row>
        <row r="687">
          <cell r="J687">
            <v>0</v>
          </cell>
          <cell r="AC687">
            <v>0</v>
          </cell>
        </row>
        <row r="688">
          <cell r="J688">
            <v>0</v>
          </cell>
          <cell r="AC688">
            <v>0</v>
          </cell>
        </row>
        <row r="689">
          <cell r="J689">
            <v>0</v>
          </cell>
          <cell r="AC689">
            <v>0</v>
          </cell>
        </row>
        <row r="690">
          <cell r="J690">
            <v>0</v>
          </cell>
          <cell r="AC690">
            <v>0</v>
          </cell>
        </row>
        <row r="691">
          <cell r="J691">
            <v>0</v>
          </cell>
          <cell r="AC691">
            <v>0</v>
          </cell>
        </row>
        <row r="692">
          <cell r="J692">
            <v>0</v>
          </cell>
          <cell r="AC692">
            <v>0</v>
          </cell>
        </row>
        <row r="693">
          <cell r="J693">
            <v>0</v>
          </cell>
          <cell r="AC693">
            <v>0</v>
          </cell>
        </row>
        <row r="694">
          <cell r="J694">
            <v>0</v>
          </cell>
          <cell r="AC694">
            <v>0</v>
          </cell>
        </row>
        <row r="695">
          <cell r="J695">
            <v>0</v>
          </cell>
          <cell r="AC695">
            <v>0</v>
          </cell>
        </row>
        <row r="696">
          <cell r="J696">
            <v>0</v>
          </cell>
          <cell r="AC696">
            <v>0</v>
          </cell>
        </row>
        <row r="697">
          <cell r="J697">
            <v>0</v>
          </cell>
          <cell r="AC697">
            <v>0</v>
          </cell>
        </row>
        <row r="698">
          <cell r="J698">
            <v>0</v>
          </cell>
          <cell r="AC698">
            <v>0</v>
          </cell>
        </row>
        <row r="699">
          <cell r="J699">
            <v>0</v>
          </cell>
          <cell r="AC699">
            <v>0</v>
          </cell>
        </row>
        <row r="700">
          <cell r="J700">
            <v>0</v>
          </cell>
          <cell r="AC700">
            <v>0</v>
          </cell>
        </row>
        <row r="701">
          <cell r="J701">
            <v>0</v>
          </cell>
          <cell r="AC701">
            <v>0</v>
          </cell>
        </row>
        <row r="702">
          <cell r="J702">
            <v>0</v>
          </cell>
          <cell r="AC702">
            <v>0</v>
          </cell>
        </row>
        <row r="703">
          <cell r="J703">
            <v>0</v>
          </cell>
          <cell r="AC703">
            <v>0</v>
          </cell>
        </row>
        <row r="704">
          <cell r="J704">
            <v>0</v>
          </cell>
          <cell r="AC704">
            <v>0</v>
          </cell>
        </row>
        <row r="705">
          <cell r="J705">
            <v>0</v>
          </cell>
          <cell r="AC705">
            <v>0</v>
          </cell>
        </row>
        <row r="706">
          <cell r="J706">
            <v>0</v>
          </cell>
          <cell r="AC706">
            <v>0</v>
          </cell>
        </row>
        <row r="707">
          <cell r="J707">
            <v>0</v>
          </cell>
          <cell r="AC707">
            <v>0</v>
          </cell>
        </row>
        <row r="708">
          <cell r="J708">
            <v>0</v>
          </cell>
          <cell r="AC708">
            <v>0</v>
          </cell>
        </row>
        <row r="709">
          <cell r="J709">
            <v>0</v>
          </cell>
          <cell r="AC709">
            <v>0</v>
          </cell>
        </row>
        <row r="710">
          <cell r="J710">
            <v>0</v>
          </cell>
          <cell r="AC710">
            <v>0</v>
          </cell>
        </row>
        <row r="711">
          <cell r="J711">
            <v>0</v>
          </cell>
          <cell r="AC711">
            <v>0</v>
          </cell>
        </row>
        <row r="712">
          <cell r="J712">
            <v>0</v>
          </cell>
          <cell r="AC712">
            <v>0</v>
          </cell>
        </row>
        <row r="713">
          <cell r="J713">
            <v>0</v>
          </cell>
          <cell r="AC713">
            <v>0</v>
          </cell>
        </row>
        <row r="714">
          <cell r="J714">
            <v>0</v>
          </cell>
          <cell r="AC714">
            <v>0</v>
          </cell>
        </row>
        <row r="715">
          <cell r="J715">
            <v>0</v>
          </cell>
          <cell r="AC715">
            <v>0</v>
          </cell>
        </row>
        <row r="716">
          <cell r="J716">
            <v>0</v>
          </cell>
          <cell r="AC716">
            <v>0</v>
          </cell>
        </row>
        <row r="717">
          <cell r="J717">
            <v>0</v>
          </cell>
          <cell r="AC717">
            <v>0</v>
          </cell>
        </row>
        <row r="718">
          <cell r="J718">
            <v>0</v>
          </cell>
          <cell r="AC718">
            <v>0</v>
          </cell>
        </row>
        <row r="719">
          <cell r="J719">
            <v>0</v>
          </cell>
          <cell r="AC719">
            <v>0</v>
          </cell>
        </row>
        <row r="720">
          <cell r="J720">
            <v>0</v>
          </cell>
          <cell r="AC720">
            <v>0</v>
          </cell>
        </row>
        <row r="721">
          <cell r="J721">
            <v>0</v>
          </cell>
          <cell r="AC721">
            <v>0</v>
          </cell>
        </row>
        <row r="722">
          <cell r="J722">
            <v>0</v>
          </cell>
          <cell r="AC722">
            <v>0</v>
          </cell>
        </row>
        <row r="723">
          <cell r="J723">
            <v>0</v>
          </cell>
          <cell r="AC723">
            <v>0</v>
          </cell>
        </row>
        <row r="724">
          <cell r="J724">
            <v>0</v>
          </cell>
          <cell r="AC724">
            <v>0</v>
          </cell>
        </row>
        <row r="725">
          <cell r="J725">
            <v>0</v>
          </cell>
          <cell r="AC725">
            <v>0</v>
          </cell>
        </row>
        <row r="726">
          <cell r="J726">
            <v>0</v>
          </cell>
          <cell r="AC726">
            <v>0</v>
          </cell>
        </row>
        <row r="727">
          <cell r="J727">
            <v>0</v>
          </cell>
          <cell r="AC727">
            <v>0</v>
          </cell>
        </row>
        <row r="728">
          <cell r="J728">
            <v>0</v>
          </cell>
          <cell r="AC728">
            <v>0</v>
          </cell>
        </row>
        <row r="729">
          <cell r="J729">
            <v>0</v>
          </cell>
          <cell r="AC729">
            <v>0</v>
          </cell>
        </row>
        <row r="730">
          <cell r="J730">
            <v>0</v>
          </cell>
          <cell r="AC730">
            <v>0</v>
          </cell>
        </row>
        <row r="731">
          <cell r="J731">
            <v>0</v>
          </cell>
          <cell r="AC731">
            <v>0</v>
          </cell>
        </row>
        <row r="732">
          <cell r="J732">
            <v>0</v>
          </cell>
          <cell r="AC732">
            <v>0</v>
          </cell>
        </row>
        <row r="733">
          <cell r="J733">
            <v>0</v>
          </cell>
          <cell r="AC733">
            <v>0</v>
          </cell>
        </row>
        <row r="734">
          <cell r="J734">
            <v>0</v>
          </cell>
          <cell r="AC734">
            <v>0</v>
          </cell>
        </row>
        <row r="735">
          <cell r="J735">
            <v>0</v>
          </cell>
          <cell r="AC735">
            <v>0</v>
          </cell>
        </row>
        <row r="736">
          <cell r="J736">
            <v>0</v>
          </cell>
          <cell r="AC736">
            <v>0</v>
          </cell>
        </row>
        <row r="737">
          <cell r="J737">
            <v>0</v>
          </cell>
          <cell r="AC737">
            <v>0</v>
          </cell>
        </row>
        <row r="738">
          <cell r="J738">
            <v>0</v>
          </cell>
          <cell r="AC738">
            <v>0</v>
          </cell>
        </row>
        <row r="739">
          <cell r="J739">
            <v>0</v>
          </cell>
          <cell r="AC739">
            <v>0</v>
          </cell>
        </row>
        <row r="740">
          <cell r="J740">
            <v>0</v>
          </cell>
          <cell r="AC740">
            <v>0</v>
          </cell>
        </row>
        <row r="741">
          <cell r="J741">
            <v>0</v>
          </cell>
          <cell r="AC741">
            <v>0</v>
          </cell>
        </row>
        <row r="742">
          <cell r="J742">
            <v>0</v>
          </cell>
          <cell r="AC742">
            <v>0</v>
          </cell>
        </row>
        <row r="743">
          <cell r="J743">
            <v>0</v>
          </cell>
          <cell r="AC743">
            <v>0</v>
          </cell>
        </row>
        <row r="744">
          <cell r="J744">
            <v>0</v>
          </cell>
          <cell r="AC744">
            <v>0</v>
          </cell>
        </row>
        <row r="745">
          <cell r="J745">
            <v>0</v>
          </cell>
          <cell r="AC745">
            <v>0</v>
          </cell>
        </row>
        <row r="746">
          <cell r="J746">
            <v>0</v>
          </cell>
          <cell r="AC746">
            <v>0</v>
          </cell>
        </row>
        <row r="747">
          <cell r="J747">
            <v>0</v>
          </cell>
          <cell r="AC747">
            <v>0</v>
          </cell>
        </row>
        <row r="748">
          <cell r="J748">
            <v>0</v>
          </cell>
          <cell r="AC748">
            <v>0</v>
          </cell>
        </row>
        <row r="749">
          <cell r="J749">
            <v>0</v>
          </cell>
          <cell r="AC749">
            <v>0</v>
          </cell>
        </row>
        <row r="750">
          <cell r="J750">
            <v>0</v>
          </cell>
          <cell r="AC750">
            <v>0</v>
          </cell>
        </row>
        <row r="751">
          <cell r="J751">
            <v>0</v>
          </cell>
          <cell r="AC751">
            <v>0</v>
          </cell>
        </row>
        <row r="752">
          <cell r="J752">
            <v>0</v>
          </cell>
          <cell r="AC752">
            <v>0</v>
          </cell>
        </row>
        <row r="753">
          <cell r="J753">
            <v>0</v>
          </cell>
          <cell r="AC753">
            <v>0</v>
          </cell>
        </row>
        <row r="754">
          <cell r="J754">
            <v>0</v>
          </cell>
          <cell r="AC754">
            <v>0</v>
          </cell>
        </row>
        <row r="755">
          <cell r="J755">
            <v>0</v>
          </cell>
          <cell r="AC755">
            <v>0</v>
          </cell>
        </row>
        <row r="756">
          <cell r="J756">
            <v>0</v>
          </cell>
          <cell r="AC756">
            <v>0</v>
          </cell>
        </row>
        <row r="757">
          <cell r="J757">
            <v>0</v>
          </cell>
          <cell r="AC757">
            <v>0</v>
          </cell>
        </row>
        <row r="758">
          <cell r="J758">
            <v>0</v>
          </cell>
          <cell r="AC758">
            <v>0</v>
          </cell>
        </row>
        <row r="759">
          <cell r="J759">
            <v>0</v>
          </cell>
          <cell r="AC759">
            <v>0</v>
          </cell>
        </row>
        <row r="760">
          <cell r="J760">
            <v>0</v>
          </cell>
          <cell r="AC760">
            <v>0</v>
          </cell>
        </row>
        <row r="761">
          <cell r="J761">
            <v>0</v>
          </cell>
          <cell r="AC761">
            <v>0</v>
          </cell>
        </row>
        <row r="762">
          <cell r="J762">
            <v>0</v>
          </cell>
          <cell r="AC762">
            <v>0</v>
          </cell>
        </row>
        <row r="763">
          <cell r="J763">
            <v>0</v>
          </cell>
          <cell r="AC763">
            <v>0</v>
          </cell>
        </row>
        <row r="764">
          <cell r="J764">
            <v>0</v>
          </cell>
          <cell r="AC764">
            <v>0</v>
          </cell>
        </row>
        <row r="765">
          <cell r="J765">
            <v>0</v>
          </cell>
          <cell r="AC765">
            <v>0</v>
          </cell>
        </row>
        <row r="766">
          <cell r="J766">
            <v>0</v>
          </cell>
          <cell r="AC766">
            <v>0</v>
          </cell>
        </row>
        <row r="767">
          <cell r="J767">
            <v>0</v>
          </cell>
          <cell r="AC767">
            <v>0</v>
          </cell>
        </row>
        <row r="768">
          <cell r="J768">
            <v>0</v>
          </cell>
          <cell r="AC768">
            <v>0</v>
          </cell>
        </row>
        <row r="769">
          <cell r="J769">
            <v>0</v>
          </cell>
          <cell r="AC769">
            <v>0</v>
          </cell>
        </row>
        <row r="770">
          <cell r="J770">
            <v>0</v>
          </cell>
          <cell r="AC770">
            <v>0</v>
          </cell>
        </row>
        <row r="771">
          <cell r="J771">
            <v>0</v>
          </cell>
          <cell r="AC771">
            <v>0</v>
          </cell>
        </row>
        <row r="772">
          <cell r="J772">
            <v>0</v>
          </cell>
          <cell r="AC772">
            <v>0</v>
          </cell>
        </row>
        <row r="773">
          <cell r="J773">
            <v>0</v>
          </cell>
          <cell r="AC773">
            <v>0</v>
          </cell>
        </row>
        <row r="774">
          <cell r="J774">
            <v>0</v>
          </cell>
          <cell r="AC774">
            <v>0</v>
          </cell>
        </row>
        <row r="775">
          <cell r="J775">
            <v>0</v>
          </cell>
          <cell r="AC775">
            <v>0</v>
          </cell>
        </row>
        <row r="776">
          <cell r="J776">
            <v>0</v>
          </cell>
          <cell r="AC776">
            <v>0</v>
          </cell>
        </row>
        <row r="777">
          <cell r="J777">
            <v>0</v>
          </cell>
          <cell r="AC777">
            <v>0</v>
          </cell>
        </row>
        <row r="778">
          <cell r="J778">
            <v>0</v>
          </cell>
          <cell r="AC778">
            <v>0</v>
          </cell>
        </row>
        <row r="779">
          <cell r="J779">
            <v>0</v>
          </cell>
          <cell r="AC779">
            <v>0</v>
          </cell>
        </row>
        <row r="780">
          <cell r="J780">
            <v>0</v>
          </cell>
          <cell r="AC780">
            <v>0</v>
          </cell>
        </row>
        <row r="781">
          <cell r="J781">
            <v>0</v>
          </cell>
          <cell r="AC781">
            <v>0</v>
          </cell>
        </row>
        <row r="782">
          <cell r="J782">
            <v>0</v>
          </cell>
          <cell r="AC782">
            <v>0</v>
          </cell>
        </row>
        <row r="783">
          <cell r="J783">
            <v>0</v>
          </cell>
          <cell r="AC783">
            <v>0</v>
          </cell>
        </row>
        <row r="784">
          <cell r="J784">
            <v>0</v>
          </cell>
          <cell r="AC784">
            <v>0</v>
          </cell>
        </row>
        <row r="785">
          <cell r="J785">
            <v>0</v>
          </cell>
          <cell r="AC785">
            <v>0</v>
          </cell>
        </row>
        <row r="786">
          <cell r="J786">
            <v>0</v>
          </cell>
          <cell r="AC786">
            <v>0</v>
          </cell>
        </row>
        <row r="787">
          <cell r="J787">
            <v>0</v>
          </cell>
          <cell r="AC787">
            <v>0</v>
          </cell>
        </row>
        <row r="788">
          <cell r="J788">
            <v>0</v>
          </cell>
          <cell r="AC788">
            <v>0</v>
          </cell>
        </row>
        <row r="789">
          <cell r="J789">
            <v>0</v>
          </cell>
          <cell r="AC789">
            <v>0</v>
          </cell>
        </row>
        <row r="790">
          <cell r="J790">
            <v>0</v>
          </cell>
          <cell r="AC790">
            <v>0</v>
          </cell>
        </row>
        <row r="791">
          <cell r="J791">
            <v>0</v>
          </cell>
          <cell r="AC791">
            <v>0</v>
          </cell>
        </row>
        <row r="792">
          <cell r="J792">
            <v>0</v>
          </cell>
          <cell r="AC792">
            <v>0</v>
          </cell>
        </row>
        <row r="793">
          <cell r="J793">
            <v>0</v>
          </cell>
          <cell r="AC793">
            <v>0</v>
          </cell>
        </row>
        <row r="794">
          <cell r="J794">
            <v>0</v>
          </cell>
          <cell r="AC794">
            <v>0</v>
          </cell>
        </row>
        <row r="795">
          <cell r="J795">
            <v>0</v>
          </cell>
          <cell r="AC795">
            <v>0</v>
          </cell>
        </row>
        <row r="796">
          <cell r="J796">
            <v>0</v>
          </cell>
          <cell r="AC796">
            <v>0</v>
          </cell>
        </row>
        <row r="797">
          <cell r="J797">
            <v>0</v>
          </cell>
          <cell r="AC797">
            <v>0</v>
          </cell>
        </row>
        <row r="798">
          <cell r="J798">
            <v>0</v>
          </cell>
          <cell r="AC798">
            <v>0</v>
          </cell>
        </row>
        <row r="799">
          <cell r="J799">
            <v>0</v>
          </cell>
          <cell r="AC799">
            <v>0</v>
          </cell>
        </row>
        <row r="800">
          <cell r="J800">
            <v>0</v>
          </cell>
          <cell r="AC800">
            <v>0</v>
          </cell>
        </row>
        <row r="801">
          <cell r="J801">
            <v>0</v>
          </cell>
          <cell r="AC801">
            <v>0</v>
          </cell>
        </row>
        <row r="802">
          <cell r="J802">
            <v>0</v>
          </cell>
          <cell r="AC802">
            <v>0</v>
          </cell>
        </row>
        <row r="803">
          <cell r="J803">
            <v>0</v>
          </cell>
          <cell r="AC803">
            <v>0</v>
          </cell>
        </row>
        <row r="804">
          <cell r="J804">
            <v>0</v>
          </cell>
          <cell r="AC804">
            <v>0</v>
          </cell>
        </row>
        <row r="805">
          <cell r="J805">
            <v>0</v>
          </cell>
          <cell r="AC805">
            <v>0</v>
          </cell>
        </row>
        <row r="806">
          <cell r="J806">
            <v>0</v>
          </cell>
          <cell r="AC806">
            <v>0</v>
          </cell>
        </row>
        <row r="807">
          <cell r="J807">
            <v>0</v>
          </cell>
          <cell r="AC807">
            <v>0</v>
          </cell>
        </row>
        <row r="808">
          <cell r="J808">
            <v>0</v>
          </cell>
          <cell r="AC808">
            <v>0</v>
          </cell>
        </row>
        <row r="809">
          <cell r="J809">
            <v>0</v>
          </cell>
          <cell r="AC809">
            <v>0</v>
          </cell>
        </row>
        <row r="810">
          <cell r="J810">
            <v>0</v>
          </cell>
          <cell r="AC810">
            <v>0</v>
          </cell>
        </row>
        <row r="811">
          <cell r="J811">
            <v>0</v>
          </cell>
          <cell r="AC811">
            <v>0</v>
          </cell>
        </row>
        <row r="812">
          <cell r="J812">
            <v>0</v>
          </cell>
          <cell r="AC812">
            <v>0</v>
          </cell>
        </row>
        <row r="813">
          <cell r="J813">
            <v>0</v>
          </cell>
          <cell r="AC813">
            <v>0</v>
          </cell>
        </row>
        <row r="814">
          <cell r="J814">
            <v>0</v>
          </cell>
          <cell r="AC814">
            <v>0</v>
          </cell>
        </row>
        <row r="815">
          <cell r="J815">
            <v>0</v>
          </cell>
          <cell r="AC815">
            <v>0</v>
          </cell>
        </row>
        <row r="816">
          <cell r="J816">
            <v>0</v>
          </cell>
          <cell r="AC816">
            <v>0</v>
          </cell>
        </row>
        <row r="817">
          <cell r="J817">
            <v>0</v>
          </cell>
          <cell r="AC817">
            <v>0</v>
          </cell>
        </row>
        <row r="818">
          <cell r="J818">
            <v>0</v>
          </cell>
          <cell r="AC818">
            <v>0</v>
          </cell>
        </row>
        <row r="819">
          <cell r="J819">
            <v>0</v>
          </cell>
          <cell r="AC819">
            <v>0</v>
          </cell>
        </row>
        <row r="820">
          <cell r="J820">
            <v>0</v>
          </cell>
          <cell r="AC820">
            <v>0</v>
          </cell>
        </row>
        <row r="821">
          <cell r="J821">
            <v>0</v>
          </cell>
          <cell r="AC821">
            <v>0</v>
          </cell>
        </row>
        <row r="822">
          <cell r="J822">
            <v>0</v>
          </cell>
          <cell r="AC822">
            <v>0</v>
          </cell>
        </row>
        <row r="823">
          <cell r="J823">
            <v>0</v>
          </cell>
          <cell r="AC823">
            <v>0</v>
          </cell>
        </row>
        <row r="824">
          <cell r="J824">
            <v>0</v>
          </cell>
          <cell r="AC824">
            <v>0</v>
          </cell>
        </row>
        <row r="825">
          <cell r="J825">
            <v>0</v>
          </cell>
          <cell r="AC825">
            <v>0</v>
          </cell>
        </row>
        <row r="826">
          <cell r="J826">
            <v>0</v>
          </cell>
          <cell r="AC826">
            <v>0</v>
          </cell>
        </row>
        <row r="827">
          <cell r="J827">
            <v>0</v>
          </cell>
          <cell r="AC827">
            <v>0</v>
          </cell>
        </row>
        <row r="828">
          <cell r="J828">
            <v>0</v>
          </cell>
          <cell r="AC828">
            <v>0</v>
          </cell>
        </row>
        <row r="829">
          <cell r="J829">
            <v>0</v>
          </cell>
          <cell r="AC829">
            <v>0</v>
          </cell>
        </row>
        <row r="830">
          <cell r="J830">
            <v>0</v>
          </cell>
          <cell r="AC830">
            <v>0</v>
          </cell>
        </row>
        <row r="831">
          <cell r="J831">
            <v>0</v>
          </cell>
          <cell r="AC831">
            <v>0</v>
          </cell>
        </row>
        <row r="832">
          <cell r="J832">
            <v>0</v>
          </cell>
          <cell r="AC832">
            <v>0</v>
          </cell>
        </row>
        <row r="833">
          <cell r="J833">
            <v>0</v>
          </cell>
          <cell r="AC833">
            <v>0</v>
          </cell>
        </row>
        <row r="834">
          <cell r="J834">
            <v>0</v>
          </cell>
          <cell r="AC834">
            <v>0</v>
          </cell>
        </row>
        <row r="835">
          <cell r="J835">
            <v>0</v>
          </cell>
          <cell r="AC835">
            <v>0</v>
          </cell>
        </row>
        <row r="836">
          <cell r="J836">
            <v>0</v>
          </cell>
          <cell r="AC836">
            <v>0</v>
          </cell>
        </row>
        <row r="837">
          <cell r="J837">
            <v>0</v>
          </cell>
          <cell r="AC837">
            <v>0</v>
          </cell>
        </row>
        <row r="838">
          <cell r="J838">
            <v>0</v>
          </cell>
          <cell r="AC838">
            <v>0</v>
          </cell>
        </row>
        <row r="839">
          <cell r="J839">
            <v>0</v>
          </cell>
          <cell r="AC839">
            <v>0</v>
          </cell>
        </row>
        <row r="840">
          <cell r="J840">
            <v>0</v>
          </cell>
          <cell r="AC840">
            <v>0</v>
          </cell>
        </row>
        <row r="841">
          <cell r="J841">
            <v>0</v>
          </cell>
          <cell r="AC841">
            <v>0</v>
          </cell>
        </row>
        <row r="842">
          <cell r="J842">
            <v>0</v>
          </cell>
          <cell r="AC842">
            <v>0</v>
          </cell>
        </row>
        <row r="843">
          <cell r="J843">
            <v>0</v>
          </cell>
          <cell r="AC843">
            <v>0</v>
          </cell>
        </row>
        <row r="844">
          <cell r="J844">
            <v>0</v>
          </cell>
          <cell r="AC844">
            <v>0</v>
          </cell>
        </row>
        <row r="845">
          <cell r="J845">
            <v>0</v>
          </cell>
          <cell r="AC845">
            <v>0</v>
          </cell>
        </row>
        <row r="846">
          <cell r="J846">
            <v>0</v>
          </cell>
          <cell r="AC846">
            <v>0</v>
          </cell>
        </row>
        <row r="847">
          <cell r="J847">
            <v>0</v>
          </cell>
          <cell r="AC847">
            <v>0</v>
          </cell>
        </row>
        <row r="848">
          <cell r="J848">
            <v>0</v>
          </cell>
          <cell r="AC848">
            <v>0</v>
          </cell>
        </row>
        <row r="849">
          <cell r="J849">
            <v>0</v>
          </cell>
          <cell r="AC849">
            <v>0</v>
          </cell>
        </row>
        <row r="850">
          <cell r="J850">
            <v>0</v>
          </cell>
          <cell r="AC850">
            <v>0</v>
          </cell>
        </row>
        <row r="851">
          <cell r="J851">
            <v>0</v>
          </cell>
          <cell r="AC851">
            <v>0</v>
          </cell>
        </row>
        <row r="852">
          <cell r="J852">
            <v>0</v>
          </cell>
          <cell r="AC852">
            <v>0</v>
          </cell>
        </row>
        <row r="853">
          <cell r="J853">
            <v>0</v>
          </cell>
          <cell r="AC853">
            <v>0</v>
          </cell>
        </row>
        <row r="854">
          <cell r="J854">
            <v>0</v>
          </cell>
          <cell r="AC854">
            <v>0</v>
          </cell>
        </row>
        <row r="855">
          <cell r="J855">
            <v>0</v>
          </cell>
          <cell r="AC855">
            <v>0</v>
          </cell>
        </row>
        <row r="856">
          <cell r="J856">
            <v>0</v>
          </cell>
          <cell r="AC856">
            <v>0</v>
          </cell>
        </row>
        <row r="857">
          <cell r="J857">
            <v>0</v>
          </cell>
          <cell r="AC857">
            <v>0</v>
          </cell>
        </row>
        <row r="858">
          <cell r="J858">
            <v>0</v>
          </cell>
          <cell r="AC858">
            <v>0</v>
          </cell>
        </row>
        <row r="859">
          <cell r="J859">
            <v>0</v>
          </cell>
          <cell r="AC859">
            <v>0</v>
          </cell>
        </row>
        <row r="860">
          <cell r="J860">
            <v>0</v>
          </cell>
          <cell r="AC860">
            <v>0</v>
          </cell>
        </row>
        <row r="861">
          <cell r="J861">
            <v>0</v>
          </cell>
          <cell r="AC861">
            <v>0</v>
          </cell>
        </row>
        <row r="862">
          <cell r="J862">
            <v>0</v>
          </cell>
          <cell r="AC862">
            <v>0</v>
          </cell>
        </row>
        <row r="863">
          <cell r="J863">
            <v>0</v>
          </cell>
          <cell r="AC863">
            <v>0</v>
          </cell>
        </row>
        <row r="864">
          <cell r="J864">
            <v>0</v>
          </cell>
          <cell r="AC864">
            <v>0</v>
          </cell>
        </row>
        <row r="865">
          <cell r="J865">
            <v>0</v>
          </cell>
          <cell r="AC865">
            <v>0</v>
          </cell>
        </row>
        <row r="866">
          <cell r="J866">
            <v>0</v>
          </cell>
          <cell r="AC866">
            <v>0</v>
          </cell>
        </row>
        <row r="867">
          <cell r="J867">
            <v>0</v>
          </cell>
          <cell r="AC867">
            <v>0</v>
          </cell>
        </row>
        <row r="868">
          <cell r="J868">
            <v>0</v>
          </cell>
          <cell r="AC868">
            <v>0</v>
          </cell>
        </row>
        <row r="869">
          <cell r="J869">
            <v>0</v>
          </cell>
          <cell r="AC869">
            <v>0</v>
          </cell>
        </row>
        <row r="870">
          <cell r="J870">
            <v>0</v>
          </cell>
          <cell r="AC870">
            <v>0</v>
          </cell>
        </row>
        <row r="871">
          <cell r="J871">
            <v>0</v>
          </cell>
          <cell r="AC871">
            <v>0</v>
          </cell>
        </row>
        <row r="872">
          <cell r="J872">
            <v>0</v>
          </cell>
          <cell r="AC872">
            <v>0</v>
          </cell>
        </row>
        <row r="873">
          <cell r="J873">
            <v>0</v>
          </cell>
          <cell r="AC873">
            <v>0</v>
          </cell>
        </row>
        <row r="874">
          <cell r="J874">
            <v>0</v>
          </cell>
          <cell r="AC874">
            <v>0</v>
          </cell>
        </row>
        <row r="875">
          <cell r="J875">
            <v>0</v>
          </cell>
          <cell r="AC875">
            <v>0</v>
          </cell>
        </row>
        <row r="876">
          <cell r="J876">
            <v>0</v>
          </cell>
          <cell r="AC876">
            <v>0</v>
          </cell>
        </row>
        <row r="877">
          <cell r="J877">
            <v>0</v>
          </cell>
          <cell r="AC877">
            <v>0</v>
          </cell>
        </row>
        <row r="878">
          <cell r="J878">
            <v>0</v>
          </cell>
          <cell r="AC878">
            <v>0</v>
          </cell>
        </row>
        <row r="879">
          <cell r="J879">
            <v>0</v>
          </cell>
          <cell r="AC879">
            <v>0</v>
          </cell>
        </row>
        <row r="880">
          <cell r="J880">
            <v>0</v>
          </cell>
          <cell r="AC880">
            <v>0</v>
          </cell>
        </row>
        <row r="881">
          <cell r="J881">
            <v>0</v>
          </cell>
          <cell r="AC881">
            <v>0</v>
          </cell>
        </row>
        <row r="882">
          <cell r="J882">
            <v>0</v>
          </cell>
          <cell r="AC882">
            <v>0</v>
          </cell>
        </row>
        <row r="883">
          <cell r="J883">
            <v>0</v>
          </cell>
          <cell r="AC883">
            <v>0</v>
          </cell>
        </row>
        <row r="884">
          <cell r="J884">
            <v>0</v>
          </cell>
          <cell r="AC884">
            <v>0</v>
          </cell>
        </row>
        <row r="885">
          <cell r="J885">
            <v>0</v>
          </cell>
          <cell r="AC885">
            <v>0</v>
          </cell>
        </row>
        <row r="886">
          <cell r="J886">
            <v>0</v>
          </cell>
          <cell r="AC886">
            <v>0</v>
          </cell>
        </row>
        <row r="887">
          <cell r="J887">
            <v>0</v>
          </cell>
          <cell r="AC887">
            <v>0</v>
          </cell>
        </row>
        <row r="888">
          <cell r="J888">
            <v>0</v>
          </cell>
          <cell r="AC888">
            <v>0</v>
          </cell>
        </row>
        <row r="889">
          <cell r="J889">
            <v>0</v>
          </cell>
          <cell r="AC889">
            <v>0</v>
          </cell>
        </row>
        <row r="890">
          <cell r="J890">
            <v>0</v>
          </cell>
          <cell r="AC890">
            <v>0</v>
          </cell>
        </row>
        <row r="891">
          <cell r="J891">
            <v>0</v>
          </cell>
          <cell r="AC891">
            <v>0</v>
          </cell>
        </row>
        <row r="892">
          <cell r="J892">
            <v>0</v>
          </cell>
          <cell r="AC892">
            <v>0</v>
          </cell>
        </row>
        <row r="893">
          <cell r="J893">
            <v>0</v>
          </cell>
          <cell r="AC893">
            <v>0</v>
          </cell>
        </row>
        <row r="894">
          <cell r="J894">
            <v>0</v>
          </cell>
          <cell r="AC894">
            <v>0</v>
          </cell>
        </row>
        <row r="895">
          <cell r="J895">
            <v>0</v>
          </cell>
          <cell r="AC895">
            <v>0</v>
          </cell>
        </row>
        <row r="896">
          <cell r="J896">
            <v>0</v>
          </cell>
          <cell r="AC896">
            <v>0</v>
          </cell>
        </row>
        <row r="897">
          <cell r="J897">
            <v>0</v>
          </cell>
          <cell r="AC897">
            <v>0</v>
          </cell>
        </row>
        <row r="898">
          <cell r="J898">
            <v>0</v>
          </cell>
          <cell r="AC898">
            <v>0</v>
          </cell>
        </row>
        <row r="899">
          <cell r="J899">
            <v>0</v>
          </cell>
          <cell r="AC899">
            <v>0</v>
          </cell>
        </row>
        <row r="900">
          <cell r="J900">
            <v>0</v>
          </cell>
          <cell r="AC900">
            <v>0</v>
          </cell>
        </row>
        <row r="901">
          <cell r="J901">
            <v>0</v>
          </cell>
          <cell r="AC901">
            <v>0</v>
          </cell>
        </row>
        <row r="902">
          <cell r="J902">
            <v>0</v>
          </cell>
          <cell r="AC902">
            <v>0</v>
          </cell>
        </row>
        <row r="903">
          <cell r="J903">
            <v>0</v>
          </cell>
          <cell r="AC903">
            <v>0</v>
          </cell>
        </row>
        <row r="904">
          <cell r="J904">
            <v>0</v>
          </cell>
          <cell r="AC904">
            <v>0</v>
          </cell>
        </row>
        <row r="905">
          <cell r="J905">
            <v>0</v>
          </cell>
          <cell r="AC905">
            <v>0</v>
          </cell>
        </row>
        <row r="906">
          <cell r="J906">
            <v>0</v>
          </cell>
          <cell r="AC906">
            <v>0</v>
          </cell>
        </row>
        <row r="907">
          <cell r="J907">
            <v>0</v>
          </cell>
          <cell r="AC907">
            <v>0</v>
          </cell>
        </row>
        <row r="908">
          <cell r="J908">
            <v>0</v>
          </cell>
          <cell r="AC908">
            <v>0</v>
          </cell>
        </row>
        <row r="909">
          <cell r="J909">
            <v>0</v>
          </cell>
          <cell r="AC909">
            <v>0</v>
          </cell>
        </row>
        <row r="910">
          <cell r="J910">
            <v>0</v>
          </cell>
          <cell r="AC910">
            <v>0</v>
          </cell>
        </row>
        <row r="911">
          <cell r="J911">
            <v>0</v>
          </cell>
          <cell r="AC911">
            <v>0</v>
          </cell>
        </row>
        <row r="912">
          <cell r="J912">
            <v>0</v>
          </cell>
          <cell r="AC912">
            <v>0</v>
          </cell>
        </row>
        <row r="913">
          <cell r="J913">
            <v>0</v>
          </cell>
          <cell r="AC913">
            <v>0</v>
          </cell>
        </row>
        <row r="914">
          <cell r="J914">
            <v>0</v>
          </cell>
          <cell r="AC914">
            <v>0</v>
          </cell>
        </row>
        <row r="915">
          <cell r="J915">
            <v>0</v>
          </cell>
          <cell r="AC915">
            <v>0</v>
          </cell>
        </row>
        <row r="916">
          <cell r="J916">
            <v>0</v>
          </cell>
          <cell r="AC916">
            <v>0</v>
          </cell>
        </row>
        <row r="917">
          <cell r="J917">
            <v>0</v>
          </cell>
          <cell r="AC917">
            <v>0</v>
          </cell>
        </row>
        <row r="918">
          <cell r="J918">
            <v>0</v>
          </cell>
          <cell r="AC918">
            <v>0</v>
          </cell>
        </row>
        <row r="919">
          <cell r="J919">
            <v>0</v>
          </cell>
          <cell r="AC919">
            <v>0</v>
          </cell>
        </row>
        <row r="920">
          <cell r="J920">
            <v>0</v>
          </cell>
          <cell r="AC920">
            <v>0</v>
          </cell>
        </row>
        <row r="921">
          <cell r="J921">
            <v>0</v>
          </cell>
          <cell r="AC921">
            <v>0</v>
          </cell>
        </row>
        <row r="922">
          <cell r="J922">
            <v>0</v>
          </cell>
          <cell r="AC922">
            <v>0</v>
          </cell>
        </row>
        <row r="923">
          <cell r="J923">
            <v>0</v>
          </cell>
          <cell r="AC923">
            <v>0</v>
          </cell>
        </row>
        <row r="924">
          <cell r="J924">
            <v>0</v>
          </cell>
          <cell r="AC924">
            <v>0</v>
          </cell>
        </row>
        <row r="925">
          <cell r="J925">
            <v>0</v>
          </cell>
          <cell r="AC925">
            <v>0</v>
          </cell>
        </row>
        <row r="926">
          <cell r="J926">
            <v>0</v>
          </cell>
          <cell r="AC926">
            <v>0</v>
          </cell>
        </row>
        <row r="927">
          <cell r="J927">
            <v>0</v>
          </cell>
          <cell r="AC927">
            <v>0</v>
          </cell>
        </row>
        <row r="928">
          <cell r="J928">
            <v>0</v>
          </cell>
          <cell r="AC928">
            <v>0</v>
          </cell>
        </row>
        <row r="929">
          <cell r="J929">
            <v>0</v>
          </cell>
          <cell r="AC929">
            <v>0</v>
          </cell>
        </row>
        <row r="930">
          <cell r="J930">
            <v>0</v>
          </cell>
          <cell r="AC930">
            <v>0</v>
          </cell>
        </row>
        <row r="931">
          <cell r="J931">
            <v>0</v>
          </cell>
          <cell r="AC931">
            <v>0</v>
          </cell>
        </row>
        <row r="932">
          <cell r="J932">
            <v>0</v>
          </cell>
          <cell r="AC932">
            <v>0</v>
          </cell>
        </row>
        <row r="933">
          <cell r="J933">
            <v>0</v>
          </cell>
          <cell r="AC933">
            <v>0</v>
          </cell>
        </row>
        <row r="934">
          <cell r="J934">
            <v>0</v>
          </cell>
          <cell r="AC934">
            <v>0</v>
          </cell>
        </row>
        <row r="935">
          <cell r="J935">
            <v>0</v>
          </cell>
          <cell r="AC935">
            <v>0</v>
          </cell>
        </row>
        <row r="936">
          <cell r="J936">
            <v>0</v>
          </cell>
          <cell r="AC936">
            <v>0</v>
          </cell>
        </row>
        <row r="937">
          <cell r="J937">
            <v>0</v>
          </cell>
          <cell r="AC937">
            <v>0</v>
          </cell>
        </row>
        <row r="938">
          <cell r="J938">
            <v>0</v>
          </cell>
          <cell r="AC938">
            <v>0</v>
          </cell>
        </row>
        <row r="939">
          <cell r="J939">
            <v>0</v>
          </cell>
          <cell r="AC939">
            <v>0</v>
          </cell>
        </row>
        <row r="940">
          <cell r="J940">
            <v>0</v>
          </cell>
          <cell r="AC940">
            <v>0</v>
          </cell>
        </row>
        <row r="941">
          <cell r="J941">
            <v>0</v>
          </cell>
          <cell r="AC941">
            <v>0</v>
          </cell>
        </row>
        <row r="942">
          <cell r="J942">
            <v>0</v>
          </cell>
          <cell r="AC942">
            <v>0</v>
          </cell>
        </row>
        <row r="943">
          <cell r="J943">
            <v>0</v>
          </cell>
          <cell r="AC943">
            <v>0</v>
          </cell>
        </row>
        <row r="944">
          <cell r="J944">
            <v>0</v>
          </cell>
          <cell r="AC944">
            <v>0</v>
          </cell>
        </row>
        <row r="945">
          <cell r="J945">
            <v>0</v>
          </cell>
          <cell r="AC945">
            <v>0</v>
          </cell>
        </row>
        <row r="946">
          <cell r="J946">
            <v>0</v>
          </cell>
          <cell r="AC946">
            <v>0</v>
          </cell>
        </row>
        <row r="947">
          <cell r="J947">
            <v>0</v>
          </cell>
          <cell r="AC947">
            <v>0</v>
          </cell>
        </row>
        <row r="948">
          <cell r="J948">
            <v>0</v>
          </cell>
          <cell r="AC948">
            <v>0</v>
          </cell>
        </row>
        <row r="949">
          <cell r="J949">
            <v>0</v>
          </cell>
          <cell r="AC949">
            <v>0</v>
          </cell>
        </row>
        <row r="950">
          <cell r="J950">
            <v>0</v>
          </cell>
          <cell r="AC950">
            <v>0</v>
          </cell>
        </row>
        <row r="951">
          <cell r="J951">
            <v>0</v>
          </cell>
          <cell r="AC951">
            <v>0</v>
          </cell>
        </row>
        <row r="952">
          <cell r="J952">
            <v>0</v>
          </cell>
          <cell r="AC952">
            <v>0</v>
          </cell>
        </row>
        <row r="953">
          <cell r="J953">
            <v>0</v>
          </cell>
          <cell r="AC953">
            <v>0</v>
          </cell>
        </row>
        <row r="954">
          <cell r="J954">
            <v>0</v>
          </cell>
          <cell r="AC954">
            <v>0</v>
          </cell>
        </row>
        <row r="955">
          <cell r="J955">
            <v>0</v>
          </cell>
          <cell r="AC955">
            <v>0</v>
          </cell>
        </row>
        <row r="956">
          <cell r="J956">
            <v>0</v>
          </cell>
          <cell r="AC956">
            <v>0</v>
          </cell>
        </row>
        <row r="957">
          <cell r="J957">
            <v>0</v>
          </cell>
          <cell r="AC957">
            <v>0</v>
          </cell>
        </row>
        <row r="958">
          <cell r="J958">
            <v>0</v>
          </cell>
          <cell r="AC958">
            <v>0</v>
          </cell>
        </row>
        <row r="959">
          <cell r="J959">
            <v>0</v>
          </cell>
          <cell r="AC959">
            <v>0</v>
          </cell>
        </row>
        <row r="960">
          <cell r="J960">
            <v>0</v>
          </cell>
          <cell r="AC960">
            <v>0</v>
          </cell>
        </row>
        <row r="961">
          <cell r="J961">
            <v>0</v>
          </cell>
          <cell r="AC961">
            <v>0</v>
          </cell>
        </row>
        <row r="962">
          <cell r="J962">
            <v>0</v>
          </cell>
          <cell r="AC962">
            <v>0</v>
          </cell>
        </row>
        <row r="963">
          <cell r="J963">
            <v>0</v>
          </cell>
          <cell r="AC963">
            <v>0</v>
          </cell>
        </row>
        <row r="964">
          <cell r="J964">
            <v>0</v>
          </cell>
          <cell r="AC964">
            <v>0</v>
          </cell>
        </row>
        <row r="965">
          <cell r="J965">
            <v>0</v>
          </cell>
          <cell r="AC965">
            <v>0</v>
          </cell>
        </row>
        <row r="966">
          <cell r="J966">
            <v>0</v>
          </cell>
          <cell r="AC966">
            <v>0</v>
          </cell>
        </row>
        <row r="967">
          <cell r="J967">
            <v>0</v>
          </cell>
          <cell r="AC967">
            <v>0</v>
          </cell>
        </row>
        <row r="968">
          <cell r="J968">
            <v>0</v>
          </cell>
          <cell r="AC968">
            <v>0</v>
          </cell>
        </row>
        <row r="969">
          <cell r="J969">
            <v>0</v>
          </cell>
          <cell r="AC969">
            <v>0</v>
          </cell>
        </row>
        <row r="970">
          <cell r="J970">
            <v>0</v>
          </cell>
          <cell r="AC970">
            <v>0</v>
          </cell>
        </row>
        <row r="971">
          <cell r="J971">
            <v>0</v>
          </cell>
          <cell r="AC971">
            <v>0</v>
          </cell>
        </row>
        <row r="972">
          <cell r="J972">
            <v>0</v>
          </cell>
          <cell r="AC972">
            <v>0</v>
          </cell>
        </row>
        <row r="973">
          <cell r="J973">
            <v>0</v>
          </cell>
          <cell r="AC973">
            <v>0</v>
          </cell>
        </row>
        <row r="974">
          <cell r="J974">
            <v>0</v>
          </cell>
          <cell r="AC974">
            <v>0</v>
          </cell>
        </row>
        <row r="975">
          <cell r="J975">
            <v>0</v>
          </cell>
          <cell r="AC975">
            <v>0</v>
          </cell>
        </row>
        <row r="976">
          <cell r="J976">
            <v>0</v>
          </cell>
          <cell r="AC976">
            <v>0</v>
          </cell>
        </row>
        <row r="977">
          <cell r="J977">
            <v>0</v>
          </cell>
          <cell r="AC977">
            <v>0</v>
          </cell>
        </row>
        <row r="978">
          <cell r="J978">
            <v>0</v>
          </cell>
          <cell r="AC978">
            <v>0</v>
          </cell>
        </row>
        <row r="979">
          <cell r="J979">
            <v>0</v>
          </cell>
          <cell r="AC979">
            <v>0</v>
          </cell>
        </row>
        <row r="980">
          <cell r="J980">
            <v>0</v>
          </cell>
          <cell r="AC980">
            <v>0</v>
          </cell>
        </row>
        <row r="981">
          <cell r="J981">
            <v>0</v>
          </cell>
          <cell r="AC981">
            <v>0</v>
          </cell>
        </row>
        <row r="982">
          <cell r="J982">
            <v>0</v>
          </cell>
          <cell r="AC982">
            <v>0</v>
          </cell>
        </row>
        <row r="983">
          <cell r="J983">
            <v>0</v>
          </cell>
          <cell r="AC983">
            <v>0</v>
          </cell>
        </row>
        <row r="984">
          <cell r="J984">
            <v>0</v>
          </cell>
          <cell r="AC984">
            <v>0</v>
          </cell>
        </row>
        <row r="985">
          <cell r="J985">
            <v>0</v>
          </cell>
          <cell r="AC985">
            <v>0</v>
          </cell>
        </row>
        <row r="986">
          <cell r="J986">
            <v>0</v>
          </cell>
          <cell r="AC986">
            <v>0</v>
          </cell>
        </row>
        <row r="987">
          <cell r="J987">
            <v>0</v>
          </cell>
          <cell r="AC987">
            <v>0</v>
          </cell>
        </row>
        <row r="988">
          <cell r="J988">
            <v>0</v>
          </cell>
          <cell r="AC988">
            <v>0</v>
          </cell>
        </row>
        <row r="989">
          <cell r="J989">
            <v>0</v>
          </cell>
          <cell r="AC989">
            <v>0</v>
          </cell>
        </row>
        <row r="990">
          <cell r="J990">
            <v>0</v>
          </cell>
          <cell r="AC990">
            <v>0</v>
          </cell>
        </row>
        <row r="991">
          <cell r="J991">
            <v>0</v>
          </cell>
          <cell r="AC991">
            <v>0</v>
          </cell>
        </row>
        <row r="992">
          <cell r="J992">
            <v>0</v>
          </cell>
          <cell r="AC992">
            <v>0</v>
          </cell>
        </row>
        <row r="993">
          <cell r="J993">
            <v>0</v>
          </cell>
          <cell r="AC993">
            <v>0</v>
          </cell>
        </row>
        <row r="994">
          <cell r="J994">
            <v>0</v>
          </cell>
          <cell r="AC994">
            <v>0</v>
          </cell>
        </row>
        <row r="995">
          <cell r="J995">
            <v>0</v>
          </cell>
          <cell r="AC995">
            <v>0</v>
          </cell>
        </row>
        <row r="996">
          <cell r="J996">
            <v>0</v>
          </cell>
          <cell r="AC996">
            <v>0</v>
          </cell>
        </row>
        <row r="997">
          <cell r="J997">
            <v>0</v>
          </cell>
          <cell r="AC997">
            <v>0</v>
          </cell>
        </row>
        <row r="998">
          <cell r="J998">
            <v>0</v>
          </cell>
          <cell r="AC998">
            <v>0</v>
          </cell>
        </row>
        <row r="999">
          <cell r="J999">
            <v>0</v>
          </cell>
          <cell r="AC999">
            <v>0</v>
          </cell>
        </row>
        <row r="1000">
          <cell r="J1000">
            <v>0</v>
          </cell>
          <cell r="AC1000">
            <v>0</v>
          </cell>
        </row>
        <row r="1001">
          <cell r="J1001">
            <v>0</v>
          </cell>
          <cell r="AC1001">
            <v>0</v>
          </cell>
        </row>
        <row r="1002">
          <cell r="J1002">
            <v>0</v>
          </cell>
          <cell r="AC1002">
            <v>0</v>
          </cell>
        </row>
        <row r="1003">
          <cell r="J1003">
            <v>0</v>
          </cell>
          <cell r="AC1003">
            <v>0</v>
          </cell>
        </row>
        <row r="1004">
          <cell r="J1004">
            <v>0</v>
          </cell>
          <cell r="AC1004">
            <v>0</v>
          </cell>
        </row>
        <row r="1005">
          <cell r="J1005">
            <v>0</v>
          </cell>
          <cell r="AC1005">
            <v>0</v>
          </cell>
        </row>
        <row r="1006">
          <cell r="J1006">
            <v>0</v>
          </cell>
          <cell r="AC1006">
            <v>0</v>
          </cell>
        </row>
        <row r="1007">
          <cell r="J1007">
            <v>0</v>
          </cell>
          <cell r="AC1007">
            <v>0</v>
          </cell>
        </row>
        <row r="1008">
          <cell r="J1008">
            <v>0</v>
          </cell>
          <cell r="AC1008">
            <v>0</v>
          </cell>
        </row>
        <row r="1009">
          <cell r="J1009">
            <v>0</v>
          </cell>
          <cell r="AC1009">
            <v>0</v>
          </cell>
        </row>
        <row r="1010">
          <cell r="J1010">
            <v>0</v>
          </cell>
          <cell r="AC1010">
            <v>0</v>
          </cell>
        </row>
        <row r="1011">
          <cell r="J1011">
            <v>0</v>
          </cell>
          <cell r="AC1011">
            <v>0</v>
          </cell>
        </row>
        <row r="1012">
          <cell r="J1012">
            <v>0</v>
          </cell>
          <cell r="AC1012">
            <v>0</v>
          </cell>
        </row>
        <row r="1013">
          <cell r="J1013">
            <v>0</v>
          </cell>
          <cell r="AC1013">
            <v>0</v>
          </cell>
        </row>
        <row r="1014">
          <cell r="J1014">
            <v>0</v>
          </cell>
          <cell r="AC1014">
            <v>0</v>
          </cell>
        </row>
        <row r="1015">
          <cell r="J1015">
            <v>0</v>
          </cell>
          <cell r="AC1015">
            <v>0</v>
          </cell>
        </row>
        <row r="1016">
          <cell r="J1016">
            <v>0</v>
          </cell>
          <cell r="AC1016">
            <v>0</v>
          </cell>
        </row>
        <row r="1017">
          <cell r="J1017">
            <v>0</v>
          </cell>
          <cell r="AC1017">
            <v>0</v>
          </cell>
        </row>
        <row r="1018">
          <cell r="J1018">
            <v>0</v>
          </cell>
          <cell r="AC1018">
            <v>0</v>
          </cell>
        </row>
        <row r="1019">
          <cell r="J1019">
            <v>0</v>
          </cell>
          <cell r="AC1019">
            <v>0</v>
          </cell>
        </row>
        <row r="1020">
          <cell r="J1020">
            <v>0</v>
          </cell>
          <cell r="AC1020">
            <v>0</v>
          </cell>
        </row>
        <row r="1021">
          <cell r="J1021">
            <v>0</v>
          </cell>
          <cell r="AC1021">
            <v>0</v>
          </cell>
        </row>
        <row r="1022">
          <cell r="J1022">
            <v>0</v>
          </cell>
          <cell r="AC1022">
            <v>0</v>
          </cell>
        </row>
        <row r="1023">
          <cell r="J1023">
            <v>0</v>
          </cell>
          <cell r="AC1023">
            <v>0</v>
          </cell>
        </row>
        <row r="1024">
          <cell r="J1024">
            <v>0</v>
          </cell>
          <cell r="AC1024">
            <v>0</v>
          </cell>
        </row>
        <row r="1025">
          <cell r="J1025">
            <v>0</v>
          </cell>
          <cell r="AC1025">
            <v>0</v>
          </cell>
        </row>
        <row r="1026">
          <cell r="J1026">
            <v>0</v>
          </cell>
          <cell r="AC1026">
            <v>0</v>
          </cell>
        </row>
        <row r="1027">
          <cell r="J1027">
            <v>0</v>
          </cell>
          <cell r="AC1027">
            <v>0</v>
          </cell>
        </row>
        <row r="1028">
          <cell r="J1028">
            <v>0</v>
          </cell>
          <cell r="AC1028">
            <v>0</v>
          </cell>
        </row>
        <row r="1029">
          <cell r="J1029">
            <v>0</v>
          </cell>
          <cell r="AC1029">
            <v>0</v>
          </cell>
        </row>
        <row r="1030">
          <cell r="J1030">
            <v>0</v>
          </cell>
          <cell r="AC1030">
            <v>0</v>
          </cell>
        </row>
        <row r="1031">
          <cell r="J1031">
            <v>0</v>
          </cell>
          <cell r="AC1031">
            <v>0</v>
          </cell>
        </row>
        <row r="1032">
          <cell r="J1032">
            <v>0</v>
          </cell>
          <cell r="AC1032">
            <v>0</v>
          </cell>
        </row>
        <row r="1033">
          <cell r="J1033">
            <v>0</v>
          </cell>
          <cell r="AC1033">
            <v>0</v>
          </cell>
        </row>
        <row r="1034">
          <cell r="J1034">
            <v>0</v>
          </cell>
          <cell r="AC1034">
            <v>0</v>
          </cell>
        </row>
        <row r="1035">
          <cell r="J1035">
            <v>0</v>
          </cell>
          <cell r="AC1035">
            <v>0</v>
          </cell>
        </row>
        <row r="1036">
          <cell r="J1036">
            <v>0</v>
          </cell>
          <cell r="AC1036">
            <v>0</v>
          </cell>
        </row>
        <row r="1037">
          <cell r="J1037">
            <v>0</v>
          </cell>
          <cell r="AC1037">
            <v>0</v>
          </cell>
        </row>
        <row r="1038">
          <cell r="J1038">
            <v>0</v>
          </cell>
          <cell r="AC1038">
            <v>0</v>
          </cell>
        </row>
        <row r="1039">
          <cell r="J1039">
            <v>0</v>
          </cell>
          <cell r="AC1039">
            <v>0</v>
          </cell>
        </row>
        <row r="1040">
          <cell r="J1040">
            <v>0</v>
          </cell>
          <cell r="AC1040">
            <v>0</v>
          </cell>
        </row>
        <row r="1041">
          <cell r="J1041">
            <v>0</v>
          </cell>
          <cell r="AC1041">
            <v>0</v>
          </cell>
        </row>
        <row r="1042">
          <cell r="J1042">
            <v>0</v>
          </cell>
          <cell r="AC1042">
            <v>0</v>
          </cell>
        </row>
        <row r="1043">
          <cell r="J1043">
            <v>0</v>
          </cell>
          <cell r="AC1043">
            <v>0</v>
          </cell>
        </row>
        <row r="1044">
          <cell r="J1044">
            <v>0</v>
          </cell>
          <cell r="AC1044">
            <v>0</v>
          </cell>
        </row>
        <row r="1045">
          <cell r="J1045">
            <v>0</v>
          </cell>
          <cell r="AC1045">
            <v>0</v>
          </cell>
        </row>
        <row r="1046">
          <cell r="J1046">
            <v>0</v>
          </cell>
          <cell r="AC1046">
            <v>0</v>
          </cell>
        </row>
        <row r="1047">
          <cell r="J1047">
            <v>0</v>
          </cell>
          <cell r="AC1047">
            <v>0</v>
          </cell>
        </row>
        <row r="1048">
          <cell r="J1048">
            <v>0</v>
          </cell>
          <cell r="AC1048">
            <v>0</v>
          </cell>
        </row>
        <row r="1049">
          <cell r="J1049">
            <v>0</v>
          </cell>
          <cell r="AC1049">
            <v>0</v>
          </cell>
        </row>
        <row r="1050">
          <cell r="J1050">
            <v>0</v>
          </cell>
          <cell r="AC1050">
            <v>0</v>
          </cell>
        </row>
        <row r="1051">
          <cell r="J1051">
            <v>0</v>
          </cell>
          <cell r="AC1051">
            <v>0</v>
          </cell>
        </row>
        <row r="1052">
          <cell r="J1052">
            <v>0</v>
          </cell>
          <cell r="AC1052">
            <v>0</v>
          </cell>
        </row>
        <row r="1053">
          <cell r="J1053">
            <v>0</v>
          </cell>
          <cell r="AC1053">
            <v>0</v>
          </cell>
        </row>
        <row r="1054">
          <cell r="J1054">
            <v>0</v>
          </cell>
          <cell r="AC1054">
            <v>0</v>
          </cell>
        </row>
        <row r="1055">
          <cell r="J1055">
            <v>0</v>
          </cell>
          <cell r="AC1055">
            <v>0</v>
          </cell>
        </row>
        <row r="1056">
          <cell r="J1056">
            <v>0</v>
          </cell>
          <cell r="AC1056">
            <v>0</v>
          </cell>
        </row>
        <row r="1057">
          <cell r="J1057">
            <v>0</v>
          </cell>
          <cell r="AC1057">
            <v>0</v>
          </cell>
        </row>
        <row r="1058">
          <cell r="J1058">
            <v>0</v>
          </cell>
          <cell r="AC1058">
            <v>0</v>
          </cell>
        </row>
        <row r="1059">
          <cell r="J1059">
            <v>0</v>
          </cell>
          <cell r="AC1059">
            <v>0</v>
          </cell>
        </row>
        <row r="1060">
          <cell r="J1060">
            <v>0</v>
          </cell>
          <cell r="AC1060">
            <v>0</v>
          </cell>
        </row>
        <row r="1061">
          <cell r="J1061">
            <v>0</v>
          </cell>
          <cell r="AC1061">
            <v>0</v>
          </cell>
        </row>
        <row r="1062">
          <cell r="J1062">
            <v>0</v>
          </cell>
          <cell r="AC1062">
            <v>0</v>
          </cell>
        </row>
        <row r="1063">
          <cell r="J1063">
            <v>0</v>
          </cell>
          <cell r="AC1063">
            <v>0</v>
          </cell>
        </row>
        <row r="1064">
          <cell r="J1064">
            <v>0</v>
          </cell>
          <cell r="AC1064">
            <v>0</v>
          </cell>
        </row>
        <row r="1065">
          <cell r="J1065">
            <v>0</v>
          </cell>
          <cell r="AC1065">
            <v>0</v>
          </cell>
        </row>
        <row r="1066">
          <cell r="J1066">
            <v>0</v>
          </cell>
          <cell r="AC1066">
            <v>0</v>
          </cell>
        </row>
        <row r="1067">
          <cell r="J1067">
            <v>0</v>
          </cell>
          <cell r="AC1067">
            <v>0</v>
          </cell>
        </row>
        <row r="1068">
          <cell r="J1068">
            <v>0</v>
          </cell>
          <cell r="AC1068">
            <v>0</v>
          </cell>
        </row>
        <row r="1069">
          <cell r="J1069">
            <v>0</v>
          </cell>
          <cell r="AC1069">
            <v>0</v>
          </cell>
        </row>
        <row r="1070">
          <cell r="J1070">
            <v>0</v>
          </cell>
          <cell r="AC1070">
            <v>0</v>
          </cell>
        </row>
        <row r="1071">
          <cell r="J1071">
            <v>0</v>
          </cell>
          <cell r="AC1071">
            <v>0</v>
          </cell>
        </row>
        <row r="1072">
          <cell r="J1072">
            <v>0</v>
          </cell>
          <cell r="AC1072">
            <v>0</v>
          </cell>
        </row>
        <row r="1073">
          <cell r="J1073">
            <v>0</v>
          </cell>
          <cell r="AC1073">
            <v>0</v>
          </cell>
        </row>
        <row r="1074">
          <cell r="J1074">
            <v>0</v>
          </cell>
          <cell r="AC1074">
            <v>0</v>
          </cell>
        </row>
        <row r="1075">
          <cell r="J1075">
            <v>0</v>
          </cell>
          <cell r="AC1075">
            <v>0</v>
          </cell>
        </row>
        <row r="1076">
          <cell r="J1076">
            <v>0</v>
          </cell>
          <cell r="AC1076">
            <v>0</v>
          </cell>
        </row>
        <row r="1077">
          <cell r="J1077">
            <v>0</v>
          </cell>
          <cell r="AC1077">
            <v>0</v>
          </cell>
        </row>
        <row r="1078">
          <cell r="J1078">
            <v>0</v>
          </cell>
          <cell r="AC1078">
            <v>0</v>
          </cell>
        </row>
        <row r="1079">
          <cell r="J1079">
            <v>0</v>
          </cell>
          <cell r="AC1079">
            <v>0</v>
          </cell>
        </row>
        <row r="1080">
          <cell r="J1080">
            <v>0</v>
          </cell>
          <cell r="AC1080">
            <v>0</v>
          </cell>
        </row>
        <row r="1081">
          <cell r="J1081">
            <v>0</v>
          </cell>
          <cell r="AC1081">
            <v>0</v>
          </cell>
        </row>
        <row r="1082">
          <cell r="J1082">
            <v>0</v>
          </cell>
          <cell r="AC1082">
            <v>0</v>
          </cell>
        </row>
        <row r="1083">
          <cell r="J1083">
            <v>0</v>
          </cell>
          <cell r="AC1083">
            <v>0</v>
          </cell>
        </row>
        <row r="1084">
          <cell r="J1084">
            <v>0</v>
          </cell>
          <cell r="AC1084">
            <v>0</v>
          </cell>
        </row>
        <row r="1085">
          <cell r="J1085">
            <v>0</v>
          </cell>
          <cell r="AC1085">
            <v>0</v>
          </cell>
        </row>
        <row r="1086">
          <cell r="J1086">
            <v>0</v>
          </cell>
          <cell r="AC1086">
            <v>0</v>
          </cell>
        </row>
        <row r="1087">
          <cell r="J1087">
            <v>0</v>
          </cell>
          <cell r="AC1087">
            <v>0</v>
          </cell>
        </row>
        <row r="1088">
          <cell r="J1088">
            <v>0</v>
          </cell>
          <cell r="AC1088">
            <v>0</v>
          </cell>
        </row>
        <row r="1089">
          <cell r="J1089">
            <v>0</v>
          </cell>
          <cell r="AC1089">
            <v>0</v>
          </cell>
        </row>
        <row r="1090">
          <cell r="J1090">
            <v>0</v>
          </cell>
          <cell r="AC1090">
            <v>0</v>
          </cell>
        </row>
        <row r="1091">
          <cell r="J1091">
            <v>0</v>
          </cell>
          <cell r="AC1091">
            <v>0</v>
          </cell>
        </row>
        <row r="1092">
          <cell r="J1092">
            <v>0</v>
          </cell>
          <cell r="AC1092">
            <v>0</v>
          </cell>
        </row>
        <row r="1093">
          <cell r="J1093">
            <v>0</v>
          </cell>
          <cell r="AC1093">
            <v>0</v>
          </cell>
        </row>
        <row r="1094">
          <cell r="J1094">
            <v>0</v>
          </cell>
          <cell r="AC1094">
            <v>0</v>
          </cell>
        </row>
        <row r="1095">
          <cell r="J1095">
            <v>0</v>
          </cell>
          <cell r="AC1095">
            <v>0</v>
          </cell>
        </row>
        <row r="1096">
          <cell r="J1096">
            <v>0</v>
          </cell>
          <cell r="AC1096">
            <v>0</v>
          </cell>
        </row>
        <row r="1097">
          <cell r="J1097">
            <v>0</v>
          </cell>
          <cell r="AC1097">
            <v>0</v>
          </cell>
        </row>
        <row r="1098">
          <cell r="J1098">
            <v>0</v>
          </cell>
          <cell r="AC1098">
            <v>0</v>
          </cell>
        </row>
        <row r="1099">
          <cell r="J1099">
            <v>0</v>
          </cell>
          <cell r="AC1099">
            <v>0</v>
          </cell>
        </row>
        <row r="1100">
          <cell r="J1100">
            <v>0</v>
          </cell>
          <cell r="AC1100">
            <v>0</v>
          </cell>
        </row>
        <row r="1101">
          <cell r="J1101">
            <v>0</v>
          </cell>
          <cell r="AC1101">
            <v>0</v>
          </cell>
        </row>
        <row r="1102">
          <cell r="J1102">
            <v>0</v>
          </cell>
          <cell r="AC1102">
            <v>0</v>
          </cell>
        </row>
        <row r="1103">
          <cell r="J1103">
            <v>0</v>
          </cell>
          <cell r="AC1103">
            <v>0</v>
          </cell>
        </row>
        <row r="1104">
          <cell r="J1104">
            <v>0</v>
          </cell>
          <cell r="AC1104">
            <v>0</v>
          </cell>
        </row>
        <row r="1105">
          <cell r="J1105">
            <v>0</v>
          </cell>
          <cell r="AC1105">
            <v>0</v>
          </cell>
        </row>
        <row r="1106">
          <cell r="J1106">
            <v>0</v>
          </cell>
          <cell r="AC1106">
            <v>0</v>
          </cell>
        </row>
        <row r="1107">
          <cell r="J1107">
            <v>0</v>
          </cell>
          <cell r="AC1107">
            <v>0</v>
          </cell>
        </row>
        <row r="1108">
          <cell r="J1108">
            <v>0</v>
          </cell>
          <cell r="AC1108">
            <v>0</v>
          </cell>
        </row>
        <row r="1109">
          <cell r="J1109">
            <v>0</v>
          </cell>
          <cell r="AC1109">
            <v>0</v>
          </cell>
        </row>
        <row r="1110">
          <cell r="J1110">
            <v>0</v>
          </cell>
          <cell r="AC1110">
            <v>0</v>
          </cell>
        </row>
        <row r="1111">
          <cell r="J1111">
            <v>0</v>
          </cell>
          <cell r="AC1111">
            <v>0</v>
          </cell>
        </row>
        <row r="1112">
          <cell r="J1112">
            <v>0</v>
          </cell>
          <cell r="AC1112">
            <v>0</v>
          </cell>
        </row>
        <row r="1113">
          <cell r="J1113">
            <v>0</v>
          </cell>
          <cell r="AC1113">
            <v>0</v>
          </cell>
        </row>
        <row r="1114">
          <cell r="J1114">
            <v>0</v>
          </cell>
          <cell r="AC1114">
            <v>0</v>
          </cell>
        </row>
        <row r="1115">
          <cell r="J1115">
            <v>0</v>
          </cell>
          <cell r="AC1115">
            <v>0</v>
          </cell>
        </row>
        <row r="1116">
          <cell r="J1116">
            <v>0</v>
          </cell>
          <cell r="AC1116">
            <v>0</v>
          </cell>
        </row>
        <row r="1117">
          <cell r="J1117">
            <v>0</v>
          </cell>
          <cell r="AC1117">
            <v>0</v>
          </cell>
        </row>
        <row r="1118">
          <cell r="J1118">
            <v>0</v>
          </cell>
          <cell r="AC1118">
            <v>0</v>
          </cell>
        </row>
        <row r="1119">
          <cell r="J1119">
            <v>0</v>
          </cell>
          <cell r="AC1119">
            <v>0</v>
          </cell>
        </row>
        <row r="1120">
          <cell r="J1120">
            <v>0</v>
          </cell>
          <cell r="AC1120">
            <v>0</v>
          </cell>
        </row>
        <row r="1121">
          <cell r="J1121">
            <v>0</v>
          </cell>
          <cell r="AC1121">
            <v>0</v>
          </cell>
        </row>
        <row r="1122">
          <cell r="J1122">
            <v>0</v>
          </cell>
          <cell r="AC1122">
            <v>0</v>
          </cell>
        </row>
        <row r="1123">
          <cell r="J1123">
            <v>0</v>
          </cell>
          <cell r="AC1123">
            <v>0</v>
          </cell>
        </row>
        <row r="1124">
          <cell r="J1124">
            <v>0</v>
          </cell>
          <cell r="AC1124">
            <v>0</v>
          </cell>
        </row>
        <row r="1125">
          <cell r="J1125">
            <v>0</v>
          </cell>
          <cell r="AC1125">
            <v>0</v>
          </cell>
        </row>
        <row r="1126">
          <cell r="J1126">
            <v>0</v>
          </cell>
          <cell r="AC1126">
            <v>0</v>
          </cell>
        </row>
        <row r="1127">
          <cell r="J1127">
            <v>0</v>
          </cell>
          <cell r="AC1127">
            <v>0</v>
          </cell>
        </row>
        <row r="1128">
          <cell r="J1128">
            <v>0</v>
          </cell>
          <cell r="AC1128">
            <v>0</v>
          </cell>
        </row>
        <row r="1129">
          <cell r="J1129">
            <v>0</v>
          </cell>
          <cell r="AC1129">
            <v>0</v>
          </cell>
        </row>
        <row r="1130">
          <cell r="J1130">
            <v>0</v>
          </cell>
          <cell r="AC1130">
            <v>0</v>
          </cell>
        </row>
        <row r="1131">
          <cell r="J1131">
            <v>0</v>
          </cell>
          <cell r="AC1131">
            <v>0</v>
          </cell>
        </row>
        <row r="1132">
          <cell r="J1132">
            <v>0</v>
          </cell>
          <cell r="AC1132">
            <v>0</v>
          </cell>
        </row>
        <row r="1133">
          <cell r="J1133">
            <v>0</v>
          </cell>
          <cell r="AC1133">
            <v>0</v>
          </cell>
        </row>
        <row r="1134">
          <cell r="J1134">
            <v>0</v>
          </cell>
          <cell r="AC1134">
            <v>0</v>
          </cell>
        </row>
        <row r="1135">
          <cell r="J1135">
            <v>0</v>
          </cell>
          <cell r="AC1135">
            <v>0</v>
          </cell>
        </row>
        <row r="1136">
          <cell r="J1136">
            <v>0</v>
          </cell>
          <cell r="AC1136">
            <v>0</v>
          </cell>
        </row>
        <row r="1137">
          <cell r="J1137">
            <v>0</v>
          </cell>
          <cell r="AC1137">
            <v>0</v>
          </cell>
        </row>
        <row r="1138">
          <cell r="J1138">
            <v>0</v>
          </cell>
          <cell r="AC1138">
            <v>0</v>
          </cell>
        </row>
        <row r="1139">
          <cell r="J1139">
            <v>0</v>
          </cell>
          <cell r="AC1139">
            <v>0</v>
          </cell>
        </row>
        <row r="1140">
          <cell r="J1140">
            <v>0</v>
          </cell>
          <cell r="AC1140">
            <v>0</v>
          </cell>
        </row>
        <row r="1141">
          <cell r="J1141">
            <v>0</v>
          </cell>
          <cell r="AC1141">
            <v>0</v>
          </cell>
        </row>
        <row r="1142">
          <cell r="J1142">
            <v>0</v>
          </cell>
          <cell r="AC1142">
            <v>0</v>
          </cell>
        </row>
        <row r="1143">
          <cell r="J1143">
            <v>0</v>
          </cell>
          <cell r="AC1143">
            <v>0</v>
          </cell>
        </row>
        <row r="1144">
          <cell r="J1144">
            <v>0</v>
          </cell>
          <cell r="AC1144">
            <v>0</v>
          </cell>
        </row>
        <row r="1145">
          <cell r="J1145">
            <v>0</v>
          </cell>
          <cell r="AC1145">
            <v>0</v>
          </cell>
        </row>
        <row r="1146">
          <cell r="J1146">
            <v>0</v>
          </cell>
          <cell r="AC1146">
            <v>0</v>
          </cell>
        </row>
        <row r="1147">
          <cell r="J1147">
            <v>0</v>
          </cell>
          <cell r="AC1147">
            <v>0</v>
          </cell>
        </row>
        <row r="1148">
          <cell r="J1148">
            <v>0</v>
          </cell>
          <cell r="AC1148">
            <v>0</v>
          </cell>
        </row>
        <row r="1149">
          <cell r="J1149">
            <v>0</v>
          </cell>
          <cell r="AC1149">
            <v>0</v>
          </cell>
        </row>
        <row r="1150">
          <cell r="J1150">
            <v>0</v>
          </cell>
          <cell r="AC1150">
            <v>0</v>
          </cell>
        </row>
        <row r="1151">
          <cell r="J1151">
            <v>0</v>
          </cell>
          <cell r="AC1151">
            <v>0</v>
          </cell>
        </row>
        <row r="1152">
          <cell r="J1152">
            <v>0</v>
          </cell>
          <cell r="AC1152">
            <v>0</v>
          </cell>
        </row>
        <row r="1153">
          <cell r="J1153">
            <v>0</v>
          </cell>
          <cell r="AC1153">
            <v>0</v>
          </cell>
        </row>
        <row r="1154">
          <cell r="J1154">
            <v>0</v>
          </cell>
          <cell r="AC1154">
            <v>0</v>
          </cell>
        </row>
        <row r="1155">
          <cell r="J1155">
            <v>0</v>
          </cell>
          <cell r="AC1155">
            <v>0</v>
          </cell>
        </row>
        <row r="1156">
          <cell r="J1156">
            <v>0</v>
          </cell>
          <cell r="AC1156">
            <v>0</v>
          </cell>
        </row>
        <row r="1157">
          <cell r="J1157">
            <v>0</v>
          </cell>
          <cell r="AC1157">
            <v>0</v>
          </cell>
        </row>
        <row r="1158">
          <cell r="J1158">
            <v>0</v>
          </cell>
          <cell r="AC1158">
            <v>0</v>
          </cell>
        </row>
        <row r="1159">
          <cell r="J1159">
            <v>0</v>
          </cell>
          <cell r="AC1159">
            <v>0</v>
          </cell>
        </row>
        <row r="1160">
          <cell r="J1160">
            <v>0</v>
          </cell>
          <cell r="AC1160">
            <v>0</v>
          </cell>
        </row>
        <row r="1161">
          <cell r="J1161">
            <v>0</v>
          </cell>
          <cell r="AC1161">
            <v>0</v>
          </cell>
        </row>
        <row r="1162">
          <cell r="J1162">
            <v>0</v>
          </cell>
          <cell r="AC1162">
            <v>0</v>
          </cell>
        </row>
        <row r="1163">
          <cell r="J1163">
            <v>0</v>
          </cell>
          <cell r="AC1163">
            <v>0</v>
          </cell>
        </row>
        <row r="1164">
          <cell r="J1164">
            <v>0</v>
          </cell>
          <cell r="AC1164">
            <v>0</v>
          </cell>
        </row>
        <row r="1165">
          <cell r="J1165">
            <v>0</v>
          </cell>
          <cell r="AC1165">
            <v>0</v>
          </cell>
        </row>
        <row r="1166">
          <cell r="J1166">
            <v>0</v>
          </cell>
          <cell r="AC1166">
            <v>0</v>
          </cell>
        </row>
        <row r="1167">
          <cell r="J1167">
            <v>0</v>
          </cell>
          <cell r="AC1167">
            <v>0</v>
          </cell>
        </row>
        <row r="1168">
          <cell r="J1168">
            <v>0</v>
          </cell>
          <cell r="AC1168">
            <v>0</v>
          </cell>
        </row>
        <row r="1169">
          <cell r="J1169">
            <v>0</v>
          </cell>
          <cell r="AC1169">
            <v>0</v>
          </cell>
        </row>
        <row r="1170">
          <cell r="J1170">
            <v>0</v>
          </cell>
          <cell r="AC1170">
            <v>0</v>
          </cell>
        </row>
        <row r="1171">
          <cell r="J1171">
            <v>0</v>
          </cell>
          <cell r="AC1171">
            <v>0</v>
          </cell>
        </row>
        <row r="1172">
          <cell r="J1172">
            <v>0</v>
          </cell>
          <cell r="AC1172">
            <v>0</v>
          </cell>
        </row>
        <row r="1173">
          <cell r="J1173">
            <v>0</v>
          </cell>
          <cell r="AC1173">
            <v>0</v>
          </cell>
        </row>
        <row r="1174">
          <cell r="J1174">
            <v>0</v>
          </cell>
          <cell r="AC1174">
            <v>0</v>
          </cell>
        </row>
        <row r="1175">
          <cell r="J1175">
            <v>0</v>
          </cell>
          <cell r="AC1175">
            <v>0</v>
          </cell>
        </row>
        <row r="1176">
          <cell r="J1176">
            <v>0</v>
          </cell>
          <cell r="AC1176">
            <v>0</v>
          </cell>
        </row>
        <row r="1177">
          <cell r="J1177">
            <v>0</v>
          </cell>
          <cell r="AC1177">
            <v>0</v>
          </cell>
        </row>
        <row r="1178">
          <cell r="J1178">
            <v>0</v>
          </cell>
          <cell r="AC1178">
            <v>0</v>
          </cell>
        </row>
        <row r="1179">
          <cell r="J1179">
            <v>0</v>
          </cell>
          <cell r="AC1179">
            <v>0</v>
          </cell>
        </row>
        <row r="1180">
          <cell r="J1180">
            <v>0</v>
          </cell>
          <cell r="AC1180">
            <v>0</v>
          </cell>
        </row>
        <row r="1181">
          <cell r="J1181">
            <v>0</v>
          </cell>
          <cell r="AC1181">
            <v>0</v>
          </cell>
        </row>
        <row r="1182">
          <cell r="J1182">
            <v>0</v>
          </cell>
          <cell r="AC1182">
            <v>0</v>
          </cell>
        </row>
        <row r="1183">
          <cell r="J1183">
            <v>0</v>
          </cell>
          <cell r="AC1183">
            <v>0</v>
          </cell>
        </row>
        <row r="1184">
          <cell r="J1184">
            <v>0</v>
          </cell>
          <cell r="AC1184">
            <v>0</v>
          </cell>
        </row>
        <row r="1185">
          <cell r="J1185">
            <v>0</v>
          </cell>
          <cell r="AC1185">
            <v>0</v>
          </cell>
        </row>
        <row r="1186">
          <cell r="J1186">
            <v>0</v>
          </cell>
          <cell r="AC1186">
            <v>0</v>
          </cell>
        </row>
        <row r="1187">
          <cell r="J1187">
            <v>0</v>
          </cell>
          <cell r="AC1187">
            <v>0</v>
          </cell>
        </row>
        <row r="1188">
          <cell r="J1188">
            <v>0</v>
          </cell>
          <cell r="AC1188">
            <v>0</v>
          </cell>
        </row>
        <row r="1189">
          <cell r="J1189">
            <v>0</v>
          </cell>
          <cell r="AC1189">
            <v>0</v>
          </cell>
        </row>
        <row r="1190">
          <cell r="J1190">
            <v>0</v>
          </cell>
          <cell r="AC1190">
            <v>0</v>
          </cell>
        </row>
        <row r="1191">
          <cell r="J1191">
            <v>0</v>
          </cell>
          <cell r="AC1191">
            <v>0</v>
          </cell>
        </row>
        <row r="1192">
          <cell r="J1192">
            <v>0</v>
          </cell>
          <cell r="AC1192">
            <v>0</v>
          </cell>
        </row>
        <row r="1193">
          <cell r="J1193">
            <v>0</v>
          </cell>
          <cell r="AC1193">
            <v>0</v>
          </cell>
        </row>
        <row r="1194">
          <cell r="J1194">
            <v>0</v>
          </cell>
          <cell r="AC1194">
            <v>0</v>
          </cell>
        </row>
        <row r="1195">
          <cell r="J1195">
            <v>0</v>
          </cell>
          <cell r="AC1195">
            <v>0</v>
          </cell>
        </row>
        <row r="1196">
          <cell r="J1196">
            <v>0</v>
          </cell>
          <cell r="AC1196">
            <v>0</v>
          </cell>
        </row>
        <row r="1197">
          <cell r="J1197">
            <v>0</v>
          </cell>
          <cell r="AC1197">
            <v>0</v>
          </cell>
        </row>
        <row r="1198">
          <cell r="J1198">
            <v>0</v>
          </cell>
          <cell r="AC1198">
            <v>0</v>
          </cell>
        </row>
        <row r="1199">
          <cell r="J1199">
            <v>0</v>
          </cell>
          <cell r="AC1199">
            <v>0</v>
          </cell>
        </row>
        <row r="1200">
          <cell r="J1200">
            <v>0</v>
          </cell>
          <cell r="AC1200">
            <v>0</v>
          </cell>
        </row>
        <row r="1201">
          <cell r="J1201">
            <v>0</v>
          </cell>
          <cell r="AC1201">
            <v>0</v>
          </cell>
        </row>
        <row r="1202">
          <cell r="J1202">
            <v>0</v>
          </cell>
          <cell r="AC1202">
            <v>0</v>
          </cell>
        </row>
        <row r="1203">
          <cell r="J1203">
            <v>0</v>
          </cell>
          <cell r="AC1203">
            <v>0</v>
          </cell>
        </row>
        <row r="1204">
          <cell r="J1204">
            <v>0</v>
          </cell>
          <cell r="AC1204">
            <v>0</v>
          </cell>
        </row>
        <row r="1205">
          <cell r="J1205">
            <v>0</v>
          </cell>
          <cell r="AC1205">
            <v>0</v>
          </cell>
        </row>
        <row r="1206">
          <cell r="J1206">
            <v>0</v>
          </cell>
          <cell r="AC1206">
            <v>0</v>
          </cell>
        </row>
        <row r="1207">
          <cell r="J1207">
            <v>0</v>
          </cell>
          <cell r="AC1207">
            <v>0</v>
          </cell>
        </row>
        <row r="1208">
          <cell r="J1208">
            <v>0</v>
          </cell>
          <cell r="AC1208">
            <v>0</v>
          </cell>
        </row>
        <row r="1209">
          <cell r="J1209">
            <v>0</v>
          </cell>
          <cell r="AC1209">
            <v>0</v>
          </cell>
        </row>
        <row r="1210">
          <cell r="J1210">
            <v>0</v>
          </cell>
          <cell r="AC1210">
            <v>0</v>
          </cell>
        </row>
        <row r="1211">
          <cell r="J1211">
            <v>0</v>
          </cell>
          <cell r="AC1211">
            <v>0</v>
          </cell>
        </row>
        <row r="1212">
          <cell r="J1212">
            <v>0</v>
          </cell>
          <cell r="AC1212">
            <v>0</v>
          </cell>
        </row>
        <row r="1213">
          <cell r="J1213">
            <v>0</v>
          </cell>
          <cell r="AC1213">
            <v>0</v>
          </cell>
        </row>
        <row r="1214">
          <cell r="J1214">
            <v>0</v>
          </cell>
          <cell r="AC1214">
            <v>0</v>
          </cell>
        </row>
        <row r="1215">
          <cell r="J1215">
            <v>0</v>
          </cell>
          <cell r="AC1215">
            <v>0</v>
          </cell>
        </row>
        <row r="1216">
          <cell r="J1216">
            <v>0</v>
          </cell>
          <cell r="AC1216">
            <v>0</v>
          </cell>
        </row>
        <row r="1217">
          <cell r="J1217">
            <v>0</v>
          </cell>
          <cell r="AC1217">
            <v>0</v>
          </cell>
        </row>
        <row r="1218">
          <cell r="J1218">
            <v>0</v>
          </cell>
          <cell r="AC1218">
            <v>0</v>
          </cell>
        </row>
        <row r="1219">
          <cell r="J1219">
            <v>0</v>
          </cell>
          <cell r="AC1219">
            <v>0</v>
          </cell>
        </row>
        <row r="1220">
          <cell r="J1220">
            <v>0</v>
          </cell>
          <cell r="AC1220">
            <v>0</v>
          </cell>
        </row>
        <row r="1221">
          <cell r="J1221">
            <v>0</v>
          </cell>
          <cell r="AC1221">
            <v>0</v>
          </cell>
        </row>
        <row r="1222">
          <cell r="J1222">
            <v>0</v>
          </cell>
          <cell r="AC1222">
            <v>0</v>
          </cell>
        </row>
        <row r="1223">
          <cell r="J1223">
            <v>0</v>
          </cell>
          <cell r="AC1223">
            <v>0</v>
          </cell>
        </row>
        <row r="1224">
          <cell r="J1224">
            <v>0</v>
          </cell>
          <cell r="AC1224">
            <v>0</v>
          </cell>
        </row>
        <row r="1225">
          <cell r="AC1225">
            <v>0</v>
          </cell>
        </row>
        <row r="1226">
          <cell r="AC1226">
            <v>0</v>
          </cell>
        </row>
        <row r="1227">
          <cell r="AC1227">
            <v>0</v>
          </cell>
        </row>
        <row r="1228">
          <cell r="AC1228">
            <v>0</v>
          </cell>
        </row>
        <row r="1229">
          <cell r="AC1229">
            <v>0</v>
          </cell>
        </row>
        <row r="1230">
          <cell r="AC1230">
            <v>0</v>
          </cell>
        </row>
        <row r="1231">
          <cell r="AC1231">
            <v>0</v>
          </cell>
        </row>
        <row r="1232">
          <cell r="AC1232">
            <v>0</v>
          </cell>
        </row>
        <row r="1233">
          <cell r="AC1233">
            <v>0</v>
          </cell>
        </row>
        <row r="1234">
          <cell r="AC1234">
            <v>0</v>
          </cell>
        </row>
        <row r="1235">
          <cell r="AC1235">
            <v>0</v>
          </cell>
        </row>
        <row r="1236">
          <cell r="AC1236">
            <v>0</v>
          </cell>
        </row>
        <row r="1237">
          <cell r="AC1237">
            <v>0</v>
          </cell>
        </row>
        <row r="1238">
          <cell r="AC1238">
            <v>0</v>
          </cell>
        </row>
        <row r="1239">
          <cell r="AC1239">
            <v>0</v>
          </cell>
        </row>
        <row r="1240">
          <cell r="AC1240">
            <v>0</v>
          </cell>
        </row>
        <row r="1241">
          <cell r="AC1241">
            <v>0</v>
          </cell>
        </row>
        <row r="1242">
          <cell r="AC1242">
            <v>0</v>
          </cell>
        </row>
        <row r="1243">
          <cell r="AC1243">
            <v>0</v>
          </cell>
        </row>
        <row r="1244">
          <cell r="AC1244">
            <v>0</v>
          </cell>
        </row>
        <row r="1245">
          <cell r="AC1245">
            <v>0</v>
          </cell>
        </row>
        <row r="1246">
          <cell r="AC1246">
            <v>0</v>
          </cell>
        </row>
        <row r="1247">
          <cell r="AC1247">
            <v>0</v>
          </cell>
        </row>
        <row r="1248">
          <cell r="AC1248">
            <v>0</v>
          </cell>
        </row>
        <row r="1249">
          <cell r="AC1249">
            <v>0</v>
          </cell>
        </row>
        <row r="1250">
          <cell r="AC1250">
            <v>0</v>
          </cell>
        </row>
        <row r="1251">
          <cell r="AC1251">
            <v>0</v>
          </cell>
        </row>
        <row r="1252">
          <cell r="AC1252">
            <v>0</v>
          </cell>
        </row>
        <row r="1253">
          <cell r="AC1253">
            <v>0</v>
          </cell>
        </row>
        <row r="1254">
          <cell r="AC1254">
            <v>0</v>
          </cell>
        </row>
        <row r="1255">
          <cell r="AC1255">
            <v>0</v>
          </cell>
        </row>
        <row r="1256">
          <cell r="AC1256">
            <v>0</v>
          </cell>
        </row>
        <row r="1257">
          <cell r="AC1257">
            <v>0</v>
          </cell>
        </row>
        <row r="1258">
          <cell r="AC1258">
            <v>0</v>
          </cell>
        </row>
        <row r="1259">
          <cell r="AC1259">
            <v>0</v>
          </cell>
        </row>
        <row r="1260">
          <cell r="AC1260">
            <v>0</v>
          </cell>
        </row>
        <row r="1261">
          <cell r="AC1261">
            <v>0</v>
          </cell>
        </row>
        <row r="1262">
          <cell r="AC1262">
            <v>0</v>
          </cell>
        </row>
        <row r="1263">
          <cell r="AC1263">
            <v>0</v>
          </cell>
        </row>
        <row r="1264">
          <cell r="AC1264">
            <v>0</v>
          </cell>
        </row>
        <row r="1265">
          <cell r="AC1265">
            <v>0</v>
          </cell>
        </row>
        <row r="1266">
          <cell r="AC1266">
            <v>0</v>
          </cell>
        </row>
        <row r="1267">
          <cell r="AC1267">
            <v>0</v>
          </cell>
        </row>
        <row r="1268">
          <cell r="AC1268">
            <v>0</v>
          </cell>
        </row>
        <row r="1269">
          <cell r="AC1269">
            <v>0</v>
          </cell>
        </row>
        <row r="1270">
          <cell r="AC1270">
            <v>0</v>
          </cell>
        </row>
        <row r="1271">
          <cell r="AC1271">
            <v>0</v>
          </cell>
        </row>
        <row r="1272">
          <cell r="AC1272">
            <v>0</v>
          </cell>
        </row>
        <row r="1273">
          <cell r="AC1273">
            <v>0</v>
          </cell>
        </row>
        <row r="1274">
          <cell r="AC1274">
            <v>0</v>
          </cell>
        </row>
        <row r="1275">
          <cell r="AC1275">
            <v>0</v>
          </cell>
        </row>
        <row r="1276">
          <cell r="AC1276">
            <v>0</v>
          </cell>
        </row>
        <row r="1277">
          <cell r="AC1277">
            <v>0</v>
          </cell>
        </row>
        <row r="1278">
          <cell r="AC1278">
            <v>0</v>
          </cell>
        </row>
        <row r="1279">
          <cell r="AC1279">
            <v>0</v>
          </cell>
        </row>
        <row r="1280">
          <cell r="AC1280">
            <v>0</v>
          </cell>
        </row>
        <row r="1281">
          <cell r="AC1281">
            <v>0</v>
          </cell>
        </row>
        <row r="1282">
          <cell r="AC1282">
            <v>0</v>
          </cell>
        </row>
        <row r="1283">
          <cell r="AC1283">
            <v>0</v>
          </cell>
        </row>
        <row r="1284">
          <cell r="AC1284">
            <v>0</v>
          </cell>
        </row>
        <row r="1285">
          <cell r="AC1285">
            <v>0</v>
          </cell>
        </row>
        <row r="1286">
          <cell r="AC1286">
            <v>0</v>
          </cell>
        </row>
        <row r="1287">
          <cell r="AC1287">
            <v>0</v>
          </cell>
        </row>
        <row r="1288">
          <cell r="AC1288">
            <v>0</v>
          </cell>
        </row>
        <row r="1289">
          <cell r="AC1289">
            <v>0</v>
          </cell>
        </row>
        <row r="1290">
          <cell r="AC1290">
            <v>0</v>
          </cell>
        </row>
        <row r="1291">
          <cell r="AC1291">
            <v>0</v>
          </cell>
        </row>
        <row r="1292">
          <cell r="AC1292">
            <v>0</v>
          </cell>
        </row>
        <row r="1293">
          <cell r="AC1293">
            <v>0</v>
          </cell>
        </row>
        <row r="1294">
          <cell r="AC1294">
            <v>0</v>
          </cell>
        </row>
        <row r="1295">
          <cell r="AC1295">
            <v>0</v>
          </cell>
        </row>
        <row r="1296">
          <cell r="AC1296">
            <v>0</v>
          </cell>
        </row>
        <row r="1297">
          <cell r="AC1297">
            <v>0</v>
          </cell>
        </row>
        <row r="1298">
          <cell r="AC1298">
            <v>0</v>
          </cell>
        </row>
        <row r="1299">
          <cell r="AC1299">
            <v>0</v>
          </cell>
        </row>
        <row r="1300">
          <cell r="AC1300">
            <v>0</v>
          </cell>
        </row>
        <row r="1301">
          <cell r="AC1301">
            <v>0</v>
          </cell>
        </row>
        <row r="1302">
          <cell r="AC1302">
            <v>0</v>
          </cell>
        </row>
        <row r="1303">
          <cell r="AC1303">
            <v>0</v>
          </cell>
        </row>
        <row r="1304">
          <cell r="AC1304">
            <v>0</v>
          </cell>
        </row>
        <row r="1305">
          <cell r="AC1305">
            <v>0</v>
          </cell>
        </row>
        <row r="1306">
          <cell r="AC1306">
            <v>0</v>
          </cell>
        </row>
        <row r="1307">
          <cell r="AC1307">
            <v>0</v>
          </cell>
        </row>
        <row r="1308">
          <cell r="AC1308">
            <v>0</v>
          </cell>
        </row>
        <row r="1309">
          <cell r="AC1309">
            <v>0</v>
          </cell>
        </row>
        <row r="1310">
          <cell r="AC1310">
            <v>0</v>
          </cell>
        </row>
        <row r="1311">
          <cell r="AC1311">
            <v>0</v>
          </cell>
        </row>
        <row r="1312">
          <cell r="AC1312">
            <v>0</v>
          </cell>
        </row>
        <row r="1313">
          <cell r="AC1313">
            <v>0</v>
          </cell>
        </row>
        <row r="1314">
          <cell r="AC1314">
            <v>0</v>
          </cell>
        </row>
        <row r="1315">
          <cell r="AC1315">
            <v>0</v>
          </cell>
        </row>
        <row r="1316">
          <cell r="AC1316">
            <v>0</v>
          </cell>
        </row>
        <row r="1317">
          <cell r="AC1317">
            <v>0</v>
          </cell>
        </row>
        <row r="1318">
          <cell r="AC1318">
            <v>0</v>
          </cell>
        </row>
        <row r="1319">
          <cell r="AC1319">
            <v>0</v>
          </cell>
        </row>
        <row r="1320">
          <cell r="AC1320">
            <v>0</v>
          </cell>
        </row>
        <row r="1321">
          <cell r="AC1321">
            <v>0</v>
          </cell>
        </row>
        <row r="1322">
          <cell r="AC1322">
            <v>0</v>
          </cell>
        </row>
        <row r="1323">
          <cell r="AC1323">
            <v>0</v>
          </cell>
        </row>
        <row r="1324">
          <cell r="AC1324">
            <v>0</v>
          </cell>
        </row>
        <row r="1325">
          <cell r="AC1325">
            <v>0</v>
          </cell>
        </row>
        <row r="1326">
          <cell r="AC1326">
            <v>0</v>
          </cell>
        </row>
        <row r="1327">
          <cell r="AC1327">
            <v>0</v>
          </cell>
        </row>
        <row r="1328">
          <cell r="AC1328">
            <v>0</v>
          </cell>
        </row>
        <row r="1329">
          <cell r="AC1329">
            <v>0</v>
          </cell>
        </row>
        <row r="1330">
          <cell r="AC1330">
            <v>0</v>
          </cell>
        </row>
        <row r="1331">
          <cell r="AC1331">
            <v>0</v>
          </cell>
        </row>
        <row r="1332">
          <cell r="AC1332">
            <v>0</v>
          </cell>
        </row>
        <row r="1333">
          <cell r="AC1333">
            <v>0</v>
          </cell>
        </row>
        <row r="1334">
          <cell r="AC1334">
            <v>0</v>
          </cell>
        </row>
        <row r="1335">
          <cell r="AC1335">
            <v>0</v>
          </cell>
        </row>
        <row r="1336">
          <cell r="AC1336">
            <v>0</v>
          </cell>
        </row>
        <row r="1337">
          <cell r="AC1337">
            <v>0</v>
          </cell>
        </row>
        <row r="1338">
          <cell r="AC1338">
            <v>0</v>
          </cell>
        </row>
        <row r="1339">
          <cell r="AC1339">
            <v>0</v>
          </cell>
        </row>
        <row r="1340">
          <cell r="AC1340">
            <v>0</v>
          </cell>
        </row>
        <row r="1341">
          <cell r="AC1341">
            <v>0</v>
          </cell>
        </row>
        <row r="1342">
          <cell r="AC1342">
            <v>0</v>
          </cell>
        </row>
        <row r="1343">
          <cell r="AC1343">
            <v>0</v>
          </cell>
        </row>
        <row r="1344">
          <cell r="AC1344">
            <v>0</v>
          </cell>
        </row>
        <row r="1345">
          <cell r="AC1345">
            <v>0</v>
          </cell>
        </row>
        <row r="1346">
          <cell r="AC1346">
            <v>0</v>
          </cell>
        </row>
        <row r="1347">
          <cell r="AC1347">
            <v>0</v>
          </cell>
        </row>
        <row r="1348">
          <cell r="AC1348">
            <v>0</v>
          </cell>
        </row>
        <row r="1349">
          <cell r="AC1349">
            <v>0</v>
          </cell>
        </row>
        <row r="1350">
          <cell r="AC1350">
            <v>0</v>
          </cell>
        </row>
        <row r="1351">
          <cell r="AC1351">
            <v>0</v>
          </cell>
        </row>
        <row r="1352">
          <cell r="AC1352">
            <v>0</v>
          </cell>
        </row>
        <row r="1353">
          <cell r="AC1353">
            <v>0</v>
          </cell>
        </row>
        <row r="1354">
          <cell r="AC1354">
            <v>0</v>
          </cell>
        </row>
        <row r="1355">
          <cell r="AC1355">
            <v>0</v>
          </cell>
        </row>
        <row r="1356">
          <cell r="AC1356">
            <v>0</v>
          </cell>
        </row>
        <row r="1357">
          <cell r="AC1357">
            <v>0</v>
          </cell>
        </row>
        <row r="1358">
          <cell r="AC1358">
            <v>0</v>
          </cell>
        </row>
        <row r="1359">
          <cell r="AC1359">
            <v>0</v>
          </cell>
        </row>
        <row r="1360">
          <cell r="AC1360">
            <v>0</v>
          </cell>
        </row>
        <row r="1361">
          <cell r="AC1361">
            <v>0</v>
          </cell>
        </row>
        <row r="1362">
          <cell r="AC1362">
            <v>0</v>
          </cell>
        </row>
        <row r="1363">
          <cell r="AC1363">
            <v>0</v>
          </cell>
        </row>
        <row r="1364">
          <cell r="AC1364">
            <v>0</v>
          </cell>
        </row>
        <row r="1365">
          <cell r="AC1365">
            <v>0</v>
          </cell>
        </row>
        <row r="1366">
          <cell r="AC1366">
            <v>0</v>
          </cell>
        </row>
        <row r="1367">
          <cell r="AC1367">
            <v>0</v>
          </cell>
        </row>
        <row r="1368">
          <cell r="AC1368">
            <v>0</v>
          </cell>
        </row>
        <row r="1369">
          <cell r="AC1369">
            <v>0</v>
          </cell>
        </row>
        <row r="1370">
          <cell r="AC1370">
            <v>0</v>
          </cell>
        </row>
        <row r="1371">
          <cell r="AC1371">
            <v>0</v>
          </cell>
        </row>
        <row r="1372">
          <cell r="AC1372">
            <v>0</v>
          </cell>
        </row>
        <row r="1373">
          <cell r="AC1373">
            <v>0</v>
          </cell>
        </row>
        <row r="1374">
          <cell r="AC1374">
            <v>0</v>
          </cell>
        </row>
        <row r="1375">
          <cell r="AC1375">
            <v>0</v>
          </cell>
        </row>
        <row r="1376">
          <cell r="AC1376">
            <v>0</v>
          </cell>
        </row>
        <row r="1377">
          <cell r="AC1377">
            <v>0</v>
          </cell>
        </row>
        <row r="1378">
          <cell r="AC1378">
            <v>0</v>
          </cell>
        </row>
        <row r="1379">
          <cell r="AC1379">
            <v>0</v>
          </cell>
        </row>
        <row r="1380">
          <cell r="AC1380">
            <v>0</v>
          </cell>
        </row>
        <row r="1381">
          <cell r="AC1381">
            <v>0</v>
          </cell>
        </row>
        <row r="1382">
          <cell r="AC1382">
            <v>0</v>
          </cell>
        </row>
        <row r="1383">
          <cell r="AC1383">
            <v>0</v>
          </cell>
        </row>
        <row r="1384">
          <cell r="AC1384">
            <v>0</v>
          </cell>
        </row>
        <row r="1385">
          <cell r="AC1385">
            <v>0</v>
          </cell>
        </row>
        <row r="1386">
          <cell r="AC1386">
            <v>0</v>
          </cell>
        </row>
        <row r="1387">
          <cell r="AC1387">
            <v>0</v>
          </cell>
        </row>
        <row r="1388">
          <cell r="AC1388">
            <v>0</v>
          </cell>
        </row>
        <row r="1389">
          <cell r="AC1389">
            <v>0</v>
          </cell>
        </row>
        <row r="1390">
          <cell r="AC1390">
            <v>0</v>
          </cell>
        </row>
        <row r="1391">
          <cell r="AC1391">
            <v>0</v>
          </cell>
        </row>
        <row r="1392">
          <cell r="AC1392">
            <v>0</v>
          </cell>
        </row>
        <row r="1393">
          <cell r="AC1393">
            <v>0</v>
          </cell>
        </row>
        <row r="1394">
          <cell r="AC1394">
            <v>0</v>
          </cell>
        </row>
        <row r="1395">
          <cell r="AC1395">
            <v>0</v>
          </cell>
        </row>
        <row r="1396">
          <cell r="AC1396">
            <v>0</v>
          </cell>
        </row>
        <row r="1397">
          <cell r="AC1397">
            <v>0</v>
          </cell>
        </row>
        <row r="1398">
          <cell r="AC1398">
            <v>0</v>
          </cell>
        </row>
        <row r="1399">
          <cell r="AC1399">
            <v>0</v>
          </cell>
        </row>
        <row r="1400">
          <cell r="AC1400">
            <v>0</v>
          </cell>
        </row>
        <row r="1401">
          <cell r="AC1401">
            <v>0</v>
          </cell>
        </row>
        <row r="1402">
          <cell r="AC1402">
            <v>0</v>
          </cell>
        </row>
        <row r="1403">
          <cell r="AC1403">
            <v>0</v>
          </cell>
        </row>
        <row r="1404">
          <cell r="AC1404">
            <v>0</v>
          </cell>
        </row>
        <row r="1405">
          <cell r="AC1405">
            <v>0</v>
          </cell>
        </row>
        <row r="1406">
          <cell r="AC1406">
            <v>0</v>
          </cell>
        </row>
        <row r="1407">
          <cell r="AC1407">
            <v>0</v>
          </cell>
        </row>
        <row r="1408">
          <cell r="AC1408">
            <v>0</v>
          </cell>
        </row>
        <row r="1409">
          <cell r="AC1409">
            <v>0</v>
          </cell>
        </row>
        <row r="1410">
          <cell r="AC1410">
            <v>0</v>
          </cell>
        </row>
        <row r="1411">
          <cell r="AC1411">
            <v>0</v>
          </cell>
        </row>
        <row r="1412">
          <cell r="AC1412">
            <v>0</v>
          </cell>
        </row>
        <row r="1413">
          <cell r="AC1413">
            <v>0</v>
          </cell>
        </row>
        <row r="1414">
          <cell r="AC1414">
            <v>0</v>
          </cell>
        </row>
        <row r="1415">
          <cell r="AC1415">
            <v>0</v>
          </cell>
        </row>
        <row r="1416">
          <cell r="AC1416">
            <v>0</v>
          </cell>
        </row>
        <row r="1417">
          <cell r="AC1417">
            <v>0</v>
          </cell>
        </row>
        <row r="1418">
          <cell r="AC1418">
            <v>0</v>
          </cell>
        </row>
        <row r="1419">
          <cell r="AC1419">
            <v>0</v>
          </cell>
        </row>
        <row r="1420">
          <cell r="AC1420">
            <v>0</v>
          </cell>
        </row>
        <row r="1421">
          <cell r="AC1421">
            <v>0</v>
          </cell>
        </row>
        <row r="1422">
          <cell r="AC1422">
            <v>0</v>
          </cell>
        </row>
        <row r="1423">
          <cell r="AC1423">
            <v>0</v>
          </cell>
        </row>
        <row r="1424">
          <cell r="AC1424">
            <v>0</v>
          </cell>
        </row>
        <row r="1425">
          <cell r="AC1425">
            <v>0</v>
          </cell>
        </row>
        <row r="1426">
          <cell r="AC1426">
            <v>0</v>
          </cell>
        </row>
        <row r="1427">
          <cell r="AC1427">
            <v>0</v>
          </cell>
        </row>
        <row r="1428">
          <cell r="AC1428">
            <v>0</v>
          </cell>
        </row>
        <row r="1429">
          <cell r="AC1429">
            <v>0</v>
          </cell>
        </row>
        <row r="1430">
          <cell r="AC1430">
            <v>0</v>
          </cell>
        </row>
        <row r="1431">
          <cell r="AC1431">
            <v>0</v>
          </cell>
        </row>
        <row r="1432">
          <cell r="AC1432">
            <v>0</v>
          </cell>
        </row>
        <row r="1433">
          <cell r="AC1433">
            <v>0</v>
          </cell>
        </row>
        <row r="1434">
          <cell r="AC1434">
            <v>0</v>
          </cell>
        </row>
        <row r="1435">
          <cell r="AC1435">
            <v>0</v>
          </cell>
        </row>
        <row r="1436">
          <cell r="AC1436">
            <v>0</v>
          </cell>
        </row>
        <row r="1437">
          <cell r="AC1437">
            <v>0</v>
          </cell>
        </row>
        <row r="1438">
          <cell r="AC1438">
            <v>0</v>
          </cell>
        </row>
        <row r="1439">
          <cell r="AC1439">
            <v>0</v>
          </cell>
        </row>
        <row r="1440">
          <cell r="AC1440">
            <v>0</v>
          </cell>
        </row>
        <row r="1441">
          <cell r="AC1441">
            <v>0</v>
          </cell>
        </row>
        <row r="1442">
          <cell r="AC1442">
            <v>0</v>
          </cell>
        </row>
        <row r="1443">
          <cell r="AC1443">
            <v>0</v>
          </cell>
        </row>
        <row r="1444">
          <cell r="AC1444">
            <v>0</v>
          </cell>
        </row>
        <row r="1445">
          <cell r="AC1445">
            <v>0</v>
          </cell>
        </row>
        <row r="1446">
          <cell r="AC1446">
            <v>0</v>
          </cell>
        </row>
        <row r="1447">
          <cell r="AC1447">
            <v>0</v>
          </cell>
        </row>
        <row r="1448">
          <cell r="AC1448">
            <v>0</v>
          </cell>
        </row>
        <row r="1449">
          <cell r="AC1449">
            <v>0</v>
          </cell>
        </row>
        <row r="1450">
          <cell r="AC1450">
            <v>0</v>
          </cell>
        </row>
        <row r="1451">
          <cell r="AC1451">
            <v>0</v>
          </cell>
        </row>
        <row r="1452">
          <cell r="AC1452">
            <v>0</v>
          </cell>
        </row>
        <row r="1453">
          <cell r="AC1453">
            <v>0</v>
          </cell>
        </row>
        <row r="1454">
          <cell r="AC1454">
            <v>0</v>
          </cell>
        </row>
        <row r="1455">
          <cell r="AC1455">
            <v>0</v>
          </cell>
        </row>
        <row r="1456">
          <cell r="AC1456">
            <v>0</v>
          </cell>
        </row>
        <row r="1457">
          <cell r="AC1457">
            <v>0</v>
          </cell>
        </row>
        <row r="1458">
          <cell r="AC1458">
            <v>0</v>
          </cell>
        </row>
        <row r="1459">
          <cell r="AC1459">
            <v>0</v>
          </cell>
        </row>
        <row r="1460">
          <cell r="AC1460">
            <v>0</v>
          </cell>
        </row>
        <row r="1461">
          <cell r="AC1461">
            <v>0</v>
          </cell>
        </row>
        <row r="1462">
          <cell r="AC1462">
            <v>0</v>
          </cell>
        </row>
        <row r="1463">
          <cell r="AC1463">
            <v>0</v>
          </cell>
        </row>
        <row r="1464">
          <cell r="AC1464">
            <v>0</v>
          </cell>
        </row>
        <row r="1465">
          <cell r="AC1465">
            <v>0</v>
          </cell>
        </row>
        <row r="1466">
          <cell r="AC1466">
            <v>0</v>
          </cell>
        </row>
        <row r="1467">
          <cell r="AC1467">
            <v>0</v>
          </cell>
        </row>
        <row r="1468">
          <cell r="AC1468">
            <v>0</v>
          </cell>
        </row>
        <row r="1469">
          <cell r="AC1469">
            <v>0</v>
          </cell>
        </row>
        <row r="1470">
          <cell r="AC1470">
            <v>0</v>
          </cell>
        </row>
        <row r="1471">
          <cell r="AC1471">
            <v>0</v>
          </cell>
        </row>
        <row r="1472">
          <cell r="AC1472">
            <v>0</v>
          </cell>
        </row>
        <row r="1473">
          <cell r="AC1473">
            <v>0</v>
          </cell>
        </row>
        <row r="1474">
          <cell r="AC1474">
            <v>0</v>
          </cell>
        </row>
        <row r="1475">
          <cell r="AC1475">
            <v>0</v>
          </cell>
        </row>
        <row r="1476">
          <cell r="AC1476">
            <v>0</v>
          </cell>
        </row>
        <row r="1477">
          <cell r="AC1477">
            <v>0</v>
          </cell>
        </row>
        <row r="1478">
          <cell r="AC1478">
            <v>0</v>
          </cell>
        </row>
        <row r="1479">
          <cell r="AC1479">
            <v>0</v>
          </cell>
        </row>
        <row r="1480">
          <cell r="AC1480">
            <v>0</v>
          </cell>
        </row>
        <row r="1481">
          <cell r="AC1481">
            <v>0</v>
          </cell>
        </row>
        <row r="1482">
          <cell r="AC1482">
            <v>0</v>
          </cell>
        </row>
        <row r="1483">
          <cell r="AC1483">
            <v>0</v>
          </cell>
        </row>
        <row r="1484">
          <cell r="AC1484">
            <v>0</v>
          </cell>
        </row>
        <row r="1485">
          <cell r="AC1485">
            <v>0</v>
          </cell>
        </row>
        <row r="1486">
          <cell r="AC1486">
            <v>0</v>
          </cell>
        </row>
        <row r="1487">
          <cell r="AC1487">
            <v>0</v>
          </cell>
        </row>
        <row r="1488">
          <cell r="AC1488">
            <v>0</v>
          </cell>
        </row>
        <row r="1489">
          <cell r="AC1489">
            <v>0</v>
          </cell>
        </row>
        <row r="1490">
          <cell r="AC1490">
            <v>0</v>
          </cell>
        </row>
        <row r="1491">
          <cell r="AC1491">
            <v>0</v>
          </cell>
        </row>
        <row r="1492">
          <cell r="AC1492">
            <v>0</v>
          </cell>
        </row>
        <row r="1493">
          <cell r="AC1493">
            <v>0</v>
          </cell>
        </row>
        <row r="1494">
          <cell r="AC1494">
            <v>0</v>
          </cell>
        </row>
        <row r="1495">
          <cell r="AC1495">
            <v>0</v>
          </cell>
        </row>
        <row r="1496">
          <cell r="AC1496">
            <v>0</v>
          </cell>
        </row>
        <row r="1497">
          <cell r="AC1497">
            <v>0</v>
          </cell>
        </row>
        <row r="1498">
          <cell r="AC1498">
            <v>0</v>
          </cell>
        </row>
        <row r="1499">
          <cell r="AC1499">
            <v>0</v>
          </cell>
        </row>
        <row r="1500">
          <cell r="AC1500">
            <v>0</v>
          </cell>
        </row>
        <row r="1501">
          <cell r="AC1501">
            <v>0</v>
          </cell>
        </row>
        <row r="1502">
          <cell r="AC1502">
            <v>0</v>
          </cell>
        </row>
        <row r="1503">
          <cell r="AC1503">
            <v>0</v>
          </cell>
        </row>
        <row r="1504">
          <cell r="AC1504">
            <v>0</v>
          </cell>
        </row>
        <row r="1505">
          <cell r="AC1505">
            <v>0</v>
          </cell>
        </row>
        <row r="1506">
          <cell r="AC1506">
            <v>0</v>
          </cell>
        </row>
        <row r="1507">
          <cell r="AC1507">
            <v>0</v>
          </cell>
        </row>
        <row r="1508">
          <cell r="AC1508">
            <v>0</v>
          </cell>
        </row>
        <row r="1509">
          <cell r="AC1509">
            <v>0</v>
          </cell>
        </row>
        <row r="1510">
          <cell r="AC1510">
            <v>0</v>
          </cell>
        </row>
        <row r="1511">
          <cell r="AC1511">
            <v>0</v>
          </cell>
        </row>
        <row r="1512">
          <cell r="AC1512">
            <v>0</v>
          </cell>
        </row>
        <row r="1513">
          <cell r="AC1513">
            <v>0</v>
          </cell>
        </row>
        <row r="1514">
          <cell r="AC1514">
            <v>0</v>
          </cell>
        </row>
        <row r="1515">
          <cell r="AC1515">
            <v>0</v>
          </cell>
        </row>
        <row r="1516">
          <cell r="AC1516">
            <v>0</v>
          </cell>
        </row>
        <row r="1517">
          <cell r="AC1517">
            <v>0</v>
          </cell>
        </row>
        <row r="1518">
          <cell r="AC1518">
            <v>0</v>
          </cell>
        </row>
        <row r="1519">
          <cell r="AC1519">
            <v>0</v>
          </cell>
        </row>
        <row r="1520">
          <cell r="AC1520">
            <v>0</v>
          </cell>
        </row>
        <row r="1521">
          <cell r="AC1521">
            <v>0</v>
          </cell>
        </row>
        <row r="1522">
          <cell r="AC1522">
            <v>0</v>
          </cell>
        </row>
        <row r="1523">
          <cell r="AC1523">
            <v>0</v>
          </cell>
        </row>
        <row r="1524">
          <cell r="AC1524">
            <v>0</v>
          </cell>
        </row>
        <row r="1525">
          <cell r="AC1525">
            <v>0</v>
          </cell>
        </row>
        <row r="1526">
          <cell r="AC1526">
            <v>0</v>
          </cell>
        </row>
        <row r="1527">
          <cell r="AC1527">
            <v>0</v>
          </cell>
        </row>
        <row r="1528">
          <cell r="AC1528">
            <v>0</v>
          </cell>
        </row>
        <row r="1529">
          <cell r="AC1529">
            <v>0</v>
          </cell>
        </row>
        <row r="1530">
          <cell r="AC1530">
            <v>0</v>
          </cell>
        </row>
        <row r="1531">
          <cell r="AC1531">
            <v>0</v>
          </cell>
        </row>
        <row r="1532">
          <cell r="AC1532">
            <v>0</v>
          </cell>
        </row>
        <row r="1533">
          <cell r="AC1533">
            <v>0</v>
          </cell>
        </row>
        <row r="1534">
          <cell r="AC1534">
            <v>0</v>
          </cell>
        </row>
        <row r="1535">
          <cell r="AC1535">
            <v>0</v>
          </cell>
        </row>
        <row r="1536">
          <cell r="AC1536">
            <v>0</v>
          </cell>
        </row>
        <row r="1537">
          <cell r="AC1537">
            <v>0</v>
          </cell>
        </row>
        <row r="1538">
          <cell r="AC1538">
            <v>0</v>
          </cell>
        </row>
        <row r="1539">
          <cell r="AC1539">
            <v>0</v>
          </cell>
        </row>
        <row r="1540">
          <cell r="AC1540">
            <v>0</v>
          </cell>
        </row>
        <row r="1541">
          <cell r="AC1541">
            <v>0</v>
          </cell>
        </row>
        <row r="1542">
          <cell r="AC1542">
            <v>0</v>
          </cell>
        </row>
        <row r="1543">
          <cell r="AC1543">
            <v>0</v>
          </cell>
        </row>
        <row r="1544">
          <cell r="AC1544">
            <v>0</v>
          </cell>
        </row>
        <row r="1545">
          <cell r="AC1545">
            <v>0</v>
          </cell>
        </row>
        <row r="1546">
          <cell r="AC1546">
            <v>0</v>
          </cell>
        </row>
        <row r="1547">
          <cell r="AC1547">
            <v>0</v>
          </cell>
        </row>
        <row r="1548">
          <cell r="AC1548">
            <v>0</v>
          </cell>
        </row>
        <row r="1549">
          <cell r="AC1549">
            <v>0</v>
          </cell>
        </row>
        <row r="1550">
          <cell r="AC1550">
            <v>0</v>
          </cell>
        </row>
        <row r="1551">
          <cell r="AC1551">
            <v>0</v>
          </cell>
        </row>
        <row r="1552">
          <cell r="AC1552">
            <v>0</v>
          </cell>
        </row>
        <row r="1553">
          <cell r="AC1553">
            <v>0</v>
          </cell>
        </row>
        <row r="1554">
          <cell r="AC1554">
            <v>0</v>
          </cell>
        </row>
        <row r="1555">
          <cell r="AC1555">
            <v>0</v>
          </cell>
        </row>
        <row r="1556">
          <cell r="AC1556">
            <v>0</v>
          </cell>
        </row>
        <row r="1557">
          <cell r="AC1557">
            <v>0</v>
          </cell>
        </row>
        <row r="1558">
          <cell r="AC1558">
            <v>0</v>
          </cell>
        </row>
        <row r="1559">
          <cell r="AC1559">
            <v>0</v>
          </cell>
        </row>
        <row r="1560">
          <cell r="AC1560">
            <v>0</v>
          </cell>
        </row>
        <row r="1561">
          <cell r="AC1561">
            <v>0</v>
          </cell>
        </row>
        <row r="1562">
          <cell r="AC1562">
            <v>0</v>
          </cell>
        </row>
        <row r="1563">
          <cell r="AC1563">
            <v>0</v>
          </cell>
        </row>
        <row r="1564">
          <cell r="AC1564">
            <v>0</v>
          </cell>
        </row>
        <row r="1565">
          <cell r="AC1565">
            <v>0</v>
          </cell>
        </row>
        <row r="1566">
          <cell r="AC1566">
            <v>0</v>
          </cell>
        </row>
        <row r="1567">
          <cell r="AC1567">
            <v>0</v>
          </cell>
        </row>
        <row r="1568">
          <cell r="AC1568">
            <v>0</v>
          </cell>
        </row>
        <row r="1569">
          <cell r="AC1569">
            <v>0</v>
          </cell>
        </row>
        <row r="1570">
          <cell r="AC1570">
            <v>0</v>
          </cell>
        </row>
        <row r="1571">
          <cell r="AC1571">
            <v>0</v>
          </cell>
        </row>
        <row r="1572">
          <cell r="AC1572">
            <v>0</v>
          </cell>
        </row>
        <row r="1573">
          <cell r="AC1573">
            <v>0</v>
          </cell>
        </row>
        <row r="1574">
          <cell r="AC1574">
            <v>0</v>
          </cell>
        </row>
        <row r="1575">
          <cell r="AC1575">
            <v>0</v>
          </cell>
        </row>
        <row r="1576">
          <cell r="AC1576">
            <v>0</v>
          </cell>
        </row>
        <row r="1577">
          <cell r="AC1577">
            <v>0</v>
          </cell>
        </row>
        <row r="1578">
          <cell r="AC1578">
            <v>0</v>
          </cell>
        </row>
        <row r="1579">
          <cell r="AC1579">
            <v>0</v>
          </cell>
        </row>
        <row r="1580">
          <cell r="AC1580">
            <v>0</v>
          </cell>
        </row>
        <row r="1581">
          <cell r="AC1581">
            <v>0</v>
          </cell>
        </row>
        <row r="1582">
          <cell r="AC1582">
            <v>0</v>
          </cell>
        </row>
        <row r="1583">
          <cell r="AC1583">
            <v>0</v>
          </cell>
        </row>
        <row r="1584">
          <cell r="AC1584">
            <v>0</v>
          </cell>
        </row>
        <row r="1585">
          <cell r="AC1585">
            <v>0</v>
          </cell>
        </row>
        <row r="1586">
          <cell r="AC1586">
            <v>0</v>
          </cell>
        </row>
        <row r="1587">
          <cell r="AC1587">
            <v>0</v>
          </cell>
        </row>
        <row r="1588">
          <cell r="AC1588">
            <v>0</v>
          </cell>
        </row>
        <row r="1589">
          <cell r="AC1589">
            <v>0</v>
          </cell>
        </row>
        <row r="1590">
          <cell r="AC1590">
            <v>0</v>
          </cell>
        </row>
        <row r="1591">
          <cell r="AC1591">
            <v>0</v>
          </cell>
        </row>
        <row r="1592">
          <cell r="AC1592">
            <v>0</v>
          </cell>
        </row>
        <row r="1593">
          <cell r="AC1593">
            <v>0</v>
          </cell>
        </row>
        <row r="1594">
          <cell r="AC1594">
            <v>0</v>
          </cell>
        </row>
        <row r="1595">
          <cell r="AC1595">
            <v>0</v>
          </cell>
        </row>
        <row r="1596">
          <cell r="AC1596">
            <v>0</v>
          </cell>
        </row>
        <row r="1597">
          <cell r="AC1597">
            <v>0</v>
          </cell>
        </row>
        <row r="1598">
          <cell r="AC1598">
            <v>0</v>
          </cell>
        </row>
        <row r="1599">
          <cell r="AC1599">
            <v>0</v>
          </cell>
        </row>
        <row r="1600">
          <cell r="AC1600">
            <v>0</v>
          </cell>
        </row>
        <row r="1601">
          <cell r="AC1601">
            <v>0</v>
          </cell>
        </row>
        <row r="1602">
          <cell r="AC1602">
            <v>0</v>
          </cell>
        </row>
        <row r="1603">
          <cell r="AC1603">
            <v>0</v>
          </cell>
        </row>
        <row r="1604">
          <cell r="AC1604">
            <v>0</v>
          </cell>
        </row>
        <row r="1605">
          <cell r="AC1605">
            <v>0</v>
          </cell>
        </row>
        <row r="1606">
          <cell r="AC1606">
            <v>0</v>
          </cell>
        </row>
        <row r="1607">
          <cell r="AC1607">
            <v>0</v>
          </cell>
        </row>
        <row r="1608">
          <cell r="AC1608">
            <v>0</v>
          </cell>
        </row>
        <row r="1609">
          <cell r="AC1609">
            <v>0</v>
          </cell>
        </row>
        <row r="1610">
          <cell r="AC1610">
            <v>0</v>
          </cell>
        </row>
        <row r="1611">
          <cell r="AC1611">
            <v>0</v>
          </cell>
        </row>
        <row r="1612">
          <cell r="AC1612">
            <v>0</v>
          </cell>
        </row>
        <row r="1613">
          <cell r="AC1613">
            <v>0</v>
          </cell>
        </row>
        <row r="1614">
          <cell r="AC1614">
            <v>0</v>
          </cell>
        </row>
        <row r="1615">
          <cell r="AC1615">
            <v>0</v>
          </cell>
        </row>
        <row r="1616">
          <cell r="AC1616">
            <v>0</v>
          </cell>
        </row>
        <row r="1617">
          <cell r="AC1617">
            <v>0</v>
          </cell>
        </row>
        <row r="1618">
          <cell r="AC1618">
            <v>0</v>
          </cell>
        </row>
        <row r="1619">
          <cell r="AC1619">
            <v>0</v>
          </cell>
        </row>
        <row r="1620">
          <cell r="AC1620">
            <v>0</v>
          </cell>
        </row>
        <row r="1621">
          <cell r="AC1621">
            <v>0</v>
          </cell>
        </row>
        <row r="1622">
          <cell r="AC1622">
            <v>0</v>
          </cell>
        </row>
        <row r="1623">
          <cell r="AC1623">
            <v>0</v>
          </cell>
        </row>
        <row r="1624">
          <cell r="AC1624">
            <v>0</v>
          </cell>
        </row>
        <row r="1625">
          <cell r="AC1625">
            <v>0</v>
          </cell>
        </row>
        <row r="1626">
          <cell r="AC1626">
            <v>0</v>
          </cell>
        </row>
        <row r="1627">
          <cell r="AC1627">
            <v>0</v>
          </cell>
        </row>
        <row r="1628">
          <cell r="AC1628">
            <v>0</v>
          </cell>
        </row>
        <row r="1629">
          <cell r="AC1629">
            <v>0</v>
          </cell>
        </row>
        <row r="1630">
          <cell r="AC1630">
            <v>0</v>
          </cell>
        </row>
        <row r="1631">
          <cell r="AC1631">
            <v>0</v>
          </cell>
        </row>
        <row r="1632">
          <cell r="AC1632">
            <v>0</v>
          </cell>
        </row>
        <row r="1633">
          <cell r="AC1633">
            <v>0</v>
          </cell>
        </row>
        <row r="1634">
          <cell r="AC1634">
            <v>0</v>
          </cell>
        </row>
        <row r="1635">
          <cell r="AC1635">
            <v>0</v>
          </cell>
        </row>
        <row r="1636">
          <cell r="AC1636">
            <v>0</v>
          </cell>
        </row>
        <row r="1637">
          <cell r="AC1637">
            <v>0</v>
          </cell>
        </row>
        <row r="1638">
          <cell r="AC1638">
            <v>0</v>
          </cell>
        </row>
        <row r="1639">
          <cell r="AC1639">
            <v>0</v>
          </cell>
        </row>
        <row r="1640">
          <cell r="AC1640">
            <v>0</v>
          </cell>
        </row>
        <row r="1641">
          <cell r="AC1641">
            <v>0</v>
          </cell>
        </row>
        <row r="1642">
          <cell r="AC1642">
            <v>0</v>
          </cell>
        </row>
        <row r="1643">
          <cell r="AC1643">
            <v>0</v>
          </cell>
        </row>
        <row r="1644">
          <cell r="AC1644">
            <v>0</v>
          </cell>
        </row>
        <row r="1645">
          <cell r="AC1645">
            <v>0</v>
          </cell>
        </row>
        <row r="1646">
          <cell r="AC1646">
            <v>0</v>
          </cell>
        </row>
        <row r="1647">
          <cell r="AC1647">
            <v>0</v>
          </cell>
        </row>
        <row r="1648">
          <cell r="AC1648">
            <v>0</v>
          </cell>
        </row>
        <row r="1649">
          <cell r="AC1649">
            <v>0</v>
          </cell>
        </row>
        <row r="1650">
          <cell r="AC1650">
            <v>0</v>
          </cell>
        </row>
        <row r="1651">
          <cell r="AC1651">
            <v>0</v>
          </cell>
        </row>
        <row r="1652">
          <cell r="AC1652">
            <v>0</v>
          </cell>
        </row>
        <row r="1653">
          <cell r="AC1653">
            <v>0</v>
          </cell>
        </row>
        <row r="1654">
          <cell r="AC1654">
            <v>0</v>
          </cell>
        </row>
        <row r="1655">
          <cell r="AC1655">
            <v>0</v>
          </cell>
        </row>
        <row r="1656">
          <cell r="AC1656">
            <v>0</v>
          </cell>
        </row>
        <row r="1657">
          <cell r="AC1657">
            <v>0</v>
          </cell>
        </row>
        <row r="1658">
          <cell r="AC1658">
            <v>0</v>
          </cell>
        </row>
        <row r="1659">
          <cell r="AC1659">
            <v>0</v>
          </cell>
        </row>
        <row r="1660">
          <cell r="AC1660">
            <v>0</v>
          </cell>
        </row>
        <row r="1661">
          <cell r="AC1661">
            <v>0</v>
          </cell>
        </row>
        <row r="1662">
          <cell r="AC1662">
            <v>0</v>
          </cell>
        </row>
        <row r="1663">
          <cell r="AC1663">
            <v>0</v>
          </cell>
        </row>
        <row r="1664">
          <cell r="AC1664">
            <v>0</v>
          </cell>
        </row>
        <row r="1665">
          <cell r="AC1665">
            <v>0</v>
          </cell>
        </row>
        <row r="1666">
          <cell r="AC1666">
            <v>0</v>
          </cell>
        </row>
        <row r="1667">
          <cell r="AC1667">
            <v>0</v>
          </cell>
        </row>
        <row r="1668">
          <cell r="AC1668">
            <v>0</v>
          </cell>
        </row>
        <row r="1669">
          <cell r="AC1669">
            <v>0</v>
          </cell>
        </row>
        <row r="1670">
          <cell r="AC1670">
            <v>0</v>
          </cell>
        </row>
        <row r="1671">
          <cell r="AC1671">
            <v>0</v>
          </cell>
        </row>
        <row r="1672">
          <cell r="AC1672">
            <v>0</v>
          </cell>
        </row>
        <row r="1673">
          <cell r="AC1673">
            <v>0</v>
          </cell>
        </row>
        <row r="1674">
          <cell r="AC1674">
            <v>0</v>
          </cell>
        </row>
        <row r="1675">
          <cell r="AC1675">
            <v>0</v>
          </cell>
        </row>
        <row r="1676">
          <cell r="AC1676">
            <v>0</v>
          </cell>
        </row>
        <row r="1677">
          <cell r="AC1677">
            <v>0</v>
          </cell>
        </row>
        <row r="1678">
          <cell r="AC1678">
            <v>0</v>
          </cell>
        </row>
        <row r="1679">
          <cell r="AC1679">
            <v>0</v>
          </cell>
        </row>
        <row r="1680">
          <cell r="AC1680">
            <v>0</v>
          </cell>
        </row>
        <row r="1681">
          <cell r="AC1681">
            <v>0</v>
          </cell>
        </row>
        <row r="1682">
          <cell r="AC1682">
            <v>0</v>
          </cell>
        </row>
        <row r="1683">
          <cell r="AC1683">
            <v>0</v>
          </cell>
        </row>
        <row r="1684">
          <cell r="AC1684">
            <v>0</v>
          </cell>
        </row>
        <row r="1685">
          <cell r="AC1685">
            <v>0</v>
          </cell>
        </row>
        <row r="1686">
          <cell r="AC1686">
            <v>0</v>
          </cell>
        </row>
        <row r="1687">
          <cell r="AC1687">
            <v>0</v>
          </cell>
        </row>
        <row r="1688">
          <cell r="AC1688">
            <v>0</v>
          </cell>
        </row>
        <row r="1689">
          <cell r="AC1689">
            <v>0</v>
          </cell>
        </row>
        <row r="1690">
          <cell r="AC1690">
            <v>0</v>
          </cell>
        </row>
        <row r="1691">
          <cell r="AC1691">
            <v>0</v>
          </cell>
        </row>
        <row r="1692">
          <cell r="AC1692">
            <v>0</v>
          </cell>
        </row>
        <row r="1693">
          <cell r="AC1693">
            <v>0</v>
          </cell>
        </row>
        <row r="1694">
          <cell r="AC1694">
            <v>0</v>
          </cell>
        </row>
        <row r="1695">
          <cell r="AC1695">
            <v>0</v>
          </cell>
        </row>
        <row r="1696">
          <cell r="AC1696">
            <v>0</v>
          </cell>
        </row>
        <row r="1697">
          <cell r="AC1697">
            <v>0</v>
          </cell>
        </row>
        <row r="1698">
          <cell r="AC1698">
            <v>0</v>
          </cell>
        </row>
        <row r="1699">
          <cell r="AC1699">
            <v>0</v>
          </cell>
        </row>
        <row r="1700">
          <cell r="AC1700">
            <v>0</v>
          </cell>
        </row>
        <row r="1701">
          <cell r="AC1701">
            <v>0</v>
          </cell>
        </row>
        <row r="1702">
          <cell r="AC1702">
            <v>0</v>
          </cell>
        </row>
        <row r="1703">
          <cell r="AC1703">
            <v>0</v>
          </cell>
        </row>
        <row r="1704">
          <cell r="AC1704">
            <v>0</v>
          </cell>
        </row>
        <row r="1705">
          <cell r="AC1705">
            <v>0</v>
          </cell>
        </row>
        <row r="1706">
          <cell r="AC1706">
            <v>0</v>
          </cell>
        </row>
        <row r="1707">
          <cell r="AC1707">
            <v>0</v>
          </cell>
        </row>
        <row r="1708">
          <cell r="AC1708">
            <v>0</v>
          </cell>
        </row>
        <row r="1709">
          <cell r="AC1709">
            <v>0</v>
          </cell>
        </row>
        <row r="1710">
          <cell r="AC1710">
            <v>0</v>
          </cell>
        </row>
        <row r="1711">
          <cell r="AC1711">
            <v>0</v>
          </cell>
        </row>
        <row r="1712">
          <cell r="AC1712">
            <v>0</v>
          </cell>
        </row>
        <row r="1713">
          <cell r="AC1713">
            <v>0</v>
          </cell>
        </row>
        <row r="1714">
          <cell r="AC1714">
            <v>0</v>
          </cell>
        </row>
        <row r="1715">
          <cell r="AC1715">
            <v>0</v>
          </cell>
        </row>
        <row r="1716">
          <cell r="AC1716">
            <v>0</v>
          </cell>
        </row>
        <row r="1717">
          <cell r="AC1717">
            <v>0</v>
          </cell>
        </row>
        <row r="1718">
          <cell r="AC1718">
            <v>0</v>
          </cell>
        </row>
        <row r="1719">
          <cell r="AC1719">
            <v>0</v>
          </cell>
        </row>
        <row r="1720">
          <cell r="AC1720">
            <v>0</v>
          </cell>
        </row>
        <row r="1721">
          <cell r="AC1721">
            <v>0</v>
          </cell>
        </row>
        <row r="1722">
          <cell r="AC1722">
            <v>0</v>
          </cell>
        </row>
        <row r="1723">
          <cell r="AC1723">
            <v>0</v>
          </cell>
        </row>
        <row r="1724">
          <cell r="AC1724">
            <v>0</v>
          </cell>
        </row>
        <row r="1725">
          <cell r="AC1725">
            <v>0</v>
          </cell>
        </row>
        <row r="1726">
          <cell r="AC1726">
            <v>0</v>
          </cell>
        </row>
        <row r="1727">
          <cell r="AC1727">
            <v>0</v>
          </cell>
        </row>
        <row r="1728">
          <cell r="AC1728">
            <v>0</v>
          </cell>
        </row>
        <row r="1729">
          <cell r="AC1729">
            <v>0</v>
          </cell>
        </row>
        <row r="1730">
          <cell r="AC1730">
            <v>0</v>
          </cell>
        </row>
        <row r="1731">
          <cell r="AC1731">
            <v>0</v>
          </cell>
        </row>
        <row r="1732">
          <cell r="AC1732">
            <v>0</v>
          </cell>
        </row>
        <row r="1733">
          <cell r="AC1733">
            <v>0</v>
          </cell>
        </row>
        <row r="1734">
          <cell r="AC1734">
            <v>0</v>
          </cell>
        </row>
        <row r="1735">
          <cell r="AC1735">
            <v>0</v>
          </cell>
        </row>
        <row r="1736">
          <cell r="AC1736">
            <v>0</v>
          </cell>
        </row>
        <row r="1737">
          <cell r="AC1737">
            <v>0</v>
          </cell>
        </row>
        <row r="1738">
          <cell r="AC1738">
            <v>0</v>
          </cell>
        </row>
        <row r="1739">
          <cell r="AC1739">
            <v>0</v>
          </cell>
        </row>
        <row r="1740">
          <cell r="AC1740">
            <v>0</v>
          </cell>
        </row>
        <row r="1741">
          <cell r="AC1741">
            <v>0</v>
          </cell>
        </row>
        <row r="1742">
          <cell r="AC1742">
            <v>0</v>
          </cell>
        </row>
        <row r="1743">
          <cell r="AC1743">
            <v>0</v>
          </cell>
        </row>
        <row r="1744">
          <cell r="AC1744">
            <v>0</v>
          </cell>
        </row>
        <row r="1745">
          <cell r="AC1745">
            <v>0</v>
          </cell>
        </row>
        <row r="1746">
          <cell r="AC1746">
            <v>0</v>
          </cell>
        </row>
        <row r="1747">
          <cell r="AC1747">
            <v>0</v>
          </cell>
        </row>
        <row r="1748">
          <cell r="AC1748">
            <v>0</v>
          </cell>
        </row>
        <row r="1749">
          <cell r="AC1749">
            <v>0</v>
          </cell>
        </row>
        <row r="1750">
          <cell r="AC1750">
            <v>0</v>
          </cell>
        </row>
        <row r="1751">
          <cell r="AC1751">
            <v>0</v>
          </cell>
        </row>
        <row r="1752">
          <cell r="AC1752">
            <v>0</v>
          </cell>
        </row>
        <row r="1753">
          <cell r="AC1753">
            <v>0</v>
          </cell>
        </row>
        <row r="1754">
          <cell r="AC1754">
            <v>0</v>
          </cell>
        </row>
        <row r="1755">
          <cell r="AC1755">
            <v>0</v>
          </cell>
        </row>
        <row r="1756">
          <cell r="AC1756">
            <v>0</v>
          </cell>
        </row>
        <row r="1757">
          <cell r="AC1757">
            <v>0</v>
          </cell>
        </row>
        <row r="1758">
          <cell r="AC1758">
            <v>0</v>
          </cell>
        </row>
        <row r="1759">
          <cell r="AC1759">
            <v>0</v>
          </cell>
        </row>
        <row r="1760">
          <cell r="AC1760">
            <v>0</v>
          </cell>
        </row>
        <row r="1761">
          <cell r="AC1761">
            <v>0</v>
          </cell>
        </row>
        <row r="1762">
          <cell r="AC1762">
            <v>0</v>
          </cell>
        </row>
        <row r="1763">
          <cell r="AC1763">
            <v>0</v>
          </cell>
        </row>
        <row r="1764">
          <cell r="AC1764">
            <v>0</v>
          </cell>
        </row>
        <row r="1765">
          <cell r="AC1765">
            <v>0</v>
          </cell>
        </row>
        <row r="1766">
          <cell r="AC1766">
            <v>0</v>
          </cell>
        </row>
        <row r="1767">
          <cell r="AC1767">
            <v>0</v>
          </cell>
        </row>
        <row r="1768">
          <cell r="AC1768">
            <v>0</v>
          </cell>
        </row>
        <row r="1769">
          <cell r="AC1769">
            <v>0</v>
          </cell>
        </row>
        <row r="1770">
          <cell r="AC1770">
            <v>0</v>
          </cell>
        </row>
        <row r="1771">
          <cell r="AC1771">
            <v>0</v>
          </cell>
        </row>
        <row r="1772">
          <cell r="AC1772">
            <v>0</v>
          </cell>
        </row>
        <row r="1773">
          <cell r="AC1773">
            <v>0</v>
          </cell>
        </row>
        <row r="1774">
          <cell r="AC1774">
            <v>0</v>
          </cell>
        </row>
        <row r="1775">
          <cell r="AC1775">
            <v>0</v>
          </cell>
        </row>
        <row r="1776">
          <cell r="AC1776">
            <v>0</v>
          </cell>
        </row>
        <row r="1777">
          <cell r="AC1777">
            <v>0</v>
          </cell>
        </row>
        <row r="1778">
          <cell r="AC1778">
            <v>0</v>
          </cell>
        </row>
        <row r="1779">
          <cell r="AC1779">
            <v>0</v>
          </cell>
        </row>
        <row r="1780">
          <cell r="AC1780">
            <v>0</v>
          </cell>
        </row>
        <row r="1781">
          <cell r="AC1781">
            <v>0</v>
          </cell>
        </row>
        <row r="1782">
          <cell r="AC1782">
            <v>0</v>
          </cell>
        </row>
        <row r="1783">
          <cell r="AC1783">
            <v>0</v>
          </cell>
        </row>
        <row r="1784">
          <cell r="AC1784">
            <v>0</v>
          </cell>
        </row>
        <row r="1785">
          <cell r="AC1785">
            <v>0</v>
          </cell>
        </row>
        <row r="1786">
          <cell r="AC1786">
            <v>0</v>
          </cell>
        </row>
        <row r="1787">
          <cell r="AC1787">
            <v>0</v>
          </cell>
        </row>
        <row r="1788">
          <cell r="AC1788">
            <v>0</v>
          </cell>
        </row>
        <row r="1789">
          <cell r="AC1789">
            <v>0</v>
          </cell>
        </row>
        <row r="1790">
          <cell r="AC1790">
            <v>0</v>
          </cell>
        </row>
        <row r="1791">
          <cell r="AC1791">
            <v>0</v>
          </cell>
        </row>
        <row r="1792">
          <cell r="AC1792">
            <v>0</v>
          </cell>
        </row>
        <row r="1793">
          <cell r="AC1793">
            <v>0</v>
          </cell>
        </row>
        <row r="1794">
          <cell r="AC1794">
            <v>0</v>
          </cell>
        </row>
        <row r="1795">
          <cell r="AC1795">
            <v>0</v>
          </cell>
        </row>
        <row r="1796">
          <cell r="AC1796">
            <v>0</v>
          </cell>
        </row>
        <row r="1797">
          <cell r="AC1797">
            <v>0</v>
          </cell>
        </row>
        <row r="1798">
          <cell r="AC1798">
            <v>0</v>
          </cell>
        </row>
        <row r="1799">
          <cell r="AC1799">
            <v>0</v>
          </cell>
        </row>
        <row r="1800">
          <cell r="AC1800">
            <v>0</v>
          </cell>
        </row>
        <row r="1801">
          <cell r="AC1801">
            <v>0</v>
          </cell>
        </row>
        <row r="1802">
          <cell r="AC1802">
            <v>0</v>
          </cell>
        </row>
        <row r="1803">
          <cell r="AC1803">
            <v>0</v>
          </cell>
        </row>
        <row r="1804">
          <cell r="AC1804">
            <v>0</v>
          </cell>
        </row>
        <row r="1805">
          <cell r="AC1805">
            <v>0</v>
          </cell>
        </row>
        <row r="1806">
          <cell r="AC1806">
            <v>0</v>
          </cell>
        </row>
        <row r="1807">
          <cell r="AC1807">
            <v>0</v>
          </cell>
        </row>
        <row r="1808">
          <cell r="AC1808">
            <v>0</v>
          </cell>
        </row>
        <row r="1809">
          <cell r="AC1809">
            <v>0</v>
          </cell>
        </row>
        <row r="1810">
          <cell r="AC1810">
            <v>0</v>
          </cell>
        </row>
        <row r="1811">
          <cell r="AC1811">
            <v>0</v>
          </cell>
        </row>
        <row r="1812">
          <cell r="AC1812">
            <v>0</v>
          </cell>
        </row>
        <row r="1813">
          <cell r="AC1813">
            <v>0</v>
          </cell>
        </row>
        <row r="1814">
          <cell r="AC1814">
            <v>0</v>
          </cell>
        </row>
        <row r="1815">
          <cell r="AC1815">
            <v>0</v>
          </cell>
        </row>
        <row r="1816">
          <cell r="AC1816">
            <v>0</v>
          </cell>
        </row>
        <row r="1817">
          <cell r="AC1817">
            <v>0</v>
          </cell>
        </row>
        <row r="1818">
          <cell r="AC1818">
            <v>0</v>
          </cell>
        </row>
        <row r="1819">
          <cell r="AC1819">
            <v>0</v>
          </cell>
        </row>
        <row r="1820">
          <cell r="AC1820">
            <v>0</v>
          </cell>
        </row>
        <row r="1821">
          <cell r="AC1821">
            <v>0</v>
          </cell>
        </row>
        <row r="1822">
          <cell r="AC1822">
            <v>0</v>
          </cell>
        </row>
        <row r="1823">
          <cell r="AC1823">
            <v>0</v>
          </cell>
        </row>
        <row r="1824">
          <cell r="AC1824">
            <v>0</v>
          </cell>
        </row>
        <row r="1825">
          <cell r="AC1825">
            <v>0</v>
          </cell>
        </row>
        <row r="1826">
          <cell r="AC1826">
            <v>0</v>
          </cell>
        </row>
        <row r="1827">
          <cell r="AC1827">
            <v>0</v>
          </cell>
        </row>
        <row r="1828">
          <cell r="AC1828">
            <v>0</v>
          </cell>
        </row>
        <row r="1829">
          <cell r="AC1829">
            <v>0</v>
          </cell>
        </row>
        <row r="1830">
          <cell r="AC1830">
            <v>0</v>
          </cell>
        </row>
        <row r="1831">
          <cell r="AC1831">
            <v>0</v>
          </cell>
        </row>
        <row r="1832">
          <cell r="AC1832">
            <v>0</v>
          </cell>
        </row>
        <row r="1833">
          <cell r="AC1833">
            <v>0</v>
          </cell>
        </row>
        <row r="1834">
          <cell r="AC1834">
            <v>0</v>
          </cell>
        </row>
        <row r="1835">
          <cell r="AC1835">
            <v>0</v>
          </cell>
        </row>
        <row r="1836">
          <cell r="AC1836">
            <v>0</v>
          </cell>
        </row>
        <row r="1837">
          <cell r="AC1837">
            <v>0</v>
          </cell>
        </row>
        <row r="1838">
          <cell r="AC1838">
            <v>0</v>
          </cell>
        </row>
        <row r="1839">
          <cell r="AC1839">
            <v>0</v>
          </cell>
        </row>
        <row r="1840">
          <cell r="AC1840">
            <v>0</v>
          </cell>
        </row>
        <row r="1841">
          <cell r="AC1841">
            <v>0</v>
          </cell>
        </row>
        <row r="1842">
          <cell r="AC1842">
            <v>0</v>
          </cell>
        </row>
        <row r="1843">
          <cell r="AC1843">
            <v>0</v>
          </cell>
        </row>
        <row r="1844">
          <cell r="AC1844">
            <v>0</v>
          </cell>
        </row>
        <row r="1845">
          <cell r="AC1845">
            <v>0</v>
          </cell>
        </row>
        <row r="1846">
          <cell r="AC1846">
            <v>0</v>
          </cell>
        </row>
        <row r="1847">
          <cell r="AC1847">
            <v>0</v>
          </cell>
        </row>
        <row r="1848">
          <cell r="AC1848">
            <v>0</v>
          </cell>
        </row>
        <row r="1849">
          <cell r="AC1849">
            <v>0</v>
          </cell>
        </row>
        <row r="1850">
          <cell r="AC1850">
            <v>0</v>
          </cell>
        </row>
        <row r="1851">
          <cell r="AC1851">
            <v>0</v>
          </cell>
        </row>
        <row r="1852">
          <cell r="AC1852">
            <v>0</v>
          </cell>
        </row>
        <row r="1853">
          <cell r="AC1853">
            <v>0</v>
          </cell>
        </row>
        <row r="1854">
          <cell r="AC1854">
            <v>0</v>
          </cell>
        </row>
        <row r="1855">
          <cell r="AC1855">
            <v>0</v>
          </cell>
        </row>
        <row r="1856">
          <cell r="AC1856">
            <v>0</v>
          </cell>
        </row>
        <row r="1857">
          <cell r="AC1857">
            <v>0</v>
          </cell>
        </row>
        <row r="1858">
          <cell r="AC1858">
            <v>0</v>
          </cell>
        </row>
        <row r="1859">
          <cell r="AC1859">
            <v>0</v>
          </cell>
        </row>
        <row r="1860">
          <cell r="AC1860">
            <v>0</v>
          </cell>
        </row>
        <row r="1861">
          <cell r="AC1861">
            <v>0</v>
          </cell>
        </row>
        <row r="1862">
          <cell r="AC1862">
            <v>0</v>
          </cell>
        </row>
        <row r="1863">
          <cell r="AC1863">
            <v>0</v>
          </cell>
        </row>
        <row r="1864">
          <cell r="AC1864">
            <v>0</v>
          </cell>
        </row>
        <row r="1865">
          <cell r="AC1865">
            <v>0</v>
          </cell>
        </row>
        <row r="1866">
          <cell r="AC1866">
            <v>0</v>
          </cell>
        </row>
        <row r="1867">
          <cell r="AC1867">
            <v>0</v>
          </cell>
        </row>
        <row r="1868">
          <cell r="AC1868">
            <v>0</v>
          </cell>
        </row>
        <row r="1869">
          <cell r="AC1869">
            <v>0</v>
          </cell>
        </row>
        <row r="1870">
          <cell r="AC1870">
            <v>0</v>
          </cell>
        </row>
        <row r="1871">
          <cell r="AC1871">
            <v>0</v>
          </cell>
        </row>
        <row r="1872">
          <cell r="AC1872">
            <v>0</v>
          </cell>
        </row>
        <row r="1873">
          <cell r="AC1873">
            <v>0</v>
          </cell>
        </row>
        <row r="1874">
          <cell r="AC1874">
            <v>0</v>
          </cell>
        </row>
        <row r="1875">
          <cell r="AC1875">
            <v>0</v>
          </cell>
        </row>
        <row r="1876">
          <cell r="AC1876">
            <v>0</v>
          </cell>
        </row>
        <row r="1877">
          <cell r="AC1877">
            <v>0</v>
          </cell>
        </row>
        <row r="1878">
          <cell r="AC1878">
            <v>0</v>
          </cell>
        </row>
        <row r="1879">
          <cell r="AC1879">
            <v>0</v>
          </cell>
        </row>
        <row r="1880">
          <cell r="AC1880">
            <v>0</v>
          </cell>
        </row>
        <row r="1881">
          <cell r="AC1881">
            <v>0</v>
          </cell>
        </row>
        <row r="1882">
          <cell r="AC1882">
            <v>0</v>
          </cell>
        </row>
        <row r="1883">
          <cell r="AC1883">
            <v>0</v>
          </cell>
        </row>
        <row r="1884">
          <cell r="AC1884">
            <v>0</v>
          </cell>
        </row>
        <row r="1885">
          <cell r="AC1885">
            <v>0</v>
          </cell>
        </row>
        <row r="1886">
          <cell r="AC1886">
            <v>0</v>
          </cell>
        </row>
        <row r="1887">
          <cell r="AC1887">
            <v>0</v>
          </cell>
        </row>
        <row r="1888">
          <cell r="AC1888">
            <v>0</v>
          </cell>
        </row>
        <row r="1889">
          <cell r="AC1889">
            <v>0</v>
          </cell>
        </row>
        <row r="1890">
          <cell r="AC1890">
            <v>0</v>
          </cell>
        </row>
        <row r="1891">
          <cell r="AC1891">
            <v>0</v>
          </cell>
        </row>
        <row r="1892">
          <cell r="AC1892">
            <v>0</v>
          </cell>
        </row>
        <row r="1893">
          <cell r="AC1893">
            <v>0</v>
          </cell>
        </row>
        <row r="1894">
          <cell r="AC1894">
            <v>0</v>
          </cell>
        </row>
        <row r="1895">
          <cell r="AC1895">
            <v>0</v>
          </cell>
        </row>
        <row r="1896">
          <cell r="AC1896">
            <v>0</v>
          </cell>
        </row>
        <row r="1897">
          <cell r="AC1897">
            <v>0</v>
          </cell>
        </row>
        <row r="1898">
          <cell r="AC1898">
            <v>0</v>
          </cell>
        </row>
        <row r="1899">
          <cell r="AC1899">
            <v>0</v>
          </cell>
        </row>
        <row r="1900">
          <cell r="AC1900">
            <v>0</v>
          </cell>
        </row>
        <row r="1901">
          <cell r="AC1901">
            <v>0</v>
          </cell>
        </row>
        <row r="1902">
          <cell r="AC1902">
            <v>0</v>
          </cell>
        </row>
        <row r="1903">
          <cell r="AC1903">
            <v>0</v>
          </cell>
        </row>
        <row r="1904">
          <cell r="AC1904">
            <v>0</v>
          </cell>
        </row>
        <row r="1905">
          <cell r="AC1905">
            <v>0</v>
          </cell>
        </row>
        <row r="1906">
          <cell r="AC1906">
            <v>0</v>
          </cell>
        </row>
        <row r="1907">
          <cell r="AC1907">
            <v>0</v>
          </cell>
        </row>
        <row r="1908">
          <cell r="AC1908">
            <v>0</v>
          </cell>
        </row>
        <row r="1909">
          <cell r="AC1909">
            <v>0</v>
          </cell>
        </row>
        <row r="1910">
          <cell r="AC1910">
            <v>0</v>
          </cell>
        </row>
        <row r="1911">
          <cell r="AC1911">
            <v>0</v>
          </cell>
        </row>
        <row r="1912">
          <cell r="AC1912">
            <v>0</v>
          </cell>
        </row>
        <row r="1913">
          <cell r="AC1913">
            <v>0</v>
          </cell>
        </row>
        <row r="1914">
          <cell r="AC1914">
            <v>0</v>
          </cell>
        </row>
        <row r="1915">
          <cell r="AC1915">
            <v>0</v>
          </cell>
        </row>
        <row r="1916">
          <cell r="AC1916">
            <v>0</v>
          </cell>
        </row>
        <row r="1917">
          <cell r="AC1917">
            <v>0</v>
          </cell>
        </row>
        <row r="1918">
          <cell r="AC1918">
            <v>0</v>
          </cell>
        </row>
        <row r="1919">
          <cell r="AC1919">
            <v>0</v>
          </cell>
        </row>
        <row r="1920">
          <cell r="AC1920">
            <v>0</v>
          </cell>
        </row>
        <row r="1921">
          <cell r="AC1921">
            <v>0</v>
          </cell>
        </row>
        <row r="1922">
          <cell r="AC1922">
            <v>0</v>
          </cell>
        </row>
        <row r="1923">
          <cell r="AC1923">
            <v>0</v>
          </cell>
        </row>
        <row r="1924">
          <cell r="AC1924">
            <v>0</v>
          </cell>
        </row>
        <row r="1925">
          <cell r="AC1925">
            <v>0</v>
          </cell>
        </row>
        <row r="1926">
          <cell r="AC1926">
            <v>0</v>
          </cell>
        </row>
        <row r="1927">
          <cell r="AC1927">
            <v>0</v>
          </cell>
        </row>
        <row r="1928">
          <cell r="AC1928">
            <v>0</v>
          </cell>
        </row>
        <row r="1929">
          <cell r="AC1929">
            <v>0</v>
          </cell>
        </row>
        <row r="1930">
          <cell r="AC1930">
            <v>0</v>
          </cell>
        </row>
        <row r="1931">
          <cell r="AC1931">
            <v>0</v>
          </cell>
        </row>
        <row r="1932">
          <cell r="AC1932">
            <v>0</v>
          </cell>
        </row>
        <row r="1933">
          <cell r="AC1933">
            <v>0</v>
          </cell>
        </row>
        <row r="1934">
          <cell r="AC1934">
            <v>0</v>
          </cell>
        </row>
        <row r="1935">
          <cell r="AC1935">
            <v>0</v>
          </cell>
        </row>
        <row r="1936">
          <cell r="AC1936">
            <v>0</v>
          </cell>
        </row>
        <row r="1937">
          <cell r="AC1937">
            <v>0</v>
          </cell>
        </row>
        <row r="1938">
          <cell r="AC1938">
            <v>0</v>
          </cell>
        </row>
        <row r="1939">
          <cell r="AC1939">
            <v>0</v>
          </cell>
        </row>
        <row r="1940">
          <cell r="AC1940">
            <v>0</v>
          </cell>
        </row>
        <row r="1941">
          <cell r="AC1941">
            <v>0</v>
          </cell>
        </row>
        <row r="1942">
          <cell r="AC1942">
            <v>0</v>
          </cell>
        </row>
        <row r="1943">
          <cell r="AC1943">
            <v>0</v>
          </cell>
        </row>
        <row r="1944">
          <cell r="AC1944">
            <v>0</v>
          </cell>
        </row>
        <row r="1945">
          <cell r="AC1945">
            <v>0</v>
          </cell>
        </row>
        <row r="1946">
          <cell r="AC1946">
            <v>0</v>
          </cell>
        </row>
        <row r="1947">
          <cell r="AC1947">
            <v>0</v>
          </cell>
        </row>
        <row r="1948">
          <cell r="AC1948">
            <v>0</v>
          </cell>
        </row>
        <row r="1949">
          <cell r="AC1949">
            <v>0</v>
          </cell>
        </row>
        <row r="1950">
          <cell r="AC1950">
            <v>0</v>
          </cell>
        </row>
        <row r="1951">
          <cell r="AC1951">
            <v>0</v>
          </cell>
        </row>
        <row r="1952">
          <cell r="AC1952">
            <v>0</v>
          </cell>
        </row>
        <row r="1953">
          <cell r="AC1953">
            <v>0</v>
          </cell>
        </row>
        <row r="1954">
          <cell r="AC1954">
            <v>0</v>
          </cell>
        </row>
        <row r="1955">
          <cell r="AC1955">
            <v>0</v>
          </cell>
        </row>
        <row r="1956">
          <cell r="AC1956">
            <v>0</v>
          </cell>
        </row>
        <row r="1957">
          <cell r="AC1957">
            <v>0</v>
          </cell>
        </row>
        <row r="1958">
          <cell r="AC1958">
            <v>0</v>
          </cell>
        </row>
        <row r="1959">
          <cell r="AC1959">
            <v>0</v>
          </cell>
        </row>
        <row r="1960">
          <cell r="AC1960">
            <v>0</v>
          </cell>
        </row>
        <row r="1961">
          <cell r="AC1961">
            <v>0</v>
          </cell>
        </row>
        <row r="1962">
          <cell r="AC1962">
            <v>0</v>
          </cell>
        </row>
        <row r="1963">
          <cell r="AC1963">
            <v>0</v>
          </cell>
        </row>
        <row r="1964">
          <cell r="AC1964">
            <v>0</v>
          </cell>
        </row>
        <row r="1965">
          <cell r="AC1965">
            <v>0</v>
          </cell>
        </row>
        <row r="1966">
          <cell r="AC1966">
            <v>0</v>
          </cell>
        </row>
        <row r="1967">
          <cell r="AC1967">
            <v>0</v>
          </cell>
        </row>
        <row r="1968">
          <cell r="AC1968">
            <v>0</v>
          </cell>
        </row>
        <row r="1969">
          <cell r="AC1969">
            <v>0</v>
          </cell>
        </row>
        <row r="1970">
          <cell r="AC1970">
            <v>0</v>
          </cell>
        </row>
        <row r="1971">
          <cell r="AC1971">
            <v>0</v>
          </cell>
        </row>
        <row r="1972">
          <cell r="AC1972">
            <v>0</v>
          </cell>
        </row>
        <row r="1973">
          <cell r="AC1973">
            <v>0</v>
          </cell>
        </row>
        <row r="1974">
          <cell r="AC1974">
            <v>0</v>
          </cell>
        </row>
        <row r="1975">
          <cell r="AC1975">
            <v>0</v>
          </cell>
        </row>
        <row r="1976">
          <cell r="AC1976">
            <v>0</v>
          </cell>
        </row>
        <row r="1977">
          <cell r="AC1977">
            <v>0</v>
          </cell>
        </row>
        <row r="1978">
          <cell r="AC1978">
            <v>0</v>
          </cell>
        </row>
        <row r="1979">
          <cell r="AC1979">
            <v>0</v>
          </cell>
        </row>
        <row r="1980">
          <cell r="AC1980">
            <v>0</v>
          </cell>
        </row>
        <row r="1981">
          <cell r="AC1981">
            <v>0</v>
          </cell>
        </row>
        <row r="1982">
          <cell r="AC1982">
            <v>0</v>
          </cell>
        </row>
        <row r="1983">
          <cell r="AC1983">
            <v>0</v>
          </cell>
        </row>
        <row r="1984">
          <cell r="AC1984">
            <v>0</v>
          </cell>
        </row>
        <row r="1985">
          <cell r="AC1985">
            <v>0</v>
          </cell>
        </row>
        <row r="1986">
          <cell r="AC1986">
            <v>0</v>
          </cell>
        </row>
        <row r="1987">
          <cell r="AC1987">
            <v>0</v>
          </cell>
        </row>
        <row r="1988">
          <cell r="AC1988">
            <v>0</v>
          </cell>
        </row>
        <row r="1989">
          <cell r="AC1989">
            <v>0</v>
          </cell>
        </row>
        <row r="1990">
          <cell r="AC1990">
            <v>0</v>
          </cell>
        </row>
        <row r="1991">
          <cell r="AC1991">
            <v>0</v>
          </cell>
        </row>
        <row r="1992">
          <cell r="AC1992">
            <v>0</v>
          </cell>
        </row>
        <row r="1993">
          <cell r="AC1993">
            <v>0</v>
          </cell>
        </row>
        <row r="1994">
          <cell r="AC1994">
            <v>0</v>
          </cell>
        </row>
        <row r="1995">
          <cell r="AC1995">
            <v>0</v>
          </cell>
        </row>
        <row r="1996">
          <cell r="AC1996">
            <v>0</v>
          </cell>
        </row>
        <row r="1997">
          <cell r="AC1997">
            <v>0</v>
          </cell>
        </row>
        <row r="1998">
          <cell r="AC1998">
            <v>0</v>
          </cell>
        </row>
        <row r="1999">
          <cell r="AC1999">
            <v>0</v>
          </cell>
        </row>
        <row r="2000">
          <cell r="AC2000">
            <v>0</v>
          </cell>
        </row>
        <row r="2001">
          <cell r="AC2001">
            <v>0</v>
          </cell>
        </row>
        <row r="2002">
          <cell r="AC2002">
            <v>0</v>
          </cell>
        </row>
        <row r="2003">
          <cell r="AC2003">
            <v>0</v>
          </cell>
        </row>
        <row r="2004">
          <cell r="AC2004">
            <v>0</v>
          </cell>
        </row>
        <row r="2005">
          <cell r="AC2005">
            <v>0</v>
          </cell>
        </row>
        <row r="2006">
          <cell r="AC2006">
            <v>0</v>
          </cell>
        </row>
        <row r="2007">
          <cell r="AC2007">
            <v>0</v>
          </cell>
        </row>
        <row r="2008">
          <cell r="AC2008">
            <v>0</v>
          </cell>
        </row>
        <row r="2009">
          <cell r="AC2009">
            <v>0</v>
          </cell>
        </row>
        <row r="2010">
          <cell r="AC2010">
            <v>0</v>
          </cell>
        </row>
        <row r="2011">
          <cell r="AC2011">
            <v>0</v>
          </cell>
        </row>
        <row r="2012">
          <cell r="AC2012">
            <v>0</v>
          </cell>
        </row>
        <row r="2013">
          <cell r="AC2013">
            <v>0</v>
          </cell>
        </row>
        <row r="2014">
          <cell r="AC2014">
            <v>0</v>
          </cell>
        </row>
        <row r="2015">
          <cell r="AC2015">
            <v>0</v>
          </cell>
        </row>
        <row r="2016">
          <cell r="AC2016">
            <v>0</v>
          </cell>
        </row>
        <row r="2017">
          <cell r="AC2017">
            <v>0</v>
          </cell>
        </row>
        <row r="2018">
          <cell r="AC2018">
            <v>0</v>
          </cell>
        </row>
        <row r="2019">
          <cell r="AC2019">
            <v>0</v>
          </cell>
        </row>
        <row r="2020">
          <cell r="AC2020">
            <v>0</v>
          </cell>
        </row>
        <row r="2021">
          <cell r="AC2021">
            <v>0</v>
          </cell>
        </row>
        <row r="2022">
          <cell r="AC2022">
            <v>0</v>
          </cell>
        </row>
        <row r="2023">
          <cell r="AC2023">
            <v>0</v>
          </cell>
        </row>
        <row r="2024">
          <cell r="AC2024">
            <v>0</v>
          </cell>
        </row>
        <row r="2025">
          <cell r="AC2025">
            <v>0</v>
          </cell>
        </row>
        <row r="2026">
          <cell r="AC2026">
            <v>0</v>
          </cell>
        </row>
        <row r="2027">
          <cell r="AC2027">
            <v>0</v>
          </cell>
        </row>
        <row r="2028">
          <cell r="AC2028">
            <v>0</v>
          </cell>
        </row>
        <row r="2029">
          <cell r="AC2029">
            <v>0</v>
          </cell>
        </row>
        <row r="2030">
          <cell r="AC2030">
            <v>0</v>
          </cell>
        </row>
        <row r="2031">
          <cell r="AC2031">
            <v>0</v>
          </cell>
        </row>
        <row r="2032">
          <cell r="AC2032">
            <v>0</v>
          </cell>
        </row>
        <row r="2033">
          <cell r="AC2033">
            <v>0</v>
          </cell>
        </row>
        <row r="2034">
          <cell r="AC2034">
            <v>0</v>
          </cell>
        </row>
        <row r="2035">
          <cell r="AC2035">
            <v>0</v>
          </cell>
        </row>
        <row r="2036">
          <cell r="AC2036">
            <v>0</v>
          </cell>
        </row>
        <row r="2037">
          <cell r="AC2037">
            <v>0</v>
          </cell>
        </row>
        <row r="2038">
          <cell r="AC2038">
            <v>0</v>
          </cell>
        </row>
        <row r="2039">
          <cell r="AC2039">
            <v>0</v>
          </cell>
        </row>
        <row r="2040">
          <cell r="AC2040">
            <v>0</v>
          </cell>
        </row>
        <row r="2041">
          <cell r="AC2041">
            <v>0</v>
          </cell>
        </row>
        <row r="2042">
          <cell r="AC2042">
            <v>0</v>
          </cell>
        </row>
        <row r="2043">
          <cell r="AC2043">
            <v>0</v>
          </cell>
        </row>
        <row r="2044">
          <cell r="AC2044">
            <v>0</v>
          </cell>
        </row>
        <row r="2045">
          <cell r="AC2045">
            <v>0</v>
          </cell>
        </row>
        <row r="2046">
          <cell r="AC2046">
            <v>0</v>
          </cell>
        </row>
        <row r="2047">
          <cell r="AC2047">
            <v>0</v>
          </cell>
        </row>
        <row r="2048">
          <cell r="AC2048">
            <v>0</v>
          </cell>
        </row>
        <row r="2049">
          <cell r="AC2049">
            <v>0</v>
          </cell>
        </row>
        <row r="2050">
          <cell r="AC2050">
            <v>0</v>
          </cell>
        </row>
        <row r="2051">
          <cell r="AC2051">
            <v>0</v>
          </cell>
        </row>
        <row r="2052">
          <cell r="AC2052">
            <v>0</v>
          </cell>
        </row>
        <row r="2053">
          <cell r="AC2053">
            <v>0</v>
          </cell>
        </row>
        <row r="2054">
          <cell r="AC2054">
            <v>0</v>
          </cell>
        </row>
        <row r="2055">
          <cell r="AC2055">
            <v>0</v>
          </cell>
        </row>
        <row r="2056">
          <cell r="AC2056">
            <v>0</v>
          </cell>
        </row>
        <row r="2057">
          <cell r="AC2057">
            <v>0</v>
          </cell>
        </row>
        <row r="2058">
          <cell r="AC2058">
            <v>0</v>
          </cell>
        </row>
        <row r="2059">
          <cell r="AC2059">
            <v>0</v>
          </cell>
        </row>
        <row r="2060">
          <cell r="AC2060">
            <v>0</v>
          </cell>
        </row>
        <row r="2061">
          <cell r="AC2061">
            <v>0</v>
          </cell>
        </row>
        <row r="2062">
          <cell r="AC2062">
            <v>0</v>
          </cell>
        </row>
        <row r="2063">
          <cell r="AC2063">
            <v>0</v>
          </cell>
        </row>
        <row r="2064">
          <cell r="AC2064">
            <v>0</v>
          </cell>
        </row>
        <row r="2065">
          <cell r="AC2065">
            <v>0</v>
          </cell>
        </row>
        <row r="2066">
          <cell r="AC2066">
            <v>0</v>
          </cell>
        </row>
        <row r="2067">
          <cell r="AC2067">
            <v>0</v>
          </cell>
        </row>
        <row r="2068">
          <cell r="AC2068">
            <v>0</v>
          </cell>
        </row>
        <row r="2069">
          <cell r="AC2069">
            <v>0</v>
          </cell>
        </row>
        <row r="2070">
          <cell r="AC2070">
            <v>0</v>
          </cell>
        </row>
        <row r="2071">
          <cell r="AC2071">
            <v>0</v>
          </cell>
        </row>
        <row r="2072">
          <cell r="AC2072">
            <v>0</v>
          </cell>
        </row>
        <row r="2073">
          <cell r="AC2073">
            <v>0</v>
          </cell>
        </row>
        <row r="2074">
          <cell r="AC2074">
            <v>0</v>
          </cell>
        </row>
        <row r="2075">
          <cell r="AC2075">
            <v>0</v>
          </cell>
        </row>
        <row r="2076">
          <cell r="AC2076">
            <v>0</v>
          </cell>
        </row>
        <row r="2077">
          <cell r="AC2077">
            <v>0</v>
          </cell>
        </row>
        <row r="2078">
          <cell r="AC2078">
            <v>0</v>
          </cell>
        </row>
        <row r="2079">
          <cell r="AC2079">
            <v>0</v>
          </cell>
        </row>
        <row r="2080">
          <cell r="AC2080">
            <v>0</v>
          </cell>
        </row>
        <row r="2081">
          <cell r="AC2081">
            <v>0</v>
          </cell>
        </row>
        <row r="2082">
          <cell r="AC2082">
            <v>0</v>
          </cell>
        </row>
        <row r="2083">
          <cell r="AC2083">
            <v>0</v>
          </cell>
        </row>
        <row r="2084">
          <cell r="AC2084">
            <v>0</v>
          </cell>
        </row>
        <row r="2085">
          <cell r="AC2085">
            <v>0</v>
          </cell>
        </row>
        <row r="2086">
          <cell r="AC2086">
            <v>0</v>
          </cell>
        </row>
        <row r="2087">
          <cell r="AC2087">
            <v>0</v>
          </cell>
        </row>
        <row r="2088">
          <cell r="AC2088">
            <v>0</v>
          </cell>
        </row>
        <row r="2089">
          <cell r="AC2089">
            <v>0</v>
          </cell>
        </row>
        <row r="2090">
          <cell r="AC2090">
            <v>0</v>
          </cell>
        </row>
        <row r="2091">
          <cell r="AC2091">
            <v>0</v>
          </cell>
        </row>
        <row r="2092">
          <cell r="AC2092">
            <v>0</v>
          </cell>
        </row>
        <row r="2093">
          <cell r="AC2093">
            <v>0</v>
          </cell>
        </row>
        <row r="2094">
          <cell r="AC2094">
            <v>0</v>
          </cell>
        </row>
        <row r="2095">
          <cell r="AC2095">
            <v>0</v>
          </cell>
        </row>
        <row r="2096">
          <cell r="AC2096">
            <v>0</v>
          </cell>
        </row>
        <row r="2097">
          <cell r="AC2097">
            <v>0</v>
          </cell>
        </row>
        <row r="2098">
          <cell r="AC2098">
            <v>0</v>
          </cell>
        </row>
        <row r="2099">
          <cell r="AC2099">
            <v>0</v>
          </cell>
        </row>
        <row r="2100">
          <cell r="AC2100">
            <v>0</v>
          </cell>
        </row>
        <row r="2101">
          <cell r="AC2101">
            <v>0</v>
          </cell>
        </row>
        <row r="2102">
          <cell r="AC2102">
            <v>0</v>
          </cell>
        </row>
        <row r="2103">
          <cell r="AC2103">
            <v>0</v>
          </cell>
        </row>
        <row r="2104">
          <cell r="AC2104">
            <v>0</v>
          </cell>
        </row>
        <row r="2105">
          <cell r="AC2105">
            <v>0</v>
          </cell>
        </row>
        <row r="2106">
          <cell r="AC2106">
            <v>0</v>
          </cell>
        </row>
        <row r="2107">
          <cell r="AC2107">
            <v>0</v>
          </cell>
        </row>
        <row r="2108">
          <cell r="AC2108">
            <v>0</v>
          </cell>
        </row>
        <row r="2109">
          <cell r="AC2109">
            <v>0</v>
          </cell>
        </row>
        <row r="2110">
          <cell r="AC2110">
            <v>0</v>
          </cell>
        </row>
        <row r="2111">
          <cell r="AC2111">
            <v>0</v>
          </cell>
        </row>
        <row r="2112">
          <cell r="AC2112">
            <v>0</v>
          </cell>
        </row>
        <row r="2113">
          <cell r="AC2113">
            <v>0</v>
          </cell>
        </row>
        <row r="2114">
          <cell r="AC2114">
            <v>0</v>
          </cell>
        </row>
        <row r="2115">
          <cell r="AC2115">
            <v>0</v>
          </cell>
        </row>
        <row r="2116">
          <cell r="AC2116">
            <v>0</v>
          </cell>
        </row>
        <row r="2117">
          <cell r="AC2117">
            <v>0</v>
          </cell>
        </row>
        <row r="2118">
          <cell r="AC2118">
            <v>0</v>
          </cell>
        </row>
        <row r="2119">
          <cell r="AC2119">
            <v>0</v>
          </cell>
        </row>
        <row r="2120">
          <cell r="AC2120">
            <v>0</v>
          </cell>
        </row>
        <row r="2121">
          <cell r="AC2121">
            <v>0</v>
          </cell>
        </row>
        <row r="2122">
          <cell r="AC2122">
            <v>0</v>
          </cell>
        </row>
        <row r="2123">
          <cell r="AC2123">
            <v>0</v>
          </cell>
        </row>
        <row r="2124">
          <cell r="AC2124">
            <v>0</v>
          </cell>
        </row>
        <row r="2125">
          <cell r="AC2125">
            <v>0</v>
          </cell>
        </row>
        <row r="2126">
          <cell r="AC2126">
            <v>0</v>
          </cell>
        </row>
        <row r="2127">
          <cell r="AC2127">
            <v>0</v>
          </cell>
        </row>
        <row r="2128">
          <cell r="AC2128">
            <v>0</v>
          </cell>
        </row>
        <row r="2129">
          <cell r="AC2129">
            <v>0</v>
          </cell>
        </row>
        <row r="2130">
          <cell r="AC2130">
            <v>0</v>
          </cell>
        </row>
        <row r="2131">
          <cell r="AC2131">
            <v>0</v>
          </cell>
        </row>
        <row r="2132">
          <cell r="AC2132">
            <v>0</v>
          </cell>
        </row>
        <row r="2133">
          <cell r="AC2133">
            <v>0</v>
          </cell>
        </row>
        <row r="2134">
          <cell r="AC2134">
            <v>0</v>
          </cell>
        </row>
        <row r="2135">
          <cell r="AC2135">
            <v>0</v>
          </cell>
        </row>
        <row r="2136">
          <cell r="AC2136">
            <v>0</v>
          </cell>
        </row>
        <row r="2137">
          <cell r="AC2137">
            <v>0</v>
          </cell>
        </row>
        <row r="2138">
          <cell r="AC2138">
            <v>0</v>
          </cell>
        </row>
        <row r="2139">
          <cell r="AC2139">
            <v>0</v>
          </cell>
        </row>
        <row r="2140">
          <cell r="AC2140">
            <v>0</v>
          </cell>
        </row>
        <row r="2141">
          <cell r="AC2141">
            <v>0</v>
          </cell>
        </row>
        <row r="2142">
          <cell r="AC2142">
            <v>0</v>
          </cell>
        </row>
        <row r="2143">
          <cell r="AC2143">
            <v>0</v>
          </cell>
        </row>
        <row r="2144">
          <cell r="AC2144">
            <v>0</v>
          </cell>
        </row>
        <row r="2145">
          <cell r="AC2145">
            <v>0</v>
          </cell>
        </row>
        <row r="2146">
          <cell r="AC2146">
            <v>0</v>
          </cell>
        </row>
        <row r="2147">
          <cell r="AC2147">
            <v>0</v>
          </cell>
        </row>
        <row r="2148">
          <cell r="AC2148">
            <v>0</v>
          </cell>
        </row>
        <row r="2149">
          <cell r="AC2149">
            <v>0</v>
          </cell>
        </row>
        <row r="2150">
          <cell r="AC2150">
            <v>0</v>
          </cell>
        </row>
        <row r="2151">
          <cell r="AC2151">
            <v>0</v>
          </cell>
        </row>
        <row r="2152">
          <cell r="AC2152">
            <v>0</v>
          </cell>
        </row>
        <row r="2153">
          <cell r="AC2153">
            <v>0</v>
          </cell>
        </row>
        <row r="2154">
          <cell r="AC2154">
            <v>0</v>
          </cell>
        </row>
        <row r="2155">
          <cell r="AC2155">
            <v>0</v>
          </cell>
        </row>
        <row r="2156">
          <cell r="AC2156">
            <v>0</v>
          </cell>
        </row>
        <row r="2157">
          <cell r="AC2157">
            <v>0</v>
          </cell>
        </row>
        <row r="2158">
          <cell r="AC2158">
            <v>0</v>
          </cell>
        </row>
        <row r="2159">
          <cell r="AC2159">
            <v>0</v>
          </cell>
        </row>
        <row r="2160">
          <cell r="AC2160">
            <v>0</v>
          </cell>
        </row>
        <row r="2161">
          <cell r="AC2161">
            <v>0</v>
          </cell>
        </row>
        <row r="2162">
          <cell r="AC2162">
            <v>0</v>
          </cell>
        </row>
        <row r="2163">
          <cell r="AC2163">
            <v>0</v>
          </cell>
        </row>
        <row r="2164">
          <cell r="AC2164">
            <v>0</v>
          </cell>
        </row>
        <row r="2165">
          <cell r="AC2165">
            <v>0</v>
          </cell>
        </row>
        <row r="2166">
          <cell r="AC2166">
            <v>0</v>
          </cell>
        </row>
        <row r="2167">
          <cell r="AC2167">
            <v>0</v>
          </cell>
        </row>
        <row r="2168">
          <cell r="AC2168">
            <v>0</v>
          </cell>
        </row>
        <row r="2169">
          <cell r="AC2169">
            <v>0</v>
          </cell>
        </row>
        <row r="2170">
          <cell r="AC2170">
            <v>0</v>
          </cell>
        </row>
        <row r="2171">
          <cell r="AC2171">
            <v>0</v>
          </cell>
        </row>
        <row r="2172">
          <cell r="AC2172">
            <v>0</v>
          </cell>
        </row>
        <row r="2173">
          <cell r="AC2173">
            <v>0</v>
          </cell>
        </row>
        <row r="2174">
          <cell r="AC2174">
            <v>0</v>
          </cell>
        </row>
        <row r="2175">
          <cell r="AC2175">
            <v>0</v>
          </cell>
        </row>
        <row r="2176">
          <cell r="AC2176">
            <v>0</v>
          </cell>
        </row>
        <row r="2177">
          <cell r="AC2177">
            <v>0</v>
          </cell>
        </row>
        <row r="2178">
          <cell r="AC2178">
            <v>0</v>
          </cell>
        </row>
        <row r="2179">
          <cell r="AC2179">
            <v>0</v>
          </cell>
        </row>
        <row r="2180">
          <cell r="AC2180">
            <v>0</v>
          </cell>
        </row>
        <row r="2181">
          <cell r="AC2181">
            <v>0</v>
          </cell>
        </row>
        <row r="2182">
          <cell r="AC2182">
            <v>0</v>
          </cell>
        </row>
        <row r="2183">
          <cell r="AC2183">
            <v>0</v>
          </cell>
        </row>
        <row r="2184">
          <cell r="AC2184">
            <v>0</v>
          </cell>
        </row>
        <row r="2185">
          <cell r="AC2185">
            <v>0</v>
          </cell>
        </row>
        <row r="2186">
          <cell r="AC2186">
            <v>0</v>
          </cell>
        </row>
        <row r="2187">
          <cell r="AC2187">
            <v>0</v>
          </cell>
        </row>
        <row r="2188">
          <cell r="AC2188">
            <v>0</v>
          </cell>
        </row>
        <row r="2189">
          <cell r="AC2189">
            <v>0</v>
          </cell>
        </row>
        <row r="2190">
          <cell r="AC2190">
            <v>0</v>
          </cell>
        </row>
        <row r="2191">
          <cell r="AC2191">
            <v>0</v>
          </cell>
        </row>
        <row r="2192">
          <cell r="AC2192">
            <v>0</v>
          </cell>
        </row>
        <row r="2193">
          <cell r="AC2193">
            <v>0</v>
          </cell>
        </row>
        <row r="2194">
          <cell r="AC2194">
            <v>0</v>
          </cell>
        </row>
        <row r="2195">
          <cell r="AC2195">
            <v>0</v>
          </cell>
        </row>
        <row r="2196">
          <cell r="AC2196">
            <v>0</v>
          </cell>
        </row>
        <row r="2197">
          <cell r="AC2197">
            <v>0</v>
          </cell>
        </row>
        <row r="2198">
          <cell r="AC2198">
            <v>0</v>
          </cell>
        </row>
        <row r="2199">
          <cell r="AC2199">
            <v>0</v>
          </cell>
        </row>
        <row r="2200">
          <cell r="AC2200">
            <v>0</v>
          </cell>
        </row>
        <row r="2201">
          <cell r="AC2201">
            <v>0</v>
          </cell>
        </row>
        <row r="2202">
          <cell r="AC2202">
            <v>0</v>
          </cell>
        </row>
        <row r="2203">
          <cell r="AC2203">
            <v>0</v>
          </cell>
        </row>
        <row r="2204">
          <cell r="AC2204">
            <v>0</v>
          </cell>
        </row>
        <row r="2205">
          <cell r="AC2205">
            <v>0</v>
          </cell>
        </row>
        <row r="2206">
          <cell r="AC2206">
            <v>0</v>
          </cell>
        </row>
        <row r="2207">
          <cell r="AC2207">
            <v>0</v>
          </cell>
        </row>
        <row r="2208">
          <cell r="AC2208">
            <v>0</v>
          </cell>
        </row>
        <row r="2209">
          <cell r="AC2209">
            <v>0</v>
          </cell>
        </row>
        <row r="2210">
          <cell r="AC2210">
            <v>0</v>
          </cell>
        </row>
        <row r="2211">
          <cell r="AC2211">
            <v>0</v>
          </cell>
        </row>
        <row r="2212">
          <cell r="AC2212">
            <v>0</v>
          </cell>
        </row>
        <row r="2213">
          <cell r="AC2213">
            <v>0</v>
          </cell>
        </row>
        <row r="2214">
          <cell r="AC2214">
            <v>0</v>
          </cell>
        </row>
        <row r="2215">
          <cell r="AC2215">
            <v>0</v>
          </cell>
        </row>
        <row r="2216">
          <cell r="AC2216">
            <v>0</v>
          </cell>
        </row>
        <row r="2217">
          <cell r="AC2217">
            <v>0</v>
          </cell>
        </row>
        <row r="2218">
          <cell r="AC2218">
            <v>0</v>
          </cell>
        </row>
        <row r="2219">
          <cell r="AC2219">
            <v>0</v>
          </cell>
        </row>
        <row r="2220">
          <cell r="AC2220">
            <v>0</v>
          </cell>
        </row>
        <row r="2221">
          <cell r="AC2221">
            <v>0</v>
          </cell>
        </row>
        <row r="2222">
          <cell r="AC2222">
            <v>0</v>
          </cell>
        </row>
        <row r="2223">
          <cell r="AC2223">
            <v>0</v>
          </cell>
        </row>
        <row r="2224">
          <cell r="AC2224">
            <v>0</v>
          </cell>
        </row>
        <row r="2225">
          <cell r="AC2225">
            <v>0</v>
          </cell>
        </row>
        <row r="2226">
          <cell r="AC2226">
            <v>0</v>
          </cell>
        </row>
        <row r="2227">
          <cell r="AC2227">
            <v>0</v>
          </cell>
        </row>
        <row r="2228">
          <cell r="AC2228">
            <v>0</v>
          </cell>
        </row>
        <row r="2229">
          <cell r="AC2229">
            <v>0</v>
          </cell>
        </row>
        <row r="2230">
          <cell r="AC2230">
            <v>0</v>
          </cell>
        </row>
        <row r="2231">
          <cell r="AC2231">
            <v>0</v>
          </cell>
        </row>
        <row r="2232">
          <cell r="AC2232">
            <v>0</v>
          </cell>
        </row>
        <row r="2233">
          <cell r="AC2233">
            <v>0</v>
          </cell>
        </row>
        <row r="2234">
          <cell r="AC2234">
            <v>0</v>
          </cell>
        </row>
        <row r="2235">
          <cell r="AC2235">
            <v>0</v>
          </cell>
        </row>
        <row r="2236">
          <cell r="AC2236">
            <v>0</v>
          </cell>
        </row>
        <row r="2237">
          <cell r="AC2237">
            <v>0</v>
          </cell>
        </row>
        <row r="2238">
          <cell r="AC2238">
            <v>0</v>
          </cell>
        </row>
        <row r="2239">
          <cell r="AC2239">
            <v>0</v>
          </cell>
        </row>
        <row r="2240">
          <cell r="AC2240">
            <v>0</v>
          </cell>
        </row>
        <row r="2241">
          <cell r="AC2241">
            <v>0</v>
          </cell>
        </row>
        <row r="2242">
          <cell r="AC2242">
            <v>0</v>
          </cell>
        </row>
        <row r="2243">
          <cell r="AC2243">
            <v>0</v>
          </cell>
        </row>
        <row r="2244">
          <cell r="AC2244">
            <v>0</v>
          </cell>
        </row>
        <row r="2245">
          <cell r="AC2245">
            <v>0</v>
          </cell>
        </row>
        <row r="2246">
          <cell r="AC2246">
            <v>0</v>
          </cell>
        </row>
        <row r="2247">
          <cell r="AC2247">
            <v>0</v>
          </cell>
        </row>
        <row r="2248">
          <cell r="AC2248">
            <v>0</v>
          </cell>
        </row>
        <row r="2249">
          <cell r="AC2249">
            <v>0</v>
          </cell>
        </row>
        <row r="2250">
          <cell r="AC2250">
            <v>0</v>
          </cell>
        </row>
        <row r="2251">
          <cell r="AC2251">
            <v>0</v>
          </cell>
        </row>
        <row r="2252">
          <cell r="AC2252">
            <v>0</v>
          </cell>
        </row>
        <row r="2253">
          <cell r="AC2253">
            <v>0</v>
          </cell>
        </row>
        <row r="2254">
          <cell r="AC2254">
            <v>0</v>
          </cell>
        </row>
        <row r="2255">
          <cell r="AC2255">
            <v>0</v>
          </cell>
        </row>
        <row r="2256">
          <cell r="AC2256">
            <v>0</v>
          </cell>
        </row>
        <row r="2257">
          <cell r="AC2257">
            <v>0</v>
          </cell>
        </row>
        <row r="2258">
          <cell r="AC2258">
            <v>0</v>
          </cell>
        </row>
        <row r="2259">
          <cell r="AC2259">
            <v>0</v>
          </cell>
        </row>
        <row r="2260">
          <cell r="AC2260">
            <v>0</v>
          </cell>
        </row>
        <row r="2261">
          <cell r="AC2261">
            <v>0</v>
          </cell>
        </row>
        <row r="2262">
          <cell r="AC2262">
            <v>0</v>
          </cell>
        </row>
        <row r="2263">
          <cell r="AC2263">
            <v>0</v>
          </cell>
        </row>
        <row r="2264">
          <cell r="AC2264">
            <v>0</v>
          </cell>
        </row>
        <row r="2265">
          <cell r="AC2265">
            <v>0</v>
          </cell>
        </row>
        <row r="2266">
          <cell r="AC2266">
            <v>0</v>
          </cell>
        </row>
        <row r="2267">
          <cell r="AC2267">
            <v>0</v>
          </cell>
        </row>
        <row r="2268">
          <cell r="AC2268">
            <v>0</v>
          </cell>
        </row>
        <row r="2269">
          <cell r="AC2269">
            <v>0</v>
          </cell>
        </row>
        <row r="2270">
          <cell r="AC2270">
            <v>0</v>
          </cell>
        </row>
        <row r="2271">
          <cell r="AC2271">
            <v>0</v>
          </cell>
        </row>
        <row r="2272">
          <cell r="AC2272">
            <v>0</v>
          </cell>
        </row>
        <row r="2273">
          <cell r="AC2273">
            <v>0</v>
          </cell>
        </row>
        <row r="2274">
          <cell r="AC2274">
            <v>0</v>
          </cell>
        </row>
        <row r="2275">
          <cell r="AC2275">
            <v>0</v>
          </cell>
        </row>
        <row r="2276">
          <cell r="AC2276">
            <v>0</v>
          </cell>
        </row>
        <row r="2277">
          <cell r="AC2277">
            <v>0</v>
          </cell>
        </row>
        <row r="2278">
          <cell r="AC2278">
            <v>0</v>
          </cell>
        </row>
        <row r="2279">
          <cell r="AC2279">
            <v>0</v>
          </cell>
        </row>
        <row r="2280">
          <cell r="AC2280">
            <v>0</v>
          </cell>
        </row>
        <row r="2281">
          <cell r="AC2281">
            <v>0</v>
          </cell>
        </row>
        <row r="2282">
          <cell r="AC2282">
            <v>0</v>
          </cell>
        </row>
        <row r="2283">
          <cell r="AC2283">
            <v>0</v>
          </cell>
        </row>
        <row r="2284">
          <cell r="AC2284">
            <v>0</v>
          </cell>
        </row>
        <row r="2285">
          <cell r="AC2285">
            <v>0</v>
          </cell>
        </row>
        <row r="2286">
          <cell r="AC2286">
            <v>0</v>
          </cell>
        </row>
        <row r="2287">
          <cell r="AC2287">
            <v>0</v>
          </cell>
        </row>
        <row r="2288">
          <cell r="AC2288">
            <v>0</v>
          </cell>
        </row>
        <row r="2289">
          <cell r="AC2289">
            <v>0</v>
          </cell>
        </row>
        <row r="2290">
          <cell r="AC2290">
            <v>0</v>
          </cell>
        </row>
        <row r="2291">
          <cell r="AC2291">
            <v>0</v>
          </cell>
        </row>
        <row r="2292">
          <cell r="AC2292">
            <v>0</v>
          </cell>
        </row>
        <row r="2293">
          <cell r="AC2293">
            <v>0</v>
          </cell>
        </row>
        <row r="2294">
          <cell r="AC2294">
            <v>0</v>
          </cell>
        </row>
        <row r="2295">
          <cell r="AC2295">
            <v>0</v>
          </cell>
        </row>
        <row r="2296">
          <cell r="AC2296">
            <v>0</v>
          </cell>
        </row>
        <row r="2297">
          <cell r="AC2297">
            <v>0</v>
          </cell>
        </row>
        <row r="2298">
          <cell r="AC2298">
            <v>0</v>
          </cell>
        </row>
        <row r="2299">
          <cell r="AC2299">
            <v>0</v>
          </cell>
        </row>
        <row r="2300">
          <cell r="AC2300">
            <v>0</v>
          </cell>
        </row>
        <row r="2301">
          <cell r="AC2301">
            <v>0</v>
          </cell>
        </row>
        <row r="2302">
          <cell r="AC2302">
            <v>0</v>
          </cell>
        </row>
        <row r="2303">
          <cell r="AC2303">
            <v>0</v>
          </cell>
        </row>
        <row r="2304">
          <cell r="AC2304">
            <v>0</v>
          </cell>
        </row>
        <row r="2305">
          <cell r="AC2305">
            <v>0</v>
          </cell>
        </row>
        <row r="2306">
          <cell r="AC2306">
            <v>0</v>
          </cell>
        </row>
        <row r="2307">
          <cell r="AC2307">
            <v>0</v>
          </cell>
        </row>
        <row r="2308">
          <cell r="AC2308">
            <v>0</v>
          </cell>
        </row>
        <row r="2309">
          <cell r="AC2309">
            <v>0</v>
          </cell>
        </row>
        <row r="2310">
          <cell r="AC2310">
            <v>0</v>
          </cell>
        </row>
        <row r="2311">
          <cell r="AC2311">
            <v>0</v>
          </cell>
        </row>
        <row r="2312">
          <cell r="AC2312">
            <v>0</v>
          </cell>
        </row>
        <row r="2313">
          <cell r="AC2313">
            <v>0</v>
          </cell>
        </row>
        <row r="2314">
          <cell r="AC2314">
            <v>0</v>
          </cell>
        </row>
        <row r="2315">
          <cell r="AC2315">
            <v>0</v>
          </cell>
        </row>
        <row r="2316">
          <cell r="AC2316">
            <v>0</v>
          </cell>
        </row>
        <row r="2317">
          <cell r="AC2317">
            <v>0</v>
          </cell>
        </row>
        <row r="2318">
          <cell r="AC2318">
            <v>0</v>
          </cell>
        </row>
        <row r="2319">
          <cell r="AC2319">
            <v>0</v>
          </cell>
        </row>
        <row r="2320">
          <cell r="AC2320">
            <v>0</v>
          </cell>
        </row>
        <row r="2321">
          <cell r="AC2321">
            <v>0</v>
          </cell>
        </row>
        <row r="2322">
          <cell r="AC2322">
            <v>0</v>
          </cell>
        </row>
        <row r="2323">
          <cell r="AC2323">
            <v>0</v>
          </cell>
        </row>
        <row r="2324">
          <cell r="AC2324">
            <v>0</v>
          </cell>
        </row>
        <row r="2325">
          <cell r="AC2325">
            <v>0</v>
          </cell>
        </row>
        <row r="2326">
          <cell r="AC2326">
            <v>0</v>
          </cell>
        </row>
        <row r="2327">
          <cell r="AC2327">
            <v>0</v>
          </cell>
        </row>
        <row r="2328">
          <cell r="AC2328">
            <v>0</v>
          </cell>
        </row>
        <row r="2329">
          <cell r="AC2329">
            <v>0</v>
          </cell>
        </row>
        <row r="2330">
          <cell r="AC2330">
            <v>0</v>
          </cell>
        </row>
        <row r="2331">
          <cell r="AC2331">
            <v>0</v>
          </cell>
        </row>
        <row r="2332">
          <cell r="AC2332">
            <v>0</v>
          </cell>
        </row>
        <row r="2333">
          <cell r="AC2333">
            <v>0</v>
          </cell>
        </row>
        <row r="2334">
          <cell r="AC2334">
            <v>0</v>
          </cell>
        </row>
        <row r="2335">
          <cell r="AC2335">
            <v>0</v>
          </cell>
        </row>
        <row r="2336">
          <cell r="AC2336">
            <v>0</v>
          </cell>
        </row>
        <row r="2337">
          <cell r="AC2337">
            <v>0</v>
          </cell>
        </row>
        <row r="2338">
          <cell r="AC2338">
            <v>0</v>
          </cell>
        </row>
        <row r="2339">
          <cell r="AC2339">
            <v>0</v>
          </cell>
        </row>
        <row r="2340">
          <cell r="AC2340">
            <v>0</v>
          </cell>
        </row>
        <row r="2341">
          <cell r="AC2341">
            <v>0</v>
          </cell>
        </row>
        <row r="2342">
          <cell r="AC2342">
            <v>0</v>
          </cell>
        </row>
        <row r="2343">
          <cell r="AC2343">
            <v>0</v>
          </cell>
        </row>
        <row r="2344">
          <cell r="AC2344">
            <v>0</v>
          </cell>
        </row>
        <row r="2345">
          <cell r="AC2345">
            <v>0</v>
          </cell>
        </row>
        <row r="2346">
          <cell r="AC2346">
            <v>0</v>
          </cell>
        </row>
        <row r="2347">
          <cell r="AC2347">
            <v>0</v>
          </cell>
        </row>
        <row r="2348">
          <cell r="AC2348">
            <v>0</v>
          </cell>
        </row>
        <row r="2349">
          <cell r="AC2349">
            <v>0</v>
          </cell>
        </row>
        <row r="2350">
          <cell r="AC2350">
            <v>0</v>
          </cell>
        </row>
        <row r="2351">
          <cell r="AC2351">
            <v>0</v>
          </cell>
        </row>
        <row r="2352">
          <cell r="AC2352">
            <v>0</v>
          </cell>
        </row>
        <row r="2353">
          <cell r="AC2353">
            <v>0</v>
          </cell>
        </row>
        <row r="2354">
          <cell r="AC2354">
            <v>0</v>
          </cell>
        </row>
        <row r="2355">
          <cell r="AC2355">
            <v>0</v>
          </cell>
        </row>
        <row r="2356">
          <cell r="AC2356">
            <v>0</v>
          </cell>
        </row>
        <row r="2357">
          <cell r="AC2357">
            <v>0</v>
          </cell>
        </row>
        <row r="2358">
          <cell r="AC2358">
            <v>0</v>
          </cell>
        </row>
        <row r="2359">
          <cell r="AC2359">
            <v>0</v>
          </cell>
        </row>
        <row r="2360">
          <cell r="AC2360">
            <v>0</v>
          </cell>
        </row>
        <row r="2361">
          <cell r="AC2361">
            <v>0</v>
          </cell>
        </row>
        <row r="2362">
          <cell r="AC2362">
            <v>0</v>
          </cell>
        </row>
        <row r="2363">
          <cell r="AC2363">
            <v>0</v>
          </cell>
        </row>
        <row r="2364">
          <cell r="AC2364">
            <v>0</v>
          </cell>
        </row>
        <row r="2365">
          <cell r="AC2365">
            <v>0</v>
          </cell>
        </row>
        <row r="2366">
          <cell r="AC2366">
            <v>0</v>
          </cell>
        </row>
        <row r="2367">
          <cell r="AC2367">
            <v>0</v>
          </cell>
        </row>
        <row r="2368">
          <cell r="AC2368">
            <v>0</v>
          </cell>
        </row>
        <row r="2369">
          <cell r="AC2369">
            <v>0</v>
          </cell>
        </row>
        <row r="2370">
          <cell r="AC2370">
            <v>0</v>
          </cell>
        </row>
        <row r="2371">
          <cell r="AC2371">
            <v>0</v>
          </cell>
        </row>
        <row r="2372">
          <cell r="AC2372">
            <v>0</v>
          </cell>
        </row>
        <row r="2373">
          <cell r="AC2373">
            <v>0</v>
          </cell>
        </row>
        <row r="2374">
          <cell r="AC2374">
            <v>0</v>
          </cell>
        </row>
        <row r="2375">
          <cell r="AC2375">
            <v>0</v>
          </cell>
        </row>
        <row r="2376">
          <cell r="AC2376">
            <v>0</v>
          </cell>
        </row>
        <row r="2377">
          <cell r="AC2377">
            <v>0</v>
          </cell>
        </row>
        <row r="2378">
          <cell r="AC2378">
            <v>0</v>
          </cell>
        </row>
        <row r="2379">
          <cell r="AC2379">
            <v>0</v>
          </cell>
        </row>
        <row r="2380">
          <cell r="AC2380">
            <v>0</v>
          </cell>
        </row>
        <row r="2381">
          <cell r="AC2381">
            <v>0</v>
          </cell>
        </row>
        <row r="2382">
          <cell r="AC2382">
            <v>0</v>
          </cell>
        </row>
        <row r="2383">
          <cell r="AC2383">
            <v>0</v>
          </cell>
        </row>
        <row r="2384">
          <cell r="AC2384">
            <v>0</v>
          </cell>
        </row>
        <row r="2385">
          <cell r="AC2385">
            <v>0</v>
          </cell>
        </row>
        <row r="2386">
          <cell r="AC2386">
            <v>0</v>
          </cell>
        </row>
        <row r="2387">
          <cell r="AC2387">
            <v>0</v>
          </cell>
        </row>
        <row r="2388">
          <cell r="AC2388">
            <v>0</v>
          </cell>
        </row>
        <row r="2389">
          <cell r="AC2389">
            <v>0</v>
          </cell>
        </row>
        <row r="2390">
          <cell r="AC2390">
            <v>0</v>
          </cell>
        </row>
        <row r="2391">
          <cell r="AC2391">
            <v>0</v>
          </cell>
        </row>
        <row r="2392">
          <cell r="AC2392">
            <v>0</v>
          </cell>
        </row>
        <row r="2393">
          <cell r="AC2393">
            <v>0</v>
          </cell>
        </row>
        <row r="2394">
          <cell r="AC2394">
            <v>0</v>
          </cell>
        </row>
        <row r="2395">
          <cell r="AC2395">
            <v>0</v>
          </cell>
        </row>
        <row r="2396">
          <cell r="AC2396">
            <v>0</v>
          </cell>
        </row>
        <row r="2397">
          <cell r="AC2397">
            <v>0</v>
          </cell>
        </row>
        <row r="2398">
          <cell r="AC2398">
            <v>0</v>
          </cell>
        </row>
        <row r="2399">
          <cell r="AC2399">
            <v>0</v>
          </cell>
        </row>
        <row r="2400">
          <cell r="AC2400">
            <v>0</v>
          </cell>
        </row>
        <row r="2401">
          <cell r="AC2401">
            <v>0</v>
          </cell>
        </row>
        <row r="2402">
          <cell r="AC2402">
            <v>0</v>
          </cell>
        </row>
        <row r="2403">
          <cell r="AC2403">
            <v>0</v>
          </cell>
        </row>
        <row r="2404">
          <cell r="AC2404">
            <v>0</v>
          </cell>
        </row>
        <row r="2405">
          <cell r="AC2405">
            <v>0</v>
          </cell>
        </row>
        <row r="2406">
          <cell r="AC2406">
            <v>0</v>
          </cell>
        </row>
        <row r="2407">
          <cell r="AC2407">
            <v>0</v>
          </cell>
        </row>
        <row r="2408">
          <cell r="AC2408">
            <v>0</v>
          </cell>
        </row>
        <row r="2409">
          <cell r="AC2409">
            <v>0</v>
          </cell>
        </row>
        <row r="2410">
          <cell r="AC2410">
            <v>0</v>
          </cell>
        </row>
        <row r="2411">
          <cell r="AC2411">
            <v>0</v>
          </cell>
        </row>
        <row r="2412">
          <cell r="AC2412">
            <v>0</v>
          </cell>
        </row>
        <row r="2413">
          <cell r="AC2413">
            <v>0</v>
          </cell>
        </row>
        <row r="2414">
          <cell r="AC2414">
            <v>0</v>
          </cell>
        </row>
        <row r="2415">
          <cell r="AC2415">
            <v>0</v>
          </cell>
        </row>
        <row r="2416">
          <cell r="AC2416">
            <v>0</v>
          </cell>
        </row>
        <row r="2417">
          <cell r="AC2417">
            <v>0</v>
          </cell>
        </row>
        <row r="2418">
          <cell r="AC2418">
            <v>0</v>
          </cell>
        </row>
        <row r="2419">
          <cell r="AC2419">
            <v>0</v>
          </cell>
        </row>
        <row r="2420">
          <cell r="AC2420">
            <v>0</v>
          </cell>
        </row>
        <row r="2421">
          <cell r="AC2421">
            <v>0</v>
          </cell>
        </row>
        <row r="2422">
          <cell r="AC2422">
            <v>0</v>
          </cell>
        </row>
        <row r="2423">
          <cell r="AC2423">
            <v>0</v>
          </cell>
        </row>
        <row r="2424">
          <cell r="AC2424">
            <v>0</v>
          </cell>
        </row>
        <row r="2425">
          <cell r="AC2425">
            <v>0</v>
          </cell>
        </row>
        <row r="2426">
          <cell r="AC2426">
            <v>0</v>
          </cell>
        </row>
        <row r="2427">
          <cell r="AC2427">
            <v>0</v>
          </cell>
        </row>
        <row r="2428">
          <cell r="AC2428">
            <v>0</v>
          </cell>
        </row>
        <row r="2429">
          <cell r="AC2429">
            <v>0</v>
          </cell>
        </row>
        <row r="2430">
          <cell r="AC2430">
            <v>0</v>
          </cell>
        </row>
        <row r="2431">
          <cell r="AC2431">
            <v>0</v>
          </cell>
        </row>
        <row r="2432">
          <cell r="AC2432">
            <v>0</v>
          </cell>
        </row>
        <row r="2433">
          <cell r="AC2433">
            <v>0</v>
          </cell>
        </row>
        <row r="2434">
          <cell r="AC2434">
            <v>0</v>
          </cell>
        </row>
        <row r="2435">
          <cell r="AC2435">
            <v>0</v>
          </cell>
        </row>
        <row r="2436">
          <cell r="AC2436">
            <v>0</v>
          </cell>
        </row>
        <row r="2437">
          <cell r="AC2437">
            <v>0</v>
          </cell>
        </row>
        <row r="2438">
          <cell r="AC2438">
            <v>0</v>
          </cell>
        </row>
        <row r="2439">
          <cell r="AC2439">
            <v>0</v>
          </cell>
        </row>
        <row r="2440">
          <cell r="AC2440">
            <v>0</v>
          </cell>
        </row>
        <row r="2441">
          <cell r="AC2441">
            <v>0</v>
          </cell>
        </row>
        <row r="2442">
          <cell r="AC2442">
            <v>0</v>
          </cell>
        </row>
        <row r="2443">
          <cell r="AC2443">
            <v>0</v>
          </cell>
        </row>
        <row r="2444">
          <cell r="AC2444">
            <v>0</v>
          </cell>
        </row>
        <row r="2445">
          <cell r="AC2445">
            <v>0</v>
          </cell>
        </row>
        <row r="2446">
          <cell r="AC2446">
            <v>0</v>
          </cell>
        </row>
        <row r="2447">
          <cell r="AC2447">
            <v>0</v>
          </cell>
        </row>
        <row r="2448">
          <cell r="AC2448">
            <v>0</v>
          </cell>
        </row>
        <row r="2449">
          <cell r="AC2449">
            <v>0</v>
          </cell>
        </row>
        <row r="2450">
          <cell r="AC2450">
            <v>0</v>
          </cell>
        </row>
        <row r="2451">
          <cell r="AC2451">
            <v>0</v>
          </cell>
        </row>
        <row r="2452">
          <cell r="AC2452">
            <v>0</v>
          </cell>
        </row>
        <row r="2453">
          <cell r="AC2453">
            <v>0</v>
          </cell>
        </row>
        <row r="2454">
          <cell r="AC2454">
            <v>0</v>
          </cell>
        </row>
        <row r="2455">
          <cell r="AC2455">
            <v>0</v>
          </cell>
        </row>
        <row r="2456">
          <cell r="AC2456">
            <v>0</v>
          </cell>
        </row>
        <row r="2457">
          <cell r="AC2457">
            <v>0</v>
          </cell>
        </row>
        <row r="2458">
          <cell r="AC2458">
            <v>0</v>
          </cell>
        </row>
        <row r="2459">
          <cell r="AC2459">
            <v>0</v>
          </cell>
        </row>
        <row r="2460">
          <cell r="AC2460">
            <v>0</v>
          </cell>
        </row>
        <row r="2461">
          <cell r="AC2461">
            <v>0</v>
          </cell>
        </row>
        <row r="2462">
          <cell r="AC2462">
            <v>0</v>
          </cell>
        </row>
        <row r="2463">
          <cell r="AC2463">
            <v>0</v>
          </cell>
        </row>
        <row r="2464">
          <cell r="AC2464">
            <v>0</v>
          </cell>
        </row>
        <row r="2465">
          <cell r="AC2465">
            <v>0</v>
          </cell>
        </row>
        <row r="2466">
          <cell r="AC2466">
            <v>0</v>
          </cell>
        </row>
        <row r="2467">
          <cell r="AC2467">
            <v>0</v>
          </cell>
        </row>
        <row r="2468">
          <cell r="AC2468">
            <v>0</v>
          </cell>
        </row>
        <row r="2469">
          <cell r="AC2469">
            <v>0</v>
          </cell>
        </row>
        <row r="2470">
          <cell r="AC2470">
            <v>0</v>
          </cell>
        </row>
        <row r="2471">
          <cell r="AC2471">
            <v>0</v>
          </cell>
        </row>
        <row r="2472">
          <cell r="AC2472">
            <v>0</v>
          </cell>
        </row>
        <row r="2473">
          <cell r="AC2473">
            <v>0</v>
          </cell>
        </row>
        <row r="2474">
          <cell r="AC2474">
            <v>0</v>
          </cell>
        </row>
        <row r="2475">
          <cell r="AC2475">
            <v>0</v>
          </cell>
        </row>
        <row r="2476">
          <cell r="AC2476">
            <v>0</v>
          </cell>
        </row>
        <row r="2477">
          <cell r="AC2477">
            <v>0</v>
          </cell>
        </row>
        <row r="2478">
          <cell r="AC2478">
            <v>0</v>
          </cell>
        </row>
        <row r="2479">
          <cell r="AC2479">
            <v>0</v>
          </cell>
        </row>
        <row r="2480">
          <cell r="AC2480">
            <v>0</v>
          </cell>
        </row>
        <row r="2481">
          <cell r="AC2481">
            <v>0</v>
          </cell>
        </row>
        <row r="2482">
          <cell r="AC2482">
            <v>0</v>
          </cell>
        </row>
        <row r="2483">
          <cell r="AC2483">
            <v>0</v>
          </cell>
        </row>
        <row r="2484">
          <cell r="AC2484">
            <v>0</v>
          </cell>
        </row>
        <row r="2485">
          <cell r="AC2485">
            <v>0</v>
          </cell>
        </row>
        <row r="2486">
          <cell r="AC2486">
            <v>0</v>
          </cell>
        </row>
        <row r="2487">
          <cell r="AC2487">
            <v>0</v>
          </cell>
        </row>
        <row r="2488">
          <cell r="AC2488">
            <v>0</v>
          </cell>
        </row>
        <row r="2489">
          <cell r="AC2489">
            <v>0</v>
          </cell>
        </row>
        <row r="2490">
          <cell r="AC2490">
            <v>0</v>
          </cell>
        </row>
        <row r="2491">
          <cell r="AC2491">
            <v>0</v>
          </cell>
        </row>
        <row r="2492">
          <cell r="AC2492">
            <v>0</v>
          </cell>
        </row>
        <row r="2493">
          <cell r="AC2493">
            <v>0</v>
          </cell>
        </row>
        <row r="2494">
          <cell r="AC2494">
            <v>0</v>
          </cell>
        </row>
        <row r="2495">
          <cell r="AC2495">
            <v>0</v>
          </cell>
        </row>
        <row r="2496">
          <cell r="AC2496">
            <v>0</v>
          </cell>
        </row>
        <row r="2497">
          <cell r="AC2497">
            <v>0</v>
          </cell>
        </row>
        <row r="2498">
          <cell r="AC2498">
            <v>0</v>
          </cell>
        </row>
        <row r="2499">
          <cell r="AC2499">
            <v>0</v>
          </cell>
        </row>
        <row r="2500">
          <cell r="AC2500">
            <v>0</v>
          </cell>
        </row>
        <row r="2501">
          <cell r="AC2501">
            <v>0</v>
          </cell>
        </row>
        <row r="2502">
          <cell r="AC2502">
            <v>0</v>
          </cell>
        </row>
        <row r="2503">
          <cell r="AC2503">
            <v>0</v>
          </cell>
        </row>
        <row r="2504">
          <cell r="AC2504">
            <v>0</v>
          </cell>
        </row>
        <row r="2505">
          <cell r="AC2505">
            <v>0</v>
          </cell>
        </row>
        <row r="2506">
          <cell r="AC2506">
            <v>0</v>
          </cell>
        </row>
        <row r="2507">
          <cell r="AC2507">
            <v>0</v>
          </cell>
        </row>
        <row r="2508">
          <cell r="AC2508">
            <v>0</v>
          </cell>
        </row>
        <row r="2509">
          <cell r="AC2509">
            <v>0</v>
          </cell>
        </row>
        <row r="2510">
          <cell r="AC2510">
            <v>0</v>
          </cell>
        </row>
        <row r="2511">
          <cell r="AC2511">
            <v>0</v>
          </cell>
        </row>
        <row r="2512">
          <cell r="AC2512">
            <v>0</v>
          </cell>
        </row>
        <row r="2513">
          <cell r="AC2513">
            <v>0</v>
          </cell>
        </row>
        <row r="2514">
          <cell r="AC2514">
            <v>0</v>
          </cell>
        </row>
        <row r="2515">
          <cell r="AC2515">
            <v>0</v>
          </cell>
        </row>
        <row r="2516">
          <cell r="AC2516">
            <v>0</v>
          </cell>
        </row>
        <row r="2517">
          <cell r="AC2517">
            <v>0</v>
          </cell>
        </row>
        <row r="2518">
          <cell r="AC2518">
            <v>0</v>
          </cell>
        </row>
        <row r="2519">
          <cell r="AC2519">
            <v>0</v>
          </cell>
        </row>
        <row r="2520">
          <cell r="AC2520">
            <v>0</v>
          </cell>
        </row>
        <row r="2521">
          <cell r="AC2521">
            <v>0</v>
          </cell>
        </row>
        <row r="2522">
          <cell r="AC2522">
            <v>0</v>
          </cell>
        </row>
        <row r="2523">
          <cell r="AC2523">
            <v>0</v>
          </cell>
        </row>
        <row r="2524">
          <cell r="AC2524">
            <v>0</v>
          </cell>
        </row>
        <row r="2525">
          <cell r="AC2525">
            <v>0</v>
          </cell>
        </row>
        <row r="2526">
          <cell r="AC2526">
            <v>0</v>
          </cell>
        </row>
        <row r="2527">
          <cell r="AC2527">
            <v>0</v>
          </cell>
        </row>
        <row r="2528">
          <cell r="AC2528">
            <v>0</v>
          </cell>
        </row>
        <row r="2529">
          <cell r="AC2529">
            <v>0</v>
          </cell>
        </row>
        <row r="2530">
          <cell r="AC2530">
            <v>0</v>
          </cell>
        </row>
        <row r="2531">
          <cell r="AC2531">
            <v>0</v>
          </cell>
        </row>
        <row r="2532">
          <cell r="AC2532">
            <v>0</v>
          </cell>
        </row>
        <row r="2533">
          <cell r="AC2533">
            <v>0</v>
          </cell>
        </row>
        <row r="2534">
          <cell r="AC2534">
            <v>0</v>
          </cell>
        </row>
        <row r="2535">
          <cell r="AC2535">
            <v>0</v>
          </cell>
        </row>
        <row r="2536">
          <cell r="AC2536">
            <v>0</v>
          </cell>
        </row>
        <row r="2537">
          <cell r="AC2537">
            <v>0</v>
          </cell>
        </row>
        <row r="2538">
          <cell r="AC2538">
            <v>0</v>
          </cell>
        </row>
        <row r="2539">
          <cell r="AC2539">
            <v>0</v>
          </cell>
        </row>
        <row r="2540">
          <cell r="AC2540">
            <v>0</v>
          </cell>
        </row>
        <row r="2541">
          <cell r="AC2541">
            <v>0</v>
          </cell>
        </row>
        <row r="2542">
          <cell r="AC2542">
            <v>0</v>
          </cell>
        </row>
        <row r="2543">
          <cell r="AC2543">
            <v>0</v>
          </cell>
        </row>
        <row r="2544">
          <cell r="AC2544">
            <v>0</v>
          </cell>
        </row>
        <row r="2545">
          <cell r="AC2545">
            <v>0</v>
          </cell>
        </row>
        <row r="2546">
          <cell r="AC2546">
            <v>0</v>
          </cell>
        </row>
        <row r="2547">
          <cell r="AC2547">
            <v>0</v>
          </cell>
        </row>
        <row r="2548">
          <cell r="AC2548">
            <v>0</v>
          </cell>
        </row>
        <row r="2549">
          <cell r="AC2549">
            <v>0</v>
          </cell>
        </row>
        <row r="2550">
          <cell r="AC2550">
            <v>0</v>
          </cell>
        </row>
        <row r="2551">
          <cell r="AC2551">
            <v>0</v>
          </cell>
        </row>
        <row r="2552">
          <cell r="AC2552">
            <v>0</v>
          </cell>
        </row>
        <row r="2553">
          <cell r="AC2553">
            <v>0</v>
          </cell>
        </row>
        <row r="2554">
          <cell r="AC2554">
            <v>0</v>
          </cell>
        </row>
        <row r="2555">
          <cell r="AC2555">
            <v>0</v>
          </cell>
        </row>
        <row r="2556">
          <cell r="AC2556">
            <v>0</v>
          </cell>
        </row>
        <row r="2557">
          <cell r="AC2557">
            <v>0</v>
          </cell>
        </row>
        <row r="2558">
          <cell r="AC2558">
            <v>0</v>
          </cell>
        </row>
        <row r="2559">
          <cell r="AC2559">
            <v>0</v>
          </cell>
        </row>
        <row r="2560">
          <cell r="AC2560">
            <v>0</v>
          </cell>
        </row>
        <row r="2561">
          <cell r="AC2561">
            <v>0</v>
          </cell>
        </row>
        <row r="2562">
          <cell r="AC2562">
            <v>0</v>
          </cell>
        </row>
        <row r="2563">
          <cell r="AC2563">
            <v>0</v>
          </cell>
        </row>
        <row r="2564">
          <cell r="AC2564">
            <v>0</v>
          </cell>
        </row>
        <row r="2565">
          <cell r="AC2565">
            <v>0</v>
          </cell>
        </row>
        <row r="2566">
          <cell r="AC2566">
            <v>0</v>
          </cell>
        </row>
        <row r="2567">
          <cell r="AC2567">
            <v>0</v>
          </cell>
        </row>
        <row r="2568">
          <cell r="AC2568">
            <v>0</v>
          </cell>
        </row>
        <row r="2569">
          <cell r="AC2569">
            <v>0</v>
          </cell>
        </row>
        <row r="2570">
          <cell r="AC2570">
            <v>0</v>
          </cell>
        </row>
        <row r="2571">
          <cell r="AC2571">
            <v>0</v>
          </cell>
        </row>
        <row r="2572">
          <cell r="AC2572">
            <v>0</v>
          </cell>
        </row>
        <row r="2573">
          <cell r="AC2573">
            <v>0</v>
          </cell>
        </row>
        <row r="2574">
          <cell r="AC2574">
            <v>0</v>
          </cell>
        </row>
        <row r="2575">
          <cell r="AC2575">
            <v>0</v>
          </cell>
        </row>
        <row r="2576">
          <cell r="AC2576">
            <v>0</v>
          </cell>
        </row>
        <row r="2577">
          <cell r="AC2577">
            <v>0</v>
          </cell>
        </row>
        <row r="2578">
          <cell r="AC2578">
            <v>0</v>
          </cell>
        </row>
        <row r="2579">
          <cell r="AC2579">
            <v>0</v>
          </cell>
        </row>
        <row r="2580">
          <cell r="AC2580">
            <v>0</v>
          </cell>
        </row>
        <row r="2581">
          <cell r="AC2581">
            <v>0</v>
          </cell>
        </row>
        <row r="2582">
          <cell r="AC2582">
            <v>0</v>
          </cell>
        </row>
        <row r="2583">
          <cell r="AC2583">
            <v>0</v>
          </cell>
        </row>
        <row r="2584">
          <cell r="AC2584">
            <v>0</v>
          </cell>
        </row>
        <row r="2585">
          <cell r="AC2585">
            <v>0</v>
          </cell>
        </row>
        <row r="2586">
          <cell r="AC2586">
            <v>0</v>
          </cell>
        </row>
        <row r="2587">
          <cell r="AC2587">
            <v>0</v>
          </cell>
        </row>
        <row r="2588">
          <cell r="AC2588">
            <v>0</v>
          </cell>
        </row>
        <row r="2589">
          <cell r="AC2589">
            <v>0</v>
          </cell>
        </row>
        <row r="2590">
          <cell r="AC2590">
            <v>0</v>
          </cell>
        </row>
        <row r="2591">
          <cell r="AC2591">
            <v>0</v>
          </cell>
        </row>
        <row r="2592">
          <cell r="AC2592">
            <v>0</v>
          </cell>
        </row>
        <row r="2593">
          <cell r="AC2593">
            <v>0</v>
          </cell>
        </row>
        <row r="2594">
          <cell r="AC2594">
            <v>0</v>
          </cell>
        </row>
        <row r="2595">
          <cell r="AC2595">
            <v>0</v>
          </cell>
        </row>
        <row r="2596">
          <cell r="AC2596">
            <v>0</v>
          </cell>
        </row>
        <row r="2597">
          <cell r="AC2597">
            <v>0</v>
          </cell>
        </row>
        <row r="2598">
          <cell r="AC2598">
            <v>0</v>
          </cell>
        </row>
        <row r="2599">
          <cell r="AC2599">
            <v>0</v>
          </cell>
        </row>
        <row r="2600">
          <cell r="AC2600">
            <v>0</v>
          </cell>
        </row>
        <row r="2601">
          <cell r="AC2601">
            <v>0</v>
          </cell>
        </row>
        <row r="2602">
          <cell r="AC2602">
            <v>0</v>
          </cell>
        </row>
        <row r="2603">
          <cell r="AC2603">
            <v>0</v>
          </cell>
        </row>
        <row r="2604">
          <cell r="AC2604">
            <v>0</v>
          </cell>
        </row>
        <row r="2605">
          <cell r="AC2605">
            <v>0</v>
          </cell>
        </row>
        <row r="2606">
          <cell r="AC2606">
            <v>0</v>
          </cell>
        </row>
        <row r="2607">
          <cell r="AC2607">
            <v>0</v>
          </cell>
        </row>
        <row r="2608">
          <cell r="AC2608">
            <v>0</v>
          </cell>
        </row>
        <row r="2609">
          <cell r="AC2609">
            <v>0</v>
          </cell>
        </row>
        <row r="2610">
          <cell r="AC2610">
            <v>0</v>
          </cell>
        </row>
        <row r="2611">
          <cell r="AC2611">
            <v>0</v>
          </cell>
        </row>
        <row r="2612">
          <cell r="AC2612">
            <v>0</v>
          </cell>
        </row>
        <row r="2613">
          <cell r="AC2613">
            <v>0</v>
          </cell>
        </row>
        <row r="2614">
          <cell r="AC2614">
            <v>0</v>
          </cell>
        </row>
        <row r="2615">
          <cell r="AC2615">
            <v>0</v>
          </cell>
        </row>
        <row r="2616">
          <cell r="AC2616">
            <v>0</v>
          </cell>
        </row>
        <row r="2617">
          <cell r="AC2617">
            <v>0</v>
          </cell>
        </row>
        <row r="2618">
          <cell r="AC2618">
            <v>0</v>
          </cell>
        </row>
        <row r="2619">
          <cell r="AC2619">
            <v>0</v>
          </cell>
        </row>
        <row r="2620">
          <cell r="AC2620">
            <v>0</v>
          </cell>
        </row>
        <row r="2621">
          <cell r="AC2621">
            <v>0</v>
          </cell>
        </row>
        <row r="2622">
          <cell r="AC2622">
            <v>0</v>
          </cell>
        </row>
        <row r="2623">
          <cell r="AC2623">
            <v>0</v>
          </cell>
        </row>
        <row r="2624">
          <cell r="AC2624">
            <v>0</v>
          </cell>
        </row>
        <row r="2625">
          <cell r="AC2625">
            <v>0</v>
          </cell>
        </row>
        <row r="2626">
          <cell r="AC2626">
            <v>0</v>
          </cell>
        </row>
        <row r="2627">
          <cell r="AC2627">
            <v>0</v>
          </cell>
        </row>
        <row r="2628">
          <cell r="AC2628">
            <v>0</v>
          </cell>
        </row>
        <row r="2629">
          <cell r="AC2629">
            <v>0</v>
          </cell>
        </row>
        <row r="2630">
          <cell r="AC2630">
            <v>0</v>
          </cell>
        </row>
        <row r="2631">
          <cell r="AC2631">
            <v>0</v>
          </cell>
        </row>
        <row r="2632">
          <cell r="AC2632">
            <v>0</v>
          </cell>
        </row>
        <row r="2633">
          <cell r="AC2633">
            <v>0</v>
          </cell>
        </row>
        <row r="2634">
          <cell r="AC2634">
            <v>0</v>
          </cell>
        </row>
        <row r="2635">
          <cell r="AC2635">
            <v>0</v>
          </cell>
        </row>
        <row r="2636">
          <cell r="AC2636">
            <v>0</v>
          </cell>
        </row>
        <row r="2637">
          <cell r="AC2637">
            <v>0</v>
          </cell>
        </row>
        <row r="2638">
          <cell r="AC2638">
            <v>0</v>
          </cell>
        </row>
        <row r="2639">
          <cell r="AC2639">
            <v>0</v>
          </cell>
        </row>
        <row r="2640">
          <cell r="AC2640">
            <v>0</v>
          </cell>
        </row>
        <row r="2641">
          <cell r="AC2641">
            <v>0</v>
          </cell>
        </row>
        <row r="2642">
          <cell r="AC2642">
            <v>0</v>
          </cell>
        </row>
        <row r="2643">
          <cell r="AC2643">
            <v>0</v>
          </cell>
        </row>
        <row r="2644">
          <cell r="AC2644">
            <v>0</v>
          </cell>
        </row>
        <row r="2645">
          <cell r="AC2645">
            <v>0</v>
          </cell>
        </row>
        <row r="2646">
          <cell r="AC2646">
            <v>0</v>
          </cell>
        </row>
        <row r="2647">
          <cell r="AC2647">
            <v>0</v>
          </cell>
        </row>
        <row r="2648">
          <cell r="AC2648">
            <v>0</v>
          </cell>
        </row>
        <row r="2649">
          <cell r="AC2649">
            <v>0</v>
          </cell>
        </row>
        <row r="2650">
          <cell r="AC2650">
            <v>0</v>
          </cell>
        </row>
        <row r="2651">
          <cell r="AC2651">
            <v>0</v>
          </cell>
        </row>
        <row r="2652">
          <cell r="AC2652">
            <v>0</v>
          </cell>
        </row>
        <row r="2653">
          <cell r="AC2653">
            <v>0</v>
          </cell>
        </row>
        <row r="2654">
          <cell r="AC2654">
            <v>0</v>
          </cell>
        </row>
        <row r="2655">
          <cell r="AC2655">
            <v>0</v>
          </cell>
        </row>
        <row r="2656">
          <cell r="AC2656">
            <v>0</v>
          </cell>
        </row>
        <row r="2657">
          <cell r="AC2657">
            <v>0</v>
          </cell>
        </row>
        <row r="2658">
          <cell r="AC2658">
            <v>0</v>
          </cell>
        </row>
        <row r="2659">
          <cell r="AC2659">
            <v>0</v>
          </cell>
        </row>
        <row r="2660">
          <cell r="AC2660">
            <v>0</v>
          </cell>
        </row>
        <row r="2661">
          <cell r="AC2661">
            <v>0</v>
          </cell>
        </row>
        <row r="2662">
          <cell r="AC2662">
            <v>0</v>
          </cell>
        </row>
        <row r="2663">
          <cell r="AC2663">
            <v>0</v>
          </cell>
        </row>
        <row r="2664">
          <cell r="AC2664">
            <v>0</v>
          </cell>
        </row>
        <row r="2665">
          <cell r="AC2665">
            <v>0</v>
          </cell>
        </row>
        <row r="2666">
          <cell r="AC2666">
            <v>0</v>
          </cell>
        </row>
        <row r="2667">
          <cell r="AC2667">
            <v>0</v>
          </cell>
        </row>
        <row r="2668">
          <cell r="AC2668">
            <v>0</v>
          </cell>
        </row>
        <row r="2669">
          <cell r="AC2669">
            <v>0</v>
          </cell>
        </row>
        <row r="2670">
          <cell r="AC2670">
            <v>0</v>
          </cell>
        </row>
        <row r="2671">
          <cell r="AC2671">
            <v>0</v>
          </cell>
        </row>
        <row r="2672">
          <cell r="AC2672">
            <v>0</v>
          </cell>
        </row>
        <row r="2673">
          <cell r="AC2673">
            <v>0</v>
          </cell>
        </row>
        <row r="2674">
          <cell r="AC2674">
            <v>0</v>
          </cell>
        </row>
        <row r="2675">
          <cell r="AC2675">
            <v>0</v>
          </cell>
        </row>
        <row r="2676">
          <cell r="AC2676">
            <v>0</v>
          </cell>
        </row>
        <row r="2677">
          <cell r="AC2677">
            <v>0</v>
          </cell>
        </row>
        <row r="2678">
          <cell r="AC2678">
            <v>0</v>
          </cell>
        </row>
        <row r="2679">
          <cell r="AC2679">
            <v>0</v>
          </cell>
        </row>
        <row r="2680">
          <cell r="AC2680">
            <v>0</v>
          </cell>
        </row>
        <row r="2681">
          <cell r="AC2681">
            <v>0</v>
          </cell>
        </row>
        <row r="2682">
          <cell r="AC2682">
            <v>0</v>
          </cell>
        </row>
        <row r="2683">
          <cell r="AC2683">
            <v>0</v>
          </cell>
        </row>
        <row r="2684">
          <cell r="AC2684">
            <v>0</v>
          </cell>
        </row>
        <row r="2685">
          <cell r="AC2685">
            <v>0</v>
          </cell>
        </row>
        <row r="2686">
          <cell r="AC2686">
            <v>0</v>
          </cell>
        </row>
        <row r="2687">
          <cell r="AC2687">
            <v>0</v>
          </cell>
        </row>
        <row r="2688">
          <cell r="AC2688">
            <v>0</v>
          </cell>
        </row>
        <row r="2689">
          <cell r="AC2689">
            <v>0</v>
          </cell>
        </row>
        <row r="2690">
          <cell r="AC2690">
            <v>0</v>
          </cell>
        </row>
        <row r="2691">
          <cell r="AC2691">
            <v>0</v>
          </cell>
        </row>
        <row r="2692">
          <cell r="AC2692">
            <v>0</v>
          </cell>
        </row>
        <row r="2693">
          <cell r="AC2693">
            <v>0</v>
          </cell>
        </row>
        <row r="2694">
          <cell r="AC2694">
            <v>0</v>
          </cell>
        </row>
        <row r="2695">
          <cell r="AC2695">
            <v>0</v>
          </cell>
        </row>
        <row r="2696">
          <cell r="AC2696">
            <v>0</v>
          </cell>
        </row>
        <row r="2697">
          <cell r="AC2697">
            <v>0</v>
          </cell>
        </row>
        <row r="2698">
          <cell r="AC2698">
            <v>0</v>
          </cell>
        </row>
        <row r="2699">
          <cell r="AC2699">
            <v>0</v>
          </cell>
        </row>
        <row r="2700">
          <cell r="AC2700">
            <v>0</v>
          </cell>
        </row>
        <row r="2701">
          <cell r="AC2701">
            <v>0</v>
          </cell>
        </row>
        <row r="2702">
          <cell r="AC2702">
            <v>0</v>
          </cell>
        </row>
        <row r="2703">
          <cell r="AC2703">
            <v>0</v>
          </cell>
        </row>
        <row r="2704">
          <cell r="AC2704">
            <v>0</v>
          </cell>
        </row>
        <row r="2705">
          <cell r="AC2705">
            <v>0</v>
          </cell>
        </row>
        <row r="2706">
          <cell r="AC2706">
            <v>0</v>
          </cell>
        </row>
        <row r="2707">
          <cell r="AC2707">
            <v>0</v>
          </cell>
        </row>
        <row r="2708">
          <cell r="AC2708">
            <v>0</v>
          </cell>
        </row>
        <row r="2709">
          <cell r="AC2709">
            <v>0</v>
          </cell>
        </row>
        <row r="2710">
          <cell r="AC2710">
            <v>0</v>
          </cell>
        </row>
        <row r="2711">
          <cell r="AC2711">
            <v>0</v>
          </cell>
        </row>
        <row r="2712">
          <cell r="AC2712">
            <v>0</v>
          </cell>
        </row>
        <row r="2713">
          <cell r="AC2713">
            <v>0</v>
          </cell>
        </row>
        <row r="2714">
          <cell r="AC2714">
            <v>0</v>
          </cell>
        </row>
        <row r="2715">
          <cell r="AC2715">
            <v>0</v>
          </cell>
        </row>
        <row r="2716">
          <cell r="AC2716">
            <v>0</v>
          </cell>
        </row>
        <row r="2717">
          <cell r="AC2717">
            <v>0</v>
          </cell>
        </row>
        <row r="2718">
          <cell r="AC2718">
            <v>0</v>
          </cell>
        </row>
        <row r="2719">
          <cell r="AC2719">
            <v>0</v>
          </cell>
        </row>
        <row r="2720">
          <cell r="AC2720">
            <v>0</v>
          </cell>
        </row>
        <row r="2721">
          <cell r="AC2721">
            <v>0</v>
          </cell>
        </row>
        <row r="2722">
          <cell r="AC2722">
            <v>0</v>
          </cell>
        </row>
        <row r="2723">
          <cell r="AC2723">
            <v>0</v>
          </cell>
        </row>
        <row r="2724">
          <cell r="AC2724">
            <v>0</v>
          </cell>
        </row>
        <row r="2725">
          <cell r="AC2725">
            <v>0</v>
          </cell>
        </row>
        <row r="2726">
          <cell r="AC2726">
            <v>0</v>
          </cell>
        </row>
        <row r="2727">
          <cell r="AC2727">
            <v>0</v>
          </cell>
        </row>
        <row r="2728">
          <cell r="AC2728">
            <v>0</v>
          </cell>
        </row>
        <row r="2729">
          <cell r="AC2729">
            <v>0</v>
          </cell>
        </row>
        <row r="2730">
          <cell r="AC2730">
            <v>0</v>
          </cell>
        </row>
        <row r="2731">
          <cell r="AC2731">
            <v>0</v>
          </cell>
        </row>
        <row r="2732">
          <cell r="AC2732">
            <v>0</v>
          </cell>
        </row>
        <row r="2733">
          <cell r="AC2733">
            <v>0</v>
          </cell>
        </row>
        <row r="2734">
          <cell r="AC2734">
            <v>0</v>
          </cell>
        </row>
        <row r="2735">
          <cell r="AC2735">
            <v>0</v>
          </cell>
        </row>
        <row r="2736">
          <cell r="AC2736">
            <v>0</v>
          </cell>
        </row>
        <row r="2737">
          <cell r="AC2737">
            <v>0</v>
          </cell>
        </row>
        <row r="2738">
          <cell r="AC2738">
            <v>0</v>
          </cell>
        </row>
        <row r="2739">
          <cell r="AC2739">
            <v>0</v>
          </cell>
        </row>
        <row r="2740">
          <cell r="AC2740">
            <v>0</v>
          </cell>
        </row>
        <row r="2741">
          <cell r="AC2741">
            <v>0</v>
          </cell>
        </row>
        <row r="2742">
          <cell r="AC2742">
            <v>0</v>
          </cell>
        </row>
        <row r="2743">
          <cell r="AC2743">
            <v>0</v>
          </cell>
        </row>
        <row r="2744">
          <cell r="AC2744">
            <v>0</v>
          </cell>
        </row>
        <row r="2745">
          <cell r="AC2745">
            <v>0</v>
          </cell>
        </row>
        <row r="2746">
          <cell r="AC2746">
            <v>0</v>
          </cell>
        </row>
        <row r="2747">
          <cell r="AC2747">
            <v>0</v>
          </cell>
        </row>
        <row r="2748">
          <cell r="AC2748">
            <v>0</v>
          </cell>
        </row>
        <row r="2749">
          <cell r="AC2749">
            <v>0</v>
          </cell>
        </row>
        <row r="2750">
          <cell r="AC2750">
            <v>0</v>
          </cell>
        </row>
        <row r="2751">
          <cell r="AC2751">
            <v>0</v>
          </cell>
        </row>
        <row r="2752">
          <cell r="AC2752">
            <v>0</v>
          </cell>
        </row>
        <row r="2753">
          <cell r="AC2753">
            <v>0</v>
          </cell>
        </row>
        <row r="2754">
          <cell r="AC2754">
            <v>0</v>
          </cell>
        </row>
        <row r="2755">
          <cell r="AC2755">
            <v>0</v>
          </cell>
        </row>
        <row r="2756">
          <cell r="AC2756">
            <v>0</v>
          </cell>
        </row>
        <row r="2757">
          <cell r="AC2757">
            <v>0</v>
          </cell>
        </row>
        <row r="2758">
          <cell r="AC2758">
            <v>0</v>
          </cell>
        </row>
        <row r="2759">
          <cell r="AC2759">
            <v>0</v>
          </cell>
        </row>
        <row r="2760">
          <cell r="AC2760">
            <v>0</v>
          </cell>
        </row>
        <row r="2761">
          <cell r="AC2761">
            <v>0</v>
          </cell>
        </row>
        <row r="2762">
          <cell r="AC2762">
            <v>0</v>
          </cell>
        </row>
        <row r="2763">
          <cell r="AC2763">
            <v>0</v>
          </cell>
        </row>
        <row r="2764">
          <cell r="AC2764">
            <v>0</v>
          </cell>
        </row>
        <row r="2765">
          <cell r="AC2765">
            <v>0</v>
          </cell>
        </row>
        <row r="2766">
          <cell r="AC2766">
            <v>0</v>
          </cell>
        </row>
        <row r="2767">
          <cell r="AC2767">
            <v>0</v>
          </cell>
        </row>
        <row r="2768">
          <cell r="AC2768">
            <v>0</v>
          </cell>
        </row>
        <row r="2769">
          <cell r="AC2769">
            <v>0</v>
          </cell>
        </row>
        <row r="2770">
          <cell r="AC2770">
            <v>0</v>
          </cell>
        </row>
        <row r="2771">
          <cell r="AC2771">
            <v>0</v>
          </cell>
        </row>
        <row r="2772">
          <cell r="AC2772">
            <v>0</v>
          </cell>
        </row>
        <row r="2773">
          <cell r="AC2773">
            <v>0</v>
          </cell>
        </row>
        <row r="2774">
          <cell r="AC2774">
            <v>0</v>
          </cell>
        </row>
        <row r="2775">
          <cell r="AC2775">
            <v>0</v>
          </cell>
        </row>
        <row r="2776">
          <cell r="AC2776">
            <v>0</v>
          </cell>
        </row>
        <row r="2777">
          <cell r="AC2777">
            <v>0</v>
          </cell>
        </row>
        <row r="2778">
          <cell r="AC2778">
            <v>0</v>
          </cell>
        </row>
        <row r="2779">
          <cell r="AC2779">
            <v>0</v>
          </cell>
        </row>
        <row r="2780">
          <cell r="AC2780">
            <v>0</v>
          </cell>
        </row>
        <row r="2781">
          <cell r="AC2781">
            <v>0</v>
          </cell>
        </row>
        <row r="2782">
          <cell r="AC2782">
            <v>0</v>
          </cell>
        </row>
        <row r="2783">
          <cell r="AC2783">
            <v>0</v>
          </cell>
        </row>
        <row r="2784">
          <cell r="AC2784">
            <v>0</v>
          </cell>
        </row>
        <row r="2785">
          <cell r="AC2785">
            <v>0</v>
          </cell>
        </row>
        <row r="2786">
          <cell r="AC2786">
            <v>0</v>
          </cell>
        </row>
        <row r="2787">
          <cell r="AC2787">
            <v>0</v>
          </cell>
        </row>
        <row r="2788">
          <cell r="AC2788">
            <v>0</v>
          </cell>
        </row>
        <row r="2789">
          <cell r="AC2789">
            <v>0</v>
          </cell>
        </row>
        <row r="2790">
          <cell r="AC2790">
            <v>0</v>
          </cell>
        </row>
        <row r="2791">
          <cell r="AC2791">
            <v>0</v>
          </cell>
        </row>
        <row r="2792">
          <cell r="AC2792">
            <v>0</v>
          </cell>
        </row>
        <row r="2793">
          <cell r="AC2793">
            <v>0</v>
          </cell>
        </row>
        <row r="2794">
          <cell r="AC2794">
            <v>0</v>
          </cell>
        </row>
        <row r="2795">
          <cell r="AC2795">
            <v>0</v>
          </cell>
        </row>
        <row r="2796">
          <cell r="AC2796">
            <v>0</v>
          </cell>
        </row>
        <row r="2797">
          <cell r="AC2797">
            <v>0</v>
          </cell>
        </row>
        <row r="2798">
          <cell r="AC2798">
            <v>0</v>
          </cell>
        </row>
        <row r="2799">
          <cell r="AC2799">
            <v>0</v>
          </cell>
        </row>
        <row r="2800">
          <cell r="AC2800">
            <v>0</v>
          </cell>
        </row>
        <row r="2801">
          <cell r="AC2801">
            <v>0</v>
          </cell>
        </row>
        <row r="2802">
          <cell r="AC2802">
            <v>0</v>
          </cell>
        </row>
        <row r="2803">
          <cell r="AC2803">
            <v>0</v>
          </cell>
        </row>
        <row r="2804">
          <cell r="AC2804">
            <v>0</v>
          </cell>
        </row>
        <row r="2805">
          <cell r="AC2805">
            <v>0</v>
          </cell>
        </row>
        <row r="2806">
          <cell r="AC2806">
            <v>0</v>
          </cell>
        </row>
        <row r="2807">
          <cell r="AC2807">
            <v>0</v>
          </cell>
        </row>
        <row r="2808">
          <cell r="AC2808">
            <v>0</v>
          </cell>
        </row>
        <row r="2809">
          <cell r="AC2809">
            <v>0</v>
          </cell>
        </row>
        <row r="2810">
          <cell r="AC2810">
            <v>0</v>
          </cell>
        </row>
        <row r="2811">
          <cell r="AC2811">
            <v>0</v>
          </cell>
        </row>
        <row r="2812">
          <cell r="AC2812">
            <v>0</v>
          </cell>
        </row>
        <row r="2813">
          <cell r="AC2813">
            <v>0</v>
          </cell>
        </row>
        <row r="2814">
          <cell r="AC2814">
            <v>0</v>
          </cell>
        </row>
        <row r="2815">
          <cell r="AC2815">
            <v>0</v>
          </cell>
        </row>
        <row r="2816">
          <cell r="AC2816">
            <v>0</v>
          </cell>
        </row>
        <row r="2817">
          <cell r="AC2817">
            <v>0</v>
          </cell>
        </row>
        <row r="2818">
          <cell r="AC2818">
            <v>0</v>
          </cell>
        </row>
        <row r="2819">
          <cell r="AC2819">
            <v>0</v>
          </cell>
        </row>
        <row r="2820">
          <cell r="AC2820">
            <v>0</v>
          </cell>
        </row>
        <row r="2821">
          <cell r="AC2821">
            <v>0</v>
          </cell>
        </row>
        <row r="2822">
          <cell r="AC2822">
            <v>0</v>
          </cell>
        </row>
        <row r="2823">
          <cell r="AC2823">
            <v>0</v>
          </cell>
        </row>
        <row r="2824">
          <cell r="AC2824">
            <v>0</v>
          </cell>
        </row>
        <row r="2825">
          <cell r="AC2825">
            <v>0</v>
          </cell>
        </row>
        <row r="2826">
          <cell r="AC2826">
            <v>0</v>
          </cell>
        </row>
        <row r="2827">
          <cell r="AC2827">
            <v>0</v>
          </cell>
        </row>
        <row r="2828">
          <cell r="AC2828">
            <v>0</v>
          </cell>
        </row>
        <row r="2829">
          <cell r="AC2829">
            <v>0</v>
          </cell>
        </row>
        <row r="2830">
          <cell r="AC2830">
            <v>0</v>
          </cell>
        </row>
        <row r="2831">
          <cell r="AC2831">
            <v>0</v>
          </cell>
        </row>
        <row r="2832">
          <cell r="AC2832">
            <v>0</v>
          </cell>
        </row>
        <row r="2833">
          <cell r="AC2833">
            <v>0</v>
          </cell>
        </row>
        <row r="2834">
          <cell r="AC2834">
            <v>0</v>
          </cell>
        </row>
        <row r="2835">
          <cell r="AC2835">
            <v>0</v>
          </cell>
        </row>
        <row r="2836">
          <cell r="AC2836">
            <v>0</v>
          </cell>
        </row>
        <row r="2837">
          <cell r="AC2837">
            <v>0</v>
          </cell>
        </row>
        <row r="2838">
          <cell r="AC2838">
            <v>0</v>
          </cell>
        </row>
        <row r="2839">
          <cell r="AC2839">
            <v>0</v>
          </cell>
        </row>
        <row r="2840">
          <cell r="AC2840">
            <v>0</v>
          </cell>
        </row>
        <row r="2841">
          <cell r="AC2841">
            <v>0</v>
          </cell>
        </row>
        <row r="2842">
          <cell r="AC2842">
            <v>0</v>
          </cell>
        </row>
        <row r="2843">
          <cell r="AC2843">
            <v>0</v>
          </cell>
        </row>
        <row r="2844">
          <cell r="AC2844">
            <v>0</v>
          </cell>
        </row>
        <row r="2845">
          <cell r="AC2845">
            <v>0</v>
          </cell>
        </row>
        <row r="2846">
          <cell r="AC2846">
            <v>0</v>
          </cell>
        </row>
        <row r="2847">
          <cell r="AC2847">
            <v>0</v>
          </cell>
        </row>
        <row r="2848">
          <cell r="AC2848">
            <v>0</v>
          </cell>
        </row>
        <row r="2849">
          <cell r="AC2849">
            <v>0</v>
          </cell>
        </row>
        <row r="2850">
          <cell r="AC2850">
            <v>0</v>
          </cell>
        </row>
        <row r="2851">
          <cell r="AC2851">
            <v>0</v>
          </cell>
        </row>
        <row r="2852">
          <cell r="AC2852">
            <v>0</v>
          </cell>
        </row>
        <row r="2853">
          <cell r="AC2853">
            <v>0</v>
          </cell>
        </row>
        <row r="2854">
          <cell r="AC2854">
            <v>0</v>
          </cell>
        </row>
        <row r="2855">
          <cell r="AC2855">
            <v>0</v>
          </cell>
        </row>
        <row r="2856">
          <cell r="AC2856">
            <v>0</v>
          </cell>
        </row>
        <row r="2857">
          <cell r="AC2857">
            <v>0</v>
          </cell>
        </row>
        <row r="2858">
          <cell r="AC2858">
            <v>0</v>
          </cell>
        </row>
        <row r="2859">
          <cell r="AC2859">
            <v>0</v>
          </cell>
        </row>
        <row r="2860">
          <cell r="AC2860">
            <v>0</v>
          </cell>
        </row>
        <row r="2861">
          <cell r="AC2861">
            <v>0</v>
          </cell>
        </row>
        <row r="2862">
          <cell r="AC2862">
            <v>0</v>
          </cell>
        </row>
        <row r="2863">
          <cell r="AC2863">
            <v>0</v>
          </cell>
        </row>
        <row r="2864">
          <cell r="AC2864">
            <v>0</v>
          </cell>
        </row>
        <row r="2865">
          <cell r="AC2865">
            <v>0</v>
          </cell>
        </row>
        <row r="2866">
          <cell r="AC2866">
            <v>0</v>
          </cell>
        </row>
        <row r="2867">
          <cell r="AC2867">
            <v>0</v>
          </cell>
        </row>
        <row r="2868">
          <cell r="AC2868">
            <v>0</v>
          </cell>
        </row>
        <row r="2869">
          <cell r="AC2869">
            <v>0</v>
          </cell>
        </row>
        <row r="2870">
          <cell r="AC2870">
            <v>0</v>
          </cell>
        </row>
        <row r="2871">
          <cell r="AC2871">
            <v>0</v>
          </cell>
        </row>
        <row r="2872">
          <cell r="AC2872">
            <v>0</v>
          </cell>
        </row>
        <row r="2873">
          <cell r="AC2873">
            <v>0</v>
          </cell>
        </row>
        <row r="2874">
          <cell r="AC2874">
            <v>0</v>
          </cell>
        </row>
        <row r="2875">
          <cell r="AC2875">
            <v>0</v>
          </cell>
        </row>
        <row r="2876">
          <cell r="AC2876">
            <v>0</v>
          </cell>
        </row>
        <row r="2877">
          <cell r="AC2877">
            <v>0</v>
          </cell>
        </row>
        <row r="2878">
          <cell r="AC2878">
            <v>0</v>
          </cell>
        </row>
        <row r="2879">
          <cell r="AC2879">
            <v>0</v>
          </cell>
        </row>
        <row r="2880">
          <cell r="AC2880">
            <v>0</v>
          </cell>
        </row>
        <row r="2881">
          <cell r="AC2881">
            <v>0</v>
          </cell>
        </row>
        <row r="2882">
          <cell r="AC2882">
            <v>0</v>
          </cell>
        </row>
        <row r="2883">
          <cell r="AC2883">
            <v>0</v>
          </cell>
        </row>
        <row r="2884">
          <cell r="AC2884">
            <v>0</v>
          </cell>
        </row>
        <row r="2885">
          <cell r="AC2885">
            <v>0</v>
          </cell>
        </row>
        <row r="2886">
          <cell r="AC2886">
            <v>0</v>
          </cell>
        </row>
        <row r="2887">
          <cell r="AC2887">
            <v>0</v>
          </cell>
        </row>
        <row r="2888">
          <cell r="AC2888">
            <v>0</v>
          </cell>
        </row>
        <row r="2889">
          <cell r="AC2889">
            <v>0</v>
          </cell>
        </row>
        <row r="2890">
          <cell r="AC2890">
            <v>0</v>
          </cell>
        </row>
        <row r="2891">
          <cell r="AC2891">
            <v>0</v>
          </cell>
        </row>
        <row r="2892">
          <cell r="AC2892">
            <v>0</v>
          </cell>
        </row>
        <row r="2893">
          <cell r="AC2893">
            <v>0</v>
          </cell>
        </row>
        <row r="2894">
          <cell r="AC2894">
            <v>0</v>
          </cell>
        </row>
        <row r="2895">
          <cell r="AC2895">
            <v>0</v>
          </cell>
        </row>
        <row r="2896">
          <cell r="AC2896">
            <v>0</v>
          </cell>
        </row>
        <row r="2897">
          <cell r="AC2897">
            <v>0</v>
          </cell>
        </row>
        <row r="2898">
          <cell r="AC2898">
            <v>0</v>
          </cell>
        </row>
        <row r="2899">
          <cell r="AC2899">
            <v>0</v>
          </cell>
        </row>
        <row r="2900">
          <cell r="AC2900">
            <v>0</v>
          </cell>
        </row>
        <row r="2901">
          <cell r="AC2901">
            <v>0</v>
          </cell>
        </row>
        <row r="2902">
          <cell r="AC2902">
            <v>0</v>
          </cell>
        </row>
        <row r="2903">
          <cell r="AC2903">
            <v>0</v>
          </cell>
        </row>
        <row r="2904">
          <cell r="AC2904">
            <v>0</v>
          </cell>
        </row>
        <row r="2905">
          <cell r="AC2905">
            <v>0</v>
          </cell>
        </row>
        <row r="2906">
          <cell r="AC2906">
            <v>0</v>
          </cell>
        </row>
        <row r="2907">
          <cell r="AC2907">
            <v>0</v>
          </cell>
        </row>
        <row r="2908">
          <cell r="AC2908">
            <v>0</v>
          </cell>
        </row>
        <row r="2909">
          <cell r="AC2909">
            <v>0</v>
          </cell>
        </row>
        <row r="2910">
          <cell r="AC2910">
            <v>0</v>
          </cell>
        </row>
        <row r="2911">
          <cell r="AC2911">
            <v>0</v>
          </cell>
        </row>
        <row r="2912">
          <cell r="AC2912">
            <v>0</v>
          </cell>
        </row>
        <row r="2913">
          <cell r="AC2913">
            <v>0</v>
          </cell>
        </row>
        <row r="2914">
          <cell r="AC2914">
            <v>0</v>
          </cell>
        </row>
        <row r="2915">
          <cell r="AC2915">
            <v>0</v>
          </cell>
        </row>
        <row r="2916">
          <cell r="AC2916">
            <v>0</v>
          </cell>
        </row>
        <row r="2917">
          <cell r="AC2917">
            <v>0</v>
          </cell>
        </row>
        <row r="2918">
          <cell r="AC2918">
            <v>0</v>
          </cell>
        </row>
        <row r="2919">
          <cell r="AC2919">
            <v>0</v>
          </cell>
        </row>
        <row r="2920">
          <cell r="AC2920">
            <v>0</v>
          </cell>
        </row>
        <row r="2921">
          <cell r="AC2921">
            <v>0</v>
          </cell>
        </row>
        <row r="2922">
          <cell r="AC2922">
            <v>0</v>
          </cell>
        </row>
        <row r="2923">
          <cell r="AC2923">
            <v>0</v>
          </cell>
        </row>
        <row r="2924">
          <cell r="AC2924">
            <v>0</v>
          </cell>
        </row>
        <row r="2925">
          <cell r="AC2925">
            <v>0</v>
          </cell>
        </row>
        <row r="2926">
          <cell r="AC2926">
            <v>0</v>
          </cell>
        </row>
        <row r="2927">
          <cell r="AC2927">
            <v>0</v>
          </cell>
        </row>
        <row r="2928">
          <cell r="AC2928">
            <v>0</v>
          </cell>
        </row>
        <row r="2929">
          <cell r="AC2929">
            <v>0</v>
          </cell>
        </row>
        <row r="2930">
          <cell r="AC2930">
            <v>0</v>
          </cell>
        </row>
        <row r="2931">
          <cell r="AC2931">
            <v>0</v>
          </cell>
        </row>
        <row r="2932">
          <cell r="AC2932">
            <v>0</v>
          </cell>
        </row>
        <row r="2933">
          <cell r="AC2933">
            <v>0</v>
          </cell>
        </row>
        <row r="2934">
          <cell r="AC2934">
            <v>0</v>
          </cell>
        </row>
        <row r="2935">
          <cell r="AC2935">
            <v>0</v>
          </cell>
        </row>
        <row r="2936">
          <cell r="AC2936">
            <v>0</v>
          </cell>
        </row>
        <row r="2937">
          <cell r="AC2937">
            <v>0</v>
          </cell>
        </row>
        <row r="2938">
          <cell r="AC2938">
            <v>0</v>
          </cell>
        </row>
        <row r="2939">
          <cell r="AC2939">
            <v>0</v>
          </cell>
        </row>
        <row r="2940">
          <cell r="AC2940">
            <v>0</v>
          </cell>
        </row>
        <row r="2941">
          <cell r="AC2941">
            <v>0</v>
          </cell>
        </row>
        <row r="2942">
          <cell r="AC2942">
            <v>0</v>
          </cell>
        </row>
        <row r="2943">
          <cell r="AC2943">
            <v>0</v>
          </cell>
        </row>
        <row r="2944">
          <cell r="AC2944">
            <v>0</v>
          </cell>
        </row>
        <row r="2945">
          <cell r="AC2945">
            <v>0</v>
          </cell>
        </row>
        <row r="2946">
          <cell r="AC2946">
            <v>0</v>
          </cell>
        </row>
        <row r="2947">
          <cell r="AC2947">
            <v>0</v>
          </cell>
        </row>
        <row r="2948">
          <cell r="AC2948">
            <v>0</v>
          </cell>
        </row>
        <row r="2949">
          <cell r="AC2949">
            <v>0</v>
          </cell>
        </row>
        <row r="2950">
          <cell r="AC2950">
            <v>0</v>
          </cell>
        </row>
        <row r="2951">
          <cell r="AC2951">
            <v>0</v>
          </cell>
        </row>
        <row r="2952">
          <cell r="AC2952">
            <v>0</v>
          </cell>
        </row>
        <row r="2953">
          <cell r="AC2953">
            <v>0</v>
          </cell>
        </row>
        <row r="2954">
          <cell r="AC2954">
            <v>0</v>
          </cell>
        </row>
        <row r="2955">
          <cell r="AC2955">
            <v>0</v>
          </cell>
        </row>
        <row r="2956">
          <cell r="AC2956">
            <v>0</v>
          </cell>
        </row>
        <row r="2957">
          <cell r="AC2957">
            <v>0</v>
          </cell>
        </row>
        <row r="2958">
          <cell r="AC2958">
            <v>0</v>
          </cell>
        </row>
        <row r="2959">
          <cell r="AC2959">
            <v>0</v>
          </cell>
        </row>
        <row r="2960">
          <cell r="AC2960">
            <v>0</v>
          </cell>
        </row>
        <row r="2961">
          <cell r="AC2961">
            <v>0</v>
          </cell>
        </row>
        <row r="2962">
          <cell r="AC2962">
            <v>0</v>
          </cell>
        </row>
        <row r="2963">
          <cell r="AC2963">
            <v>0</v>
          </cell>
        </row>
        <row r="2964">
          <cell r="AC2964">
            <v>0</v>
          </cell>
        </row>
        <row r="2965">
          <cell r="AC2965">
            <v>0</v>
          </cell>
        </row>
        <row r="2966">
          <cell r="AC2966">
            <v>0</v>
          </cell>
        </row>
        <row r="2967">
          <cell r="AC2967">
            <v>0</v>
          </cell>
        </row>
        <row r="2968">
          <cell r="AC2968">
            <v>0</v>
          </cell>
        </row>
        <row r="2969">
          <cell r="AC2969">
            <v>0</v>
          </cell>
        </row>
        <row r="2970">
          <cell r="AC2970">
            <v>0</v>
          </cell>
        </row>
        <row r="2971">
          <cell r="AC2971">
            <v>0</v>
          </cell>
        </row>
        <row r="2972">
          <cell r="AC2972">
            <v>0</v>
          </cell>
        </row>
        <row r="2973">
          <cell r="AC2973">
            <v>0</v>
          </cell>
        </row>
        <row r="2974">
          <cell r="AC2974">
            <v>0</v>
          </cell>
        </row>
        <row r="2975">
          <cell r="AC2975">
            <v>0</v>
          </cell>
        </row>
        <row r="2976">
          <cell r="AC2976">
            <v>0</v>
          </cell>
        </row>
        <row r="2977">
          <cell r="AC2977">
            <v>0</v>
          </cell>
        </row>
        <row r="2978">
          <cell r="AC2978">
            <v>0</v>
          </cell>
        </row>
        <row r="2979">
          <cell r="AC2979">
            <v>0</v>
          </cell>
        </row>
        <row r="2980">
          <cell r="AC2980">
            <v>0</v>
          </cell>
        </row>
        <row r="2981">
          <cell r="AC2981">
            <v>0</v>
          </cell>
        </row>
        <row r="2982">
          <cell r="AC2982">
            <v>0</v>
          </cell>
        </row>
        <row r="2983">
          <cell r="AC2983">
            <v>0</v>
          </cell>
        </row>
        <row r="2984">
          <cell r="AC2984">
            <v>0</v>
          </cell>
        </row>
        <row r="2985">
          <cell r="AC2985">
            <v>0</v>
          </cell>
        </row>
        <row r="2986">
          <cell r="AC2986">
            <v>0</v>
          </cell>
        </row>
        <row r="2987">
          <cell r="AC2987">
            <v>0</v>
          </cell>
        </row>
        <row r="2988">
          <cell r="AC2988">
            <v>0</v>
          </cell>
        </row>
        <row r="2989">
          <cell r="AC2989">
            <v>0</v>
          </cell>
        </row>
        <row r="2990">
          <cell r="AC2990">
            <v>0</v>
          </cell>
        </row>
        <row r="2991">
          <cell r="AC2991">
            <v>0</v>
          </cell>
        </row>
        <row r="2992">
          <cell r="AC2992">
            <v>0</v>
          </cell>
        </row>
        <row r="2993">
          <cell r="AC2993">
            <v>0</v>
          </cell>
        </row>
        <row r="2994">
          <cell r="AC2994">
            <v>0</v>
          </cell>
        </row>
        <row r="2995">
          <cell r="AC2995">
            <v>0</v>
          </cell>
        </row>
        <row r="2996">
          <cell r="AC2996">
            <v>0</v>
          </cell>
        </row>
        <row r="2997">
          <cell r="AC2997">
            <v>0</v>
          </cell>
        </row>
        <row r="2998">
          <cell r="AC2998">
            <v>0</v>
          </cell>
        </row>
        <row r="2999">
          <cell r="AC2999">
            <v>0</v>
          </cell>
        </row>
        <row r="3000">
          <cell r="AC3000">
            <v>0</v>
          </cell>
        </row>
        <row r="3001">
          <cell r="AC3001">
            <v>0</v>
          </cell>
        </row>
        <row r="3002">
          <cell r="AC3002">
            <v>0</v>
          </cell>
        </row>
        <row r="3003">
          <cell r="AC3003">
            <v>0</v>
          </cell>
        </row>
        <row r="3004">
          <cell r="AC3004">
            <v>0</v>
          </cell>
        </row>
        <row r="3005">
          <cell r="AC3005">
            <v>0</v>
          </cell>
        </row>
        <row r="3006">
          <cell r="AC3006">
            <v>0</v>
          </cell>
        </row>
        <row r="3007">
          <cell r="AC3007">
            <v>0</v>
          </cell>
        </row>
        <row r="3008">
          <cell r="AC3008">
            <v>0</v>
          </cell>
        </row>
        <row r="3009">
          <cell r="AC3009">
            <v>0</v>
          </cell>
        </row>
        <row r="3010">
          <cell r="AC3010">
            <v>0</v>
          </cell>
        </row>
        <row r="3011">
          <cell r="AC3011">
            <v>0</v>
          </cell>
        </row>
        <row r="3012">
          <cell r="AC3012">
            <v>0</v>
          </cell>
        </row>
        <row r="3013">
          <cell r="AC3013">
            <v>0</v>
          </cell>
        </row>
        <row r="3014">
          <cell r="AC3014">
            <v>0</v>
          </cell>
        </row>
        <row r="3015">
          <cell r="AC3015">
            <v>0</v>
          </cell>
        </row>
        <row r="3016">
          <cell r="AC3016">
            <v>0</v>
          </cell>
        </row>
        <row r="3017">
          <cell r="AC3017">
            <v>0</v>
          </cell>
        </row>
        <row r="3018">
          <cell r="AC3018">
            <v>0</v>
          </cell>
        </row>
        <row r="3019">
          <cell r="AC3019">
            <v>0</v>
          </cell>
        </row>
        <row r="3020">
          <cell r="AC3020">
            <v>0</v>
          </cell>
        </row>
        <row r="3021">
          <cell r="AC3021">
            <v>0</v>
          </cell>
        </row>
        <row r="3022">
          <cell r="AC3022">
            <v>0</v>
          </cell>
        </row>
        <row r="3023">
          <cell r="AC3023">
            <v>0</v>
          </cell>
        </row>
        <row r="3024">
          <cell r="AC3024">
            <v>0</v>
          </cell>
        </row>
        <row r="3025">
          <cell r="AC3025">
            <v>0</v>
          </cell>
        </row>
        <row r="3026">
          <cell r="AC3026">
            <v>0</v>
          </cell>
        </row>
        <row r="3027">
          <cell r="AC3027">
            <v>0</v>
          </cell>
        </row>
        <row r="3028">
          <cell r="AC3028">
            <v>0</v>
          </cell>
        </row>
        <row r="3029">
          <cell r="AC3029">
            <v>0</v>
          </cell>
        </row>
        <row r="3030">
          <cell r="AC3030">
            <v>0</v>
          </cell>
        </row>
        <row r="3031">
          <cell r="AC3031">
            <v>0</v>
          </cell>
        </row>
        <row r="3032">
          <cell r="AC3032">
            <v>0</v>
          </cell>
        </row>
        <row r="3033">
          <cell r="AC3033">
            <v>0</v>
          </cell>
        </row>
        <row r="3034">
          <cell r="AC3034">
            <v>0</v>
          </cell>
        </row>
        <row r="3035">
          <cell r="AC3035">
            <v>0</v>
          </cell>
        </row>
        <row r="3036">
          <cell r="AC3036">
            <v>0</v>
          </cell>
        </row>
        <row r="3037">
          <cell r="AC3037">
            <v>0</v>
          </cell>
        </row>
        <row r="3038">
          <cell r="AC3038">
            <v>0</v>
          </cell>
        </row>
        <row r="3039">
          <cell r="AC3039">
            <v>0</v>
          </cell>
        </row>
        <row r="3040">
          <cell r="AC3040">
            <v>0</v>
          </cell>
        </row>
        <row r="3041">
          <cell r="AC3041">
            <v>0</v>
          </cell>
        </row>
        <row r="3042">
          <cell r="AC3042">
            <v>0</v>
          </cell>
        </row>
        <row r="3043">
          <cell r="AC3043">
            <v>0</v>
          </cell>
        </row>
        <row r="3044">
          <cell r="AC3044">
            <v>0</v>
          </cell>
        </row>
        <row r="3045">
          <cell r="AC3045">
            <v>0</v>
          </cell>
        </row>
        <row r="3046">
          <cell r="AC3046">
            <v>0</v>
          </cell>
        </row>
        <row r="3047">
          <cell r="AC3047">
            <v>0</v>
          </cell>
        </row>
        <row r="3048">
          <cell r="AC3048">
            <v>0</v>
          </cell>
        </row>
        <row r="3049">
          <cell r="AC3049">
            <v>0</v>
          </cell>
        </row>
        <row r="3050">
          <cell r="AC3050">
            <v>0</v>
          </cell>
        </row>
        <row r="3051">
          <cell r="AC3051">
            <v>0</v>
          </cell>
        </row>
        <row r="3052">
          <cell r="AC3052">
            <v>0</v>
          </cell>
        </row>
        <row r="3053">
          <cell r="AC3053">
            <v>0</v>
          </cell>
        </row>
        <row r="3054">
          <cell r="AC3054">
            <v>0</v>
          </cell>
        </row>
        <row r="3055">
          <cell r="AC3055">
            <v>0</v>
          </cell>
        </row>
        <row r="3056">
          <cell r="AC3056">
            <v>0</v>
          </cell>
        </row>
        <row r="3057">
          <cell r="AC3057">
            <v>0</v>
          </cell>
        </row>
        <row r="3058">
          <cell r="AC3058">
            <v>0</v>
          </cell>
        </row>
        <row r="3059">
          <cell r="AC3059">
            <v>0</v>
          </cell>
        </row>
        <row r="3060">
          <cell r="AC3060">
            <v>0</v>
          </cell>
        </row>
        <row r="3061">
          <cell r="AC3061">
            <v>0</v>
          </cell>
        </row>
        <row r="3062">
          <cell r="AC3062">
            <v>0</v>
          </cell>
        </row>
        <row r="3063">
          <cell r="AC3063">
            <v>0</v>
          </cell>
        </row>
        <row r="3064">
          <cell r="AC3064">
            <v>0</v>
          </cell>
        </row>
        <row r="3065">
          <cell r="AC3065">
            <v>0</v>
          </cell>
        </row>
        <row r="3066">
          <cell r="AC3066">
            <v>0</v>
          </cell>
        </row>
        <row r="3067">
          <cell r="AC3067">
            <v>0</v>
          </cell>
        </row>
        <row r="3068">
          <cell r="AC3068">
            <v>0</v>
          </cell>
        </row>
        <row r="3069">
          <cell r="AC3069">
            <v>0</v>
          </cell>
        </row>
        <row r="3070">
          <cell r="AC3070">
            <v>0</v>
          </cell>
        </row>
        <row r="3071">
          <cell r="AC3071">
            <v>0</v>
          </cell>
        </row>
        <row r="3072">
          <cell r="AC3072">
            <v>0</v>
          </cell>
        </row>
        <row r="3073">
          <cell r="AC3073">
            <v>0</v>
          </cell>
        </row>
        <row r="3074">
          <cell r="AC3074">
            <v>0</v>
          </cell>
        </row>
        <row r="3075">
          <cell r="AC3075">
            <v>0</v>
          </cell>
        </row>
        <row r="3076">
          <cell r="AC3076">
            <v>0</v>
          </cell>
        </row>
        <row r="3077">
          <cell r="AC3077">
            <v>0</v>
          </cell>
        </row>
        <row r="3078">
          <cell r="AC3078">
            <v>0</v>
          </cell>
        </row>
        <row r="3079">
          <cell r="AC3079">
            <v>0</v>
          </cell>
        </row>
        <row r="3080">
          <cell r="AC3080">
            <v>0</v>
          </cell>
        </row>
        <row r="3081">
          <cell r="AC3081">
            <v>0</v>
          </cell>
        </row>
        <row r="3082">
          <cell r="AC3082">
            <v>0</v>
          </cell>
        </row>
        <row r="3083">
          <cell r="AC3083">
            <v>0</v>
          </cell>
        </row>
        <row r="3084">
          <cell r="AC3084">
            <v>0</v>
          </cell>
        </row>
        <row r="3085">
          <cell r="AC3085">
            <v>0</v>
          </cell>
        </row>
        <row r="3086">
          <cell r="AC3086">
            <v>0</v>
          </cell>
        </row>
        <row r="3087">
          <cell r="AC3087">
            <v>0</v>
          </cell>
        </row>
        <row r="3088">
          <cell r="AC3088">
            <v>0</v>
          </cell>
        </row>
        <row r="3089">
          <cell r="AC3089">
            <v>0</v>
          </cell>
        </row>
        <row r="3090">
          <cell r="AC3090">
            <v>0</v>
          </cell>
        </row>
        <row r="3091">
          <cell r="AC3091">
            <v>0</v>
          </cell>
        </row>
        <row r="3092">
          <cell r="AC3092">
            <v>0</v>
          </cell>
        </row>
        <row r="3093">
          <cell r="AC3093">
            <v>0</v>
          </cell>
        </row>
        <row r="3094">
          <cell r="AC3094">
            <v>0</v>
          </cell>
        </row>
        <row r="3095">
          <cell r="AC3095">
            <v>0</v>
          </cell>
        </row>
        <row r="3096">
          <cell r="AC3096">
            <v>0</v>
          </cell>
        </row>
        <row r="3097">
          <cell r="AC3097">
            <v>0</v>
          </cell>
        </row>
        <row r="3098">
          <cell r="AC3098">
            <v>0</v>
          </cell>
        </row>
        <row r="3099">
          <cell r="AC3099">
            <v>0</v>
          </cell>
        </row>
        <row r="3100">
          <cell r="AC3100">
            <v>0</v>
          </cell>
        </row>
        <row r="3101">
          <cell r="AC3101">
            <v>0</v>
          </cell>
        </row>
        <row r="3102">
          <cell r="AC3102">
            <v>0</v>
          </cell>
        </row>
        <row r="3103">
          <cell r="AC3103">
            <v>0</v>
          </cell>
        </row>
        <row r="3104">
          <cell r="AC3104">
            <v>0</v>
          </cell>
        </row>
        <row r="3105">
          <cell r="AC3105">
            <v>0</v>
          </cell>
        </row>
        <row r="3106">
          <cell r="AC3106">
            <v>0</v>
          </cell>
        </row>
        <row r="3107">
          <cell r="AC3107">
            <v>0</v>
          </cell>
        </row>
        <row r="3108">
          <cell r="AC3108">
            <v>0</v>
          </cell>
        </row>
        <row r="3109">
          <cell r="AC3109">
            <v>0</v>
          </cell>
        </row>
        <row r="3110">
          <cell r="AC3110">
            <v>0</v>
          </cell>
        </row>
        <row r="3111">
          <cell r="AC3111">
            <v>0</v>
          </cell>
        </row>
        <row r="3112">
          <cell r="AC3112">
            <v>0</v>
          </cell>
        </row>
        <row r="3113">
          <cell r="AC3113">
            <v>0</v>
          </cell>
        </row>
        <row r="3114">
          <cell r="AC3114">
            <v>0</v>
          </cell>
        </row>
        <row r="3115">
          <cell r="AC3115">
            <v>0</v>
          </cell>
        </row>
        <row r="3116">
          <cell r="AC3116">
            <v>0</v>
          </cell>
        </row>
        <row r="3117">
          <cell r="AC3117">
            <v>0</v>
          </cell>
        </row>
        <row r="3118">
          <cell r="AC3118">
            <v>0</v>
          </cell>
        </row>
        <row r="3119">
          <cell r="AC3119">
            <v>0</v>
          </cell>
        </row>
        <row r="3120">
          <cell r="AC3120">
            <v>0</v>
          </cell>
        </row>
        <row r="3121">
          <cell r="AC3121">
            <v>0</v>
          </cell>
        </row>
        <row r="3122">
          <cell r="AC3122">
            <v>0</v>
          </cell>
        </row>
        <row r="3123">
          <cell r="AC3123">
            <v>0</v>
          </cell>
        </row>
        <row r="3124">
          <cell r="AC3124">
            <v>0</v>
          </cell>
        </row>
        <row r="3125">
          <cell r="AC3125">
            <v>0</v>
          </cell>
        </row>
        <row r="3126">
          <cell r="AC3126">
            <v>0</v>
          </cell>
        </row>
        <row r="3127">
          <cell r="AC3127">
            <v>0</v>
          </cell>
        </row>
        <row r="3128">
          <cell r="AC3128">
            <v>0</v>
          </cell>
        </row>
        <row r="3129">
          <cell r="AC3129">
            <v>0</v>
          </cell>
        </row>
        <row r="3130">
          <cell r="AC3130">
            <v>0</v>
          </cell>
        </row>
        <row r="3131">
          <cell r="AC3131">
            <v>0</v>
          </cell>
        </row>
        <row r="3132">
          <cell r="AC3132">
            <v>0</v>
          </cell>
        </row>
        <row r="3133">
          <cell r="AC3133">
            <v>0</v>
          </cell>
        </row>
        <row r="3134">
          <cell r="AC3134">
            <v>0</v>
          </cell>
        </row>
        <row r="3135">
          <cell r="AC3135">
            <v>0</v>
          </cell>
        </row>
        <row r="3136">
          <cell r="AC3136">
            <v>0</v>
          </cell>
        </row>
        <row r="3137">
          <cell r="AC3137">
            <v>0</v>
          </cell>
        </row>
        <row r="3138">
          <cell r="AC3138">
            <v>0</v>
          </cell>
        </row>
        <row r="3139">
          <cell r="AC3139">
            <v>0</v>
          </cell>
        </row>
        <row r="3140">
          <cell r="AC3140">
            <v>0</v>
          </cell>
        </row>
        <row r="3141">
          <cell r="AC3141">
            <v>0</v>
          </cell>
        </row>
        <row r="3142">
          <cell r="AC3142">
            <v>0</v>
          </cell>
        </row>
        <row r="3143">
          <cell r="AC3143">
            <v>0</v>
          </cell>
        </row>
        <row r="3144">
          <cell r="AC3144">
            <v>0</v>
          </cell>
        </row>
        <row r="3145">
          <cell r="AC3145">
            <v>0</v>
          </cell>
        </row>
        <row r="3146">
          <cell r="AC3146">
            <v>0</v>
          </cell>
        </row>
        <row r="3147">
          <cell r="AC3147">
            <v>0</v>
          </cell>
        </row>
        <row r="3148">
          <cell r="AC3148">
            <v>0</v>
          </cell>
        </row>
        <row r="3149">
          <cell r="AC3149">
            <v>0</v>
          </cell>
        </row>
        <row r="3150">
          <cell r="AC3150">
            <v>0</v>
          </cell>
        </row>
        <row r="3151">
          <cell r="AC3151">
            <v>0</v>
          </cell>
        </row>
        <row r="3152">
          <cell r="AC3152">
            <v>0</v>
          </cell>
        </row>
        <row r="3153">
          <cell r="AC3153">
            <v>0</v>
          </cell>
        </row>
        <row r="3154">
          <cell r="AC3154">
            <v>0</v>
          </cell>
        </row>
        <row r="3155">
          <cell r="AC3155">
            <v>0</v>
          </cell>
        </row>
        <row r="3156">
          <cell r="AC3156">
            <v>0</v>
          </cell>
        </row>
        <row r="3157">
          <cell r="AC3157">
            <v>0</v>
          </cell>
        </row>
        <row r="3158">
          <cell r="AC3158">
            <v>0</v>
          </cell>
        </row>
        <row r="3159">
          <cell r="AC3159">
            <v>0</v>
          </cell>
        </row>
        <row r="3160">
          <cell r="AC3160">
            <v>0</v>
          </cell>
        </row>
        <row r="3161">
          <cell r="AC3161">
            <v>0</v>
          </cell>
        </row>
        <row r="3162">
          <cell r="AC3162">
            <v>0</v>
          </cell>
        </row>
        <row r="3163">
          <cell r="AC3163">
            <v>0</v>
          </cell>
        </row>
        <row r="3164">
          <cell r="AC3164">
            <v>0</v>
          </cell>
        </row>
        <row r="3165">
          <cell r="AC3165">
            <v>0</v>
          </cell>
        </row>
        <row r="3166">
          <cell r="AC3166">
            <v>0</v>
          </cell>
        </row>
        <row r="3167">
          <cell r="AC3167">
            <v>0</v>
          </cell>
        </row>
        <row r="3168">
          <cell r="AC3168">
            <v>0</v>
          </cell>
        </row>
        <row r="3169">
          <cell r="AC3169">
            <v>0</v>
          </cell>
        </row>
        <row r="3170">
          <cell r="AC3170">
            <v>0</v>
          </cell>
        </row>
        <row r="3171">
          <cell r="AC3171">
            <v>0</v>
          </cell>
        </row>
        <row r="3172">
          <cell r="AC3172">
            <v>0</v>
          </cell>
        </row>
        <row r="3173">
          <cell r="AC3173">
            <v>0</v>
          </cell>
        </row>
        <row r="3174">
          <cell r="AC3174">
            <v>0</v>
          </cell>
        </row>
        <row r="3175">
          <cell r="AC3175">
            <v>0</v>
          </cell>
        </row>
        <row r="3176">
          <cell r="AC3176">
            <v>0</v>
          </cell>
        </row>
        <row r="3177">
          <cell r="AC3177">
            <v>0</v>
          </cell>
        </row>
        <row r="3178">
          <cell r="AC3178">
            <v>0</v>
          </cell>
        </row>
        <row r="3179">
          <cell r="AC3179">
            <v>0</v>
          </cell>
        </row>
        <row r="3180">
          <cell r="AC3180">
            <v>0</v>
          </cell>
        </row>
        <row r="3181">
          <cell r="AC3181">
            <v>0</v>
          </cell>
        </row>
        <row r="3182">
          <cell r="AC3182">
            <v>0</v>
          </cell>
        </row>
        <row r="3183">
          <cell r="AC3183">
            <v>0</v>
          </cell>
        </row>
        <row r="3184">
          <cell r="AC3184">
            <v>0</v>
          </cell>
        </row>
        <row r="3185">
          <cell r="AC3185">
            <v>0</v>
          </cell>
        </row>
        <row r="3186">
          <cell r="AC3186">
            <v>0</v>
          </cell>
        </row>
        <row r="3187">
          <cell r="AC3187">
            <v>0</v>
          </cell>
        </row>
        <row r="3188">
          <cell r="AC3188">
            <v>0</v>
          </cell>
        </row>
        <row r="3189">
          <cell r="AC3189">
            <v>0</v>
          </cell>
        </row>
        <row r="3190">
          <cell r="AC3190">
            <v>0</v>
          </cell>
        </row>
        <row r="3191">
          <cell r="AC3191">
            <v>0</v>
          </cell>
        </row>
        <row r="3192">
          <cell r="AC3192">
            <v>0</v>
          </cell>
        </row>
        <row r="3193">
          <cell r="AC3193">
            <v>0</v>
          </cell>
        </row>
        <row r="3194">
          <cell r="AC3194">
            <v>0</v>
          </cell>
        </row>
        <row r="3195">
          <cell r="AC3195">
            <v>0</v>
          </cell>
        </row>
        <row r="3196">
          <cell r="AC3196">
            <v>0</v>
          </cell>
        </row>
        <row r="3197">
          <cell r="AC3197">
            <v>0</v>
          </cell>
        </row>
        <row r="3198">
          <cell r="AC3198">
            <v>0</v>
          </cell>
        </row>
        <row r="3199">
          <cell r="AC3199">
            <v>0</v>
          </cell>
        </row>
        <row r="3200">
          <cell r="AC3200">
            <v>0</v>
          </cell>
        </row>
        <row r="3201">
          <cell r="AC3201">
            <v>0</v>
          </cell>
        </row>
        <row r="3202">
          <cell r="AC3202">
            <v>0</v>
          </cell>
        </row>
        <row r="3203">
          <cell r="AC3203">
            <v>0</v>
          </cell>
        </row>
        <row r="3204">
          <cell r="AC3204">
            <v>0</v>
          </cell>
        </row>
        <row r="3205">
          <cell r="AC3205">
            <v>0</v>
          </cell>
        </row>
        <row r="3206">
          <cell r="AC3206">
            <v>0</v>
          </cell>
        </row>
        <row r="3207">
          <cell r="AC3207">
            <v>0</v>
          </cell>
        </row>
        <row r="3208">
          <cell r="AC3208">
            <v>0</v>
          </cell>
        </row>
        <row r="3209">
          <cell r="AC3209">
            <v>0</v>
          </cell>
        </row>
        <row r="3210">
          <cell r="AC3210">
            <v>0</v>
          </cell>
        </row>
        <row r="3211">
          <cell r="AC3211">
            <v>0</v>
          </cell>
        </row>
        <row r="3212">
          <cell r="AC3212">
            <v>0</v>
          </cell>
        </row>
        <row r="3213">
          <cell r="AC3213">
            <v>0</v>
          </cell>
        </row>
        <row r="3214">
          <cell r="AC3214">
            <v>0</v>
          </cell>
        </row>
        <row r="3215">
          <cell r="AC3215">
            <v>0</v>
          </cell>
        </row>
        <row r="3216">
          <cell r="AC3216">
            <v>0</v>
          </cell>
        </row>
        <row r="3217">
          <cell r="AC3217">
            <v>0</v>
          </cell>
        </row>
        <row r="3218">
          <cell r="AC3218">
            <v>0</v>
          </cell>
        </row>
        <row r="3219">
          <cell r="AC3219">
            <v>0</v>
          </cell>
        </row>
        <row r="3220">
          <cell r="AC3220">
            <v>0</v>
          </cell>
        </row>
        <row r="3221">
          <cell r="AC3221">
            <v>0</v>
          </cell>
        </row>
        <row r="3222">
          <cell r="AC3222">
            <v>0</v>
          </cell>
        </row>
        <row r="3223">
          <cell r="AC3223">
            <v>0</v>
          </cell>
        </row>
        <row r="3224">
          <cell r="AC3224">
            <v>0</v>
          </cell>
        </row>
        <row r="3225">
          <cell r="AC3225">
            <v>0</v>
          </cell>
        </row>
        <row r="3226">
          <cell r="AC3226">
            <v>0</v>
          </cell>
        </row>
        <row r="3227">
          <cell r="AC3227">
            <v>0</v>
          </cell>
        </row>
        <row r="3228">
          <cell r="AC3228">
            <v>0</v>
          </cell>
        </row>
        <row r="3229">
          <cell r="AC3229">
            <v>0</v>
          </cell>
        </row>
        <row r="3230">
          <cell r="AC3230">
            <v>0</v>
          </cell>
        </row>
        <row r="3231">
          <cell r="AC3231">
            <v>0</v>
          </cell>
        </row>
        <row r="3232">
          <cell r="AC3232">
            <v>0</v>
          </cell>
        </row>
        <row r="3233">
          <cell r="AC3233">
            <v>0</v>
          </cell>
        </row>
        <row r="3234">
          <cell r="AC3234">
            <v>0</v>
          </cell>
        </row>
        <row r="3235">
          <cell r="AC3235">
            <v>0</v>
          </cell>
        </row>
        <row r="3236">
          <cell r="AC3236">
            <v>0</v>
          </cell>
        </row>
        <row r="3237">
          <cell r="AC3237">
            <v>0</v>
          </cell>
        </row>
        <row r="3238">
          <cell r="AC3238">
            <v>0</v>
          </cell>
        </row>
        <row r="3239">
          <cell r="AC3239">
            <v>0</v>
          </cell>
        </row>
        <row r="3240">
          <cell r="AC3240">
            <v>0</v>
          </cell>
        </row>
        <row r="3241">
          <cell r="AC3241">
            <v>0</v>
          </cell>
        </row>
        <row r="3242">
          <cell r="AC3242">
            <v>0</v>
          </cell>
        </row>
        <row r="3243">
          <cell r="AC3243">
            <v>0</v>
          </cell>
        </row>
        <row r="3244">
          <cell r="AC3244">
            <v>0</v>
          </cell>
        </row>
        <row r="3245">
          <cell r="AC3245">
            <v>0</v>
          </cell>
        </row>
        <row r="3246">
          <cell r="AC3246">
            <v>0</v>
          </cell>
        </row>
        <row r="3247">
          <cell r="AC3247">
            <v>0</v>
          </cell>
        </row>
        <row r="3248">
          <cell r="AC3248">
            <v>0</v>
          </cell>
        </row>
        <row r="3249">
          <cell r="AC3249">
            <v>0</v>
          </cell>
        </row>
        <row r="3250">
          <cell r="AC3250">
            <v>0</v>
          </cell>
        </row>
        <row r="3251">
          <cell r="AC3251">
            <v>0</v>
          </cell>
        </row>
        <row r="3252">
          <cell r="AC3252">
            <v>0</v>
          </cell>
        </row>
        <row r="3253">
          <cell r="AC3253">
            <v>0</v>
          </cell>
        </row>
        <row r="3254">
          <cell r="AC3254">
            <v>0</v>
          </cell>
        </row>
        <row r="3255">
          <cell r="AC3255">
            <v>0</v>
          </cell>
        </row>
        <row r="3256">
          <cell r="AC3256">
            <v>0</v>
          </cell>
        </row>
        <row r="3257">
          <cell r="AC3257">
            <v>0</v>
          </cell>
        </row>
        <row r="3258">
          <cell r="AC3258">
            <v>0</v>
          </cell>
        </row>
        <row r="3259">
          <cell r="AC3259">
            <v>0</v>
          </cell>
        </row>
        <row r="3260">
          <cell r="AC3260">
            <v>0</v>
          </cell>
        </row>
        <row r="3261">
          <cell r="AC3261">
            <v>0</v>
          </cell>
        </row>
        <row r="3262">
          <cell r="AC3262">
            <v>0</v>
          </cell>
        </row>
        <row r="3263">
          <cell r="AC3263">
            <v>0</v>
          </cell>
        </row>
        <row r="3264">
          <cell r="AC3264">
            <v>0</v>
          </cell>
        </row>
        <row r="3265">
          <cell r="AC3265">
            <v>0</v>
          </cell>
        </row>
        <row r="3266">
          <cell r="AC3266">
            <v>0</v>
          </cell>
        </row>
        <row r="3267">
          <cell r="AC3267">
            <v>0</v>
          </cell>
        </row>
        <row r="3268">
          <cell r="AC3268">
            <v>0</v>
          </cell>
        </row>
        <row r="3269">
          <cell r="AC3269">
            <v>0</v>
          </cell>
        </row>
        <row r="3270">
          <cell r="AC3270">
            <v>0</v>
          </cell>
        </row>
        <row r="3271">
          <cell r="AC3271">
            <v>0</v>
          </cell>
        </row>
        <row r="3272">
          <cell r="AC3272">
            <v>0</v>
          </cell>
        </row>
        <row r="3273">
          <cell r="AC3273">
            <v>0</v>
          </cell>
        </row>
        <row r="3274">
          <cell r="AC3274">
            <v>0</v>
          </cell>
        </row>
        <row r="3275">
          <cell r="AC3275">
            <v>0</v>
          </cell>
        </row>
        <row r="3276">
          <cell r="AC3276">
            <v>0</v>
          </cell>
        </row>
        <row r="3277">
          <cell r="AC3277">
            <v>0</v>
          </cell>
        </row>
        <row r="3278">
          <cell r="AC3278">
            <v>0</v>
          </cell>
        </row>
        <row r="3279">
          <cell r="AC3279">
            <v>0</v>
          </cell>
        </row>
        <row r="3280">
          <cell r="AC3280">
            <v>0</v>
          </cell>
        </row>
        <row r="3281">
          <cell r="AC3281">
            <v>0</v>
          </cell>
        </row>
        <row r="3282">
          <cell r="AC3282">
            <v>0</v>
          </cell>
        </row>
        <row r="3283">
          <cell r="AC3283">
            <v>0</v>
          </cell>
        </row>
        <row r="3284">
          <cell r="AC3284">
            <v>0</v>
          </cell>
        </row>
        <row r="3285">
          <cell r="AC3285">
            <v>0</v>
          </cell>
        </row>
        <row r="3286">
          <cell r="AC3286">
            <v>0</v>
          </cell>
        </row>
        <row r="3287">
          <cell r="AC3287">
            <v>0</v>
          </cell>
        </row>
        <row r="3288">
          <cell r="AC3288">
            <v>0</v>
          </cell>
        </row>
        <row r="3289">
          <cell r="AC3289">
            <v>0</v>
          </cell>
        </row>
        <row r="3290">
          <cell r="AC3290">
            <v>0</v>
          </cell>
        </row>
        <row r="3291">
          <cell r="AC3291">
            <v>0</v>
          </cell>
        </row>
        <row r="3292">
          <cell r="AC3292">
            <v>0</v>
          </cell>
        </row>
        <row r="3293">
          <cell r="AC3293">
            <v>0</v>
          </cell>
        </row>
        <row r="3294">
          <cell r="AC3294">
            <v>0</v>
          </cell>
        </row>
        <row r="3295">
          <cell r="AC3295">
            <v>0</v>
          </cell>
        </row>
        <row r="3296">
          <cell r="AC3296">
            <v>0</v>
          </cell>
        </row>
        <row r="3297">
          <cell r="AC3297">
            <v>0</v>
          </cell>
        </row>
        <row r="3298">
          <cell r="AC3298">
            <v>0</v>
          </cell>
        </row>
        <row r="3299">
          <cell r="AC3299">
            <v>0</v>
          </cell>
        </row>
        <row r="3300">
          <cell r="AC3300">
            <v>0</v>
          </cell>
        </row>
        <row r="3301">
          <cell r="AC3301">
            <v>0</v>
          </cell>
        </row>
        <row r="3302">
          <cell r="AC3302">
            <v>0</v>
          </cell>
        </row>
        <row r="3303">
          <cell r="AC3303">
            <v>0</v>
          </cell>
        </row>
        <row r="3304">
          <cell r="AC3304">
            <v>0</v>
          </cell>
        </row>
        <row r="3305">
          <cell r="AC3305">
            <v>0</v>
          </cell>
        </row>
        <row r="3306">
          <cell r="AC3306">
            <v>0</v>
          </cell>
        </row>
        <row r="3307">
          <cell r="AC3307">
            <v>0</v>
          </cell>
        </row>
        <row r="3308">
          <cell r="AC3308">
            <v>0</v>
          </cell>
        </row>
        <row r="3309">
          <cell r="AC3309">
            <v>0</v>
          </cell>
        </row>
        <row r="3310">
          <cell r="AC3310">
            <v>0</v>
          </cell>
        </row>
        <row r="3311">
          <cell r="AC3311">
            <v>0</v>
          </cell>
        </row>
        <row r="3312">
          <cell r="AC3312">
            <v>0</v>
          </cell>
        </row>
        <row r="3313">
          <cell r="AC3313">
            <v>0</v>
          </cell>
        </row>
        <row r="3314">
          <cell r="AC3314">
            <v>0</v>
          </cell>
        </row>
        <row r="3315">
          <cell r="AC3315">
            <v>0</v>
          </cell>
        </row>
        <row r="3316">
          <cell r="AC3316">
            <v>0</v>
          </cell>
        </row>
        <row r="3317">
          <cell r="AC3317">
            <v>0</v>
          </cell>
        </row>
        <row r="3318">
          <cell r="AC3318">
            <v>0</v>
          </cell>
        </row>
        <row r="3319">
          <cell r="AC3319">
            <v>0</v>
          </cell>
        </row>
        <row r="3320">
          <cell r="AC3320">
            <v>0</v>
          </cell>
        </row>
        <row r="3321">
          <cell r="AC3321">
            <v>0</v>
          </cell>
        </row>
        <row r="3322">
          <cell r="AC3322">
            <v>0</v>
          </cell>
        </row>
        <row r="3323">
          <cell r="AC3323">
            <v>0</v>
          </cell>
        </row>
        <row r="3324">
          <cell r="AC3324">
            <v>0</v>
          </cell>
        </row>
        <row r="3325">
          <cell r="AC3325">
            <v>0</v>
          </cell>
        </row>
        <row r="3326">
          <cell r="AC3326">
            <v>0</v>
          </cell>
        </row>
        <row r="3327">
          <cell r="AC3327">
            <v>0</v>
          </cell>
        </row>
        <row r="3328">
          <cell r="AC3328">
            <v>0</v>
          </cell>
        </row>
        <row r="3329">
          <cell r="AC3329">
            <v>0</v>
          </cell>
        </row>
        <row r="3330">
          <cell r="AC3330">
            <v>0</v>
          </cell>
        </row>
        <row r="3331">
          <cell r="AC3331">
            <v>0</v>
          </cell>
        </row>
        <row r="3332">
          <cell r="AC3332">
            <v>0</v>
          </cell>
        </row>
        <row r="3333">
          <cell r="AC3333">
            <v>0</v>
          </cell>
        </row>
        <row r="3334">
          <cell r="AC3334">
            <v>0</v>
          </cell>
        </row>
        <row r="3335">
          <cell r="AC3335">
            <v>0</v>
          </cell>
        </row>
        <row r="3336">
          <cell r="AC3336">
            <v>0</v>
          </cell>
        </row>
        <row r="3337">
          <cell r="AC3337">
            <v>0</v>
          </cell>
        </row>
        <row r="3338">
          <cell r="AC3338">
            <v>0</v>
          </cell>
        </row>
        <row r="3339">
          <cell r="AC3339">
            <v>0</v>
          </cell>
        </row>
        <row r="3340">
          <cell r="AC3340">
            <v>0</v>
          </cell>
        </row>
        <row r="3341">
          <cell r="AC3341">
            <v>0</v>
          </cell>
        </row>
        <row r="3342">
          <cell r="AC3342">
            <v>0</v>
          </cell>
        </row>
        <row r="3343">
          <cell r="AC3343">
            <v>0</v>
          </cell>
        </row>
        <row r="3344">
          <cell r="AC3344">
            <v>0</v>
          </cell>
        </row>
        <row r="3345">
          <cell r="AC3345">
            <v>0</v>
          </cell>
        </row>
        <row r="3346">
          <cell r="AC3346">
            <v>0</v>
          </cell>
        </row>
        <row r="3347">
          <cell r="AC3347">
            <v>0</v>
          </cell>
        </row>
        <row r="3348">
          <cell r="AC3348">
            <v>0</v>
          </cell>
        </row>
        <row r="3349">
          <cell r="AC3349">
            <v>0</v>
          </cell>
        </row>
        <row r="3350">
          <cell r="AC3350">
            <v>0</v>
          </cell>
        </row>
        <row r="3351">
          <cell r="AC3351">
            <v>0</v>
          </cell>
        </row>
        <row r="3352">
          <cell r="AC3352">
            <v>0</v>
          </cell>
        </row>
        <row r="3353">
          <cell r="AC3353">
            <v>0</v>
          </cell>
        </row>
        <row r="3354">
          <cell r="AC3354">
            <v>0</v>
          </cell>
        </row>
        <row r="3355">
          <cell r="AC3355">
            <v>0</v>
          </cell>
        </row>
        <row r="3356">
          <cell r="AC3356">
            <v>0</v>
          </cell>
        </row>
        <row r="3357">
          <cell r="AC3357">
            <v>0</v>
          </cell>
        </row>
        <row r="3358">
          <cell r="AC3358">
            <v>0</v>
          </cell>
        </row>
        <row r="3359">
          <cell r="AC3359">
            <v>0</v>
          </cell>
        </row>
        <row r="3360">
          <cell r="AC3360">
            <v>0</v>
          </cell>
        </row>
        <row r="3361">
          <cell r="AC3361">
            <v>0</v>
          </cell>
        </row>
        <row r="3362">
          <cell r="AC3362">
            <v>0</v>
          </cell>
        </row>
        <row r="3363">
          <cell r="AC3363">
            <v>0</v>
          </cell>
        </row>
        <row r="3364">
          <cell r="AC3364">
            <v>0</v>
          </cell>
        </row>
        <row r="3365">
          <cell r="AC3365">
            <v>0</v>
          </cell>
        </row>
        <row r="3366">
          <cell r="AC3366">
            <v>0</v>
          </cell>
        </row>
        <row r="3367">
          <cell r="AC3367">
            <v>0</v>
          </cell>
        </row>
        <row r="3368">
          <cell r="AC3368">
            <v>0</v>
          </cell>
        </row>
        <row r="3369">
          <cell r="AC3369">
            <v>0</v>
          </cell>
        </row>
        <row r="3370">
          <cell r="AC3370">
            <v>0</v>
          </cell>
        </row>
        <row r="3371">
          <cell r="AC3371">
            <v>0</v>
          </cell>
        </row>
        <row r="3372">
          <cell r="AC3372">
            <v>0</v>
          </cell>
        </row>
        <row r="3373">
          <cell r="AC3373">
            <v>0</v>
          </cell>
        </row>
        <row r="3374">
          <cell r="AC3374">
            <v>0</v>
          </cell>
        </row>
        <row r="3375">
          <cell r="AC3375">
            <v>0</v>
          </cell>
        </row>
        <row r="3376">
          <cell r="AC3376">
            <v>0</v>
          </cell>
        </row>
        <row r="3377">
          <cell r="AC3377">
            <v>0</v>
          </cell>
        </row>
        <row r="3378">
          <cell r="AC3378">
            <v>0</v>
          </cell>
        </row>
        <row r="3379">
          <cell r="AC3379">
            <v>0</v>
          </cell>
        </row>
        <row r="3380">
          <cell r="AC3380">
            <v>0</v>
          </cell>
        </row>
        <row r="3381">
          <cell r="AC3381">
            <v>0</v>
          </cell>
        </row>
        <row r="3382">
          <cell r="AC3382">
            <v>0</v>
          </cell>
        </row>
        <row r="3383">
          <cell r="AC3383">
            <v>0</v>
          </cell>
        </row>
        <row r="3384">
          <cell r="AC3384">
            <v>0</v>
          </cell>
        </row>
        <row r="3385">
          <cell r="AC3385">
            <v>0</v>
          </cell>
        </row>
        <row r="3386">
          <cell r="AC3386">
            <v>0</v>
          </cell>
        </row>
        <row r="3387">
          <cell r="AC3387">
            <v>0</v>
          </cell>
        </row>
        <row r="3388">
          <cell r="AC3388">
            <v>0</v>
          </cell>
        </row>
        <row r="3389">
          <cell r="AC3389">
            <v>0</v>
          </cell>
        </row>
        <row r="3390">
          <cell r="AC3390">
            <v>0</v>
          </cell>
        </row>
        <row r="3391">
          <cell r="AC3391">
            <v>0</v>
          </cell>
        </row>
        <row r="3392">
          <cell r="AC3392">
            <v>0</v>
          </cell>
        </row>
        <row r="3393">
          <cell r="AC3393">
            <v>0</v>
          </cell>
        </row>
        <row r="3394">
          <cell r="AC3394">
            <v>0</v>
          </cell>
        </row>
        <row r="3395">
          <cell r="AC3395">
            <v>0</v>
          </cell>
        </row>
        <row r="3396">
          <cell r="AC3396">
            <v>0</v>
          </cell>
        </row>
        <row r="3397">
          <cell r="AC3397">
            <v>0</v>
          </cell>
        </row>
        <row r="3398">
          <cell r="AC3398">
            <v>0</v>
          </cell>
        </row>
        <row r="3399">
          <cell r="AC3399">
            <v>0</v>
          </cell>
        </row>
        <row r="3400">
          <cell r="AC3400">
            <v>0</v>
          </cell>
        </row>
        <row r="3401">
          <cell r="AC3401">
            <v>0</v>
          </cell>
        </row>
        <row r="3402">
          <cell r="AC3402">
            <v>0</v>
          </cell>
        </row>
        <row r="3403">
          <cell r="AC3403">
            <v>0</v>
          </cell>
        </row>
        <row r="3404">
          <cell r="AC3404">
            <v>0</v>
          </cell>
        </row>
        <row r="3405">
          <cell r="AC3405">
            <v>0</v>
          </cell>
        </row>
        <row r="3406">
          <cell r="AC3406">
            <v>0</v>
          </cell>
        </row>
        <row r="3407">
          <cell r="AC3407">
            <v>0</v>
          </cell>
        </row>
        <row r="3408">
          <cell r="AC3408">
            <v>0</v>
          </cell>
        </row>
        <row r="3409">
          <cell r="AC3409">
            <v>0</v>
          </cell>
        </row>
        <row r="3410">
          <cell r="AC3410">
            <v>0</v>
          </cell>
        </row>
        <row r="3411">
          <cell r="AC3411">
            <v>0</v>
          </cell>
        </row>
        <row r="3412">
          <cell r="AC3412">
            <v>0</v>
          </cell>
        </row>
        <row r="3413">
          <cell r="AC3413">
            <v>0</v>
          </cell>
        </row>
        <row r="3414">
          <cell r="AC3414">
            <v>0</v>
          </cell>
        </row>
        <row r="3415">
          <cell r="AC3415">
            <v>0</v>
          </cell>
        </row>
        <row r="3416">
          <cell r="AC3416">
            <v>0</v>
          </cell>
        </row>
        <row r="3417">
          <cell r="AC3417">
            <v>0</v>
          </cell>
        </row>
        <row r="3418">
          <cell r="AC3418">
            <v>0</v>
          </cell>
        </row>
        <row r="3419">
          <cell r="AC3419">
            <v>0</v>
          </cell>
        </row>
        <row r="3420">
          <cell r="AC3420">
            <v>0</v>
          </cell>
        </row>
        <row r="3421">
          <cell r="AC3421">
            <v>0</v>
          </cell>
        </row>
        <row r="3422">
          <cell r="AC3422">
            <v>0</v>
          </cell>
        </row>
        <row r="3423">
          <cell r="AC3423">
            <v>0</v>
          </cell>
        </row>
        <row r="3424">
          <cell r="AC3424">
            <v>0</v>
          </cell>
        </row>
        <row r="3425">
          <cell r="AC3425">
            <v>0</v>
          </cell>
        </row>
        <row r="3426">
          <cell r="AC3426">
            <v>0</v>
          </cell>
        </row>
        <row r="3427">
          <cell r="AC3427">
            <v>0</v>
          </cell>
        </row>
        <row r="3428">
          <cell r="AC3428">
            <v>0</v>
          </cell>
        </row>
        <row r="3429">
          <cell r="AC3429">
            <v>0</v>
          </cell>
        </row>
        <row r="3430">
          <cell r="AC3430">
            <v>0</v>
          </cell>
        </row>
        <row r="3431">
          <cell r="AC3431">
            <v>0</v>
          </cell>
        </row>
        <row r="3432">
          <cell r="AC3432">
            <v>0</v>
          </cell>
        </row>
        <row r="3433">
          <cell r="AC3433">
            <v>0</v>
          </cell>
        </row>
        <row r="3434">
          <cell r="AC3434">
            <v>0</v>
          </cell>
        </row>
        <row r="3435">
          <cell r="AC3435">
            <v>0</v>
          </cell>
        </row>
        <row r="3436">
          <cell r="AC3436">
            <v>0</v>
          </cell>
        </row>
        <row r="3437">
          <cell r="AC3437">
            <v>0</v>
          </cell>
        </row>
        <row r="3438">
          <cell r="AC3438">
            <v>0</v>
          </cell>
        </row>
        <row r="3439">
          <cell r="AC3439">
            <v>0</v>
          </cell>
        </row>
        <row r="3440">
          <cell r="AC3440">
            <v>0</v>
          </cell>
        </row>
        <row r="3441">
          <cell r="AC3441">
            <v>0</v>
          </cell>
        </row>
        <row r="3442">
          <cell r="AC3442">
            <v>0</v>
          </cell>
        </row>
        <row r="3443">
          <cell r="AC3443">
            <v>0</v>
          </cell>
        </row>
        <row r="3444">
          <cell r="AC3444">
            <v>0</v>
          </cell>
        </row>
        <row r="3445">
          <cell r="AC3445">
            <v>0</v>
          </cell>
        </row>
        <row r="3446">
          <cell r="AC3446">
            <v>0</v>
          </cell>
        </row>
        <row r="3447">
          <cell r="AC3447">
            <v>0</v>
          </cell>
        </row>
        <row r="3448">
          <cell r="AC3448">
            <v>0</v>
          </cell>
        </row>
        <row r="3449">
          <cell r="AC3449">
            <v>0</v>
          </cell>
        </row>
        <row r="3450">
          <cell r="AC3450">
            <v>0</v>
          </cell>
        </row>
        <row r="3451">
          <cell r="AC3451">
            <v>0</v>
          </cell>
        </row>
        <row r="3452">
          <cell r="AC3452">
            <v>0</v>
          </cell>
        </row>
        <row r="3453">
          <cell r="AC3453">
            <v>0</v>
          </cell>
        </row>
        <row r="3454">
          <cell r="AC3454">
            <v>0</v>
          </cell>
        </row>
        <row r="3455">
          <cell r="AC3455">
            <v>0</v>
          </cell>
        </row>
        <row r="3456">
          <cell r="AC3456">
            <v>0</v>
          </cell>
        </row>
        <row r="3457">
          <cell r="AC3457">
            <v>0</v>
          </cell>
        </row>
        <row r="3458">
          <cell r="AC3458">
            <v>0</v>
          </cell>
        </row>
        <row r="3459">
          <cell r="AC3459">
            <v>0</v>
          </cell>
        </row>
        <row r="3460">
          <cell r="AC3460">
            <v>0</v>
          </cell>
        </row>
        <row r="3461">
          <cell r="AC3461">
            <v>0</v>
          </cell>
        </row>
        <row r="3462">
          <cell r="AC3462">
            <v>0</v>
          </cell>
        </row>
        <row r="3463">
          <cell r="AC3463">
            <v>0</v>
          </cell>
        </row>
        <row r="3464">
          <cell r="AC3464">
            <v>0</v>
          </cell>
        </row>
        <row r="3465">
          <cell r="AC3465">
            <v>0</v>
          </cell>
        </row>
        <row r="3466">
          <cell r="AC3466">
            <v>0</v>
          </cell>
        </row>
        <row r="3467">
          <cell r="AC3467">
            <v>0</v>
          </cell>
        </row>
        <row r="3468">
          <cell r="AC3468">
            <v>0</v>
          </cell>
        </row>
        <row r="3469">
          <cell r="AC3469">
            <v>0</v>
          </cell>
        </row>
        <row r="3470">
          <cell r="AC3470">
            <v>0</v>
          </cell>
        </row>
        <row r="3471">
          <cell r="AC3471">
            <v>0</v>
          </cell>
        </row>
        <row r="3472">
          <cell r="AC3472">
            <v>0</v>
          </cell>
        </row>
        <row r="3473">
          <cell r="AC3473">
            <v>0</v>
          </cell>
        </row>
        <row r="3474">
          <cell r="AC3474">
            <v>0</v>
          </cell>
        </row>
        <row r="3475">
          <cell r="AC3475">
            <v>0</v>
          </cell>
        </row>
        <row r="3476">
          <cell r="AC3476">
            <v>0</v>
          </cell>
        </row>
        <row r="3477">
          <cell r="AC3477">
            <v>0</v>
          </cell>
        </row>
        <row r="3478">
          <cell r="AC3478">
            <v>0</v>
          </cell>
        </row>
        <row r="3479">
          <cell r="AC3479">
            <v>0</v>
          </cell>
        </row>
        <row r="3480">
          <cell r="AC3480">
            <v>0</v>
          </cell>
        </row>
        <row r="3481">
          <cell r="AC3481">
            <v>0</v>
          </cell>
        </row>
        <row r="3482">
          <cell r="AC3482">
            <v>0</v>
          </cell>
        </row>
        <row r="3483">
          <cell r="AC3483">
            <v>0</v>
          </cell>
        </row>
        <row r="3484">
          <cell r="AC3484">
            <v>0</v>
          </cell>
        </row>
        <row r="3485">
          <cell r="AC3485">
            <v>0</v>
          </cell>
        </row>
        <row r="3486">
          <cell r="AC3486">
            <v>0</v>
          </cell>
        </row>
        <row r="3487">
          <cell r="AC3487">
            <v>0</v>
          </cell>
        </row>
        <row r="3488">
          <cell r="AC3488">
            <v>0</v>
          </cell>
        </row>
        <row r="3489">
          <cell r="AC3489">
            <v>0</v>
          </cell>
        </row>
        <row r="3490">
          <cell r="AC3490">
            <v>0</v>
          </cell>
        </row>
        <row r="3491">
          <cell r="AC3491">
            <v>0</v>
          </cell>
        </row>
        <row r="3492">
          <cell r="AC3492">
            <v>0</v>
          </cell>
        </row>
        <row r="3493">
          <cell r="AC3493">
            <v>0</v>
          </cell>
        </row>
        <row r="3494">
          <cell r="AC3494">
            <v>0</v>
          </cell>
        </row>
        <row r="3495">
          <cell r="AC3495">
            <v>0</v>
          </cell>
        </row>
        <row r="3496">
          <cell r="AC3496">
            <v>0</v>
          </cell>
        </row>
        <row r="3497">
          <cell r="AC3497">
            <v>0</v>
          </cell>
        </row>
        <row r="3498">
          <cell r="AC3498">
            <v>0</v>
          </cell>
        </row>
        <row r="3499">
          <cell r="AC3499">
            <v>0</v>
          </cell>
        </row>
        <row r="3500">
          <cell r="AC3500">
            <v>0</v>
          </cell>
        </row>
        <row r="3501">
          <cell r="AC3501">
            <v>0</v>
          </cell>
        </row>
        <row r="3502">
          <cell r="AC3502">
            <v>0</v>
          </cell>
        </row>
        <row r="3503">
          <cell r="AC3503">
            <v>0</v>
          </cell>
        </row>
        <row r="3504">
          <cell r="AC3504">
            <v>0</v>
          </cell>
        </row>
        <row r="3505">
          <cell r="AC3505">
            <v>0</v>
          </cell>
        </row>
        <row r="3506">
          <cell r="AC3506">
            <v>0</v>
          </cell>
        </row>
        <row r="3507">
          <cell r="AC3507">
            <v>0</v>
          </cell>
        </row>
        <row r="3508">
          <cell r="AC3508">
            <v>0</v>
          </cell>
        </row>
        <row r="3509">
          <cell r="AC3509">
            <v>0</v>
          </cell>
        </row>
        <row r="3510">
          <cell r="AC3510">
            <v>0</v>
          </cell>
        </row>
        <row r="3511">
          <cell r="AC3511">
            <v>0</v>
          </cell>
        </row>
        <row r="3512">
          <cell r="AC3512">
            <v>0</v>
          </cell>
        </row>
        <row r="3513">
          <cell r="AC3513">
            <v>0</v>
          </cell>
        </row>
        <row r="3514">
          <cell r="AC3514">
            <v>0</v>
          </cell>
        </row>
        <row r="3515">
          <cell r="AC3515">
            <v>0</v>
          </cell>
        </row>
        <row r="3516">
          <cell r="AC3516">
            <v>0</v>
          </cell>
        </row>
        <row r="3517">
          <cell r="AC3517">
            <v>0</v>
          </cell>
        </row>
        <row r="3518">
          <cell r="AC3518">
            <v>0</v>
          </cell>
        </row>
        <row r="3519">
          <cell r="AC3519">
            <v>0</v>
          </cell>
        </row>
        <row r="3520">
          <cell r="AC3520">
            <v>0</v>
          </cell>
        </row>
        <row r="3521">
          <cell r="AC3521">
            <v>0</v>
          </cell>
        </row>
        <row r="3522">
          <cell r="AC3522">
            <v>0</v>
          </cell>
        </row>
        <row r="3523">
          <cell r="AC3523">
            <v>0</v>
          </cell>
        </row>
        <row r="3524">
          <cell r="AC3524">
            <v>0</v>
          </cell>
        </row>
        <row r="3525">
          <cell r="AC3525">
            <v>0</v>
          </cell>
        </row>
        <row r="3526">
          <cell r="AC3526">
            <v>0</v>
          </cell>
        </row>
        <row r="3527">
          <cell r="AC3527">
            <v>0</v>
          </cell>
        </row>
        <row r="3528">
          <cell r="AC3528">
            <v>0</v>
          </cell>
        </row>
        <row r="3529">
          <cell r="AC3529">
            <v>0</v>
          </cell>
        </row>
        <row r="3530">
          <cell r="AC3530">
            <v>0</v>
          </cell>
        </row>
        <row r="3531">
          <cell r="AC3531">
            <v>0</v>
          </cell>
        </row>
        <row r="3532">
          <cell r="AC3532">
            <v>0</v>
          </cell>
        </row>
        <row r="3533">
          <cell r="AC3533">
            <v>0</v>
          </cell>
        </row>
        <row r="3534">
          <cell r="AC3534">
            <v>0</v>
          </cell>
        </row>
        <row r="3535">
          <cell r="AC3535">
            <v>0</v>
          </cell>
        </row>
        <row r="3536">
          <cell r="AC3536">
            <v>0</v>
          </cell>
        </row>
        <row r="3537">
          <cell r="AC3537">
            <v>0</v>
          </cell>
        </row>
        <row r="3538">
          <cell r="AC3538">
            <v>0</v>
          </cell>
        </row>
        <row r="3539">
          <cell r="AC3539">
            <v>0</v>
          </cell>
        </row>
        <row r="3540">
          <cell r="AC3540">
            <v>0</v>
          </cell>
        </row>
        <row r="3541">
          <cell r="AC3541">
            <v>0</v>
          </cell>
        </row>
        <row r="3542">
          <cell r="AC3542">
            <v>0</v>
          </cell>
        </row>
        <row r="3543">
          <cell r="AC3543">
            <v>0</v>
          </cell>
        </row>
        <row r="3544">
          <cell r="AC3544">
            <v>0</v>
          </cell>
        </row>
        <row r="3545">
          <cell r="AC3545">
            <v>0</v>
          </cell>
        </row>
        <row r="3546">
          <cell r="AC3546">
            <v>0</v>
          </cell>
        </row>
        <row r="3547">
          <cell r="AC3547">
            <v>0</v>
          </cell>
        </row>
        <row r="3548">
          <cell r="AC3548">
            <v>0</v>
          </cell>
        </row>
        <row r="3549">
          <cell r="AC3549">
            <v>0</v>
          </cell>
        </row>
        <row r="3550">
          <cell r="AC3550">
            <v>0</v>
          </cell>
        </row>
        <row r="3551">
          <cell r="AC3551">
            <v>0</v>
          </cell>
        </row>
        <row r="3552">
          <cell r="AC3552">
            <v>0</v>
          </cell>
        </row>
        <row r="3553">
          <cell r="AC3553">
            <v>0</v>
          </cell>
        </row>
        <row r="3554">
          <cell r="AC3554">
            <v>0</v>
          </cell>
        </row>
        <row r="3555">
          <cell r="AC3555">
            <v>0</v>
          </cell>
        </row>
        <row r="3556">
          <cell r="AC3556">
            <v>0</v>
          </cell>
        </row>
        <row r="3557">
          <cell r="AC3557">
            <v>0</v>
          </cell>
        </row>
        <row r="3558">
          <cell r="AC3558">
            <v>0</v>
          </cell>
        </row>
        <row r="3559">
          <cell r="AC3559">
            <v>0</v>
          </cell>
        </row>
        <row r="3560">
          <cell r="AC3560">
            <v>0</v>
          </cell>
        </row>
        <row r="3561">
          <cell r="AC3561">
            <v>0</v>
          </cell>
        </row>
        <row r="3562">
          <cell r="AC3562">
            <v>0</v>
          </cell>
        </row>
        <row r="3563">
          <cell r="AC3563">
            <v>0</v>
          </cell>
        </row>
        <row r="3564">
          <cell r="AC3564">
            <v>0</v>
          </cell>
        </row>
        <row r="3565">
          <cell r="AC3565">
            <v>0</v>
          </cell>
        </row>
        <row r="3566">
          <cell r="AC3566">
            <v>0</v>
          </cell>
        </row>
        <row r="3567">
          <cell r="AC3567">
            <v>0</v>
          </cell>
        </row>
        <row r="3568">
          <cell r="AC3568">
            <v>0</v>
          </cell>
        </row>
        <row r="3569">
          <cell r="AC3569">
            <v>0</v>
          </cell>
        </row>
        <row r="3570">
          <cell r="AC3570">
            <v>0</v>
          </cell>
        </row>
        <row r="3571">
          <cell r="AC3571">
            <v>0</v>
          </cell>
        </row>
        <row r="3572">
          <cell r="AC3572">
            <v>0</v>
          </cell>
        </row>
        <row r="3573">
          <cell r="AC3573">
            <v>0</v>
          </cell>
        </row>
        <row r="3574">
          <cell r="AC3574">
            <v>0</v>
          </cell>
        </row>
        <row r="3575">
          <cell r="AC3575">
            <v>0</v>
          </cell>
        </row>
        <row r="3576">
          <cell r="AC3576">
            <v>0</v>
          </cell>
        </row>
        <row r="3577">
          <cell r="AC3577">
            <v>0</v>
          </cell>
        </row>
        <row r="3578">
          <cell r="AC3578">
            <v>0</v>
          </cell>
        </row>
        <row r="3579">
          <cell r="AC3579">
            <v>0</v>
          </cell>
        </row>
        <row r="3580">
          <cell r="AC3580">
            <v>0</v>
          </cell>
        </row>
        <row r="3581">
          <cell r="AC3581">
            <v>0</v>
          </cell>
        </row>
        <row r="3582">
          <cell r="AC3582">
            <v>0</v>
          </cell>
        </row>
        <row r="3583">
          <cell r="AC3583">
            <v>0</v>
          </cell>
        </row>
        <row r="3584">
          <cell r="AC3584">
            <v>0</v>
          </cell>
        </row>
        <row r="3585">
          <cell r="AC3585">
            <v>0</v>
          </cell>
        </row>
        <row r="3586">
          <cell r="AC3586">
            <v>0</v>
          </cell>
        </row>
        <row r="3587">
          <cell r="AC3587">
            <v>0</v>
          </cell>
        </row>
        <row r="3588">
          <cell r="AC3588">
            <v>0</v>
          </cell>
        </row>
        <row r="3589">
          <cell r="AC3589">
            <v>0</v>
          </cell>
        </row>
        <row r="3590">
          <cell r="AC3590">
            <v>0</v>
          </cell>
        </row>
        <row r="3591">
          <cell r="AC3591">
            <v>0</v>
          </cell>
        </row>
        <row r="3592">
          <cell r="AC3592">
            <v>0</v>
          </cell>
        </row>
        <row r="3593">
          <cell r="AC3593">
            <v>0</v>
          </cell>
        </row>
        <row r="3594">
          <cell r="AC3594">
            <v>0</v>
          </cell>
        </row>
        <row r="3595">
          <cell r="AC3595">
            <v>0</v>
          </cell>
        </row>
        <row r="3596">
          <cell r="AC3596">
            <v>0</v>
          </cell>
        </row>
        <row r="3597">
          <cell r="AC3597">
            <v>0</v>
          </cell>
        </row>
        <row r="3598">
          <cell r="AC3598">
            <v>0</v>
          </cell>
        </row>
        <row r="3599">
          <cell r="AC3599">
            <v>0</v>
          </cell>
        </row>
        <row r="3600">
          <cell r="AC3600">
            <v>0</v>
          </cell>
        </row>
        <row r="3601">
          <cell r="AC3601">
            <v>0</v>
          </cell>
        </row>
        <row r="3602">
          <cell r="AC3602">
            <v>0</v>
          </cell>
        </row>
        <row r="3603">
          <cell r="AC3603">
            <v>0</v>
          </cell>
        </row>
        <row r="3604">
          <cell r="AC3604">
            <v>0</v>
          </cell>
        </row>
        <row r="3605">
          <cell r="AC3605">
            <v>0</v>
          </cell>
        </row>
        <row r="3606">
          <cell r="AC3606">
            <v>0</v>
          </cell>
        </row>
        <row r="3607">
          <cell r="AC3607">
            <v>0</v>
          </cell>
        </row>
        <row r="3608">
          <cell r="AC3608">
            <v>0</v>
          </cell>
        </row>
        <row r="3609">
          <cell r="AC3609">
            <v>0</v>
          </cell>
        </row>
        <row r="3610">
          <cell r="AC3610">
            <v>0</v>
          </cell>
        </row>
        <row r="3611">
          <cell r="AC3611">
            <v>0</v>
          </cell>
        </row>
        <row r="3612">
          <cell r="AC3612">
            <v>0</v>
          </cell>
        </row>
        <row r="3613">
          <cell r="AC3613">
            <v>0</v>
          </cell>
        </row>
        <row r="3614">
          <cell r="AC3614">
            <v>0</v>
          </cell>
        </row>
        <row r="3615">
          <cell r="AC3615">
            <v>0</v>
          </cell>
        </row>
        <row r="3616">
          <cell r="AC3616">
            <v>0</v>
          </cell>
        </row>
        <row r="3617">
          <cell r="AC3617">
            <v>0</v>
          </cell>
        </row>
        <row r="3618">
          <cell r="AC3618">
            <v>0</v>
          </cell>
        </row>
        <row r="3619">
          <cell r="AC3619">
            <v>0</v>
          </cell>
        </row>
        <row r="3620">
          <cell r="AC3620">
            <v>0</v>
          </cell>
        </row>
        <row r="3621">
          <cell r="AC3621">
            <v>0</v>
          </cell>
        </row>
        <row r="3622">
          <cell r="AC3622">
            <v>0</v>
          </cell>
        </row>
        <row r="3623">
          <cell r="AC3623">
            <v>0</v>
          </cell>
        </row>
        <row r="3624">
          <cell r="AC3624">
            <v>0</v>
          </cell>
        </row>
        <row r="3625">
          <cell r="AC3625">
            <v>0</v>
          </cell>
        </row>
        <row r="3626">
          <cell r="AC3626">
            <v>0</v>
          </cell>
        </row>
        <row r="3627">
          <cell r="AC3627">
            <v>0</v>
          </cell>
        </row>
        <row r="3628">
          <cell r="AC3628">
            <v>0</v>
          </cell>
        </row>
        <row r="3629">
          <cell r="AC3629">
            <v>0</v>
          </cell>
        </row>
        <row r="3630">
          <cell r="AC3630">
            <v>0</v>
          </cell>
        </row>
        <row r="3631">
          <cell r="AC3631">
            <v>0</v>
          </cell>
        </row>
        <row r="3632">
          <cell r="AC3632">
            <v>0</v>
          </cell>
        </row>
        <row r="3633">
          <cell r="AC3633">
            <v>0</v>
          </cell>
        </row>
        <row r="3634">
          <cell r="AC3634">
            <v>0</v>
          </cell>
        </row>
        <row r="3635">
          <cell r="AC3635">
            <v>0</v>
          </cell>
        </row>
        <row r="3636">
          <cell r="AC3636">
            <v>0</v>
          </cell>
        </row>
        <row r="3637">
          <cell r="AC3637">
            <v>0</v>
          </cell>
        </row>
        <row r="3638">
          <cell r="AC3638">
            <v>0</v>
          </cell>
        </row>
        <row r="3639">
          <cell r="AC3639">
            <v>0</v>
          </cell>
        </row>
        <row r="3640">
          <cell r="AC3640">
            <v>0</v>
          </cell>
        </row>
        <row r="3641">
          <cell r="AC3641">
            <v>0</v>
          </cell>
        </row>
        <row r="3642">
          <cell r="AC3642">
            <v>0</v>
          </cell>
        </row>
        <row r="3643">
          <cell r="AC3643">
            <v>0</v>
          </cell>
        </row>
        <row r="3644">
          <cell r="AC3644">
            <v>0</v>
          </cell>
        </row>
        <row r="3645">
          <cell r="AC3645">
            <v>0</v>
          </cell>
        </row>
        <row r="3646">
          <cell r="AC3646">
            <v>0</v>
          </cell>
        </row>
        <row r="3647">
          <cell r="AC3647">
            <v>0</v>
          </cell>
        </row>
        <row r="3648">
          <cell r="AC3648">
            <v>0</v>
          </cell>
        </row>
        <row r="3649">
          <cell r="AC3649">
            <v>0</v>
          </cell>
        </row>
        <row r="3650">
          <cell r="AC3650">
            <v>0</v>
          </cell>
        </row>
        <row r="3651">
          <cell r="AC3651">
            <v>0</v>
          </cell>
        </row>
        <row r="3652">
          <cell r="AC3652">
            <v>0</v>
          </cell>
        </row>
        <row r="3653">
          <cell r="AC3653">
            <v>0</v>
          </cell>
        </row>
        <row r="3654">
          <cell r="AC3654">
            <v>0</v>
          </cell>
        </row>
        <row r="3655">
          <cell r="AC3655">
            <v>0</v>
          </cell>
        </row>
        <row r="3656">
          <cell r="AC3656">
            <v>0</v>
          </cell>
        </row>
        <row r="3657">
          <cell r="AC3657">
            <v>0</v>
          </cell>
        </row>
        <row r="3658">
          <cell r="AC3658">
            <v>0</v>
          </cell>
        </row>
        <row r="3659">
          <cell r="AC3659">
            <v>0</v>
          </cell>
        </row>
        <row r="3660">
          <cell r="AC3660">
            <v>0</v>
          </cell>
        </row>
        <row r="3661">
          <cell r="AC3661">
            <v>0</v>
          </cell>
        </row>
        <row r="3662">
          <cell r="AC3662">
            <v>0</v>
          </cell>
        </row>
        <row r="3663">
          <cell r="AC3663">
            <v>0</v>
          </cell>
        </row>
        <row r="3664">
          <cell r="AC3664">
            <v>0</v>
          </cell>
        </row>
        <row r="3665">
          <cell r="AC3665">
            <v>0</v>
          </cell>
        </row>
        <row r="3666">
          <cell r="AC3666">
            <v>0</v>
          </cell>
        </row>
        <row r="3667">
          <cell r="AC3667">
            <v>0</v>
          </cell>
        </row>
        <row r="3668">
          <cell r="AC3668">
            <v>0</v>
          </cell>
        </row>
        <row r="3669">
          <cell r="AC3669">
            <v>0</v>
          </cell>
        </row>
        <row r="3670">
          <cell r="AC3670">
            <v>0</v>
          </cell>
        </row>
        <row r="3671">
          <cell r="AC3671">
            <v>0</v>
          </cell>
        </row>
        <row r="3672">
          <cell r="AC3672">
            <v>0</v>
          </cell>
        </row>
        <row r="3673">
          <cell r="AC3673">
            <v>0</v>
          </cell>
        </row>
        <row r="3674">
          <cell r="AC3674">
            <v>0</v>
          </cell>
        </row>
        <row r="3675">
          <cell r="AC3675">
            <v>0</v>
          </cell>
        </row>
        <row r="3676">
          <cell r="AC3676">
            <v>0</v>
          </cell>
        </row>
        <row r="3677">
          <cell r="AC3677">
            <v>0</v>
          </cell>
        </row>
        <row r="3678">
          <cell r="AC3678">
            <v>0</v>
          </cell>
        </row>
        <row r="3679">
          <cell r="AC3679">
            <v>0</v>
          </cell>
        </row>
        <row r="3680">
          <cell r="AC3680">
            <v>0</v>
          </cell>
        </row>
        <row r="3681">
          <cell r="AC3681">
            <v>0</v>
          </cell>
        </row>
        <row r="3682">
          <cell r="AC3682">
            <v>0</v>
          </cell>
        </row>
        <row r="3683">
          <cell r="AC3683">
            <v>0</v>
          </cell>
        </row>
        <row r="3684">
          <cell r="AC3684">
            <v>0</v>
          </cell>
        </row>
        <row r="3685">
          <cell r="AC3685">
            <v>0</v>
          </cell>
        </row>
        <row r="3686">
          <cell r="AC3686">
            <v>0</v>
          </cell>
        </row>
        <row r="3687">
          <cell r="AC3687">
            <v>0</v>
          </cell>
        </row>
        <row r="3688">
          <cell r="AC3688">
            <v>0</v>
          </cell>
        </row>
        <row r="3689">
          <cell r="AC3689">
            <v>0</v>
          </cell>
        </row>
        <row r="3690">
          <cell r="AC3690">
            <v>0</v>
          </cell>
        </row>
        <row r="3691">
          <cell r="AC3691">
            <v>0</v>
          </cell>
        </row>
        <row r="3692">
          <cell r="AC3692">
            <v>0</v>
          </cell>
        </row>
        <row r="3693">
          <cell r="AC3693">
            <v>0</v>
          </cell>
        </row>
        <row r="3694">
          <cell r="AC3694">
            <v>0</v>
          </cell>
        </row>
        <row r="3695">
          <cell r="AC3695">
            <v>0</v>
          </cell>
        </row>
        <row r="3696">
          <cell r="AC3696">
            <v>0</v>
          </cell>
        </row>
        <row r="3697">
          <cell r="AC3697">
            <v>0</v>
          </cell>
        </row>
        <row r="3698">
          <cell r="AC3698">
            <v>0</v>
          </cell>
        </row>
        <row r="3699">
          <cell r="AC3699">
            <v>0</v>
          </cell>
        </row>
        <row r="3700">
          <cell r="AC3700">
            <v>0</v>
          </cell>
        </row>
        <row r="3701">
          <cell r="AC3701">
            <v>0</v>
          </cell>
        </row>
        <row r="3702">
          <cell r="AC3702">
            <v>0</v>
          </cell>
        </row>
        <row r="3703">
          <cell r="AC3703">
            <v>0</v>
          </cell>
        </row>
        <row r="3704">
          <cell r="AC3704">
            <v>0</v>
          </cell>
        </row>
        <row r="3705">
          <cell r="AC3705">
            <v>0</v>
          </cell>
        </row>
        <row r="3706">
          <cell r="AC3706">
            <v>0</v>
          </cell>
        </row>
        <row r="3707">
          <cell r="AC3707">
            <v>0</v>
          </cell>
        </row>
        <row r="3708">
          <cell r="AC3708">
            <v>0</v>
          </cell>
        </row>
        <row r="3709">
          <cell r="AC3709">
            <v>0</v>
          </cell>
        </row>
        <row r="3710">
          <cell r="AC3710">
            <v>0</v>
          </cell>
        </row>
        <row r="3711">
          <cell r="AC3711">
            <v>0</v>
          </cell>
        </row>
        <row r="3712">
          <cell r="AC3712">
            <v>0</v>
          </cell>
        </row>
        <row r="3713">
          <cell r="AC3713">
            <v>0</v>
          </cell>
        </row>
        <row r="3714">
          <cell r="AC3714">
            <v>0</v>
          </cell>
        </row>
        <row r="3715">
          <cell r="AC3715">
            <v>0</v>
          </cell>
        </row>
        <row r="3716">
          <cell r="AC3716">
            <v>0</v>
          </cell>
        </row>
        <row r="3717">
          <cell r="AC3717">
            <v>0</v>
          </cell>
        </row>
        <row r="3718">
          <cell r="AC3718">
            <v>0</v>
          </cell>
        </row>
        <row r="3719">
          <cell r="AC3719">
            <v>0</v>
          </cell>
        </row>
        <row r="3720">
          <cell r="AC3720">
            <v>0</v>
          </cell>
        </row>
        <row r="3721">
          <cell r="AC3721">
            <v>0</v>
          </cell>
        </row>
        <row r="3722">
          <cell r="AC3722">
            <v>0</v>
          </cell>
        </row>
        <row r="3723">
          <cell r="AC3723">
            <v>0</v>
          </cell>
        </row>
        <row r="3724">
          <cell r="AC3724">
            <v>0</v>
          </cell>
        </row>
        <row r="3725">
          <cell r="AC3725">
            <v>0</v>
          </cell>
        </row>
        <row r="3726">
          <cell r="AC3726">
            <v>0</v>
          </cell>
        </row>
        <row r="3727">
          <cell r="AC3727">
            <v>0</v>
          </cell>
        </row>
        <row r="3728">
          <cell r="AC3728">
            <v>0</v>
          </cell>
        </row>
        <row r="3729">
          <cell r="AC3729">
            <v>0</v>
          </cell>
        </row>
        <row r="3730">
          <cell r="AC3730">
            <v>0</v>
          </cell>
        </row>
        <row r="3731">
          <cell r="AC3731">
            <v>0</v>
          </cell>
        </row>
        <row r="3732">
          <cell r="AC3732">
            <v>0</v>
          </cell>
        </row>
        <row r="3733">
          <cell r="AC3733">
            <v>0</v>
          </cell>
        </row>
        <row r="3734">
          <cell r="AC3734">
            <v>0</v>
          </cell>
        </row>
        <row r="3735">
          <cell r="AC3735">
            <v>0</v>
          </cell>
        </row>
        <row r="3736">
          <cell r="AC3736">
            <v>0</v>
          </cell>
        </row>
        <row r="3737">
          <cell r="AC3737">
            <v>0</v>
          </cell>
        </row>
        <row r="3738">
          <cell r="AC3738">
            <v>0</v>
          </cell>
        </row>
        <row r="3739">
          <cell r="AC3739">
            <v>0</v>
          </cell>
        </row>
        <row r="3740">
          <cell r="AC3740">
            <v>0</v>
          </cell>
        </row>
        <row r="3741">
          <cell r="AC3741">
            <v>0</v>
          </cell>
        </row>
        <row r="3742">
          <cell r="AC3742">
            <v>0</v>
          </cell>
        </row>
        <row r="3743">
          <cell r="AC3743">
            <v>0</v>
          </cell>
        </row>
        <row r="3744">
          <cell r="AC3744">
            <v>0</v>
          </cell>
        </row>
        <row r="3745">
          <cell r="AC3745">
            <v>0</v>
          </cell>
        </row>
        <row r="3746">
          <cell r="AC3746">
            <v>0</v>
          </cell>
        </row>
        <row r="3747">
          <cell r="AC3747">
            <v>0</v>
          </cell>
        </row>
        <row r="3748">
          <cell r="AC3748">
            <v>0</v>
          </cell>
        </row>
        <row r="3749">
          <cell r="AC3749">
            <v>0</v>
          </cell>
        </row>
        <row r="3750">
          <cell r="AC3750">
            <v>0</v>
          </cell>
        </row>
        <row r="3751">
          <cell r="AC3751">
            <v>0</v>
          </cell>
        </row>
        <row r="3752">
          <cell r="AC3752">
            <v>0</v>
          </cell>
        </row>
        <row r="3753">
          <cell r="AC3753">
            <v>0</v>
          </cell>
        </row>
        <row r="3754">
          <cell r="AC3754">
            <v>0</v>
          </cell>
        </row>
        <row r="3755">
          <cell r="AC3755">
            <v>0</v>
          </cell>
        </row>
        <row r="3756">
          <cell r="AC3756">
            <v>0</v>
          </cell>
        </row>
        <row r="3757">
          <cell r="AC3757">
            <v>0</v>
          </cell>
        </row>
        <row r="3758">
          <cell r="AC3758">
            <v>0</v>
          </cell>
        </row>
        <row r="3759">
          <cell r="AC3759">
            <v>0</v>
          </cell>
        </row>
        <row r="3760">
          <cell r="AC3760">
            <v>0</v>
          </cell>
        </row>
        <row r="3761">
          <cell r="AC3761">
            <v>0</v>
          </cell>
        </row>
        <row r="3762">
          <cell r="AC3762">
            <v>0</v>
          </cell>
        </row>
        <row r="3763">
          <cell r="AC3763">
            <v>0</v>
          </cell>
        </row>
        <row r="3764">
          <cell r="AC3764">
            <v>0</v>
          </cell>
        </row>
        <row r="3765">
          <cell r="AC3765">
            <v>0</v>
          </cell>
        </row>
        <row r="3766">
          <cell r="AC3766">
            <v>0</v>
          </cell>
        </row>
        <row r="3767">
          <cell r="AC3767">
            <v>0</v>
          </cell>
        </row>
        <row r="3768">
          <cell r="AC3768">
            <v>0</v>
          </cell>
        </row>
        <row r="3769">
          <cell r="AC3769">
            <v>0</v>
          </cell>
        </row>
        <row r="3770">
          <cell r="AC3770">
            <v>0</v>
          </cell>
        </row>
        <row r="3771">
          <cell r="AC3771">
            <v>0</v>
          </cell>
        </row>
        <row r="3772">
          <cell r="AC3772">
            <v>0</v>
          </cell>
        </row>
        <row r="3773">
          <cell r="AC3773">
            <v>0</v>
          </cell>
        </row>
        <row r="3774">
          <cell r="AC3774">
            <v>0</v>
          </cell>
        </row>
        <row r="3775">
          <cell r="AC3775">
            <v>0</v>
          </cell>
        </row>
        <row r="3776">
          <cell r="AC3776">
            <v>0</v>
          </cell>
        </row>
        <row r="3777">
          <cell r="AC3777">
            <v>0</v>
          </cell>
        </row>
        <row r="3778">
          <cell r="AC3778">
            <v>0</v>
          </cell>
        </row>
        <row r="3779">
          <cell r="AC3779">
            <v>0</v>
          </cell>
        </row>
        <row r="3780">
          <cell r="AC3780">
            <v>0</v>
          </cell>
        </row>
        <row r="3781">
          <cell r="AC3781">
            <v>0</v>
          </cell>
        </row>
        <row r="3782">
          <cell r="AC3782">
            <v>0</v>
          </cell>
        </row>
        <row r="3783">
          <cell r="AC3783">
            <v>0</v>
          </cell>
        </row>
        <row r="3784">
          <cell r="AC3784">
            <v>0</v>
          </cell>
        </row>
        <row r="3785">
          <cell r="AC3785">
            <v>0</v>
          </cell>
        </row>
        <row r="3786">
          <cell r="AC3786">
            <v>0</v>
          </cell>
        </row>
        <row r="3787">
          <cell r="AC3787">
            <v>0</v>
          </cell>
        </row>
        <row r="3788">
          <cell r="AC3788">
            <v>0</v>
          </cell>
        </row>
        <row r="3789">
          <cell r="AC3789">
            <v>0</v>
          </cell>
        </row>
        <row r="3790">
          <cell r="AC3790">
            <v>0</v>
          </cell>
        </row>
        <row r="3791">
          <cell r="AC3791">
            <v>0</v>
          </cell>
        </row>
        <row r="3792">
          <cell r="AC3792">
            <v>0</v>
          </cell>
        </row>
        <row r="3793">
          <cell r="AC3793">
            <v>0</v>
          </cell>
        </row>
        <row r="3794">
          <cell r="AC3794">
            <v>0</v>
          </cell>
        </row>
        <row r="3795">
          <cell r="AC3795">
            <v>0</v>
          </cell>
        </row>
        <row r="3796">
          <cell r="AC3796">
            <v>0</v>
          </cell>
        </row>
        <row r="3797">
          <cell r="AC3797">
            <v>0</v>
          </cell>
        </row>
        <row r="3798">
          <cell r="AC3798">
            <v>0</v>
          </cell>
        </row>
        <row r="3799">
          <cell r="AC3799">
            <v>0</v>
          </cell>
        </row>
        <row r="3800">
          <cell r="AC3800">
            <v>0</v>
          </cell>
        </row>
        <row r="3801">
          <cell r="AC3801">
            <v>0</v>
          </cell>
        </row>
        <row r="3802">
          <cell r="AC3802">
            <v>0</v>
          </cell>
        </row>
        <row r="3803">
          <cell r="AC3803">
            <v>0</v>
          </cell>
        </row>
        <row r="3804">
          <cell r="AC3804">
            <v>0</v>
          </cell>
        </row>
        <row r="3805">
          <cell r="AC3805">
            <v>0</v>
          </cell>
        </row>
        <row r="3806">
          <cell r="AC3806">
            <v>0</v>
          </cell>
        </row>
        <row r="3807">
          <cell r="AC3807">
            <v>0</v>
          </cell>
        </row>
        <row r="3808">
          <cell r="AC3808">
            <v>0</v>
          </cell>
        </row>
        <row r="3809">
          <cell r="AC3809">
            <v>0</v>
          </cell>
        </row>
        <row r="3810">
          <cell r="AC3810">
            <v>0</v>
          </cell>
        </row>
        <row r="3811">
          <cell r="AC3811">
            <v>0</v>
          </cell>
        </row>
        <row r="3812">
          <cell r="AC3812">
            <v>0</v>
          </cell>
        </row>
        <row r="3813">
          <cell r="AC3813">
            <v>0</v>
          </cell>
        </row>
        <row r="3814">
          <cell r="AC3814">
            <v>0</v>
          </cell>
        </row>
        <row r="3815">
          <cell r="AC3815">
            <v>0</v>
          </cell>
        </row>
        <row r="3816">
          <cell r="AC3816">
            <v>0</v>
          </cell>
        </row>
        <row r="3817">
          <cell r="AC3817">
            <v>0</v>
          </cell>
        </row>
        <row r="3818">
          <cell r="AC3818">
            <v>0</v>
          </cell>
        </row>
        <row r="3819">
          <cell r="AC3819">
            <v>0</v>
          </cell>
        </row>
        <row r="3820">
          <cell r="AC3820">
            <v>0</v>
          </cell>
        </row>
        <row r="3821">
          <cell r="AC3821">
            <v>0</v>
          </cell>
        </row>
        <row r="3822">
          <cell r="AC3822">
            <v>0</v>
          </cell>
        </row>
        <row r="3823">
          <cell r="AC3823">
            <v>0</v>
          </cell>
        </row>
        <row r="3824">
          <cell r="AC3824">
            <v>0</v>
          </cell>
        </row>
        <row r="3825">
          <cell r="AC3825">
            <v>0</v>
          </cell>
        </row>
        <row r="3826">
          <cell r="AC3826">
            <v>0</v>
          </cell>
        </row>
        <row r="3827">
          <cell r="AC3827">
            <v>0</v>
          </cell>
        </row>
        <row r="3828">
          <cell r="AC3828">
            <v>0</v>
          </cell>
        </row>
        <row r="3829">
          <cell r="AC3829">
            <v>0</v>
          </cell>
        </row>
        <row r="3830">
          <cell r="AC3830">
            <v>0</v>
          </cell>
        </row>
        <row r="3831">
          <cell r="AC3831">
            <v>0</v>
          </cell>
        </row>
        <row r="3832">
          <cell r="AC3832">
            <v>0</v>
          </cell>
        </row>
        <row r="3833">
          <cell r="AC3833">
            <v>0</v>
          </cell>
        </row>
        <row r="3834">
          <cell r="AC3834">
            <v>0</v>
          </cell>
        </row>
        <row r="3835">
          <cell r="AC3835">
            <v>0</v>
          </cell>
        </row>
        <row r="3836">
          <cell r="AC3836">
            <v>0</v>
          </cell>
        </row>
        <row r="3837">
          <cell r="AC3837">
            <v>0</v>
          </cell>
        </row>
        <row r="3838">
          <cell r="AC3838">
            <v>0</v>
          </cell>
        </row>
        <row r="3839">
          <cell r="AC3839">
            <v>0</v>
          </cell>
        </row>
        <row r="3840">
          <cell r="AC3840">
            <v>0</v>
          </cell>
        </row>
        <row r="3841">
          <cell r="AC3841">
            <v>0</v>
          </cell>
        </row>
        <row r="3842">
          <cell r="AC3842">
            <v>0</v>
          </cell>
        </row>
        <row r="3843">
          <cell r="AC3843">
            <v>0</v>
          </cell>
        </row>
        <row r="3844">
          <cell r="AC3844">
            <v>0</v>
          </cell>
        </row>
        <row r="3845">
          <cell r="AC3845">
            <v>0</v>
          </cell>
        </row>
        <row r="3846">
          <cell r="AC3846">
            <v>0</v>
          </cell>
        </row>
        <row r="3847">
          <cell r="AC3847">
            <v>0</v>
          </cell>
        </row>
        <row r="3848">
          <cell r="AC3848">
            <v>0</v>
          </cell>
        </row>
        <row r="3849">
          <cell r="AC3849">
            <v>0</v>
          </cell>
        </row>
        <row r="3850">
          <cell r="AC3850">
            <v>0</v>
          </cell>
        </row>
        <row r="3851">
          <cell r="AC3851">
            <v>0</v>
          </cell>
        </row>
        <row r="3852">
          <cell r="AC3852">
            <v>0</v>
          </cell>
        </row>
        <row r="3853">
          <cell r="AC3853">
            <v>0</v>
          </cell>
        </row>
        <row r="3854">
          <cell r="AC3854">
            <v>0</v>
          </cell>
        </row>
        <row r="3855">
          <cell r="AC3855">
            <v>0</v>
          </cell>
        </row>
        <row r="3856">
          <cell r="AC3856">
            <v>0</v>
          </cell>
        </row>
        <row r="3857">
          <cell r="AC3857">
            <v>0</v>
          </cell>
        </row>
        <row r="3858">
          <cell r="AC3858">
            <v>0</v>
          </cell>
        </row>
        <row r="3859">
          <cell r="AC3859">
            <v>0</v>
          </cell>
        </row>
        <row r="3860">
          <cell r="AC3860">
            <v>0</v>
          </cell>
        </row>
        <row r="3861">
          <cell r="AC3861">
            <v>0</v>
          </cell>
        </row>
        <row r="3862">
          <cell r="AC3862">
            <v>0</v>
          </cell>
        </row>
        <row r="3863">
          <cell r="AC3863">
            <v>0</v>
          </cell>
        </row>
        <row r="3864">
          <cell r="AC3864">
            <v>0</v>
          </cell>
        </row>
        <row r="3865">
          <cell r="AC3865">
            <v>0</v>
          </cell>
        </row>
        <row r="3866">
          <cell r="AC3866">
            <v>0</v>
          </cell>
        </row>
        <row r="3867">
          <cell r="AC3867">
            <v>0</v>
          </cell>
        </row>
        <row r="3868">
          <cell r="AC3868">
            <v>0</v>
          </cell>
        </row>
        <row r="3869">
          <cell r="AC3869">
            <v>0</v>
          </cell>
        </row>
        <row r="3870">
          <cell r="AC3870">
            <v>0</v>
          </cell>
        </row>
        <row r="3871">
          <cell r="AC3871">
            <v>0</v>
          </cell>
        </row>
        <row r="3872">
          <cell r="AC3872">
            <v>0</v>
          </cell>
        </row>
        <row r="3873">
          <cell r="AC3873">
            <v>0</v>
          </cell>
        </row>
        <row r="3874">
          <cell r="AC3874">
            <v>0</v>
          </cell>
        </row>
        <row r="3875">
          <cell r="AC3875">
            <v>0</v>
          </cell>
        </row>
        <row r="3876">
          <cell r="AC3876">
            <v>0</v>
          </cell>
        </row>
        <row r="3877">
          <cell r="AC3877">
            <v>0</v>
          </cell>
        </row>
        <row r="3878">
          <cell r="AC3878">
            <v>0</v>
          </cell>
        </row>
        <row r="3879">
          <cell r="AC3879">
            <v>0</v>
          </cell>
        </row>
        <row r="3880">
          <cell r="AC3880">
            <v>0</v>
          </cell>
        </row>
        <row r="3881">
          <cell r="AC3881">
            <v>0</v>
          </cell>
        </row>
        <row r="3882">
          <cell r="AC3882">
            <v>0</v>
          </cell>
        </row>
        <row r="3883">
          <cell r="AC3883">
            <v>0</v>
          </cell>
        </row>
        <row r="3884">
          <cell r="AC3884">
            <v>0</v>
          </cell>
        </row>
        <row r="3885">
          <cell r="AC3885">
            <v>0</v>
          </cell>
        </row>
        <row r="3886">
          <cell r="AC3886">
            <v>0</v>
          </cell>
        </row>
        <row r="3887">
          <cell r="AC3887">
            <v>0</v>
          </cell>
        </row>
        <row r="3888">
          <cell r="AC3888">
            <v>0</v>
          </cell>
        </row>
        <row r="3889">
          <cell r="AC3889">
            <v>0</v>
          </cell>
        </row>
        <row r="3890">
          <cell r="AC3890">
            <v>0</v>
          </cell>
        </row>
        <row r="3891">
          <cell r="AC3891">
            <v>0</v>
          </cell>
        </row>
        <row r="3892">
          <cell r="AC3892">
            <v>0</v>
          </cell>
        </row>
        <row r="3893">
          <cell r="AC3893">
            <v>0</v>
          </cell>
        </row>
        <row r="3894">
          <cell r="AC3894">
            <v>0</v>
          </cell>
        </row>
        <row r="3895">
          <cell r="AC3895">
            <v>0</v>
          </cell>
        </row>
        <row r="3896">
          <cell r="AC3896">
            <v>0</v>
          </cell>
        </row>
        <row r="3897">
          <cell r="AC3897">
            <v>0</v>
          </cell>
        </row>
        <row r="3898">
          <cell r="AC3898">
            <v>0</v>
          </cell>
        </row>
        <row r="3899">
          <cell r="AC3899">
            <v>0</v>
          </cell>
        </row>
        <row r="3900">
          <cell r="AC3900">
            <v>0</v>
          </cell>
        </row>
        <row r="3901">
          <cell r="AC3901">
            <v>0</v>
          </cell>
        </row>
        <row r="3902">
          <cell r="AC3902">
            <v>0</v>
          </cell>
        </row>
        <row r="3903">
          <cell r="AC3903">
            <v>0</v>
          </cell>
        </row>
        <row r="3904">
          <cell r="AC3904">
            <v>0</v>
          </cell>
        </row>
        <row r="3905">
          <cell r="AC3905">
            <v>0</v>
          </cell>
        </row>
        <row r="3906">
          <cell r="AC3906">
            <v>0</v>
          </cell>
        </row>
        <row r="3907">
          <cell r="AC3907">
            <v>0</v>
          </cell>
        </row>
        <row r="3908">
          <cell r="AC3908">
            <v>0</v>
          </cell>
        </row>
        <row r="3909">
          <cell r="AC3909">
            <v>0</v>
          </cell>
        </row>
        <row r="3910">
          <cell r="AC3910">
            <v>0</v>
          </cell>
        </row>
        <row r="3911">
          <cell r="AC3911">
            <v>0</v>
          </cell>
        </row>
        <row r="3912">
          <cell r="AC3912">
            <v>0</v>
          </cell>
        </row>
        <row r="3913">
          <cell r="AC3913">
            <v>0</v>
          </cell>
        </row>
        <row r="3914">
          <cell r="AC3914">
            <v>0</v>
          </cell>
        </row>
        <row r="3915">
          <cell r="AC3915">
            <v>0</v>
          </cell>
        </row>
        <row r="3916">
          <cell r="AC3916">
            <v>0</v>
          </cell>
        </row>
        <row r="3917">
          <cell r="AC3917">
            <v>0</v>
          </cell>
        </row>
        <row r="3918">
          <cell r="AC3918">
            <v>0</v>
          </cell>
        </row>
        <row r="3919">
          <cell r="AC3919">
            <v>0</v>
          </cell>
        </row>
        <row r="3920">
          <cell r="AC3920">
            <v>0</v>
          </cell>
        </row>
        <row r="3921">
          <cell r="AC3921">
            <v>0</v>
          </cell>
        </row>
        <row r="3922">
          <cell r="AC3922">
            <v>0</v>
          </cell>
        </row>
        <row r="3923">
          <cell r="AC3923">
            <v>0</v>
          </cell>
        </row>
        <row r="3924">
          <cell r="AC3924">
            <v>0</v>
          </cell>
        </row>
        <row r="3925">
          <cell r="AC3925">
            <v>0</v>
          </cell>
        </row>
        <row r="3926">
          <cell r="AC3926">
            <v>0</v>
          </cell>
        </row>
        <row r="3927">
          <cell r="AC3927">
            <v>0</v>
          </cell>
        </row>
        <row r="3928">
          <cell r="AC3928">
            <v>0</v>
          </cell>
        </row>
        <row r="3929">
          <cell r="AC3929">
            <v>0</v>
          </cell>
        </row>
        <row r="3930">
          <cell r="AC3930">
            <v>0</v>
          </cell>
        </row>
        <row r="3931">
          <cell r="AC3931">
            <v>0</v>
          </cell>
        </row>
        <row r="3932">
          <cell r="AC3932">
            <v>0</v>
          </cell>
        </row>
        <row r="3933">
          <cell r="AC3933">
            <v>0</v>
          </cell>
        </row>
        <row r="3934">
          <cell r="AC3934">
            <v>0</v>
          </cell>
        </row>
        <row r="3935">
          <cell r="AC3935">
            <v>0</v>
          </cell>
        </row>
        <row r="3936">
          <cell r="AC3936">
            <v>0</v>
          </cell>
        </row>
        <row r="3937">
          <cell r="AC3937">
            <v>0</v>
          </cell>
        </row>
        <row r="3938">
          <cell r="AC3938">
            <v>0</v>
          </cell>
        </row>
        <row r="3939">
          <cell r="AC3939">
            <v>0</v>
          </cell>
        </row>
        <row r="3940">
          <cell r="AC3940">
            <v>0</v>
          </cell>
        </row>
        <row r="3941">
          <cell r="AC3941">
            <v>0</v>
          </cell>
        </row>
        <row r="3942">
          <cell r="AC3942">
            <v>0</v>
          </cell>
        </row>
        <row r="3943">
          <cell r="AC3943">
            <v>0</v>
          </cell>
        </row>
        <row r="3944">
          <cell r="AC3944">
            <v>0</v>
          </cell>
        </row>
        <row r="3945">
          <cell r="AC3945">
            <v>0</v>
          </cell>
        </row>
        <row r="3946">
          <cell r="AC3946">
            <v>0</v>
          </cell>
        </row>
        <row r="3947">
          <cell r="AC3947">
            <v>0</v>
          </cell>
        </row>
        <row r="3948">
          <cell r="AC3948">
            <v>0</v>
          </cell>
        </row>
        <row r="3949">
          <cell r="AC3949">
            <v>0</v>
          </cell>
        </row>
        <row r="3950">
          <cell r="AC3950">
            <v>0</v>
          </cell>
        </row>
        <row r="3951">
          <cell r="AC3951">
            <v>0</v>
          </cell>
        </row>
        <row r="3952">
          <cell r="AC3952">
            <v>0</v>
          </cell>
        </row>
        <row r="3953">
          <cell r="AC3953">
            <v>0</v>
          </cell>
        </row>
        <row r="3954">
          <cell r="AC3954">
            <v>0</v>
          </cell>
        </row>
        <row r="3955">
          <cell r="AC3955">
            <v>0</v>
          </cell>
        </row>
        <row r="3956">
          <cell r="AC3956">
            <v>0</v>
          </cell>
        </row>
        <row r="3957">
          <cell r="AC3957">
            <v>0</v>
          </cell>
        </row>
        <row r="3958">
          <cell r="AC3958">
            <v>0</v>
          </cell>
        </row>
        <row r="3959">
          <cell r="AC3959">
            <v>0</v>
          </cell>
        </row>
        <row r="3960">
          <cell r="AC3960">
            <v>0</v>
          </cell>
        </row>
        <row r="3961">
          <cell r="AC3961">
            <v>0</v>
          </cell>
        </row>
        <row r="3962">
          <cell r="AC3962">
            <v>0</v>
          </cell>
        </row>
        <row r="3963">
          <cell r="AC3963">
            <v>0</v>
          </cell>
        </row>
        <row r="3964">
          <cell r="AC3964">
            <v>0</v>
          </cell>
        </row>
        <row r="3965">
          <cell r="AC3965">
            <v>0</v>
          </cell>
        </row>
        <row r="3966">
          <cell r="AC3966">
            <v>0</v>
          </cell>
        </row>
        <row r="3967">
          <cell r="AC3967">
            <v>0</v>
          </cell>
        </row>
        <row r="3968">
          <cell r="AC3968">
            <v>0</v>
          </cell>
        </row>
        <row r="3969">
          <cell r="AC3969">
            <v>0</v>
          </cell>
        </row>
        <row r="3970">
          <cell r="AC3970">
            <v>0</v>
          </cell>
        </row>
        <row r="3971">
          <cell r="AC3971">
            <v>0</v>
          </cell>
        </row>
        <row r="3972">
          <cell r="AC3972">
            <v>0</v>
          </cell>
        </row>
        <row r="3973">
          <cell r="AC3973">
            <v>0</v>
          </cell>
        </row>
        <row r="3974">
          <cell r="AC3974">
            <v>0</v>
          </cell>
        </row>
        <row r="3975">
          <cell r="AC3975">
            <v>0</v>
          </cell>
        </row>
        <row r="3976">
          <cell r="AC3976">
            <v>0</v>
          </cell>
        </row>
        <row r="3977">
          <cell r="AC3977">
            <v>0</v>
          </cell>
        </row>
        <row r="3978">
          <cell r="AC3978">
            <v>0</v>
          </cell>
        </row>
        <row r="3979">
          <cell r="AC3979">
            <v>0</v>
          </cell>
        </row>
        <row r="3980">
          <cell r="AC3980">
            <v>0</v>
          </cell>
        </row>
        <row r="3981">
          <cell r="AC3981">
            <v>0</v>
          </cell>
        </row>
        <row r="3982">
          <cell r="AC3982">
            <v>0</v>
          </cell>
        </row>
        <row r="3983">
          <cell r="AC3983">
            <v>0</v>
          </cell>
        </row>
        <row r="3984">
          <cell r="AC3984">
            <v>0</v>
          </cell>
        </row>
        <row r="3985">
          <cell r="AC3985">
            <v>0</v>
          </cell>
        </row>
        <row r="3986">
          <cell r="AC3986">
            <v>0</v>
          </cell>
        </row>
        <row r="3987">
          <cell r="AC3987">
            <v>0</v>
          </cell>
        </row>
        <row r="3988">
          <cell r="AC3988">
            <v>0</v>
          </cell>
        </row>
        <row r="3989">
          <cell r="AC3989">
            <v>0</v>
          </cell>
        </row>
        <row r="3990">
          <cell r="AC3990">
            <v>0</v>
          </cell>
        </row>
        <row r="3991">
          <cell r="AC3991">
            <v>0</v>
          </cell>
        </row>
        <row r="3992">
          <cell r="AC3992">
            <v>0</v>
          </cell>
        </row>
        <row r="3993">
          <cell r="AC3993">
            <v>0</v>
          </cell>
        </row>
        <row r="3994">
          <cell r="AC3994">
            <v>0</v>
          </cell>
        </row>
        <row r="3995">
          <cell r="AC3995">
            <v>0</v>
          </cell>
        </row>
        <row r="3996">
          <cell r="AC3996">
            <v>0</v>
          </cell>
        </row>
        <row r="3997">
          <cell r="AC3997">
            <v>0</v>
          </cell>
        </row>
        <row r="3998">
          <cell r="AC3998">
            <v>0</v>
          </cell>
        </row>
        <row r="3999">
          <cell r="AC3999">
            <v>0</v>
          </cell>
        </row>
        <row r="4000">
          <cell r="AC4000">
            <v>0</v>
          </cell>
        </row>
        <row r="4001">
          <cell r="AC4001">
            <v>0</v>
          </cell>
        </row>
        <row r="4002">
          <cell r="AC4002">
            <v>0</v>
          </cell>
        </row>
        <row r="4003">
          <cell r="AC4003">
            <v>0</v>
          </cell>
        </row>
        <row r="4004">
          <cell r="AC4004">
            <v>0</v>
          </cell>
        </row>
        <row r="4005">
          <cell r="AC4005">
            <v>0</v>
          </cell>
        </row>
        <row r="4006">
          <cell r="AC4006">
            <v>0</v>
          </cell>
        </row>
        <row r="4007">
          <cell r="AC4007">
            <v>0</v>
          </cell>
        </row>
        <row r="4008">
          <cell r="AC4008">
            <v>0</v>
          </cell>
        </row>
        <row r="4009">
          <cell r="AC4009">
            <v>0</v>
          </cell>
        </row>
        <row r="4010">
          <cell r="AC4010">
            <v>0</v>
          </cell>
        </row>
        <row r="4011">
          <cell r="AC4011">
            <v>0</v>
          </cell>
        </row>
        <row r="4012">
          <cell r="AC4012">
            <v>0</v>
          </cell>
        </row>
        <row r="4013">
          <cell r="AC4013">
            <v>0</v>
          </cell>
        </row>
        <row r="4014">
          <cell r="AC4014">
            <v>0</v>
          </cell>
        </row>
        <row r="4015">
          <cell r="AC4015">
            <v>0</v>
          </cell>
        </row>
        <row r="4016">
          <cell r="AC4016">
            <v>0</v>
          </cell>
        </row>
        <row r="4017">
          <cell r="AC4017">
            <v>0</v>
          </cell>
        </row>
        <row r="4018">
          <cell r="AC4018">
            <v>0</v>
          </cell>
        </row>
        <row r="4019">
          <cell r="AC4019">
            <v>0</v>
          </cell>
        </row>
        <row r="4020">
          <cell r="AC4020">
            <v>0</v>
          </cell>
        </row>
        <row r="4021">
          <cell r="AC4021">
            <v>0</v>
          </cell>
        </row>
        <row r="4022">
          <cell r="AC4022">
            <v>0</v>
          </cell>
        </row>
        <row r="4023">
          <cell r="AC4023">
            <v>0</v>
          </cell>
        </row>
        <row r="4024">
          <cell r="AC4024">
            <v>0</v>
          </cell>
        </row>
        <row r="4025">
          <cell r="AC4025">
            <v>0</v>
          </cell>
        </row>
        <row r="4026">
          <cell r="AC4026">
            <v>0</v>
          </cell>
        </row>
        <row r="4027">
          <cell r="AC4027">
            <v>0</v>
          </cell>
        </row>
        <row r="4028">
          <cell r="AC4028">
            <v>0</v>
          </cell>
        </row>
        <row r="4029">
          <cell r="AC4029">
            <v>0</v>
          </cell>
        </row>
        <row r="4030">
          <cell r="AC4030">
            <v>0</v>
          </cell>
        </row>
        <row r="4031">
          <cell r="AC4031">
            <v>0</v>
          </cell>
        </row>
        <row r="4032">
          <cell r="AC4032">
            <v>0</v>
          </cell>
        </row>
        <row r="4033">
          <cell r="AC4033">
            <v>0</v>
          </cell>
        </row>
        <row r="4034">
          <cell r="AC4034">
            <v>0</v>
          </cell>
        </row>
        <row r="4035">
          <cell r="AC4035">
            <v>0</v>
          </cell>
        </row>
        <row r="4036">
          <cell r="AC4036">
            <v>0</v>
          </cell>
        </row>
        <row r="4037">
          <cell r="AC4037">
            <v>0</v>
          </cell>
        </row>
        <row r="4038">
          <cell r="AC4038">
            <v>0</v>
          </cell>
        </row>
        <row r="4039">
          <cell r="AC4039">
            <v>0</v>
          </cell>
        </row>
        <row r="4040">
          <cell r="AC4040">
            <v>0</v>
          </cell>
        </row>
        <row r="4041">
          <cell r="AC4041">
            <v>0</v>
          </cell>
        </row>
        <row r="4042">
          <cell r="AC4042">
            <v>0</v>
          </cell>
        </row>
        <row r="4043">
          <cell r="AC4043">
            <v>0</v>
          </cell>
        </row>
        <row r="4044">
          <cell r="AC4044">
            <v>0</v>
          </cell>
        </row>
        <row r="4045">
          <cell r="AC4045">
            <v>0</v>
          </cell>
        </row>
        <row r="4046">
          <cell r="AC4046">
            <v>0</v>
          </cell>
        </row>
        <row r="4047">
          <cell r="AC4047">
            <v>0</v>
          </cell>
        </row>
        <row r="4048">
          <cell r="AC4048">
            <v>0</v>
          </cell>
        </row>
        <row r="4049">
          <cell r="AC4049">
            <v>0</v>
          </cell>
        </row>
        <row r="4050">
          <cell r="AC4050">
            <v>0</v>
          </cell>
        </row>
        <row r="4051">
          <cell r="AC4051">
            <v>0</v>
          </cell>
        </row>
        <row r="4052">
          <cell r="AC4052">
            <v>0</v>
          </cell>
        </row>
        <row r="4053">
          <cell r="AC4053">
            <v>0</v>
          </cell>
        </row>
        <row r="4054">
          <cell r="AC4054">
            <v>0</v>
          </cell>
        </row>
        <row r="4055">
          <cell r="AC4055">
            <v>0</v>
          </cell>
        </row>
        <row r="4056">
          <cell r="AC4056">
            <v>0</v>
          </cell>
        </row>
        <row r="4057">
          <cell r="AC4057">
            <v>0</v>
          </cell>
        </row>
        <row r="4058">
          <cell r="AC4058">
            <v>0</v>
          </cell>
        </row>
        <row r="4059">
          <cell r="AC4059">
            <v>0</v>
          </cell>
        </row>
        <row r="4060">
          <cell r="AC4060">
            <v>0</v>
          </cell>
        </row>
        <row r="4061">
          <cell r="AC4061">
            <v>0</v>
          </cell>
        </row>
        <row r="4062">
          <cell r="AC4062">
            <v>0</v>
          </cell>
        </row>
        <row r="4063">
          <cell r="AC4063">
            <v>0</v>
          </cell>
        </row>
        <row r="4064">
          <cell r="AC4064">
            <v>0</v>
          </cell>
        </row>
        <row r="4065">
          <cell r="AC4065">
            <v>0</v>
          </cell>
        </row>
        <row r="4066">
          <cell r="AC4066">
            <v>0</v>
          </cell>
        </row>
        <row r="4067">
          <cell r="AC4067">
            <v>0</v>
          </cell>
        </row>
        <row r="4068">
          <cell r="AC4068">
            <v>0</v>
          </cell>
        </row>
        <row r="4069">
          <cell r="AC4069">
            <v>0</v>
          </cell>
        </row>
        <row r="4070">
          <cell r="AC4070">
            <v>0</v>
          </cell>
        </row>
        <row r="4071">
          <cell r="AC4071">
            <v>0</v>
          </cell>
        </row>
        <row r="4072">
          <cell r="AC4072">
            <v>0</v>
          </cell>
        </row>
        <row r="4073">
          <cell r="AC4073">
            <v>0</v>
          </cell>
        </row>
        <row r="4074">
          <cell r="AC4074">
            <v>0</v>
          </cell>
        </row>
        <row r="4075">
          <cell r="AC4075">
            <v>0</v>
          </cell>
        </row>
        <row r="4076">
          <cell r="AC4076">
            <v>0</v>
          </cell>
        </row>
        <row r="4077">
          <cell r="AC4077">
            <v>0</v>
          </cell>
        </row>
        <row r="4078">
          <cell r="AC4078">
            <v>0</v>
          </cell>
        </row>
        <row r="4079">
          <cell r="AC4079">
            <v>0</v>
          </cell>
        </row>
        <row r="4080">
          <cell r="AC4080">
            <v>0</v>
          </cell>
        </row>
        <row r="4081">
          <cell r="AC4081">
            <v>0</v>
          </cell>
        </row>
        <row r="4082">
          <cell r="AC4082">
            <v>0</v>
          </cell>
        </row>
        <row r="4083">
          <cell r="AC4083">
            <v>0</v>
          </cell>
        </row>
        <row r="4084">
          <cell r="AC4084">
            <v>0</v>
          </cell>
        </row>
        <row r="4085">
          <cell r="AC4085">
            <v>0</v>
          </cell>
        </row>
        <row r="4086">
          <cell r="AC4086">
            <v>0</v>
          </cell>
        </row>
        <row r="4087">
          <cell r="AC4087">
            <v>0</v>
          </cell>
        </row>
        <row r="4088">
          <cell r="AC4088">
            <v>0</v>
          </cell>
        </row>
        <row r="4089">
          <cell r="AC4089">
            <v>0</v>
          </cell>
        </row>
        <row r="4090">
          <cell r="AC4090">
            <v>0</v>
          </cell>
        </row>
        <row r="4091">
          <cell r="AC4091">
            <v>0</v>
          </cell>
        </row>
        <row r="4092">
          <cell r="AC4092">
            <v>0</v>
          </cell>
        </row>
        <row r="4093">
          <cell r="AC4093">
            <v>0</v>
          </cell>
        </row>
        <row r="4094">
          <cell r="AC4094">
            <v>0</v>
          </cell>
        </row>
        <row r="4095">
          <cell r="AC4095">
            <v>0</v>
          </cell>
        </row>
        <row r="4096">
          <cell r="AC4096">
            <v>0</v>
          </cell>
        </row>
        <row r="4097">
          <cell r="AC4097">
            <v>0</v>
          </cell>
        </row>
        <row r="4098">
          <cell r="AC4098">
            <v>0</v>
          </cell>
        </row>
        <row r="4099">
          <cell r="AC4099">
            <v>0</v>
          </cell>
        </row>
        <row r="4100">
          <cell r="AC4100">
            <v>0</v>
          </cell>
        </row>
        <row r="4101">
          <cell r="AC4101">
            <v>0</v>
          </cell>
        </row>
        <row r="4102">
          <cell r="AC4102">
            <v>0</v>
          </cell>
        </row>
        <row r="4103">
          <cell r="AC4103">
            <v>0</v>
          </cell>
        </row>
        <row r="4104">
          <cell r="AC4104">
            <v>0</v>
          </cell>
        </row>
        <row r="4105">
          <cell r="AC4105">
            <v>0</v>
          </cell>
        </row>
        <row r="4106">
          <cell r="AC4106">
            <v>0</v>
          </cell>
        </row>
        <row r="4107">
          <cell r="AC4107">
            <v>0</v>
          </cell>
        </row>
        <row r="4108">
          <cell r="AC4108">
            <v>0</v>
          </cell>
        </row>
        <row r="4109">
          <cell r="AC4109">
            <v>0</v>
          </cell>
        </row>
        <row r="4110">
          <cell r="AC4110">
            <v>0</v>
          </cell>
        </row>
        <row r="4111">
          <cell r="AC4111">
            <v>0</v>
          </cell>
        </row>
        <row r="4112">
          <cell r="AC4112">
            <v>0</v>
          </cell>
        </row>
        <row r="4113">
          <cell r="AC4113">
            <v>0</v>
          </cell>
        </row>
        <row r="4114">
          <cell r="AC4114">
            <v>0</v>
          </cell>
        </row>
        <row r="4115">
          <cell r="AC4115">
            <v>0</v>
          </cell>
        </row>
        <row r="4116">
          <cell r="AC4116">
            <v>0</v>
          </cell>
        </row>
        <row r="4117">
          <cell r="AC4117">
            <v>0</v>
          </cell>
        </row>
        <row r="4118">
          <cell r="AC4118">
            <v>0</v>
          </cell>
        </row>
        <row r="4119">
          <cell r="AC4119">
            <v>0</v>
          </cell>
        </row>
        <row r="4120">
          <cell r="AC4120">
            <v>0</v>
          </cell>
        </row>
        <row r="4121">
          <cell r="AC4121">
            <v>0</v>
          </cell>
        </row>
        <row r="4122">
          <cell r="AC4122">
            <v>0</v>
          </cell>
        </row>
        <row r="4123">
          <cell r="AC4123">
            <v>0</v>
          </cell>
        </row>
        <row r="4124">
          <cell r="AC4124">
            <v>0</v>
          </cell>
        </row>
        <row r="4125">
          <cell r="AC4125">
            <v>0</v>
          </cell>
        </row>
        <row r="4126">
          <cell r="AC4126">
            <v>0</v>
          </cell>
        </row>
        <row r="4127">
          <cell r="AC4127">
            <v>0</v>
          </cell>
        </row>
        <row r="4128">
          <cell r="AC4128">
            <v>0</v>
          </cell>
        </row>
        <row r="4129">
          <cell r="AC4129">
            <v>0</v>
          </cell>
        </row>
        <row r="4130">
          <cell r="AC4130">
            <v>0</v>
          </cell>
        </row>
        <row r="4131">
          <cell r="AC4131">
            <v>0</v>
          </cell>
        </row>
        <row r="4132">
          <cell r="AC4132">
            <v>0</v>
          </cell>
        </row>
        <row r="4133">
          <cell r="AC4133">
            <v>0</v>
          </cell>
        </row>
        <row r="4134">
          <cell r="AC4134">
            <v>0</v>
          </cell>
        </row>
        <row r="4135">
          <cell r="AC4135">
            <v>0</v>
          </cell>
        </row>
        <row r="4136">
          <cell r="AC4136">
            <v>0</v>
          </cell>
        </row>
        <row r="4137">
          <cell r="AC4137">
            <v>0</v>
          </cell>
        </row>
        <row r="4138">
          <cell r="AC4138">
            <v>0</v>
          </cell>
        </row>
        <row r="4139">
          <cell r="AC4139">
            <v>0</v>
          </cell>
        </row>
        <row r="4140">
          <cell r="AC4140">
            <v>0</v>
          </cell>
        </row>
        <row r="4141">
          <cell r="AC4141">
            <v>0</v>
          </cell>
        </row>
        <row r="4142">
          <cell r="AC4142">
            <v>0</v>
          </cell>
        </row>
        <row r="4143">
          <cell r="AC4143">
            <v>0</v>
          </cell>
        </row>
        <row r="4144">
          <cell r="AC4144">
            <v>0</v>
          </cell>
        </row>
        <row r="4145">
          <cell r="AC4145">
            <v>0</v>
          </cell>
        </row>
        <row r="4146">
          <cell r="AC4146">
            <v>0</v>
          </cell>
        </row>
        <row r="4147">
          <cell r="AC4147">
            <v>0</v>
          </cell>
        </row>
        <row r="4148">
          <cell r="AC4148">
            <v>0</v>
          </cell>
        </row>
        <row r="4149">
          <cell r="AC4149">
            <v>0</v>
          </cell>
        </row>
        <row r="4150">
          <cell r="AC4150">
            <v>0</v>
          </cell>
        </row>
        <row r="4151">
          <cell r="AC4151">
            <v>0</v>
          </cell>
        </row>
        <row r="4152">
          <cell r="AC4152">
            <v>0</v>
          </cell>
        </row>
        <row r="4153">
          <cell r="AC4153">
            <v>0</v>
          </cell>
        </row>
        <row r="4154">
          <cell r="AC4154">
            <v>0</v>
          </cell>
        </row>
        <row r="4155">
          <cell r="AC4155">
            <v>0</v>
          </cell>
        </row>
        <row r="4156">
          <cell r="AC4156">
            <v>0</v>
          </cell>
        </row>
        <row r="4157">
          <cell r="AC4157">
            <v>0</v>
          </cell>
        </row>
        <row r="4158">
          <cell r="AC4158">
            <v>0</v>
          </cell>
        </row>
        <row r="4159">
          <cell r="AC4159">
            <v>0</v>
          </cell>
        </row>
        <row r="4160">
          <cell r="AC4160">
            <v>0</v>
          </cell>
        </row>
        <row r="4161">
          <cell r="AC4161">
            <v>0</v>
          </cell>
        </row>
        <row r="4162">
          <cell r="AC4162">
            <v>0</v>
          </cell>
        </row>
        <row r="4163">
          <cell r="AC4163">
            <v>0</v>
          </cell>
        </row>
        <row r="4164">
          <cell r="AC4164">
            <v>0</v>
          </cell>
        </row>
        <row r="4165">
          <cell r="AC4165">
            <v>0</v>
          </cell>
        </row>
        <row r="4166">
          <cell r="AC4166">
            <v>0</v>
          </cell>
        </row>
        <row r="4167">
          <cell r="AC4167">
            <v>0</v>
          </cell>
        </row>
        <row r="4168">
          <cell r="AC4168">
            <v>0</v>
          </cell>
        </row>
        <row r="4169">
          <cell r="AC4169">
            <v>0</v>
          </cell>
        </row>
        <row r="4170">
          <cell r="AC4170">
            <v>0</v>
          </cell>
        </row>
        <row r="4171">
          <cell r="AC4171">
            <v>0</v>
          </cell>
        </row>
        <row r="4172">
          <cell r="AC4172">
            <v>0</v>
          </cell>
        </row>
        <row r="4173">
          <cell r="AC4173">
            <v>0</v>
          </cell>
        </row>
        <row r="4174">
          <cell r="AC4174">
            <v>0</v>
          </cell>
        </row>
        <row r="4175">
          <cell r="AC4175">
            <v>0</v>
          </cell>
        </row>
        <row r="4176">
          <cell r="AC4176">
            <v>0</v>
          </cell>
        </row>
        <row r="4177">
          <cell r="AC4177">
            <v>0</v>
          </cell>
        </row>
        <row r="4178">
          <cell r="AC4178">
            <v>0</v>
          </cell>
        </row>
        <row r="4179">
          <cell r="AC4179">
            <v>0</v>
          </cell>
        </row>
        <row r="4180">
          <cell r="AC4180">
            <v>0</v>
          </cell>
        </row>
        <row r="4181">
          <cell r="AC4181">
            <v>0</v>
          </cell>
        </row>
        <row r="4182">
          <cell r="AC4182">
            <v>0</v>
          </cell>
        </row>
        <row r="4183">
          <cell r="AC4183">
            <v>0</v>
          </cell>
        </row>
        <row r="4184">
          <cell r="AC4184">
            <v>0</v>
          </cell>
        </row>
        <row r="4185">
          <cell r="AC4185">
            <v>0</v>
          </cell>
        </row>
        <row r="4186">
          <cell r="AC4186">
            <v>0</v>
          </cell>
        </row>
        <row r="4187">
          <cell r="AC4187">
            <v>0</v>
          </cell>
        </row>
        <row r="4188">
          <cell r="AC4188">
            <v>0</v>
          </cell>
        </row>
        <row r="4189">
          <cell r="AC4189">
            <v>0</v>
          </cell>
        </row>
        <row r="4190">
          <cell r="AC4190">
            <v>0</v>
          </cell>
        </row>
        <row r="4191">
          <cell r="AC4191">
            <v>0</v>
          </cell>
        </row>
        <row r="4192">
          <cell r="AC4192">
            <v>0</v>
          </cell>
        </row>
        <row r="4193">
          <cell r="AC4193">
            <v>0</v>
          </cell>
        </row>
        <row r="4194">
          <cell r="AC4194">
            <v>0</v>
          </cell>
        </row>
        <row r="4195">
          <cell r="AC4195">
            <v>0</v>
          </cell>
        </row>
        <row r="4196">
          <cell r="AC4196">
            <v>0</v>
          </cell>
        </row>
        <row r="4197">
          <cell r="AC4197">
            <v>0</v>
          </cell>
        </row>
        <row r="4198">
          <cell r="AC4198">
            <v>0</v>
          </cell>
        </row>
        <row r="4199">
          <cell r="AC4199">
            <v>0</v>
          </cell>
        </row>
        <row r="4200">
          <cell r="AC4200">
            <v>0</v>
          </cell>
        </row>
        <row r="4201">
          <cell r="AC4201">
            <v>0</v>
          </cell>
        </row>
        <row r="4202">
          <cell r="AC4202">
            <v>0</v>
          </cell>
        </row>
        <row r="4203">
          <cell r="AC4203">
            <v>0</v>
          </cell>
        </row>
        <row r="4204">
          <cell r="AC4204">
            <v>0</v>
          </cell>
        </row>
        <row r="4205">
          <cell r="AC4205">
            <v>0</v>
          </cell>
        </row>
        <row r="4206">
          <cell r="AC4206">
            <v>0</v>
          </cell>
        </row>
        <row r="4207">
          <cell r="AC4207">
            <v>0</v>
          </cell>
        </row>
        <row r="4208">
          <cell r="AC4208">
            <v>0</v>
          </cell>
        </row>
        <row r="4209">
          <cell r="AC4209">
            <v>0</v>
          </cell>
        </row>
        <row r="4210">
          <cell r="AC4210">
            <v>0</v>
          </cell>
        </row>
        <row r="4211">
          <cell r="AC4211">
            <v>0</v>
          </cell>
        </row>
        <row r="4212">
          <cell r="AC4212">
            <v>0</v>
          </cell>
        </row>
        <row r="4213">
          <cell r="AC4213">
            <v>0</v>
          </cell>
        </row>
        <row r="4214">
          <cell r="AC4214">
            <v>0</v>
          </cell>
        </row>
        <row r="4215">
          <cell r="AC4215">
            <v>0</v>
          </cell>
        </row>
        <row r="4216">
          <cell r="AC4216">
            <v>0</v>
          </cell>
        </row>
        <row r="4217">
          <cell r="AC4217">
            <v>0</v>
          </cell>
        </row>
        <row r="4218">
          <cell r="AC4218">
            <v>0</v>
          </cell>
        </row>
        <row r="4219">
          <cell r="AC4219">
            <v>0</v>
          </cell>
        </row>
        <row r="4220">
          <cell r="AC4220">
            <v>0</v>
          </cell>
        </row>
        <row r="4221">
          <cell r="AC4221">
            <v>0</v>
          </cell>
        </row>
        <row r="4222">
          <cell r="AC4222">
            <v>0</v>
          </cell>
        </row>
        <row r="4223">
          <cell r="AC4223">
            <v>0</v>
          </cell>
        </row>
        <row r="4224">
          <cell r="AC4224">
            <v>0</v>
          </cell>
        </row>
        <row r="4225">
          <cell r="AC4225">
            <v>0</v>
          </cell>
        </row>
        <row r="4226">
          <cell r="AC4226">
            <v>0</v>
          </cell>
        </row>
        <row r="4227">
          <cell r="AC4227">
            <v>0</v>
          </cell>
        </row>
        <row r="4228">
          <cell r="AC4228">
            <v>0</v>
          </cell>
        </row>
        <row r="4229">
          <cell r="AC4229">
            <v>0</v>
          </cell>
        </row>
        <row r="4230">
          <cell r="AC4230">
            <v>0</v>
          </cell>
        </row>
        <row r="4231">
          <cell r="AC4231">
            <v>0</v>
          </cell>
        </row>
        <row r="4232">
          <cell r="AC4232">
            <v>0</v>
          </cell>
        </row>
        <row r="4233">
          <cell r="AC4233">
            <v>0</v>
          </cell>
        </row>
        <row r="4234">
          <cell r="AC4234">
            <v>0</v>
          </cell>
        </row>
        <row r="4235">
          <cell r="AC4235">
            <v>0</v>
          </cell>
        </row>
        <row r="4236">
          <cell r="AC4236">
            <v>0</v>
          </cell>
        </row>
        <row r="4237">
          <cell r="AC4237">
            <v>0</v>
          </cell>
        </row>
        <row r="4238">
          <cell r="AC4238">
            <v>0</v>
          </cell>
        </row>
        <row r="4239">
          <cell r="AC4239">
            <v>0</v>
          </cell>
        </row>
        <row r="4240">
          <cell r="AC4240">
            <v>0</v>
          </cell>
        </row>
        <row r="4241">
          <cell r="AC4241">
            <v>0</v>
          </cell>
        </row>
        <row r="4242">
          <cell r="AC4242">
            <v>0</v>
          </cell>
        </row>
        <row r="4243">
          <cell r="AC4243">
            <v>0</v>
          </cell>
        </row>
        <row r="4244">
          <cell r="AC4244">
            <v>0</v>
          </cell>
        </row>
        <row r="4245">
          <cell r="AC4245">
            <v>0</v>
          </cell>
        </row>
        <row r="4246">
          <cell r="AC4246">
            <v>0</v>
          </cell>
        </row>
        <row r="4247">
          <cell r="AC4247">
            <v>0</v>
          </cell>
        </row>
        <row r="4248">
          <cell r="AC4248">
            <v>0</v>
          </cell>
        </row>
        <row r="4249">
          <cell r="AC4249">
            <v>0</v>
          </cell>
        </row>
        <row r="4250">
          <cell r="AC4250">
            <v>0</v>
          </cell>
        </row>
        <row r="4251">
          <cell r="AC4251">
            <v>0</v>
          </cell>
        </row>
        <row r="4252">
          <cell r="AC4252">
            <v>0</v>
          </cell>
        </row>
        <row r="4253">
          <cell r="AC4253">
            <v>0</v>
          </cell>
        </row>
        <row r="4254">
          <cell r="AC4254">
            <v>0</v>
          </cell>
        </row>
        <row r="4255">
          <cell r="AC4255">
            <v>0</v>
          </cell>
        </row>
        <row r="4256">
          <cell r="AC4256">
            <v>0</v>
          </cell>
        </row>
        <row r="4257">
          <cell r="AC4257">
            <v>0</v>
          </cell>
        </row>
        <row r="4258">
          <cell r="AC4258">
            <v>0</v>
          </cell>
        </row>
        <row r="4259">
          <cell r="AC4259">
            <v>0</v>
          </cell>
        </row>
        <row r="4260">
          <cell r="AC4260">
            <v>0</v>
          </cell>
        </row>
        <row r="4261">
          <cell r="AC4261">
            <v>0</v>
          </cell>
        </row>
        <row r="4262">
          <cell r="AC4262">
            <v>0</v>
          </cell>
        </row>
        <row r="4263">
          <cell r="AC4263">
            <v>0</v>
          </cell>
        </row>
        <row r="4264">
          <cell r="AC4264">
            <v>0</v>
          </cell>
        </row>
        <row r="4265">
          <cell r="AC4265">
            <v>0</v>
          </cell>
        </row>
        <row r="4266">
          <cell r="AC4266">
            <v>0</v>
          </cell>
        </row>
        <row r="4267">
          <cell r="AC4267">
            <v>0</v>
          </cell>
        </row>
        <row r="4268">
          <cell r="AC4268">
            <v>0</v>
          </cell>
        </row>
        <row r="4269">
          <cell r="AC4269">
            <v>0</v>
          </cell>
        </row>
        <row r="4270">
          <cell r="AC4270">
            <v>0</v>
          </cell>
        </row>
        <row r="4271">
          <cell r="AC4271">
            <v>0</v>
          </cell>
        </row>
        <row r="4272">
          <cell r="AC4272">
            <v>0</v>
          </cell>
        </row>
        <row r="4273">
          <cell r="AC4273">
            <v>0</v>
          </cell>
        </row>
        <row r="4274">
          <cell r="AC4274">
            <v>0</v>
          </cell>
        </row>
        <row r="4275">
          <cell r="AC4275">
            <v>0</v>
          </cell>
        </row>
        <row r="4276">
          <cell r="AC4276">
            <v>0</v>
          </cell>
        </row>
        <row r="4277">
          <cell r="AC4277">
            <v>0</v>
          </cell>
        </row>
        <row r="4278">
          <cell r="AC4278">
            <v>0</v>
          </cell>
        </row>
        <row r="4279">
          <cell r="AC4279">
            <v>0</v>
          </cell>
        </row>
        <row r="4280">
          <cell r="AC4280">
            <v>0</v>
          </cell>
        </row>
        <row r="4281">
          <cell r="AC4281">
            <v>0</v>
          </cell>
        </row>
        <row r="4282">
          <cell r="AC4282">
            <v>0</v>
          </cell>
        </row>
        <row r="4283">
          <cell r="AC4283">
            <v>0</v>
          </cell>
        </row>
        <row r="4284">
          <cell r="AC4284">
            <v>0</v>
          </cell>
        </row>
        <row r="4285">
          <cell r="AC4285">
            <v>0</v>
          </cell>
        </row>
        <row r="4286">
          <cell r="AC4286">
            <v>0</v>
          </cell>
        </row>
        <row r="4287">
          <cell r="AC4287">
            <v>0</v>
          </cell>
        </row>
        <row r="4288">
          <cell r="AC4288">
            <v>0</v>
          </cell>
        </row>
        <row r="4289">
          <cell r="AC4289">
            <v>0</v>
          </cell>
        </row>
        <row r="4290">
          <cell r="AC4290">
            <v>0</v>
          </cell>
        </row>
        <row r="4291">
          <cell r="AC4291">
            <v>0</v>
          </cell>
        </row>
        <row r="4292">
          <cell r="AC4292">
            <v>0</v>
          </cell>
        </row>
        <row r="4293">
          <cell r="AC4293">
            <v>0</v>
          </cell>
        </row>
        <row r="4294">
          <cell r="AC4294">
            <v>0</v>
          </cell>
        </row>
        <row r="4295">
          <cell r="AC4295">
            <v>0</v>
          </cell>
        </row>
        <row r="4296">
          <cell r="AC4296">
            <v>0</v>
          </cell>
        </row>
        <row r="4297">
          <cell r="AC4297">
            <v>0</v>
          </cell>
        </row>
        <row r="4298">
          <cell r="AC4298">
            <v>0</v>
          </cell>
        </row>
        <row r="4299">
          <cell r="AC4299">
            <v>0</v>
          </cell>
        </row>
        <row r="4300">
          <cell r="AC4300">
            <v>0</v>
          </cell>
        </row>
        <row r="4301">
          <cell r="AC4301">
            <v>0</v>
          </cell>
        </row>
        <row r="4302">
          <cell r="AC4302">
            <v>0</v>
          </cell>
        </row>
        <row r="4303">
          <cell r="AC4303">
            <v>0</v>
          </cell>
        </row>
        <row r="4304">
          <cell r="AC4304">
            <v>0</v>
          </cell>
        </row>
        <row r="4305">
          <cell r="AC4305">
            <v>0</v>
          </cell>
        </row>
        <row r="4306">
          <cell r="AC4306">
            <v>0</v>
          </cell>
        </row>
        <row r="4307">
          <cell r="AC4307">
            <v>0</v>
          </cell>
        </row>
        <row r="4308">
          <cell r="AC4308">
            <v>0</v>
          </cell>
        </row>
        <row r="4309">
          <cell r="AC4309">
            <v>0</v>
          </cell>
        </row>
        <row r="4310">
          <cell r="AC4310">
            <v>0</v>
          </cell>
        </row>
        <row r="4311">
          <cell r="AC4311">
            <v>0</v>
          </cell>
        </row>
        <row r="4312">
          <cell r="AC4312">
            <v>0</v>
          </cell>
        </row>
        <row r="4313">
          <cell r="AC4313">
            <v>0</v>
          </cell>
        </row>
        <row r="4314">
          <cell r="AC4314">
            <v>0</v>
          </cell>
        </row>
        <row r="4315">
          <cell r="AC4315">
            <v>0</v>
          </cell>
        </row>
        <row r="4316">
          <cell r="AC4316">
            <v>0</v>
          </cell>
        </row>
        <row r="4317">
          <cell r="AC4317">
            <v>0</v>
          </cell>
        </row>
        <row r="4318">
          <cell r="AC4318">
            <v>0</v>
          </cell>
        </row>
        <row r="4319">
          <cell r="AC4319">
            <v>0</v>
          </cell>
        </row>
        <row r="4320">
          <cell r="AC4320">
            <v>0</v>
          </cell>
        </row>
        <row r="4321">
          <cell r="AC4321">
            <v>0</v>
          </cell>
        </row>
        <row r="4322">
          <cell r="AC4322">
            <v>0</v>
          </cell>
        </row>
        <row r="4323">
          <cell r="AC4323">
            <v>0</v>
          </cell>
        </row>
        <row r="4324">
          <cell r="AC4324">
            <v>0</v>
          </cell>
        </row>
        <row r="4325">
          <cell r="AC4325">
            <v>0</v>
          </cell>
        </row>
        <row r="4326">
          <cell r="AC4326">
            <v>0</v>
          </cell>
        </row>
        <row r="4327">
          <cell r="AC4327">
            <v>0</v>
          </cell>
        </row>
        <row r="4328">
          <cell r="AC4328">
            <v>0</v>
          </cell>
        </row>
        <row r="4329">
          <cell r="AC4329">
            <v>0</v>
          </cell>
        </row>
        <row r="4330">
          <cell r="AC4330">
            <v>0</v>
          </cell>
        </row>
        <row r="4331">
          <cell r="AC4331">
            <v>0</v>
          </cell>
        </row>
        <row r="4332">
          <cell r="AC4332">
            <v>0</v>
          </cell>
        </row>
        <row r="4333">
          <cell r="AC4333">
            <v>0</v>
          </cell>
        </row>
        <row r="4334">
          <cell r="AC4334">
            <v>0</v>
          </cell>
        </row>
        <row r="4335">
          <cell r="AC4335">
            <v>0</v>
          </cell>
        </row>
        <row r="4336">
          <cell r="AC4336">
            <v>0</v>
          </cell>
        </row>
        <row r="4337">
          <cell r="AC4337">
            <v>0</v>
          </cell>
        </row>
        <row r="4338">
          <cell r="AC4338">
            <v>0</v>
          </cell>
        </row>
        <row r="4339">
          <cell r="AC4339">
            <v>0</v>
          </cell>
        </row>
        <row r="4340">
          <cell r="AC4340">
            <v>0</v>
          </cell>
        </row>
        <row r="4341">
          <cell r="AC4341">
            <v>0</v>
          </cell>
        </row>
        <row r="4342">
          <cell r="AC4342">
            <v>0</v>
          </cell>
        </row>
        <row r="4343">
          <cell r="AC4343">
            <v>0</v>
          </cell>
        </row>
        <row r="4344">
          <cell r="AC4344">
            <v>0</v>
          </cell>
        </row>
        <row r="4345">
          <cell r="AC4345">
            <v>0</v>
          </cell>
        </row>
        <row r="4346">
          <cell r="AC4346">
            <v>0</v>
          </cell>
        </row>
        <row r="4347">
          <cell r="AC4347">
            <v>0</v>
          </cell>
        </row>
        <row r="4348">
          <cell r="AC4348">
            <v>0</v>
          </cell>
        </row>
        <row r="4349">
          <cell r="AC4349">
            <v>0</v>
          </cell>
        </row>
        <row r="4350">
          <cell r="AC4350">
            <v>0</v>
          </cell>
        </row>
        <row r="4351">
          <cell r="AC4351">
            <v>0</v>
          </cell>
        </row>
        <row r="4352">
          <cell r="AC4352">
            <v>0</v>
          </cell>
        </row>
        <row r="4353">
          <cell r="AC4353">
            <v>0</v>
          </cell>
        </row>
        <row r="4354">
          <cell r="AC4354">
            <v>0</v>
          </cell>
        </row>
        <row r="4355">
          <cell r="AC4355">
            <v>0</v>
          </cell>
        </row>
        <row r="4356">
          <cell r="AC4356">
            <v>0</v>
          </cell>
        </row>
        <row r="4357">
          <cell r="AC4357">
            <v>0</v>
          </cell>
        </row>
        <row r="4358">
          <cell r="AC4358">
            <v>0</v>
          </cell>
        </row>
        <row r="4359">
          <cell r="AC4359">
            <v>0</v>
          </cell>
        </row>
        <row r="4360">
          <cell r="AC4360">
            <v>0</v>
          </cell>
        </row>
        <row r="4361">
          <cell r="AC4361">
            <v>0</v>
          </cell>
        </row>
        <row r="4362">
          <cell r="AC4362">
            <v>0</v>
          </cell>
        </row>
        <row r="4363">
          <cell r="AC4363">
            <v>0</v>
          </cell>
        </row>
        <row r="4364">
          <cell r="AC4364">
            <v>0</v>
          </cell>
        </row>
        <row r="4365">
          <cell r="AC4365">
            <v>0</v>
          </cell>
        </row>
        <row r="4366">
          <cell r="AC4366">
            <v>0</v>
          </cell>
        </row>
        <row r="4367">
          <cell r="AC4367">
            <v>0</v>
          </cell>
        </row>
        <row r="4368">
          <cell r="AC4368">
            <v>0</v>
          </cell>
        </row>
        <row r="4369">
          <cell r="AC4369">
            <v>0</v>
          </cell>
        </row>
        <row r="4370">
          <cell r="AC4370">
            <v>0</v>
          </cell>
        </row>
        <row r="4371">
          <cell r="AC4371">
            <v>0</v>
          </cell>
        </row>
        <row r="4372">
          <cell r="AC4372">
            <v>0</v>
          </cell>
        </row>
        <row r="4373">
          <cell r="AC4373">
            <v>0</v>
          </cell>
        </row>
        <row r="4374">
          <cell r="AC4374">
            <v>0</v>
          </cell>
        </row>
        <row r="4375">
          <cell r="AC4375">
            <v>0</v>
          </cell>
        </row>
        <row r="4376">
          <cell r="AC4376">
            <v>0</v>
          </cell>
        </row>
        <row r="4377">
          <cell r="AC4377">
            <v>0</v>
          </cell>
        </row>
        <row r="4378">
          <cell r="AC4378">
            <v>0</v>
          </cell>
        </row>
        <row r="4379">
          <cell r="AC4379">
            <v>0</v>
          </cell>
        </row>
        <row r="4380">
          <cell r="AC4380">
            <v>0</v>
          </cell>
        </row>
        <row r="4381">
          <cell r="AC4381">
            <v>0</v>
          </cell>
        </row>
        <row r="4382">
          <cell r="AC4382">
            <v>0</v>
          </cell>
        </row>
        <row r="4383">
          <cell r="AC4383">
            <v>0</v>
          </cell>
        </row>
        <row r="4384">
          <cell r="AC4384">
            <v>0</v>
          </cell>
        </row>
        <row r="4385">
          <cell r="AC4385">
            <v>0</v>
          </cell>
        </row>
        <row r="4386">
          <cell r="AC4386">
            <v>0</v>
          </cell>
        </row>
        <row r="4387">
          <cell r="AC4387">
            <v>0</v>
          </cell>
        </row>
        <row r="4388">
          <cell r="AC4388">
            <v>0</v>
          </cell>
        </row>
        <row r="4389">
          <cell r="AC4389">
            <v>0</v>
          </cell>
        </row>
        <row r="4390">
          <cell r="AC4390">
            <v>0</v>
          </cell>
        </row>
        <row r="4391">
          <cell r="AC4391">
            <v>0</v>
          </cell>
        </row>
        <row r="4392">
          <cell r="AC4392">
            <v>0</v>
          </cell>
        </row>
        <row r="4393">
          <cell r="AC4393">
            <v>0</v>
          </cell>
        </row>
        <row r="4394">
          <cell r="AC4394">
            <v>0</v>
          </cell>
        </row>
        <row r="4395">
          <cell r="AC4395">
            <v>0</v>
          </cell>
        </row>
        <row r="4396">
          <cell r="AC4396">
            <v>0</v>
          </cell>
        </row>
        <row r="4397">
          <cell r="AC4397">
            <v>0</v>
          </cell>
        </row>
        <row r="4398">
          <cell r="AC4398">
            <v>0</v>
          </cell>
        </row>
        <row r="4399">
          <cell r="AC4399">
            <v>0</v>
          </cell>
        </row>
        <row r="4400">
          <cell r="AC4400">
            <v>0</v>
          </cell>
        </row>
        <row r="4401">
          <cell r="AC4401">
            <v>0</v>
          </cell>
        </row>
        <row r="4402">
          <cell r="AC4402">
            <v>0</v>
          </cell>
        </row>
        <row r="4403">
          <cell r="AC4403">
            <v>0</v>
          </cell>
        </row>
        <row r="4404">
          <cell r="AC4404">
            <v>0</v>
          </cell>
        </row>
        <row r="4405">
          <cell r="AC4405">
            <v>0</v>
          </cell>
        </row>
        <row r="4406">
          <cell r="AC4406">
            <v>0</v>
          </cell>
        </row>
        <row r="4407">
          <cell r="AC4407">
            <v>0</v>
          </cell>
        </row>
        <row r="4408">
          <cell r="AC4408">
            <v>0</v>
          </cell>
        </row>
        <row r="4409">
          <cell r="AC4409">
            <v>0</v>
          </cell>
        </row>
        <row r="4410">
          <cell r="AC4410">
            <v>0</v>
          </cell>
        </row>
        <row r="4411">
          <cell r="AC4411">
            <v>0</v>
          </cell>
        </row>
        <row r="4412">
          <cell r="AC4412">
            <v>0</v>
          </cell>
        </row>
        <row r="4413">
          <cell r="AC4413">
            <v>0</v>
          </cell>
        </row>
        <row r="4414">
          <cell r="AC4414">
            <v>0</v>
          </cell>
        </row>
        <row r="4415">
          <cell r="AC4415">
            <v>0</v>
          </cell>
        </row>
        <row r="4416">
          <cell r="AC4416">
            <v>0</v>
          </cell>
        </row>
        <row r="4417">
          <cell r="AC4417">
            <v>0</v>
          </cell>
        </row>
        <row r="4418">
          <cell r="AC4418">
            <v>0</v>
          </cell>
        </row>
        <row r="4419">
          <cell r="AC4419">
            <v>0</v>
          </cell>
        </row>
        <row r="4420">
          <cell r="AC4420">
            <v>0</v>
          </cell>
        </row>
        <row r="4421">
          <cell r="AC4421">
            <v>0</v>
          </cell>
        </row>
        <row r="4422">
          <cell r="AC4422">
            <v>0</v>
          </cell>
        </row>
        <row r="4423">
          <cell r="AC4423">
            <v>0</v>
          </cell>
        </row>
        <row r="4424">
          <cell r="AC4424">
            <v>0</v>
          </cell>
        </row>
        <row r="4425">
          <cell r="AC4425">
            <v>0</v>
          </cell>
        </row>
        <row r="4426">
          <cell r="AC4426">
            <v>0</v>
          </cell>
        </row>
        <row r="4427">
          <cell r="AC4427">
            <v>0</v>
          </cell>
        </row>
        <row r="4428">
          <cell r="AC4428">
            <v>0</v>
          </cell>
        </row>
        <row r="4429">
          <cell r="AC4429">
            <v>0</v>
          </cell>
        </row>
        <row r="4430">
          <cell r="AC4430">
            <v>0</v>
          </cell>
        </row>
        <row r="4431">
          <cell r="AC4431">
            <v>0</v>
          </cell>
        </row>
        <row r="4432">
          <cell r="AC4432">
            <v>0</v>
          </cell>
        </row>
        <row r="4433">
          <cell r="AC4433">
            <v>0</v>
          </cell>
        </row>
        <row r="4434">
          <cell r="AC4434">
            <v>0</v>
          </cell>
        </row>
        <row r="4435">
          <cell r="AC4435">
            <v>0</v>
          </cell>
        </row>
        <row r="4436">
          <cell r="AC4436">
            <v>0</v>
          </cell>
        </row>
        <row r="4437">
          <cell r="AC4437">
            <v>0</v>
          </cell>
        </row>
        <row r="4438">
          <cell r="AC4438">
            <v>0</v>
          </cell>
        </row>
        <row r="4439">
          <cell r="AC4439">
            <v>0</v>
          </cell>
        </row>
        <row r="4440">
          <cell r="AC4440">
            <v>0</v>
          </cell>
        </row>
        <row r="4441">
          <cell r="AC4441">
            <v>0</v>
          </cell>
        </row>
        <row r="4442">
          <cell r="AC4442">
            <v>0</v>
          </cell>
        </row>
        <row r="4443">
          <cell r="AC4443">
            <v>0</v>
          </cell>
        </row>
        <row r="4444">
          <cell r="AC4444">
            <v>0</v>
          </cell>
        </row>
        <row r="4445">
          <cell r="AC4445">
            <v>0</v>
          </cell>
        </row>
        <row r="4446">
          <cell r="AC4446">
            <v>0</v>
          </cell>
        </row>
        <row r="4447">
          <cell r="AC4447">
            <v>0</v>
          </cell>
        </row>
        <row r="4448">
          <cell r="AC4448">
            <v>0</v>
          </cell>
        </row>
        <row r="4449">
          <cell r="AC4449">
            <v>0</v>
          </cell>
        </row>
        <row r="4450">
          <cell r="AC4450">
            <v>0</v>
          </cell>
        </row>
        <row r="4451">
          <cell r="AC4451">
            <v>0</v>
          </cell>
        </row>
        <row r="4452">
          <cell r="AC4452">
            <v>0</v>
          </cell>
        </row>
        <row r="4453">
          <cell r="AC4453">
            <v>0</v>
          </cell>
        </row>
        <row r="4454">
          <cell r="AC4454">
            <v>0</v>
          </cell>
        </row>
        <row r="4455">
          <cell r="AC4455">
            <v>0</v>
          </cell>
        </row>
        <row r="4456">
          <cell r="AC4456">
            <v>0</v>
          </cell>
        </row>
        <row r="4457">
          <cell r="AC4457">
            <v>0</v>
          </cell>
        </row>
        <row r="4458">
          <cell r="AC4458">
            <v>0</v>
          </cell>
        </row>
        <row r="4459">
          <cell r="AC4459">
            <v>0</v>
          </cell>
        </row>
        <row r="4460">
          <cell r="AC4460">
            <v>0</v>
          </cell>
        </row>
        <row r="4461">
          <cell r="AC4461">
            <v>0</v>
          </cell>
        </row>
        <row r="4462">
          <cell r="AC4462">
            <v>0</v>
          </cell>
        </row>
        <row r="4463">
          <cell r="AC4463">
            <v>0</v>
          </cell>
        </row>
        <row r="4464">
          <cell r="AC4464">
            <v>0</v>
          </cell>
        </row>
        <row r="4465">
          <cell r="AC4465">
            <v>0</v>
          </cell>
        </row>
        <row r="4466">
          <cell r="AC4466">
            <v>0</v>
          </cell>
        </row>
        <row r="4467">
          <cell r="AC4467">
            <v>0</v>
          </cell>
        </row>
        <row r="4468">
          <cell r="AC4468">
            <v>0</v>
          </cell>
        </row>
        <row r="4469">
          <cell r="AC4469">
            <v>0</v>
          </cell>
        </row>
        <row r="4470">
          <cell r="AC4470">
            <v>0</v>
          </cell>
        </row>
        <row r="4471">
          <cell r="AC4471">
            <v>0</v>
          </cell>
        </row>
        <row r="4472">
          <cell r="AC4472">
            <v>0</v>
          </cell>
        </row>
        <row r="4473">
          <cell r="AC4473">
            <v>0</v>
          </cell>
        </row>
        <row r="4474">
          <cell r="AC4474">
            <v>0</v>
          </cell>
        </row>
        <row r="4475">
          <cell r="AC4475">
            <v>0</v>
          </cell>
        </row>
        <row r="4476">
          <cell r="AC4476">
            <v>0</v>
          </cell>
        </row>
        <row r="4477">
          <cell r="AC4477">
            <v>0</v>
          </cell>
        </row>
        <row r="4478">
          <cell r="AC4478">
            <v>0</v>
          </cell>
        </row>
        <row r="4479">
          <cell r="AC4479">
            <v>0</v>
          </cell>
        </row>
        <row r="4480">
          <cell r="AC4480">
            <v>0</v>
          </cell>
        </row>
        <row r="4481">
          <cell r="AC4481">
            <v>0</v>
          </cell>
        </row>
        <row r="4482">
          <cell r="AC4482">
            <v>0</v>
          </cell>
        </row>
        <row r="4483">
          <cell r="AC4483">
            <v>0</v>
          </cell>
        </row>
        <row r="4484">
          <cell r="AC4484">
            <v>0</v>
          </cell>
        </row>
        <row r="4485">
          <cell r="AC4485">
            <v>0</v>
          </cell>
        </row>
        <row r="4486">
          <cell r="AC4486">
            <v>0</v>
          </cell>
        </row>
        <row r="4487">
          <cell r="AC4487">
            <v>0</v>
          </cell>
        </row>
        <row r="4488">
          <cell r="AC4488">
            <v>0</v>
          </cell>
        </row>
        <row r="4489">
          <cell r="AC4489">
            <v>0</v>
          </cell>
        </row>
        <row r="4490">
          <cell r="AC4490">
            <v>0</v>
          </cell>
        </row>
        <row r="4491">
          <cell r="AC4491">
            <v>0</v>
          </cell>
        </row>
        <row r="4492">
          <cell r="AC4492">
            <v>0</v>
          </cell>
        </row>
        <row r="4493">
          <cell r="AC4493">
            <v>0</v>
          </cell>
        </row>
        <row r="4494">
          <cell r="AC4494">
            <v>0</v>
          </cell>
        </row>
        <row r="4495">
          <cell r="AC4495">
            <v>0</v>
          </cell>
        </row>
        <row r="4496">
          <cell r="AC4496">
            <v>0</v>
          </cell>
        </row>
        <row r="4497">
          <cell r="AC4497">
            <v>0</v>
          </cell>
        </row>
        <row r="4498">
          <cell r="AC4498">
            <v>0</v>
          </cell>
        </row>
        <row r="4499">
          <cell r="AC4499">
            <v>0</v>
          </cell>
        </row>
        <row r="4500">
          <cell r="AC4500">
            <v>0</v>
          </cell>
        </row>
        <row r="4501">
          <cell r="AC4501">
            <v>0</v>
          </cell>
        </row>
        <row r="4502">
          <cell r="AC4502">
            <v>0</v>
          </cell>
        </row>
        <row r="4503">
          <cell r="AC4503">
            <v>0</v>
          </cell>
        </row>
        <row r="4504">
          <cell r="AC4504">
            <v>0</v>
          </cell>
        </row>
        <row r="4505">
          <cell r="AC4505">
            <v>0</v>
          </cell>
        </row>
        <row r="4506">
          <cell r="AC4506">
            <v>0</v>
          </cell>
        </row>
        <row r="4507">
          <cell r="AC4507">
            <v>0</v>
          </cell>
        </row>
        <row r="4508">
          <cell r="AC4508">
            <v>0</v>
          </cell>
        </row>
        <row r="4509">
          <cell r="AC4509">
            <v>0</v>
          </cell>
        </row>
        <row r="4510">
          <cell r="AC4510">
            <v>0</v>
          </cell>
        </row>
        <row r="4511">
          <cell r="AC4511">
            <v>0</v>
          </cell>
        </row>
        <row r="4512">
          <cell r="AC4512">
            <v>0</v>
          </cell>
        </row>
        <row r="4513">
          <cell r="AC4513">
            <v>0</v>
          </cell>
        </row>
        <row r="4514">
          <cell r="AC4514">
            <v>0</v>
          </cell>
        </row>
        <row r="4515">
          <cell r="AC4515">
            <v>0</v>
          </cell>
        </row>
        <row r="4516">
          <cell r="AC4516">
            <v>0</v>
          </cell>
        </row>
        <row r="4517">
          <cell r="AC4517">
            <v>0</v>
          </cell>
        </row>
        <row r="4518">
          <cell r="AC4518">
            <v>0</v>
          </cell>
        </row>
        <row r="4519">
          <cell r="AC4519">
            <v>0</v>
          </cell>
        </row>
        <row r="4520">
          <cell r="AC4520">
            <v>0</v>
          </cell>
        </row>
        <row r="4521">
          <cell r="AC4521">
            <v>0</v>
          </cell>
        </row>
        <row r="4522">
          <cell r="AC4522">
            <v>0</v>
          </cell>
        </row>
        <row r="4523">
          <cell r="AC4523">
            <v>0</v>
          </cell>
        </row>
        <row r="4524">
          <cell r="AC4524">
            <v>0</v>
          </cell>
        </row>
        <row r="4525">
          <cell r="AC4525">
            <v>0</v>
          </cell>
        </row>
        <row r="4526">
          <cell r="AC4526">
            <v>0</v>
          </cell>
        </row>
        <row r="4527">
          <cell r="AC4527">
            <v>0</v>
          </cell>
        </row>
        <row r="4528">
          <cell r="AC4528">
            <v>0</v>
          </cell>
        </row>
        <row r="4529">
          <cell r="AC4529">
            <v>0</v>
          </cell>
        </row>
        <row r="4530">
          <cell r="AC4530">
            <v>0</v>
          </cell>
        </row>
        <row r="4531">
          <cell r="AC4531">
            <v>0</v>
          </cell>
        </row>
        <row r="4532">
          <cell r="AC4532">
            <v>0</v>
          </cell>
        </row>
        <row r="4533">
          <cell r="AC4533">
            <v>0</v>
          </cell>
        </row>
        <row r="4534">
          <cell r="AC4534">
            <v>0</v>
          </cell>
        </row>
        <row r="4535">
          <cell r="AC4535">
            <v>0</v>
          </cell>
        </row>
        <row r="4536">
          <cell r="AC4536">
            <v>0</v>
          </cell>
        </row>
        <row r="4537">
          <cell r="AC4537">
            <v>0</v>
          </cell>
        </row>
        <row r="4538">
          <cell r="AC4538">
            <v>0</v>
          </cell>
        </row>
        <row r="4539">
          <cell r="AC4539">
            <v>0</v>
          </cell>
        </row>
        <row r="4540">
          <cell r="AC4540">
            <v>0</v>
          </cell>
        </row>
        <row r="4541">
          <cell r="AC4541">
            <v>0</v>
          </cell>
        </row>
        <row r="4542">
          <cell r="AC4542">
            <v>0</v>
          </cell>
        </row>
        <row r="4543">
          <cell r="AC4543">
            <v>0</v>
          </cell>
        </row>
        <row r="4544">
          <cell r="AC4544">
            <v>0</v>
          </cell>
        </row>
        <row r="4545">
          <cell r="AC4545">
            <v>0</v>
          </cell>
        </row>
        <row r="4546">
          <cell r="AC4546">
            <v>0</v>
          </cell>
        </row>
        <row r="4547">
          <cell r="AC4547">
            <v>0</v>
          </cell>
        </row>
        <row r="4548">
          <cell r="AC4548">
            <v>0</v>
          </cell>
        </row>
        <row r="4549">
          <cell r="AC4549">
            <v>0</v>
          </cell>
        </row>
        <row r="4550">
          <cell r="AC4550">
            <v>0</v>
          </cell>
        </row>
        <row r="4551">
          <cell r="AC4551">
            <v>0</v>
          </cell>
        </row>
        <row r="4552">
          <cell r="AC4552">
            <v>0</v>
          </cell>
        </row>
        <row r="4553">
          <cell r="AC4553">
            <v>0</v>
          </cell>
        </row>
        <row r="4554">
          <cell r="AC4554">
            <v>0</v>
          </cell>
        </row>
        <row r="4555">
          <cell r="AC4555">
            <v>0</v>
          </cell>
        </row>
        <row r="4556">
          <cell r="AC4556">
            <v>0</v>
          </cell>
        </row>
        <row r="4557">
          <cell r="AC4557">
            <v>0</v>
          </cell>
        </row>
        <row r="4558">
          <cell r="AC4558">
            <v>0</v>
          </cell>
        </row>
        <row r="4559">
          <cell r="AC4559">
            <v>0</v>
          </cell>
        </row>
        <row r="4560">
          <cell r="AC4560">
            <v>0</v>
          </cell>
        </row>
        <row r="4561">
          <cell r="AC4561">
            <v>0</v>
          </cell>
        </row>
        <row r="4562">
          <cell r="AC4562">
            <v>0</v>
          </cell>
        </row>
        <row r="4563">
          <cell r="AC4563">
            <v>0</v>
          </cell>
        </row>
        <row r="4564">
          <cell r="AC4564">
            <v>0</v>
          </cell>
        </row>
        <row r="4565">
          <cell r="AC4565">
            <v>0</v>
          </cell>
        </row>
        <row r="4566">
          <cell r="AC4566">
            <v>0</v>
          </cell>
        </row>
        <row r="4567">
          <cell r="AC4567">
            <v>0</v>
          </cell>
        </row>
        <row r="4568">
          <cell r="AC4568">
            <v>0</v>
          </cell>
        </row>
        <row r="4569">
          <cell r="AC4569">
            <v>0</v>
          </cell>
        </row>
        <row r="4570">
          <cell r="AC4570">
            <v>0</v>
          </cell>
        </row>
        <row r="4571">
          <cell r="AC4571">
            <v>0</v>
          </cell>
        </row>
        <row r="4572">
          <cell r="AC4572">
            <v>0</v>
          </cell>
        </row>
        <row r="4573">
          <cell r="AC4573">
            <v>0</v>
          </cell>
        </row>
        <row r="4574">
          <cell r="AC4574">
            <v>0</v>
          </cell>
        </row>
        <row r="4575">
          <cell r="AC4575">
            <v>0</v>
          </cell>
        </row>
        <row r="4576">
          <cell r="AC4576">
            <v>0</v>
          </cell>
        </row>
        <row r="4577">
          <cell r="AC4577">
            <v>0</v>
          </cell>
        </row>
        <row r="4578">
          <cell r="AC4578">
            <v>0</v>
          </cell>
        </row>
        <row r="4579">
          <cell r="AC4579">
            <v>0</v>
          </cell>
        </row>
        <row r="4580">
          <cell r="AC4580">
            <v>0</v>
          </cell>
        </row>
        <row r="4581">
          <cell r="AC4581">
            <v>0</v>
          </cell>
        </row>
        <row r="4582">
          <cell r="AC4582">
            <v>0</v>
          </cell>
        </row>
        <row r="4583">
          <cell r="AC4583">
            <v>0</v>
          </cell>
        </row>
        <row r="4584">
          <cell r="AC4584">
            <v>0</v>
          </cell>
        </row>
        <row r="4585">
          <cell r="AC4585">
            <v>0</v>
          </cell>
        </row>
        <row r="4586">
          <cell r="AC4586">
            <v>0</v>
          </cell>
        </row>
        <row r="4587">
          <cell r="AC4587">
            <v>0</v>
          </cell>
        </row>
        <row r="4588">
          <cell r="AC4588">
            <v>0</v>
          </cell>
        </row>
        <row r="4589">
          <cell r="AC4589">
            <v>0</v>
          </cell>
        </row>
        <row r="4590">
          <cell r="AC4590">
            <v>0</v>
          </cell>
        </row>
        <row r="4591">
          <cell r="AC4591">
            <v>0</v>
          </cell>
        </row>
        <row r="4592">
          <cell r="AC4592">
            <v>0</v>
          </cell>
        </row>
        <row r="4593">
          <cell r="AC4593">
            <v>0</v>
          </cell>
        </row>
        <row r="4594">
          <cell r="AC4594">
            <v>0</v>
          </cell>
        </row>
        <row r="4595">
          <cell r="AC4595">
            <v>0</v>
          </cell>
        </row>
        <row r="4596">
          <cell r="AC4596">
            <v>0</v>
          </cell>
        </row>
        <row r="4597">
          <cell r="AC4597">
            <v>0</v>
          </cell>
        </row>
        <row r="4598">
          <cell r="AC4598">
            <v>0</v>
          </cell>
        </row>
        <row r="4599">
          <cell r="AC4599">
            <v>0</v>
          </cell>
        </row>
        <row r="4600">
          <cell r="AC4600">
            <v>0</v>
          </cell>
        </row>
        <row r="4601">
          <cell r="AC4601">
            <v>0</v>
          </cell>
        </row>
        <row r="4602">
          <cell r="AC4602">
            <v>0</v>
          </cell>
        </row>
        <row r="4603">
          <cell r="AC4603">
            <v>0</v>
          </cell>
        </row>
        <row r="4604">
          <cell r="AC4604">
            <v>0</v>
          </cell>
        </row>
        <row r="4605">
          <cell r="AC4605">
            <v>0</v>
          </cell>
        </row>
        <row r="4606">
          <cell r="AC4606">
            <v>0</v>
          </cell>
        </row>
        <row r="4607">
          <cell r="AC4607">
            <v>0</v>
          </cell>
        </row>
        <row r="4608">
          <cell r="AC4608">
            <v>0</v>
          </cell>
        </row>
        <row r="4609">
          <cell r="AC4609">
            <v>0</v>
          </cell>
        </row>
        <row r="4610">
          <cell r="AC4610">
            <v>0</v>
          </cell>
        </row>
        <row r="4611">
          <cell r="AC4611">
            <v>0</v>
          </cell>
        </row>
        <row r="4612">
          <cell r="AC4612">
            <v>0</v>
          </cell>
        </row>
        <row r="4613">
          <cell r="AC4613">
            <v>0</v>
          </cell>
        </row>
        <row r="4614">
          <cell r="AC4614">
            <v>0</v>
          </cell>
        </row>
        <row r="4615">
          <cell r="AC4615">
            <v>0</v>
          </cell>
        </row>
        <row r="4616">
          <cell r="AC4616">
            <v>0</v>
          </cell>
        </row>
        <row r="4617">
          <cell r="AC4617">
            <v>0</v>
          </cell>
        </row>
        <row r="4618">
          <cell r="AC4618">
            <v>0</v>
          </cell>
        </row>
        <row r="4619">
          <cell r="AC4619">
            <v>0</v>
          </cell>
        </row>
        <row r="4620">
          <cell r="AC4620">
            <v>0</v>
          </cell>
        </row>
        <row r="4621">
          <cell r="AC4621">
            <v>0</v>
          </cell>
        </row>
        <row r="4622">
          <cell r="AC4622">
            <v>0</v>
          </cell>
        </row>
        <row r="4623">
          <cell r="AC4623">
            <v>0</v>
          </cell>
        </row>
        <row r="4624">
          <cell r="AC4624">
            <v>0</v>
          </cell>
        </row>
        <row r="4625">
          <cell r="AC4625">
            <v>0</v>
          </cell>
        </row>
        <row r="4626">
          <cell r="AC4626">
            <v>0</v>
          </cell>
        </row>
        <row r="4627">
          <cell r="AC4627">
            <v>0</v>
          </cell>
        </row>
        <row r="4628">
          <cell r="AC4628">
            <v>0</v>
          </cell>
        </row>
        <row r="4629">
          <cell r="AC4629">
            <v>0</v>
          </cell>
        </row>
        <row r="4630">
          <cell r="AC4630">
            <v>0</v>
          </cell>
        </row>
        <row r="4631">
          <cell r="AC4631">
            <v>0</v>
          </cell>
        </row>
        <row r="4632">
          <cell r="AC4632">
            <v>0</v>
          </cell>
        </row>
        <row r="4633">
          <cell r="AC4633">
            <v>0</v>
          </cell>
        </row>
        <row r="4634">
          <cell r="AC4634">
            <v>0</v>
          </cell>
        </row>
        <row r="4635">
          <cell r="AC4635">
            <v>0</v>
          </cell>
        </row>
        <row r="4636">
          <cell r="AC4636">
            <v>0</v>
          </cell>
        </row>
        <row r="4637">
          <cell r="AC4637">
            <v>0</v>
          </cell>
        </row>
        <row r="4638">
          <cell r="AC4638">
            <v>0</v>
          </cell>
        </row>
        <row r="4639">
          <cell r="AC4639">
            <v>0</v>
          </cell>
        </row>
        <row r="4640">
          <cell r="AC4640">
            <v>0</v>
          </cell>
        </row>
        <row r="4641">
          <cell r="AC4641">
            <v>0</v>
          </cell>
        </row>
        <row r="4642">
          <cell r="AC4642">
            <v>0</v>
          </cell>
        </row>
        <row r="4643">
          <cell r="AC4643">
            <v>0</v>
          </cell>
        </row>
        <row r="4644">
          <cell r="AC4644">
            <v>0</v>
          </cell>
        </row>
        <row r="4645">
          <cell r="AC4645">
            <v>0</v>
          </cell>
        </row>
        <row r="4646">
          <cell r="AC4646">
            <v>0</v>
          </cell>
        </row>
        <row r="4647">
          <cell r="AC4647">
            <v>0</v>
          </cell>
        </row>
        <row r="4648">
          <cell r="AC4648">
            <v>0</v>
          </cell>
        </row>
        <row r="4649">
          <cell r="AC4649">
            <v>0</v>
          </cell>
        </row>
        <row r="4650">
          <cell r="AC4650">
            <v>0</v>
          </cell>
        </row>
        <row r="4651">
          <cell r="AC4651">
            <v>0</v>
          </cell>
        </row>
        <row r="4652">
          <cell r="AC4652">
            <v>0</v>
          </cell>
        </row>
        <row r="4653">
          <cell r="AC4653">
            <v>0</v>
          </cell>
        </row>
        <row r="4654">
          <cell r="AC4654">
            <v>0</v>
          </cell>
        </row>
        <row r="4655">
          <cell r="AC4655">
            <v>0</v>
          </cell>
        </row>
        <row r="4656">
          <cell r="AC4656">
            <v>0</v>
          </cell>
        </row>
        <row r="4657">
          <cell r="AC4657">
            <v>0</v>
          </cell>
        </row>
        <row r="4658">
          <cell r="AC4658">
            <v>0</v>
          </cell>
        </row>
        <row r="4659">
          <cell r="AC4659">
            <v>0</v>
          </cell>
        </row>
        <row r="4660">
          <cell r="AC4660">
            <v>0</v>
          </cell>
        </row>
        <row r="4661">
          <cell r="AC4661">
            <v>0</v>
          </cell>
        </row>
        <row r="4662">
          <cell r="AC4662">
            <v>0</v>
          </cell>
        </row>
        <row r="4663">
          <cell r="AC4663">
            <v>0</v>
          </cell>
        </row>
        <row r="4664">
          <cell r="AC4664">
            <v>0</v>
          </cell>
        </row>
        <row r="4665">
          <cell r="AC4665">
            <v>0</v>
          </cell>
        </row>
        <row r="4666">
          <cell r="AC4666">
            <v>0</v>
          </cell>
        </row>
        <row r="4667">
          <cell r="AC4667">
            <v>0</v>
          </cell>
        </row>
        <row r="4668">
          <cell r="AC4668">
            <v>0</v>
          </cell>
        </row>
        <row r="4669">
          <cell r="AC4669">
            <v>0</v>
          </cell>
        </row>
        <row r="4670">
          <cell r="AC4670">
            <v>0</v>
          </cell>
        </row>
        <row r="4671">
          <cell r="AC4671">
            <v>0</v>
          </cell>
        </row>
        <row r="4672">
          <cell r="AC4672">
            <v>0</v>
          </cell>
        </row>
        <row r="4673">
          <cell r="AC4673">
            <v>0</v>
          </cell>
        </row>
        <row r="4674">
          <cell r="AC4674">
            <v>0</v>
          </cell>
        </row>
        <row r="4675">
          <cell r="AC4675">
            <v>0</v>
          </cell>
        </row>
        <row r="4676">
          <cell r="AC4676">
            <v>0</v>
          </cell>
        </row>
        <row r="4677">
          <cell r="AC4677">
            <v>0</v>
          </cell>
        </row>
        <row r="4678">
          <cell r="AC4678">
            <v>0</v>
          </cell>
        </row>
        <row r="4679">
          <cell r="AC4679">
            <v>0</v>
          </cell>
        </row>
        <row r="4680">
          <cell r="AC4680">
            <v>0</v>
          </cell>
        </row>
        <row r="4681">
          <cell r="AC4681">
            <v>0</v>
          </cell>
        </row>
        <row r="4682">
          <cell r="AC4682">
            <v>0</v>
          </cell>
        </row>
        <row r="4683">
          <cell r="AC4683">
            <v>0</v>
          </cell>
        </row>
        <row r="4684">
          <cell r="AC4684">
            <v>0</v>
          </cell>
        </row>
        <row r="4685">
          <cell r="AC4685">
            <v>0</v>
          </cell>
        </row>
        <row r="4686">
          <cell r="AC4686">
            <v>0</v>
          </cell>
        </row>
        <row r="4687">
          <cell r="AC4687">
            <v>0</v>
          </cell>
        </row>
        <row r="4688">
          <cell r="AC4688">
            <v>0</v>
          </cell>
        </row>
        <row r="4689">
          <cell r="AC4689">
            <v>0</v>
          </cell>
        </row>
        <row r="4690">
          <cell r="AC4690">
            <v>0</v>
          </cell>
        </row>
        <row r="4691">
          <cell r="AC4691">
            <v>0</v>
          </cell>
        </row>
        <row r="4692">
          <cell r="AC4692">
            <v>0</v>
          </cell>
        </row>
        <row r="4693">
          <cell r="AC4693">
            <v>0</v>
          </cell>
        </row>
        <row r="4694">
          <cell r="AC4694">
            <v>0</v>
          </cell>
        </row>
        <row r="4695">
          <cell r="AC4695">
            <v>0</v>
          </cell>
        </row>
        <row r="4696">
          <cell r="AC4696">
            <v>0</v>
          </cell>
        </row>
        <row r="4697">
          <cell r="AC4697">
            <v>0</v>
          </cell>
        </row>
        <row r="4698">
          <cell r="AC4698">
            <v>0</v>
          </cell>
        </row>
        <row r="4699">
          <cell r="AC4699">
            <v>0</v>
          </cell>
        </row>
        <row r="4700">
          <cell r="AC4700">
            <v>0</v>
          </cell>
        </row>
        <row r="4701">
          <cell r="AC4701">
            <v>0</v>
          </cell>
        </row>
        <row r="4702">
          <cell r="AC4702">
            <v>0</v>
          </cell>
        </row>
        <row r="4703">
          <cell r="AC4703">
            <v>0</v>
          </cell>
        </row>
        <row r="4704">
          <cell r="AC4704">
            <v>0</v>
          </cell>
        </row>
        <row r="4705">
          <cell r="AC4705">
            <v>0</v>
          </cell>
        </row>
        <row r="4706">
          <cell r="AC4706">
            <v>0</v>
          </cell>
        </row>
        <row r="4707">
          <cell r="AC4707">
            <v>0</v>
          </cell>
        </row>
        <row r="4708">
          <cell r="AC4708">
            <v>0</v>
          </cell>
        </row>
        <row r="4709">
          <cell r="AC4709">
            <v>0</v>
          </cell>
        </row>
        <row r="4710">
          <cell r="AC4710">
            <v>0</v>
          </cell>
        </row>
        <row r="4711">
          <cell r="AC4711">
            <v>0</v>
          </cell>
        </row>
        <row r="4712">
          <cell r="AC4712">
            <v>0</v>
          </cell>
        </row>
        <row r="4713">
          <cell r="AC4713">
            <v>0</v>
          </cell>
        </row>
        <row r="4714">
          <cell r="AC4714">
            <v>0</v>
          </cell>
        </row>
        <row r="4715">
          <cell r="AC4715">
            <v>0</v>
          </cell>
        </row>
        <row r="4716">
          <cell r="AC4716">
            <v>0</v>
          </cell>
        </row>
        <row r="4717">
          <cell r="AC4717">
            <v>0</v>
          </cell>
        </row>
        <row r="4718">
          <cell r="AC4718">
            <v>0</v>
          </cell>
        </row>
        <row r="4719">
          <cell r="AC4719">
            <v>0</v>
          </cell>
        </row>
        <row r="4720">
          <cell r="AC4720">
            <v>0</v>
          </cell>
        </row>
        <row r="4721">
          <cell r="AC4721">
            <v>0</v>
          </cell>
        </row>
        <row r="4722">
          <cell r="AC4722">
            <v>0</v>
          </cell>
        </row>
        <row r="4723">
          <cell r="AC4723">
            <v>0</v>
          </cell>
        </row>
        <row r="4724">
          <cell r="AC4724">
            <v>0</v>
          </cell>
        </row>
        <row r="4725">
          <cell r="AC4725">
            <v>0</v>
          </cell>
        </row>
        <row r="4726">
          <cell r="AC4726">
            <v>0</v>
          </cell>
        </row>
        <row r="4727">
          <cell r="AC4727">
            <v>0</v>
          </cell>
        </row>
        <row r="4728">
          <cell r="AC4728">
            <v>0</v>
          </cell>
        </row>
        <row r="4729">
          <cell r="AC4729">
            <v>0</v>
          </cell>
        </row>
        <row r="4730">
          <cell r="AC4730">
            <v>0</v>
          </cell>
        </row>
        <row r="4731">
          <cell r="AC4731">
            <v>0</v>
          </cell>
        </row>
        <row r="4732">
          <cell r="AC4732">
            <v>0</v>
          </cell>
        </row>
        <row r="4733">
          <cell r="AC4733">
            <v>0</v>
          </cell>
        </row>
        <row r="4734">
          <cell r="AC4734">
            <v>0</v>
          </cell>
        </row>
        <row r="4735">
          <cell r="AC4735">
            <v>0</v>
          </cell>
        </row>
        <row r="4736">
          <cell r="AC4736">
            <v>0</v>
          </cell>
        </row>
        <row r="4737">
          <cell r="AC4737">
            <v>0</v>
          </cell>
        </row>
        <row r="4738">
          <cell r="AC4738">
            <v>0</v>
          </cell>
        </row>
        <row r="4739">
          <cell r="AC4739">
            <v>0</v>
          </cell>
        </row>
        <row r="4740">
          <cell r="AC4740">
            <v>0</v>
          </cell>
        </row>
        <row r="4741">
          <cell r="AC4741">
            <v>0</v>
          </cell>
        </row>
        <row r="4742">
          <cell r="AC4742">
            <v>0</v>
          </cell>
        </row>
        <row r="4743">
          <cell r="AC4743">
            <v>0</v>
          </cell>
        </row>
        <row r="4744">
          <cell r="AC4744">
            <v>0</v>
          </cell>
        </row>
        <row r="4745">
          <cell r="AC4745">
            <v>0</v>
          </cell>
        </row>
        <row r="4746">
          <cell r="AC4746">
            <v>0</v>
          </cell>
        </row>
        <row r="4747">
          <cell r="AC4747">
            <v>0</v>
          </cell>
        </row>
        <row r="4748">
          <cell r="AC4748">
            <v>0</v>
          </cell>
        </row>
        <row r="4749">
          <cell r="AC4749">
            <v>0</v>
          </cell>
        </row>
        <row r="4750">
          <cell r="AC4750">
            <v>0</v>
          </cell>
        </row>
        <row r="4751">
          <cell r="AC4751">
            <v>0</v>
          </cell>
        </row>
        <row r="4752">
          <cell r="AC4752">
            <v>0</v>
          </cell>
        </row>
        <row r="4753">
          <cell r="AC4753">
            <v>0</v>
          </cell>
        </row>
        <row r="4754">
          <cell r="AC4754">
            <v>0</v>
          </cell>
        </row>
        <row r="4755">
          <cell r="AC4755">
            <v>0</v>
          </cell>
        </row>
        <row r="4756">
          <cell r="AC4756">
            <v>0</v>
          </cell>
        </row>
        <row r="4757">
          <cell r="AC4757">
            <v>0</v>
          </cell>
        </row>
        <row r="4758">
          <cell r="AC4758">
            <v>0</v>
          </cell>
        </row>
        <row r="4759">
          <cell r="AC4759">
            <v>0</v>
          </cell>
        </row>
        <row r="4760">
          <cell r="AC4760">
            <v>0</v>
          </cell>
        </row>
        <row r="4761">
          <cell r="AC4761">
            <v>0</v>
          </cell>
        </row>
        <row r="4762">
          <cell r="AC4762">
            <v>0</v>
          </cell>
        </row>
        <row r="4763">
          <cell r="AC4763">
            <v>0</v>
          </cell>
        </row>
        <row r="4764">
          <cell r="AC4764">
            <v>0</v>
          </cell>
        </row>
        <row r="4765">
          <cell r="AC4765">
            <v>0</v>
          </cell>
        </row>
        <row r="4766">
          <cell r="AC4766">
            <v>0</v>
          </cell>
        </row>
        <row r="4767">
          <cell r="AC4767">
            <v>0</v>
          </cell>
        </row>
        <row r="4768">
          <cell r="AC4768">
            <v>0</v>
          </cell>
        </row>
        <row r="4769">
          <cell r="AC4769">
            <v>0</v>
          </cell>
        </row>
        <row r="4770">
          <cell r="AC4770">
            <v>0</v>
          </cell>
        </row>
        <row r="4771">
          <cell r="AC4771">
            <v>0</v>
          </cell>
        </row>
        <row r="4772">
          <cell r="AC4772">
            <v>0</v>
          </cell>
        </row>
        <row r="4773">
          <cell r="AC4773">
            <v>0</v>
          </cell>
        </row>
        <row r="4774">
          <cell r="AC4774">
            <v>0</v>
          </cell>
        </row>
        <row r="4775">
          <cell r="AC4775">
            <v>0</v>
          </cell>
        </row>
        <row r="4776">
          <cell r="AC4776">
            <v>0</v>
          </cell>
        </row>
        <row r="4777">
          <cell r="AC4777">
            <v>0</v>
          </cell>
        </row>
        <row r="4778">
          <cell r="AC4778">
            <v>0</v>
          </cell>
        </row>
        <row r="4779">
          <cell r="AC4779">
            <v>0</v>
          </cell>
        </row>
        <row r="4780">
          <cell r="AC4780">
            <v>0</v>
          </cell>
        </row>
        <row r="4781">
          <cell r="AC4781">
            <v>0</v>
          </cell>
        </row>
        <row r="4782">
          <cell r="AC4782">
            <v>0</v>
          </cell>
        </row>
        <row r="4783">
          <cell r="AC4783">
            <v>0</v>
          </cell>
        </row>
        <row r="4784">
          <cell r="AC4784">
            <v>0</v>
          </cell>
        </row>
        <row r="4785">
          <cell r="AC4785">
            <v>0</v>
          </cell>
        </row>
        <row r="4786">
          <cell r="AC4786">
            <v>0</v>
          </cell>
        </row>
        <row r="4787">
          <cell r="AC4787">
            <v>0</v>
          </cell>
        </row>
        <row r="4788">
          <cell r="AC4788">
            <v>0</v>
          </cell>
        </row>
        <row r="4789">
          <cell r="AC4789">
            <v>0</v>
          </cell>
        </row>
        <row r="4790">
          <cell r="AC4790">
            <v>0</v>
          </cell>
        </row>
        <row r="4791">
          <cell r="AC4791">
            <v>0</v>
          </cell>
        </row>
        <row r="4792">
          <cell r="AC4792">
            <v>0</v>
          </cell>
        </row>
        <row r="4793">
          <cell r="AC4793">
            <v>0</v>
          </cell>
        </row>
        <row r="4794">
          <cell r="AC4794">
            <v>0</v>
          </cell>
        </row>
        <row r="4795">
          <cell r="AC4795">
            <v>0</v>
          </cell>
        </row>
        <row r="4796">
          <cell r="AC4796">
            <v>0</v>
          </cell>
        </row>
        <row r="4797">
          <cell r="AC4797">
            <v>0</v>
          </cell>
        </row>
        <row r="4798">
          <cell r="AC4798">
            <v>0</v>
          </cell>
        </row>
        <row r="4799">
          <cell r="AC4799">
            <v>0</v>
          </cell>
        </row>
        <row r="4800">
          <cell r="AC4800">
            <v>0</v>
          </cell>
        </row>
        <row r="4801">
          <cell r="AC4801">
            <v>0</v>
          </cell>
        </row>
        <row r="4802">
          <cell r="AC4802">
            <v>0</v>
          </cell>
        </row>
        <row r="4803">
          <cell r="AC4803">
            <v>0</v>
          </cell>
        </row>
        <row r="4804">
          <cell r="AC4804">
            <v>0</v>
          </cell>
        </row>
        <row r="4805">
          <cell r="AC4805">
            <v>0</v>
          </cell>
        </row>
        <row r="4806">
          <cell r="AC4806">
            <v>0</v>
          </cell>
        </row>
        <row r="4807">
          <cell r="AC4807">
            <v>0</v>
          </cell>
        </row>
        <row r="4808">
          <cell r="AC4808">
            <v>0</v>
          </cell>
        </row>
        <row r="4809">
          <cell r="AC4809">
            <v>0</v>
          </cell>
        </row>
        <row r="4810">
          <cell r="AC4810">
            <v>0</v>
          </cell>
        </row>
        <row r="4811">
          <cell r="AC4811">
            <v>0</v>
          </cell>
        </row>
        <row r="4812">
          <cell r="AC4812">
            <v>0</v>
          </cell>
        </row>
        <row r="4813">
          <cell r="AC4813">
            <v>0</v>
          </cell>
        </row>
        <row r="4814">
          <cell r="AC4814">
            <v>0</v>
          </cell>
        </row>
        <row r="4815">
          <cell r="AC4815">
            <v>0</v>
          </cell>
        </row>
        <row r="4816">
          <cell r="AC4816">
            <v>0</v>
          </cell>
        </row>
        <row r="4817">
          <cell r="AC4817">
            <v>0</v>
          </cell>
        </row>
        <row r="4818">
          <cell r="AC4818">
            <v>0</v>
          </cell>
        </row>
        <row r="4819">
          <cell r="AC4819">
            <v>0</v>
          </cell>
        </row>
        <row r="4820">
          <cell r="AC4820">
            <v>0</v>
          </cell>
        </row>
        <row r="4821">
          <cell r="AC4821">
            <v>0</v>
          </cell>
        </row>
        <row r="4822">
          <cell r="AC4822">
            <v>0</v>
          </cell>
        </row>
        <row r="4823">
          <cell r="AC4823">
            <v>0</v>
          </cell>
        </row>
        <row r="4824">
          <cell r="AC4824">
            <v>0</v>
          </cell>
        </row>
        <row r="4825">
          <cell r="AC4825">
            <v>0</v>
          </cell>
        </row>
        <row r="4826">
          <cell r="AC4826">
            <v>0</v>
          </cell>
        </row>
        <row r="4827">
          <cell r="AC4827">
            <v>0</v>
          </cell>
        </row>
        <row r="4828">
          <cell r="AC4828">
            <v>0</v>
          </cell>
        </row>
        <row r="4829">
          <cell r="AC4829">
            <v>0</v>
          </cell>
        </row>
        <row r="4830">
          <cell r="AC4830">
            <v>0</v>
          </cell>
        </row>
        <row r="4831">
          <cell r="AC4831">
            <v>0</v>
          </cell>
        </row>
        <row r="4832">
          <cell r="AC4832">
            <v>0</v>
          </cell>
        </row>
        <row r="4833">
          <cell r="AC4833">
            <v>0</v>
          </cell>
        </row>
        <row r="4834">
          <cell r="AC4834">
            <v>0</v>
          </cell>
        </row>
        <row r="4835">
          <cell r="AC4835">
            <v>0</v>
          </cell>
        </row>
        <row r="4836">
          <cell r="AC4836">
            <v>0</v>
          </cell>
        </row>
        <row r="4837">
          <cell r="AC4837">
            <v>0</v>
          </cell>
        </row>
        <row r="4838">
          <cell r="AC4838">
            <v>0</v>
          </cell>
        </row>
        <row r="4839">
          <cell r="AC4839">
            <v>0</v>
          </cell>
        </row>
        <row r="4840">
          <cell r="AC4840">
            <v>0</v>
          </cell>
        </row>
        <row r="4841">
          <cell r="AC4841">
            <v>0</v>
          </cell>
        </row>
        <row r="4842">
          <cell r="AC4842">
            <v>0</v>
          </cell>
        </row>
        <row r="4843">
          <cell r="AC4843">
            <v>0</v>
          </cell>
        </row>
        <row r="4844">
          <cell r="AC4844">
            <v>0</v>
          </cell>
        </row>
        <row r="4845">
          <cell r="AC4845">
            <v>0</v>
          </cell>
        </row>
        <row r="4846">
          <cell r="AC4846">
            <v>0</v>
          </cell>
        </row>
        <row r="4847">
          <cell r="AC4847">
            <v>0</v>
          </cell>
        </row>
        <row r="4848">
          <cell r="AC4848">
            <v>0</v>
          </cell>
        </row>
        <row r="4849">
          <cell r="AC4849">
            <v>0</v>
          </cell>
        </row>
        <row r="4850">
          <cell r="AC4850">
            <v>0</v>
          </cell>
        </row>
        <row r="4851">
          <cell r="AC4851">
            <v>0</v>
          </cell>
        </row>
        <row r="4852">
          <cell r="AC4852">
            <v>0</v>
          </cell>
        </row>
        <row r="4853">
          <cell r="AC4853">
            <v>0</v>
          </cell>
        </row>
        <row r="4854">
          <cell r="AC4854">
            <v>0</v>
          </cell>
        </row>
        <row r="4855">
          <cell r="AC4855">
            <v>0</v>
          </cell>
        </row>
        <row r="4856">
          <cell r="AC4856">
            <v>0</v>
          </cell>
        </row>
        <row r="4857">
          <cell r="AC4857">
            <v>0</v>
          </cell>
        </row>
        <row r="4858">
          <cell r="AC4858">
            <v>0</v>
          </cell>
        </row>
        <row r="4859">
          <cell r="AC4859">
            <v>0</v>
          </cell>
        </row>
        <row r="4860">
          <cell r="AC4860">
            <v>0</v>
          </cell>
        </row>
        <row r="4861">
          <cell r="AC4861">
            <v>0</v>
          </cell>
        </row>
        <row r="4862">
          <cell r="AC4862">
            <v>0</v>
          </cell>
        </row>
        <row r="4863">
          <cell r="AC4863">
            <v>0</v>
          </cell>
        </row>
        <row r="4864">
          <cell r="AC4864">
            <v>0</v>
          </cell>
        </row>
        <row r="4865">
          <cell r="AC4865">
            <v>0</v>
          </cell>
        </row>
        <row r="4866">
          <cell r="AC4866">
            <v>0</v>
          </cell>
        </row>
        <row r="4867">
          <cell r="AC4867">
            <v>0</v>
          </cell>
        </row>
        <row r="4868">
          <cell r="AC4868">
            <v>0</v>
          </cell>
        </row>
        <row r="4869">
          <cell r="AC4869">
            <v>0</v>
          </cell>
        </row>
        <row r="4870">
          <cell r="AC4870">
            <v>0</v>
          </cell>
        </row>
        <row r="4871">
          <cell r="AC4871">
            <v>0</v>
          </cell>
        </row>
        <row r="4872">
          <cell r="AC4872">
            <v>0</v>
          </cell>
        </row>
        <row r="4873">
          <cell r="AC4873">
            <v>0</v>
          </cell>
        </row>
        <row r="4874">
          <cell r="AC4874">
            <v>0</v>
          </cell>
        </row>
        <row r="4875">
          <cell r="AC4875">
            <v>0</v>
          </cell>
        </row>
        <row r="4876">
          <cell r="AC4876">
            <v>0</v>
          </cell>
        </row>
        <row r="4877">
          <cell r="AC4877">
            <v>0</v>
          </cell>
        </row>
        <row r="4878">
          <cell r="AC4878">
            <v>0</v>
          </cell>
        </row>
        <row r="4879">
          <cell r="AC4879">
            <v>0</v>
          </cell>
        </row>
        <row r="4880">
          <cell r="AC4880">
            <v>0</v>
          </cell>
        </row>
        <row r="4881">
          <cell r="AC4881">
            <v>0</v>
          </cell>
        </row>
        <row r="4882">
          <cell r="AC4882">
            <v>0</v>
          </cell>
        </row>
        <row r="4883">
          <cell r="AC4883">
            <v>0</v>
          </cell>
        </row>
        <row r="4884">
          <cell r="AC4884">
            <v>0</v>
          </cell>
        </row>
        <row r="4885">
          <cell r="AC4885">
            <v>0</v>
          </cell>
        </row>
        <row r="4886">
          <cell r="AC4886">
            <v>0</v>
          </cell>
        </row>
        <row r="4887">
          <cell r="AC4887">
            <v>0</v>
          </cell>
        </row>
        <row r="4888">
          <cell r="AC4888">
            <v>0</v>
          </cell>
        </row>
        <row r="4889">
          <cell r="AC4889">
            <v>0</v>
          </cell>
        </row>
        <row r="4890">
          <cell r="AC4890">
            <v>0</v>
          </cell>
        </row>
        <row r="4891">
          <cell r="AC4891">
            <v>0</v>
          </cell>
        </row>
        <row r="4892">
          <cell r="AC4892">
            <v>0</v>
          </cell>
        </row>
        <row r="4893">
          <cell r="AC4893">
            <v>0</v>
          </cell>
        </row>
        <row r="4894">
          <cell r="AC4894">
            <v>0</v>
          </cell>
        </row>
        <row r="4895">
          <cell r="AC4895">
            <v>0</v>
          </cell>
        </row>
        <row r="4896">
          <cell r="AC4896">
            <v>0</v>
          </cell>
        </row>
        <row r="4897">
          <cell r="AC4897">
            <v>0</v>
          </cell>
        </row>
        <row r="4898">
          <cell r="AC4898">
            <v>0</v>
          </cell>
        </row>
        <row r="4899">
          <cell r="AC4899">
            <v>0</v>
          </cell>
        </row>
        <row r="4900">
          <cell r="AC4900">
            <v>0</v>
          </cell>
        </row>
        <row r="4901">
          <cell r="AC4901">
            <v>0</v>
          </cell>
        </row>
        <row r="4902">
          <cell r="AC4902">
            <v>0</v>
          </cell>
        </row>
        <row r="4903">
          <cell r="AC4903">
            <v>0</v>
          </cell>
        </row>
        <row r="4904">
          <cell r="AC4904">
            <v>0</v>
          </cell>
        </row>
        <row r="4905">
          <cell r="AC4905">
            <v>0</v>
          </cell>
        </row>
        <row r="4906">
          <cell r="AC4906">
            <v>0</v>
          </cell>
        </row>
        <row r="4907">
          <cell r="AC4907">
            <v>0</v>
          </cell>
        </row>
        <row r="4908">
          <cell r="AC4908">
            <v>0</v>
          </cell>
        </row>
        <row r="4909">
          <cell r="AC4909">
            <v>0</v>
          </cell>
        </row>
        <row r="4910">
          <cell r="AC4910">
            <v>0</v>
          </cell>
        </row>
        <row r="4911">
          <cell r="AC4911">
            <v>0</v>
          </cell>
        </row>
        <row r="4912">
          <cell r="AC4912">
            <v>0</v>
          </cell>
        </row>
        <row r="4913">
          <cell r="AC4913">
            <v>0</v>
          </cell>
        </row>
        <row r="4914">
          <cell r="AC4914">
            <v>0</v>
          </cell>
        </row>
        <row r="4915">
          <cell r="AC4915">
            <v>0</v>
          </cell>
        </row>
        <row r="4916">
          <cell r="AC4916">
            <v>0</v>
          </cell>
        </row>
        <row r="4917">
          <cell r="AC4917">
            <v>0</v>
          </cell>
        </row>
        <row r="4918">
          <cell r="AC4918">
            <v>0</v>
          </cell>
        </row>
        <row r="4919">
          <cell r="AC4919">
            <v>0</v>
          </cell>
        </row>
        <row r="4920">
          <cell r="AC4920">
            <v>0</v>
          </cell>
        </row>
        <row r="4921">
          <cell r="AC4921">
            <v>0</v>
          </cell>
        </row>
        <row r="4922">
          <cell r="AC4922">
            <v>0</v>
          </cell>
        </row>
        <row r="4923">
          <cell r="AC4923">
            <v>0</v>
          </cell>
        </row>
        <row r="4924">
          <cell r="AC4924">
            <v>0</v>
          </cell>
        </row>
        <row r="4925">
          <cell r="AC4925">
            <v>0</v>
          </cell>
        </row>
        <row r="4926">
          <cell r="AC4926">
            <v>0</v>
          </cell>
        </row>
        <row r="4927">
          <cell r="AC4927">
            <v>0</v>
          </cell>
        </row>
        <row r="4928">
          <cell r="AC4928">
            <v>0</v>
          </cell>
        </row>
        <row r="4929">
          <cell r="AC4929">
            <v>0</v>
          </cell>
        </row>
        <row r="4930">
          <cell r="AC4930">
            <v>0</v>
          </cell>
        </row>
        <row r="4931">
          <cell r="AC4931">
            <v>0</v>
          </cell>
        </row>
        <row r="4932">
          <cell r="AC4932">
            <v>0</v>
          </cell>
        </row>
        <row r="4933">
          <cell r="AC4933">
            <v>0</v>
          </cell>
        </row>
        <row r="4934">
          <cell r="AC4934">
            <v>0</v>
          </cell>
        </row>
        <row r="4935">
          <cell r="AC4935">
            <v>0</v>
          </cell>
        </row>
        <row r="4936">
          <cell r="AC4936">
            <v>0</v>
          </cell>
        </row>
        <row r="4937">
          <cell r="AC4937">
            <v>0</v>
          </cell>
        </row>
        <row r="4938">
          <cell r="AC4938">
            <v>0</v>
          </cell>
        </row>
        <row r="4939">
          <cell r="AC4939">
            <v>0</v>
          </cell>
        </row>
        <row r="4940">
          <cell r="AC4940">
            <v>0</v>
          </cell>
        </row>
        <row r="4941">
          <cell r="AC4941">
            <v>0</v>
          </cell>
        </row>
        <row r="4942">
          <cell r="AC4942">
            <v>0</v>
          </cell>
        </row>
        <row r="4943">
          <cell r="AC4943">
            <v>0</v>
          </cell>
        </row>
        <row r="4944">
          <cell r="AC4944">
            <v>0</v>
          </cell>
        </row>
        <row r="4945">
          <cell r="AC4945">
            <v>0</v>
          </cell>
        </row>
        <row r="4946">
          <cell r="AC4946">
            <v>0</v>
          </cell>
        </row>
        <row r="4947">
          <cell r="AC4947">
            <v>0</v>
          </cell>
        </row>
        <row r="4948">
          <cell r="AC4948">
            <v>0</v>
          </cell>
        </row>
        <row r="4949">
          <cell r="AC4949">
            <v>0</v>
          </cell>
        </row>
        <row r="4950">
          <cell r="AC4950">
            <v>0</v>
          </cell>
        </row>
        <row r="4951">
          <cell r="AC4951">
            <v>0</v>
          </cell>
        </row>
        <row r="4952">
          <cell r="AC4952">
            <v>0</v>
          </cell>
        </row>
        <row r="4953">
          <cell r="AC4953">
            <v>0</v>
          </cell>
        </row>
        <row r="4954">
          <cell r="AC4954">
            <v>0</v>
          </cell>
        </row>
        <row r="4955">
          <cell r="AC4955">
            <v>0</v>
          </cell>
        </row>
        <row r="4956">
          <cell r="AC4956">
            <v>0</v>
          </cell>
        </row>
        <row r="4957">
          <cell r="AC4957">
            <v>0</v>
          </cell>
        </row>
        <row r="4958">
          <cell r="AC4958">
            <v>0</v>
          </cell>
        </row>
        <row r="4959">
          <cell r="AC4959">
            <v>0</v>
          </cell>
        </row>
        <row r="4960">
          <cell r="AC4960">
            <v>0</v>
          </cell>
        </row>
        <row r="4961">
          <cell r="AC4961">
            <v>0</v>
          </cell>
        </row>
        <row r="4962">
          <cell r="AC4962">
            <v>0</v>
          </cell>
        </row>
        <row r="4963">
          <cell r="AC4963">
            <v>0</v>
          </cell>
        </row>
        <row r="4964">
          <cell r="AC4964">
            <v>0</v>
          </cell>
        </row>
        <row r="4965">
          <cell r="AC4965">
            <v>0</v>
          </cell>
        </row>
        <row r="4966">
          <cell r="AC4966">
            <v>0</v>
          </cell>
        </row>
        <row r="4967">
          <cell r="AC4967">
            <v>0</v>
          </cell>
        </row>
        <row r="4968">
          <cell r="AC4968">
            <v>0</v>
          </cell>
        </row>
        <row r="4969">
          <cell r="AC4969">
            <v>0</v>
          </cell>
        </row>
        <row r="4970">
          <cell r="AC4970">
            <v>0</v>
          </cell>
        </row>
        <row r="4971">
          <cell r="AC4971">
            <v>0</v>
          </cell>
        </row>
        <row r="4972">
          <cell r="AC4972">
            <v>0</v>
          </cell>
        </row>
        <row r="4973">
          <cell r="AC4973">
            <v>0</v>
          </cell>
        </row>
        <row r="4974">
          <cell r="AC4974">
            <v>0</v>
          </cell>
        </row>
        <row r="4975">
          <cell r="AC4975">
            <v>0</v>
          </cell>
        </row>
        <row r="4976">
          <cell r="AC4976">
            <v>0</v>
          </cell>
        </row>
        <row r="4977">
          <cell r="AC4977">
            <v>0</v>
          </cell>
        </row>
        <row r="4978">
          <cell r="AC4978">
            <v>0</v>
          </cell>
        </row>
        <row r="4979">
          <cell r="AC4979">
            <v>0</v>
          </cell>
        </row>
        <row r="4980">
          <cell r="AC4980">
            <v>0</v>
          </cell>
        </row>
        <row r="4981">
          <cell r="AC4981">
            <v>0</v>
          </cell>
        </row>
        <row r="4982">
          <cell r="AC4982">
            <v>0</v>
          </cell>
        </row>
        <row r="4983">
          <cell r="AC4983">
            <v>0</v>
          </cell>
        </row>
        <row r="4984">
          <cell r="AC4984">
            <v>0</v>
          </cell>
        </row>
        <row r="4985">
          <cell r="AC4985">
            <v>0</v>
          </cell>
        </row>
        <row r="4986">
          <cell r="AC4986">
            <v>0</v>
          </cell>
        </row>
        <row r="4987">
          <cell r="AC4987">
            <v>0</v>
          </cell>
        </row>
        <row r="4988">
          <cell r="AC4988">
            <v>0</v>
          </cell>
        </row>
        <row r="4989">
          <cell r="AC4989">
            <v>0</v>
          </cell>
        </row>
        <row r="4990">
          <cell r="AC4990">
            <v>0</v>
          </cell>
        </row>
        <row r="4991">
          <cell r="AC4991">
            <v>0</v>
          </cell>
        </row>
        <row r="4992">
          <cell r="AC4992">
            <v>0</v>
          </cell>
        </row>
        <row r="4993">
          <cell r="AC4993">
            <v>0</v>
          </cell>
        </row>
        <row r="4994">
          <cell r="AC4994">
            <v>0</v>
          </cell>
        </row>
        <row r="4995">
          <cell r="AC4995">
            <v>0</v>
          </cell>
        </row>
        <row r="4996">
          <cell r="AC4996">
            <v>0</v>
          </cell>
        </row>
        <row r="4997">
          <cell r="AC4997">
            <v>0</v>
          </cell>
        </row>
        <row r="4998">
          <cell r="AC4998">
            <v>0</v>
          </cell>
        </row>
        <row r="4999">
          <cell r="AC4999">
            <v>0</v>
          </cell>
        </row>
        <row r="5000">
          <cell r="AC5000">
            <v>0</v>
          </cell>
        </row>
        <row r="5001">
          <cell r="AC5001">
            <v>0</v>
          </cell>
        </row>
        <row r="5002">
          <cell r="AC5002">
            <v>0</v>
          </cell>
        </row>
        <row r="5003">
          <cell r="AC5003">
            <v>0</v>
          </cell>
        </row>
        <row r="5004">
          <cell r="AC5004">
            <v>0</v>
          </cell>
        </row>
        <row r="5005">
          <cell r="AC5005">
            <v>0</v>
          </cell>
        </row>
        <row r="5006">
          <cell r="AC5006">
            <v>0</v>
          </cell>
        </row>
        <row r="5007">
          <cell r="AC5007">
            <v>0</v>
          </cell>
        </row>
        <row r="5008">
          <cell r="AC5008">
            <v>0</v>
          </cell>
        </row>
        <row r="5009">
          <cell r="AC5009">
            <v>0</v>
          </cell>
        </row>
        <row r="5010">
          <cell r="AC5010">
            <v>0</v>
          </cell>
        </row>
        <row r="5011">
          <cell r="AC5011">
            <v>0</v>
          </cell>
        </row>
        <row r="5012">
          <cell r="AC5012">
            <v>0</v>
          </cell>
        </row>
        <row r="5013">
          <cell r="AC5013">
            <v>0</v>
          </cell>
        </row>
        <row r="5014">
          <cell r="AC5014">
            <v>0</v>
          </cell>
        </row>
        <row r="5015">
          <cell r="AC5015">
            <v>0</v>
          </cell>
        </row>
        <row r="5016">
          <cell r="AC5016">
            <v>0</v>
          </cell>
        </row>
        <row r="5017">
          <cell r="AC5017">
            <v>0</v>
          </cell>
        </row>
        <row r="5018">
          <cell r="AC5018">
            <v>0</v>
          </cell>
        </row>
        <row r="5019">
          <cell r="AC5019">
            <v>0</v>
          </cell>
        </row>
        <row r="5020">
          <cell r="AC5020">
            <v>0</v>
          </cell>
        </row>
        <row r="5021">
          <cell r="AC5021">
            <v>0</v>
          </cell>
        </row>
        <row r="5022">
          <cell r="AC5022">
            <v>0</v>
          </cell>
        </row>
        <row r="5023">
          <cell r="AC5023">
            <v>0</v>
          </cell>
        </row>
        <row r="5024">
          <cell r="AC5024">
            <v>0</v>
          </cell>
        </row>
        <row r="5025">
          <cell r="AC5025">
            <v>0</v>
          </cell>
        </row>
        <row r="5026">
          <cell r="AC5026">
            <v>0</v>
          </cell>
        </row>
        <row r="5027">
          <cell r="AC5027">
            <v>0</v>
          </cell>
        </row>
        <row r="5028">
          <cell r="AC5028">
            <v>0</v>
          </cell>
        </row>
        <row r="5029">
          <cell r="AC5029">
            <v>0</v>
          </cell>
        </row>
        <row r="5030">
          <cell r="AC5030">
            <v>0</v>
          </cell>
        </row>
        <row r="5031">
          <cell r="AC5031">
            <v>0</v>
          </cell>
        </row>
        <row r="5032">
          <cell r="AC5032">
            <v>0</v>
          </cell>
        </row>
        <row r="5033">
          <cell r="AC5033">
            <v>0</v>
          </cell>
        </row>
        <row r="5034">
          <cell r="AC5034">
            <v>0</v>
          </cell>
        </row>
        <row r="5035">
          <cell r="AC5035">
            <v>0</v>
          </cell>
        </row>
        <row r="5036">
          <cell r="AC5036">
            <v>0</v>
          </cell>
        </row>
        <row r="5037">
          <cell r="AC5037">
            <v>0</v>
          </cell>
        </row>
        <row r="5038">
          <cell r="AC5038">
            <v>0</v>
          </cell>
        </row>
        <row r="5039">
          <cell r="AC5039">
            <v>0</v>
          </cell>
        </row>
        <row r="5040">
          <cell r="AC5040">
            <v>0</v>
          </cell>
        </row>
        <row r="5041">
          <cell r="AC5041">
            <v>0</v>
          </cell>
        </row>
        <row r="5042">
          <cell r="AC5042">
            <v>0</v>
          </cell>
        </row>
        <row r="5043">
          <cell r="AC5043">
            <v>0</v>
          </cell>
        </row>
        <row r="5044">
          <cell r="AC5044">
            <v>0</v>
          </cell>
        </row>
        <row r="5045">
          <cell r="AC5045">
            <v>0</v>
          </cell>
        </row>
        <row r="5046">
          <cell r="AC5046">
            <v>0</v>
          </cell>
        </row>
        <row r="5047">
          <cell r="AC5047">
            <v>0</v>
          </cell>
        </row>
        <row r="5048">
          <cell r="AC5048">
            <v>0</v>
          </cell>
        </row>
        <row r="5049">
          <cell r="AC5049">
            <v>0</v>
          </cell>
        </row>
        <row r="5050">
          <cell r="AC5050">
            <v>0</v>
          </cell>
        </row>
        <row r="5051">
          <cell r="AC5051">
            <v>0</v>
          </cell>
        </row>
        <row r="5052">
          <cell r="AC5052">
            <v>0</v>
          </cell>
        </row>
        <row r="5053">
          <cell r="AC5053">
            <v>0</v>
          </cell>
        </row>
        <row r="5054">
          <cell r="AC5054">
            <v>0</v>
          </cell>
        </row>
        <row r="5055">
          <cell r="AC5055">
            <v>0</v>
          </cell>
        </row>
        <row r="5056">
          <cell r="AC5056">
            <v>0</v>
          </cell>
        </row>
        <row r="5057">
          <cell r="AC5057">
            <v>0</v>
          </cell>
        </row>
        <row r="5058">
          <cell r="AC5058">
            <v>0</v>
          </cell>
        </row>
        <row r="5059">
          <cell r="AC5059">
            <v>0</v>
          </cell>
        </row>
        <row r="5060">
          <cell r="AC5060">
            <v>0</v>
          </cell>
        </row>
        <row r="5061">
          <cell r="AC5061">
            <v>0</v>
          </cell>
        </row>
        <row r="5062">
          <cell r="AC5062">
            <v>0</v>
          </cell>
        </row>
        <row r="5063">
          <cell r="AC5063">
            <v>0</v>
          </cell>
        </row>
        <row r="5064">
          <cell r="AC5064">
            <v>0</v>
          </cell>
        </row>
        <row r="5065">
          <cell r="AC5065">
            <v>0</v>
          </cell>
        </row>
        <row r="5066">
          <cell r="AC5066">
            <v>0</v>
          </cell>
        </row>
        <row r="5067">
          <cell r="AC5067">
            <v>0</v>
          </cell>
        </row>
        <row r="5068">
          <cell r="AC5068">
            <v>0</v>
          </cell>
        </row>
        <row r="5069">
          <cell r="AC5069">
            <v>0</v>
          </cell>
        </row>
        <row r="5070">
          <cell r="AC5070">
            <v>0</v>
          </cell>
        </row>
        <row r="5071">
          <cell r="AC5071">
            <v>0</v>
          </cell>
        </row>
        <row r="5072">
          <cell r="AC5072">
            <v>0</v>
          </cell>
        </row>
        <row r="5073">
          <cell r="AC5073">
            <v>0</v>
          </cell>
        </row>
        <row r="5074">
          <cell r="AC5074">
            <v>0</v>
          </cell>
        </row>
        <row r="5075">
          <cell r="AC5075">
            <v>0</v>
          </cell>
        </row>
        <row r="5076">
          <cell r="AC5076">
            <v>0</v>
          </cell>
        </row>
        <row r="5077">
          <cell r="AC5077">
            <v>0</v>
          </cell>
        </row>
        <row r="5078">
          <cell r="AC5078">
            <v>0</v>
          </cell>
        </row>
        <row r="5079">
          <cell r="AC5079">
            <v>0</v>
          </cell>
        </row>
        <row r="5080">
          <cell r="AC5080">
            <v>0</v>
          </cell>
        </row>
        <row r="5081">
          <cell r="AC5081">
            <v>0</v>
          </cell>
        </row>
        <row r="5082">
          <cell r="AC5082">
            <v>0</v>
          </cell>
        </row>
        <row r="5083">
          <cell r="AC5083">
            <v>0</v>
          </cell>
        </row>
        <row r="5084">
          <cell r="AC5084">
            <v>0</v>
          </cell>
        </row>
        <row r="5085">
          <cell r="AC5085">
            <v>0</v>
          </cell>
        </row>
        <row r="5086">
          <cell r="AC5086">
            <v>0</v>
          </cell>
        </row>
        <row r="5087">
          <cell r="AC5087">
            <v>0</v>
          </cell>
        </row>
        <row r="5088">
          <cell r="AC5088">
            <v>0</v>
          </cell>
        </row>
        <row r="5089">
          <cell r="AC5089">
            <v>0</v>
          </cell>
        </row>
        <row r="5090">
          <cell r="AC5090">
            <v>0</v>
          </cell>
        </row>
        <row r="5091">
          <cell r="AC5091">
            <v>0</v>
          </cell>
        </row>
        <row r="5092">
          <cell r="AC5092">
            <v>0</v>
          </cell>
        </row>
        <row r="5093">
          <cell r="AC5093">
            <v>0</v>
          </cell>
        </row>
        <row r="5094">
          <cell r="AC5094">
            <v>0</v>
          </cell>
        </row>
        <row r="5095">
          <cell r="AC5095">
            <v>0</v>
          </cell>
        </row>
        <row r="5096">
          <cell r="AC5096">
            <v>0</v>
          </cell>
        </row>
        <row r="5097">
          <cell r="AC5097">
            <v>0</v>
          </cell>
        </row>
        <row r="5098">
          <cell r="AC5098">
            <v>0</v>
          </cell>
        </row>
        <row r="5099">
          <cell r="AC5099">
            <v>0</v>
          </cell>
        </row>
        <row r="5100">
          <cell r="AC5100">
            <v>0</v>
          </cell>
        </row>
        <row r="5101">
          <cell r="AC5101">
            <v>0</v>
          </cell>
        </row>
        <row r="5102">
          <cell r="AC5102">
            <v>0</v>
          </cell>
        </row>
        <row r="5103">
          <cell r="AC5103">
            <v>0</v>
          </cell>
        </row>
        <row r="5104">
          <cell r="AC5104">
            <v>0</v>
          </cell>
        </row>
        <row r="5105">
          <cell r="AC5105">
            <v>0</v>
          </cell>
        </row>
        <row r="5106">
          <cell r="AC5106">
            <v>0</v>
          </cell>
        </row>
        <row r="5107">
          <cell r="AC5107">
            <v>0</v>
          </cell>
        </row>
        <row r="5108">
          <cell r="AC5108">
            <v>0</v>
          </cell>
        </row>
        <row r="5109">
          <cell r="AC5109">
            <v>0</v>
          </cell>
        </row>
        <row r="5110">
          <cell r="AC5110">
            <v>0</v>
          </cell>
        </row>
        <row r="5111">
          <cell r="AC5111">
            <v>0</v>
          </cell>
        </row>
        <row r="5112">
          <cell r="AC5112">
            <v>0</v>
          </cell>
        </row>
        <row r="5113">
          <cell r="AC5113">
            <v>0</v>
          </cell>
        </row>
        <row r="5114">
          <cell r="AC5114">
            <v>0</v>
          </cell>
        </row>
        <row r="5115">
          <cell r="AC5115">
            <v>0</v>
          </cell>
        </row>
        <row r="5116">
          <cell r="AC5116">
            <v>0</v>
          </cell>
        </row>
        <row r="5117">
          <cell r="AC5117">
            <v>0</v>
          </cell>
        </row>
        <row r="5118">
          <cell r="AC5118">
            <v>0</v>
          </cell>
        </row>
        <row r="5119">
          <cell r="AC5119">
            <v>0</v>
          </cell>
        </row>
        <row r="5120">
          <cell r="AC5120">
            <v>0</v>
          </cell>
        </row>
        <row r="5121">
          <cell r="AC5121">
            <v>0</v>
          </cell>
        </row>
        <row r="5122">
          <cell r="AC5122">
            <v>0</v>
          </cell>
        </row>
        <row r="5123">
          <cell r="AC5123">
            <v>0</v>
          </cell>
        </row>
        <row r="5124">
          <cell r="AC5124">
            <v>0</v>
          </cell>
        </row>
        <row r="5125">
          <cell r="AC5125">
            <v>0</v>
          </cell>
        </row>
        <row r="5126">
          <cell r="AC5126">
            <v>0</v>
          </cell>
        </row>
        <row r="5127">
          <cell r="AC5127">
            <v>0</v>
          </cell>
        </row>
        <row r="5128">
          <cell r="AC5128">
            <v>0</v>
          </cell>
        </row>
        <row r="5129">
          <cell r="AC5129">
            <v>0</v>
          </cell>
        </row>
        <row r="5130">
          <cell r="AC5130">
            <v>0</v>
          </cell>
        </row>
        <row r="5131">
          <cell r="AC5131">
            <v>0</v>
          </cell>
        </row>
        <row r="5132">
          <cell r="AC5132">
            <v>0</v>
          </cell>
        </row>
        <row r="5133">
          <cell r="AC5133">
            <v>0</v>
          </cell>
        </row>
        <row r="5134">
          <cell r="AC5134">
            <v>0</v>
          </cell>
        </row>
        <row r="5135">
          <cell r="AC5135">
            <v>0</v>
          </cell>
        </row>
        <row r="5136">
          <cell r="AC5136">
            <v>0</v>
          </cell>
        </row>
        <row r="5137">
          <cell r="AC5137">
            <v>0</v>
          </cell>
        </row>
        <row r="5138">
          <cell r="AC5138">
            <v>0</v>
          </cell>
        </row>
        <row r="5139">
          <cell r="AC5139">
            <v>0</v>
          </cell>
        </row>
        <row r="5140">
          <cell r="AC5140">
            <v>0</v>
          </cell>
        </row>
        <row r="5141">
          <cell r="AC5141">
            <v>0</v>
          </cell>
        </row>
        <row r="5142">
          <cell r="AC5142">
            <v>0</v>
          </cell>
        </row>
        <row r="5143">
          <cell r="AC5143">
            <v>0</v>
          </cell>
        </row>
        <row r="5144">
          <cell r="AC5144">
            <v>0</v>
          </cell>
        </row>
        <row r="5145">
          <cell r="AC5145">
            <v>0</v>
          </cell>
        </row>
        <row r="5146">
          <cell r="AC5146">
            <v>0</v>
          </cell>
        </row>
        <row r="5147">
          <cell r="AC5147">
            <v>0</v>
          </cell>
        </row>
        <row r="5148">
          <cell r="AC5148">
            <v>0</v>
          </cell>
        </row>
        <row r="5149">
          <cell r="AC5149">
            <v>0</v>
          </cell>
        </row>
        <row r="5150">
          <cell r="AC5150">
            <v>0</v>
          </cell>
        </row>
        <row r="5151">
          <cell r="AC5151">
            <v>0</v>
          </cell>
        </row>
        <row r="5152">
          <cell r="AC5152">
            <v>0</v>
          </cell>
        </row>
        <row r="5153">
          <cell r="AC5153">
            <v>0</v>
          </cell>
        </row>
        <row r="5154">
          <cell r="AC5154">
            <v>0</v>
          </cell>
        </row>
        <row r="5155">
          <cell r="AC5155">
            <v>0</v>
          </cell>
        </row>
        <row r="5156">
          <cell r="AC5156">
            <v>0</v>
          </cell>
        </row>
        <row r="5157">
          <cell r="AC5157">
            <v>0</v>
          </cell>
        </row>
        <row r="5158">
          <cell r="AC5158">
            <v>0</v>
          </cell>
        </row>
        <row r="5159">
          <cell r="AC5159">
            <v>0</v>
          </cell>
        </row>
        <row r="5160">
          <cell r="AC5160">
            <v>0</v>
          </cell>
        </row>
        <row r="5161">
          <cell r="AC5161">
            <v>0</v>
          </cell>
        </row>
        <row r="5162">
          <cell r="AC5162">
            <v>0</v>
          </cell>
        </row>
        <row r="5163">
          <cell r="AC5163">
            <v>0</v>
          </cell>
        </row>
        <row r="5164">
          <cell r="AC5164">
            <v>0</v>
          </cell>
        </row>
        <row r="5165">
          <cell r="AC5165">
            <v>0</v>
          </cell>
        </row>
        <row r="5166">
          <cell r="AC5166">
            <v>0</v>
          </cell>
        </row>
        <row r="5167">
          <cell r="AC5167">
            <v>0</v>
          </cell>
        </row>
        <row r="5168">
          <cell r="AC5168">
            <v>0</v>
          </cell>
        </row>
        <row r="5169">
          <cell r="AC5169">
            <v>0</v>
          </cell>
        </row>
        <row r="5170">
          <cell r="AC5170">
            <v>0</v>
          </cell>
        </row>
        <row r="5171">
          <cell r="AC5171">
            <v>0</v>
          </cell>
        </row>
        <row r="5172">
          <cell r="AC5172">
            <v>0</v>
          </cell>
        </row>
        <row r="5173">
          <cell r="AC5173">
            <v>0</v>
          </cell>
        </row>
        <row r="5174">
          <cell r="AC5174">
            <v>0</v>
          </cell>
        </row>
        <row r="5175">
          <cell r="AC5175">
            <v>0</v>
          </cell>
        </row>
        <row r="5176">
          <cell r="AC5176">
            <v>0</v>
          </cell>
        </row>
        <row r="5177">
          <cell r="AC5177">
            <v>0</v>
          </cell>
        </row>
        <row r="5178">
          <cell r="AC5178">
            <v>0</v>
          </cell>
        </row>
        <row r="5179">
          <cell r="AC5179">
            <v>0</v>
          </cell>
        </row>
        <row r="5180">
          <cell r="AC5180">
            <v>0</v>
          </cell>
        </row>
        <row r="5181">
          <cell r="AC5181">
            <v>0</v>
          </cell>
        </row>
        <row r="5182">
          <cell r="AC5182">
            <v>0</v>
          </cell>
        </row>
        <row r="5183">
          <cell r="AC5183">
            <v>0</v>
          </cell>
        </row>
        <row r="5184">
          <cell r="AC5184">
            <v>0</v>
          </cell>
        </row>
        <row r="5185">
          <cell r="AC5185">
            <v>0</v>
          </cell>
        </row>
        <row r="5186">
          <cell r="AC5186">
            <v>0</v>
          </cell>
        </row>
        <row r="5187">
          <cell r="AC5187">
            <v>0</v>
          </cell>
        </row>
        <row r="5188">
          <cell r="AC5188">
            <v>0</v>
          </cell>
        </row>
        <row r="5189">
          <cell r="AC5189">
            <v>0</v>
          </cell>
        </row>
        <row r="5190">
          <cell r="AC5190">
            <v>0</v>
          </cell>
        </row>
        <row r="5191">
          <cell r="AC5191">
            <v>0</v>
          </cell>
        </row>
        <row r="5192">
          <cell r="AC5192">
            <v>0</v>
          </cell>
        </row>
        <row r="5193">
          <cell r="AC5193">
            <v>0</v>
          </cell>
        </row>
        <row r="5194">
          <cell r="AC5194">
            <v>0</v>
          </cell>
        </row>
        <row r="5195">
          <cell r="AC5195">
            <v>0</v>
          </cell>
        </row>
        <row r="5196">
          <cell r="AC5196">
            <v>0</v>
          </cell>
        </row>
        <row r="5197">
          <cell r="AC5197">
            <v>0</v>
          </cell>
        </row>
        <row r="5198">
          <cell r="AC5198">
            <v>0</v>
          </cell>
        </row>
        <row r="5199">
          <cell r="AC5199">
            <v>0</v>
          </cell>
        </row>
        <row r="5200">
          <cell r="AC5200">
            <v>0</v>
          </cell>
        </row>
        <row r="5201">
          <cell r="AC5201">
            <v>0</v>
          </cell>
        </row>
        <row r="5202">
          <cell r="AC5202">
            <v>0</v>
          </cell>
        </row>
        <row r="5203">
          <cell r="AC5203">
            <v>0</v>
          </cell>
        </row>
        <row r="5204">
          <cell r="AC5204">
            <v>0</v>
          </cell>
        </row>
        <row r="5205">
          <cell r="AC5205">
            <v>0</v>
          </cell>
        </row>
        <row r="5206">
          <cell r="AC5206">
            <v>0</v>
          </cell>
        </row>
        <row r="5207">
          <cell r="AC5207">
            <v>0</v>
          </cell>
        </row>
        <row r="5208">
          <cell r="AC5208">
            <v>0</v>
          </cell>
        </row>
        <row r="5209">
          <cell r="AC5209">
            <v>0</v>
          </cell>
        </row>
        <row r="5210">
          <cell r="AC5210">
            <v>0</v>
          </cell>
        </row>
        <row r="5211">
          <cell r="AC5211">
            <v>0</v>
          </cell>
        </row>
        <row r="5212">
          <cell r="AC5212">
            <v>0</v>
          </cell>
        </row>
        <row r="5213">
          <cell r="AC5213">
            <v>0</v>
          </cell>
        </row>
        <row r="5214">
          <cell r="AC5214">
            <v>0</v>
          </cell>
        </row>
        <row r="5215">
          <cell r="AC5215">
            <v>0</v>
          </cell>
        </row>
        <row r="5216">
          <cell r="AC5216">
            <v>0</v>
          </cell>
        </row>
        <row r="5217">
          <cell r="AC5217">
            <v>0</v>
          </cell>
        </row>
        <row r="5218">
          <cell r="AC5218">
            <v>0</v>
          </cell>
        </row>
        <row r="5219">
          <cell r="AC5219">
            <v>0</v>
          </cell>
        </row>
        <row r="5220">
          <cell r="AC5220">
            <v>0</v>
          </cell>
        </row>
        <row r="5221">
          <cell r="AC5221">
            <v>0</v>
          </cell>
        </row>
        <row r="5222">
          <cell r="AC5222">
            <v>0</v>
          </cell>
        </row>
        <row r="5223">
          <cell r="AC5223">
            <v>0</v>
          </cell>
        </row>
        <row r="5224">
          <cell r="AC5224">
            <v>0</v>
          </cell>
        </row>
        <row r="5225">
          <cell r="AC5225">
            <v>0</v>
          </cell>
        </row>
        <row r="5226">
          <cell r="AC5226">
            <v>0</v>
          </cell>
        </row>
        <row r="5227">
          <cell r="AC5227">
            <v>0</v>
          </cell>
        </row>
        <row r="5228">
          <cell r="AC5228">
            <v>0</v>
          </cell>
        </row>
        <row r="5229">
          <cell r="AC5229">
            <v>0</v>
          </cell>
        </row>
        <row r="5230">
          <cell r="AC5230">
            <v>0</v>
          </cell>
        </row>
        <row r="5231">
          <cell r="AC5231">
            <v>0</v>
          </cell>
        </row>
        <row r="5232">
          <cell r="AC5232">
            <v>0</v>
          </cell>
        </row>
        <row r="5233">
          <cell r="AC5233">
            <v>0</v>
          </cell>
        </row>
        <row r="5234">
          <cell r="AC5234">
            <v>0</v>
          </cell>
        </row>
        <row r="5235">
          <cell r="AC5235">
            <v>0</v>
          </cell>
        </row>
        <row r="5236">
          <cell r="AC5236">
            <v>0</v>
          </cell>
        </row>
        <row r="5237">
          <cell r="AC5237">
            <v>0</v>
          </cell>
        </row>
        <row r="5238">
          <cell r="AC5238">
            <v>0</v>
          </cell>
        </row>
        <row r="5239">
          <cell r="AC5239">
            <v>0</v>
          </cell>
        </row>
        <row r="5240">
          <cell r="AC5240">
            <v>0</v>
          </cell>
        </row>
        <row r="5241">
          <cell r="AC5241">
            <v>0</v>
          </cell>
        </row>
        <row r="5242">
          <cell r="AC5242">
            <v>0</v>
          </cell>
        </row>
        <row r="5243">
          <cell r="AC5243">
            <v>0</v>
          </cell>
        </row>
        <row r="5244">
          <cell r="AC5244">
            <v>0</v>
          </cell>
        </row>
        <row r="5245">
          <cell r="AC5245">
            <v>0</v>
          </cell>
        </row>
        <row r="5246">
          <cell r="AC5246">
            <v>0</v>
          </cell>
        </row>
        <row r="5247">
          <cell r="AC5247">
            <v>0</v>
          </cell>
        </row>
        <row r="5248">
          <cell r="AC5248">
            <v>0</v>
          </cell>
        </row>
        <row r="5249">
          <cell r="AC5249">
            <v>0</v>
          </cell>
        </row>
        <row r="5250">
          <cell r="AC5250">
            <v>0</v>
          </cell>
        </row>
        <row r="5251">
          <cell r="AC5251">
            <v>0</v>
          </cell>
        </row>
        <row r="5252">
          <cell r="AC5252">
            <v>0</v>
          </cell>
        </row>
        <row r="5253">
          <cell r="AC5253">
            <v>0</v>
          </cell>
        </row>
        <row r="5254">
          <cell r="AC5254">
            <v>0</v>
          </cell>
        </row>
        <row r="5255">
          <cell r="AC5255">
            <v>0</v>
          </cell>
        </row>
        <row r="5256">
          <cell r="AC5256">
            <v>0</v>
          </cell>
        </row>
        <row r="5257">
          <cell r="AC5257">
            <v>0</v>
          </cell>
        </row>
        <row r="5258">
          <cell r="AC5258">
            <v>0</v>
          </cell>
        </row>
        <row r="5259">
          <cell r="AC5259">
            <v>0</v>
          </cell>
        </row>
        <row r="5260">
          <cell r="AC5260">
            <v>0</v>
          </cell>
        </row>
        <row r="5261">
          <cell r="AC5261">
            <v>0</v>
          </cell>
        </row>
        <row r="5262">
          <cell r="AC5262">
            <v>0</v>
          </cell>
        </row>
        <row r="5263">
          <cell r="AC5263">
            <v>0</v>
          </cell>
        </row>
        <row r="5264">
          <cell r="AC5264">
            <v>0</v>
          </cell>
        </row>
        <row r="5265">
          <cell r="AC5265">
            <v>0</v>
          </cell>
        </row>
        <row r="5266">
          <cell r="AC5266">
            <v>0</v>
          </cell>
        </row>
        <row r="5267">
          <cell r="AC5267">
            <v>0</v>
          </cell>
        </row>
        <row r="5268">
          <cell r="AC5268">
            <v>0</v>
          </cell>
        </row>
        <row r="5269">
          <cell r="AC5269">
            <v>0</v>
          </cell>
        </row>
        <row r="5270">
          <cell r="AC5270">
            <v>0</v>
          </cell>
        </row>
        <row r="5271">
          <cell r="AC5271">
            <v>0</v>
          </cell>
        </row>
        <row r="5272">
          <cell r="AC5272">
            <v>0</v>
          </cell>
        </row>
        <row r="5273">
          <cell r="AC5273">
            <v>0</v>
          </cell>
        </row>
        <row r="5274">
          <cell r="AC5274">
            <v>0</v>
          </cell>
        </row>
        <row r="5275">
          <cell r="AC5275">
            <v>0</v>
          </cell>
        </row>
        <row r="5276">
          <cell r="AC5276">
            <v>0</v>
          </cell>
        </row>
        <row r="5277">
          <cell r="AC5277">
            <v>0</v>
          </cell>
        </row>
        <row r="5278">
          <cell r="AC5278">
            <v>0</v>
          </cell>
        </row>
        <row r="5279">
          <cell r="AC5279">
            <v>0</v>
          </cell>
        </row>
        <row r="5280">
          <cell r="AC5280">
            <v>0</v>
          </cell>
        </row>
        <row r="5281">
          <cell r="AC5281">
            <v>0</v>
          </cell>
        </row>
        <row r="5282">
          <cell r="AC5282">
            <v>0</v>
          </cell>
        </row>
        <row r="5283">
          <cell r="AC5283">
            <v>0</v>
          </cell>
        </row>
        <row r="5284">
          <cell r="AC5284">
            <v>0</v>
          </cell>
        </row>
        <row r="5285">
          <cell r="AC5285">
            <v>0</v>
          </cell>
        </row>
        <row r="5286">
          <cell r="AC5286">
            <v>0</v>
          </cell>
        </row>
        <row r="5287">
          <cell r="AC5287">
            <v>0</v>
          </cell>
        </row>
        <row r="5288">
          <cell r="AC5288">
            <v>0</v>
          </cell>
        </row>
        <row r="5289">
          <cell r="AC5289">
            <v>0</v>
          </cell>
        </row>
        <row r="5290">
          <cell r="AC5290">
            <v>0</v>
          </cell>
        </row>
        <row r="5291">
          <cell r="AC5291">
            <v>0</v>
          </cell>
        </row>
        <row r="5292">
          <cell r="AC5292">
            <v>0</v>
          </cell>
        </row>
        <row r="5293">
          <cell r="AC5293">
            <v>0</v>
          </cell>
        </row>
        <row r="5294">
          <cell r="AC5294">
            <v>0</v>
          </cell>
        </row>
        <row r="5295">
          <cell r="AC5295">
            <v>0</v>
          </cell>
        </row>
        <row r="5296">
          <cell r="AC5296">
            <v>0</v>
          </cell>
        </row>
        <row r="5297">
          <cell r="AC5297">
            <v>0</v>
          </cell>
        </row>
        <row r="5298">
          <cell r="AC5298">
            <v>0</v>
          </cell>
        </row>
        <row r="5299">
          <cell r="AC5299">
            <v>0</v>
          </cell>
        </row>
        <row r="5300">
          <cell r="AC5300">
            <v>0</v>
          </cell>
        </row>
        <row r="5301">
          <cell r="AC5301">
            <v>0</v>
          </cell>
        </row>
        <row r="5302">
          <cell r="AC5302">
            <v>0</v>
          </cell>
        </row>
        <row r="5303">
          <cell r="AC5303">
            <v>0</v>
          </cell>
        </row>
        <row r="5304">
          <cell r="AC5304">
            <v>0</v>
          </cell>
        </row>
        <row r="5305">
          <cell r="AC5305">
            <v>0</v>
          </cell>
        </row>
        <row r="5306">
          <cell r="AC5306">
            <v>0</v>
          </cell>
        </row>
        <row r="5307">
          <cell r="AC5307">
            <v>0</v>
          </cell>
        </row>
        <row r="5308">
          <cell r="AC5308">
            <v>0</v>
          </cell>
        </row>
        <row r="5309">
          <cell r="AC5309">
            <v>0</v>
          </cell>
        </row>
        <row r="5310">
          <cell r="AC5310">
            <v>0</v>
          </cell>
        </row>
        <row r="5311">
          <cell r="AC5311">
            <v>0</v>
          </cell>
        </row>
        <row r="5312">
          <cell r="AC5312">
            <v>0</v>
          </cell>
        </row>
        <row r="5313">
          <cell r="AC5313">
            <v>0</v>
          </cell>
        </row>
        <row r="5314">
          <cell r="AC5314">
            <v>0</v>
          </cell>
        </row>
        <row r="5315">
          <cell r="AC5315">
            <v>0</v>
          </cell>
        </row>
        <row r="5316">
          <cell r="AC5316">
            <v>0</v>
          </cell>
        </row>
        <row r="5317">
          <cell r="AC5317">
            <v>0</v>
          </cell>
        </row>
        <row r="5318">
          <cell r="AC5318">
            <v>0</v>
          </cell>
        </row>
        <row r="5319">
          <cell r="AC5319">
            <v>0</v>
          </cell>
        </row>
        <row r="5320">
          <cell r="AC5320">
            <v>0</v>
          </cell>
        </row>
        <row r="5321">
          <cell r="AC5321">
            <v>0</v>
          </cell>
        </row>
        <row r="5322">
          <cell r="AC5322">
            <v>0</v>
          </cell>
        </row>
        <row r="5323">
          <cell r="AC5323">
            <v>0</v>
          </cell>
        </row>
        <row r="5324">
          <cell r="AC5324">
            <v>0</v>
          </cell>
        </row>
        <row r="5325">
          <cell r="AC5325">
            <v>0</v>
          </cell>
        </row>
        <row r="5326">
          <cell r="AC5326">
            <v>0</v>
          </cell>
        </row>
        <row r="5327">
          <cell r="AC5327">
            <v>0</v>
          </cell>
        </row>
        <row r="5328">
          <cell r="AC5328">
            <v>0</v>
          </cell>
        </row>
        <row r="5329">
          <cell r="AC5329">
            <v>0</v>
          </cell>
        </row>
        <row r="5330">
          <cell r="AC5330">
            <v>0</v>
          </cell>
        </row>
        <row r="5331">
          <cell r="AC5331">
            <v>0</v>
          </cell>
        </row>
        <row r="5332">
          <cell r="AC5332">
            <v>0</v>
          </cell>
        </row>
        <row r="5333">
          <cell r="AC5333">
            <v>0</v>
          </cell>
        </row>
        <row r="5334">
          <cell r="AC5334">
            <v>0</v>
          </cell>
        </row>
        <row r="5335">
          <cell r="AC5335">
            <v>0</v>
          </cell>
        </row>
        <row r="5336">
          <cell r="AC5336">
            <v>0</v>
          </cell>
        </row>
        <row r="5337">
          <cell r="AC5337">
            <v>0</v>
          </cell>
        </row>
        <row r="5338">
          <cell r="AC5338">
            <v>0</v>
          </cell>
        </row>
        <row r="5339">
          <cell r="AC5339">
            <v>0</v>
          </cell>
        </row>
        <row r="5340">
          <cell r="AC5340">
            <v>0</v>
          </cell>
        </row>
        <row r="5341">
          <cell r="AC5341">
            <v>0</v>
          </cell>
        </row>
        <row r="5342">
          <cell r="AC5342">
            <v>0</v>
          </cell>
        </row>
        <row r="5343">
          <cell r="AC5343">
            <v>0</v>
          </cell>
        </row>
        <row r="5344">
          <cell r="AC5344">
            <v>0</v>
          </cell>
        </row>
        <row r="5345">
          <cell r="AC5345">
            <v>0</v>
          </cell>
        </row>
        <row r="5346">
          <cell r="AC5346">
            <v>0</v>
          </cell>
        </row>
        <row r="5347">
          <cell r="AC5347">
            <v>0</v>
          </cell>
        </row>
        <row r="5348">
          <cell r="AC5348">
            <v>0</v>
          </cell>
        </row>
        <row r="5349">
          <cell r="AC5349">
            <v>0</v>
          </cell>
        </row>
        <row r="5350">
          <cell r="AC5350">
            <v>0</v>
          </cell>
        </row>
        <row r="5351">
          <cell r="AC5351">
            <v>0</v>
          </cell>
        </row>
        <row r="5352">
          <cell r="AC5352">
            <v>0</v>
          </cell>
        </row>
        <row r="5353">
          <cell r="AC5353">
            <v>0</v>
          </cell>
        </row>
        <row r="5354">
          <cell r="AC5354">
            <v>0</v>
          </cell>
        </row>
        <row r="5355">
          <cell r="AC5355">
            <v>0</v>
          </cell>
        </row>
        <row r="5356">
          <cell r="AC5356">
            <v>0</v>
          </cell>
        </row>
        <row r="5357">
          <cell r="AC5357">
            <v>0</v>
          </cell>
        </row>
        <row r="5358">
          <cell r="AC5358">
            <v>0</v>
          </cell>
        </row>
        <row r="5359">
          <cell r="AC5359">
            <v>0</v>
          </cell>
        </row>
        <row r="5360">
          <cell r="AC5360">
            <v>0</v>
          </cell>
        </row>
        <row r="5361">
          <cell r="AC5361">
            <v>0</v>
          </cell>
        </row>
        <row r="5362">
          <cell r="AC5362">
            <v>0</v>
          </cell>
        </row>
        <row r="5363">
          <cell r="AC5363">
            <v>0</v>
          </cell>
        </row>
        <row r="5364">
          <cell r="AC5364">
            <v>0</v>
          </cell>
        </row>
        <row r="5365">
          <cell r="AC5365">
            <v>0</v>
          </cell>
        </row>
        <row r="5366">
          <cell r="AC5366">
            <v>0</v>
          </cell>
        </row>
        <row r="5367">
          <cell r="AC5367">
            <v>0</v>
          </cell>
        </row>
        <row r="5368">
          <cell r="AC5368">
            <v>0</v>
          </cell>
        </row>
        <row r="5369">
          <cell r="AC5369">
            <v>0</v>
          </cell>
        </row>
        <row r="5370">
          <cell r="AC5370">
            <v>0</v>
          </cell>
        </row>
        <row r="5371">
          <cell r="AC5371">
            <v>0</v>
          </cell>
        </row>
        <row r="5372">
          <cell r="AC5372">
            <v>0</v>
          </cell>
        </row>
        <row r="5373">
          <cell r="AC5373">
            <v>0</v>
          </cell>
        </row>
        <row r="5374">
          <cell r="AC5374">
            <v>0</v>
          </cell>
        </row>
        <row r="5375">
          <cell r="AC5375">
            <v>0</v>
          </cell>
        </row>
        <row r="5376">
          <cell r="AC5376">
            <v>0</v>
          </cell>
        </row>
        <row r="5377">
          <cell r="AC5377">
            <v>0</v>
          </cell>
        </row>
        <row r="5378">
          <cell r="AC5378">
            <v>0</v>
          </cell>
        </row>
        <row r="5379">
          <cell r="AC5379">
            <v>0</v>
          </cell>
        </row>
        <row r="5380">
          <cell r="AC5380">
            <v>0</v>
          </cell>
        </row>
        <row r="5381">
          <cell r="AC5381">
            <v>0</v>
          </cell>
        </row>
        <row r="5382">
          <cell r="AC5382">
            <v>0</v>
          </cell>
        </row>
        <row r="5383">
          <cell r="AC5383">
            <v>0</v>
          </cell>
        </row>
        <row r="5384">
          <cell r="AC5384">
            <v>0</v>
          </cell>
        </row>
        <row r="5385">
          <cell r="AC5385">
            <v>0</v>
          </cell>
        </row>
        <row r="5386">
          <cell r="AC5386">
            <v>0</v>
          </cell>
        </row>
        <row r="5387">
          <cell r="AC5387">
            <v>0</v>
          </cell>
        </row>
        <row r="5388">
          <cell r="AC5388">
            <v>0</v>
          </cell>
        </row>
        <row r="5389">
          <cell r="AC5389">
            <v>0</v>
          </cell>
        </row>
        <row r="5390">
          <cell r="AC5390">
            <v>0</v>
          </cell>
        </row>
        <row r="5391">
          <cell r="AC5391">
            <v>0</v>
          </cell>
        </row>
        <row r="5392">
          <cell r="AC5392">
            <v>0</v>
          </cell>
        </row>
        <row r="5393">
          <cell r="AC5393">
            <v>0</v>
          </cell>
        </row>
        <row r="5394">
          <cell r="AC5394">
            <v>0</v>
          </cell>
        </row>
        <row r="5395">
          <cell r="AC5395">
            <v>0</v>
          </cell>
        </row>
        <row r="5396">
          <cell r="AC5396">
            <v>0</v>
          </cell>
        </row>
        <row r="5397">
          <cell r="AC5397">
            <v>0</v>
          </cell>
        </row>
        <row r="5398">
          <cell r="AC5398">
            <v>0</v>
          </cell>
        </row>
        <row r="5399">
          <cell r="AC5399">
            <v>0</v>
          </cell>
        </row>
        <row r="5400">
          <cell r="AC5400">
            <v>0</v>
          </cell>
        </row>
        <row r="5401">
          <cell r="AC5401">
            <v>0</v>
          </cell>
        </row>
        <row r="5402">
          <cell r="AC5402">
            <v>0</v>
          </cell>
        </row>
        <row r="5403">
          <cell r="AC5403">
            <v>0</v>
          </cell>
        </row>
        <row r="5404">
          <cell r="AC5404">
            <v>0</v>
          </cell>
        </row>
        <row r="5405">
          <cell r="AC5405">
            <v>0</v>
          </cell>
        </row>
        <row r="5406">
          <cell r="AC5406">
            <v>0</v>
          </cell>
        </row>
        <row r="5407">
          <cell r="AC5407">
            <v>0</v>
          </cell>
        </row>
        <row r="5408">
          <cell r="AC5408">
            <v>0</v>
          </cell>
        </row>
        <row r="5409">
          <cell r="AC5409">
            <v>0</v>
          </cell>
        </row>
        <row r="5410">
          <cell r="AC5410">
            <v>0</v>
          </cell>
        </row>
        <row r="5411">
          <cell r="AC5411">
            <v>0</v>
          </cell>
        </row>
        <row r="5412">
          <cell r="AC5412">
            <v>0</v>
          </cell>
        </row>
        <row r="5413">
          <cell r="AC5413">
            <v>0</v>
          </cell>
        </row>
        <row r="5414">
          <cell r="AC5414">
            <v>0</v>
          </cell>
        </row>
        <row r="5415">
          <cell r="AC5415">
            <v>0</v>
          </cell>
        </row>
        <row r="5416">
          <cell r="AC5416">
            <v>0</v>
          </cell>
        </row>
        <row r="5417">
          <cell r="AC5417">
            <v>0</v>
          </cell>
        </row>
        <row r="5418">
          <cell r="AC5418">
            <v>0</v>
          </cell>
        </row>
        <row r="5419">
          <cell r="AC5419">
            <v>0</v>
          </cell>
        </row>
        <row r="5420">
          <cell r="AC5420">
            <v>0</v>
          </cell>
        </row>
        <row r="5421">
          <cell r="AC5421">
            <v>0</v>
          </cell>
        </row>
        <row r="5422">
          <cell r="AC5422">
            <v>0</v>
          </cell>
        </row>
        <row r="5423">
          <cell r="AC5423">
            <v>0</v>
          </cell>
        </row>
        <row r="5424">
          <cell r="AC5424">
            <v>0</v>
          </cell>
        </row>
        <row r="5425">
          <cell r="AC5425">
            <v>0</v>
          </cell>
        </row>
        <row r="5426">
          <cell r="AC5426">
            <v>0</v>
          </cell>
        </row>
        <row r="5427">
          <cell r="AC5427">
            <v>0</v>
          </cell>
        </row>
        <row r="5428">
          <cell r="AC5428">
            <v>0</v>
          </cell>
        </row>
        <row r="5429">
          <cell r="AC5429">
            <v>0</v>
          </cell>
        </row>
        <row r="5430">
          <cell r="AC5430">
            <v>0</v>
          </cell>
        </row>
        <row r="5431">
          <cell r="AC5431">
            <v>0</v>
          </cell>
        </row>
        <row r="5432">
          <cell r="AC5432">
            <v>0</v>
          </cell>
        </row>
        <row r="5433">
          <cell r="AC5433">
            <v>0</v>
          </cell>
        </row>
        <row r="5434">
          <cell r="AC5434">
            <v>0</v>
          </cell>
        </row>
        <row r="5435">
          <cell r="AC5435">
            <v>0</v>
          </cell>
        </row>
        <row r="5436">
          <cell r="AC5436">
            <v>0</v>
          </cell>
        </row>
        <row r="5437">
          <cell r="AC5437">
            <v>0</v>
          </cell>
        </row>
        <row r="5438">
          <cell r="AC5438">
            <v>0</v>
          </cell>
        </row>
        <row r="5439">
          <cell r="AC5439">
            <v>0</v>
          </cell>
        </row>
        <row r="5440">
          <cell r="AC5440">
            <v>0</v>
          </cell>
        </row>
        <row r="5441">
          <cell r="AC5441">
            <v>0</v>
          </cell>
        </row>
        <row r="5442">
          <cell r="AC5442">
            <v>0</v>
          </cell>
        </row>
        <row r="5443">
          <cell r="AC5443">
            <v>0</v>
          </cell>
        </row>
        <row r="5444">
          <cell r="AC5444">
            <v>0</v>
          </cell>
        </row>
        <row r="5445">
          <cell r="AC5445">
            <v>0</v>
          </cell>
        </row>
        <row r="5446">
          <cell r="AC5446">
            <v>0</v>
          </cell>
        </row>
        <row r="5447">
          <cell r="AC5447">
            <v>0</v>
          </cell>
        </row>
        <row r="5448">
          <cell r="AC5448">
            <v>0</v>
          </cell>
        </row>
        <row r="5449">
          <cell r="AC5449">
            <v>0</v>
          </cell>
        </row>
        <row r="5450">
          <cell r="AC5450">
            <v>0</v>
          </cell>
        </row>
        <row r="5451">
          <cell r="AC5451">
            <v>0</v>
          </cell>
        </row>
        <row r="5452">
          <cell r="AC5452">
            <v>0</v>
          </cell>
        </row>
        <row r="5453">
          <cell r="AC5453">
            <v>0</v>
          </cell>
        </row>
        <row r="5454">
          <cell r="AC5454">
            <v>0</v>
          </cell>
        </row>
        <row r="5455">
          <cell r="AC5455">
            <v>0</v>
          </cell>
        </row>
        <row r="5456">
          <cell r="AC5456">
            <v>0</v>
          </cell>
        </row>
        <row r="5457">
          <cell r="AC5457">
            <v>0</v>
          </cell>
        </row>
        <row r="5458">
          <cell r="AC5458">
            <v>0</v>
          </cell>
        </row>
        <row r="5459">
          <cell r="AC5459">
            <v>0</v>
          </cell>
        </row>
        <row r="5460">
          <cell r="AC5460">
            <v>0</v>
          </cell>
        </row>
        <row r="5461">
          <cell r="AC5461">
            <v>0</v>
          </cell>
        </row>
        <row r="5462">
          <cell r="AC5462">
            <v>0</v>
          </cell>
        </row>
        <row r="5463">
          <cell r="AC5463">
            <v>0</v>
          </cell>
        </row>
        <row r="5464">
          <cell r="AC5464">
            <v>0</v>
          </cell>
        </row>
        <row r="5465">
          <cell r="AC5465">
            <v>0</v>
          </cell>
        </row>
        <row r="5466">
          <cell r="AC5466">
            <v>0</v>
          </cell>
        </row>
        <row r="5467">
          <cell r="AC5467">
            <v>0</v>
          </cell>
        </row>
        <row r="5468">
          <cell r="AC5468">
            <v>0</v>
          </cell>
        </row>
        <row r="5469">
          <cell r="AC5469">
            <v>0</v>
          </cell>
        </row>
        <row r="5470">
          <cell r="AC5470">
            <v>0</v>
          </cell>
        </row>
        <row r="5471">
          <cell r="AC5471">
            <v>0</v>
          </cell>
        </row>
        <row r="5472">
          <cell r="AC5472">
            <v>0</v>
          </cell>
        </row>
        <row r="5473">
          <cell r="AC5473">
            <v>0</v>
          </cell>
        </row>
        <row r="5474">
          <cell r="AC5474">
            <v>0</v>
          </cell>
        </row>
        <row r="5475">
          <cell r="AC5475">
            <v>0</v>
          </cell>
        </row>
        <row r="5476">
          <cell r="AC5476">
            <v>0</v>
          </cell>
        </row>
        <row r="5477">
          <cell r="AC5477">
            <v>0</v>
          </cell>
        </row>
        <row r="5478">
          <cell r="AC5478">
            <v>0</v>
          </cell>
        </row>
        <row r="5479">
          <cell r="AC5479">
            <v>0</v>
          </cell>
        </row>
        <row r="5480">
          <cell r="AC5480">
            <v>0</v>
          </cell>
        </row>
        <row r="5481">
          <cell r="AC5481">
            <v>0</v>
          </cell>
        </row>
        <row r="5482">
          <cell r="AC5482">
            <v>0</v>
          </cell>
        </row>
        <row r="5483">
          <cell r="AC5483">
            <v>0</v>
          </cell>
        </row>
        <row r="5484">
          <cell r="AC5484">
            <v>0</v>
          </cell>
        </row>
        <row r="5485">
          <cell r="AC5485">
            <v>0</v>
          </cell>
        </row>
        <row r="5486">
          <cell r="AC5486">
            <v>0</v>
          </cell>
        </row>
        <row r="5487">
          <cell r="AC5487">
            <v>0</v>
          </cell>
        </row>
        <row r="5488">
          <cell r="AC5488">
            <v>0</v>
          </cell>
        </row>
        <row r="5489">
          <cell r="AC5489">
            <v>0</v>
          </cell>
        </row>
        <row r="5490">
          <cell r="AC5490">
            <v>0</v>
          </cell>
        </row>
        <row r="5491">
          <cell r="AC5491">
            <v>0</v>
          </cell>
        </row>
        <row r="5492">
          <cell r="AC5492">
            <v>0</v>
          </cell>
        </row>
        <row r="5493">
          <cell r="AC5493">
            <v>0</v>
          </cell>
        </row>
        <row r="5494">
          <cell r="AC5494">
            <v>0</v>
          </cell>
        </row>
        <row r="5495">
          <cell r="AC5495">
            <v>0</v>
          </cell>
        </row>
        <row r="5496">
          <cell r="AC5496">
            <v>0</v>
          </cell>
        </row>
        <row r="5497">
          <cell r="AC5497">
            <v>0</v>
          </cell>
        </row>
        <row r="5498">
          <cell r="AC5498">
            <v>0</v>
          </cell>
        </row>
        <row r="5499">
          <cell r="AC5499">
            <v>0</v>
          </cell>
        </row>
        <row r="5500">
          <cell r="AC5500">
            <v>0</v>
          </cell>
        </row>
        <row r="5501">
          <cell r="AC5501">
            <v>0</v>
          </cell>
        </row>
        <row r="5502">
          <cell r="AC5502">
            <v>0</v>
          </cell>
        </row>
        <row r="5503">
          <cell r="AC5503">
            <v>0</v>
          </cell>
        </row>
        <row r="5504">
          <cell r="AC5504">
            <v>0</v>
          </cell>
        </row>
        <row r="5505">
          <cell r="AC5505">
            <v>0</v>
          </cell>
        </row>
        <row r="5506">
          <cell r="AC5506">
            <v>0</v>
          </cell>
        </row>
        <row r="5507">
          <cell r="AC5507">
            <v>0</v>
          </cell>
        </row>
        <row r="5508">
          <cell r="AC5508">
            <v>0</v>
          </cell>
        </row>
        <row r="5509">
          <cell r="AC5509">
            <v>0</v>
          </cell>
        </row>
        <row r="5510">
          <cell r="AC5510">
            <v>0</v>
          </cell>
        </row>
        <row r="5511">
          <cell r="AC5511">
            <v>0</v>
          </cell>
        </row>
        <row r="5512">
          <cell r="AC5512">
            <v>0</v>
          </cell>
        </row>
        <row r="5513">
          <cell r="AC5513">
            <v>0</v>
          </cell>
        </row>
        <row r="5514">
          <cell r="AC5514">
            <v>0</v>
          </cell>
        </row>
        <row r="5515">
          <cell r="AC5515">
            <v>0</v>
          </cell>
        </row>
        <row r="5516">
          <cell r="AC5516">
            <v>0</v>
          </cell>
        </row>
        <row r="5517">
          <cell r="AC5517">
            <v>0</v>
          </cell>
        </row>
        <row r="5518">
          <cell r="AC5518">
            <v>0</v>
          </cell>
        </row>
        <row r="5519">
          <cell r="AC5519">
            <v>0</v>
          </cell>
        </row>
        <row r="5520">
          <cell r="AC5520">
            <v>0</v>
          </cell>
        </row>
        <row r="5521">
          <cell r="AC5521">
            <v>0</v>
          </cell>
        </row>
        <row r="5522">
          <cell r="AC5522">
            <v>0</v>
          </cell>
        </row>
        <row r="5523">
          <cell r="AC5523">
            <v>0</v>
          </cell>
        </row>
        <row r="5524">
          <cell r="AC5524">
            <v>0</v>
          </cell>
        </row>
        <row r="5525">
          <cell r="AC5525">
            <v>0</v>
          </cell>
        </row>
        <row r="5526">
          <cell r="AC5526">
            <v>0</v>
          </cell>
        </row>
        <row r="5527">
          <cell r="AC5527">
            <v>0</v>
          </cell>
        </row>
        <row r="5528">
          <cell r="AC5528">
            <v>0</v>
          </cell>
        </row>
        <row r="5529">
          <cell r="AC5529">
            <v>0</v>
          </cell>
        </row>
        <row r="5530">
          <cell r="AC5530">
            <v>0</v>
          </cell>
        </row>
        <row r="5531">
          <cell r="AC5531">
            <v>0</v>
          </cell>
        </row>
        <row r="5532">
          <cell r="AC5532">
            <v>0</v>
          </cell>
        </row>
        <row r="5533">
          <cell r="AC5533">
            <v>0</v>
          </cell>
        </row>
        <row r="5534">
          <cell r="AC5534">
            <v>0</v>
          </cell>
        </row>
        <row r="5535">
          <cell r="AC5535">
            <v>0</v>
          </cell>
        </row>
        <row r="5536">
          <cell r="AC5536">
            <v>0</v>
          </cell>
        </row>
        <row r="5537">
          <cell r="AC5537">
            <v>0</v>
          </cell>
        </row>
        <row r="5538">
          <cell r="AC5538">
            <v>0</v>
          </cell>
        </row>
        <row r="5539">
          <cell r="AC5539">
            <v>0</v>
          </cell>
        </row>
        <row r="5540">
          <cell r="AC5540">
            <v>0</v>
          </cell>
        </row>
        <row r="5541">
          <cell r="AC5541">
            <v>0</v>
          </cell>
        </row>
        <row r="5542">
          <cell r="AC5542">
            <v>0</v>
          </cell>
        </row>
        <row r="5543">
          <cell r="AC5543">
            <v>0</v>
          </cell>
        </row>
        <row r="5544">
          <cell r="AC5544">
            <v>0</v>
          </cell>
        </row>
        <row r="5545">
          <cell r="AC5545">
            <v>0</v>
          </cell>
        </row>
        <row r="5546">
          <cell r="AC5546">
            <v>0</v>
          </cell>
        </row>
        <row r="5547">
          <cell r="AC5547">
            <v>0</v>
          </cell>
        </row>
        <row r="5548">
          <cell r="AC5548">
            <v>0</v>
          </cell>
        </row>
        <row r="5549">
          <cell r="AC5549">
            <v>0</v>
          </cell>
        </row>
        <row r="5550">
          <cell r="AC5550">
            <v>0</v>
          </cell>
        </row>
        <row r="5551">
          <cell r="AC5551">
            <v>0</v>
          </cell>
        </row>
        <row r="5552">
          <cell r="AC5552">
            <v>0</v>
          </cell>
        </row>
        <row r="5553">
          <cell r="AC5553">
            <v>0</v>
          </cell>
        </row>
        <row r="5554">
          <cell r="AC5554">
            <v>0</v>
          </cell>
        </row>
        <row r="5555">
          <cell r="AC5555">
            <v>0</v>
          </cell>
        </row>
        <row r="5556">
          <cell r="AC5556">
            <v>0</v>
          </cell>
        </row>
        <row r="5557">
          <cell r="AC5557">
            <v>0</v>
          </cell>
        </row>
        <row r="5558">
          <cell r="AC5558">
            <v>0</v>
          </cell>
        </row>
        <row r="5559">
          <cell r="AC5559">
            <v>0</v>
          </cell>
        </row>
        <row r="5560">
          <cell r="AC5560">
            <v>0</v>
          </cell>
        </row>
        <row r="5561">
          <cell r="AC5561">
            <v>0</v>
          </cell>
        </row>
        <row r="5562">
          <cell r="AC5562">
            <v>0</v>
          </cell>
        </row>
        <row r="5563">
          <cell r="AC5563">
            <v>0</v>
          </cell>
        </row>
        <row r="5564">
          <cell r="AC5564">
            <v>0</v>
          </cell>
        </row>
        <row r="5565">
          <cell r="AC5565">
            <v>0</v>
          </cell>
        </row>
        <row r="5566">
          <cell r="AC5566">
            <v>0</v>
          </cell>
        </row>
        <row r="5567">
          <cell r="AC5567">
            <v>0</v>
          </cell>
        </row>
        <row r="5568">
          <cell r="AC5568">
            <v>0</v>
          </cell>
        </row>
        <row r="5569">
          <cell r="AC5569">
            <v>0</v>
          </cell>
        </row>
        <row r="5570">
          <cell r="AC5570">
            <v>0</v>
          </cell>
        </row>
        <row r="5571">
          <cell r="AC5571">
            <v>0</v>
          </cell>
        </row>
        <row r="5572">
          <cell r="AC5572">
            <v>0</v>
          </cell>
        </row>
        <row r="5573">
          <cell r="AC5573">
            <v>0</v>
          </cell>
        </row>
        <row r="5574">
          <cell r="AC5574">
            <v>0</v>
          </cell>
        </row>
        <row r="5575">
          <cell r="AC5575">
            <v>0</v>
          </cell>
        </row>
        <row r="5576">
          <cell r="AC5576">
            <v>0</v>
          </cell>
        </row>
        <row r="5577">
          <cell r="AC5577">
            <v>0</v>
          </cell>
        </row>
        <row r="5578">
          <cell r="AC5578">
            <v>0</v>
          </cell>
        </row>
        <row r="5579">
          <cell r="AC5579">
            <v>0</v>
          </cell>
        </row>
        <row r="5580">
          <cell r="AC5580">
            <v>0</v>
          </cell>
        </row>
        <row r="5581">
          <cell r="AC5581">
            <v>0</v>
          </cell>
        </row>
        <row r="5582">
          <cell r="AC5582">
            <v>0</v>
          </cell>
        </row>
        <row r="5583">
          <cell r="AC5583">
            <v>0</v>
          </cell>
        </row>
        <row r="5584">
          <cell r="AC5584">
            <v>0</v>
          </cell>
        </row>
        <row r="5585">
          <cell r="AC5585">
            <v>0</v>
          </cell>
        </row>
        <row r="5586">
          <cell r="AC5586">
            <v>0</v>
          </cell>
        </row>
        <row r="5587">
          <cell r="AC5587">
            <v>0</v>
          </cell>
        </row>
        <row r="5588">
          <cell r="AC5588">
            <v>0</v>
          </cell>
        </row>
        <row r="5589">
          <cell r="AC5589">
            <v>0</v>
          </cell>
        </row>
        <row r="5590">
          <cell r="AC5590">
            <v>0</v>
          </cell>
        </row>
        <row r="5591">
          <cell r="AC5591">
            <v>0</v>
          </cell>
        </row>
        <row r="5592">
          <cell r="AC5592">
            <v>0</v>
          </cell>
        </row>
        <row r="5593">
          <cell r="AC5593">
            <v>0</v>
          </cell>
        </row>
        <row r="5594">
          <cell r="AC5594">
            <v>0</v>
          </cell>
        </row>
        <row r="5595">
          <cell r="AC5595">
            <v>0</v>
          </cell>
        </row>
        <row r="5596">
          <cell r="AC5596">
            <v>0</v>
          </cell>
        </row>
        <row r="5597">
          <cell r="AC5597">
            <v>0</v>
          </cell>
        </row>
        <row r="5598">
          <cell r="AC5598">
            <v>0</v>
          </cell>
        </row>
        <row r="5599">
          <cell r="AC5599">
            <v>0</v>
          </cell>
        </row>
        <row r="5600">
          <cell r="AC5600">
            <v>0</v>
          </cell>
        </row>
        <row r="5601">
          <cell r="AC5601">
            <v>0</v>
          </cell>
        </row>
        <row r="5602">
          <cell r="AC5602">
            <v>0</v>
          </cell>
        </row>
        <row r="5603">
          <cell r="AC5603">
            <v>0</v>
          </cell>
        </row>
        <row r="5604">
          <cell r="AC5604">
            <v>0</v>
          </cell>
        </row>
        <row r="5605">
          <cell r="AC5605">
            <v>0</v>
          </cell>
        </row>
        <row r="5606">
          <cell r="AC5606">
            <v>0</v>
          </cell>
        </row>
        <row r="5607">
          <cell r="AC5607">
            <v>0</v>
          </cell>
        </row>
        <row r="5608">
          <cell r="AC5608">
            <v>0</v>
          </cell>
        </row>
        <row r="5609">
          <cell r="AC5609">
            <v>0</v>
          </cell>
        </row>
        <row r="5610">
          <cell r="AC5610">
            <v>0</v>
          </cell>
        </row>
        <row r="5611">
          <cell r="AC5611">
            <v>0</v>
          </cell>
        </row>
        <row r="5612">
          <cell r="AC5612">
            <v>0</v>
          </cell>
        </row>
        <row r="5613">
          <cell r="AC5613">
            <v>0</v>
          </cell>
        </row>
        <row r="5614">
          <cell r="AC5614">
            <v>0</v>
          </cell>
        </row>
        <row r="5615">
          <cell r="AC5615">
            <v>0</v>
          </cell>
        </row>
        <row r="5616">
          <cell r="AC5616">
            <v>0</v>
          </cell>
        </row>
        <row r="5617">
          <cell r="AC5617">
            <v>0</v>
          </cell>
        </row>
        <row r="5618">
          <cell r="AC5618">
            <v>0</v>
          </cell>
        </row>
        <row r="5619">
          <cell r="AC5619">
            <v>0</v>
          </cell>
        </row>
        <row r="5620">
          <cell r="AC5620">
            <v>0</v>
          </cell>
        </row>
        <row r="5621">
          <cell r="AC5621">
            <v>0</v>
          </cell>
        </row>
        <row r="5622">
          <cell r="AC5622">
            <v>0</v>
          </cell>
        </row>
        <row r="5623">
          <cell r="AC5623">
            <v>0</v>
          </cell>
        </row>
        <row r="5624">
          <cell r="AC5624">
            <v>0</v>
          </cell>
        </row>
        <row r="5625">
          <cell r="AC5625">
            <v>0</v>
          </cell>
        </row>
        <row r="5626">
          <cell r="AC5626">
            <v>0</v>
          </cell>
        </row>
        <row r="5627">
          <cell r="AC5627">
            <v>0</v>
          </cell>
        </row>
        <row r="5628">
          <cell r="AC5628">
            <v>0</v>
          </cell>
        </row>
        <row r="5629">
          <cell r="AC5629">
            <v>0</v>
          </cell>
        </row>
        <row r="5630">
          <cell r="AC5630">
            <v>0</v>
          </cell>
        </row>
        <row r="5631">
          <cell r="AC5631">
            <v>0</v>
          </cell>
        </row>
        <row r="5632">
          <cell r="AC5632">
            <v>0</v>
          </cell>
        </row>
        <row r="5633">
          <cell r="AC5633">
            <v>0</v>
          </cell>
        </row>
        <row r="5634">
          <cell r="AC5634">
            <v>0</v>
          </cell>
        </row>
        <row r="5635">
          <cell r="AC5635">
            <v>0</v>
          </cell>
        </row>
        <row r="5636">
          <cell r="AC5636">
            <v>0</v>
          </cell>
        </row>
        <row r="5637">
          <cell r="AC5637">
            <v>0</v>
          </cell>
        </row>
        <row r="5638">
          <cell r="AC5638">
            <v>0</v>
          </cell>
        </row>
        <row r="5639">
          <cell r="AC5639">
            <v>0</v>
          </cell>
        </row>
        <row r="5640">
          <cell r="AC5640">
            <v>0</v>
          </cell>
        </row>
        <row r="5641">
          <cell r="AC5641">
            <v>0</v>
          </cell>
        </row>
        <row r="5642">
          <cell r="AC5642">
            <v>0</v>
          </cell>
        </row>
        <row r="5643">
          <cell r="AC5643">
            <v>0</v>
          </cell>
        </row>
        <row r="5644">
          <cell r="AC5644">
            <v>0</v>
          </cell>
        </row>
        <row r="5645">
          <cell r="AC5645">
            <v>0</v>
          </cell>
        </row>
        <row r="5646">
          <cell r="AC5646">
            <v>0</v>
          </cell>
        </row>
        <row r="5647">
          <cell r="AC5647">
            <v>0</v>
          </cell>
        </row>
        <row r="5648">
          <cell r="AC5648">
            <v>0</v>
          </cell>
        </row>
        <row r="5649">
          <cell r="AC5649">
            <v>0</v>
          </cell>
        </row>
        <row r="5650">
          <cell r="AC5650">
            <v>0</v>
          </cell>
        </row>
        <row r="5651">
          <cell r="AC5651">
            <v>0</v>
          </cell>
        </row>
        <row r="5652">
          <cell r="AC5652">
            <v>0</v>
          </cell>
        </row>
        <row r="5653">
          <cell r="AC5653">
            <v>0</v>
          </cell>
        </row>
        <row r="5654">
          <cell r="AC5654">
            <v>0</v>
          </cell>
        </row>
        <row r="5655">
          <cell r="AC5655">
            <v>0</v>
          </cell>
        </row>
        <row r="5656">
          <cell r="AC5656">
            <v>0</v>
          </cell>
        </row>
        <row r="5657">
          <cell r="AC5657">
            <v>0</v>
          </cell>
        </row>
        <row r="5658">
          <cell r="AC5658">
            <v>0</v>
          </cell>
        </row>
        <row r="5659">
          <cell r="AC5659">
            <v>0</v>
          </cell>
        </row>
        <row r="5660">
          <cell r="AC5660">
            <v>0</v>
          </cell>
        </row>
        <row r="5661">
          <cell r="AC5661">
            <v>0</v>
          </cell>
        </row>
        <row r="5662">
          <cell r="AC5662">
            <v>0</v>
          </cell>
        </row>
        <row r="5663">
          <cell r="AC5663">
            <v>0</v>
          </cell>
        </row>
        <row r="5664">
          <cell r="AC5664">
            <v>0</v>
          </cell>
        </row>
        <row r="5665">
          <cell r="AC5665">
            <v>0</v>
          </cell>
        </row>
        <row r="5666">
          <cell r="AC5666">
            <v>0</v>
          </cell>
        </row>
        <row r="5667">
          <cell r="AC5667">
            <v>0</v>
          </cell>
        </row>
        <row r="5668">
          <cell r="AC5668">
            <v>0</v>
          </cell>
        </row>
        <row r="5669">
          <cell r="AC5669">
            <v>0</v>
          </cell>
        </row>
        <row r="5670">
          <cell r="AC5670">
            <v>0</v>
          </cell>
        </row>
        <row r="5671">
          <cell r="AC5671">
            <v>0</v>
          </cell>
        </row>
        <row r="5672">
          <cell r="AC5672">
            <v>0</v>
          </cell>
        </row>
        <row r="5673">
          <cell r="AC5673">
            <v>0</v>
          </cell>
        </row>
        <row r="5674">
          <cell r="AC5674">
            <v>0</v>
          </cell>
        </row>
        <row r="5675">
          <cell r="AC5675">
            <v>0</v>
          </cell>
        </row>
        <row r="5676">
          <cell r="AC5676">
            <v>0</v>
          </cell>
        </row>
        <row r="5677">
          <cell r="AC5677">
            <v>0</v>
          </cell>
        </row>
        <row r="5678">
          <cell r="AC5678">
            <v>0</v>
          </cell>
        </row>
        <row r="5679">
          <cell r="AC5679">
            <v>0</v>
          </cell>
        </row>
        <row r="5680">
          <cell r="AC5680">
            <v>0</v>
          </cell>
        </row>
        <row r="5681">
          <cell r="AC5681">
            <v>0</v>
          </cell>
        </row>
        <row r="5682">
          <cell r="AC5682">
            <v>0</v>
          </cell>
        </row>
        <row r="5683">
          <cell r="AC5683">
            <v>0</v>
          </cell>
        </row>
        <row r="5684">
          <cell r="AC5684">
            <v>0</v>
          </cell>
        </row>
        <row r="5685">
          <cell r="AC5685">
            <v>0</v>
          </cell>
        </row>
        <row r="5686">
          <cell r="AC5686">
            <v>0</v>
          </cell>
        </row>
        <row r="5687">
          <cell r="AC5687">
            <v>0</v>
          </cell>
        </row>
        <row r="5688">
          <cell r="AC5688">
            <v>0</v>
          </cell>
        </row>
        <row r="5689">
          <cell r="AC5689">
            <v>0</v>
          </cell>
        </row>
        <row r="5690">
          <cell r="AC5690">
            <v>0</v>
          </cell>
        </row>
        <row r="5691">
          <cell r="AC5691">
            <v>0</v>
          </cell>
        </row>
        <row r="5692">
          <cell r="AC5692">
            <v>0</v>
          </cell>
        </row>
        <row r="5693">
          <cell r="AC5693">
            <v>0</v>
          </cell>
        </row>
        <row r="5694">
          <cell r="AC5694">
            <v>0</v>
          </cell>
        </row>
        <row r="5695">
          <cell r="AC5695">
            <v>0</v>
          </cell>
        </row>
        <row r="5696">
          <cell r="AC5696">
            <v>0</v>
          </cell>
        </row>
        <row r="5697">
          <cell r="AC5697">
            <v>0</v>
          </cell>
        </row>
        <row r="5698">
          <cell r="AC5698">
            <v>0</v>
          </cell>
        </row>
        <row r="5699">
          <cell r="AC5699">
            <v>0</v>
          </cell>
        </row>
        <row r="5700">
          <cell r="AC5700">
            <v>0</v>
          </cell>
        </row>
        <row r="5701">
          <cell r="AC5701">
            <v>0</v>
          </cell>
        </row>
        <row r="5702">
          <cell r="AC5702">
            <v>0</v>
          </cell>
        </row>
        <row r="5703">
          <cell r="AC5703">
            <v>0</v>
          </cell>
        </row>
        <row r="5704">
          <cell r="AC5704">
            <v>0</v>
          </cell>
        </row>
        <row r="5705">
          <cell r="AC5705">
            <v>0</v>
          </cell>
        </row>
        <row r="5706">
          <cell r="AC5706">
            <v>0</v>
          </cell>
        </row>
        <row r="5707">
          <cell r="AC5707">
            <v>0</v>
          </cell>
        </row>
        <row r="5708">
          <cell r="AC5708">
            <v>0</v>
          </cell>
        </row>
        <row r="5709">
          <cell r="AC5709">
            <v>0</v>
          </cell>
        </row>
        <row r="5710">
          <cell r="AC5710">
            <v>0</v>
          </cell>
        </row>
        <row r="5711">
          <cell r="AC5711">
            <v>0</v>
          </cell>
        </row>
        <row r="5712">
          <cell r="AC5712">
            <v>0</v>
          </cell>
        </row>
        <row r="5713">
          <cell r="AC5713">
            <v>0</v>
          </cell>
        </row>
        <row r="5714">
          <cell r="AC5714">
            <v>0</v>
          </cell>
        </row>
        <row r="5715">
          <cell r="AC5715">
            <v>0</v>
          </cell>
        </row>
        <row r="5716">
          <cell r="AC5716">
            <v>0</v>
          </cell>
        </row>
        <row r="5717">
          <cell r="AC5717">
            <v>0</v>
          </cell>
        </row>
        <row r="5718">
          <cell r="AC5718">
            <v>0</v>
          </cell>
        </row>
        <row r="5719">
          <cell r="AC5719">
            <v>0</v>
          </cell>
        </row>
        <row r="5720">
          <cell r="AC5720">
            <v>0</v>
          </cell>
        </row>
        <row r="5721">
          <cell r="AC5721">
            <v>0</v>
          </cell>
        </row>
        <row r="5722">
          <cell r="AC5722">
            <v>0</v>
          </cell>
        </row>
        <row r="5723">
          <cell r="AC5723">
            <v>0</v>
          </cell>
        </row>
        <row r="5724">
          <cell r="AC5724">
            <v>0</v>
          </cell>
        </row>
        <row r="5725">
          <cell r="AC5725">
            <v>0</v>
          </cell>
        </row>
        <row r="5726">
          <cell r="AC5726">
            <v>0</v>
          </cell>
        </row>
        <row r="5727">
          <cell r="AC5727">
            <v>0</v>
          </cell>
        </row>
        <row r="5728">
          <cell r="AC5728">
            <v>0</v>
          </cell>
        </row>
        <row r="5729">
          <cell r="AC5729">
            <v>0</v>
          </cell>
        </row>
        <row r="5730">
          <cell r="AC5730">
            <v>0</v>
          </cell>
        </row>
        <row r="5731">
          <cell r="AC5731">
            <v>0</v>
          </cell>
        </row>
        <row r="5732">
          <cell r="AC5732">
            <v>0</v>
          </cell>
        </row>
        <row r="5733">
          <cell r="AC5733">
            <v>0</v>
          </cell>
        </row>
        <row r="5734">
          <cell r="AC5734">
            <v>0</v>
          </cell>
        </row>
        <row r="5735">
          <cell r="AC5735">
            <v>0</v>
          </cell>
        </row>
        <row r="5736">
          <cell r="AC5736">
            <v>0</v>
          </cell>
        </row>
        <row r="5737">
          <cell r="AC5737">
            <v>0</v>
          </cell>
        </row>
        <row r="5738">
          <cell r="AC5738">
            <v>0</v>
          </cell>
        </row>
        <row r="5739">
          <cell r="AC5739">
            <v>0</v>
          </cell>
        </row>
        <row r="5740">
          <cell r="AC5740">
            <v>0</v>
          </cell>
        </row>
        <row r="5741">
          <cell r="AC5741">
            <v>0</v>
          </cell>
        </row>
        <row r="5742">
          <cell r="AC5742">
            <v>0</v>
          </cell>
        </row>
        <row r="5743">
          <cell r="AC5743">
            <v>0</v>
          </cell>
        </row>
        <row r="5744">
          <cell r="AC5744">
            <v>0</v>
          </cell>
        </row>
        <row r="5745">
          <cell r="AC5745">
            <v>0</v>
          </cell>
        </row>
        <row r="5746">
          <cell r="AC5746">
            <v>0</v>
          </cell>
        </row>
        <row r="5747">
          <cell r="AC5747">
            <v>0</v>
          </cell>
        </row>
        <row r="5748">
          <cell r="AC5748">
            <v>0</v>
          </cell>
        </row>
        <row r="5749">
          <cell r="AC5749">
            <v>0</v>
          </cell>
        </row>
        <row r="5750">
          <cell r="AC5750">
            <v>0</v>
          </cell>
        </row>
        <row r="5751">
          <cell r="AC5751">
            <v>0</v>
          </cell>
        </row>
        <row r="5752">
          <cell r="AC5752">
            <v>0</v>
          </cell>
        </row>
        <row r="5753">
          <cell r="AC5753">
            <v>0</v>
          </cell>
        </row>
        <row r="5754">
          <cell r="AC5754">
            <v>0</v>
          </cell>
        </row>
        <row r="5755">
          <cell r="AC5755">
            <v>0</v>
          </cell>
        </row>
        <row r="5756">
          <cell r="AC5756">
            <v>0</v>
          </cell>
        </row>
        <row r="5757">
          <cell r="AC5757">
            <v>0</v>
          </cell>
        </row>
        <row r="5758">
          <cell r="AC5758">
            <v>0</v>
          </cell>
        </row>
        <row r="5759">
          <cell r="AC5759">
            <v>0</v>
          </cell>
        </row>
        <row r="5760">
          <cell r="AC5760">
            <v>0</v>
          </cell>
        </row>
        <row r="5761">
          <cell r="AC5761">
            <v>0</v>
          </cell>
        </row>
        <row r="5762">
          <cell r="AC5762">
            <v>0</v>
          </cell>
        </row>
        <row r="5763">
          <cell r="AC5763">
            <v>0</v>
          </cell>
        </row>
        <row r="5764">
          <cell r="AC5764">
            <v>0</v>
          </cell>
        </row>
        <row r="5765">
          <cell r="AC5765">
            <v>0</v>
          </cell>
        </row>
        <row r="5766">
          <cell r="AC5766">
            <v>0</v>
          </cell>
        </row>
        <row r="5767">
          <cell r="AC5767">
            <v>0</v>
          </cell>
        </row>
        <row r="5768">
          <cell r="AC5768">
            <v>0</v>
          </cell>
        </row>
        <row r="5769">
          <cell r="AC5769">
            <v>0</v>
          </cell>
        </row>
        <row r="5770">
          <cell r="AC5770">
            <v>0</v>
          </cell>
        </row>
        <row r="5771">
          <cell r="AC5771">
            <v>0</v>
          </cell>
        </row>
        <row r="5772">
          <cell r="AC5772">
            <v>0</v>
          </cell>
        </row>
        <row r="5773">
          <cell r="AC5773">
            <v>0</v>
          </cell>
        </row>
        <row r="5774">
          <cell r="AC5774">
            <v>0</v>
          </cell>
        </row>
        <row r="5775">
          <cell r="AC5775">
            <v>0</v>
          </cell>
        </row>
        <row r="5776">
          <cell r="AC5776">
            <v>0</v>
          </cell>
        </row>
        <row r="5777">
          <cell r="AC5777">
            <v>0</v>
          </cell>
        </row>
        <row r="5778">
          <cell r="AC5778">
            <v>0</v>
          </cell>
        </row>
        <row r="5779">
          <cell r="AC5779">
            <v>0</v>
          </cell>
        </row>
        <row r="5780">
          <cell r="AC5780">
            <v>0</v>
          </cell>
        </row>
        <row r="5781">
          <cell r="AC5781">
            <v>0</v>
          </cell>
        </row>
        <row r="5782">
          <cell r="AC5782">
            <v>0</v>
          </cell>
        </row>
        <row r="5783">
          <cell r="AC5783">
            <v>0</v>
          </cell>
        </row>
        <row r="5784">
          <cell r="AC5784">
            <v>0</v>
          </cell>
        </row>
        <row r="5785">
          <cell r="AC5785">
            <v>0</v>
          </cell>
        </row>
        <row r="5786">
          <cell r="AC5786">
            <v>0</v>
          </cell>
        </row>
        <row r="5787">
          <cell r="AC5787">
            <v>0</v>
          </cell>
        </row>
        <row r="5788">
          <cell r="AC5788">
            <v>0</v>
          </cell>
        </row>
        <row r="5789">
          <cell r="AC5789">
            <v>0</v>
          </cell>
        </row>
        <row r="5790">
          <cell r="AC5790">
            <v>0</v>
          </cell>
        </row>
        <row r="5791">
          <cell r="AC5791">
            <v>0</v>
          </cell>
        </row>
        <row r="5792">
          <cell r="AC5792">
            <v>0</v>
          </cell>
        </row>
        <row r="5793">
          <cell r="AC5793">
            <v>0</v>
          </cell>
        </row>
        <row r="5794">
          <cell r="AC5794">
            <v>0</v>
          </cell>
        </row>
        <row r="5795">
          <cell r="AC5795">
            <v>0</v>
          </cell>
        </row>
        <row r="5796">
          <cell r="AC5796">
            <v>0</v>
          </cell>
        </row>
        <row r="5797">
          <cell r="AC5797">
            <v>0</v>
          </cell>
        </row>
        <row r="5798">
          <cell r="AC5798">
            <v>0</v>
          </cell>
        </row>
        <row r="5799">
          <cell r="AC5799">
            <v>0</v>
          </cell>
        </row>
        <row r="5800">
          <cell r="AC5800">
            <v>0</v>
          </cell>
        </row>
        <row r="5801">
          <cell r="AC5801">
            <v>0</v>
          </cell>
        </row>
        <row r="5802">
          <cell r="AC5802">
            <v>0</v>
          </cell>
        </row>
        <row r="5803">
          <cell r="AC5803">
            <v>0</v>
          </cell>
        </row>
        <row r="5804">
          <cell r="AC5804">
            <v>0</v>
          </cell>
        </row>
        <row r="5805">
          <cell r="AC5805">
            <v>0</v>
          </cell>
        </row>
        <row r="5806">
          <cell r="AC5806">
            <v>0</v>
          </cell>
        </row>
        <row r="5807">
          <cell r="AC5807">
            <v>0</v>
          </cell>
        </row>
        <row r="5808">
          <cell r="AC5808">
            <v>0</v>
          </cell>
        </row>
        <row r="5809">
          <cell r="AC5809">
            <v>0</v>
          </cell>
        </row>
        <row r="5810">
          <cell r="AC5810">
            <v>0</v>
          </cell>
        </row>
        <row r="5811">
          <cell r="AC5811">
            <v>0</v>
          </cell>
        </row>
        <row r="5812">
          <cell r="AC5812">
            <v>0</v>
          </cell>
        </row>
        <row r="5813">
          <cell r="AC5813">
            <v>0</v>
          </cell>
        </row>
        <row r="5814">
          <cell r="AC5814">
            <v>0</v>
          </cell>
        </row>
        <row r="5815">
          <cell r="AC5815">
            <v>0</v>
          </cell>
        </row>
        <row r="5816">
          <cell r="AC5816">
            <v>0</v>
          </cell>
        </row>
        <row r="5817">
          <cell r="AC5817">
            <v>0</v>
          </cell>
        </row>
        <row r="5818">
          <cell r="AC5818">
            <v>0</v>
          </cell>
        </row>
        <row r="5819">
          <cell r="AC5819">
            <v>0</v>
          </cell>
        </row>
        <row r="5820">
          <cell r="AC5820">
            <v>0</v>
          </cell>
        </row>
        <row r="5821">
          <cell r="AC5821">
            <v>0</v>
          </cell>
        </row>
        <row r="5822">
          <cell r="AC5822">
            <v>0</v>
          </cell>
        </row>
        <row r="5823">
          <cell r="AC5823">
            <v>0</v>
          </cell>
        </row>
        <row r="5824">
          <cell r="AC5824">
            <v>0</v>
          </cell>
        </row>
        <row r="5825">
          <cell r="AC5825">
            <v>0</v>
          </cell>
        </row>
        <row r="5826">
          <cell r="AC5826">
            <v>0</v>
          </cell>
        </row>
        <row r="5827">
          <cell r="AC5827">
            <v>0</v>
          </cell>
        </row>
        <row r="5828">
          <cell r="AC5828">
            <v>0</v>
          </cell>
        </row>
        <row r="5829">
          <cell r="AC5829">
            <v>0</v>
          </cell>
        </row>
        <row r="5830">
          <cell r="AC5830">
            <v>0</v>
          </cell>
        </row>
        <row r="5831">
          <cell r="AC5831">
            <v>0</v>
          </cell>
        </row>
        <row r="5832">
          <cell r="AC5832">
            <v>0</v>
          </cell>
        </row>
        <row r="5833">
          <cell r="AC5833">
            <v>0</v>
          </cell>
        </row>
        <row r="5834">
          <cell r="AC5834">
            <v>0</v>
          </cell>
        </row>
        <row r="5835">
          <cell r="AC5835">
            <v>0</v>
          </cell>
        </row>
        <row r="5836">
          <cell r="AC5836">
            <v>0</v>
          </cell>
        </row>
        <row r="5837">
          <cell r="AC5837">
            <v>0</v>
          </cell>
        </row>
        <row r="5838">
          <cell r="AC5838">
            <v>0</v>
          </cell>
        </row>
        <row r="5839">
          <cell r="AC5839">
            <v>0</v>
          </cell>
        </row>
        <row r="5840">
          <cell r="AC5840">
            <v>0</v>
          </cell>
        </row>
        <row r="5841">
          <cell r="AC5841">
            <v>0</v>
          </cell>
        </row>
        <row r="5842">
          <cell r="AC5842">
            <v>0</v>
          </cell>
        </row>
        <row r="5843">
          <cell r="AC5843">
            <v>0</v>
          </cell>
        </row>
        <row r="5844">
          <cell r="AC5844">
            <v>0</v>
          </cell>
        </row>
        <row r="5845">
          <cell r="AC5845">
            <v>0</v>
          </cell>
        </row>
        <row r="5846">
          <cell r="AC5846">
            <v>0</v>
          </cell>
        </row>
        <row r="5847">
          <cell r="AC5847">
            <v>0</v>
          </cell>
        </row>
        <row r="5848">
          <cell r="AC5848">
            <v>0</v>
          </cell>
        </row>
        <row r="5849">
          <cell r="AC5849">
            <v>0</v>
          </cell>
        </row>
        <row r="5850">
          <cell r="AC5850">
            <v>0</v>
          </cell>
        </row>
        <row r="5851">
          <cell r="AC5851">
            <v>0</v>
          </cell>
        </row>
        <row r="5852">
          <cell r="AC5852">
            <v>0</v>
          </cell>
        </row>
        <row r="5853">
          <cell r="AC5853">
            <v>0</v>
          </cell>
        </row>
        <row r="5854">
          <cell r="AC5854">
            <v>0</v>
          </cell>
        </row>
        <row r="5855">
          <cell r="AC5855">
            <v>0</v>
          </cell>
        </row>
        <row r="5856">
          <cell r="AC5856">
            <v>0</v>
          </cell>
        </row>
        <row r="5857">
          <cell r="AC5857">
            <v>0</v>
          </cell>
        </row>
        <row r="5858">
          <cell r="AC5858">
            <v>0</v>
          </cell>
        </row>
        <row r="5859">
          <cell r="AC5859">
            <v>0</v>
          </cell>
        </row>
        <row r="5860">
          <cell r="AC5860">
            <v>0</v>
          </cell>
        </row>
        <row r="5861">
          <cell r="AC5861">
            <v>0</v>
          </cell>
        </row>
        <row r="5862">
          <cell r="AC5862">
            <v>0</v>
          </cell>
        </row>
        <row r="5863">
          <cell r="AC5863">
            <v>0</v>
          </cell>
        </row>
        <row r="5864">
          <cell r="AC5864">
            <v>0</v>
          </cell>
        </row>
        <row r="5865">
          <cell r="AC5865">
            <v>0</v>
          </cell>
        </row>
        <row r="5866">
          <cell r="AC5866">
            <v>0</v>
          </cell>
        </row>
        <row r="5867">
          <cell r="AC5867">
            <v>0</v>
          </cell>
        </row>
        <row r="5868">
          <cell r="AC5868">
            <v>0</v>
          </cell>
        </row>
        <row r="5869">
          <cell r="AC5869">
            <v>0</v>
          </cell>
        </row>
        <row r="5870">
          <cell r="AC5870">
            <v>0</v>
          </cell>
        </row>
        <row r="5871">
          <cell r="AC5871">
            <v>0</v>
          </cell>
        </row>
        <row r="5872">
          <cell r="AC5872">
            <v>0</v>
          </cell>
        </row>
        <row r="5873">
          <cell r="AC5873">
            <v>0</v>
          </cell>
        </row>
        <row r="5874">
          <cell r="AC5874">
            <v>0</v>
          </cell>
        </row>
        <row r="5875">
          <cell r="AC5875">
            <v>0</v>
          </cell>
        </row>
        <row r="5876">
          <cell r="AC5876">
            <v>0</v>
          </cell>
        </row>
        <row r="5877">
          <cell r="AC5877">
            <v>0</v>
          </cell>
        </row>
        <row r="5878">
          <cell r="AC5878">
            <v>0</v>
          </cell>
        </row>
        <row r="5879">
          <cell r="AC5879">
            <v>0</v>
          </cell>
        </row>
        <row r="5880">
          <cell r="AC5880">
            <v>0</v>
          </cell>
        </row>
        <row r="5881">
          <cell r="AC5881">
            <v>0</v>
          </cell>
        </row>
        <row r="5882">
          <cell r="AC5882">
            <v>0</v>
          </cell>
        </row>
        <row r="5883">
          <cell r="AC5883">
            <v>0</v>
          </cell>
        </row>
        <row r="5884">
          <cell r="AC5884">
            <v>0</v>
          </cell>
        </row>
        <row r="5885">
          <cell r="AC5885">
            <v>0</v>
          </cell>
        </row>
        <row r="5886">
          <cell r="AC5886">
            <v>0</v>
          </cell>
        </row>
        <row r="5887">
          <cell r="AC5887">
            <v>0</v>
          </cell>
        </row>
        <row r="5888">
          <cell r="AC5888">
            <v>0</v>
          </cell>
        </row>
        <row r="5889">
          <cell r="AC5889">
            <v>0</v>
          </cell>
        </row>
        <row r="5890">
          <cell r="AC5890">
            <v>0</v>
          </cell>
        </row>
        <row r="5891">
          <cell r="AC5891">
            <v>0</v>
          </cell>
        </row>
        <row r="5892">
          <cell r="AC5892">
            <v>0</v>
          </cell>
        </row>
        <row r="5893">
          <cell r="AC5893">
            <v>0</v>
          </cell>
        </row>
        <row r="5894">
          <cell r="AC5894">
            <v>0</v>
          </cell>
        </row>
        <row r="5895">
          <cell r="AC5895">
            <v>0</v>
          </cell>
        </row>
        <row r="5896">
          <cell r="AC5896">
            <v>0</v>
          </cell>
        </row>
        <row r="5897">
          <cell r="AC5897">
            <v>0</v>
          </cell>
        </row>
        <row r="5898">
          <cell r="AC5898">
            <v>0</v>
          </cell>
        </row>
        <row r="5899">
          <cell r="AC5899">
            <v>0</v>
          </cell>
        </row>
        <row r="5900">
          <cell r="AC5900">
            <v>0</v>
          </cell>
        </row>
        <row r="5901">
          <cell r="AC5901">
            <v>0</v>
          </cell>
        </row>
        <row r="5902">
          <cell r="AC5902">
            <v>0</v>
          </cell>
        </row>
        <row r="5903">
          <cell r="AC5903">
            <v>0</v>
          </cell>
        </row>
        <row r="5904">
          <cell r="AC5904">
            <v>0</v>
          </cell>
        </row>
        <row r="5905">
          <cell r="AC5905">
            <v>0</v>
          </cell>
        </row>
        <row r="5906">
          <cell r="AC5906">
            <v>0</v>
          </cell>
        </row>
        <row r="5907">
          <cell r="AC5907">
            <v>0</v>
          </cell>
        </row>
        <row r="5908">
          <cell r="AC5908">
            <v>0</v>
          </cell>
        </row>
        <row r="5909">
          <cell r="AC5909">
            <v>0</v>
          </cell>
        </row>
        <row r="5910">
          <cell r="AC5910">
            <v>0</v>
          </cell>
        </row>
        <row r="5911">
          <cell r="AC5911">
            <v>0</v>
          </cell>
        </row>
        <row r="5912">
          <cell r="AC5912">
            <v>0</v>
          </cell>
        </row>
        <row r="5913">
          <cell r="AC5913">
            <v>0</v>
          </cell>
        </row>
        <row r="5914">
          <cell r="AC5914">
            <v>0</v>
          </cell>
        </row>
        <row r="5915">
          <cell r="AC5915">
            <v>0</v>
          </cell>
        </row>
        <row r="5916">
          <cell r="AC5916">
            <v>0</v>
          </cell>
        </row>
        <row r="5917">
          <cell r="AC5917">
            <v>0</v>
          </cell>
        </row>
        <row r="5918">
          <cell r="AC5918">
            <v>0</v>
          </cell>
        </row>
        <row r="5919">
          <cell r="AC5919">
            <v>0</v>
          </cell>
        </row>
        <row r="5920">
          <cell r="AC5920">
            <v>0</v>
          </cell>
        </row>
        <row r="5921">
          <cell r="AC5921">
            <v>0</v>
          </cell>
        </row>
        <row r="5922">
          <cell r="AC5922">
            <v>0</v>
          </cell>
        </row>
        <row r="5923">
          <cell r="AC5923">
            <v>0</v>
          </cell>
        </row>
        <row r="5924">
          <cell r="AC5924">
            <v>0</v>
          </cell>
        </row>
        <row r="5925">
          <cell r="AC5925">
            <v>0</v>
          </cell>
        </row>
        <row r="5926">
          <cell r="AC5926">
            <v>0</v>
          </cell>
        </row>
        <row r="5927">
          <cell r="AC5927">
            <v>0</v>
          </cell>
        </row>
        <row r="5928">
          <cell r="AC5928">
            <v>0</v>
          </cell>
        </row>
        <row r="5929">
          <cell r="AC5929">
            <v>0</v>
          </cell>
        </row>
        <row r="5930">
          <cell r="AC5930">
            <v>0</v>
          </cell>
        </row>
        <row r="5931">
          <cell r="AC5931">
            <v>0</v>
          </cell>
        </row>
        <row r="5932">
          <cell r="AC5932">
            <v>0</v>
          </cell>
        </row>
        <row r="5933">
          <cell r="AC5933">
            <v>0</v>
          </cell>
        </row>
        <row r="5934">
          <cell r="AC5934">
            <v>0</v>
          </cell>
        </row>
        <row r="5935">
          <cell r="AC5935">
            <v>0</v>
          </cell>
        </row>
        <row r="5936">
          <cell r="AC5936">
            <v>0</v>
          </cell>
        </row>
        <row r="5937">
          <cell r="AC5937">
            <v>0</v>
          </cell>
        </row>
        <row r="5938">
          <cell r="AC5938">
            <v>0</v>
          </cell>
        </row>
        <row r="5939">
          <cell r="AC5939">
            <v>0</v>
          </cell>
        </row>
        <row r="5940">
          <cell r="AC5940">
            <v>0</v>
          </cell>
        </row>
        <row r="5941">
          <cell r="AC5941">
            <v>0</v>
          </cell>
        </row>
        <row r="5942">
          <cell r="AC5942">
            <v>0</v>
          </cell>
        </row>
        <row r="5943">
          <cell r="AC5943">
            <v>0</v>
          </cell>
        </row>
        <row r="5944">
          <cell r="AC5944">
            <v>0</v>
          </cell>
        </row>
        <row r="5945">
          <cell r="AC5945">
            <v>0</v>
          </cell>
        </row>
        <row r="5946">
          <cell r="AC5946">
            <v>0</v>
          </cell>
        </row>
        <row r="5947">
          <cell r="AC5947">
            <v>0</v>
          </cell>
        </row>
        <row r="5948">
          <cell r="AC5948">
            <v>0</v>
          </cell>
        </row>
        <row r="5949">
          <cell r="AC5949">
            <v>0</v>
          </cell>
        </row>
        <row r="5950">
          <cell r="AC5950">
            <v>0</v>
          </cell>
        </row>
        <row r="5951">
          <cell r="AC5951">
            <v>0</v>
          </cell>
        </row>
        <row r="5952">
          <cell r="AC5952">
            <v>0</v>
          </cell>
        </row>
        <row r="5953">
          <cell r="AC5953">
            <v>0</v>
          </cell>
        </row>
        <row r="5954">
          <cell r="AC5954">
            <v>0</v>
          </cell>
        </row>
        <row r="5955">
          <cell r="AC5955">
            <v>0</v>
          </cell>
        </row>
        <row r="5956">
          <cell r="AC5956">
            <v>0</v>
          </cell>
        </row>
        <row r="5957">
          <cell r="AC5957">
            <v>0</v>
          </cell>
        </row>
        <row r="5958">
          <cell r="AC5958">
            <v>0</v>
          </cell>
        </row>
        <row r="5959">
          <cell r="AC5959">
            <v>0</v>
          </cell>
        </row>
        <row r="5960">
          <cell r="AC5960">
            <v>0</v>
          </cell>
        </row>
        <row r="5961">
          <cell r="AC5961">
            <v>0</v>
          </cell>
        </row>
        <row r="5962">
          <cell r="AC5962">
            <v>0</v>
          </cell>
        </row>
        <row r="5963">
          <cell r="AC5963">
            <v>0</v>
          </cell>
        </row>
        <row r="5964">
          <cell r="AC5964">
            <v>0</v>
          </cell>
        </row>
        <row r="5965">
          <cell r="AC5965">
            <v>0</v>
          </cell>
        </row>
        <row r="5966">
          <cell r="AC5966">
            <v>0</v>
          </cell>
        </row>
        <row r="5967">
          <cell r="AC5967">
            <v>0</v>
          </cell>
        </row>
        <row r="5968">
          <cell r="AC5968">
            <v>0</v>
          </cell>
        </row>
        <row r="5969">
          <cell r="AC5969">
            <v>0</v>
          </cell>
        </row>
        <row r="5970">
          <cell r="AC5970">
            <v>0</v>
          </cell>
        </row>
        <row r="5971">
          <cell r="AC5971">
            <v>0</v>
          </cell>
        </row>
        <row r="5972">
          <cell r="AC5972">
            <v>0</v>
          </cell>
        </row>
        <row r="5973">
          <cell r="AC5973">
            <v>0</v>
          </cell>
        </row>
        <row r="5974">
          <cell r="AC5974">
            <v>0</v>
          </cell>
        </row>
        <row r="5975">
          <cell r="AC5975">
            <v>0</v>
          </cell>
        </row>
        <row r="5976">
          <cell r="AC5976">
            <v>0</v>
          </cell>
        </row>
        <row r="5977">
          <cell r="AC5977">
            <v>0</v>
          </cell>
        </row>
        <row r="5978">
          <cell r="AC5978">
            <v>0</v>
          </cell>
        </row>
        <row r="5979">
          <cell r="AC5979">
            <v>0</v>
          </cell>
        </row>
        <row r="5980">
          <cell r="AC5980">
            <v>0</v>
          </cell>
        </row>
        <row r="5981">
          <cell r="AC5981">
            <v>0</v>
          </cell>
        </row>
        <row r="5982">
          <cell r="AC5982">
            <v>0</v>
          </cell>
        </row>
        <row r="5983">
          <cell r="AC5983">
            <v>0</v>
          </cell>
        </row>
        <row r="5984">
          <cell r="AC5984">
            <v>0</v>
          </cell>
        </row>
        <row r="5985">
          <cell r="AC5985">
            <v>0</v>
          </cell>
        </row>
        <row r="5986">
          <cell r="AC5986">
            <v>0</v>
          </cell>
        </row>
        <row r="5987">
          <cell r="AC5987">
            <v>0</v>
          </cell>
        </row>
        <row r="5988">
          <cell r="AC5988">
            <v>0</v>
          </cell>
        </row>
        <row r="5989">
          <cell r="AC5989">
            <v>0</v>
          </cell>
        </row>
        <row r="5990">
          <cell r="AC5990">
            <v>0</v>
          </cell>
        </row>
        <row r="5991">
          <cell r="AC5991">
            <v>0</v>
          </cell>
        </row>
        <row r="5992">
          <cell r="AC5992">
            <v>0</v>
          </cell>
        </row>
        <row r="5993">
          <cell r="AC5993">
            <v>0</v>
          </cell>
        </row>
        <row r="5994">
          <cell r="AC5994">
            <v>0</v>
          </cell>
        </row>
        <row r="5995">
          <cell r="AC5995">
            <v>0</v>
          </cell>
        </row>
        <row r="5996">
          <cell r="AC5996">
            <v>0</v>
          </cell>
        </row>
        <row r="5997">
          <cell r="AC5997">
            <v>0</v>
          </cell>
        </row>
        <row r="5998">
          <cell r="AC5998">
            <v>0</v>
          </cell>
        </row>
        <row r="5999">
          <cell r="AC5999">
            <v>0</v>
          </cell>
        </row>
        <row r="6000">
          <cell r="AC6000">
            <v>0</v>
          </cell>
        </row>
        <row r="6001">
          <cell r="AC6001">
            <v>0</v>
          </cell>
        </row>
        <row r="6002">
          <cell r="AC6002">
            <v>0</v>
          </cell>
        </row>
        <row r="6003">
          <cell r="AC6003">
            <v>0</v>
          </cell>
        </row>
        <row r="6004">
          <cell r="AC6004">
            <v>0</v>
          </cell>
        </row>
        <row r="6005">
          <cell r="AC6005">
            <v>0</v>
          </cell>
        </row>
        <row r="6006">
          <cell r="AC6006">
            <v>0</v>
          </cell>
        </row>
        <row r="6007">
          <cell r="AC6007">
            <v>0</v>
          </cell>
        </row>
        <row r="6008">
          <cell r="AC6008">
            <v>0</v>
          </cell>
        </row>
        <row r="6009">
          <cell r="AC6009">
            <v>0</v>
          </cell>
        </row>
        <row r="6010">
          <cell r="AC6010">
            <v>0</v>
          </cell>
        </row>
        <row r="6011">
          <cell r="AC6011">
            <v>0</v>
          </cell>
        </row>
        <row r="6012">
          <cell r="AC6012">
            <v>0</v>
          </cell>
        </row>
        <row r="6013">
          <cell r="AC6013">
            <v>0</v>
          </cell>
        </row>
        <row r="6014">
          <cell r="AC6014">
            <v>0</v>
          </cell>
        </row>
        <row r="6015">
          <cell r="AC6015">
            <v>0</v>
          </cell>
        </row>
        <row r="6016">
          <cell r="AC6016">
            <v>0</v>
          </cell>
        </row>
        <row r="6017">
          <cell r="AC6017">
            <v>0</v>
          </cell>
        </row>
        <row r="6018">
          <cell r="AC6018">
            <v>0</v>
          </cell>
        </row>
        <row r="6019">
          <cell r="AC6019">
            <v>0</v>
          </cell>
        </row>
        <row r="6020">
          <cell r="AC6020">
            <v>0</v>
          </cell>
        </row>
        <row r="6021">
          <cell r="AC6021">
            <v>0</v>
          </cell>
        </row>
        <row r="6022">
          <cell r="AC6022">
            <v>0</v>
          </cell>
        </row>
        <row r="6023">
          <cell r="AC6023">
            <v>0</v>
          </cell>
        </row>
        <row r="6024">
          <cell r="AC6024">
            <v>0</v>
          </cell>
        </row>
        <row r="6025">
          <cell r="AC6025">
            <v>0</v>
          </cell>
        </row>
        <row r="6026">
          <cell r="AC6026">
            <v>0</v>
          </cell>
        </row>
        <row r="6027">
          <cell r="AC6027">
            <v>0</v>
          </cell>
        </row>
        <row r="6028">
          <cell r="AC6028">
            <v>0</v>
          </cell>
        </row>
        <row r="6029">
          <cell r="AC6029">
            <v>0</v>
          </cell>
        </row>
        <row r="6030">
          <cell r="AC6030">
            <v>0</v>
          </cell>
        </row>
        <row r="6031">
          <cell r="AC6031">
            <v>0</v>
          </cell>
        </row>
        <row r="6032">
          <cell r="AC6032">
            <v>0</v>
          </cell>
        </row>
        <row r="6033">
          <cell r="AC6033">
            <v>0</v>
          </cell>
        </row>
        <row r="6034">
          <cell r="AC6034">
            <v>0</v>
          </cell>
        </row>
        <row r="6035">
          <cell r="AC6035">
            <v>0</v>
          </cell>
        </row>
        <row r="6036">
          <cell r="AC6036">
            <v>0</v>
          </cell>
        </row>
        <row r="6037">
          <cell r="AC6037">
            <v>0</v>
          </cell>
        </row>
        <row r="6038">
          <cell r="AC6038">
            <v>0</v>
          </cell>
        </row>
        <row r="6039">
          <cell r="AC6039">
            <v>0</v>
          </cell>
        </row>
        <row r="6040">
          <cell r="AC6040">
            <v>0</v>
          </cell>
        </row>
        <row r="6041">
          <cell r="AC6041">
            <v>0</v>
          </cell>
        </row>
        <row r="6042">
          <cell r="AC6042">
            <v>0</v>
          </cell>
        </row>
        <row r="6043">
          <cell r="AC6043">
            <v>0</v>
          </cell>
        </row>
        <row r="6044">
          <cell r="AC6044">
            <v>0</v>
          </cell>
        </row>
        <row r="6045">
          <cell r="AC6045">
            <v>0</v>
          </cell>
        </row>
        <row r="6046">
          <cell r="AC6046">
            <v>0</v>
          </cell>
        </row>
        <row r="6047">
          <cell r="AC6047">
            <v>0</v>
          </cell>
        </row>
        <row r="6048">
          <cell r="AC6048">
            <v>0</v>
          </cell>
        </row>
        <row r="6049">
          <cell r="AC6049">
            <v>0</v>
          </cell>
        </row>
        <row r="6050">
          <cell r="AC6050">
            <v>0</v>
          </cell>
        </row>
        <row r="6051">
          <cell r="AC6051">
            <v>0</v>
          </cell>
        </row>
        <row r="6052">
          <cell r="AC6052">
            <v>0</v>
          </cell>
        </row>
        <row r="6053">
          <cell r="AC6053">
            <v>0</v>
          </cell>
        </row>
        <row r="6054">
          <cell r="AC6054">
            <v>0</v>
          </cell>
        </row>
        <row r="6055">
          <cell r="AC6055">
            <v>0</v>
          </cell>
        </row>
        <row r="6056">
          <cell r="AC6056">
            <v>0</v>
          </cell>
        </row>
        <row r="6057">
          <cell r="AC6057">
            <v>0</v>
          </cell>
        </row>
        <row r="6058">
          <cell r="AC6058">
            <v>0</v>
          </cell>
        </row>
        <row r="6059">
          <cell r="AC6059">
            <v>0</v>
          </cell>
        </row>
        <row r="6060">
          <cell r="AC6060">
            <v>0</v>
          </cell>
        </row>
        <row r="6061">
          <cell r="AC6061">
            <v>0</v>
          </cell>
        </row>
        <row r="6062">
          <cell r="AC6062">
            <v>0</v>
          </cell>
        </row>
        <row r="6063">
          <cell r="AC6063">
            <v>0</v>
          </cell>
        </row>
        <row r="6064">
          <cell r="AC6064">
            <v>0</v>
          </cell>
        </row>
        <row r="6065">
          <cell r="AC6065">
            <v>0</v>
          </cell>
        </row>
        <row r="6066">
          <cell r="AC6066">
            <v>0</v>
          </cell>
        </row>
        <row r="6067">
          <cell r="AC6067">
            <v>0</v>
          </cell>
        </row>
        <row r="6068">
          <cell r="AC6068">
            <v>0</v>
          </cell>
        </row>
        <row r="6069">
          <cell r="AC6069">
            <v>0</v>
          </cell>
        </row>
        <row r="6070">
          <cell r="AC6070">
            <v>0</v>
          </cell>
        </row>
        <row r="6071">
          <cell r="AC6071">
            <v>0</v>
          </cell>
        </row>
        <row r="6072">
          <cell r="AC6072">
            <v>0</v>
          </cell>
        </row>
        <row r="6073">
          <cell r="AC6073">
            <v>0</v>
          </cell>
        </row>
        <row r="6074">
          <cell r="AC6074">
            <v>0</v>
          </cell>
        </row>
        <row r="6075">
          <cell r="AC6075">
            <v>0</v>
          </cell>
        </row>
        <row r="6076">
          <cell r="AC6076">
            <v>0</v>
          </cell>
        </row>
        <row r="6077">
          <cell r="AC6077">
            <v>0</v>
          </cell>
        </row>
        <row r="6078">
          <cell r="AC6078">
            <v>0</v>
          </cell>
        </row>
        <row r="6079">
          <cell r="AC6079">
            <v>0</v>
          </cell>
        </row>
        <row r="6080">
          <cell r="AC6080">
            <v>0</v>
          </cell>
        </row>
        <row r="6081">
          <cell r="AC6081">
            <v>0</v>
          </cell>
        </row>
        <row r="6082">
          <cell r="AC6082">
            <v>0</v>
          </cell>
        </row>
        <row r="6083">
          <cell r="AC6083">
            <v>0</v>
          </cell>
        </row>
        <row r="6084">
          <cell r="AC6084">
            <v>0</v>
          </cell>
        </row>
        <row r="6085">
          <cell r="AC6085">
            <v>0</v>
          </cell>
        </row>
        <row r="6086">
          <cell r="AC6086">
            <v>0</v>
          </cell>
        </row>
        <row r="6087">
          <cell r="AC6087">
            <v>0</v>
          </cell>
        </row>
        <row r="6088">
          <cell r="AC6088">
            <v>0</v>
          </cell>
        </row>
        <row r="6089">
          <cell r="AC6089">
            <v>0</v>
          </cell>
        </row>
        <row r="6090">
          <cell r="AC6090">
            <v>0</v>
          </cell>
        </row>
        <row r="6091">
          <cell r="AC6091">
            <v>0</v>
          </cell>
        </row>
        <row r="6092">
          <cell r="AC6092">
            <v>0</v>
          </cell>
        </row>
        <row r="6093">
          <cell r="AC6093">
            <v>0</v>
          </cell>
        </row>
        <row r="6094">
          <cell r="AC6094">
            <v>0</v>
          </cell>
        </row>
        <row r="6095">
          <cell r="AC6095">
            <v>0</v>
          </cell>
        </row>
        <row r="6096">
          <cell r="AC6096">
            <v>0</v>
          </cell>
        </row>
        <row r="6097">
          <cell r="AC6097">
            <v>0</v>
          </cell>
        </row>
        <row r="6098">
          <cell r="AC6098">
            <v>0</v>
          </cell>
        </row>
        <row r="6099">
          <cell r="AC6099">
            <v>0</v>
          </cell>
        </row>
        <row r="6100">
          <cell r="AC6100">
            <v>0</v>
          </cell>
        </row>
        <row r="6101">
          <cell r="AC6101">
            <v>0</v>
          </cell>
        </row>
        <row r="6102">
          <cell r="AC6102">
            <v>0</v>
          </cell>
        </row>
        <row r="6103">
          <cell r="AC6103">
            <v>0</v>
          </cell>
        </row>
        <row r="6104">
          <cell r="AC6104">
            <v>0</v>
          </cell>
        </row>
        <row r="6105">
          <cell r="AC6105">
            <v>0</v>
          </cell>
        </row>
        <row r="6106">
          <cell r="AC6106">
            <v>0</v>
          </cell>
        </row>
        <row r="6107">
          <cell r="AC6107">
            <v>0</v>
          </cell>
        </row>
        <row r="6108">
          <cell r="AC6108">
            <v>0</v>
          </cell>
        </row>
        <row r="6109">
          <cell r="AC6109">
            <v>0</v>
          </cell>
        </row>
        <row r="6110">
          <cell r="AC6110">
            <v>0</v>
          </cell>
        </row>
        <row r="6111">
          <cell r="AC6111">
            <v>0</v>
          </cell>
        </row>
        <row r="6112">
          <cell r="AC6112">
            <v>0</v>
          </cell>
        </row>
        <row r="6113">
          <cell r="AC6113">
            <v>0</v>
          </cell>
        </row>
        <row r="6114">
          <cell r="AC6114">
            <v>0</v>
          </cell>
        </row>
        <row r="6115">
          <cell r="AC6115">
            <v>0</v>
          </cell>
        </row>
        <row r="6116">
          <cell r="AC6116">
            <v>0</v>
          </cell>
        </row>
        <row r="6117">
          <cell r="AC6117">
            <v>0</v>
          </cell>
        </row>
        <row r="6118">
          <cell r="AC6118">
            <v>0</v>
          </cell>
        </row>
        <row r="6119">
          <cell r="AC6119">
            <v>0</v>
          </cell>
        </row>
        <row r="6120">
          <cell r="AC6120">
            <v>0</v>
          </cell>
        </row>
        <row r="6121">
          <cell r="AC6121">
            <v>0</v>
          </cell>
        </row>
        <row r="6122">
          <cell r="AC6122">
            <v>0</v>
          </cell>
        </row>
        <row r="6123">
          <cell r="AC6123">
            <v>0</v>
          </cell>
        </row>
        <row r="6124">
          <cell r="AC6124">
            <v>0</v>
          </cell>
        </row>
        <row r="6125">
          <cell r="AC6125">
            <v>0</v>
          </cell>
        </row>
        <row r="6126">
          <cell r="AC6126">
            <v>0</v>
          </cell>
        </row>
        <row r="6127">
          <cell r="AC6127">
            <v>0</v>
          </cell>
        </row>
        <row r="6128">
          <cell r="AC6128">
            <v>0</v>
          </cell>
        </row>
        <row r="6129">
          <cell r="AC6129">
            <v>0</v>
          </cell>
        </row>
        <row r="6130">
          <cell r="AC6130">
            <v>0</v>
          </cell>
        </row>
        <row r="6131">
          <cell r="AC6131">
            <v>0</v>
          </cell>
        </row>
        <row r="6132">
          <cell r="AC6132">
            <v>0</v>
          </cell>
        </row>
        <row r="6133">
          <cell r="AC6133">
            <v>0</v>
          </cell>
        </row>
        <row r="6134">
          <cell r="AC6134">
            <v>0</v>
          </cell>
        </row>
        <row r="6135">
          <cell r="AC6135">
            <v>0</v>
          </cell>
        </row>
        <row r="6136">
          <cell r="AC6136">
            <v>0</v>
          </cell>
        </row>
        <row r="6137">
          <cell r="AC6137">
            <v>0</v>
          </cell>
        </row>
        <row r="6138">
          <cell r="AC6138">
            <v>0</v>
          </cell>
        </row>
        <row r="6139">
          <cell r="AC6139">
            <v>0</v>
          </cell>
        </row>
        <row r="6140">
          <cell r="AC6140">
            <v>0</v>
          </cell>
        </row>
        <row r="6141">
          <cell r="AC6141">
            <v>0</v>
          </cell>
        </row>
        <row r="6142">
          <cell r="AC6142">
            <v>0</v>
          </cell>
        </row>
        <row r="6143">
          <cell r="AC6143">
            <v>0</v>
          </cell>
        </row>
        <row r="6144">
          <cell r="AC6144">
            <v>0</v>
          </cell>
        </row>
        <row r="6145">
          <cell r="AC6145">
            <v>0</v>
          </cell>
        </row>
        <row r="6146">
          <cell r="AC6146">
            <v>0</v>
          </cell>
        </row>
        <row r="6147">
          <cell r="AC6147">
            <v>0</v>
          </cell>
        </row>
        <row r="6148">
          <cell r="AC6148">
            <v>0</v>
          </cell>
        </row>
        <row r="6149">
          <cell r="AC6149">
            <v>0</v>
          </cell>
        </row>
        <row r="6150">
          <cell r="AC6150">
            <v>0</v>
          </cell>
        </row>
        <row r="6151">
          <cell r="AC6151">
            <v>0</v>
          </cell>
        </row>
        <row r="6152">
          <cell r="AC6152">
            <v>0</v>
          </cell>
        </row>
        <row r="6153">
          <cell r="AC6153">
            <v>0</v>
          </cell>
        </row>
        <row r="6154">
          <cell r="AC6154">
            <v>0</v>
          </cell>
        </row>
        <row r="6155">
          <cell r="AC6155">
            <v>0</v>
          </cell>
        </row>
        <row r="6156">
          <cell r="AC6156">
            <v>0</v>
          </cell>
        </row>
        <row r="6157">
          <cell r="AC6157">
            <v>0</v>
          </cell>
        </row>
        <row r="6158">
          <cell r="AC6158">
            <v>0</v>
          </cell>
        </row>
        <row r="6159">
          <cell r="AC6159">
            <v>0</v>
          </cell>
        </row>
        <row r="6160">
          <cell r="AC6160">
            <v>0</v>
          </cell>
        </row>
        <row r="6161">
          <cell r="AC6161">
            <v>0</v>
          </cell>
        </row>
        <row r="6162">
          <cell r="AC6162">
            <v>0</v>
          </cell>
        </row>
        <row r="6163">
          <cell r="AC6163">
            <v>0</v>
          </cell>
        </row>
        <row r="6164">
          <cell r="AC6164">
            <v>0</v>
          </cell>
        </row>
        <row r="6165">
          <cell r="AC6165">
            <v>0</v>
          </cell>
        </row>
        <row r="6166">
          <cell r="AC6166">
            <v>0</v>
          </cell>
        </row>
        <row r="6167">
          <cell r="AC6167">
            <v>0</v>
          </cell>
        </row>
        <row r="6168">
          <cell r="AC6168">
            <v>0</v>
          </cell>
        </row>
        <row r="6169">
          <cell r="AC6169">
            <v>0</v>
          </cell>
        </row>
        <row r="6170">
          <cell r="AC6170">
            <v>0</v>
          </cell>
        </row>
        <row r="6171">
          <cell r="AC6171">
            <v>0</v>
          </cell>
        </row>
        <row r="6172">
          <cell r="AC6172">
            <v>0</v>
          </cell>
        </row>
        <row r="6173">
          <cell r="AC6173">
            <v>0</v>
          </cell>
        </row>
        <row r="6174">
          <cell r="AC6174">
            <v>0</v>
          </cell>
        </row>
        <row r="6175">
          <cell r="AC6175">
            <v>0</v>
          </cell>
        </row>
        <row r="6176">
          <cell r="AC6176">
            <v>0</v>
          </cell>
        </row>
        <row r="6177">
          <cell r="AC6177">
            <v>0</v>
          </cell>
        </row>
        <row r="6178">
          <cell r="AC6178">
            <v>0</v>
          </cell>
        </row>
        <row r="6179">
          <cell r="AC6179">
            <v>0</v>
          </cell>
        </row>
        <row r="6180">
          <cell r="AC6180">
            <v>0</v>
          </cell>
        </row>
        <row r="6181">
          <cell r="AC6181">
            <v>0</v>
          </cell>
        </row>
        <row r="6182">
          <cell r="AC6182">
            <v>0</v>
          </cell>
        </row>
        <row r="6183">
          <cell r="AC6183">
            <v>0</v>
          </cell>
        </row>
        <row r="6184">
          <cell r="AC6184">
            <v>0</v>
          </cell>
        </row>
        <row r="6185">
          <cell r="AC6185">
            <v>0</v>
          </cell>
        </row>
        <row r="6186">
          <cell r="AC6186">
            <v>0</v>
          </cell>
        </row>
        <row r="6187">
          <cell r="AC6187">
            <v>0</v>
          </cell>
        </row>
        <row r="6188">
          <cell r="AC6188">
            <v>0</v>
          </cell>
        </row>
        <row r="6189">
          <cell r="AC6189">
            <v>0</v>
          </cell>
        </row>
        <row r="6190">
          <cell r="AC6190">
            <v>0</v>
          </cell>
        </row>
        <row r="6191">
          <cell r="AC6191">
            <v>0</v>
          </cell>
        </row>
        <row r="6192">
          <cell r="AC6192">
            <v>0</v>
          </cell>
        </row>
        <row r="6193">
          <cell r="AC6193">
            <v>0</v>
          </cell>
        </row>
        <row r="6194">
          <cell r="AC6194">
            <v>0</v>
          </cell>
        </row>
        <row r="6195">
          <cell r="AC6195">
            <v>0</v>
          </cell>
        </row>
        <row r="6196">
          <cell r="AC6196">
            <v>0</v>
          </cell>
        </row>
        <row r="6197">
          <cell r="AC6197">
            <v>0</v>
          </cell>
        </row>
        <row r="6198">
          <cell r="AC6198">
            <v>0</v>
          </cell>
        </row>
        <row r="6199">
          <cell r="AC6199">
            <v>0</v>
          </cell>
        </row>
        <row r="6200">
          <cell r="AC6200">
            <v>0</v>
          </cell>
        </row>
        <row r="6201">
          <cell r="AC6201">
            <v>0</v>
          </cell>
        </row>
        <row r="6202">
          <cell r="AC6202">
            <v>0</v>
          </cell>
        </row>
        <row r="6203">
          <cell r="AC6203">
            <v>0</v>
          </cell>
        </row>
        <row r="6204">
          <cell r="AC6204">
            <v>0</v>
          </cell>
        </row>
        <row r="6205">
          <cell r="AC6205">
            <v>0</v>
          </cell>
        </row>
        <row r="6206">
          <cell r="AC6206">
            <v>0</v>
          </cell>
        </row>
        <row r="6207">
          <cell r="AC6207">
            <v>0</v>
          </cell>
        </row>
        <row r="6208">
          <cell r="AC6208">
            <v>0</v>
          </cell>
        </row>
        <row r="6209">
          <cell r="AC6209">
            <v>0</v>
          </cell>
        </row>
        <row r="6210">
          <cell r="AC6210">
            <v>0</v>
          </cell>
        </row>
        <row r="6211">
          <cell r="AC6211">
            <v>0</v>
          </cell>
        </row>
        <row r="6212">
          <cell r="AC6212">
            <v>0</v>
          </cell>
        </row>
        <row r="6213">
          <cell r="AC6213">
            <v>0</v>
          </cell>
        </row>
        <row r="6214">
          <cell r="AC6214">
            <v>0</v>
          </cell>
        </row>
        <row r="6215">
          <cell r="AC6215">
            <v>0</v>
          </cell>
        </row>
        <row r="6216">
          <cell r="AC6216">
            <v>0</v>
          </cell>
        </row>
        <row r="6217">
          <cell r="AC6217">
            <v>0</v>
          </cell>
        </row>
        <row r="6218">
          <cell r="AC6218">
            <v>0</v>
          </cell>
        </row>
        <row r="6219">
          <cell r="AC6219">
            <v>0</v>
          </cell>
        </row>
        <row r="6220">
          <cell r="AC6220">
            <v>0</v>
          </cell>
        </row>
        <row r="6221">
          <cell r="AC6221">
            <v>0</v>
          </cell>
        </row>
        <row r="6222">
          <cell r="AC6222">
            <v>0</v>
          </cell>
        </row>
        <row r="6223">
          <cell r="AC6223">
            <v>0</v>
          </cell>
        </row>
        <row r="6224">
          <cell r="AC6224">
            <v>0</v>
          </cell>
        </row>
        <row r="6225">
          <cell r="AC6225">
            <v>0</v>
          </cell>
        </row>
        <row r="6226">
          <cell r="AC6226">
            <v>0</v>
          </cell>
        </row>
        <row r="6227">
          <cell r="AC6227">
            <v>0</v>
          </cell>
        </row>
        <row r="6228">
          <cell r="AC6228">
            <v>0</v>
          </cell>
        </row>
        <row r="6229">
          <cell r="AC6229">
            <v>0</v>
          </cell>
        </row>
        <row r="6230">
          <cell r="AC6230">
            <v>0</v>
          </cell>
        </row>
        <row r="6231">
          <cell r="AC6231">
            <v>0</v>
          </cell>
        </row>
        <row r="6232">
          <cell r="AC6232">
            <v>0</v>
          </cell>
        </row>
        <row r="6233">
          <cell r="AC6233">
            <v>0</v>
          </cell>
        </row>
        <row r="6234">
          <cell r="AC6234">
            <v>0</v>
          </cell>
        </row>
        <row r="6235">
          <cell r="AC6235">
            <v>0</v>
          </cell>
        </row>
        <row r="6236">
          <cell r="AC6236">
            <v>0</v>
          </cell>
        </row>
        <row r="6237">
          <cell r="AC6237">
            <v>0</v>
          </cell>
        </row>
        <row r="6238">
          <cell r="AC6238">
            <v>0</v>
          </cell>
        </row>
        <row r="6239">
          <cell r="AC6239">
            <v>0</v>
          </cell>
        </row>
        <row r="6240">
          <cell r="AC6240">
            <v>0</v>
          </cell>
        </row>
        <row r="6241">
          <cell r="AC6241">
            <v>0</v>
          </cell>
        </row>
        <row r="6242">
          <cell r="AC6242">
            <v>0</v>
          </cell>
        </row>
        <row r="6243">
          <cell r="AC6243">
            <v>0</v>
          </cell>
        </row>
        <row r="6244">
          <cell r="AC6244">
            <v>0</v>
          </cell>
        </row>
        <row r="6245">
          <cell r="AC6245">
            <v>0</v>
          </cell>
        </row>
        <row r="6246">
          <cell r="AC6246">
            <v>0</v>
          </cell>
        </row>
        <row r="6247">
          <cell r="AC6247">
            <v>0</v>
          </cell>
        </row>
        <row r="6248">
          <cell r="AC6248">
            <v>0</v>
          </cell>
        </row>
        <row r="6249">
          <cell r="AC6249">
            <v>0</v>
          </cell>
        </row>
        <row r="6250">
          <cell r="AC6250">
            <v>0</v>
          </cell>
        </row>
        <row r="6251">
          <cell r="AC6251">
            <v>0</v>
          </cell>
        </row>
        <row r="6252">
          <cell r="AC6252">
            <v>0</v>
          </cell>
        </row>
        <row r="6253">
          <cell r="AC6253">
            <v>0</v>
          </cell>
        </row>
        <row r="6254">
          <cell r="AC6254">
            <v>0</v>
          </cell>
        </row>
        <row r="6255">
          <cell r="AC6255">
            <v>0</v>
          </cell>
        </row>
        <row r="6256">
          <cell r="AC6256">
            <v>0</v>
          </cell>
        </row>
        <row r="6257">
          <cell r="AC6257">
            <v>0</v>
          </cell>
        </row>
        <row r="6258">
          <cell r="AC6258">
            <v>0</v>
          </cell>
        </row>
        <row r="6259">
          <cell r="AC6259">
            <v>0</v>
          </cell>
        </row>
        <row r="6260">
          <cell r="AC6260">
            <v>0</v>
          </cell>
        </row>
        <row r="6261">
          <cell r="AC6261">
            <v>0</v>
          </cell>
        </row>
        <row r="6262">
          <cell r="AC6262">
            <v>0</v>
          </cell>
        </row>
        <row r="6263">
          <cell r="AC6263">
            <v>0</v>
          </cell>
        </row>
        <row r="6264">
          <cell r="AC6264">
            <v>0</v>
          </cell>
        </row>
        <row r="6265">
          <cell r="AC6265">
            <v>0</v>
          </cell>
        </row>
        <row r="6266">
          <cell r="AC6266">
            <v>0</v>
          </cell>
        </row>
        <row r="6267">
          <cell r="AC6267">
            <v>0</v>
          </cell>
        </row>
        <row r="6268">
          <cell r="AC6268">
            <v>0</v>
          </cell>
        </row>
        <row r="6269">
          <cell r="AC6269">
            <v>0</v>
          </cell>
        </row>
        <row r="6270">
          <cell r="AC6270">
            <v>0</v>
          </cell>
        </row>
        <row r="6271">
          <cell r="AC6271">
            <v>0</v>
          </cell>
        </row>
        <row r="6272">
          <cell r="AC6272">
            <v>0</v>
          </cell>
        </row>
        <row r="6273">
          <cell r="AC6273">
            <v>0</v>
          </cell>
        </row>
        <row r="6274">
          <cell r="AC6274">
            <v>0</v>
          </cell>
        </row>
        <row r="6275">
          <cell r="AC6275">
            <v>0</v>
          </cell>
        </row>
        <row r="6276">
          <cell r="AC6276">
            <v>0</v>
          </cell>
        </row>
        <row r="6277">
          <cell r="AC6277">
            <v>0</v>
          </cell>
        </row>
        <row r="6278">
          <cell r="AC6278">
            <v>0</v>
          </cell>
        </row>
        <row r="6279">
          <cell r="AC6279">
            <v>0</v>
          </cell>
        </row>
        <row r="6280">
          <cell r="AC6280">
            <v>0</v>
          </cell>
        </row>
        <row r="6281">
          <cell r="AC6281">
            <v>0</v>
          </cell>
        </row>
        <row r="6282">
          <cell r="AC6282">
            <v>0</v>
          </cell>
        </row>
        <row r="6283">
          <cell r="AC6283">
            <v>0</v>
          </cell>
        </row>
        <row r="6284">
          <cell r="AC6284">
            <v>0</v>
          </cell>
        </row>
        <row r="6285">
          <cell r="AC6285">
            <v>0</v>
          </cell>
        </row>
        <row r="6286">
          <cell r="AC6286">
            <v>0</v>
          </cell>
        </row>
        <row r="6287">
          <cell r="AC6287">
            <v>0</v>
          </cell>
        </row>
        <row r="6288">
          <cell r="AC6288">
            <v>0</v>
          </cell>
        </row>
        <row r="6289">
          <cell r="AC6289">
            <v>0</v>
          </cell>
        </row>
        <row r="6290">
          <cell r="AC6290">
            <v>0</v>
          </cell>
        </row>
        <row r="6291">
          <cell r="AC6291">
            <v>0</v>
          </cell>
        </row>
        <row r="6292">
          <cell r="AC6292">
            <v>0</v>
          </cell>
        </row>
        <row r="6293">
          <cell r="AC6293">
            <v>0</v>
          </cell>
        </row>
        <row r="6294">
          <cell r="AC6294">
            <v>0</v>
          </cell>
        </row>
        <row r="6295">
          <cell r="AC6295">
            <v>0</v>
          </cell>
        </row>
        <row r="6296">
          <cell r="AC6296">
            <v>0</v>
          </cell>
        </row>
        <row r="6297">
          <cell r="AC6297">
            <v>0</v>
          </cell>
        </row>
        <row r="6298">
          <cell r="AC6298">
            <v>0</v>
          </cell>
        </row>
        <row r="6299">
          <cell r="AC6299">
            <v>0</v>
          </cell>
        </row>
        <row r="6300">
          <cell r="AC6300">
            <v>0</v>
          </cell>
        </row>
        <row r="6301">
          <cell r="AC6301">
            <v>0</v>
          </cell>
        </row>
        <row r="6302">
          <cell r="AC6302">
            <v>0</v>
          </cell>
        </row>
        <row r="6303">
          <cell r="AC6303">
            <v>0</v>
          </cell>
        </row>
        <row r="6304">
          <cell r="AC6304">
            <v>0</v>
          </cell>
        </row>
        <row r="6305">
          <cell r="AC6305">
            <v>0</v>
          </cell>
        </row>
        <row r="6306">
          <cell r="AC6306">
            <v>0</v>
          </cell>
        </row>
        <row r="6307">
          <cell r="AC6307">
            <v>0</v>
          </cell>
        </row>
        <row r="6308">
          <cell r="AC6308">
            <v>0</v>
          </cell>
        </row>
        <row r="6309">
          <cell r="AC6309">
            <v>0</v>
          </cell>
        </row>
        <row r="6310">
          <cell r="AC6310">
            <v>0</v>
          </cell>
        </row>
        <row r="6311">
          <cell r="AC6311">
            <v>0</v>
          </cell>
        </row>
        <row r="6312">
          <cell r="AC6312">
            <v>0</v>
          </cell>
        </row>
        <row r="6313">
          <cell r="AC6313">
            <v>0</v>
          </cell>
        </row>
        <row r="6314">
          <cell r="AC6314">
            <v>0</v>
          </cell>
        </row>
        <row r="6315">
          <cell r="AC6315">
            <v>0</v>
          </cell>
        </row>
        <row r="6316">
          <cell r="AC6316">
            <v>0</v>
          </cell>
        </row>
        <row r="6317">
          <cell r="AC6317">
            <v>0</v>
          </cell>
        </row>
        <row r="6318">
          <cell r="AC6318">
            <v>0</v>
          </cell>
        </row>
        <row r="6319">
          <cell r="AC6319">
            <v>0</v>
          </cell>
        </row>
        <row r="6320">
          <cell r="AC6320">
            <v>0</v>
          </cell>
        </row>
        <row r="6321">
          <cell r="AC6321">
            <v>0</v>
          </cell>
        </row>
        <row r="6322">
          <cell r="AC6322">
            <v>0</v>
          </cell>
        </row>
        <row r="6323">
          <cell r="AC6323">
            <v>0</v>
          </cell>
        </row>
        <row r="6324">
          <cell r="AC6324">
            <v>0</v>
          </cell>
        </row>
        <row r="6325">
          <cell r="AC6325">
            <v>0</v>
          </cell>
        </row>
        <row r="6326">
          <cell r="AC6326">
            <v>0</v>
          </cell>
        </row>
        <row r="6327">
          <cell r="AC6327">
            <v>0</v>
          </cell>
        </row>
        <row r="6328">
          <cell r="AC6328">
            <v>0</v>
          </cell>
        </row>
        <row r="6329">
          <cell r="AC6329">
            <v>0</v>
          </cell>
        </row>
        <row r="6330">
          <cell r="AC6330">
            <v>0</v>
          </cell>
        </row>
        <row r="6331">
          <cell r="AC6331">
            <v>0</v>
          </cell>
        </row>
        <row r="6332">
          <cell r="AC6332">
            <v>0</v>
          </cell>
        </row>
        <row r="6333">
          <cell r="AC6333">
            <v>0</v>
          </cell>
        </row>
        <row r="6334">
          <cell r="AC6334">
            <v>0</v>
          </cell>
        </row>
        <row r="6335">
          <cell r="AC6335">
            <v>0</v>
          </cell>
        </row>
        <row r="6336">
          <cell r="AC6336">
            <v>0</v>
          </cell>
        </row>
        <row r="6337">
          <cell r="AC6337">
            <v>0</v>
          </cell>
        </row>
        <row r="6338">
          <cell r="AC6338">
            <v>0</v>
          </cell>
        </row>
        <row r="6339">
          <cell r="AC6339">
            <v>0</v>
          </cell>
        </row>
        <row r="6340">
          <cell r="AC6340">
            <v>0</v>
          </cell>
        </row>
        <row r="6341">
          <cell r="AC6341">
            <v>0</v>
          </cell>
        </row>
        <row r="6342">
          <cell r="AC6342">
            <v>0</v>
          </cell>
        </row>
        <row r="6343">
          <cell r="AC6343">
            <v>0</v>
          </cell>
        </row>
        <row r="6344">
          <cell r="AC6344">
            <v>0</v>
          </cell>
        </row>
        <row r="6345">
          <cell r="AC6345">
            <v>0</v>
          </cell>
        </row>
        <row r="6346">
          <cell r="AC6346">
            <v>0</v>
          </cell>
        </row>
        <row r="6347">
          <cell r="AC6347">
            <v>0</v>
          </cell>
        </row>
        <row r="6348">
          <cell r="AC6348">
            <v>0</v>
          </cell>
        </row>
        <row r="6349">
          <cell r="AC6349">
            <v>0</v>
          </cell>
        </row>
        <row r="6350">
          <cell r="AC6350">
            <v>0</v>
          </cell>
        </row>
        <row r="6351">
          <cell r="AC6351">
            <v>0</v>
          </cell>
        </row>
        <row r="6352">
          <cell r="AC6352">
            <v>0</v>
          </cell>
        </row>
        <row r="6353">
          <cell r="AC6353">
            <v>0</v>
          </cell>
        </row>
        <row r="6354">
          <cell r="AC6354">
            <v>0</v>
          </cell>
        </row>
        <row r="6355">
          <cell r="AC6355">
            <v>0</v>
          </cell>
        </row>
        <row r="6356">
          <cell r="AC6356">
            <v>0</v>
          </cell>
        </row>
        <row r="6357">
          <cell r="AC6357">
            <v>0</v>
          </cell>
        </row>
        <row r="6358">
          <cell r="AC6358">
            <v>0</v>
          </cell>
        </row>
        <row r="6359">
          <cell r="AC6359">
            <v>0</v>
          </cell>
        </row>
        <row r="6360">
          <cell r="AC6360">
            <v>0</v>
          </cell>
        </row>
        <row r="6361">
          <cell r="AC6361">
            <v>0</v>
          </cell>
        </row>
        <row r="6362">
          <cell r="AC6362">
            <v>0</v>
          </cell>
        </row>
        <row r="6363">
          <cell r="AC6363">
            <v>0</v>
          </cell>
        </row>
        <row r="6364">
          <cell r="AC6364">
            <v>0</v>
          </cell>
        </row>
        <row r="6365">
          <cell r="AC6365">
            <v>0</v>
          </cell>
        </row>
        <row r="6366">
          <cell r="AC6366">
            <v>0</v>
          </cell>
        </row>
        <row r="6367">
          <cell r="AC6367">
            <v>0</v>
          </cell>
        </row>
        <row r="6368">
          <cell r="AC6368">
            <v>0</v>
          </cell>
        </row>
        <row r="6369">
          <cell r="AC6369">
            <v>0</v>
          </cell>
        </row>
        <row r="6370">
          <cell r="AC6370">
            <v>0</v>
          </cell>
        </row>
        <row r="6371">
          <cell r="AC6371">
            <v>0</v>
          </cell>
        </row>
        <row r="6372">
          <cell r="AC6372">
            <v>0</v>
          </cell>
        </row>
        <row r="6373">
          <cell r="AC6373">
            <v>0</v>
          </cell>
        </row>
        <row r="6374">
          <cell r="AC6374">
            <v>0</v>
          </cell>
        </row>
        <row r="6375">
          <cell r="AC6375">
            <v>0</v>
          </cell>
        </row>
        <row r="6376">
          <cell r="AC6376">
            <v>0</v>
          </cell>
        </row>
        <row r="6377">
          <cell r="AC6377">
            <v>0</v>
          </cell>
        </row>
        <row r="6378">
          <cell r="AC6378">
            <v>0</v>
          </cell>
        </row>
        <row r="6379">
          <cell r="AC6379">
            <v>0</v>
          </cell>
        </row>
        <row r="6380">
          <cell r="AC6380">
            <v>0</v>
          </cell>
        </row>
        <row r="6381">
          <cell r="AC6381">
            <v>0</v>
          </cell>
        </row>
        <row r="6382">
          <cell r="AC6382">
            <v>0</v>
          </cell>
        </row>
        <row r="6383">
          <cell r="AC6383">
            <v>0</v>
          </cell>
        </row>
        <row r="6384">
          <cell r="AC6384">
            <v>0</v>
          </cell>
        </row>
        <row r="6385">
          <cell r="AC6385">
            <v>0</v>
          </cell>
        </row>
        <row r="6386">
          <cell r="AC6386">
            <v>0</v>
          </cell>
        </row>
        <row r="6387">
          <cell r="AC6387">
            <v>0</v>
          </cell>
        </row>
        <row r="6388">
          <cell r="AC6388">
            <v>0</v>
          </cell>
        </row>
        <row r="6389">
          <cell r="AC6389">
            <v>0</v>
          </cell>
        </row>
        <row r="6390">
          <cell r="AC6390">
            <v>0</v>
          </cell>
        </row>
        <row r="6391">
          <cell r="AC6391">
            <v>0</v>
          </cell>
        </row>
        <row r="6392">
          <cell r="AC6392">
            <v>0</v>
          </cell>
        </row>
        <row r="6393">
          <cell r="AC6393">
            <v>0</v>
          </cell>
        </row>
        <row r="6394">
          <cell r="AC6394">
            <v>0</v>
          </cell>
        </row>
        <row r="6395">
          <cell r="AC6395">
            <v>0</v>
          </cell>
        </row>
        <row r="6396">
          <cell r="AC6396">
            <v>0</v>
          </cell>
        </row>
        <row r="6397">
          <cell r="AC6397">
            <v>0</v>
          </cell>
        </row>
        <row r="6398">
          <cell r="AC6398">
            <v>0</v>
          </cell>
        </row>
        <row r="6399">
          <cell r="AC6399">
            <v>0</v>
          </cell>
        </row>
        <row r="6400">
          <cell r="AC6400">
            <v>0</v>
          </cell>
        </row>
        <row r="6401">
          <cell r="AC6401">
            <v>0</v>
          </cell>
        </row>
        <row r="6402">
          <cell r="AC6402">
            <v>0</v>
          </cell>
        </row>
        <row r="6403">
          <cell r="AC6403">
            <v>0</v>
          </cell>
        </row>
        <row r="6404">
          <cell r="AC6404">
            <v>0</v>
          </cell>
        </row>
        <row r="6405">
          <cell r="AC6405">
            <v>0</v>
          </cell>
        </row>
        <row r="6406">
          <cell r="AC6406">
            <v>0</v>
          </cell>
        </row>
        <row r="6407">
          <cell r="AC6407">
            <v>0</v>
          </cell>
        </row>
        <row r="6408">
          <cell r="AC6408">
            <v>0</v>
          </cell>
        </row>
        <row r="6409">
          <cell r="AC6409">
            <v>0</v>
          </cell>
        </row>
        <row r="6410">
          <cell r="AC6410">
            <v>0</v>
          </cell>
        </row>
        <row r="6411">
          <cell r="AC6411">
            <v>0</v>
          </cell>
        </row>
        <row r="6412">
          <cell r="AC6412">
            <v>0</v>
          </cell>
        </row>
        <row r="6413">
          <cell r="AC6413">
            <v>0</v>
          </cell>
        </row>
        <row r="6414">
          <cell r="AC6414">
            <v>0</v>
          </cell>
        </row>
        <row r="6415">
          <cell r="AC6415">
            <v>0</v>
          </cell>
        </row>
        <row r="6416">
          <cell r="AC6416">
            <v>0</v>
          </cell>
        </row>
        <row r="6417">
          <cell r="AC6417">
            <v>0</v>
          </cell>
        </row>
        <row r="6418">
          <cell r="AC6418">
            <v>0</v>
          </cell>
        </row>
        <row r="6419">
          <cell r="AC6419">
            <v>0</v>
          </cell>
        </row>
        <row r="6420">
          <cell r="AC6420">
            <v>0</v>
          </cell>
        </row>
        <row r="6421">
          <cell r="AC6421">
            <v>0</v>
          </cell>
        </row>
        <row r="6422">
          <cell r="AC6422">
            <v>0</v>
          </cell>
        </row>
        <row r="6423">
          <cell r="AC6423">
            <v>0</v>
          </cell>
        </row>
        <row r="6424">
          <cell r="AC6424">
            <v>0</v>
          </cell>
        </row>
        <row r="6425">
          <cell r="AC6425">
            <v>0</v>
          </cell>
        </row>
        <row r="6426">
          <cell r="AC6426">
            <v>0</v>
          </cell>
        </row>
        <row r="6427">
          <cell r="AC6427">
            <v>0</v>
          </cell>
        </row>
        <row r="6428">
          <cell r="AC6428">
            <v>0</v>
          </cell>
        </row>
        <row r="6429">
          <cell r="AC6429">
            <v>0</v>
          </cell>
        </row>
        <row r="6430">
          <cell r="AC6430">
            <v>0</v>
          </cell>
        </row>
        <row r="6431">
          <cell r="AC6431">
            <v>0</v>
          </cell>
        </row>
        <row r="6432">
          <cell r="AC6432">
            <v>0</v>
          </cell>
        </row>
        <row r="6433">
          <cell r="AC6433">
            <v>0</v>
          </cell>
        </row>
        <row r="6434">
          <cell r="AC6434">
            <v>0</v>
          </cell>
        </row>
        <row r="6435">
          <cell r="AC6435">
            <v>0</v>
          </cell>
        </row>
        <row r="6436">
          <cell r="AC6436">
            <v>0</v>
          </cell>
        </row>
        <row r="6437">
          <cell r="AC6437">
            <v>0</v>
          </cell>
        </row>
        <row r="6438">
          <cell r="AC6438">
            <v>0</v>
          </cell>
        </row>
        <row r="6439">
          <cell r="AC6439">
            <v>0</v>
          </cell>
        </row>
        <row r="6440">
          <cell r="AC6440">
            <v>0</v>
          </cell>
        </row>
        <row r="6441">
          <cell r="AC6441">
            <v>0</v>
          </cell>
        </row>
        <row r="6442">
          <cell r="AC6442">
            <v>0</v>
          </cell>
        </row>
        <row r="6443">
          <cell r="AC6443">
            <v>0</v>
          </cell>
        </row>
        <row r="6444">
          <cell r="AC6444">
            <v>0</v>
          </cell>
        </row>
        <row r="6445">
          <cell r="AC6445">
            <v>0</v>
          </cell>
        </row>
        <row r="6446">
          <cell r="AC6446">
            <v>0</v>
          </cell>
        </row>
        <row r="6447">
          <cell r="AC6447">
            <v>0</v>
          </cell>
        </row>
        <row r="6448">
          <cell r="AC6448">
            <v>0</v>
          </cell>
        </row>
        <row r="6449">
          <cell r="AC6449">
            <v>0</v>
          </cell>
        </row>
        <row r="6450">
          <cell r="AC6450">
            <v>0</v>
          </cell>
        </row>
        <row r="6451">
          <cell r="AC6451">
            <v>0</v>
          </cell>
        </row>
        <row r="6452">
          <cell r="AC6452">
            <v>0</v>
          </cell>
        </row>
        <row r="6453">
          <cell r="AC6453">
            <v>0</v>
          </cell>
        </row>
        <row r="6454">
          <cell r="AC6454">
            <v>0</v>
          </cell>
        </row>
        <row r="6455">
          <cell r="AC6455">
            <v>0</v>
          </cell>
        </row>
        <row r="6456">
          <cell r="AC6456">
            <v>0</v>
          </cell>
        </row>
        <row r="6457">
          <cell r="AC6457">
            <v>0</v>
          </cell>
        </row>
        <row r="6458">
          <cell r="AC6458">
            <v>0</v>
          </cell>
        </row>
        <row r="6459">
          <cell r="AC6459">
            <v>0</v>
          </cell>
        </row>
        <row r="6460">
          <cell r="AC6460">
            <v>0</v>
          </cell>
        </row>
        <row r="6461">
          <cell r="AC6461">
            <v>0</v>
          </cell>
        </row>
        <row r="6462">
          <cell r="AC6462">
            <v>0</v>
          </cell>
        </row>
        <row r="6463">
          <cell r="AC6463">
            <v>0</v>
          </cell>
        </row>
        <row r="6464">
          <cell r="AC6464">
            <v>0</v>
          </cell>
        </row>
        <row r="6465">
          <cell r="AC6465">
            <v>0</v>
          </cell>
        </row>
        <row r="6466">
          <cell r="AC6466">
            <v>0</v>
          </cell>
        </row>
        <row r="6467">
          <cell r="AC6467">
            <v>0</v>
          </cell>
        </row>
        <row r="6468">
          <cell r="AC6468">
            <v>0</v>
          </cell>
        </row>
        <row r="6469">
          <cell r="AC6469">
            <v>0</v>
          </cell>
        </row>
        <row r="6470">
          <cell r="AC6470">
            <v>0</v>
          </cell>
        </row>
        <row r="6471">
          <cell r="AC6471">
            <v>0</v>
          </cell>
        </row>
        <row r="6472">
          <cell r="AC6472">
            <v>0</v>
          </cell>
        </row>
        <row r="6473">
          <cell r="AC6473">
            <v>0</v>
          </cell>
        </row>
        <row r="6474">
          <cell r="AC6474">
            <v>0</v>
          </cell>
        </row>
        <row r="6475">
          <cell r="AC6475">
            <v>0</v>
          </cell>
        </row>
        <row r="6476">
          <cell r="AC6476">
            <v>0</v>
          </cell>
        </row>
        <row r="6477">
          <cell r="AC6477">
            <v>0</v>
          </cell>
        </row>
        <row r="6478">
          <cell r="AC6478">
            <v>0</v>
          </cell>
        </row>
        <row r="6479">
          <cell r="AC6479">
            <v>0</v>
          </cell>
        </row>
        <row r="6480">
          <cell r="AC6480">
            <v>0</v>
          </cell>
        </row>
        <row r="6481">
          <cell r="AC6481">
            <v>0</v>
          </cell>
        </row>
        <row r="6482">
          <cell r="AC6482">
            <v>0</v>
          </cell>
        </row>
        <row r="6483">
          <cell r="AC6483">
            <v>0</v>
          </cell>
        </row>
        <row r="6484">
          <cell r="AC6484">
            <v>0</v>
          </cell>
        </row>
        <row r="6485">
          <cell r="AC6485">
            <v>0</v>
          </cell>
        </row>
        <row r="6486">
          <cell r="AC6486">
            <v>0</v>
          </cell>
        </row>
        <row r="6487">
          <cell r="AC6487">
            <v>0</v>
          </cell>
        </row>
        <row r="6488">
          <cell r="AC6488">
            <v>0</v>
          </cell>
        </row>
        <row r="6489">
          <cell r="AC6489">
            <v>0</v>
          </cell>
        </row>
        <row r="6490">
          <cell r="AC6490">
            <v>0</v>
          </cell>
        </row>
        <row r="6491">
          <cell r="AC6491">
            <v>0</v>
          </cell>
        </row>
        <row r="6492">
          <cell r="AC6492">
            <v>0</v>
          </cell>
        </row>
        <row r="6493">
          <cell r="AC6493">
            <v>0</v>
          </cell>
        </row>
        <row r="6494">
          <cell r="AC6494">
            <v>0</v>
          </cell>
        </row>
        <row r="6495">
          <cell r="AC6495">
            <v>0</v>
          </cell>
        </row>
        <row r="6496">
          <cell r="AC6496">
            <v>0</v>
          </cell>
        </row>
        <row r="6497">
          <cell r="AC6497">
            <v>0</v>
          </cell>
        </row>
        <row r="6498">
          <cell r="AC6498">
            <v>0</v>
          </cell>
        </row>
        <row r="6499">
          <cell r="AC6499">
            <v>0</v>
          </cell>
        </row>
        <row r="6500">
          <cell r="AC6500">
            <v>0</v>
          </cell>
        </row>
        <row r="6501">
          <cell r="AC6501">
            <v>0</v>
          </cell>
        </row>
        <row r="6502">
          <cell r="AC6502">
            <v>0</v>
          </cell>
        </row>
        <row r="6503">
          <cell r="AC6503">
            <v>0</v>
          </cell>
        </row>
        <row r="6504">
          <cell r="AC6504">
            <v>0</v>
          </cell>
        </row>
        <row r="6505">
          <cell r="AC6505">
            <v>0</v>
          </cell>
        </row>
        <row r="6506">
          <cell r="AC6506">
            <v>0</v>
          </cell>
        </row>
        <row r="6507">
          <cell r="AC6507">
            <v>0</v>
          </cell>
        </row>
        <row r="6508">
          <cell r="AC6508">
            <v>0</v>
          </cell>
        </row>
        <row r="6509">
          <cell r="AC6509">
            <v>0</v>
          </cell>
        </row>
        <row r="6510">
          <cell r="AC6510">
            <v>0</v>
          </cell>
        </row>
        <row r="6511">
          <cell r="AC6511">
            <v>0</v>
          </cell>
        </row>
        <row r="6512">
          <cell r="AC6512">
            <v>0</v>
          </cell>
        </row>
        <row r="6513">
          <cell r="AC6513">
            <v>0</v>
          </cell>
        </row>
        <row r="6514">
          <cell r="AC6514">
            <v>0</v>
          </cell>
        </row>
        <row r="6515">
          <cell r="AC6515">
            <v>0</v>
          </cell>
        </row>
        <row r="6516">
          <cell r="AC6516">
            <v>0</v>
          </cell>
        </row>
        <row r="6517">
          <cell r="AC6517">
            <v>0</v>
          </cell>
        </row>
        <row r="6518">
          <cell r="AC6518">
            <v>0</v>
          </cell>
        </row>
        <row r="6519">
          <cell r="AC6519">
            <v>0</v>
          </cell>
        </row>
        <row r="6520">
          <cell r="AC6520">
            <v>0</v>
          </cell>
        </row>
        <row r="6521">
          <cell r="AC6521">
            <v>0</v>
          </cell>
        </row>
        <row r="6522">
          <cell r="AC6522">
            <v>0</v>
          </cell>
        </row>
        <row r="6523">
          <cell r="AC6523">
            <v>0</v>
          </cell>
        </row>
        <row r="6524">
          <cell r="AC6524">
            <v>0</v>
          </cell>
        </row>
        <row r="6525">
          <cell r="AC6525">
            <v>0</v>
          </cell>
        </row>
        <row r="6526">
          <cell r="AC6526">
            <v>0</v>
          </cell>
        </row>
        <row r="6527">
          <cell r="AC6527">
            <v>0</v>
          </cell>
        </row>
        <row r="6528">
          <cell r="AC6528">
            <v>0</v>
          </cell>
        </row>
        <row r="6529">
          <cell r="AC6529">
            <v>0</v>
          </cell>
        </row>
        <row r="6530">
          <cell r="AC6530">
            <v>0</v>
          </cell>
        </row>
        <row r="6531">
          <cell r="AC6531">
            <v>0</v>
          </cell>
        </row>
        <row r="6532">
          <cell r="AC6532">
            <v>0</v>
          </cell>
        </row>
        <row r="6533">
          <cell r="AC6533">
            <v>0</v>
          </cell>
        </row>
        <row r="6534">
          <cell r="AC6534">
            <v>0</v>
          </cell>
        </row>
        <row r="6535">
          <cell r="AC6535">
            <v>0</v>
          </cell>
        </row>
        <row r="6536">
          <cell r="AC6536">
            <v>0</v>
          </cell>
        </row>
        <row r="6537">
          <cell r="AC6537">
            <v>0</v>
          </cell>
        </row>
        <row r="6538">
          <cell r="AC6538">
            <v>0</v>
          </cell>
        </row>
        <row r="6539">
          <cell r="AC6539">
            <v>0</v>
          </cell>
        </row>
        <row r="6540">
          <cell r="AC6540">
            <v>0</v>
          </cell>
        </row>
        <row r="6541">
          <cell r="AC6541">
            <v>0</v>
          </cell>
        </row>
        <row r="6542">
          <cell r="AC6542">
            <v>0</v>
          </cell>
        </row>
        <row r="6543">
          <cell r="AC6543">
            <v>0</v>
          </cell>
        </row>
        <row r="6544">
          <cell r="AC6544">
            <v>0</v>
          </cell>
        </row>
        <row r="6545">
          <cell r="AC6545">
            <v>0</v>
          </cell>
        </row>
        <row r="6546">
          <cell r="AC6546">
            <v>0</v>
          </cell>
        </row>
        <row r="6547">
          <cell r="AC6547">
            <v>0</v>
          </cell>
        </row>
        <row r="6548">
          <cell r="AC6548">
            <v>0</v>
          </cell>
        </row>
        <row r="6549">
          <cell r="AC6549">
            <v>0</v>
          </cell>
        </row>
        <row r="6550">
          <cell r="AC6550">
            <v>0</v>
          </cell>
        </row>
        <row r="6551">
          <cell r="AC6551">
            <v>0</v>
          </cell>
        </row>
        <row r="6552">
          <cell r="AC6552">
            <v>0</v>
          </cell>
        </row>
        <row r="6553">
          <cell r="AC6553">
            <v>0</v>
          </cell>
        </row>
        <row r="6554">
          <cell r="AC6554">
            <v>0</v>
          </cell>
        </row>
        <row r="6555">
          <cell r="AC6555">
            <v>0</v>
          </cell>
        </row>
        <row r="6556">
          <cell r="AC6556">
            <v>0</v>
          </cell>
        </row>
        <row r="6557">
          <cell r="AC6557">
            <v>0</v>
          </cell>
        </row>
        <row r="6558">
          <cell r="AC6558">
            <v>0</v>
          </cell>
        </row>
        <row r="6559">
          <cell r="AC6559">
            <v>0</v>
          </cell>
        </row>
        <row r="6560">
          <cell r="AC6560">
            <v>0</v>
          </cell>
        </row>
        <row r="6561">
          <cell r="AC6561">
            <v>0</v>
          </cell>
        </row>
        <row r="6562">
          <cell r="AC6562">
            <v>0</v>
          </cell>
        </row>
        <row r="6563">
          <cell r="AC6563">
            <v>0</v>
          </cell>
        </row>
        <row r="6564">
          <cell r="AC6564">
            <v>0</v>
          </cell>
        </row>
        <row r="6565">
          <cell r="AC6565">
            <v>0</v>
          </cell>
        </row>
        <row r="6566">
          <cell r="AC6566">
            <v>0</v>
          </cell>
        </row>
        <row r="6567">
          <cell r="AC6567">
            <v>0</v>
          </cell>
        </row>
        <row r="6568">
          <cell r="AC6568">
            <v>0</v>
          </cell>
        </row>
        <row r="6569">
          <cell r="AC6569">
            <v>0</v>
          </cell>
        </row>
        <row r="6570">
          <cell r="AC6570">
            <v>0</v>
          </cell>
        </row>
        <row r="6571">
          <cell r="AC6571">
            <v>0</v>
          </cell>
        </row>
        <row r="6572">
          <cell r="AC6572">
            <v>0</v>
          </cell>
        </row>
        <row r="6573">
          <cell r="AC6573">
            <v>0</v>
          </cell>
        </row>
        <row r="6574">
          <cell r="AC6574">
            <v>0</v>
          </cell>
        </row>
        <row r="6575">
          <cell r="AC6575">
            <v>0</v>
          </cell>
        </row>
        <row r="6576">
          <cell r="AC6576">
            <v>0</v>
          </cell>
        </row>
        <row r="6577">
          <cell r="AC6577">
            <v>0</v>
          </cell>
        </row>
        <row r="6578">
          <cell r="AC6578">
            <v>0</v>
          </cell>
        </row>
        <row r="6579">
          <cell r="AC6579">
            <v>0</v>
          </cell>
        </row>
        <row r="6580">
          <cell r="AC6580">
            <v>0</v>
          </cell>
        </row>
        <row r="6581">
          <cell r="AC6581">
            <v>0</v>
          </cell>
        </row>
        <row r="6582">
          <cell r="AC6582">
            <v>0</v>
          </cell>
        </row>
        <row r="6583">
          <cell r="AC6583">
            <v>0</v>
          </cell>
        </row>
        <row r="6584">
          <cell r="AC6584">
            <v>0</v>
          </cell>
        </row>
        <row r="6585">
          <cell r="AC6585">
            <v>0</v>
          </cell>
        </row>
        <row r="6586">
          <cell r="AC6586">
            <v>0</v>
          </cell>
        </row>
        <row r="6587">
          <cell r="AC6587">
            <v>0</v>
          </cell>
        </row>
        <row r="6588">
          <cell r="AC6588">
            <v>0</v>
          </cell>
        </row>
        <row r="6589">
          <cell r="AC6589">
            <v>0</v>
          </cell>
        </row>
        <row r="6590">
          <cell r="AC6590">
            <v>0</v>
          </cell>
        </row>
        <row r="6591">
          <cell r="AC6591">
            <v>0</v>
          </cell>
        </row>
        <row r="6592">
          <cell r="AC6592">
            <v>0</v>
          </cell>
        </row>
        <row r="6593">
          <cell r="AC6593">
            <v>0</v>
          </cell>
        </row>
        <row r="6594">
          <cell r="AC6594">
            <v>0</v>
          </cell>
        </row>
        <row r="6595">
          <cell r="AC6595">
            <v>0</v>
          </cell>
        </row>
        <row r="6596">
          <cell r="AC6596">
            <v>0</v>
          </cell>
        </row>
        <row r="6597">
          <cell r="AC6597">
            <v>0</v>
          </cell>
        </row>
        <row r="6598">
          <cell r="AC6598">
            <v>0</v>
          </cell>
        </row>
        <row r="6599">
          <cell r="AC6599">
            <v>0</v>
          </cell>
        </row>
        <row r="6600">
          <cell r="AC6600">
            <v>0</v>
          </cell>
        </row>
        <row r="6601">
          <cell r="AC6601">
            <v>0</v>
          </cell>
        </row>
        <row r="6602">
          <cell r="AC6602">
            <v>0</v>
          </cell>
        </row>
        <row r="6603">
          <cell r="AC6603">
            <v>0</v>
          </cell>
        </row>
        <row r="6604">
          <cell r="AC6604">
            <v>0</v>
          </cell>
        </row>
        <row r="6605">
          <cell r="AC6605">
            <v>0</v>
          </cell>
        </row>
        <row r="6606">
          <cell r="AC6606">
            <v>0</v>
          </cell>
        </row>
        <row r="6607">
          <cell r="AC6607">
            <v>0</v>
          </cell>
        </row>
        <row r="6608">
          <cell r="AC6608">
            <v>0</v>
          </cell>
        </row>
        <row r="6609">
          <cell r="AC6609">
            <v>0</v>
          </cell>
        </row>
        <row r="6610">
          <cell r="AC6610">
            <v>0</v>
          </cell>
        </row>
        <row r="6611">
          <cell r="AC6611">
            <v>0</v>
          </cell>
        </row>
        <row r="6612">
          <cell r="AC6612">
            <v>0</v>
          </cell>
        </row>
        <row r="6613">
          <cell r="AC6613">
            <v>0</v>
          </cell>
        </row>
        <row r="6614">
          <cell r="AC6614">
            <v>0</v>
          </cell>
        </row>
        <row r="6615">
          <cell r="AC6615">
            <v>0</v>
          </cell>
        </row>
        <row r="6616">
          <cell r="AC6616">
            <v>0</v>
          </cell>
        </row>
        <row r="6617">
          <cell r="AC6617">
            <v>0</v>
          </cell>
        </row>
        <row r="6618">
          <cell r="AC6618">
            <v>0</v>
          </cell>
        </row>
        <row r="6619">
          <cell r="AC6619">
            <v>0</v>
          </cell>
        </row>
        <row r="6620">
          <cell r="AC6620">
            <v>0</v>
          </cell>
        </row>
        <row r="6621">
          <cell r="AC6621">
            <v>0</v>
          </cell>
        </row>
        <row r="6622">
          <cell r="AC6622">
            <v>0</v>
          </cell>
        </row>
        <row r="6623">
          <cell r="AC6623">
            <v>0</v>
          </cell>
        </row>
        <row r="6624">
          <cell r="AC6624">
            <v>0</v>
          </cell>
        </row>
        <row r="6625">
          <cell r="AC6625">
            <v>0</v>
          </cell>
        </row>
        <row r="6626">
          <cell r="AC6626">
            <v>0</v>
          </cell>
        </row>
        <row r="6627">
          <cell r="AC6627">
            <v>0</v>
          </cell>
        </row>
        <row r="6628">
          <cell r="AC6628">
            <v>0</v>
          </cell>
        </row>
        <row r="6629">
          <cell r="AC6629">
            <v>0</v>
          </cell>
        </row>
        <row r="6630">
          <cell r="AC6630">
            <v>0</v>
          </cell>
        </row>
        <row r="6631">
          <cell r="AC6631">
            <v>0</v>
          </cell>
        </row>
        <row r="6632">
          <cell r="AC6632">
            <v>0</v>
          </cell>
        </row>
        <row r="6633">
          <cell r="AC6633">
            <v>0</v>
          </cell>
        </row>
        <row r="6634">
          <cell r="AC6634">
            <v>0</v>
          </cell>
        </row>
        <row r="6635">
          <cell r="AC6635">
            <v>0</v>
          </cell>
        </row>
        <row r="6636">
          <cell r="AC6636">
            <v>0</v>
          </cell>
        </row>
        <row r="6637">
          <cell r="AC6637">
            <v>0</v>
          </cell>
        </row>
        <row r="6638">
          <cell r="AC6638">
            <v>0</v>
          </cell>
        </row>
        <row r="6639">
          <cell r="AC6639">
            <v>0</v>
          </cell>
        </row>
        <row r="6640">
          <cell r="AC6640">
            <v>0</v>
          </cell>
        </row>
        <row r="6641">
          <cell r="AC6641">
            <v>0</v>
          </cell>
        </row>
        <row r="6642">
          <cell r="AC6642">
            <v>0</v>
          </cell>
        </row>
        <row r="6643">
          <cell r="AC6643">
            <v>0</v>
          </cell>
        </row>
        <row r="6644">
          <cell r="AC6644">
            <v>0</v>
          </cell>
        </row>
        <row r="6645">
          <cell r="AC6645">
            <v>0</v>
          </cell>
        </row>
        <row r="6646">
          <cell r="AC6646">
            <v>0</v>
          </cell>
        </row>
        <row r="6647">
          <cell r="AC6647">
            <v>0</v>
          </cell>
        </row>
        <row r="6648">
          <cell r="AC6648">
            <v>0</v>
          </cell>
        </row>
        <row r="6649">
          <cell r="AC6649">
            <v>0</v>
          </cell>
        </row>
        <row r="6650">
          <cell r="AC6650">
            <v>0</v>
          </cell>
        </row>
        <row r="6651">
          <cell r="AC6651">
            <v>0</v>
          </cell>
        </row>
        <row r="6652">
          <cell r="AC6652">
            <v>0</v>
          </cell>
        </row>
        <row r="6653">
          <cell r="AC6653">
            <v>0</v>
          </cell>
        </row>
        <row r="6654">
          <cell r="AC6654">
            <v>0</v>
          </cell>
        </row>
        <row r="6655">
          <cell r="AC6655">
            <v>0</v>
          </cell>
        </row>
        <row r="6656">
          <cell r="AC6656">
            <v>0</v>
          </cell>
        </row>
        <row r="6657">
          <cell r="AC6657">
            <v>0</v>
          </cell>
        </row>
        <row r="6658">
          <cell r="AC6658">
            <v>0</v>
          </cell>
        </row>
        <row r="6659">
          <cell r="AC6659">
            <v>0</v>
          </cell>
        </row>
        <row r="6660">
          <cell r="AC6660">
            <v>0</v>
          </cell>
        </row>
        <row r="6661">
          <cell r="AC6661">
            <v>0</v>
          </cell>
        </row>
        <row r="6662">
          <cell r="AC6662">
            <v>0</v>
          </cell>
        </row>
        <row r="6663">
          <cell r="AC6663">
            <v>0</v>
          </cell>
        </row>
        <row r="6664">
          <cell r="AC6664">
            <v>0</v>
          </cell>
        </row>
        <row r="6665">
          <cell r="AC6665">
            <v>0</v>
          </cell>
        </row>
        <row r="6666">
          <cell r="AC6666">
            <v>0</v>
          </cell>
        </row>
        <row r="6667">
          <cell r="AC6667">
            <v>0</v>
          </cell>
        </row>
        <row r="6668">
          <cell r="AC6668">
            <v>0</v>
          </cell>
        </row>
        <row r="6669">
          <cell r="AC6669">
            <v>0</v>
          </cell>
        </row>
        <row r="6670">
          <cell r="AC6670">
            <v>0</v>
          </cell>
        </row>
        <row r="6671">
          <cell r="AC6671">
            <v>0</v>
          </cell>
        </row>
        <row r="6672">
          <cell r="AC6672">
            <v>0</v>
          </cell>
        </row>
        <row r="6673">
          <cell r="AC6673">
            <v>0</v>
          </cell>
        </row>
        <row r="6674">
          <cell r="AC6674">
            <v>0</v>
          </cell>
        </row>
        <row r="6675">
          <cell r="AC6675">
            <v>0</v>
          </cell>
        </row>
        <row r="6676">
          <cell r="AC6676">
            <v>0</v>
          </cell>
        </row>
        <row r="6677">
          <cell r="AC6677">
            <v>0</v>
          </cell>
        </row>
        <row r="6678">
          <cell r="AC6678">
            <v>0</v>
          </cell>
        </row>
        <row r="6679">
          <cell r="AC6679">
            <v>0</v>
          </cell>
        </row>
        <row r="6680">
          <cell r="AC6680">
            <v>0</v>
          </cell>
        </row>
        <row r="6681">
          <cell r="AC6681">
            <v>0</v>
          </cell>
        </row>
        <row r="6682">
          <cell r="AC6682">
            <v>0</v>
          </cell>
        </row>
        <row r="6683">
          <cell r="AC6683">
            <v>0</v>
          </cell>
        </row>
        <row r="6684">
          <cell r="AC6684">
            <v>0</v>
          </cell>
        </row>
        <row r="6685">
          <cell r="AC6685">
            <v>0</v>
          </cell>
        </row>
        <row r="6686">
          <cell r="AC6686">
            <v>0</v>
          </cell>
        </row>
        <row r="6687">
          <cell r="AC6687">
            <v>0</v>
          </cell>
        </row>
        <row r="6688">
          <cell r="AC6688">
            <v>0</v>
          </cell>
        </row>
        <row r="6689">
          <cell r="AC6689">
            <v>0</v>
          </cell>
        </row>
        <row r="6690">
          <cell r="AC6690">
            <v>0</v>
          </cell>
        </row>
        <row r="6691">
          <cell r="AC6691">
            <v>0</v>
          </cell>
        </row>
        <row r="6692">
          <cell r="AC6692">
            <v>0</v>
          </cell>
        </row>
        <row r="6693">
          <cell r="AC6693">
            <v>0</v>
          </cell>
        </row>
        <row r="6694">
          <cell r="AC6694">
            <v>0</v>
          </cell>
        </row>
        <row r="6695">
          <cell r="AC6695">
            <v>0</v>
          </cell>
        </row>
        <row r="6696">
          <cell r="AC6696">
            <v>0</v>
          </cell>
        </row>
        <row r="6697">
          <cell r="AC6697">
            <v>0</v>
          </cell>
        </row>
        <row r="6698">
          <cell r="AC6698">
            <v>0</v>
          </cell>
        </row>
        <row r="6699">
          <cell r="AC6699">
            <v>0</v>
          </cell>
        </row>
        <row r="6700">
          <cell r="AC6700">
            <v>0</v>
          </cell>
        </row>
        <row r="6701">
          <cell r="AC6701">
            <v>0</v>
          </cell>
        </row>
        <row r="6702">
          <cell r="AC6702">
            <v>0</v>
          </cell>
        </row>
        <row r="6703">
          <cell r="AC6703">
            <v>0</v>
          </cell>
        </row>
        <row r="6704">
          <cell r="AC6704">
            <v>0</v>
          </cell>
        </row>
        <row r="6705">
          <cell r="AC6705">
            <v>0</v>
          </cell>
        </row>
        <row r="6706">
          <cell r="AC6706">
            <v>0</v>
          </cell>
        </row>
        <row r="6707">
          <cell r="AC6707">
            <v>0</v>
          </cell>
        </row>
        <row r="6708">
          <cell r="AC6708">
            <v>0</v>
          </cell>
        </row>
        <row r="6709">
          <cell r="AC6709">
            <v>0</v>
          </cell>
        </row>
        <row r="6710">
          <cell r="AC6710">
            <v>0</v>
          </cell>
        </row>
        <row r="6711">
          <cell r="AC6711">
            <v>0</v>
          </cell>
        </row>
        <row r="6712">
          <cell r="AC6712">
            <v>0</v>
          </cell>
        </row>
        <row r="6713">
          <cell r="AC6713">
            <v>0</v>
          </cell>
        </row>
        <row r="6714">
          <cell r="AC6714">
            <v>0</v>
          </cell>
        </row>
        <row r="6715">
          <cell r="AC6715">
            <v>0</v>
          </cell>
        </row>
        <row r="6716">
          <cell r="AC6716">
            <v>0</v>
          </cell>
        </row>
        <row r="6717">
          <cell r="AC6717">
            <v>0</v>
          </cell>
        </row>
        <row r="6718">
          <cell r="AC6718">
            <v>0</v>
          </cell>
        </row>
        <row r="6719">
          <cell r="AC6719">
            <v>0</v>
          </cell>
        </row>
        <row r="6720">
          <cell r="AC6720">
            <v>0</v>
          </cell>
        </row>
        <row r="6721">
          <cell r="AC6721">
            <v>0</v>
          </cell>
        </row>
        <row r="6722">
          <cell r="AC6722">
            <v>0</v>
          </cell>
        </row>
        <row r="6723">
          <cell r="AC6723">
            <v>0</v>
          </cell>
        </row>
        <row r="6724">
          <cell r="AC6724">
            <v>0</v>
          </cell>
        </row>
        <row r="6725">
          <cell r="AC6725">
            <v>0</v>
          </cell>
        </row>
        <row r="6726">
          <cell r="AC6726">
            <v>0</v>
          </cell>
        </row>
        <row r="6727">
          <cell r="AC6727">
            <v>0</v>
          </cell>
        </row>
        <row r="6728">
          <cell r="AC6728">
            <v>0</v>
          </cell>
        </row>
        <row r="6729">
          <cell r="AC6729">
            <v>0</v>
          </cell>
        </row>
        <row r="6730">
          <cell r="AC6730">
            <v>0</v>
          </cell>
        </row>
        <row r="6731">
          <cell r="AC6731">
            <v>0</v>
          </cell>
        </row>
        <row r="6732">
          <cell r="AC6732">
            <v>0</v>
          </cell>
        </row>
        <row r="6733">
          <cell r="AC6733">
            <v>0</v>
          </cell>
        </row>
        <row r="6734">
          <cell r="AC6734">
            <v>0</v>
          </cell>
        </row>
        <row r="6735">
          <cell r="AC6735">
            <v>0</v>
          </cell>
        </row>
        <row r="6736">
          <cell r="AC6736">
            <v>0</v>
          </cell>
        </row>
        <row r="6737">
          <cell r="AC6737">
            <v>0</v>
          </cell>
        </row>
        <row r="6738">
          <cell r="AC6738">
            <v>0</v>
          </cell>
        </row>
        <row r="6739">
          <cell r="AC6739">
            <v>0</v>
          </cell>
        </row>
        <row r="6740">
          <cell r="AC6740">
            <v>0</v>
          </cell>
        </row>
        <row r="6741">
          <cell r="AC6741">
            <v>0</v>
          </cell>
        </row>
        <row r="6742">
          <cell r="AC6742">
            <v>0</v>
          </cell>
        </row>
        <row r="6743">
          <cell r="AC6743">
            <v>0</v>
          </cell>
        </row>
        <row r="6744">
          <cell r="AC6744">
            <v>0</v>
          </cell>
        </row>
        <row r="6745">
          <cell r="AC6745">
            <v>0</v>
          </cell>
        </row>
        <row r="6746">
          <cell r="AC6746">
            <v>0</v>
          </cell>
        </row>
        <row r="6747">
          <cell r="AC6747">
            <v>0</v>
          </cell>
        </row>
        <row r="6748">
          <cell r="AC6748">
            <v>0</v>
          </cell>
        </row>
        <row r="6749">
          <cell r="AC6749">
            <v>0</v>
          </cell>
        </row>
        <row r="6750">
          <cell r="AC6750">
            <v>0</v>
          </cell>
        </row>
        <row r="6751">
          <cell r="AC6751">
            <v>0</v>
          </cell>
        </row>
        <row r="6752">
          <cell r="AC6752">
            <v>0</v>
          </cell>
        </row>
        <row r="6753">
          <cell r="AC6753">
            <v>0</v>
          </cell>
        </row>
        <row r="6754">
          <cell r="AC6754">
            <v>0</v>
          </cell>
        </row>
        <row r="6755">
          <cell r="AC6755">
            <v>0</v>
          </cell>
        </row>
        <row r="6756">
          <cell r="AC6756">
            <v>0</v>
          </cell>
        </row>
        <row r="6757">
          <cell r="AC6757">
            <v>0</v>
          </cell>
        </row>
        <row r="6758">
          <cell r="AC6758">
            <v>0</v>
          </cell>
        </row>
        <row r="6759">
          <cell r="AC6759">
            <v>0</v>
          </cell>
        </row>
        <row r="6760">
          <cell r="AC6760">
            <v>0</v>
          </cell>
        </row>
        <row r="6761">
          <cell r="AC6761">
            <v>0</v>
          </cell>
        </row>
        <row r="6762">
          <cell r="AC6762">
            <v>0</v>
          </cell>
        </row>
        <row r="6763">
          <cell r="AC6763">
            <v>0</v>
          </cell>
        </row>
        <row r="6764">
          <cell r="AC6764">
            <v>0</v>
          </cell>
        </row>
        <row r="6765">
          <cell r="AC6765">
            <v>0</v>
          </cell>
        </row>
        <row r="6766">
          <cell r="AC6766">
            <v>0</v>
          </cell>
        </row>
        <row r="6767">
          <cell r="AC6767">
            <v>0</v>
          </cell>
        </row>
        <row r="6768">
          <cell r="AC6768">
            <v>0</v>
          </cell>
        </row>
        <row r="6769">
          <cell r="AC6769">
            <v>0</v>
          </cell>
        </row>
        <row r="6770">
          <cell r="AC6770">
            <v>0</v>
          </cell>
        </row>
        <row r="6771">
          <cell r="AC6771">
            <v>0</v>
          </cell>
        </row>
        <row r="6772">
          <cell r="AC6772">
            <v>0</v>
          </cell>
        </row>
        <row r="6773">
          <cell r="AC6773">
            <v>0</v>
          </cell>
        </row>
        <row r="6774">
          <cell r="AC6774">
            <v>0</v>
          </cell>
        </row>
        <row r="6775">
          <cell r="AC6775">
            <v>0</v>
          </cell>
        </row>
        <row r="6776">
          <cell r="AC6776">
            <v>0</v>
          </cell>
        </row>
        <row r="6777">
          <cell r="AC6777">
            <v>0</v>
          </cell>
        </row>
        <row r="6778">
          <cell r="AC6778">
            <v>0</v>
          </cell>
        </row>
        <row r="6779">
          <cell r="AC6779">
            <v>0</v>
          </cell>
        </row>
        <row r="6780">
          <cell r="AC6780">
            <v>0</v>
          </cell>
        </row>
        <row r="6781">
          <cell r="AC6781">
            <v>0</v>
          </cell>
        </row>
        <row r="6782">
          <cell r="AC6782">
            <v>0</v>
          </cell>
        </row>
        <row r="6783">
          <cell r="AC6783">
            <v>0</v>
          </cell>
        </row>
        <row r="6784">
          <cell r="AC6784">
            <v>0</v>
          </cell>
        </row>
        <row r="6785">
          <cell r="AC6785">
            <v>0</v>
          </cell>
        </row>
        <row r="6786">
          <cell r="AC6786">
            <v>0</v>
          </cell>
        </row>
        <row r="6787">
          <cell r="AC6787">
            <v>0</v>
          </cell>
        </row>
        <row r="6788">
          <cell r="AC6788">
            <v>0</v>
          </cell>
        </row>
        <row r="6789">
          <cell r="AC6789">
            <v>0</v>
          </cell>
        </row>
        <row r="6790">
          <cell r="AC6790">
            <v>0</v>
          </cell>
        </row>
        <row r="6791">
          <cell r="AC6791">
            <v>0</v>
          </cell>
        </row>
        <row r="6792">
          <cell r="AC6792">
            <v>0</v>
          </cell>
        </row>
        <row r="6793">
          <cell r="AC6793">
            <v>0</v>
          </cell>
        </row>
        <row r="6794">
          <cell r="AC6794">
            <v>0</v>
          </cell>
        </row>
        <row r="6795">
          <cell r="AC6795">
            <v>0</v>
          </cell>
        </row>
        <row r="6796">
          <cell r="AC6796">
            <v>0</v>
          </cell>
        </row>
        <row r="6797">
          <cell r="AC6797">
            <v>0</v>
          </cell>
        </row>
        <row r="6798">
          <cell r="AC6798">
            <v>0</v>
          </cell>
        </row>
        <row r="6799">
          <cell r="AC6799">
            <v>0</v>
          </cell>
        </row>
        <row r="6800">
          <cell r="AC6800">
            <v>0</v>
          </cell>
        </row>
        <row r="6801">
          <cell r="AC6801">
            <v>0</v>
          </cell>
        </row>
        <row r="6802">
          <cell r="AC6802">
            <v>0</v>
          </cell>
        </row>
        <row r="6803">
          <cell r="AC6803">
            <v>0</v>
          </cell>
        </row>
        <row r="6804">
          <cell r="AC6804">
            <v>0</v>
          </cell>
        </row>
        <row r="6805">
          <cell r="AC6805">
            <v>0</v>
          </cell>
        </row>
        <row r="6806">
          <cell r="AC6806">
            <v>0</v>
          </cell>
        </row>
        <row r="6807">
          <cell r="AC6807">
            <v>0</v>
          </cell>
        </row>
        <row r="6808">
          <cell r="AC6808">
            <v>0</v>
          </cell>
        </row>
        <row r="6809">
          <cell r="AC6809">
            <v>0</v>
          </cell>
        </row>
        <row r="6810">
          <cell r="AC6810">
            <v>0</v>
          </cell>
        </row>
        <row r="6811">
          <cell r="AC6811">
            <v>0</v>
          </cell>
        </row>
        <row r="6812">
          <cell r="AC6812">
            <v>0</v>
          </cell>
        </row>
        <row r="6813">
          <cell r="AC6813">
            <v>0</v>
          </cell>
        </row>
        <row r="6814">
          <cell r="AC6814">
            <v>0</v>
          </cell>
        </row>
        <row r="6815">
          <cell r="AC6815">
            <v>0</v>
          </cell>
        </row>
        <row r="6816">
          <cell r="AC6816">
            <v>0</v>
          </cell>
        </row>
        <row r="6817">
          <cell r="AC6817">
            <v>0</v>
          </cell>
        </row>
        <row r="6818">
          <cell r="AC6818">
            <v>0</v>
          </cell>
        </row>
        <row r="6819">
          <cell r="AC6819">
            <v>0</v>
          </cell>
        </row>
        <row r="6820">
          <cell r="AC6820">
            <v>0</v>
          </cell>
        </row>
        <row r="6821">
          <cell r="AC6821">
            <v>0</v>
          </cell>
        </row>
        <row r="6822">
          <cell r="AC6822">
            <v>0</v>
          </cell>
        </row>
        <row r="6823">
          <cell r="AC6823">
            <v>0</v>
          </cell>
        </row>
        <row r="6824">
          <cell r="AC6824">
            <v>0</v>
          </cell>
        </row>
        <row r="6825">
          <cell r="AC6825">
            <v>0</v>
          </cell>
        </row>
        <row r="6826">
          <cell r="AC6826">
            <v>0</v>
          </cell>
        </row>
        <row r="6827">
          <cell r="AC6827">
            <v>0</v>
          </cell>
        </row>
        <row r="6828">
          <cell r="AC6828">
            <v>0</v>
          </cell>
        </row>
        <row r="6829">
          <cell r="AC6829">
            <v>0</v>
          </cell>
        </row>
        <row r="6830">
          <cell r="AC6830">
            <v>0</v>
          </cell>
        </row>
        <row r="6831">
          <cell r="AC6831">
            <v>0</v>
          </cell>
        </row>
        <row r="6832">
          <cell r="AC6832">
            <v>0</v>
          </cell>
        </row>
        <row r="6833">
          <cell r="AC6833">
            <v>0</v>
          </cell>
        </row>
        <row r="6834">
          <cell r="AC6834">
            <v>0</v>
          </cell>
        </row>
        <row r="6835">
          <cell r="AC6835">
            <v>0</v>
          </cell>
        </row>
        <row r="6836">
          <cell r="AC6836">
            <v>0</v>
          </cell>
        </row>
        <row r="6837">
          <cell r="AC6837">
            <v>0</v>
          </cell>
        </row>
        <row r="6838">
          <cell r="AC6838">
            <v>0</v>
          </cell>
        </row>
        <row r="6839">
          <cell r="AC6839">
            <v>0</v>
          </cell>
        </row>
        <row r="6840">
          <cell r="AC6840">
            <v>0</v>
          </cell>
        </row>
        <row r="6841">
          <cell r="AC6841">
            <v>0</v>
          </cell>
        </row>
        <row r="6842">
          <cell r="AC6842">
            <v>0</v>
          </cell>
        </row>
        <row r="6843">
          <cell r="AC6843">
            <v>0</v>
          </cell>
        </row>
        <row r="6844">
          <cell r="AC6844">
            <v>0</v>
          </cell>
        </row>
        <row r="6845">
          <cell r="AC6845">
            <v>0</v>
          </cell>
        </row>
        <row r="6846">
          <cell r="AC6846">
            <v>0</v>
          </cell>
        </row>
        <row r="6847">
          <cell r="AC6847">
            <v>0</v>
          </cell>
        </row>
        <row r="6848">
          <cell r="AC6848">
            <v>0</v>
          </cell>
        </row>
        <row r="6849">
          <cell r="AC6849">
            <v>0</v>
          </cell>
        </row>
        <row r="6850">
          <cell r="AC6850">
            <v>0</v>
          </cell>
        </row>
        <row r="6851">
          <cell r="AC6851">
            <v>0</v>
          </cell>
        </row>
        <row r="6852">
          <cell r="AC6852">
            <v>0</v>
          </cell>
        </row>
        <row r="6853">
          <cell r="AC6853">
            <v>0</v>
          </cell>
        </row>
        <row r="6854">
          <cell r="AC6854">
            <v>0</v>
          </cell>
        </row>
        <row r="6855">
          <cell r="AC6855">
            <v>0</v>
          </cell>
        </row>
        <row r="6856">
          <cell r="AC6856">
            <v>0</v>
          </cell>
        </row>
        <row r="6857">
          <cell r="AC6857">
            <v>0</v>
          </cell>
        </row>
        <row r="6858">
          <cell r="AC6858">
            <v>0</v>
          </cell>
        </row>
        <row r="6859">
          <cell r="AC6859">
            <v>0</v>
          </cell>
        </row>
        <row r="6860">
          <cell r="AC6860">
            <v>0</v>
          </cell>
        </row>
        <row r="6861">
          <cell r="AC6861">
            <v>0</v>
          </cell>
        </row>
        <row r="6862">
          <cell r="AC6862">
            <v>0</v>
          </cell>
        </row>
        <row r="6863">
          <cell r="AC6863">
            <v>0</v>
          </cell>
        </row>
        <row r="6864">
          <cell r="AC6864">
            <v>0</v>
          </cell>
        </row>
        <row r="6865">
          <cell r="AC6865">
            <v>0</v>
          </cell>
        </row>
        <row r="6866">
          <cell r="AC6866">
            <v>0</v>
          </cell>
        </row>
        <row r="6867">
          <cell r="AC6867">
            <v>0</v>
          </cell>
        </row>
        <row r="6868">
          <cell r="AC6868">
            <v>0</v>
          </cell>
        </row>
        <row r="6869">
          <cell r="AC6869">
            <v>0</v>
          </cell>
        </row>
        <row r="6870">
          <cell r="AC6870">
            <v>0</v>
          </cell>
        </row>
        <row r="6871">
          <cell r="AC6871">
            <v>0</v>
          </cell>
        </row>
        <row r="6872">
          <cell r="AC6872">
            <v>0</v>
          </cell>
        </row>
        <row r="6873">
          <cell r="AC6873">
            <v>0</v>
          </cell>
        </row>
        <row r="6874">
          <cell r="AC6874">
            <v>0</v>
          </cell>
        </row>
        <row r="6875">
          <cell r="AC6875">
            <v>0</v>
          </cell>
        </row>
        <row r="6876">
          <cell r="AC6876">
            <v>0</v>
          </cell>
        </row>
        <row r="6877">
          <cell r="AC6877">
            <v>0</v>
          </cell>
        </row>
        <row r="6878">
          <cell r="AC6878">
            <v>0</v>
          </cell>
        </row>
        <row r="6879">
          <cell r="AC6879">
            <v>0</v>
          </cell>
        </row>
        <row r="6880">
          <cell r="AC6880">
            <v>0</v>
          </cell>
        </row>
        <row r="6881">
          <cell r="AC6881">
            <v>0</v>
          </cell>
        </row>
        <row r="6882">
          <cell r="AC6882">
            <v>0</v>
          </cell>
        </row>
        <row r="6883">
          <cell r="AC6883">
            <v>0</v>
          </cell>
        </row>
        <row r="6884">
          <cell r="AC6884">
            <v>0</v>
          </cell>
        </row>
        <row r="6885">
          <cell r="AC6885">
            <v>0</v>
          </cell>
        </row>
        <row r="6886">
          <cell r="AC6886">
            <v>0</v>
          </cell>
        </row>
        <row r="6887">
          <cell r="AC6887">
            <v>0</v>
          </cell>
        </row>
        <row r="6888">
          <cell r="AC6888">
            <v>0</v>
          </cell>
        </row>
        <row r="6889">
          <cell r="AC6889">
            <v>0</v>
          </cell>
        </row>
        <row r="6890">
          <cell r="AC6890">
            <v>0</v>
          </cell>
        </row>
        <row r="6891">
          <cell r="AC6891">
            <v>0</v>
          </cell>
        </row>
        <row r="6892">
          <cell r="AC6892">
            <v>0</v>
          </cell>
        </row>
        <row r="6893">
          <cell r="AC6893">
            <v>0</v>
          </cell>
        </row>
        <row r="6894">
          <cell r="AC6894">
            <v>0</v>
          </cell>
        </row>
        <row r="6895">
          <cell r="AC6895">
            <v>0</v>
          </cell>
        </row>
        <row r="6896">
          <cell r="AC6896">
            <v>0</v>
          </cell>
        </row>
        <row r="6897">
          <cell r="AC6897">
            <v>0</v>
          </cell>
        </row>
        <row r="6898">
          <cell r="AC6898">
            <v>0</v>
          </cell>
        </row>
        <row r="6899">
          <cell r="AC6899">
            <v>0</v>
          </cell>
        </row>
        <row r="6900">
          <cell r="AC6900">
            <v>0</v>
          </cell>
        </row>
        <row r="6901">
          <cell r="AC6901">
            <v>0</v>
          </cell>
        </row>
        <row r="6902">
          <cell r="AC6902">
            <v>0</v>
          </cell>
        </row>
        <row r="6903">
          <cell r="AC6903">
            <v>0</v>
          </cell>
        </row>
        <row r="6904">
          <cell r="AC6904">
            <v>0</v>
          </cell>
        </row>
        <row r="6905">
          <cell r="AC6905">
            <v>0</v>
          </cell>
        </row>
        <row r="6906">
          <cell r="AC6906">
            <v>0</v>
          </cell>
        </row>
        <row r="6907">
          <cell r="AC6907">
            <v>0</v>
          </cell>
        </row>
        <row r="6908">
          <cell r="AC6908">
            <v>0</v>
          </cell>
        </row>
        <row r="6909">
          <cell r="AC6909">
            <v>0</v>
          </cell>
        </row>
        <row r="6910">
          <cell r="AC6910">
            <v>0</v>
          </cell>
        </row>
        <row r="6911">
          <cell r="AC6911">
            <v>0</v>
          </cell>
        </row>
        <row r="6912">
          <cell r="AC6912">
            <v>0</v>
          </cell>
        </row>
        <row r="6913">
          <cell r="AC6913">
            <v>0</v>
          </cell>
        </row>
        <row r="6914">
          <cell r="AC6914">
            <v>0</v>
          </cell>
        </row>
        <row r="6915">
          <cell r="AC6915">
            <v>0</v>
          </cell>
        </row>
        <row r="6916">
          <cell r="AC6916">
            <v>0</v>
          </cell>
        </row>
        <row r="6917">
          <cell r="AC6917">
            <v>0</v>
          </cell>
        </row>
        <row r="6918">
          <cell r="AC6918">
            <v>0</v>
          </cell>
        </row>
        <row r="6919">
          <cell r="AC6919">
            <v>0</v>
          </cell>
        </row>
        <row r="6920">
          <cell r="AC6920">
            <v>0</v>
          </cell>
        </row>
        <row r="6921">
          <cell r="AC6921">
            <v>0</v>
          </cell>
        </row>
        <row r="6922">
          <cell r="AC6922">
            <v>0</v>
          </cell>
        </row>
        <row r="6923">
          <cell r="AC6923">
            <v>0</v>
          </cell>
        </row>
        <row r="6924">
          <cell r="AC6924">
            <v>0</v>
          </cell>
        </row>
        <row r="6925">
          <cell r="AC6925">
            <v>0</v>
          </cell>
        </row>
        <row r="6926">
          <cell r="AC6926">
            <v>0</v>
          </cell>
        </row>
        <row r="6927">
          <cell r="AC6927">
            <v>0</v>
          </cell>
        </row>
        <row r="6928">
          <cell r="AC6928">
            <v>0</v>
          </cell>
        </row>
        <row r="6929">
          <cell r="AC6929">
            <v>0</v>
          </cell>
        </row>
        <row r="6930">
          <cell r="AC6930">
            <v>0</v>
          </cell>
        </row>
        <row r="6931">
          <cell r="AC6931">
            <v>0</v>
          </cell>
        </row>
        <row r="6932">
          <cell r="AC6932">
            <v>0</v>
          </cell>
        </row>
        <row r="6933">
          <cell r="AC6933">
            <v>0</v>
          </cell>
        </row>
        <row r="6934">
          <cell r="AC6934">
            <v>0</v>
          </cell>
        </row>
        <row r="6935">
          <cell r="AC6935">
            <v>0</v>
          </cell>
        </row>
        <row r="6936">
          <cell r="AC6936">
            <v>0</v>
          </cell>
        </row>
        <row r="6937">
          <cell r="AC6937">
            <v>0</v>
          </cell>
        </row>
        <row r="6938">
          <cell r="AC6938">
            <v>0</v>
          </cell>
        </row>
        <row r="6939">
          <cell r="AC6939">
            <v>0</v>
          </cell>
        </row>
        <row r="6940">
          <cell r="AC6940">
            <v>0</v>
          </cell>
        </row>
        <row r="6941">
          <cell r="AC6941">
            <v>0</v>
          </cell>
        </row>
        <row r="6942">
          <cell r="AC6942">
            <v>0</v>
          </cell>
        </row>
        <row r="6943">
          <cell r="AC6943">
            <v>0</v>
          </cell>
        </row>
        <row r="6944">
          <cell r="AC6944">
            <v>0</v>
          </cell>
        </row>
        <row r="6945">
          <cell r="AC6945">
            <v>0</v>
          </cell>
        </row>
        <row r="6946">
          <cell r="AC6946">
            <v>0</v>
          </cell>
        </row>
        <row r="6947">
          <cell r="AC6947">
            <v>0</v>
          </cell>
        </row>
        <row r="6948">
          <cell r="AC6948">
            <v>0</v>
          </cell>
        </row>
        <row r="6949">
          <cell r="AC6949">
            <v>0</v>
          </cell>
        </row>
        <row r="6950">
          <cell r="AC6950">
            <v>0</v>
          </cell>
        </row>
        <row r="6951">
          <cell r="AC6951">
            <v>0</v>
          </cell>
        </row>
        <row r="6952">
          <cell r="AC6952">
            <v>0</v>
          </cell>
        </row>
        <row r="6953">
          <cell r="AC6953">
            <v>0</v>
          </cell>
        </row>
        <row r="6954">
          <cell r="AC6954">
            <v>0</v>
          </cell>
        </row>
        <row r="6955">
          <cell r="AC6955">
            <v>0</v>
          </cell>
        </row>
        <row r="6956">
          <cell r="AC6956">
            <v>0</v>
          </cell>
        </row>
        <row r="6957">
          <cell r="AC6957">
            <v>0</v>
          </cell>
        </row>
        <row r="6958">
          <cell r="AC6958">
            <v>0</v>
          </cell>
        </row>
        <row r="6959">
          <cell r="AC6959">
            <v>0</v>
          </cell>
        </row>
        <row r="6960">
          <cell r="AC6960">
            <v>0</v>
          </cell>
        </row>
        <row r="6961">
          <cell r="AC6961">
            <v>0</v>
          </cell>
        </row>
        <row r="6962">
          <cell r="AC6962">
            <v>0</v>
          </cell>
        </row>
        <row r="6963">
          <cell r="AC6963">
            <v>0</v>
          </cell>
        </row>
        <row r="6964">
          <cell r="AC6964">
            <v>0</v>
          </cell>
        </row>
        <row r="6965">
          <cell r="AC6965">
            <v>0</v>
          </cell>
        </row>
        <row r="6966">
          <cell r="AC6966">
            <v>0</v>
          </cell>
        </row>
        <row r="6967">
          <cell r="AC6967">
            <v>0</v>
          </cell>
        </row>
        <row r="6968">
          <cell r="AC6968">
            <v>0</v>
          </cell>
        </row>
        <row r="6969">
          <cell r="AC6969">
            <v>0</v>
          </cell>
        </row>
        <row r="6970">
          <cell r="AC6970">
            <v>0</v>
          </cell>
        </row>
        <row r="6971">
          <cell r="AC6971">
            <v>0</v>
          </cell>
        </row>
        <row r="6972">
          <cell r="AC6972">
            <v>0</v>
          </cell>
        </row>
        <row r="6973">
          <cell r="AC6973">
            <v>0</v>
          </cell>
        </row>
        <row r="6974">
          <cell r="AC6974">
            <v>0</v>
          </cell>
        </row>
        <row r="6975">
          <cell r="AC6975">
            <v>0</v>
          </cell>
        </row>
        <row r="6976">
          <cell r="AC6976">
            <v>0</v>
          </cell>
        </row>
        <row r="6977">
          <cell r="AC6977">
            <v>0</v>
          </cell>
        </row>
        <row r="6978">
          <cell r="AC6978">
            <v>0</v>
          </cell>
        </row>
        <row r="6979">
          <cell r="AC6979">
            <v>0</v>
          </cell>
        </row>
        <row r="6980">
          <cell r="AC6980">
            <v>0</v>
          </cell>
        </row>
        <row r="6981">
          <cell r="AC6981">
            <v>0</v>
          </cell>
        </row>
        <row r="6982">
          <cell r="AC6982">
            <v>0</v>
          </cell>
        </row>
        <row r="6983">
          <cell r="AC6983">
            <v>0</v>
          </cell>
        </row>
        <row r="6984">
          <cell r="AC6984">
            <v>0</v>
          </cell>
        </row>
        <row r="6985">
          <cell r="AC6985">
            <v>0</v>
          </cell>
        </row>
        <row r="6986">
          <cell r="AC6986">
            <v>0</v>
          </cell>
        </row>
        <row r="6987">
          <cell r="AC6987">
            <v>0</v>
          </cell>
        </row>
        <row r="6988">
          <cell r="AC6988">
            <v>0</v>
          </cell>
        </row>
        <row r="6989">
          <cell r="AC6989">
            <v>0</v>
          </cell>
        </row>
        <row r="6990">
          <cell r="AC6990">
            <v>0</v>
          </cell>
        </row>
        <row r="6991">
          <cell r="AC6991">
            <v>0</v>
          </cell>
        </row>
        <row r="6992">
          <cell r="AC6992">
            <v>0</v>
          </cell>
        </row>
        <row r="6993">
          <cell r="AC6993">
            <v>0</v>
          </cell>
        </row>
        <row r="6994">
          <cell r="AC6994">
            <v>0</v>
          </cell>
        </row>
        <row r="6995">
          <cell r="AC6995">
            <v>0</v>
          </cell>
        </row>
        <row r="6996">
          <cell r="AC6996">
            <v>0</v>
          </cell>
        </row>
        <row r="6997">
          <cell r="AC6997">
            <v>0</v>
          </cell>
        </row>
        <row r="6998">
          <cell r="AC6998">
            <v>0</v>
          </cell>
        </row>
        <row r="6999">
          <cell r="AC6999">
            <v>0</v>
          </cell>
        </row>
        <row r="7000">
          <cell r="AC7000">
            <v>0</v>
          </cell>
        </row>
        <row r="7001">
          <cell r="AC7001">
            <v>0</v>
          </cell>
        </row>
        <row r="7002">
          <cell r="AC7002">
            <v>0</v>
          </cell>
        </row>
        <row r="7003">
          <cell r="AC7003">
            <v>0</v>
          </cell>
        </row>
        <row r="7004">
          <cell r="AC7004">
            <v>0</v>
          </cell>
        </row>
        <row r="7005">
          <cell r="AC7005">
            <v>0</v>
          </cell>
        </row>
        <row r="7006">
          <cell r="AC7006">
            <v>0</v>
          </cell>
        </row>
        <row r="7007">
          <cell r="AC7007">
            <v>0</v>
          </cell>
        </row>
        <row r="7008">
          <cell r="AC7008">
            <v>0</v>
          </cell>
        </row>
        <row r="7009">
          <cell r="AC7009">
            <v>0</v>
          </cell>
        </row>
        <row r="7010">
          <cell r="AC7010">
            <v>0</v>
          </cell>
        </row>
        <row r="7011">
          <cell r="AC7011">
            <v>0</v>
          </cell>
        </row>
        <row r="7012">
          <cell r="AC7012">
            <v>0</v>
          </cell>
        </row>
        <row r="7013">
          <cell r="AC7013">
            <v>0</v>
          </cell>
        </row>
        <row r="7014">
          <cell r="AC7014">
            <v>0</v>
          </cell>
        </row>
        <row r="7015">
          <cell r="AC7015">
            <v>0</v>
          </cell>
        </row>
        <row r="7016">
          <cell r="AC7016">
            <v>0</v>
          </cell>
        </row>
        <row r="7017">
          <cell r="AC7017">
            <v>0</v>
          </cell>
        </row>
        <row r="7018">
          <cell r="AC7018">
            <v>0</v>
          </cell>
        </row>
        <row r="7019">
          <cell r="AC7019">
            <v>0</v>
          </cell>
        </row>
        <row r="7020">
          <cell r="AC7020">
            <v>0</v>
          </cell>
        </row>
        <row r="7021">
          <cell r="AC7021">
            <v>0</v>
          </cell>
        </row>
        <row r="7022">
          <cell r="AC7022">
            <v>0</v>
          </cell>
        </row>
        <row r="7023">
          <cell r="AC7023">
            <v>0</v>
          </cell>
        </row>
        <row r="7024">
          <cell r="AC7024">
            <v>0</v>
          </cell>
        </row>
        <row r="7025">
          <cell r="AC7025">
            <v>0</v>
          </cell>
        </row>
        <row r="7026">
          <cell r="AC7026">
            <v>0</v>
          </cell>
        </row>
        <row r="7027">
          <cell r="AC7027">
            <v>0</v>
          </cell>
        </row>
        <row r="7028">
          <cell r="AC7028">
            <v>0</v>
          </cell>
        </row>
        <row r="7029">
          <cell r="AC7029">
            <v>0</v>
          </cell>
        </row>
        <row r="7030">
          <cell r="AC7030">
            <v>0</v>
          </cell>
        </row>
        <row r="7031">
          <cell r="AC7031">
            <v>0</v>
          </cell>
        </row>
        <row r="7032">
          <cell r="AC7032">
            <v>0</v>
          </cell>
        </row>
        <row r="7033">
          <cell r="AC7033">
            <v>0</v>
          </cell>
        </row>
        <row r="7034">
          <cell r="AC7034">
            <v>0</v>
          </cell>
        </row>
        <row r="7035">
          <cell r="AC7035">
            <v>0</v>
          </cell>
        </row>
        <row r="7036">
          <cell r="AC7036">
            <v>0</v>
          </cell>
        </row>
        <row r="7037">
          <cell r="AC7037">
            <v>0</v>
          </cell>
        </row>
        <row r="7038">
          <cell r="AC7038">
            <v>0</v>
          </cell>
        </row>
        <row r="7039">
          <cell r="AC7039">
            <v>0</v>
          </cell>
        </row>
        <row r="7040">
          <cell r="AC7040">
            <v>0</v>
          </cell>
        </row>
        <row r="7041">
          <cell r="AC7041">
            <v>0</v>
          </cell>
        </row>
        <row r="7042">
          <cell r="AC7042">
            <v>0</v>
          </cell>
        </row>
        <row r="7043">
          <cell r="AC7043">
            <v>0</v>
          </cell>
        </row>
        <row r="7044">
          <cell r="AC7044">
            <v>0</v>
          </cell>
        </row>
        <row r="7045">
          <cell r="AC7045">
            <v>0</v>
          </cell>
        </row>
        <row r="7046">
          <cell r="AC7046">
            <v>0</v>
          </cell>
        </row>
        <row r="7047">
          <cell r="AC7047">
            <v>0</v>
          </cell>
        </row>
        <row r="7048">
          <cell r="AC7048">
            <v>0</v>
          </cell>
        </row>
        <row r="7049">
          <cell r="AC7049">
            <v>0</v>
          </cell>
        </row>
        <row r="7050">
          <cell r="AC7050">
            <v>0</v>
          </cell>
        </row>
        <row r="7051">
          <cell r="AC7051">
            <v>0</v>
          </cell>
        </row>
        <row r="7052">
          <cell r="AC7052">
            <v>0</v>
          </cell>
        </row>
        <row r="7053">
          <cell r="AC7053">
            <v>0</v>
          </cell>
        </row>
        <row r="7054">
          <cell r="AC7054">
            <v>0</v>
          </cell>
        </row>
        <row r="7055">
          <cell r="AC7055">
            <v>0</v>
          </cell>
        </row>
        <row r="7056">
          <cell r="AC7056">
            <v>0</v>
          </cell>
        </row>
        <row r="7057">
          <cell r="AC7057">
            <v>0</v>
          </cell>
        </row>
        <row r="7058">
          <cell r="AC7058">
            <v>0</v>
          </cell>
        </row>
        <row r="7059">
          <cell r="AC7059">
            <v>0</v>
          </cell>
        </row>
        <row r="7060">
          <cell r="AC7060">
            <v>0</v>
          </cell>
        </row>
        <row r="7061">
          <cell r="AC7061">
            <v>0</v>
          </cell>
        </row>
        <row r="7062">
          <cell r="AC7062">
            <v>0</v>
          </cell>
        </row>
        <row r="7063">
          <cell r="AC7063">
            <v>0</v>
          </cell>
        </row>
        <row r="7064">
          <cell r="AC7064">
            <v>0</v>
          </cell>
        </row>
        <row r="7065">
          <cell r="AC7065">
            <v>0</v>
          </cell>
        </row>
        <row r="7066">
          <cell r="AC7066">
            <v>0</v>
          </cell>
        </row>
        <row r="7067">
          <cell r="AC7067">
            <v>0</v>
          </cell>
        </row>
        <row r="7068">
          <cell r="AC7068">
            <v>0</v>
          </cell>
        </row>
        <row r="7069">
          <cell r="AC7069">
            <v>0</v>
          </cell>
        </row>
        <row r="7070">
          <cell r="AC7070">
            <v>0</v>
          </cell>
        </row>
        <row r="7071">
          <cell r="AC7071">
            <v>0</v>
          </cell>
        </row>
        <row r="7072">
          <cell r="AC7072">
            <v>0</v>
          </cell>
        </row>
        <row r="7073">
          <cell r="AC7073">
            <v>0</v>
          </cell>
        </row>
        <row r="7074">
          <cell r="AC7074">
            <v>0</v>
          </cell>
        </row>
        <row r="7075">
          <cell r="AC7075">
            <v>0</v>
          </cell>
        </row>
        <row r="7076">
          <cell r="AC7076">
            <v>0</v>
          </cell>
        </row>
        <row r="7077">
          <cell r="AC7077">
            <v>0</v>
          </cell>
        </row>
        <row r="7078">
          <cell r="AC7078">
            <v>0</v>
          </cell>
        </row>
        <row r="7079">
          <cell r="AC7079">
            <v>0</v>
          </cell>
        </row>
        <row r="7080">
          <cell r="AC7080">
            <v>0</v>
          </cell>
        </row>
        <row r="7081">
          <cell r="AC7081">
            <v>0</v>
          </cell>
        </row>
        <row r="7082">
          <cell r="AC7082">
            <v>0</v>
          </cell>
        </row>
        <row r="7083">
          <cell r="AC7083">
            <v>0</v>
          </cell>
        </row>
        <row r="7084">
          <cell r="AC7084">
            <v>0</v>
          </cell>
        </row>
        <row r="7085">
          <cell r="AC7085">
            <v>0</v>
          </cell>
        </row>
        <row r="7086">
          <cell r="AC7086">
            <v>0</v>
          </cell>
        </row>
        <row r="7087">
          <cell r="AC7087">
            <v>0</v>
          </cell>
        </row>
        <row r="7088">
          <cell r="AC7088">
            <v>0</v>
          </cell>
        </row>
        <row r="7089">
          <cell r="AC7089">
            <v>0</v>
          </cell>
        </row>
        <row r="7090">
          <cell r="AC7090">
            <v>0</v>
          </cell>
        </row>
        <row r="7091">
          <cell r="AC7091">
            <v>0</v>
          </cell>
        </row>
        <row r="7092">
          <cell r="AC7092">
            <v>0</v>
          </cell>
        </row>
        <row r="7093">
          <cell r="AC7093">
            <v>0</v>
          </cell>
        </row>
        <row r="7094">
          <cell r="AC7094">
            <v>0</v>
          </cell>
        </row>
        <row r="7095">
          <cell r="AC7095">
            <v>0</v>
          </cell>
        </row>
        <row r="7096">
          <cell r="AC7096">
            <v>0</v>
          </cell>
        </row>
        <row r="7097">
          <cell r="AC7097">
            <v>0</v>
          </cell>
        </row>
        <row r="7098">
          <cell r="AC7098">
            <v>0</v>
          </cell>
        </row>
        <row r="7099">
          <cell r="AC7099">
            <v>0</v>
          </cell>
        </row>
        <row r="7100">
          <cell r="AC7100">
            <v>0</v>
          </cell>
        </row>
        <row r="7101">
          <cell r="AC7101">
            <v>0</v>
          </cell>
        </row>
        <row r="7102">
          <cell r="AC7102">
            <v>0</v>
          </cell>
        </row>
        <row r="7103">
          <cell r="AC7103">
            <v>0</v>
          </cell>
        </row>
        <row r="7104">
          <cell r="AC7104">
            <v>0</v>
          </cell>
        </row>
        <row r="7105">
          <cell r="AC7105">
            <v>0</v>
          </cell>
        </row>
        <row r="7106">
          <cell r="AC7106">
            <v>0</v>
          </cell>
        </row>
        <row r="7107">
          <cell r="AC7107">
            <v>0</v>
          </cell>
        </row>
        <row r="7108">
          <cell r="AC7108">
            <v>0</v>
          </cell>
        </row>
        <row r="7109">
          <cell r="AC7109">
            <v>0</v>
          </cell>
        </row>
        <row r="7110">
          <cell r="AC7110">
            <v>0</v>
          </cell>
        </row>
        <row r="7111">
          <cell r="AC7111">
            <v>0</v>
          </cell>
        </row>
        <row r="7112">
          <cell r="AC7112">
            <v>0</v>
          </cell>
        </row>
        <row r="7113">
          <cell r="AC7113">
            <v>0</v>
          </cell>
        </row>
        <row r="7114">
          <cell r="AC7114">
            <v>0</v>
          </cell>
        </row>
        <row r="7115">
          <cell r="AC7115">
            <v>0</v>
          </cell>
        </row>
        <row r="7116">
          <cell r="AC7116">
            <v>0</v>
          </cell>
        </row>
        <row r="7117">
          <cell r="AC7117">
            <v>0</v>
          </cell>
        </row>
        <row r="7118">
          <cell r="AC7118">
            <v>0</v>
          </cell>
        </row>
        <row r="7119">
          <cell r="AC7119">
            <v>0</v>
          </cell>
        </row>
        <row r="7120">
          <cell r="AC7120">
            <v>0</v>
          </cell>
        </row>
        <row r="7121">
          <cell r="AC7121">
            <v>0</v>
          </cell>
        </row>
        <row r="7122">
          <cell r="AC7122">
            <v>0</v>
          </cell>
        </row>
        <row r="7123">
          <cell r="AC7123">
            <v>0</v>
          </cell>
        </row>
        <row r="7124">
          <cell r="AC7124">
            <v>0</v>
          </cell>
        </row>
        <row r="7125">
          <cell r="AC7125">
            <v>0</v>
          </cell>
        </row>
        <row r="7126">
          <cell r="AC7126">
            <v>0</v>
          </cell>
        </row>
        <row r="7127">
          <cell r="AC7127">
            <v>0</v>
          </cell>
        </row>
        <row r="7128">
          <cell r="AC7128">
            <v>0</v>
          </cell>
        </row>
        <row r="7129">
          <cell r="AC7129">
            <v>0</v>
          </cell>
        </row>
        <row r="7130">
          <cell r="AC7130">
            <v>0</v>
          </cell>
        </row>
        <row r="7131">
          <cell r="AC7131">
            <v>0</v>
          </cell>
        </row>
        <row r="7132">
          <cell r="AC7132">
            <v>0</v>
          </cell>
        </row>
        <row r="7133">
          <cell r="AC7133">
            <v>0</v>
          </cell>
        </row>
        <row r="7134">
          <cell r="AC7134">
            <v>0</v>
          </cell>
        </row>
        <row r="7135">
          <cell r="AC7135">
            <v>0</v>
          </cell>
        </row>
        <row r="7136">
          <cell r="AC7136">
            <v>0</v>
          </cell>
        </row>
        <row r="7137">
          <cell r="AC7137">
            <v>0</v>
          </cell>
        </row>
        <row r="7138">
          <cell r="AC7138">
            <v>0</v>
          </cell>
        </row>
        <row r="7139">
          <cell r="AC7139">
            <v>0</v>
          </cell>
        </row>
        <row r="7140">
          <cell r="AC7140">
            <v>0</v>
          </cell>
        </row>
        <row r="7141">
          <cell r="AC7141">
            <v>0</v>
          </cell>
        </row>
        <row r="7142">
          <cell r="AC7142">
            <v>0</v>
          </cell>
        </row>
        <row r="7143">
          <cell r="AC7143">
            <v>0</v>
          </cell>
        </row>
        <row r="7144">
          <cell r="AC7144">
            <v>0</v>
          </cell>
        </row>
        <row r="7145">
          <cell r="AC7145">
            <v>0</v>
          </cell>
        </row>
        <row r="7146">
          <cell r="AC7146">
            <v>0</v>
          </cell>
        </row>
        <row r="7147">
          <cell r="AC7147">
            <v>0</v>
          </cell>
        </row>
        <row r="7148">
          <cell r="AC7148">
            <v>0</v>
          </cell>
        </row>
        <row r="7149">
          <cell r="AC7149">
            <v>0</v>
          </cell>
        </row>
        <row r="7150">
          <cell r="AC7150">
            <v>0</v>
          </cell>
        </row>
        <row r="7151">
          <cell r="AC7151">
            <v>0</v>
          </cell>
        </row>
        <row r="7152">
          <cell r="AC7152">
            <v>0</v>
          </cell>
        </row>
        <row r="7153">
          <cell r="AC7153">
            <v>0</v>
          </cell>
        </row>
        <row r="7154">
          <cell r="AC7154">
            <v>0</v>
          </cell>
        </row>
        <row r="7155">
          <cell r="AC7155">
            <v>0</v>
          </cell>
        </row>
        <row r="7156">
          <cell r="AC7156">
            <v>0</v>
          </cell>
        </row>
        <row r="7157">
          <cell r="AC7157">
            <v>0</v>
          </cell>
        </row>
        <row r="7158">
          <cell r="AC7158">
            <v>0</v>
          </cell>
        </row>
        <row r="7159">
          <cell r="AC7159">
            <v>0</v>
          </cell>
        </row>
        <row r="7160">
          <cell r="AC7160">
            <v>0</v>
          </cell>
        </row>
        <row r="7161">
          <cell r="AC7161">
            <v>0</v>
          </cell>
        </row>
        <row r="7162">
          <cell r="AC7162">
            <v>0</v>
          </cell>
        </row>
        <row r="7163">
          <cell r="AC7163">
            <v>0</v>
          </cell>
        </row>
        <row r="7164">
          <cell r="AC7164">
            <v>0</v>
          </cell>
        </row>
        <row r="7165">
          <cell r="AC7165">
            <v>0</v>
          </cell>
        </row>
        <row r="7166">
          <cell r="AC7166">
            <v>0</v>
          </cell>
        </row>
        <row r="7167">
          <cell r="AC7167">
            <v>0</v>
          </cell>
        </row>
        <row r="7168">
          <cell r="AC7168">
            <v>0</v>
          </cell>
        </row>
        <row r="7169">
          <cell r="AC7169">
            <v>0</v>
          </cell>
        </row>
        <row r="7170">
          <cell r="AC7170">
            <v>0</v>
          </cell>
        </row>
        <row r="7171">
          <cell r="AC7171">
            <v>0</v>
          </cell>
        </row>
        <row r="7172">
          <cell r="AC7172">
            <v>0</v>
          </cell>
        </row>
        <row r="7173">
          <cell r="AC7173">
            <v>0</v>
          </cell>
        </row>
        <row r="7174">
          <cell r="AC7174">
            <v>0</v>
          </cell>
        </row>
        <row r="7175">
          <cell r="AC7175">
            <v>0</v>
          </cell>
        </row>
        <row r="7176">
          <cell r="AC7176">
            <v>0</v>
          </cell>
        </row>
        <row r="7177">
          <cell r="AC7177">
            <v>0</v>
          </cell>
        </row>
        <row r="7178">
          <cell r="AC7178">
            <v>0</v>
          </cell>
        </row>
        <row r="7179">
          <cell r="AC7179">
            <v>0</v>
          </cell>
        </row>
        <row r="7180">
          <cell r="AC7180">
            <v>0</v>
          </cell>
        </row>
        <row r="7181">
          <cell r="AC7181">
            <v>0</v>
          </cell>
        </row>
        <row r="7182">
          <cell r="AC7182">
            <v>0</v>
          </cell>
        </row>
        <row r="7183">
          <cell r="AC7183">
            <v>0</v>
          </cell>
        </row>
        <row r="7184">
          <cell r="AC7184">
            <v>0</v>
          </cell>
        </row>
        <row r="7185">
          <cell r="AC7185">
            <v>0</v>
          </cell>
        </row>
        <row r="7186">
          <cell r="AC7186">
            <v>0</v>
          </cell>
        </row>
        <row r="7187">
          <cell r="AC7187">
            <v>0</v>
          </cell>
        </row>
        <row r="7188">
          <cell r="AC7188">
            <v>0</v>
          </cell>
        </row>
        <row r="7189">
          <cell r="AC7189">
            <v>0</v>
          </cell>
        </row>
        <row r="7190">
          <cell r="AC7190">
            <v>0</v>
          </cell>
        </row>
        <row r="7191">
          <cell r="AC7191">
            <v>0</v>
          </cell>
        </row>
        <row r="7192">
          <cell r="AC7192">
            <v>0</v>
          </cell>
        </row>
        <row r="7193">
          <cell r="AC7193">
            <v>0</v>
          </cell>
        </row>
        <row r="7194">
          <cell r="AC7194">
            <v>0</v>
          </cell>
        </row>
        <row r="7195">
          <cell r="AC7195">
            <v>0</v>
          </cell>
        </row>
        <row r="7196">
          <cell r="AC7196">
            <v>0</v>
          </cell>
        </row>
        <row r="7197">
          <cell r="AC7197">
            <v>0</v>
          </cell>
        </row>
        <row r="7198">
          <cell r="AC7198">
            <v>0</v>
          </cell>
        </row>
        <row r="7199">
          <cell r="AC7199">
            <v>0</v>
          </cell>
        </row>
        <row r="7200">
          <cell r="AC7200">
            <v>0</v>
          </cell>
        </row>
        <row r="7201">
          <cell r="AC7201">
            <v>0</v>
          </cell>
        </row>
        <row r="7202">
          <cell r="AC7202">
            <v>0</v>
          </cell>
        </row>
        <row r="7203">
          <cell r="AC7203">
            <v>0</v>
          </cell>
        </row>
        <row r="7204">
          <cell r="AC7204">
            <v>0</v>
          </cell>
        </row>
        <row r="7205">
          <cell r="AC7205">
            <v>0</v>
          </cell>
        </row>
        <row r="7206">
          <cell r="AC7206">
            <v>0</v>
          </cell>
        </row>
        <row r="7207">
          <cell r="AC7207">
            <v>0</v>
          </cell>
        </row>
        <row r="7208">
          <cell r="AC7208">
            <v>0</v>
          </cell>
        </row>
        <row r="7209">
          <cell r="AC7209">
            <v>0</v>
          </cell>
        </row>
        <row r="7210">
          <cell r="AC7210">
            <v>0</v>
          </cell>
        </row>
        <row r="7211">
          <cell r="AC7211">
            <v>0</v>
          </cell>
        </row>
        <row r="7212">
          <cell r="AC7212">
            <v>0</v>
          </cell>
        </row>
        <row r="7213">
          <cell r="AC7213">
            <v>0</v>
          </cell>
        </row>
        <row r="7214">
          <cell r="AC7214">
            <v>0</v>
          </cell>
        </row>
        <row r="7215">
          <cell r="AC7215">
            <v>0</v>
          </cell>
        </row>
        <row r="7216">
          <cell r="AC7216">
            <v>0</v>
          </cell>
        </row>
        <row r="7217">
          <cell r="AC7217">
            <v>0</v>
          </cell>
        </row>
        <row r="7218">
          <cell r="AC7218">
            <v>0</v>
          </cell>
        </row>
        <row r="7219">
          <cell r="AC7219">
            <v>0</v>
          </cell>
        </row>
        <row r="7220">
          <cell r="AC7220">
            <v>0</v>
          </cell>
        </row>
        <row r="7221">
          <cell r="AC7221">
            <v>0</v>
          </cell>
        </row>
        <row r="7222">
          <cell r="AC7222">
            <v>0</v>
          </cell>
        </row>
        <row r="7223">
          <cell r="AC7223">
            <v>0</v>
          </cell>
        </row>
        <row r="7224">
          <cell r="AC7224">
            <v>0</v>
          </cell>
        </row>
        <row r="7225">
          <cell r="AC7225">
            <v>0</v>
          </cell>
        </row>
        <row r="7226">
          <cell r="AC7226">
            <v>0</v>
          </cell>
        </row>
        <row r="7227">
          <cell r="AC7227">
            <v>0</v>
          </cell>
        </row>
        <row r="7228">
          <cell r="AC7228">
            <v>0</v>
          </cell>
        </row>
        <row r="7229">
          <cell r="AC7229">
            <v>0</v>
          </cell>
        </row>
        <row r="7230">
          <cell r="AC7230">
            <v>0</v>
          </cell>
        </row>
        <row r="7231">
          <cell r="AC7231">
            <v>0</v>
          </cell>
        </row>
        <row r="7232">
          <cell r="AC7232">
            <v>0</v>
          </cell>
        </row>
        <row r="7233">
          <cell r="AC7233">
            <v>0</v>
          </cell>
        </row>
        <row r="7234">
          <cell r="AC7234">
            <v>0</v>
          </cell>
        </row>
        <row r="7235">
          <cell r="AC7235">
            <v>0</v>
          </cell>
        </row>
        <row r="7236">
          <cell r="AC7236">
            <v>0</v>
          </cell>
        </row>
        <row r="7237">
          <cell r="AC7237">
            <v>0</v>
          </cell>
        </row>
        <row r="7238">
          <cell r="AC7238">
            <v>0</v>
          </cell>
        </row>
        <row r="7239">
          <cell r="AC7239">
            <v>0</v>
          </cell>
        </row>
        <row r="7240">
          <cell r="AC7240">
            <v>0</v>
          </cell>
        </row>
        <row r="7241">
          <cell r="AC7241">
            <v>0</v>
          </cell>
        </row>
        <row r="7242">
          <cell r="AC7242">
            <v>0</v>
          </cell>
        </row>
        <row r="7243">
          <cell r="AC7243">
            <v>0</v>
          </cell>
        </row>
        <row r="7244">
          <cell r="AC7244">
            <v>0</v>
          </cell>
        </row>
        <row r="7245">
          <cell r="AC7245">
            <v>0</v>
          </cell>
        </row>
        <row r="7246">
          <cell r="AC7246">
            <v>0</v>
          </cell>
        </row>
        <row r="7247">
          <cell r="AC7247">
            <v>0</v>
          </cell>
        </row>
        <row r="7248">
          <cell r="AC7248">
            <v>0</v>
          </cell>
        </row>
        <row r="7249">
          <cell r="AC7249">
            <v>0</v>
          </cell>
        </row>
        <row r="7250">
          <cell r="AC7250">
            <v>0</v>
          </cell>
        </row>
        <row r="7251">
          <cell r="AC7251">
            <v>0</v>
          </cell>
        </row>
        <row r="7252">
          <cell r="AC7252">
            <v>0</v>
          </cell>
        </row>
        <row r="7253">
          <cell r="AC7253">
            <v>0</v>
          </cell>
        </row>
        <row r="7254">
          <cell r="AC7254">
            <v>0</v>
          </cell>
        </row>
        <row r="7255">
          <cell r="AC7255">
            <v>0</v>
          </cell>
        </row>
        <row r="7256">
          <cell r="AC7256">
            <v>0</v>
          </cell>
        </row>
        <row r="7257">
          <cell r="AC7257">
            <v>0</v>
          </cell>
        </row>
        <row r="7258">
          <cell r="AC7258">
            <v>0</v>
          </cell>
        </row>
        <row r="7259">
          <cell r="AC7259">
            <v>0</v>
          </cell>
        </row>
        <row r="7260">
          <cell r="AC7260">
            <v>0</v>
          </cell>
        </row>
        <row r="7261">
          <cell r="AC7261">
            <v>0</v>
          </cell>
        </row>
        <row r="7262">
          <cell r="AC7262">
            <v>0</v>
          </cell>
        </row>
        <row r="7263">
          <cell r="AC7263">
            <v>0</v>
          </cell>
        </row>
        <row r="7264">
          <cell r="AC7264">
            <v>0</v>
          </cell>
        </row>
        <row r="7265">
          <cell r="AC7265">
            <v>0</v>
          </cell>
        </row>
        <row r="7266">
          <cell r="AC7266">
            <v>0</v>
          </cell>
        </row>
        <row r="7267">
          <cell r="AC7267">
            <v>0</v>
          </cell>
        </row>
        <row r="7268">
          <cell r="AC7268">
            <v>0</v>
          </cell>
        </row>
        <row r="7269">
          <cell r="AC7269">
            <v>0</v>
          </cell>
        </row>
        <row r="7270">
          <cell r="AC7270">
            <v>0</v>
          </cell>
        </row>
        <row r="7271">
          <cell r="AC7271">
            <v>0</v>
          </cell>
        </row>
        <row r="7272">
          <cell r="AC7272">
            <v>0</v>
          </cell>
        </row>
        <row r="7273">
          <cell r="AC7273">
            <v>0</v>
          </cell>
        </row>
        <row r="7274">
          <cell r="AC7274">
            <v>0</v>
          </cell>
        </row>
        <row r="7275">
          <cell r="AC7275">
            <v>0</v>
          </cell>
        </row>
        <row r="7276">
          <cell r="AC7276">
            <v>0</v>
          </cell>
        </row>
        <row r="7277">
          <cell r="AC7277">
            <v>0</v>
          </cell>
        </row>
        <row r="7278">
          <cell r="AC7278">
            <v>0</v>
          </cell>
        </row>
        <row r="7279">
          <cell r="AC7279">
            <v>0</v>
          </cell>
        </row>
        <row r="7280">
          <cell r="AC7280">
            <v>0</v>
          </cell>
        </row>
        <row r="7281">
          <cell r="AC7281">
            <v>0</v>
          </cell>
        </row>
        <row r="7282">
          <cell r="AC7282">
            <v>0</v>
          </cell>
        </row>
        <row r="7283">
          <cell r="AC7283">
            <v>0</v>
          </cell>
        </row>
        <row r="7284">
          <cell r="AC7284">
            <v>0</v>
          </cell>
        </row>
        <row r="7285">
          <cell r="AC7285">
            <v>0</v>
          </cell>
        </row>
        <row r="7286">
          <cell r="AC7286">
            <v>0</v>
          </cell>
        </row>
        <row r="7287">
          <cell r="AC7287">
            <v>0</v>
          </cell>
        </row>
        <row r="7288">
          <cell r="AC7288">
            <v>0</v>
          </cell>
        </row>
        <row r="7289">
          <cell r="AC7289">
            <v>0</v>
          </cell>
        </row>
        <row r="7290">
          <cell r="AC7290">
            <v>0</v>
          </cell>
        </row>
        <row r="7291">
          <cell r="AC7291">
            <v>0</v>
          </cell>
        </row>
        <row r="7292">
          <cell r="AC7292">
            <v>0</v>
          </cell>
        </row>
        <row r="7293">
          <cell r="AC7293">
            <v>0</v>
          </cell>
        </row>
        <row r="7294">
          <cell r="AC7294">
            <v>0</v>
          </cell>
        </row>
        <row r="7295">
          <cell r="AC7295">
            <v>0</v>
          </cell>
        </row>
        <row r="7296">
          <cell r="AC7296">
            <v>0</v>
          </cell>
        </row>
        <row r="7297">
          <cell r="AC7297">
            <v>0</v>
          </cell>
        </row>
        <row r="7298">
          <cell r="AC7298">
            <v>0</v>
          </cell>
        </row>
        <row r="7299">
          <cell r="AC7299">
            <v>0</v>
          </cell>
        </row>
        <row r="7300">
          <cell r="AC7300">
            <v>0</v>
          </cell>
        </row>
        <row r="7301">
          <cell r="AC7301">
            <v>0</v>
          </cell>
        </row>
        <row r="7302">
          <cell r="AC7302">
            <v>0</v>
          </cell>
        </row>
        <row r="7303">
          <cell r="AC7303">
            <v>0</v>
          </cell>
        </row>
        <row r="7304">
          <cell r="AC7304">
            <v>0</v>
          </cell>
        </row>
        <row r="7305">
          <cell r="AC7305">
            <v>0</v>
          </cell>
        </row>
        <row r="7306">
          <cell r="AC7306">
            <v>0</v>
          </cell>
        </row>
        <row r="7307">
          <cell r="AC7307">
            <v>0</v>
          </cell>
        </row>
        <row r="7308">
          <cell r="AC7308">
            <v>0</v>
          </cell>
        </row>
        <row r="7309">
          <cell r="AC7309">
            <v>0</v>
          </cell>
        </row>
        <row r="7310">
          <cell r="AC7310">
            <v>0</v>
          </cell>
        </row>
        <row r="7311">
          <cell r="AC7311">
            <v>0</v>
          </cell>
        </row>
        <row r="7312">
          <cell r="AC7312">
            <v>0</v>
          </cell>
        </row>
        <row r="7313">
          <cell r="AC7313">
            <v>0</v>
          </cell>
        </row>
        <row r="7314">
          <cell r="AC7314">
            <v>0</v>
          </cell>
        </row>
        <row r="7315">
          <cell r="AC7315">
            <v>0</v>
          </cell>
        </row>
        <row r="7316">
          <cell r="AC7316">
            <v>0</v>
          </cell>
        </row>
        <row r="7317">
          <cell r="AC7317">
            <v>0</v>
          </cell>
        </row>
        <row r="7318">
          <cell r="AC7318">
            <v>0</v>
          </cell>
        </row>
        <row r="7319">
          <cell r="AC7319">
            <v>0</v>
          </cell>
        </row>
        <row r="7320">
          <cell r="AC7320">
            <v>0</v>
          </cell>
        </row>
        <row r="7321">
          <cell r="AC7321">
            <v>0</v>
          </cell>
        </row>
        <row r="7322">
          <cell r="AC7322">
            <v>0</v>
          </cell>
        </row>
        <row r="7323">
          <cell r="AC7323">
            <v>0</v>
          </cell>
        </row>
        <row r="7324">
          <cell r="AC7324">
            <v>0</v>
          </cell>
        </row>
        <row r="7325">
          <cell r="AC7325">
            <v>0</v>
          </cell>
        </row>
        <row r="7326">
          <cell r="AC7326">
            <v>0</v>
          </cell>
        </row>
        <row r="7327">
          <cell r="AC7327">
            <v>0</v>
          </cell>
        </row>
        <row r="7328">
          <cell r="AC7328">
            <v>0</v>
          </cell>
        </row>
        <row r="7329">
          <cell r="AC7329">
            <v>0</v>
          </cell>
        </row>
        <row r="7330">
          <cell r="AC7330">
            <v>0</v>
          </cell>
        </row>
        <row r="7331">
          <cell r="AC7331">
            <v>0</v>
          </cell>
        </row>
        <row r="7332">
          <cell r="AC7332">
            <v>0</v>
          </cell>
        </row>
        <row r="7333">
          <cell r="AC7333">
            <v>0</v>
          </cell>
        </row>
        <row r="7334">
          <cell r="AC7334">
            <v>0</v>
          </cell>
        </row>
        <row r="7335">
          <cell r="AC7335">
            <v>0</v>
          </cell>
        </row>
        <row r="7336">
          <cell r="AC7336">
            <v>0</v>
          </cell>
        </row>
        <row r="7337">
          <cell r="AC7337">
            <v>0</v>
          </cell>
        </row>
        <row r="7338">
          <cell r="AC7338">
            <v>0</v>
          </cell>
        </row>
        <row r="7339">
          <cell r="AC7339">
            <v>0</v>
          </cell>
        </row>
        <row r="7340">
          <cell r="AC7340">
            <v>0</v>
          </cell>
        </row>
        <row r="7341">
          <cell r="AC7341">
            <v>0</v>
          </cell>
        </row>
        <row r="7342">
          <cell r="AC7342">
            <v>0</v>
          </cell>
        </row>
        <row r="7343">
          <cell r="AC7343">
            <v>0</v>
          </cell>
        </row>
        <row r="7344">
          <cell r="AC7344">
            <v>0</v>
          </cell>
        </row>
        <row r="7345">
          <cell r="AC7345">
            <v>0</v>
          </cell>
        </row>
        <row r="7346">
          <cell r="AC7346">
            <v>0</v>
          </cell>
        </row>
        <row r="7347">
          <cell r="AC7347">
            <v>0</v>
          </cell>
        </row>
        <row r="7348">
          <cell r="AC7348">
            <v>0</v>
          </cell>
        </row>
        <row r="7349">
          <cell r="AC7349">
            <v>0</v>
          </cell>
        </row>
        <row r="7350">
          <cell r="AC7350">
            <v>0</v>
          </cell>
        </row>
        <row r="7351">
          <cell r="AC7351">
            <v>0</v>
          </cell>
        </row>
        <row r="7352">
          <cell r="AC7352">
            <v>0</v>
          </cell>
        </row>
        <row r="7353">
          <cell r="AC7353">
            <v>0</v>
          </cell>
        </row>
        <row r="7354">
          <cell r="AC7354">
            <v>0</v>
          </cell>
        </row>
        <row r="7355">
          <cell r="AC7355">
            <v>0</v>
          </cell>
        </row>
        <row r="7356">
          <cell r="AC7356">
            <v>0</v>
          </cell>
        </row>
        <row r="7357">
          <cell r="AC7357">
            <v>0</v>
          </cell>
        </row>
        <row r="7358">
          <cell r="AC7358">
            <v>0</v>
          </cell>
        </row>
        <row r="7359">
          <cell r="AC7359">
            <v>0</v>
          </cell>
        </row>
        <row r="7360">
          <cell r="AC7360">
            <v>0</v>
          </cell>
        </row>
        <row r="7361">
          <cell r="AC7361">
            <v>0</v>
          </cell>
        </row>
        <row r="7362">
          <cell r="AC7362">
            <v>0</v>
          </cell>
        </row>
        <row r="7363">
          <cell r="AC7363">
            <v>0</v>
          </cell>
        </row>
        <row r="7364">
          <cell r="AC7364">
            <v>0</v>
          </cell>
        </row>
        <row r="7365">
          <cell r="AC7365">
            <v>0</v>
          </cell>
        </row>
        <row r="7366">
          <cell r="AC7366">
            <v>0</v>
          </cell>
        </row>
        <row r="7367">
          <cell r="AC7367">
            <v>0</v>
          </cell>
        </row>
        <row r="7368">
          <cell r="AC7368">
            <v>0</v>
          </cell>
        </row>
        <row r="7369">
          <cell r="AC7369">
            <v>0</v>
          </cell>
        </row>
        <row r="7370">
          <cell r="AC7370">
            <v>0</v>
          </cell>
        </row>
        <row r="7371">
          <cell r="AC7371">
            <v>0</v>
          </cell>
        </row>
        <row r="7372">
          <cell r="AC7372">
            <v>0</v>
          </cell>
        </row>
        <row r="7373">
          <cell r="AC7373">
            <v>0</v>
          </cell>
        </row>
        <row r="7374">
          <cell r="AC7374">
            <v>0</v>
          </cell>
        </row>
        <row r="7375">
          <cell r="AC7375">
            <v>0</v>
          </cell>
        </row>
        <row r="7376">
          <cell r="AC7376">
            <v>0</v>
          </cell>
        </row>
        <row r="7377">
          <cell r="AC7377">
            <v>0</v>
          </cell>
        </row>
        <row r="7378">
          <cell r="AC7378">
            <v>0</v>
          </cell>
        </row>
        <row r="7379">
          <cell r="AC7379">
            <v>0</v>
          </cell>
        </row>
        <row r="7380">
          <cell r="AC7380">
            <v>0</v>
          </cell>
        </row>
        <row r="7381">
          <cell r="AC7381">
            <v>0</v>
          </cell>
        </row>
        <row r="7382">
          <cell r="AC7382">
            <v>0</v>
          </cell>
        </row>
        <row r="7383">
          <cell r="AC7383">
            <v>0</v>
          </cell>
        </row>
        <row r="7384">
          <cell r="AC7384">
            <v>0</v>
          </cell>
        </row>
        <row r="7385">
          <cell r="AC7385">
            <v>0</v>
          </cell>
        </row>
        <row r="7386">
          <cell r="AC7386">
            <v>0</v>
          </cell>
        </row>
        <row r="7387">
          <cell r="AC7387">
            <v>0</v>
          </cell>
        </row>
        <row r="7388">
          <cell r="AC7388">
            <v>0</v>
          </cell>
        </row>
        <row r="7389">
          <cell r="AC7389">
            <v>0</v>
          </cell>
        </row>
        <row r="7390">
          <cell r="AC7390">
            <v>0</v>
          </cell>
        </row>
        <row r="7391">
          <cell r="AC7391">
            <v>0</v>
          </cell>
        </row>
        <row r="7392">
          <cell r="AC7392">
            <v>0</v>
          </cell>
        </row>
        <row r="7393">
          <cell r="AC7393">
            <v>0</v>
          </cell>
        </row>
        <row r="7394">
          <cell r="AC7394">
            <v>0</v>
          </cell>
        </row>
        <row r="7395">
          <cell r="AC7395">
            <v>0</v>
          </cell>
        </row>
        <row r="7396">
          <cell r="AC7396">
            <v>0</v>
          </cell>
        </row>
        <row r="7397">
          <cell r="AC7397">
            <v>0</v>
          </cell>
        </row>
        <row r="7398">
          <cell r="AC7398">
            <v>0</v>
          </cell>
        </row>
        <row r="7399">
          <cell r="AC7399">
            <v>0</v>
          </cell>
        </row>
        <row r="7400">
          <cell r="AC7400">
            <v>0</v>
          </cell>
        </row>
        <row r="7401">
          <cell r="AC7401">
            <v>0</v>
          </cell>
        </row>
        <row r="7402">
          <cell r="AC7402">
            <v>0</v>
          </cell>
        </row>
        <row r="7403">
          <cell r="AC7403">
            <v>0</v>
          </cell>
        </row>
        <row r="7404">
          <cell r="AC7404">
            <v>0</v>
          </cell>
        </row>
        <row r="7405">
          <cell r="AC7405">
            <v>0</v>
          </cell>
        </row>
        <row r="7406">
          <cell r="AC7406">
            <v>0</v>
          </cell>
        </row>
        <row r="7407">
          <cell r="AC7407">
            <v>0</v>
          </cell>
        </row>
        <row r="7408">
          <cell r="AC7408">
            <v>0</v>
          </cell>
        </row>
        <row r="7409">
          <cell r="AC7409">
            <v>0</v>
          </cell>
        </row>
        <row r="7410">
          <cell r="AC7410">
            <v>0</v>
          </cell>
        </row>
        <row r="7411">
          <cell r="AC7411">
            <v>0</v>
          </cell>
        </row>
        <row r="7412">
          <cell r="AC7412">
            <v>0</v>
          </cell>
        </row>
        <row r="7413">
          <cell r="AC7413">
            <v>0</v>
          </cell>
        </row>
        <row r="7414">
          <cell r="AC7414">
            <v>0</v>
          </cell>
        </row>
        <row r="7415">
          <cell r="AC7415">
            <v>0</v>
          </cell>
        </row>
        <row r="7416">
          <cell r="AC7416">
            <v>0</v>
          </cell>
        </row>
        <row r="7417">
          <cell r="AC7417">
            <v>0</v>
          </cell>
        </row>
        <row r="7418">
          <cell r="AC7418">
            <v>0</v>
          </cell>
        </row>
        <row r="7419">
          <cell r="AC7419">
            <v>0</v>
          </cell>
        </row>
        <row r="7420">
          <cell r="AC7420">
            <v>0</v>
          </cell>
        </row>
        <row r="7421">
          <cell r="AC7421">
            <v>0</v>
          </cell>
        </row>
        <row r="7422">
          <cell r="AC7422">
            <v>0</v>
          </cell>
        </row>
        <row r="7423">
          <cell r="AC7423">
            <v>0</v>
          </cell>
        </row>
        <row r="7424">
          <cell r="AC7424">
            <v>0</v>
          </cell>
        </row>
        <row r="7425">
          <cell r="AC7425">
            <v>0</v>
          </cell>
        </row>
        <row r="7426">
          <cell r="AC7426">
            <v>0</v>
          </cell>
        </row>
        <row r="7427">
          <cell r="AC7427">
            <v>0</v>
          </cell>
        </row>
        <row r="7428">
          <cell r="AC7428">
            <v>0</v>
          </cell>
        </row>
        <row r="7429">
          <cell r="AC7429">
            <v>0</v>
          </cell>
        </row>
        <row r="7430">
          <cell r="AC7430">
            <v>0</v>
          </cell>
        </row>
        <row r="7431">
          <cell r="AC7431">
            <v>0</v>
          </cell>
        </row>
        <row r="7432">
          <cell r="AC7432">
            <v>0</v>
          </cell>
        </row>
        <row r="7433">
          <cell r="AC7433">
            <v>0</v>
          </cell>
        </row>
        <row r="7434">
          <cell r="AC7434">
            <v>0</v>
          </cell>
        </row>
        <row r="7435">
          <cell r="AC7435">
            <v>0</v>
          </cell>
        </row>
        <row r="7436">
          <cell r="AC7436">
            <v>0</v>
          </cell>
        </row>
        <row r="7437">
          <cell r="AC7437">
            <v>0</v>
          </cell>
        </row>
        <row r="7438">
          <cell r="AC7438">
            <v>0</v>
          </cell>
        </row>
        <row r="7439">
          <cell r="AC7439">
            <v>0</v>
          </cell>
        </row>
        <row r="7440">
          <cell r="AC7440">
            <v>0</v>
          </cell>
        </row>
        <row r="7441">
          <cell r="AC7441">
            <v>0</v>
          </cell>
        </row>
        <row r="7442">
          <cell r="AC7442">
            <v>0</v>
          </cell>
        </row>
        <row r="7443">
          <cell r="AC7443">
            <v>0</v>
          </cell>
        </row>
        <row r="7444">
          <cell r="AC7444">
            <v>0</v>
          </cell>
        </row>
        <row r="7445">
          <cell r="AC7445">
            <v>0</v>
          </cell>
        </row>
        <row r="7446">
          <cell r="AC7446">
            <v>0</v>
          </cell>
        </row>
        <row r="7447">
          <cell r="AC7447">
            <v>0</v>
          </cell>
        </row>
        <row r="7448">
          <cell r="AC7448">
            <v>0</v>
          </cell>
        </row>
        <row r="7449">
          <cell r="AC7449">
            <v>0</v>
          </cell>
        </row>
        <row r="7450">
          <cell r="AC7450">
            <v>0</v>
          </cell>
        </row>
        <row r="7451">
          <cell r="AC7451">
            <v>0</v>
          </cell>
        </row>
        <row r="7452">
          <cell r="AC7452">
            <v>0</v>
          </cell>
        </row>
        <row r="7453">
          <cell r="AC7453">
            <v>0</v>
          </cell>
        </row>
        <row r="7454">
          <cell r="AC745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D2">
            <v>390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U"/>
      <sheetName val="FEBRUARI"/>
      <sheetName val="MARET"/>
      <sheetName val="maret krng 5 mnt &amp; lapor"/>
      <sheetName val="maret krng 5 mnt"/>
      <sheetName val="maret 5 menit"/>
      <sheetName val="APRIL"/>
      <sheetName val="april krng 5 mnt &amp; lapor"/>
      <sheetName val="april krng 5 mnt"/>
      <sheetName val="april 5 menit"/>
      <sheetName val="MEI"/>
      <sheetName val="mei krng 5 mnt &amp; Lapor"/>
      <sheetName val="mei krng 5 mnt"/>
      <sheetName val="mei 5 menit"/>
      <sheetName val="JUNI"/>
      <sheetName val="juni krng 5 menit &amp; lapor"/>
      <sheetName val="juni krng 5 menit"/>
      <sheetName val="juni 5 menit"/>
      <sheetName val="JULI"/>
      <sheetName val="juli krng 5 menit &amp; lapor"/>
      <sheetName val="juli krng 5 menit"/>
      <sheetName val="juli 5 menit"/>
      <sheetName val="AGUSTUS"/>
      <sheetName val="agst krng 5 menit &amp;lapor"/>
      <sheetName val="agst krng 5 menit"/>
      <sheetName val="agst 5 menit"/>
      <sheetName val="SEPTEMBER"/>
      <sheetName val="september krng 5 mnt &amp; lapor "/>
      <sheetName val="september krng 5 mnt"/>
      <sheetName val="sept 5 menit"/>
      <sheetName val="OKTOBER"/>
      <sheetName val="oktober krng 5 mnt &amp; lapor"/>
      <sheetName val="oktober krng 5 mnt"/>
      <sheetName val="okt 5 menit"/>
      <sheetName val="Nopember"/>
      <sheetName val="Nopember krg 5 mnt &amp; lapor"/>
      <sheetName val="Nopember krg 5 mnt"/>
      <sheetName val="Nov 5 menit"/>
      <sheetName val="Desember"/>
      <sheetName val="Desember krg 5 mnt &amp; Lapor"/>
      <sheetName val="Desember krg 5 mnt"/>
      <sheetName val="REKAP 2010"/>
      <sheetName val="REKAP"/>
      <sheetName val="REKAP DALAM 5 MENIT"/>
      <sheetName val="REKAP KURANG 5 MNT"/>
      <sheetName val="TOTAL REKAPAN"/>
      <sheetName val="25-26 September"/>
      <sheetName val="JANUARI"/>
      <sheetName val="NerSubsis"/>
      <sheetName val="UPDATE 25 JANUARI 2007"/>
      <sheetName val="PANDUAN"/>
      <sheetName val="RAB_FINAL_OKE"/>
      <sheetName val="A. DATA AREA -1-"/>
      <sheetName val="B2. UPAH TENAGA -3-"/>
      <sheetName val="D1. HS INSPEKSI"/>
      <sheetName val="D2. ANALISA HS INSP"/>
      <sheetName val="E. BIAYA HAR -10-"/>
      <sheetName val="E1. ANALISA HS ROW"/>
      <sheetName val="C1. HARGA SATUAN SARANA"/>
      <sheetName val="E2. BIAYA HAR TEK SUTM"/>
      <sheetName val="E3. ANALISA HS HAR TEK SUTM"/>
      <sheetName val="E4. BIAYA HAR GARDU"/>
      <sheetName val="E5. REKAP HS HAR GRD"/>
      <sheetName val="E6. ANALISA HS HAR"/>
      <sheetName val="MAT HAR RUTIN"/>
      <sheetName val="UMK"/>
      <sheetName val="ANALISA HAR"/>
      <sheetName val="BLANGKO RAB"/>
      <sheetName val="JURNAL"/>
      <sheetName val="BB PUSAT"/>
      <sheetName val="DTstok"/>
      <sheetName val="FORM-B"/>
      <sheetName val="Smg"/>
      <sheetName val="UshDeb00"/>
      <sheetName val="JAN07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Neraca seAPJ"/>
      <sheetName val="L_23"/>
      <sheetName val="Jan"/>
      <sheetName val="FEB"/>
      <sheetName val="MAR"/>
      <sheetName val="APR"/>
      <sheetName val="AGUS"/>
      <sheetName val="SEPT"/>
      <sheetName val="OKT"/>
      <sheetName val="NOP"/>
      <sheetName val="Sheet3"/>
      <sheetName val="PENYEBAB&gt;5MNT"/>
      <sheetName val="PENYEBAB&lt;5MNT"/>
      <sheetName val="REKAP G4F"/>
      <sheetName val="Rekap Jenis gangguan"/>
      <sheetName val="jml pel kds"/>
      <sheetName val="Gangguan Rayon"/>
      <sheetName val="Evaluasi"/>
      <sheetName val="Sheet1"/>
      <sheetName val="IkhtisarBiop(12.0)"/>
      <sheetName val="PendOpLain(11B)"/>
      <sheetName val="Asumsi"/>
      <sheetName val="AGS"/>
      <sheetName val="SEP"/>
      <sheetName val="NOV"/>
      <sheetName val="Sheet2"/>
      <sheetName val="Monitor Eksekusi Hewan"/>
      <sheetName val="master rab"/>
      <sheetName val="RAB"/>
      <sheetName val="Uraian"/>
      <sheetName val="DeVIASI"/>
      <sheetName val="KoMposisi"/>
      <sheetName val="Data"/>
      <sheetName val="Resource Plan (2)"/>
      <sheetName val="LR"/>
      <sheetName val="W-NAD"/>
      <sheetName val="HPSI-Portion"/>
      <sheetName val="JAN09"/>
      <sheetName val="Kamus"/>
      <sheetName val="Cover"/>
      <sheetName val="Sheet5"/>
      <sheetName val="MATERIAL juni 05"/>
    </sheetNames>
    <sheetDataSet>
      <sheetData sheetId="0">
        <row r="2">
          <cell r="B2" t="str">
            <v>BLA 1</v>
          </cell>
          <cell r="C2" t="str">
            <v>UPJ BLORA</v>
          </cell>
          <cell r="D2">
            <v>0</v>
          </cell>
        </row>
        <row r="3">
          <cell r="B3" t="str">
            <v>BLA 2</v>
          </cell>
          <cell r="C3" t="str">
            <v>UPJ BLORA</v>
          </cell>
          <cell r="D3" t="str">
            <v>YOGYA KOTA</v>
          </cell>
        </row>
        <row r="4">
          <cell r="B4" t="str">
            <v>BLA 3</v>
          </cell>
          <cell r="C4" t="str">
            <v>UPJ BLORA</v>
          </cell>
          <cell r="D4" t="str">
            <v>YOGYA KOTA</v>
          </cell>
        </row>
        <row r="5">
          <cell r="B5" t="str">
            <v>BLA 4</v>
          </cell>
          <cell r="C5" t="str">
            <v>UPJ BLORA</v>
          </cell>
          <cell r="D5">
            <v>0</v>
          </cell>
        </row>
        <row r="6">
          <cell r="B6" t="str">
            <v>BLA 5</v>
          </cell>
          <cell r="C6" t="str">
            <v>UPJ BLORA</v>
          </cell>
          <cell r="D6">
            <v>0</v>
          </cell>
        </row>
        <row r="7">
          <cell r="B7" t="str">
            <v>CPU 1</v>
          </cell>
          <cell r="C7" t="str">
            <v>UPJ CEPU</v>
          </cell>
          <cell r="D7">
            <v>0</v>
          </cell>
        </row>
        <row r="8">
          <cell r="B8" t="str">
            <v>CPU 2</v>
          </cell>
          <cell r="C8" t="str">
            <v>UPJ CEPU</v>
          </cell>
          <cell r="D8">
            <v>0</v>
          </cell>
        </row>
        <row r="9">
          <cell r="B9" t="str">
            <v>CPU 3</v>
          </cell>
          <cell r="C9" t="str">
            <v>UPJ CEPU</v>
          </cell>
          <cell r="D9">
            <v>0</v>
          </cell>
        </row>
        <row r="10">
          <cell r="B10" t="str">
            <v>CPU 4</v>
          </cell>
          <cell r="C10" t="str">
            <v>UPJ CEPU</v>
          </cell>
          <cell r="D10">
            <v>0</v>
          </cell>
        </row>
        <row r="11">
          <cell r="B11" t="str">
            <v>JKO 1</v>
          </cell>
          <cell r="C11" t="str">
            <v>UPJ KUDUS</v>
          </cell>
          <cell r="D11">
            <v>0</v>
          </cell>
        </row>
        <row r="12">
          <cell r="B12" t="str">
            <v>JKO 2</v>
          </cell>
          <cell r="C12" t="str">
            <v>UPJ KUDUS</v>
          </cell>
          <cell r="D12">
            <v>0</v>
          </cell>
        </row>
        <row r="13">
          <cell r="B13" t="str">
            <v>JKO 3</v>
          </cell>
          <cell r="C13" t="str">
            <v>UPJ KUDUS</v>
          </cell>
          <cell r="D13">
            <v>0</v>
          </cell>
        </row>
        <row r="14">
          <cell r="B14" t="str">
            <v>JKO 4</v>
          </cell>
          <cell r="C14" t="str">
            <v>UPJ KUDUS</v>
          </cell>
          <cell r="D14">
            <v>0</v>
          </cell>
        </row>
        <row r="15">
          <cell r="B15" t="str">
            <v>JPR 1</v>
          </cell>
          <cell r="C15" t="str">
            <v>UPJ JEPARA</v>
          </cell>
          <cell r="D15">
            <v>0</v>
          </cell>
        </row>
        <row r="16">
          <cell r="B16" t="str">
            <v>JPR 2</v>
          </cell>
          <cell r="C16" t="str">
            <v>UPJ JEPARA</v>
          </cell>
          <cell r="D16" t="str">
            <v>YOGYA KOTA</v>
          </cell>
        </row>
        <row r="17">
          <cell r="B17" t="str">
            <v>JPR 3</v>
          </cell>
          <cell r="C17" t="str">
            <v>UPJ JEPARA</v>
          </cell>
          <cell r="D17">
            <v>0</v>
          </cell>
        </row>
        <row r="18">
          <cell r="B18" t="str">
            <v>JPR 4</v>
          </cell>
          <cell r="C18" t="str">
            <v>UPJ JEPARA</v>
          </cell>
          <cell r="D18" t="str">
            <v>YOGYA KOTA</v>
          </cell>
        </row>
        <row r="19">
          <cell r="B19" t="str">
            <v>JPR 5</v>
          </cell>
          <cell r="C19" t="str">
            <v>UPJ JEPARA</v>
          </cell>
          <cell r="D19">
            <v>0</v>
          </cell>
        </row>
        <row r="20">
          <cell r="B20" t="str">
            <v>JPR 6</v>
          </cell>
          <cell r="C20" t="str">
            <v>UPJ JEPARA</v>
          </cell>
          <cell r="D20" t="str">
            <v>UPJ BANGSRI</v>
          </cell>
        </row>
        <row r="21">
          <cell r="B21" t="str">
            <v>JPR 7</v>
          </cell>
          <cell r="C21" t="str">
            <v>UPJ JEPARA</v>
          </cell>
          <cell r="D21" t="str">
            <v>UPJ BANGSRI</v>
          </cell>
        </row>
        <row r="22">
          <cell r="B22" t="str">
            <v>JPR 8</v>
          </cell>
          <cell r="C22" t="str">
            <v>UPJ JEPARA</v>
          </cell>
          <cell r="D22">
            <v>0</v>
          </cell>
        </row>
        <row r="23">
          <cell r="B23" t="str">
            <v>JPR 9</v>
          </cell>
          <cell r="C23" t="str">
            <v>UPJ JEPARA</v>
          </cell>
          <cell r="D23" t="str">
            <v>UPJ BANGSRI</v>
          </cell>
        </row>
        <row r="24">
          <cell r="B24" t="str">
            <v>KDS 1</v>
          </cell>
          <cell r="C24" t="str">
            <v>UPJ KUDUS</v>
          </cell>
          <cell r="D24">
            <v>0</v>
          </cell>
        </row>
        <row r="25">
          <cell r="B25" t="str">
            <v>KDS 10</v>
          </cell>
          <cell r="C25" t="str">
            <v>UPJ KUDUS</v>
          </cell>
          <cell r="D25">
            <v>0</v>
          </cell>
        </row>
        <row r="26">
          <cell r="B26" t="str">
            <v>KDS 11</v>
          </cell>
          <cell r="C26" t="str">
            <v>UPJ KUDUS</v>
          </cell>
          <cell r="D26">
            <v>0</v>
          </cell>
        </row>
        <row r="27">
          <cell r="B27" t="str">
            <v>KDS 12</v>
          </cell>
          <cell r="C27" t="str">
            <v>UPJ KUDUS</v>
          </cell>
          <cell r="D27">
            <v>0</v>
          </cell>
        </row>
        <row r="28">
          <cell r="B28" t="str">
            <v>KDS 2</v>
          </cell>
          <cell r="C28" t="str">
            <v>UPJ KUDUS</v>
          </cell>
          <cell r="D28">
            <v>0</v>
          </cell>
        </row>
        <row r="29">
          <cell r="B29" t="str">
            <v>KDS 3</v>
          </cell>
          <cell r="C29" t="str">
            <v>UPJ KUDUS</v>
          </cell>
          <cell r="D29">
            <v>0</v>
          </cell>
        </row>
        <row r="30">
          <cell r="B30" t="str">
            <v>KDS 4</v>
          </cell>
          <cell r="C30" t="str">
            <v>UPJ KUDUS</v>
          </cell>
          <cell r="D30">
            <v>0</v>
          </cell>
        </row>
        <row r="31">
          <cell r="B31" t="str">
            <v>KDS 5</v>
          </cell>
          <cell r="C31" t="str">
            <v>UPJ KUDUS</v>
          </cell>
          <cell r="D31" t="str">
            <v>KALASAN</v>
          </cell>
        </row>
        <row r="32">
          <cell r="B32" t="str">
            <v>KDS 6</v>
          </cell>
          <cell r="C32" t="str">
            <v>UPJ KUDUS</v>
          </cell>
          <cell r="D32" t="str">
            <v>SLEMAN</v>
          </cell>
        </row>
        <row r="33">
          <cell r="B33" t="str">
            <v>KDS 7</v>
          </cell>
          <cell r="C33" t="str">
            <v>UPJ KUDUS</v>
          </cell>
          <cell r="D33">
            <v>0</v>
          </cell>
        </row>
        <row r="34">
          <cell r="B34" t="str">
            <v>KDS 8</v>
          </cell>
          <cell r="C34" t="str">
            <v>UPJ KUDUS</v>
          </cell>
          <cell r="D34">
            <v>0</v>
          </cell>
        </row>
        <row r="35">
          <cell r="B35" t="str">
            <v>KDS 9</v>
          </cell>
          <cell r="C35" t="str">
            <v>UPJ KUDUS</v>
          </cell>
          <cell r="D35">
            <v>0</v>
          </cell>
        </row>
        <row r="36">
          <cell r="B36" t="str">
            <v>PTI 1</v>
          </cell>
          <cell r="C36" t="str">
            <v>UPJ PATI</v>
          </cell>
          <cell r="D36" t="str">
            <v>UPJ JUWANA</v>
          </cell>
        </row>
        <row r="37">
          <cell r="B37" t="str">
            <v>PTI 2</v>
          </cell>
          <cell r="C37" t="str">
            <v>UPJ PATI</v>
          </cell>
          <cell r="D37">
            <v>0</v>
          </cell>
        </row>
        <row r="38">
          <cell r="B38" t="str">
            <v>PTI 3</v>
          </cell>
          <cell r="C38" t="str">
            <v>UPJ PATI</v>
          </cell>
          <cell r="D38" t="str">
            <v>UPJ JUWANA</v>
          </cell>
        </row>
        <row r="39">
          <cell r="B39" t="str">
            <v>PTI 4</v>
          </cell>
          <cell r="C39" t="str">
            <v>UPJ PATI</v>
          </cell>
          <cell r="D39" t="str">
            <v>UPJ JUWANA</v>
          </cell>
        </row>
        <row r="40">
          <cell r="B40" t="str">
            <v>PTI 5</v>
          </cell>
          <cell r="C40" t="str">
            <v>UPJ PATI</v>
          </cell>
          <cell r="D40">
            <v>0</v>
          </cell>
        </row>
        <row r="41">
          <cell r="B41" t="str">
            <v>PTI 6</v>
          </cell>
          <cell r="C41" t="str">
            <v>UPJ PATI</v>
          </cell>
          <cell r="D41" t="str">
            <v>SLEMAN</v>
          </cell>
        </row>
        <row r="42">
          <cell r="B42" t="str">
            <v>PTI 7</v>
          </cell>
          <cell r="C42" t="str">
            <v>UPJ PATI</v>
          </cell>
          <cell r="D42" t="str">
            <v>UPJ JUWANA</v>
          </cell>
        </row>
        <row r="43">
          <cell r="B43" t="str">
            <v>RBG 1</v>
          </cell>
          <cell r="C43" t="str">
            <v>UPJ REMBANG</v>
          </cell>
          <cell r="D43">
            <v>0</v>
          </cell>
        </row>
        <row r="44">
          <cell r="B44" t="str">
            <v>RBG 2</v>
          </cell>
          <cell r="C44" t="str">
            <v>UPJ REMBANG</v>
          </cell>
          <cell r="D44" t="str">
            <v>SEDAYU</v>
          </cell>
        </row>
        <row r="45">
          <cell r="B45" t="str">
            <v>RBG 3</v>
          </cell>
          <cell r="C45" t="str">
            <v>UPJ REMBANG</v>
          </cell>
          <cell r="D45" t="str">
            <v>WATES</v>
          </cell>
        </row>
        <row r="46">
          <cell r="B46" t="str">
            <v>RBG 4</v>
          </cell>
          <cell r="C46" t="str">
            <v>UPJ REMBANG</v>
          </cell>
          <cell r="D46">
            <v>0</v>
          </cell>
        </row>
        <row r="47">
          <cell r="B47" t="str">
            <v>RBG 5</v>
          </cell>
          <cell r="C47" t="str">
            <v>UPJ REMBANG</v>
          </cell>
          <cell r="D47" t="str">
            <v>UPJ JUWANA</v>
          </cell>
        </row>
        <row r="48">
          <cell r="B48" t="str">
            <v>RBG 6</v>
          </cell>
          <cell r="C48" t="str">
            <v>UPJ REMBANG</v>
          </cell>
          <cell r="D4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">
          <cell r="D2">
            <v>390</v>
          </cell>
        </row>
      </sheetData>
      <sheetData sheetId="56" refreshError="1"/>
      <sheetData sheetId="57" refreshError="1"/>
      <sheetData sheetId="58">
        <row r="2">
          <cell r="D2">
            <v>390</v>
          </cell>
        </row>
      </sheetData>
      <sheetData sheetId="59" refreshError="1"/>
      <sheetData sheetId="60">
        <row r="2">
          <cell r="D2">
            <v>390</v>
          </cell>
        </row>
      </sheetData>
      <sheetData sheetId="61" refreshError="1"/>
      <sheetData sheetId="62" refreshError="1"/>
      <sheetData sheetId="63">
        <row r="2">
          <cell r="D2">
            <v>390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DTU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UPDATE 25 JANUARI 2007"/>
      <sheetName val="6"/>
      <sheetName val="1"/>
      <sheetName val="3"/>
      <sheetName val="4"/>
      <sheetName val="5"/>
      <sheetName val="penghitungan"/>
      <sheetName val="MATERIAL juni 05"/>
      <sheetName val="Sheet1"/>
      <sheetName val="Rekap PMG."/>
      <sheetName val="W-NAD"/>
      <sheetName val="Format"/>
      <sheetName val="master rab"/>
      <sheetName val="MENU1"/>
      <sheetName val="Smg"/>
      <sheetName val="MENU"/>
      <sheetName val="PARAMETER"/>
      <sheetName val="NerSubsis"/>
      <sheetName val="INPBA"/>
      <sheetName val="SuMBER"/>
      <sheetName val="UshDeb00"/>
      <sheetName val="BQ-E20-02(Rp)"/>
      <sheetName val="HPSI-Portion"/>
      <sheetName val="RKS"/>
      <sheetName val="Data"/>
      <sheetName val="Rekapitulasi"/>
      <sheetName val="PMT"/>
      <sheetName val="E3. ANALISA HS HAR TEK SUTM"/>
      <sheetName val="E6. ANALISA HS H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Q6" t="str">
            <v>REALISASI</v>
          </cell>
          <cell r="AA6" t="str">
            <v>AKUMULASI</v>
          </cell>
          <cell r="AI6" t="str">
            <v>KOMULATIF</v>
          </cell>
        </row>
        <row r="7">
          <cell r="O7" t="str">
            <v/>
          </cell>
          <cell r="Q7" t="str">
            <v>INNER</v>
          </cell>
          <cell r="R7" t="str">
            <v>TERIMA DARI</v>
          </cell>
          <cell r="S7" t="str">
            <v>PRODUKSI</v>
          </cell>
          <cell r="T7" t="str">
            <v xml:space="preserve"> TERIMA DARI </v>
          </cell>
          <cell r="U7" t="str">
            <v>KIRIM KE</v>
          </cell>
          <cell r="V7" t="str">
            <v>P S</v>
          </cell>
          <cell r="W7" t="str">
            <v>KWH</v>
          </cell>
          <cell r="X7" t="str">
            <v>KWH  T E R J U A L</v>
          </cell>
          <cell r="Y7" t="str">
            <v xml:space="preserve">   KERUGIAN  DALAM</v>
          </cell>
          <cell r="AA7" t="str">
            <v>INNER</v>
          </cell>
          <cell r="AB7" t="str">
            <v>TERIMA DARI</v>
          </cell>
          <cell r="AC7" t="str">
            <v>PRODUKSI</v>
          </cell>
          <cell r="AD7" t="str">
            <v xml:space="preserve"> TERIMA DARI </v>
          </cell>
          <cell r="AE7" t="str">
            <v>KIRIM KE</v>
          </cell>
          <cell r="AF7" t="str">
            <v>P S</v>
          </cell>
          <cell r="AG7" t="str">
            <v>KWH</v>
          </cell>
          <cell r="AH7" t="str">
            <v>KWH  T E R J U A L</v>
          </cell>
          <cell r="AI7" t="str">
            <v xml:space="preserve">   KERUGIAN  DLM</v>
          </cell>
        </row>
        <row r="8">
          <cell r="O8" t="str">
            <v>BULAN</v>
          </cell>
          <cell r="Q8" t="str">
            <v>EMBEDDED</v>
          </cell>
          <cell r="R8" t="str">
            <v>INCOMING</v>
          </cell>
          <cell r="S8" t="str">
            <v>SENDIRI KIT</v>
          </cell>
          <cell r="T8" t="str">
            <v>UNIT LAIN</v>
          </cell>
          <cell r="U8" t="str">
            <v>UNIT LAIN</v>
          </cell>
          <cell r="V8" t="str">
            <v>KIT SENDIRI</v>
          </cell>
          <cell r="W8" t="str">
            <v>SIAP JUAL</v>
          </cell>
          <cell r="X8" t="str">
            <v>SESUAI TUL III-09</v>
          </cell>
          <cell r="AA8" t="str">
            <v>EMBEDDED</v>
          </cell>
          <cell r="AB8" t="str">
            <v>INCOMING</v>
          </cell>
          <cell r="AC8" t="str">
            <v>SENDIRI KIT</v>
          </cell>
          <cell r="AD8" t="str">
            <v>UNIT LAIN</v>
          </cell>
          <cell r="AE8" t="str">
            <v>UNIT LAIN</v>
          </cell>
          <cell r="AF8" t="str">
            <v>KIT SENDIRI</v>
          </cell>
          <cell r="AG8" t="str">
            <v>SIAP JUAL</v>
          </cell>
          <cell r="AH8" t="str">
            <v>(SESUAI TUL III-09)</v>
          </cell>
        </row>
        <row r="9">
          <cell r="Q9" t="str">
            <v>(Tapen+Tulis)</v>
          </cell>
          <cell r="R9" t="str">
            <v>(NETTO)</v>
          </cell>
          <cell r="S9" t="str">
            <v>(Kr.Tgh+Kl.Angt)</v>
          </cell>
          <cell r="V9" t="str">
            <v>(Kr.Tgh+Kl.Angt)</v>
          </cell>
          <cell r="Y9" t="str">
            <v>kWh</v>
          </cell>
          <cell r="Z9" t="str">
            <v>Realisasi</v>
          </cell>
          <cell r="AA9" t="str">
            <v>(Tapen+Tulis)</v>
          </cell>
          <cell r="AB9" t="str">
            <v>(NETTO)</v>
          </cell>
          <cell r="AC9" t="str">
            <v>(Kr.Tgh+Kl.Angt)</v>
          </cell>
          <cell r="AF9" t="str">
            <v>(Kr.Tgh+Kl.Angt)</v>
          </cell>
          <cell r="AI9" t="str">
            <v>kWh</v>
          </cell>
          <cell r="AJ9" t="str">
            <v>Realisasi</v>
          </cell>
        </row>
        <row r="10">
          <cell r="O10">
            <v>1</v>
          </cell>
          <cell r="P10">
            <v>2</v>
          </cell>
          <cell r="Q10">
            <v>3</v>
          </cell>
          <cell r="R10">
            <v>4</v>
          </cell>
          <cell r="S10">
            <v>5</v>
          </cell>
          <cell r="T10">
            <v>6</v>
          </cell>
          <cell r="U10">
            <v>7</v>
          </cell>
          <cell r="V10">
            <v>8</v>
          </cell>
          <cell r="W10">
            <v>9</v>
          </cell>
          <cell r="X10">
            <v>10</v>
          </cell>
          <cell r="Y10">
            <v>11</v>
          </cell>
          <cell r="Z10">
            <v>12</v>
          </cell>
          <cell r="AA10">
            <v>13</v>
          </cell>
          <cell r="AB10">
            <v>14</v>
          </cell>
          <cell r="AC10">
            <v>15</v>
          </cell>
          <cell r="AD10">
            <v>16</v>
          </cell>
          <cell r="AE10">
            <v>17</v>
          </cell>
          <cell r="AF10">
            <v>18</v>
          </cell>
          <cell r="AG10">
            <v>19</v>
          </cell>
          <cell r="AH10">
            <v>20</v>
          </cell>
          <cell r="AI10">
            <v>21</v>
          </cell>
          <cell r="AJ10">
            <v>22</v>
          </cell>
        </row>
        <row r="11">
          <cell r="O11" t="str">
            <v>JAN</v>
          </cell>
          <cell r="P11" t="str">
            <v>BULAN JANUARI 2005</v>
          </cell>
          <cell r="Q11">
            <v>360327.32999999821</v>
          </cell>
          <cell r="R11">
            <v>60808531.799999997</v>
          </cell>
          <cell r="S11">
            <v>200.0000000007276</v>
          </cell>
          <cell r="T11">
            <v>3254251.2944000056</v>
          </cell>
          <cell r="U11">
            <v>2628201.0087999981</v>
          </cell>
          <cell r="V11">
            <v>1126</v>
          </cell>
          <cell r="W11">
            <v>61793983.415599987</v>
          </cell>
          <cell r="X11">
            <v>56497720</v>
          </cell>
          <cell r="Y11">
            <v>5296263.4155999869</v>
          </cell>
          <cell r="Z11">
            <v>8.5708399472802679</v>
          </cell>
          <cell r="AA11">
            <v>360327.32999999821</v>
          </cell>
          <cell r="AB11">
            <v>60808531.799999997</v>
          </cell>
          <cell r="AC11">
            <v>200.0000000007276</v>
          </cell>
          <cell r="AD11">
            <v>3254251.2944000056</v>
          </cell>
          <cell r="AE11">
            <v>2628201.0087999981</v>
          </cell>
          <cell r="AF11">
            <v>1126</v>
          </cell>
          <cell r="AG11">
            <v>61793983.415599987</v>
          </cell>
          <cell r="AH11">
            <v>56497720</v>
          </cell>
          <cell r="AI11">
            <v>5296263.4155999869</v>
          </cell>
          <cell r="AJ11">
            <v>8.5708399472802679</v>
          </cell>
        </row>
        <row r="12">
          <cell r="O12" t="str">
            <v>FEB</v>
          </cell>
          <cell r="P12" t="str">
            <v>BULAN PEBRUARI 2005</v>
          </cell>
          <cell r="Q12">
            <v>308729.51000000164</v>
          </cell>
          <cell r="R12">
            <v>54117246.600000001</v>
          </cell>
          <cell r="S12">
            <v>602641.19999999972</v>
          </cell>
          <cell r="T12">
            <v>3530469.1967999968</v>
          </cell>
          <cell r="U12">
            <v>2308257.6377290334</v>
          </cell>
          <cell r="V12">
            <v>800</v>
          </cell>
          <cell r="W12">
            <v>56250028.869070962</v>
          </cell>
          <cell r="X12">
            <v>53931866</v>
          </cell>
          <cell r="Y12">
            <v>2318162.8690709621</v>
          </cell>
          <cell r="Z12">
            <v>4.1211763188011483</v>
          </cell>
          <cell r="AA12">
            <v>669056.83999999985</v>
          </cell>
          <cell r="AB12">
            <v>114925778.40000001</v>
          </cell>
          <cell r="AC12">
            <v>602841.20000000042</v>
          </cell>
          <cell r="AD12">
            <v>6784720.4912000019</v>
          </cell>
          <cell r="AE12">
            <v>4936458.6465290319</v>
          </cell>
          <cell r="AF12">
            <v>1926</v>
          </cell>
          <cell r="AG12">
            <v>118044012.28467095</v>
          </cell>
          <cell r="AH12">
            <v>110429586</v>
          </cell>
          <cell r="AI12">
            <v>7614426.284670949</v>
          </cell>
          <cell r="AJ12">
            <v>6.4504976892078663</v>
          </cell>
        </row>
        <row r="13">
          <cell r="O13" t="str">
            <v>MAR</v>
          </cell>
          <cell r="P13" t="str">
            <v>BULAN MARET 2005</v>
          </cell>
          <cell r="Q13">
            <v>317079.1799999997</v>
          </cell>
          <cell r="R13">
            <v>59700406.200000003</v>
          </cell>
          <cell r="S13">
            <v>1518289.2</v>
          </cell>
          <cell r="T13">
            <v>4052286.8743999968</v>
          </cell>
          <cell r="U13">
            <v>2652191.2871999978</v>
          </cell>
          <cell r="V13">
            <v>152</v>
          </cell>
          <cell r="W13">
            <v>62935718.167199999</v>
          </cell>
          <cell r="X13">
            <v>57241657</v>
          </cell>
          <cell r="Y13">
            <v>5694061.1671999991</v>
          </cell>
          <cell r="Z13">
            <v>9.0474238366085</v>
          </cell>
          <cell r="AA13">
            <v>986136.01999999955</v>
          </cell>
          <cell r="AB13">
            <v>174626184.60000002</v>
          </cell>
          <cell r="AC13">
            <v>2121130.4000000004</v>
          </cell>
          <cell r="AD13">
            <v>10837007.365599999</v>
          </cell>
          <cell r="AE13">
            <v>7588649.9337290302</v>
          </cell>
          <cell r="AF13">
            <v>2078</v>
          </cell>
          <cell r="AG13">
            <v>180979730.45187095</v>
          </cell>
          <cell r="AH13">
            <v>167671243</v>
          </cell>
          <cell r="AI13">
            <v>13308487.451870948</v>
          </cell>
          <cell r="AJ13">
            <v>7.3535789995057792</v>
          </cell>
        </row>
        <row r="14">
          <cell r="O14" t="str">
            <v>APR</v>
          </cell>
          <cell r="P14" t="str">
            <v>BULAN APRIL 2005</v>
          </cell>
          <cell r="Q14">
            <v>373737.87999999896</v>
          </cell>
          <cell r="R14">
            <v>59601829.600000001</v>
          </cell>
          <cell r="S14">
            <v>498952.40000000101</v>
          </cell>
          <cell r="T14">
            <v>3811705.2791999914</v>
          </cell>
          <cell r="U14">
            <v>2372773.384800001</v>
          </cell>
          <cell r="V14">
            <v>2234</v>
          </cell>
          <cell r="W14">
            <v>61911217.774399996</v>
          </cell>
          <cell r="X14">
            <v>57022767</v>
          </cell>
          <cell r="Y14">
            <v>4888450.7743999958</v>
          </cell>
          <cell r="Z14">
            <v>7.8959047328275096</v>
          </cell>
          <cell r="AA14">
            <v>1359873.8999999985</v>
          </cell>
          <cell r="AB14">
            <v>234228014.20000002</v>
          </cell>
          <cell r="AC14">
            <v>2620082.8000000012</v>
          </cell>
          <cell r="AD14">
            <v>14648712.644799991</v>
          </cell>
          <cell r="AE14">
            <v>9961423.3185290322</v>
          </cell>
          <cell r="AF14">
            <v>4312</v>
          </cell>
          <cell r="AG14">
            <v>242890948.22627094</v>
          </cell>
          <cell r="AH14">
            <v>224694010</v>
          </cell>
          <cell r="AI14">
            <v>18196938.226270944</v>
          </cell>
          <cell r="AJ14">
            <v>7.4918140668293427</v>
          </cell>
        </row>
        <row r="15">
          <cell r="O15" t="str">
            <v>MEI</v>
          </cell>
          <cell r="P15" t="str">
            <v>BULAN MEI 2005</v>
          </cell>
          <cell r="Q15">
            <v>397589.9299999997</v>
          </cell>
          <cell r="R15">
            <v>62379095.600000001</v>
          </cell>
          <cell r="S15">
            <v>98509</v>
          </cell>
          <cell r="T15">
            <v>4209450.3359999945</v>
          </cell>
          <cell r="U15">
            <v>2527144.8824322582</v>
          </cell>
          <cell r="V15">
            <v>1208</v>
          </cell>
          <cell r="W15">
            <v>64556291.983567737</v>
          </cell>
          <cell r="X15">
            <v>57663760</v>
          </cell>
          <cell r="Y15">
            <v>6892531.983567737</v>
          </cell>
          <cell r="Z15">
            <v>10.676778005344813</v>
          </cell>
          <cell r="AA15">
            <v>1757463.8299999982</v>
          </cell>
          <cell r="AB15">
            <v>296607109.80000001</v>
          </cell>
          <cell r="AC15">
            <v>2718591.8000000012</v>
          </cell>
          <cell r="AD15">
            <v>18858162.980799984</v>
          </cell>
          <cell r="AE15">
            <v>12488568.20096129</v>
          </cell>
          <cell r="AF15">
            <v>5520</v>
          </cell>
          <cell r="AG15">
            <v>307447240.20983869</v>
          </cell>
          <cell r="AH15">
            <v>282357770</v>
          </cell>
          <cell r="AI15">
            <v>25089470.209838681</v>
          </cell>
          <cell r="AJ15">
            <v>8.1605774677680092</v>
          </cell>
        </row>
        <row r="16">
          <cell r="O16" t="str">
            <v>JUN</v>
          </cell>
          <cell r="P16" t="str">
            <v>BULAN JUNI 2005</v>
          </cell>
          <cell r="Q16">
            <v>509499.54000000283</v>
          </cell>
          <cell r="R16">
            <v>60218660.399999999</v>
          </cell>
          <cell r="S16">
            <v>469675.99999999889</v>
          </cell>
          <cell r="T16">
            <v>4050526.8600000013</v>
          </cell>
          <cell r="U16">
            <v>2545524.7271999982</v>
          </cell>
          <cell r="V16">
            <v>783</v>
          </cell>
          <cell r="W16">
            <v>62702055.072799996</v>
          </cell>
          <cell r="X16">
            <v>57012075</v>
          </cell>
          <cell r="Y16">
            <v>5689980.0727999955</v>
          </cell>
          <cell r="Z16">
            <v>9.0746309131234444</v>
          </cell>
          <cell r="AA16">
            <v>2266963.370000001</v>
          </cell>
          <cell r="AB16">
            <v>356825770.19999999</v>
          </cell>
          <cell r="AC16">
            <v>3188267.8000000003</v>
          </cell>
          <cell r="AD16">
            <v>22908689.840799987</v>
          </cell>
          <cell r="AE16">
            <v>15034092.928161288</v>
          </cell>
          <cell r="AF16">
            <v>6303</v>
          </cell>
          <cell r="AG16">
            <v>370149295.28263867</v>
          </cell>
          <cell r="AH16">
            <v>339369845</v>
          </cell>
          <cell r="AI16">
            <v>30779450.282638676</v>
          </cell>
          <cell r="AJ16">
            <v>8.3154150703261767</v>
          </cell>
        </row>
        <row r="17">
          <cell r="O17" t="str">
            <v>JUL</v>
          </cell>
          <cell r="P17" t="str">
            <v>BULAN JULI 2005</v>
          </cell>
          <cell r="Q17">
            <v>544484.16000000015</v>
          </cell>
          <cell r="R17">
            <v>61039885.200000003</v>
          </cell>
          <cell r="S17">
            <v>796611</v>
          </cell>
          <cell r="T17">
            <v>3967268.7600000082</v>
          </cell>
          <cell r="U17">
            <v>2607367.0896000029</v>
          </cell>
          <cell r="V17">
            <v>111</v>
          </cell>
          <cell r="W17">
            <v>63740771.030400001</v>
          </cell>
          <cell r="X17">
            <v>56873669</v>
          </cell>
          <cell r="Y17">
            <v>6867102.0304000005</v>
          </cell>
          <cell r="Z17">
            <v>10.773484410982197</v>
          </cell>
          <cell r="AA17">
            <v>2811447.5300000012</v>
          </cell>
          <cell r="AB17">
            <v>417865655.39999998</v>
          </cell>
          <cell r="AC17">
            <v>3984878.8000000003</v>
          </cell>
          <cell r="AD17">
            <v>26875958.600799996</v>
          </cell>
          <cell r="AE17">
            <v>17641460.01776129</v>
          </cell>
          <cell r="AF17">
            <v>6414</v>
          </cell>
          <cell r="AG17">
            <v>433890066.31303865</v>
          </cell>
          <cell r="AH17">
            <v>396243514</v>
          </cell>
          <cell r="AI17">
            <v>37646552.313038677</v>
          </cell>
          <cell r="AJ17">
            <v>8.6765186013449362</v>
          </cell>
        </row>
        <row r="18">
          <cell r="O18" t="str">
            <v>AGT</v>
          </cell>
          <cell r="P18" t="str">
            <v>BULAN AGUSTUS 2005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2811447.5300000012</v>
          </cell>
          <cell r="AB18">
            <v>417865655.39999998</v>
          </cell>
          <cell r="AC18">
            <v>3984878.8000000003</v>
          </cell>
          <cell r="AD18">
            <v>26875958.600799996</v>
          </cell>
          <cell r="AE18">
            <v>17641460.01776129</v>
          </cell>
          <cell r="AF18">
            <v>6414</v>
          </cell>
          <cell r="AG18">
            <v>433890066.31303865</v>
          </cell>
          <cell r="AH18">
            <v>396243514</v>
          </cell>
          <cell r="AI18">
            <v>37646552.313038677</v>
          </cell>
          <cell r="AJ18">
            <v>8.6765186013449362</v>
          </cell>
        </row>
        <row r="19">
          <cell r="O19" t="str">
            <v>SEP</v>
          </cell>
          <cell r="P19" t="str">
            <v>BULAN SEPTEMBER 2005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2811447.5300000012</v>
          </cell>
          <cell r="AB19">
            <v>417865655.39999998</v>
          </cell>
          <cell r="AC19">
            <v>3984878.8000000003</v>
          </cell>
          <cell r="AD19">
            <v>26875958.600799996</v>
          </cell>
          <cell r="AE19">
            <v>17641460.01776129</v>
          </cell>
          <cell r="AF19">
            <v>6414</v>
          </cell>
          <cell r="AG19">
            <v>433890066.31303865</v>
          </cell>
          <cell r="AH19">
            <v>396243514</v>
          </cell>
          <cell r="AI19">
            <v>37646552.313038677</v>
          </cell>
          <cell r="AJ19">
            <v>8.6765186013449362</v>
          </cell>
        </row>
        <row r="20">
          <cell r="O20" t="str">
            <v>OKT</v>
          </cell>
          <cell r="P20" t="str">
            <v>BULAN OKTOBER 2005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2811447.5300000012</v>
          </cell>
          <cell r="AB20">
            <v>417865655.39999998</v>
          </cell>
          <cell r="AC20">
            <v>3984878.8000000003</v>
          </cell>
          <cell r="AD20">
            <v>26875958.600799996</v>
          </cell>
          <cell r="AE20">
            <v>17641460.01776129</v>
          </cell>
          <cell r="AF20">
            <v>6414</v>
          </cell>
          <cell r="AG20">
            <v>433890066.31303865</v>
          </cell>
          <cell r="AH20">
            <v>396243514</v>
          </cell>
          <cell r="AI20">
            <v>37646552.313038677</v>
          </cell>
          <cell r="AJ20">
            <v>8.6765186013449362</v>
          </cell>
        </row>
        <row r="21">
          <cell r="O21" t="str">
            <v>NOP</v>
          </cell>
          <cell r="P21" t="str">
            <v>BULAN NOPEMBER 2005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2811447.5300000012</v>
          </cell>
          <cell r="AB21">
            <v>417865655.39999998</v>
          </cell>
          <cell r="AC21">
            <v>3984878.8000000003</v>
          </cell>
          <cell r="AD21">
            <v>26875958.600799996</v>
          </cell>
          <cell r="AE21">
            <v>17641460.01776129</v>
          </cell>
          <cell r="AF21">
            <v>6414</v>
          </cell>
          <cell r="AG21">
            <v>433890066.31303865</v>
          </cell>
          <cell r="AH21">
            <v>396243514</v>
          </cell>
          <cell r="AI21">
            <v>37646552.313038677</v>
          </cell>
          <cell r="AJ21">
            <v>8.6765186013449362</v>
          </cell>
        </row>
        <row r="22">
          <cell r="O22" t="str">
            <v>OKT</v>
          </cell>
          <cell r="P22" t="str">
            <v>BULAN OKTOBER 2005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2811447.5300000012</v>
          </cell>
          <cell r="AB22">
            <v>417865655.39999998</v>
          </cell>
          <cell r="AC22">
            <v>3984878.8000000003</v>
          </cell>
          <cell r="AD22">
            <v>26875958.600799996</v>
          </cell>
          <cell r="AE22">
            <v>17641460.01776129</v>
          </cell>
          <cell r="AF22">
            <v>6414</v>
          </cell>
          <cell r="AG22">
            <v>433890066.31303865</v>
          </cell>
          <cell r="AH22">
            <v>396243514</v>
          </cell>
          <cell r="AI22">
            <v>37646552.313038677</v>
          </cell>
          <cell r="AJ22">
            <v>8.6765186013449362</v>
          </cell>
        </row>
        <row r="23">
          <cell r="O23" t="str">
            <v>KOMULATIF</v>
          </cell>
          <cell r="Q23">
            <v>2811447.5300000012</v>
          </cell>
          <cell r="R23">
            <v>417865655.39999998</v>
          </cell>
          <cell r="S23">
            <v>3984878.8000000003</v>
          </cell>
          <cell r="T23">
            <v>26875958.600799996</v>
          </cell>
          <cell r="U23">
            <v>17641460.01776129</v>
          </cell>
          <cell r="V23">
            <v>6414</v>
          </cell>
          <cell r="W23">
            <v>433890066.31303865</v>
          </cell>
          <cell r="X23">
            <v>396243514</v>
          </cell>
          <cell r="Y23">
            <v>37646552.313038647</v>
          </cell>
          <cell r="Z23">
            <v>8.6765186013449291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"/>
      <sheetName val="REK AP"/>
      <sheetName val="REKAP"/>
      <sheetName val="REKAP UNIT A"/>
      <sheetName val="REKAP UNIT 1"/>
      <sheetName val="REKAP UNIT 2"/>
      <sheetName val="MURNI TOT"/>
      <sheetName val="APLN 1"/>
      <sheetName val="APLN 2"/>
      <sheetName val="TOT"/>
      <sheetName val="DAF PROY"/>
      <sheetName val="Neraca seAPJ"/>
      <sheetName val="aruskas"/>
      <sheetName val="Hal-1"/>
      <sheetName val="DeVIASI"/>
      <sheetName val="KoMposisi"/>
      <sheetName val="JAN07"/>
      <sheetName val="Jasa"/>
      <sheetName val="Mat"/>
      <sheetName val="APBN"/>
      <sheetName val="MATERIAL juni 05"/>
      <sheetName val="UPDATE 25 JANUARI 2007"/>
      <sheetName val="Format"/>
      <sheetName val="DTU"/>
      <sheetName val="Data"/>
      <sheetName val="O &amp; M"/>
      <sheetName val="Asumsi"/>
      <sheetName val="Uraian"/>
      <sheetName val="dengan pembangkitan"/>
      <sheetName val="NerSubsis"/>
      <sheetName val="PMT"/>
      <sheetName val="Sheet3"/>
      <sheetName val="TRANS"/>
      <sheetName val="01 A"/>
      <sheetName val="Smg"/>
      <sheetName val="Pk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UpahB"/>
      <sheetName val="Analisa UpahA"/>
      <sheetName val="REKAP SAL3"/>
      <sheetName val="TERBIL"/>
      <sheetName val="REKAP PLN"/>
      <sheetName val="REKAPVOL"/>
      <sheetName val="3.a An HS Pengendalian"/>
      <sheetName val="3.e. Analisa HarJar"/>
      <sheetName val="Realisasi UMK 2014"/>
      <sheetName val="1.Proyeksi UMK"/>
      <sheetName val="D2. ANL WAKTU INSHAR"/>
      <sheetName val="D2. ANALISA HS INSHAR"/>
      <sheetName val="Analisa Biaya Sar. Har.Jar"/>
      <sheetName val="1.a Personil &amp; sarana"/>
      <sheetName val="1.b HS BIAYA SDM HP"/>
      <sheetName val="1.Personil &amp; sarana (2)"/>
      <sheetName val="2.b HS SARAN KEND"/>
      <sheetName val="2.Upah Pokok "/>
      <sheetName val="2.aT.Posisi, T.Cuti &amp; Extrafood"/>
      <sheetName val="2.bKomparasi REMUNERASI"/>
      <sheetName val="2.c.Tunjangan Masa Kerja"/>
      <sheetName val="2.d.Premi Jamsostek"/>
      <sheetName val="2.e.THR &amp; Uang Pengakhiran"/>
      <sheetName val="2.f.Upah Lembur &amp; SPPD"/>
      <sheetName val="2.g.Resume"/>
      <sheetName val="2.c.MB STATION "/>
      <sheetName val="2.d.PCK UP  1300"/>
      <sheetName val="2.d.PCK UP 2000"/>
      <sheetName val="3.e. MOT BEK "/>
      <sheetName val="3.e. MOT  SPRT"/>
      <sheetName val="3.b.AN Biaya Operasi"/>
      <sheetName val="Analisa Biaya Sarana Inspeksi"/>
      <sheetName val="3d.HS INSP"/>
      <sheetName val="THP Extra Fooding"/>
      <sheetName val="Analisa Biaya OpIns Ver"/>
      <sheetName val="HPS"/>
      <sheetName val="REKAP"/>
      <sheetName val="Analisa Biaya APD Ins GI"/>
      <sheetName val="Analisa Biaya APD Opsisdis"/>
      <sheetName val="Analisa Biaya APD SCADA"/>
      <sheetName val="Analisa ANGGARAN"/>
      <sheetName val="Sheet1"/>
      <sheetName val="2.c.MB STATION  (2)"/>
      <sheetName val="2.d.PCK UP  1300 (2)"/>
      <sheetName val="2.d.PCK UP 2000 (2)"/>
      <sheetName val="3.e. MOT BEK  (2)"/>
      <sheetName val="3.e. MOT  SPRT (2)"/>
      <sheetName val="DTU"/>
      <sheetName val="W-N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D2">
            <v>390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DUAN"/>
      <sheetName val="RAB_FINAL_OKE"/>
      <sheetName val="A. DATA AREA -1-"/>
      <sheetName val="B2. UPAH TENAGA -3-"/>
      <sheetName val="D1. HS INSPEKSI"/>
      <sheetName val="D2. ANALISA HS INSP"/>
      <sheetName val="E. BIAYA HAR -10-"/>
      <sheetName val="E1. ANALISA HS ROW"/>
      <sheetName val="C1. HARGA SATUAN SARANA"/>
      <sheetName val="E2. BIAYA HAR TEK SUTM"/>
      <sheetName val="E3. ANALISA HS HAR TEK SUTM"/>
      <sheetName val="E4. BIAYA HAR GARDU"/>
      <sheetName val="E5. REKAP HS HAR GRD"/>
      <sheetName val="E6. ANALISA HS HAR"/>
      <sheetName val="MAT HAR RUTIN"/>
      <sheetName val="UMK"/>
      <sheetName val="ANALISA HAR"/>
      <sheetName val="BLANGKO RAB"/>
      <sheetName val="Neraca seAPJ"/>
      <sheetName val="W-NA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>
        <row r="2">
          <cell r="D2">
            <v>390</v>
          </cell>
        </row>
      </sheetData>
      <sheetData sheetId="11" refreshError="1"/>
      <sheetData sheetId="12" refreshError="1"/>
      <sheetData sheetId="13">
        <row r="2">
          <cell r="D2">
            <v>390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sa"/>
      <sheetName val="Mat"/>
      <sheetName val="RAB"/>
      <sheetName val="contoh"/>
      <sheetName val="LKF trw 3"/>
      <sheetName val="K73-np"/>
      <sheetName val="K73-dp"/>
      <sheetName val="W-NAD"/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1"/>
      <sheetName val="Sheet4"/>
      <sheetName val="Cover"/>
      <sheetName val="DTU"/>
      <sheetName val="PMT"/>
      <sheetName val="E3. ANALISA HS HAR TEK SUTM"/>
      <sheetName val="E6. ANALISA HS HAR"/>
      <sheetName val="JAN07"/>
      <sheetName val="D2. ANALISA HS INSHAR"/>
      <sheetName val="Kontrak vs Realisasi Gas"/>
      <sheetName val="Neraca seAPJ"/>
      <sheetName val="Asumsi"/>
      <sheetName val="Smg"/>
      <sheetName val="Resource Plan (2)"/>
      <sheetName val="DeVIASI"/>
      <sheetName val="KoMposisi"/>
      <sheetName val="FORM-B"/>
      <sheetName val="Rekap PMG."/>
      <sheetName val="UPDATE 25 JANUARI 2007"/>
      <sheetName val="RKS"/>
      <sheetName val="SuMBER"/>
      <sheetName val="master rab"/>
      <sheetName val="graf2"/>
    </sheetNames>
    <sheetDataSet>
      <sheetData sheetId="0">
        <row r="1">
          <cell r="C1" t="str">
            <v>PT. PLN (PERSERO)</v>
          </cell>
        </row>
        <row r="2">
          <cell r="C2" t="str">
            <v>DISTRIBUSI JAWA TENGAH DAN D.I. YOGYAKARTA</v>
          </cell>
        </row>
        <row r="3">
          <cell r="C3" t="str">
            <v>APJ PURWOKERTO</v>
          </cell>
        </row>
        <row r="7">
          <cell r="B7" t="str">
            <v>KODE</v>
          </cell>
          <cell r="C7" t="str">
            <v>NAMA KONTRUKSI</v>
          </cell>
          <cell r="D7" t="str">
            <v>SATUAN</v>
          </cell>
          <cell r="E7" t="str">
            <v>HARGA            SATUAN '08</v>
          </cell>
          <cell r="F7" t="str">
            <v>PENAWARAN</v>
          </cell>
        </row>
        <row r="8">
          <cell r="C8" t="str">
            <v>UPAH BORONGAN PEKERJAAN JTM 20 KV</v>
          </cell>
        </row>
        <row r="9">
          <cell r="C9" t="str">
            <v>KONSTRUKSI JTM 1 PHASA</v>
          </cell>
        </row>
        <row r="10">
          <cell r="C10" t="str">
            <v>PASANG</v>
          </cell>
          <cell r="F10">
            <v>0</v>
          </cell>
        </row>
        <row r="11">
          <cell r="B11">
            <v>0</v>
          </cell>
          <cell r="F11">
            <v>0</v>
          </cell>
        </row>
        <row r="12">
          <cell r="B12" t="str">
            <v>SA1</v>
          </cell>
          <cell r="C12" t="str">
            <v xml:space="preserve">SA 1 </v>
          </cell>
          <cell r="D12" t="str">
            <v>Unit</v>
          </cell>
          <cell r="E12">
            <v>16363</v>
          </cell>
          <cell r="F12">
            <v>16363</v>
          </cell>
        </row>
        <row r="13">
          <cell r="B13" t="str">
            <v>SA1A</v>
          </cell>
          <cell r="C13" t="str">
            <v>SA 1 - A</v>
          </cell>
          <cell r="D13" t="str">
            <v>Unit</v>
          </cell>
          <cell r="E13">
            <v>16363</v>
          </cell>
          <cell r="F13">
            <v>16363</v>
          </cell>
        </row>
        <row r="14">
          <cell r="B14" t="str">
            <v>SA1B</v>
          </cell>
          <cell r="C14" t="str">
            <v>SA 1 - B</v>
          </cell>
          <cell r="D14" t="str">
            <v>Unit</v>
          </cell>
          <cell r="E14">
            <v>16363</v>
          </cell>
          <cell r="F14">
            <v>16363</v>
          </cell>
        </row>
        <row r="15">
          <cell r="B15" t="str">
            <v>SA2A</v>
          </cell>
          <cell r="C15" t="str">
            <v>SA 2 - A</v>
          </cell>
          <cell r="D15" t="str">
            <v>Unit</v>
          </cell>
          <cell r="E15">
            <v>26533</v>
          </cell>
          <cell r="F15">
            <v>26533</v>
          </cell>
        </row>
        <row r="16">
          <cell r="B16" t="str">
            <v>SA21</v>
          </cell>
          <cell r="C16" t="str">
            <v>SA 2 - 1</v>
          </cell>
          <cell r="D16" t="str">
            <v>Unit</v>
          </cell>
          <cell r="E16">
            <v>26533</v>
          </cell>
          <cell r="F16">
            <v>26533</v>
          </cell>
        </row>
        <row r="17">
          <cell r="B17" t="str">
            <v>SA3</v>
          </cell>
          <cell r="C17" t="str">
            <v>SA 3</v>
          </cell>
          <cell r="D17" t="str">
            <v>Unit</v>
          </cell>
          <cell r="E17">
            <v>26533</v>
          </cell>
          <cell r="F17">
            <v>26533</v>
          </cell>
        </row>
        <row r="18">
          <cell r="B18" t="str">
            <v>SA4</v>
          </cell>
          <cell r="C18" t="str">
            <v>SA 4</v>
          </cell>
          <cell r="D18" t="str">
            <v>Unit</v>
          </cell>
          <cell r="E18">
            <v>38330</v>
          </cell>
          <cell r="F18">
            <v>38330</v>
          </cell>
        </row>
        <row r="19">
          <cell r="B19" t="str">
            <v>SA5</v>
          </cell>
          <cell r="C19" t="str">
            <v>SA 5</v>
          </cell>
          <cell r="D19" t="str">
            <v>Unit</v>
          </cell>
          <cell r="E19">
            <v>20428</v>
          </cell>
          <cell r="F19">
            <v>20428</v>
          </cell>
        </row>
        <row r="20">
          <cell r="B20" t="str">
            <v>SA51</v>
          </cell>
          <cell r="C20" t="str">
            <v>SA 5 - 1</v>
          </cell>
          <cell r="D20" t="str">
            <v>Unit</v>
          </cell>
          <cell r="E20">
            <v>20428</v>
          </cell>
          <cell r="F20">
            <v>20428</v>
          </cell>
        </row>
        <row r="21">
          <cell r="B21" t="str">
            <v>SA52</v>
          </cell>
          <cell r="C21" t="str">
            <v>SA 5 - 2</v>
          </cell>
          <cell r="D21" t="str">
            <v>Unit</v>
          </cell>
          <cell r="E21">
            <v>20428</v>
          </cell>
          <cell r="F21">
            <v>20428</v>
          </cell>
        </row>
        <row r="22">
          <cell r="B22" t="str">
            <v>SA53</v>
          </cell>
          <cell r="C22" t="str">
            <v>SA 5 - 3</v>
          </cell>
          <cell r="D22" t="str">
            <v>Unit</v>
          </cell>
          <cell r="E22">
            <v>20428</v>
          </cell>
          <cell r="F22">
            <v>20428</v>
          </cell>
        </row>
        <row r="23">
          <cell r="B23" t="str">
            <v>SA54</v>
          </cell>
          <cell r="C23" t="str">
            <v>SA 5 - 4</v>
          </cell>
          <cell r="D23" t="str">
            <v>Unit</v>
          </cell>
          <cell r="E23">
            <v>20428</v>
          </cell>
          <cell r="F23">
            <v>20428</v>
          </cell>
        </row>
        <row r="24">
          <cell r="B24" t="str">
            <v>SA6</v>
          </cell>
          <cell r="C24" t="str">
            <v>SA 6</v>
          </cell>
          <cell r="D24" t="str">
            <v>Unit</v>
          </cell>
          <cell r="E24">
            <v>38330</v>
          </cell>
          <cell r="F24">
            <v>38330</v>
          </cell>
        </row>
        <row r="25">
          <cell r="B25" t="str">
            <v>CA1</v>
          </cell>
          <cell r="C25" t="str">
            <v xml:space="preserve">CA 1 </v>
          </cell>
          <cell r="D25" t="str">
            <v>Unit</v>
          </cell>
          <cell r="E25">
            <v>16363</v>
          </cell>
          <cell r="F25">
            <v>16363</v>
          </cell>
        </row>
        <row r="26">
          <cell r="B26" t="str">
            <v>CA1A</v>
          </cell>
          <cell r="C26" t="str">
            <v>CA 1 - A</v>
          </cell>
          <cell r="D26" t="str">
            <v>Unit</v>
          </cell>
          <cell r="E26">
            <v>16363</v>
          </cell>
          <cell r="F26">
            <v>16363</v>
          </cell>
        </row>
        <row r="27">
          <cell r="B27" t="str">
            <v>CA1B</v>
          </cell>
          <cell r="C27" t="str">
            <v>CA 1 - B</v>
          </cell>
          <cell r="D27" t="str">
            <v>Unit</v>
          </cell>
          <cell r="E27">
            <v>16363</v>
          </cell>
          <cell r="F27">
            <v>16363</v>
          </cell>
        </row>
        <row r="28">
          <cell r="B28" t="str">
            <v>CA2A</v>
          </cell>
          <cell r="C28" t="str">
            <v>CA 2 - A</v>
          </cell>
          <cell r="D28" t="str">
            <v>Unit</v>
          </cell>
          <cell r="E28">
            <v>26533</v>
          </cell>
          <cell r="F28">
            <v>26533</v>
          </cell>
        </row>
        <row r="29">
          <cell r="B29" t="str">
            <v>CA21</v>
          </cell>
          <cell r="C29" t="str">
            <v>CA 2 - 1</v>
          </cell>
          <cell r="D29" t="str">
            <v>Unit</v>
          </cell>
          <cell r="E29">
            <v>26533</v>
          </cell>
          <cell r="F29">
            <v>26533</v>
          </cell>
        </row>
        <row r="30">
          <cell r="B30" t="str">
            <v>CA3</v>
          </cell>
          <cell r="C30" t="str">
            <v>CA 3</v>
          </cell>
          <cell r="D30" t="str">
            <v>Unit</v>
          </cell>
          <cell r="E30">
            <v>38330</v>
          </cell>
          <cell r="F30">
            <v>38330</v>
          </cell>
        </row>
        <row r="31">
          <cell r="B31" t="str">
            <v>CA4</v>
          </cell>
          <cell r="C31" t="str">
            <v>CA 4</v>
          </cell>
          <cell r="D31" t="str">
            <v>Unit</v>
          </cell>
          <cell r="E31">
            <v>20428</v>
          </cell>
          <cell r="F31">
            <v>20428</v>
          </cell>
        </row>
        <row r="32">
          <cell r="B32" t="str">
            <v>CA5</v>
          </cell>
          <cell r="C32" t="str">
            <v>CA 5</v>
          </cell>
          <cell r="D32" t="str">
            <v>Unit</v>
          </cell>
          <cell r="E32">
            <v>20428</v>
          </cell>
          <cell r="F32">
            <v>20428</v>
          </cell>
        </row>
        <row r="33">
          <cell r="B33" t="str">
            <v>CA51</v>
          </cell>
          <cell r="C33" t="str">
            <v>CA 5 - 1</v>
          </cell>
          <cell r="D33" t="str">
            <v>Unit</v>
          </cell>
          <cell r="E33">
            <v>20428</v>
          </cell>
          <cell r="F33">
            <v>20428</v>
          </cell>
        </row>
        <row r="34">
          <cell r="B34" t="str">
            <v>CA52</v>
          </cell>
          <cell r="C34" t="str">
            <v>CA 5 - 2</v>
          </cell>
          <cell r="D34" t="str">
            <v>Unit</v>
          </cell>
          <cell r="E34">
            <v>20428</v>
          </cell>
          <cell r="F34">
            <v>20428</v>
          </cell>
        </row>
        <row r="35">
          <cell r="B35" t="str">
            <v>CA53</v>
          </cell>
          <cell r="C35" t="str">
            <v>CA 5 - 3</v>
          </cell>
          <cell r="D35" t="str">
            <v>Unit</v>
          </cell>
          <cell r="E35">
            <v>20428</v>
          </cell>
          <cell r="F35">
            <v>20428</v>
          </cell>
        </row>
        <row r="36">
          <cell r="B36" t="str">
            <v>CA54</v>
          </cell>
          <cell r="C36" t="str">
            <v>CA 5 - 4</v>
          </cell>
          <cell r="D36" t="str">
            <v>Unit</v>
          </cell>
          <cell r="E36">
            <v>20428</v>
          </cell>
          <cell r="F36">
            <v>20428</v>
          </cell>
        </row>
        <row r="37">
          <cell r="B37" t="str">
            <v>CA6</v>
          </cell>
          <cell r="C37" t="str">
            <v>CA 6</v>
          </cell>
          <cell r="D37" t="str">
            <v>Unit</v>
          </cell>
          <cell r="E37">
            <v>38330</v>
          </cell>
          <cell r="F37">
            <v>38330</v>
          </cell>
        </row>
        <row r="38">
          <cell r="B38" t="str">
            <v>pp</v>
          </cell>
          <cell r="C38" t="str">
            <v>PENGHALANG PANJAT</v>
          </cell>
          <cell r="D38" t="str">
            <v>Unit</v>
          </cell>
          <cell r="E38">
            <v>5715</v>
          </cell>
          <cell r="F38">
            <v>5715</v>
          </cell>
        </row>
        <row r="39">
          <cell r="B39" t="str">
            <v>P12A</v>
          </cell>
          <cell r="C39" t="str">
            <v>P12 A</v>
          </cell>
          <cell r="D39" t="str">
            <v>Unit</v>
          </cell>
          <cell r="E39">
            <v>37563.943721125579</v>
          </cell>
          <cell r="F39">
            <v>37563</v>
          </cell>
        </row>
        <row r="40">
          <cell r="B40" t="str">
            <v>P12B</v>
          </cell>
          <cell r="C40" t="str">
            <v>P12 B</v>
          </cell>
          <cell r="D40" t="str">
            <v>Unit</v>
          </cell>
          <cell r="E40">
            <v>42004.409911801762</v>
          </cell>
          <cell r="F40">
            <v>42004</v>
          </cell>
        </row>
        <row r="41">
          <cell r="B41" t="str">
            <v>P12C</v>
          </cell>
          <cell r="C41" t="str">
            <v>P12 C</v>
          </cell>
          <cell r="D41" t="str">
            <v>Unit</v>
          </cell>
          <cell r="E41">
            <v>50405.291894162117</v>
          </cell>
          <cell r="F41">
            <v>50405</v>
          </cell>
        </row>
        <row r="42">
          <cell r="B42" t="str">
            <v>P12C'</v>
          </cell>
          <cell r="C42" t="str">
            <v>P12 C</v>
          </cell>
          <cell r="D42" t="str">
            <v>Unit</v>
          </cell>
          <cell r="E42">
            <v>50405.291894162117</v>
          </cell>
          <cell r="F42">
            <v>50405</v>
          </cell>
        </row>
        <row r="43">
          <cell r="F43">
            <v>0</v>
          </cell>
        </row>
        <row r="44">
          <cell r="B44" t="str">
            <v>bsA1</v>
          </cell>
          <cell r="C44" t="str">
            <v xml:space="preserve">    Bongkar SA 1 </v>
          </cell>
          <cell r="D44" t="str">
            <v>Unit</v>
          </cell>
          <cell r="E44">
            <v>9817.7999999999993</v>
          </cell>
          <cell r="F44">
            <v>9817</v>
          </cell>
        </row>
        <row r="45">
          <cell r="B45" t="str">
            <v>bsA1A</v>
          </cell>
          <cell r="C45" t="str">
            <v xml:space="preserve">    Bongkar SA 1 - A</v>
          </cell>
          <cell r="D45" t="str">
            <v>Unit</v>
          </cell>
          <cell r="E45">
            <v>9817.7999999999993</v>
          </cell>
          <cell r="F45">
            <v>9817</v>
          </cell>
        </row>
        <row r="46">
          <cell r="B46" t="str">
            <v>bsA1B</v>
          </cell>
          <cell r="C46" t="str">
            <v xml:space="preserve">    Bongkar SA 1 - B</v>
          </cell>
          <cell r="D46" t="str">
            <v>Unit</v>
          </cell>
          <cell r="E46">
            <v>9817.7999999999993</v>
          </cell>
          <cell r="F46">
            <v>9817</v>
          </cell>
        </row>
        <row r="47">
          <cell r="B47" t="str">
            <v>bsA2A</v>
          </cell>
          <cell r="C47" t="str">
            <v xml:space="preserve">    Bongkar SA 2 - A</v>
          </cell>
          <cell r="D47" t="str">
            <v>Unit</v>
          </cell>
          <cell r="E47">
            <v>15919.8</v>
          </cell>
          <cell r="F47">
            <v>15919</v>
          </cell>
        </row>
        <row r="48">
          <cell r="B48" t="str">
            <v>bsA21</v>
          </cell>
          <cell r="C48" t="str">
            <v xml:space="preserve">    Bongkar SA 2 - 1</v>
          </cell>
          <cell r="D48" t="str">
            <v>Unit</v>
          </cell>
          <cell r="E48">
            <v>15919.8</v>
          </cell>
          <cell r="F48">
            <v>15919</v>
          </cell>
        </row>
        <row r="49">
          <cell r="B49" t="str">
            <v>bsA3</v>
          </cell>
          <cell r="C49" t="str">
            <v xml:space="preserve">    Bongkar SA 3</v>
          </cell>
          <cell r="D49" t="str">
            <v>Unit</v>
          </cell>
          <cell r="E49">
            <v>15919.8</v>
          </cell>
          <cell r="F49">
            <v>15919</v>
          </cell>
        </row>
        <row r="50">
          <cell r="B50" t="str">
            <v>bsA4</v>
          </cell>
          <cell r="C50" t="str">
            <v xml:space="preserve">    Bongkar SA 4</v>
          </cell>
          <cell r="D50" t="str">
            <v>Unit</v>
          </cell>
          <cell r="E50">
            <v>22998</v>
          </cell>
          <cell r="F50">
            <v>22998</v>
          </cell>
        </row>
        <row r="51">
          <cell r="B51" t="str">
            <v>bsA5</v>
          </cell>
          <cell r="C51" t="str">
            <v xml:space="preserve">    Bongkar SA 5</v>
          </cell>
          <cell r="D51" t="str">
            <v>Unit</v>
          </cell>
          <cell r="E51">
            <v>12256.8</v>
          </cell>
          <cell r="F51">
            <v>12256</v>
          </cell>
        </row>
        <row r="52">
          <cell r="B52" t="str">
            <v>bsA51</v>
          </cell>
          <cell r="C52" t="str">
            <v xml:space="preserve">    Bongkar SA 5 - 1</v>
          </cell>
          <cell r="D52" t="str">
            <v>Unit</v>
          </cell>
          <cell r="E52">
            <v>12256.8</v>
          </cell>
          <cell r="F52">
            <v>12256</v>
          </cell>
        </row>
        <row r="53">
          <cell r="B53" t="str">
            <v>bsA52</v>
          </cell>
          <cell r="C53" t="str">
            <v xml:space="preserve">    Bongkar SA 5 - 2</v>
          </cell>
          <cell r="D53" t="str">
            <v>Unit</v>
          </cell>
          <cell r="E53">
            <v>12256.8</v>
          </cell>
          <cell r="F53">
            <v>12256</v>
          </cell>
        </row>
        <row r="54">
          <cell r="B54" t="str">
            <v>bsA53</v>
          </cell>
          <cell r="C54" t="str">
            <v xml:space="preserve">    Bongkar SA 5 - 3</v>
          </cell>
          <cell r="D54" t="str">
            <v>Unit</v>
          </cell>
          <cell r="E54">
            <v>12256.8</v>
          </cell>
          <cell r="F54">
            <v>12256</v>
          </cell>
        </row>
        <row r="55">
          <cell r="B55" t="str">
            <v>bsA54</v>
          </cell>
          <cell r="C55" t="str">
            <v xml:space="preserve">    Bongkar SA 5 - 4</v>
          </cell>
          <cell r="D55" t="str">
            <v>Unit</v>
          </cell>
          <cell r="E55">
            <v>12256.8</v>
          </cell>
          <cell r="F55">
            <v>12256</v>
          </cell>
        </row>
        <row r="56">
          <cell r="B56" t="str">
            <v>bsA6</v>
          </cell>
          <cell r="C56" t="str">
            <v xml:space="preserve">    Bongkar SA 6</v>
          </cell>
          <cell r="D56" t="str">
            <v>Unit</v>
          </cell>
          <cell r="E56">
            <v>22998</v>
          </cell>
          <cell r="F56">
            <v>22998</v>
          </cell>
        </row>
        <row r="57">
          <cell r="B57" t="str">
            <v>bcA1</v>
          </cell>
          <cell r="C57" t="str">
            <v xml:space="preserve">    Bongkar CA 1 </v>
          </cell>
          <cell r="D57" t="str">
            <v>Unit</v>
          </cell>
          <cell r="E57">
            <v>9817.7999999999993</v>
          </cell>
          <cell r="F57">
            <v>9817</v>
          </cell>
        </row>
        <row r="58">
          <cell r="B58" t="str">
            <v>bcA1A</v>
          </cell>
          <cell r="C58" t="str">
            <v xml:space="preserve">    Bongkar CA 1 - A</v>
          </cell>
          <cell r="D58" t="str">
            <v>Unit</v>
          </cell>
          <cell r="E58">
            <v>9817.7999999999993</v>
          </cell>
          <cell r="F58">
            <v>9817</v>
          </cell>
        </row>
        <row r="59">
          <cell r="B59" t="str">
            <v>bcA1B</v>
          </cell>
          <cell r="C59" t="str">
            <v xml:space="preserve">    Bongkar CA 1 - B</v>
          </cell>
          <cell r="D59" t="str">
            <v>Unit</v>
          </cell>
          <cell r="E59">
            <v>9817.7999999999993</v>
          </cell>
          <cell r="F59">
            <v>9817</v>
          </cell>
        </row>
        <row r="60">
          <cell r="B60" t="str">
            <v>bcA2A</v>
          </cell>
          <cell r="C60" t="str">
            <v xml:space="preserve">    Bongkar CA 2 - A</v>
          </cell>
          <cell r="D60" t="str">
            <v>Unit</v>
          </cell>
          <cell r="E60">
            <v>15919.8</v>
          </cell>
          <cell r="F60">
            <v>15919</v>
          </cell>
        </row>
        <row r="61">
          <cell r="B61" t="str">
            <v>bcA21</v>
          </cell>
          <cell r="C61" t="str">
            <v xml:space="preserve">    Bongkar CA 2 - 1</v>
          </cell>
          <cell r="D61" t="str">
            <v>Unit</v>
          </cell>
          <cell r="E61">
            <v>15919.8</v>
          </cell>
          <cell r="F61">
            <v>15919</v>
          </cell>
        </row>
        <row r="62">
          <cell r="B62" t="str">
            <v>bcA3</v>
          </cell>
          <cell r="C62" t="str">
            <v xml:space="preserve">    Bongkar CA 3</v>
          </cell>
          <cell r="D62" t="str">
            <v>Unit</v>
          </cell>
          <cell r="E62">
            <v>22998</v>
          </cell>
          <cell r="F62">
            <v>22998</v>
          </cell>
        </row>
        <row r="63">
          <cell r="B63" t="str">
            <v>bcA4</v>
          </cell>
          <cell r="C63" t="str">
            <v xml:space="preserve">    Bongkar CA 4</v>
          </cell>
          <cell r="D63" t="str">
            <v>Unit</v>
          </cell>
          <cell r="E63">
            <v>12256.8</v>
          </cell>
          <cell r="F63">
            <v>12256</v>
          </cell>
        </row>
        <row r="64">
          <cell r="B64" t="str">
            <v>bcA5</v>
          </cell>
          <cell r="C64" t="str">
            <v xml:space="preserve">    Bongkar CA 5</v>
          </cell>
          <cell r="D64" t="str">
            <v>Unit</v>
          </cell>
          <cell r="E64">
            <v>12256.8</v>
          </cell>
          <cell r="F64">
            <v>12256</v>
          </cell>
        </row>
        <row r="65">
          <cell r="B65" t="str">
            <v>bcA51</v>
          </cell>
          <cell r="C65" t="str">
            <v xml:space="preserve">    Bongkar CA 5 - 1</v>
          </cell>
          <cell r="D65" t="str">
            <v>Unit</v>
          </cell>
          <cell r="E65">
            <v>12256.8</v>
          </cell>
          <cell r="F65">
            <v>12256</v>
          </cell>
        </row>
        <row r="66">
          <cell r="B66" t="str">
            <v>bcA52</v>
          </cell>
          <cell r="C66" t="str">
            <v xml:space="preserve">    Bongkar CA 5 - 2</v>
          </cell>
          <cell r="D66" t="str">
            <v>Unit</v>
          </cell>
          <cell r="E66">
            <v>12256.8</v>
          </cell>
          <cell r="F66">
            <v>12256</v>
          </cell>
        </row>
        <row r="67">
          <cell r="B67" t="str">
            <v>bcA53</v>
          </cell>
          <cell r="C67" t="str">
            <v xml:space="preserve">    Bongkar CA 5 - 3</v>
          </cell>
          <cell r="D67" t="str">
            <v>Unit</v>
          </cell>
          <cell r="E67">
            <v>12256.8</v>
          </cell>
          <cell r="F67">
            <v>12256</v>
          </cell>
        </row>
        <row r="68">
          <cell r="B68" t="str">
            <v>bcA54</v>
          </cell>
          <cell r="C68" t="str">
            <v xml:space="preserve">    Bongkar CA 5 - 4</v>
          </cell>
          <cell r="D68" t="str">
            <v>Unit</v>
          </cell>
          <cell r="E68">
            <v>12256.8</v>
          </cell>
          <cell r="F68">
            <v>12256</v>
          </cell>
        </row>
        <row r="69">
          <cell r="B69" t="str">
            <v>bcA6</v>
          </cell>
          <cell r="C69" t="str">
            <v xml:space="preserve">    Bongkar CA 6</v>
          </cell>
          <cell r="D69" t="str">
            <v>Unit</v>
          </cell>
          <cell r="E69">
            <v>22998</v>
          </cell>
          <cell r="F69">
            <v>22998</v>
          </cell>
        </row>
        <row r="70">
          <cell r="B70" t="str">
            <v>bpbp</v>
          </cell>
          <cell r="C70" t="str">
            <v xml:space="preserve">    Bongkar PENGHALANG  PANJAT</v>
          </cell>
          <cell r="D70" t="str">
            <v>Unit</v>
          </cell>
          <cell r="E70">
            <v>3429</v>
          </cell>
          <cell r="F70">
            <v>3429</v>
          </cell>
        </row>
        <row r="71">
          <cell r="B71" t="str">
            <v>bp12A</v>
          </cell>
          <cell r="C71" t="str">
            <v xml:space="preserve">    Bongkar P12 A</v>
          </cell>
          <cell r="D71" t="str">
            <v>Unit</v>
          </cell>
          <cell r="E71">
            <v>22538.366232675347</v>
          </cell>
          <cell r="F71">
            <v>22538</v>
          </cell>
        </row>
        <row r="72">
          <cell r="B72" t="str">
            <v>bp12B</v>
          </cell>
          <cell r="C72" t="str">
            <v xml:space="preserve">    Bongkar P12 B</v>
          </cell>
          <cell r="D72" t="str">
            <v>Unit</v>
          </cell>
          <cell r="E72">
            <v>25202.645947081055</v>
          </cell>
          <cell r="F72">
            <v>25202</v>
          </cell>
        </row>
        <row r="73">
          <cell r="B73" t="str">
            <v>bp12c</v>
          </cell>
          <cell r="C73" t="str">
            <v xml:space="preserve">    Bongkar P12 C</v>
          </cell>
          <cell r="D73" t="str">
            <v>Unit</v>
          </cell>
          <cell r="E73">
            <v>30243.17513649727</v>
          </cell>
          <cell r="F73">
            <v>30243</v>
          </cell>
        </row>
        <row r="76">
          <cell r="C76" t="str">
            <v>KONSTRUKSI JTM 3 PHASA</v>
          </cell>
        </row>
        <row r="77">
          <cell r="B77" t="str">
            <v>SC1</v>
          </cell>
          <cell r="C77" t="str">
            <v>SC 1</v>
          </cell>
          <cell r="D77" t="str">
            <v>Unit</v>
          </cell>
          <cell r="E77">
            <v>41845</v>
          </cell>
          <cell r="F77">
            <v>41845</v>
          </cell>
        </row>
        <row r="78">
          <cell r="B78" t="str">
            <v>SC1A</v>
          </cell>
          <cell r="C78" t="str">
            <v>SC 1 - A</v>
          </cell>
          <cell r="D78" t="str">
            <v>Unit</v>
          </cell>
          <cell r="E78">
            <v>41845</v>
          </cell>
          <cell r="F78">
            <v>41845</v>
          </cell>
        </row>
        <row r="79">
          <cell r="B79" t="str">
            <v>SC1B</v>
          </cell>
          <cell r="C79" t="str">
            <v>SC 1 - B</v>
          </cell>
          <cell r="D79" t="str">
            <v>Unit</v>
          </cell>
          <cell r="E79">
            <v>41845</v>
          </cell>
          <cell r="F79">
            <v>41845</v>
          </cell>
        </row>
        <row r="80">
          <cell r="B80" t="str">
            <v>SC1C</v>
          </cell>
          <cell r="C80" t="str">
            <v>SC 1 - C</v>
          </cell>
          <cell r="D80" t="str">
            <v>Unit</v>
          </cell>
          <cell r="E80">
            <v>41845</v>
          </cell>
          <cell r="F80">
            <v>41845</v>
          </cell>
        </row>
        <row r="81">
          <cell r="B81" t="str">
            <v>SC2</v>
          </cell>
          <cell r="C81" t="str">
            <v xml:space="preserve">SC 2 </v>
          </cell>
          <cell r="D81" t="str">
            <v>Unit</v>
          </cell>
          <cell r="E81">
            <v>51027</v>
          </cell>
          <cell r="F81">
            <v>51027</v>
          </cell>
        </row>
        <row r="82">
          <cell r="B82" t="str">
            <v>SC2A</v>
          </cell>
          <cell r="C82" t="str">
            <v>SC 2 - A</v>
          </cell>
          <cell r="D82" t="str">
            <v>Unit</v>
          </cell>
          <cell r="E82">
            <v>51027</v>
          </cell>
          <cell r="F82">
            <v>51027</v>
          </cell>
        </row>
        <row r="83">
          <cell r="B83" t="str">
            <v>SC21</v>
          </cell>
          <cell r="C83" t="str">
            <v>SC 2 - 1</v>
          </cell>
          <cell r="D83" t="str">
            <v>Unit</v>
          </cell>
          <cell r="E83">
            <v>51027</v>
          </cell>
          <cell r="F83">
            <v>51027</v>
          </cell>
        </row>
        <row r="84">
          <cell r="B84" t="str">
            <v>SC3</v>
          </cell>
          <cell r="C84" t="str">
            <v>SC 3</v>
          </cell>
          <cell r="D84" t="str">
            <v>Unit</v>
          </cell>
          <cell r="E84">
            <v>51027</v>
          </cell>
          <cell r="F84">
            <v>51027</v>
          </cell>
        </row>
        <row r="85">
          <cell r="B85" t="str">
            <v>SC7</v>
          </cell>
          <cell r="C85" t="str">
            <v>SC 7</v>
          </cell>
          <cell r="D85" t="str">
            <v>Unit</v>
          </cell>
          <cell r="E85">
            <v>51027</v>
          </cell>
          <cell r="F85">
            <v>51027</v>
          </cell>
        </row>
        <row r="86">
          <cell r="B86" t="str">
            <v>SC7A</v>
          </cell>
          <cell r="C86" t="str">
            <v>SC 7 - A</v>
          </cell>
          <cell r="D86" t="str">
            <v>Unit</v>
          </cell>
          <cell r="E86">
            <v>65023</v>
          </cell>
          <cell r="F86">
            <v>65023</v>
          </cell>
        </row>
        <row r="87">
          <cell r="B87" t="str">
            <v>SC8</v>
          </cell>
          <cell r="C87" t="str">
            <v>SC 8</v>
          </cell>
          <cell r="D87" t="str">
            <v>Unit</v>
          </cell>
          <cell r="E87">
            <v>105440</v>
          </cell>
          <cell r="F87">
            <v>105440</v>
          </cell>
        </row>
        <row r="88">
          <cell r="B88" t="str">
            <v>SC8A</v>
          </cell>
          <cell r="C88" t="str">
            <v>SC 8 - A</v>
          </cell>
          <cell r="D88" t="str">
            <v>Unit</v>
          </cell>
          <cell r="E88">
            <v>105440</v>
          </cell>
          <cell r="F88">
            <v>105440</v>
          </cell>
        </row>
        <row r="89">
          <cell r="B89" t="str">
            <v>SC8B</v>
          </cell>
          <cell r="C89" t="str">
            <v>SC 8 - B</v>
          </cell>
          <cell r="D89" t="str">
            <v>Unit</v>
          </cell>
          <cell r="E89">
            <v>105440</v>
          </cell>
          <cell r="F89">
            <v>105440</v>
          </cell>
        </row>
        <row r="90">
          <cell r="B90" t="str">
            <v>SC9</v>
          </cell>
          <cell r="C90" t="str">
            <v>SC 9</v>
          </cell>
          <cell r="D90" t="str">
            <v>Unit</v>
          </cell>
          <cell r="E90">
            <v>41845</v>
          </cell>
          <cell r="F90">
            <v>41845</v>
          </cell>
        </row>
        <row r="91">
          <cell r="B91" t="str">
            <v>SC10</v>
          </cell>
          <cell r="C91" t="str">
            <v>SC 10</v>
          </cell>
          <cell r="D91" t="str">
            <v>Unit</v>
          </cell>
          <cell r="E91">
            <v>51027</v>
          </cell>
          <cell r="F91">
            <v>51027</v>
          </cell>
        </row>
        <row r="92">
          <cell r="B92" t="str">
            <v>SC11</v>
          </cell>
          <cell r="C92" t="str">
            <v>SC 11</v>
          </cell>
          <cell r="D92" t="str">
            <v>Unit</v>
          </cell>
          <cell r="E92">
            <v>51027</v>
          </cell>
          <cell r="F92">
            <v>51027</v>
          </cell>
        </row>
        <row r="93">
          <cell r="B93" t="str">
            <v>SC12</v>
          </cell>
          <cell r="C93" t="str">
            <v>SC 12</v>
          </cell>
          <cell r="D93" t="str">
            <v>Unit</v>
          </cell>
          <cell r="E93">
            <v>51027</v>
          </cell>
          <cell r="F93">
            <v>51027</v>
          </cell>
        </row>
        <row r="94">
          <cell r="B94" t="str">
            <v>CC1</v>
          </cell>
          <cell r="C94" t="str">
            <v>CC 1</v>
          </cell>
          <cell r="D94" t="str">
            <v>Unit</v>
          </cell>
          <cell r="E94">
            <v>41845</v>
          </cell>
          <cell r="F94">
            <v>41845</v>
          </cell>
        </row>
        <row r="95">
          <cell r="B95" t="str">
            <v>CC11</v>
          </cell>
          <cell r="C95" t="str">
            <v>CC 1 - 1</v>
          </cell>
          <cell r="D95" t="str">
            <v>Unit</v>
          </cell>
          <cell r="E95">
            <v>41845</v>
          </cell>
          <cell r="F95">
            <v>41845</v>
          </cell>
        </row>
        <row r="96">
          <cell r="B96" t="str">
            <v>CC1A</v>
          </cell>
          <cell r="C96" t="str">
            <v>CC 1 - A</v>
          </cell>
          <cell r="D96" t="str">
            <v>Unit</v>
          </cell>
          <cell r="E96">
            <v>43494</v>
          </cell>
          <cell r="F96">
            <v>43494</v>
          </cell>
        </row>
        <row r="97">
          <cell r="B97" t="str">
            <v>CC1C</v>
          </cell>
          <cell r="C97" t="str">
            <v>CC 1 - C</v>
          </cell>
          <cell r="D97" t="str">
            <v>Unit</v>
          </cell>
          <cell r="E97">
            <v>41845</v>
          </cell>
          <cell r="F97">
            <v>41845</v>
          </cell>
        </row>
        <row r="98">
          <cell r="B98" t="str">
            <v>CC2</v>
          </cell>
          <cell r="C98" t="str">
            <v xml:space="preserve">CC 2 </v>
          </cell>
          <cell r="D98" t="str">
            <v>Unit</v>
          </cell>
          <cell r="E98">
            <v>51027</v>
          </cell>
          <cell r="F98">
            <v>51027</v>
          </cell>
        </row>
        <row r="99">
          <cell r="B99" t="str">
            <v>CC2A</v>
          </cell>
          <cell r="C99" t="str">
            <v>CC 2 - A</v>
          </cell>
          <cell r="D99" t="str">
            <v>Unit</v>
          </cell>
          <cell r="E99">
            <v>51027</v>
          </cell>
          <cell r="F99">
            <v>51027</v>
          </cell>
        </row>
        <row r="100">
          <cell r="B100" t="str">
            <v>CC21</v>
          </cell>
          <cell r="C100" t="str">
            <v>CC 2 - 1</v>
          </cell>
          <cell r="D100" t="str">
            <v>Unit</v>
          </cell>
          <cell r="E100">
            <v>51027</v>
          </cell>
          <cell r="F100">
            <v>51027</v>
          </cell>
        </row>
        <row r="101">
          <cell r="B101" t="str">
            <v>CC3</v>
          </cell>
          <cell r="C101" t="str">
            <v>CC 3</v>
          </cell>
          <cell r="D101" t="str">
            <v>Unit</v>
          </cell>
          <cell r="E101">
            <v>51027</v>
          </cell>
          <cell r="F101">
            <v>51027</v>
          </cell>
        </row>
        <row r="102">
          <cell r="B102" t="str">
            <v>CC7</v>
          </cell>
          <cell r="C102" t="str">
            <v>CC 7</v>
          </cell>
          <cell r="D102" t="str">
            <v>Unit</v>
          </cell>
          <cell r="E102">
            <v>51027</v>
          </cell>
          <cell r="F102">
            <v>51027</v>
          </cell>
        </row>
        <row r="103">
          <cell r="B103" t="str">
            <v>CC7A</v>
          </cell>
          <cell r="C103" t="str">
            <v>CC 7 - A</v>
          </cell>
          <cell r="D103" t="str">
            <v>Unit</v>
          </cell>
          <cell r="E103">
            <v>65023</v>
          </cell>
          <cell r="F103">
            <v>65023</v>
          </cell>
        </row>
        <row r="104">
          <cell r="B104" t="str">
            <v>CC8</v>
          </cell>
          <cell r="C104" t="str">
            <v>CC 8</v>
          </cell>
          <cell r="D104" t="str">
            <v>Unit</v>
          </cell>
          <cell r="E104">
            <v>105440</v>
          </cell>
          <cell r="F104">
            <v>105440</v>
          </cell>
        </row>
        <row r="105">
          <cell r="B105" t="str">
            <v>CC8A</v>
          </cell>
          <cell r="C105" t="str">
            <v>CC 8 - A</v>
          </cell>
          <cell r="D105" t="str">
            <v>Unit</v>
          </cell>
          <cell r="E105">
            <v>105440</v>
          </cell>
          <cell r="F105">
            <v>105440</v>
          </cell>
        </row>
        <row r="106">
          <cell r="B106" t="str">
            <v>CC8B</v>
          </cell>
          <cell r="C106" t="str">
            <v>CC 8 - B</v>
          </cell>
          <cell r="D106" t="str">
            <v>Unit</v>
          </cell>
          <cell r="E106">
            <v>105440</v>
          </cell>
          <cell r="F106">
            <v>105440</v>
          </cell>
        </row>
        <row r="107">
          <cell r="B107" t="str">
            <v>CC9</v>
          </cell>
          <cell r="C107" t="str">
            <v>CC 9</v>
          </cell>
          <cell r="D107" t="str">
            <v>Unit</v>
          </cell>
          <cell r="E107">
            <v>41845</v>
          </cell>
          <cell r="F107">
            <v>41845</v>
          </cell>
        </row>
        <row r="108">
          <cell r="B108" t="str">
            <v>CC10</v>
          </cell>
          <cell r="C108" t="str">
            <v>CC 10</v>
          </cell>
          <cell r="D108" t="str">
            <v>Unit</v>
          </cell>
          <cell r="E108">
            <v>51027</v>
          </cell>
          <cell r="F108">
            <v>51027</v>
          </cell>
        </row>
        <row r="109">
          <cell r="B109" t="str">
            <v>CC11</v>
          </cell>
          <cell r="C109" t="str">
            <v>CC 11</v>
          </cell>
          <cell r="D109" t="str">
            <v>Unit</v>
          </cell>
          <cell r="E109">
            <v>51027</v>
          </cell>
          <cell r="F109">
            <v>51027</v>
          </cell>
        </row>
        <row r="110">
          <cell r="F110">
            <v>0</v>
          </cell>
        </row>
        <row r="111">
          <cell r="C111" t="str">
            <v xml:space="preserve">  Bongkar</v>
          </cell>
          <cell r="F111">
            <v>0</v>
          </cell>
        </row>
        <row r="112">
          <cell r="B112" t="str">
            <v>bSC1</v>
          </cell>
          <cell r="C112" t="str">
            <v xml:space="preserve">    Bongkar SC 1</v>
          </cell>
          <cell r="D112" t="str">
            <v>Unit</v>
          </cell>
          <cell r="E112">
            <v>25107</v>
          </cell>
          <cell r="F112">
            <v>25107</v>
          </cell>
        </row>
        <row r="113">
          <cell r="B113" t="str">
            <v>bSC1A</v>
          </cell>
          <cell r="C113" t="str">
            <v xml:space="preserve">    Bongkar SC 1 - A</v>
          </cell>
          <cell r="D113" t="str">
            <v>Unit</v>
          </cell>
          <cell r="E113">
            <v>25107</v>
          </cell>
          <cell r="F113">
            <v>25107</v>
          </cell>
        </row>
        <row r="114">
          <cell r="B114" t="str">
            <v>bSC1B</v>
          </cell>
          <cell r="C114" t="str">
            <v xml:space="preserve">    Bongkar SC 1 - B</v>
          </cell>
          <cell r="D114" t="str">
            <v>Unit</v>
          </cell>
          <cell r="E114">
            <v>25107</v>
          </cell>
          <cell r="F114">
            <v>25107</v>
          </cell>
        </row>
        <row r="115">
          <cell r="B115" t="str">
            <v>bSC1C</v>
          </cell>
          <cell r="C115" t="str">
            <v xml:space="preserve">    Bongkar SC 1 - C</v>
          </cell>
          <cell r="D115" t="str">
            <v>Unit</v>
          </cell>
          <cell r="E115">
            <v>25107</v>
          </cell>
          <cell r="F115">
            <v>25107</v>
          </cell>
        </row>
        <row r="116">
          <cell r="B116" t="str">
            <v>bSC2</v>
          </cell>
          <cell r="C116" t="str">
            <v xml:space="preserve">    Bongkar SC 2 </v>
          </cell>
          <cell r="D116" t="str">
            <v>Unit</v>
          </cell>
          <cell r="E116">
            <v>30616.199999999997</v>
          </cell>
          <cell r="F116">
            <v>30616</v>
          </cell>
        </row>
        <row r="117">
          <cell r="B117" t="str">
            <v>bSC2A</v>
          </cell>
          <cell r="C117" t="str">
            <v xml:space="preserve">    Bongkar SC 2 - A</v>
          </cell>
          <cell r="D117" t="str">
            <v>Unit</v>
          </cell>
          <cell r="E117">
            <v>30616.199999999997</v>
          </cell>
          <cell r="F117">
            <v>30616</v>
          </cell>
        </row>
        <row r="118">
          <cell r="B118" t="str">
            <v>bSC21</v>
          </cell>
          <cell r="C118" t="str">
            <v xml:space="preserve">    Bongkar SC 2 - 1</v>
          </cell>
          <cell r="D118" t="str">
            <v>Unit</v>
          </cell>
          <cell r="E118">
            <v>30616.199999999997</v>
          </cell>
          <cell r="F118">
            <v>30616</v>
          </cell>
        </row>
        <row r="119">
          <cell r="B119" t="str">
            <v>bSC3</v>
          </cell>
          <cell r="C119" t="str">
            <v xml:space="preserve">    Bongkar SC 3</v>
          </cell>
          <cell r="D119" t="str">
            <v>Unit</v>
          </cell>
          <cell r="E119">
            <v>30616.199999999997</v>
          </cell>
          <cell r="F119">
            <v>30616</v>
          </cell>
        </row>
        <row r="120">
          <cell r="B120" t="str">
            <v>bSC7</v>
          </cell>
          <cell r="C120" t="str">
            <v xml:space="preserve">    Bongkar SC 7</v>
          </cell>
          <cell r="D120" t="str">
            <v>Unit</v>
          </cell>
          <cell r="E120">
            <v>30616.199999999997</v>
          </cell>
          <cell r="F120">
            <v>30616</v>
          </cell>
        </row>
        <row r="121">
          <cell r="B121" t="str">
            <v>bSC7A</v>
          </cell>
          <cell r="C121" t="str">
            <v xml:space="preserve">    Bongkar SC 7 - A</v>
          </cell>
          <cell r="D121" t="str">
            <v>Unit</v>
          </cell>
          <cell r="E121">
            <v>39013.799999999996</v>
          </cell>
          <cell r="F121">
            <v>39013</v>
          </cell>
        </row>
        <row r="122">
          <cell r="B122" t="str">
            <v>bSC8</v>
          </cell>
          <cell r="C122" t="str">
            <v xml:space="preserve">    Bongkar SC 8</v>
          </cell>
          <cell r="D122" t="str">
            <v>Unit</v>
          </cell>
          <cell r="E122">
            <v>63264</v>
          </cell>
          <cell r="F122">
            <v>63264</v>
          </cell>
        </row>
        <row r="123">
          <cell r="B123" t="str">
            <v>bSC8A</v>
          </cell>
          <cell r="C123" t="str">
            <v xml:space="preserve">    Bongkar SC 8 - A</v>
          </cell>
          <cell r="D123" t="str">
            <v>Unit</v>
          </cell>
          <cell r="E123">
            <v>63264</v>
          </cell>
          <cell r="F123">
            <v>63264</v>
          </cell>
        </row>
        <row r="124">
          <cell r="B124" t="str">
            <v>bSC8B</v>
          </cell>
          <cell r="C124" t="str">
            <v xml:space="preserve">    Bongkar SC 8 - B</v>
          </cell>
          <cell r="D124" t="str">
            <v>Unit</v>
          </cell>
          <cell r="E124">
            <v>63264</v>
          </cell>
          <cell r="F124">
            <v>63264</v>
          </cell>
        </row>
        <row r="125">
          <cell r="B125" t="str">
            <v>bSC9</v>
          </cell>
          <cell r="C125" t="str">
            <v xml:space="preserve">    Bongkar SC 9</v>
          </cell>
          <cell r="D125" t="str">
            <v>Unit</v>
          </cell>
          <cell r="E125">
            <v>25107</v>
          </cell>
          <cell r="F125">
            <v>25107</v>
          </cell>
        </row>
        <row r="126">
          <cell r="B126" t="str">
            <v>bSC10</v>
          </cell>
          <cell r="C126" t="str">
            <v xml:space="preserve">    Bongkar SC 10</v>
          </cell>
          <cell r="D126" t="str">
            <v>Unit</v>
          </cell>
          <cell r="E126">
            <v>30616.199999999997</v>
          </cell>
          <cell r="F126">
            <v>30616</v>
          </cell>
        </row>
        <row r="127">
          <cell r="B127" t="str">
            <v>bSC11</v>
          </cell>
          <cell r="C127" t="str">
            <v xml:space="preserve">    Bongkar SC 11</v>
          </cell>
          <cell r="D127" t="str">
            <v>Unit</v>
          </cell>
          <cell r="E127">
            <v>30616.199999999997</v>
          </cell>
          <cell r="F127">
            <v>30616</v>
          </cell>
        </row>
        <row r="128">
          <cell r="B128" t="str">
            <v>bSC12</v>
          </cell>
          <cell r="C128" t="str">
            <v xml:space="preserve">    Bongkar SC 12</v>
          </cell>
          <cell r="D128" t="str">
            <v>Unit</v>
          </cell>
          <cell r="E128">
            <v>30616.199999999997</v>
          </cell>
          <cell r="F128">
            <v>30616</v>
          </cell>
        </row>
        <row r="129">
          <cell r="B129" t="str">
            <v>bCC1</v>
          </cell>
          <cell r="C129" t="str">
            <v xml:space="preserve">    Bongkar CC 1</v>
          </cell>
          <cell r="D129" t="str">
            <v>Unit</v>
          </cell>
          <cell r="E129">
            <v>25107</v>
          </cell>
          <cell r="F129">
            <v>25107</v>
          </cell>
        </row>
        <row r="130">
          <cell r="B130" t="str">
            <v>bCC11</v>
          </cell>
          <cell r="C130" t="str">
            <v xml:space="preserve">    Bongkar CC 1 - 1</v>
          </cell>
          <cell r="D130" t="str">
            <v>Unit</v>
          </cell>
          <cell r="E130">
            <v>25107</v>
          </cell>
          <cell r="F130">
            <v>25107</v>
          </cell>
        </row>
        <row r="131">
          <cell r="B131" t="str">
            <v>bCC1A</v>
          </cell>
          <cell r="C131" t="str">
            <v xml:space="preserve">    Bongkar CC 1 - A</v>
          </cell>
          <cell r="D131" t="str">
            <v>Unit</v>
          </cell>
          <cell r="E131">
            <v>26096.399999999998</v>
          </cell>
          <cell r="F131">
            <v>26096</v>
          </cell>
        </row>
        <row r="132">
          <cell r="B132" t="str">
            <v>bCC1C</v>
          </cell>
          <cell r="C132" t="str">
            <v xml:space="preserve">    Bongkar CC 1 - C</v>
          </cell>
          <cell r="D132" t="str">
            <v>Unit</v>
          </cell>
          <cell r="E132">
            <v>25107</v>
          </cell>
          <cell r="F132">
            <v>25107</v>
          </cell>
        </row>
        <row r="133">
          <cell r="B133" t="str">
            <v>bCC2</v>
          </cell>
          <cell r="C133" t="str">
            <v xml:space="preserve">    Bongkar CC 2 </v>
          </cell>
          <cell r="D133" t="str">
            <v>Unit</v>
          </cell>
          <cell r="E133">
            <v>30616.199999999997</v>
          </cell>
          <cell r="F133">
            <v>30616</v>
          </cell>
        </row>
        <row r="134">
          <cell r="B134" t="str">
            <v>bCC2A</v>
          </cell>
          <cell r="C134" t="str">
            <v xml:space="preserve">    Bongkar CC 2 - A</v>
          </cell>
          <cell r="D134" t="str">
            <v>Unit</v>
          </cell>
          <cell r="E134">
            <v>30616.199999999997</v>
          </cell>
          <cell r="F134">
            <v>30616</v>
          </cell>
        </row>
        <row r="135">
          <cell r="B135" t="str">
            <v>bCC21</v>
          </cell>
          <cell r="C135" t="str">
            <v xml:space="preserve">    Bongkar CC 2 - 1</v>
          </cell>
          <cell r="D135" t="str">
            <v>Unit</v>
          </cell>
          <cell r="E135">
            <v>30616.199999999997</v>
          </cell>
          <cell r="F135">
            <v>30616</v>
          </cell>
        </row>
        <row r="136">
          <cell r="B136" t="str">
            <v>bCC3</v>
          </cell>
          <cell r="C136" t="str">
            <v xml:space="preserve">    Bongkar CC 3</v>
          </cell>
          <cell r="D136" t="str">
            <v>Unit</v>
          </cell>
          <cell r="E136">
            <v>30616.199999999997</v>
          </cell>
          <cell r="F136">
            <v>30616</v>
          </cell>
        </row>
        <row r="137">
          <cell r="B137" t="str">
            <v>bCC7</v>
          </cell>
          <cell r="C137" t="str">
            <v xml:space="preserve">    Bongkar CC 7</v>
          </cell>
          <cell r="D137" t="str">
            <v>Unit</v>
          </cell>
          <cell r="E137">
            <v>30616.199999999997</v>
          </cell>
          <cell r="F137">
            <v>30616</v>
          </cell>
        </row>
        <row r="138">
          <cell r="B138" t="str">
            <v>bCC7A</v>
          </cell>
          <cell r="C138" t="str">
            <v xml:space="preserve">    Bongkar CC 7 - A</v>
          </cell>
          <cell r="D138" t="str">
            <v>Unit</v>
          </cell>
          <cell r="E138">
            <v>39013.799999999996</v>
          </cell>
          <cell r="F138">
            <v>39013</v>
          </cell>
        </row>
        <row r="139">
          <cell r="B139" t="str">
            <v>bCC8</v>
          </cell>
          <cell r="C139" t="str">
            <v xml:space="preserve">    Bongkar CC 8</v>
          </cell>
          <cell r="D139" t="str">
            <v>Unit</v>
          </cell>
          <cell r="E139">
            <v>63264</v>
          </cell>
          <cell r="F139">
            <v>63264</v>
          </cell>
        </row>
        <row r="140">
          <cell r="B140" t="str">
            <v>bCC8A</v>
          </cell>
          <cell r="C140" t="str">
            <v xml:space="preserve">    Bongkar CC 8 - A</v>
          </cell>
          <cell r="D140" t="str">
            <v>Unit</v>
          </cell>
          <cell r="E140">
            <v>63264</v>
          </cell>
          <cell r="F140">
            <v>63264</v>
          </cell>
        </row>
        <row r="141">
          <cell r="B141" t="str">
            <v>bCC8B</v>
          </cell>
          <cell r="C141" t="str">
            <v xml:space="preserve">    Bongkar CC 8 - B</v>
          </cell>
          <cell r="D141" t="str">
            <v>Unit</v>
          </cell>
          <cell r="E141">
            <v>63264</v>
          </cell>
          <cell r="F141">
            <v>63264</v>
          </cell>
        </row>
        <row r="142">
          <cell r="B142" t="str">
            <v>bCC9</v>
          </cell>
          <cell r="C142" t="str">
            <v xml:space="preserve">    Bongkar CC 9</v>
          </cell>
          <cell r="D142" t="str">
            <v>Unit</v>
          </cell>
          <cell r="E142">
            <v>25107</v>
          </cell>
          <cell r="F142">
            <v>25107</v>
          </cell>
        </row>
        <row r="143">
          <cell r="B143" t="str">
            <v>bCC10</v>
          </cell>
          <cell r="C143" t="str">
            <v xml:space="preserve">    Bongkar CC 10</v>
          </cell>
          <cell r="D143" t="str">
            <v>Unit</v>
          </cell>
          <cell r="E143">
            <v>30616.199999999997</v>
          </cell>
          <cell r="F143">
            <v>30616</v>
          </cell>
        </row>
        <row r="144">
          <cell r="B144" t="str">
            <v>bCC11</v>
          </cell>
          <cell r="C144" t="str">
            <v xml:space="preserve">    Bongkar CC 11</v>
          </cell>
          <cell r="D144" t="str">
            <v>Unit</v>
          </cell>
          <cell r="E144">
            <v>30616.199999999997</v>
          </cell>
          <cell r="F144">
            <v>30616</v>
          </cell>
        </row>
        <row r="145">
          <cell r="F145">
            <v>0</v>
          </cell>
        </row>
        <row r="146">
          <cell r="C146" t="str">
            <v>KONSTRUKSI GUY, PENTANAHAN DAN</v>
          </cell>
          <cell r="F146">
            <v>0</v>
          </cell>
        </row>
        <row r="147">
          <cell r="C147" t="str">
            <v>PERLENGKAPAN TAMBAHAN</v>
          </cell>
          <cell r="F147">
            <v>0</v>
          </cell>
        </row>
        <row r="148">
          <cell r="B148" t="str">
            <v>SM211</v>
          </cell>
          <cell r="C148" t="str">
            <v>SM 2 - 11</v>
          </cell>
          <cell r="D148" t="str">
            <v>Unit</v>
          </cell>
          <cell r="E148">
            <v>35699</v>
          </cell>
          <cell r="F148">
            <v>35699</v>
          </cell>
        </row>
        <row r="149">
          <cell r="B149" t="str">
            <v>CM211</v>
          </cell>
          <cell r="C149" t="str">
            <v>CM 2 - 11</v>
          </cell>
          <cell r="D149" t="str">
            <v>Unit</v>
          </cell>
          <cell r="E149">
            <v>35699</v>
          </cell>
          <cell r="F149">
            <v>35699</v>
          </cell>
        </row>
        <row r="150">
          <cell r="B150" t="str">
            <v>CM211M</v>
          </cell>
          <cell r="C150" t="str">
            <v>CM 2 - 11 M</v>
          </cell>
          <cell r="D150" t="str">
            <v>Unit</v>
          </cell>
          <cell r="E150">
            <v>41191</v>
          </cell>
          <cell r="F150">
            <v>41191</v>
          </cell>
        </row>
        <row r="151">
          <cell r="B151" t="str">
            <v>CM212</v>
          </cell>
          <cell r="C151" t="str">
            <v>CM 2 - 12</v>
          </cell>
          <cell r="D151" t="str">
            <v>Unit</v>
          </cell>
          <cell r="E151">
            <v>7867</v>
          </cell>
          <cell r="F151">
            <v>7867</v>
          </cell>
        </row>
        <row r="152">
          <cell r="B152" t="str">
            <v>CM212A</v>
          </cell>
          <cell r="C152" t="str">
            <v>CM 2 - 12A</v>
          </cell>
          <cell r="D152" t="str">
            <v>Unit</v>
          </cell>
          <cell r="E152">
            <v>10609</v>
          </cell>
          <cell r="F152">
            <v>10609</v>
          </cell>
        </row>
        <row r="153">
          <cell r="B153" t="str">
            <v>CM215</v>
          </cell>
          <cell r="C153" t="str">
            <v>CM 2 - 15</v>
          </cell>
          <cell r="D153" t="str">
            <v>Unit</v>
          </cell>
          <cell r="E153">
            <v>110820</v>
          </cell>
          <cell r="F153">
            <v>110820</v>
          </cell>
        </row>
        <row r="154">
          <cell r="B154" t="str">
            <v>CM34</v>
          </cell>
          <cell r="C154" t="str">
            <v>CM 3 - 4</v>
          </cell>
          <cell r="D154" t="str">
            <v>Unit</v>
          </cell>
          <cell r="E154">
            <v>37800</v>
          </cell>
          <cell r="F154">
            <v>37800</v>
          </cell>
        </row>
        <row r="155">
          <cell r="B155" t="str">
            <v>CM52</v>
          </cell>
          <cell r="C155" t="str">
            <v>CM 5 - 2 ( Isolator Top Pole )</v>
          </cell>
          <cell r="D155" t="str">
            <v>Unit</v>
          </cell>
          <cell r="E155">
            <v>16363</v>
          </cell>
          <cell r="F155">
            <v>16363</v>
          </cell>
        </row>
        <row r="156">
          <cell r="B156" t="str">
            <v>CM54</v>
          </cell>
          <cell r="C156" t="str">
            <v xml:space="preserve">CM 5 - 4 ( Adapter horisontal pad Pole ) </v>
          </cell>
          <cell r="D156" t="str">
            <v>Unit</v>
          </cell>
          <cell r="E156">
            <v>16363</v>
          </cell>
          <cell r="F156">
            <v>16363</v>
          </cell>
        </row>
        <row r="157">
          <cell r="B157" t="str">
            <v>CM55</v>
          </cell>
          <cell r="C157" t="str">
            <v>CM 5 - 5 ( Adapter vertikal pada Cross Arm)</v>
          </cell>
          <cell r="D157" t="str">
            <v>Unit</v>
          </cell>
          <cell r="E157">
            <v>16363</v>
          </cell>
          <cell r="F157">
            <v>16363</v>
          </cell>
        </row>
        <row r="158">
          <cell r="B158" t="str">
            <v>CM53</v>
          </cell>
          <cell r="C158" t="str">
            <v>CM 5 - 3 ( Pole Band )</v>
          </cell>
          <cell r="D158" t="str">
            <v>Unit</v>
          </cell>
          <cell r="E158">
            <v>12298</v>
          </cell>
          <cell r="F158">
            <v>12298</v>
          </cell>
        </row>
        <row r="159">
          <cell r="B159" t="str">
            <v>CM56</v>
          </cell>
          <cell r="C159" t="str">
            <v>CM 5 - 6 ( Arrester )</v>
          </cell>
          <cell r="D159" t="str">
            <v>Unit</v>
          </cell>
          <cell r="E159">
            <v>38330</v>
          </cell>
          <cell r="F159">
            <v>38330</v>
          </cell>
        </row>
        <row r="160">
          <cell r="B160" t="str">
            <v>CM59</v>
          </cell>
          <cell r="C160" t="str">
            <v>CM 5 - 9 ( FCO )</v>
          </cell>
          <cell r="D160" t="str">
            <v>Unit</v>
          </cell>
          <cell r="E160">
            <v>38330</v>
          </cell>
          <cell r="F160">
            <v>38330</v>
          </cell>
        </row>
        <row r="161">
          <cell r="B161" t="str">
            <v>CM510</v>
          </cell>
          <cell r="C161" t="str">
            <v>CM 5 - 10</v>
          </cell>
          <cell r="D161" t="str">
            <v>Unit</v>
          </cell>
          <cell r="E161">
            <v>38330</v>
          </cell>
          <cell r="F161">
            <v>38330</v>
          </cell>
        </row>
        <row r="162">
          <cell r="B162" t="str">
            <v>CM512</v>
          </cell>
          <cell r="C162" t="str">
            <v>CM 5 - 12</v>
          </cell>
          <cell r="D162" t="str">
            <v>Unit</v>
          </cell>
          <cell r="E162">
            <v>12216</v>
          </cell>
          <cell r="F162">
            <v>12216</v>
          </cell>
        </row>
        <row r="163">
          <cell r="B163" t="str">
            <v>CM513</v>
          </cell>
          <cell r="C163" t="str">
            <v>CM 5 - 13</v>
          </cell>
          <cell r="D163" t="str">
            <v>Unit</v>
          </cell>
          <cell r="E163">
            <v>12216</v>
          </cell>
          <cell r="F163">
            <v>12216</v>
          </cell>
        </row>
        <row r="164">
          <cell r="B164" t="str">
            <v>CM516</v>
          </cell>
          <cell r="C164" t="str">
            <v>CM 5 - 16</v>
          </cell>
          <cell r="D164" t="str">
            <v>Unit</v>
          </cell>
          <cell r="E164">
            <v>12216</v>
          </cell>
          <cell r="F164">
            <v>12216</v>
          </cell>
        </row>
        <row r="165">
          <cell r="B165" t="str">
            <v>CM58</v>
          </cell>
          <cell r="C165" t="str">
            <v>CM 5 - 8 (Suspension dengan Pole band)</v>
          </cell>
          <cell r="D165" t="str">
            <v>Unit</v>
          </cell>
          <cell r="E165">
            <v>26868</v>
          </cell>
          <cell r="F165">
            <v>26868</v>
          </cell>
        </row>
        <row r="166">
          <cell r="B166" t="str">
            <v>CM520</v>
          </cell>
          <cell r="C166" t="str">
            <v>CM 5 - 20 (Suspension  Pole band)</v>
          </cell>
          <cell r="D166" t="str">
            <v>Unit</v>
          </cell>
          <cell r="E166">
            <v>26868</v>
          </cell>
          <cell r="F166">
            <v>26868</v>
          </cell>
        </row>
        <row r="167">
          <cell r="B167" t="str">
            <v>SM212</v>
          </cell>
          <cell r="C167" t="str">
            <v>SM  2 - 12</v>
          </cell>
          <cell r="D167" t="str">
            <v>Unit</v>
          </cell>
          <cell r="E167">
            <v>7867</v>
          </cell>
          <cell r="F167">
            <v>7867</v>
          </cell>
        </row>
        <row r="168">
          <cell r="B168" t="str">
            <v>SM212A</v>
          </cell>
          <cell r="C168" t="str">
            <v>SM  2 - 12A</v>
          </cell>
          <cell r="D168" t="str">
            <v>Unit</v>
          </cell>
          <cell r="E168">
            <v>10609</v>
          </cell>
          <cell r="F168">
            <v>10609</v>
          </cell>
        </row>
        <row r="169">
          <cell r="B169" t="str">
            <v>SM215</v>
          </cell>
          <cell r="C169" t="str">
            <v>SM  2 - 15</v>
          </cell>
          <cell r="D169" t="str">
            <v>Unit</v>
          </cell>
          <cell r="E169">
            <v>110820</v>
          </cell>
          <cell r="F169">
            <v>110820</v>
          </cell>
        </row>
        <row r="170">
          <cell r="B170" t="str">
            <v>SM34</v>
          </cell>
          <cell r="C170" t="str">
            <v>SM  3 - 4</v>
          </cell>
          <cell r="D170" t="str">
            <v>Unit</v>
          </cell>
          <cell r="E170">
            <v>37800</v>
          </cell>
          <cell r="F170">
            <v>37800</v>
          </cell>
        </row>
        <row r="171">
          <cell r="B171" t="str">
            <v>SM52</v>
          </cell>
          <cell r="C171" t="str">
            <v>SM 5 - 2 ( Isolator Top Pole )</v>
          </cell>
          <cell r="D171" t="str">
            <v>Unit</v>
          </cell>
          <cell r="E171">
            <v>16363</v>
          </cell>
          <cell r="F171">
            <v>16363</v>
          </cell>
        </row>
        <row r="172">
          <cell r="B172" t="str">
            <v>SM54</v>
          </cell>
          <cell r="C172" t="str">
            <v xml:space="preserve">SM 5 - 4 ( Adapter horisontal pad Pole ) </v>
          </cell>
          <cell r="D172" t="str">
            <v>Unit</v>
          </cell>
          <cell r="E172">
            <v>16363</v>
          </cell>
          <cell r="F172">
            <v>16363</v>
          </cell>
        </row>
        <row r="173">
          <cell r="B173" t="str">
            <v>SM55</v>
          </cell>
          <cell r="C173" t="str">
            <v>SM 5 - 5 ( Adapter vertikal pada Cross Arm)</v>
          </cell>
          <cell r="D173" t="str">
            <v>Unit</v>
          </cell>
          <cell r="E173">
            <v>16363</v>
          </cell>
          <cell r="F173">
            <v>16363</v>
          </cell>
        </row>
        <row r="174">
          <cell r="B174" t="str">
            <v>SM53</v>
          </cell>
          <cell r="C174" t="str">
            <v>SM 5 - 3 ( Pole Band )</v>
          </cell>
          <cell r="D174" t="str">
            <v>Unit</v>
          </cell>
          <cell r="E174">
            <v>12298</v>
          </cell>
          <cell r="F174">
            <v>12298</v>
          </cell>
        </row>
        <row r="175">
          <cell r="B175" t="str">
            <v>SM56</v>
          </cell>
          <cell r="C175" t="str">
            <v>SM 5 - 6 ( Arrester )</v>
          </cell>
          <cell r="D175" t="str">
            <v>Unit</v>
          </cell>
          <cell r="E175">
            <v>38330</v>
          </cell>
          <cell r="F175">
            <v>38330</v>
          </cell>
        </row>
        <row r="176">
          <cell r="B176" t="str">
            <v>SM59</v>
          </cell>
          <cell r="C176" t="str">
            <v>SM 5 - 9 ( FCO )</v>
          </cell>
          <cell r="D176" t="str">
            <v>Unit</v>
          </cell>
          <cell r="E176">
            <v>38330</v>
          </cell>
          <cell r="F176">
            <v>38330</v>
          </cell>
        </row>
        <row r="177">
          <cell r="B177" t="str">
            <v>SM510</v>
          </cell>
          <cell r="C177" t="str">
            <v>SM  5 - 10</v>
          </cell>
          <cell r="D177" t="str">
            <v>Unit</v>
          </cell>
          <cell r="E177">
            <v>38330</v>
          </cell>
          <cell r="F177">
            <v>38330</v>
          </cell>
        </row>
        <row r="178">
          <cell r="B178" t="str">
            <v>SM512</v>
          </cell>
          <cell r="C178" t="str">
            <v>SM  5 - 12</v>
          </cell>
          <cell r="D178" t="str">
            <v>Unit</v>
          </cell>
          <cell r="E178">
            <v>12216</v>
          </cell>
          <cell r="F178">
            <v>12216</v>
          </cell>
        </row>
        <row r="179">
          <cell r="B179" t="str">
            <v>SM513</v>
          </cell>
          <cell r="C179" t="str">
            <v>SM  5 - 13</v>
          </cell>
          <cell r="D179" t="str">
            <v>Unit</v>
          </cell>
          <cell r="E179">
            <v>12216</v>
          </cell>
          <cell r="F179">
            <v>12216</v>
          </cell>
        </row>
        <row r="180">
          <cell r="B180" t="str">
            <v>SM516</v>
          </cell>
          <cell r="C180" t="str">
            <v>SM  5 - 16</v>
          </cell>
          <cell r="D180" t="str">
            <v>Unit</v>
          </cell>
          <cell r="E180">
            <v>12216</v>
          </cell>
          <cell r="F180">
            <v>12216</v>
          </cell>
        </row>
        <row r="181">
          <cell r="B181" t="str">
            <v>SM58</v>
          </cell>
          <cell r="C181" t="str">
            <v>SM  5 - 8 ( Suspension dengan Pole band )</v>
          </cell>
          <cell r="D181" t="str">
            <v>Unit</v>
          </cell>
          <cell r="E181">
            <v>26868</v>
          </cell>
          <cell r="F181">
            <v>26868</v>
          </cell>
        </row>
        <row r="182">
          <cell r="B182" t="str">
            <v>SM520</v>
          </cell>
          <cell r="C182" t="str">
            <v>SM  5 - 20 ( Suspension tanpa pole band )</v>
          </cell>
          <cell r="D182" t="str">
            <v>Unit</v>
          </cell>
          <cell r="E182">
            <v>26868</v>
          </cell>
          <cell r="F182">
            <v>26868</v>
          </cell>
        </row>
        <row r="183">
          <cell r="B183" t="str">
            <v>M4010(357)</v>
          </cell>
          <cell r="C183" t="str">
            <v>M40 - 10 ( 35 - 70 ) "Tie Wire"</v>
          </cell>
          <cell r="D183" t="str">
            <v>Unit</v>
          </cell>
          <cell r="E183">
            <v>7560</v>
          </cell>
          <cell r="F183">
            <v>7560</v>
          </cell>
        </row>
        <row r="184">
          <cell r="B184" t="str">
            <v>M4010(1524)</v>
          </cell>
          <cell r="C184" t="str">
            <v>M40 - 10 ( 150 - 240 ) "Tie Wire"</v>
          </cell>
          <cell r="D184" t="str">
            <v>Unit</v>
          </cell>
          <cell r="E184">
            <v>7560</v>
          </cell>
          <cell r="F184">
            <v>7560</v>
          </cell>
        </row>
        <row r="185">
          <cell r="B185" t="str">
            <v>M4211</v>
          </cell>
          <cell r="C185" t="str">
            <v>M42 - 11 ( String Calmp )</v>
          </cell>
          <cell r="D185" t="str">
            <v>Unit</v>
          </cell>
          <cell r="E185">
            <v>20988</v>
          </cell>
          <cell r="F185">
            <v>20988</v>
          </cell>
        </row>
        <row r="186">
          <cell r="B186" t="str">
            <v>SE11</v>
          </cell>
          <cell r="C186" t="str">
            <v>SE  1 - 1</v>
          </cell>
          <cell r="D186" t="str">
            <v>Unit</v>
          </cell>
          <cell r="E186">
            <v>20428</v>
          </cell>
          <cell r="F186">
            <v>20428</v>
          </cell>
        </row>
        <row r="187">
          <cell r="B187" t="str">
            <v>SE12</v>
          </cell>
          <cell r="C187" t="str">
            <v>SE  1 - 2</v>
          </cell>
          <cell r="D187" t="str">
            <v>Unit</v>
          </cell>
          <cell r="E187">
            <v>20428</v>
          </cell>
          <cell r="F187">
            <v>20428</v>
          </cell>
        </row>
        <row r="188">
          <cell r="B188" t="str">
            <v>SE13</v>
          </cell>
          <cell r="C188" t="str">
            <v>SE  1 - 3</v>
          </cell>
          <cell r="D188" t="str">
            <v>Unit</v>
          </cell>
          <cell r="E188">
            <v>20428</v>
          </cell>
          <cell r="F188">
            <v>20428</v>
          </cell>
        </row>
        <row r="189">
          <cell r="B189" t="str">
            <v>SE22</v>
          </cell>
          <cell r="C189" t="str">
            <v>SE  2 - 2</v>
          </cell>
          <cell r="D189" t="str">
            <v>Unit</v>
          </cell>
          <cell r="E189">
            <v>26868</v>
          </cell>
          <cell r="F189">
            <v>26868</v>
          </cell>
        </row>
        <row r="190">
          <cell r="B190" t="str">
            <v>SE23</v>
          </cell>
          <cell r="C190" t="str">
            <v>SE  2 - 3</v>
          </cell>
          <cell r="D190" t="str">
            <v>Unit</v>
          </cell>
          <cell r="E190">
            <v>26868</v>
          </cell>
          <cell r="F190">
            <v>26868</v>
          </cell>
        </row>
        <row r="191">
          <cell r="B191" t="str">
            <v>CE11</v>
          </cell>
          <cell r="C191" t="str">
            <v>CE 1 - 1</v>
          </cell>
          <cell r="D191" t="str">
            <v>Unit</v>
          </cell>
          <cell r="E191">
            <v>20428</v>
          </cell>
          <cell r="F191">
            <v>20428</v>
          </cell>
        </row>
        <row r="192">
          <cell r="B192" t="str">
            <v>CE12</v>
          </cell>
          <cell r="C192" t="str">
            <v>CE 1 - 2</v>
          </cell>
          <cell r="D192" t="str">
            <v>Unit</v>
          </cell>
          <cell r="E192">
            <v>20428</v>
          </cell>
          <cell r="F192">
            <v>20428</v>
          </cell>
        </row>
        <row r="193">
          <cell r="B193" t="str">
            <v>CE13</v>
          </cell>
          <cell r="C193" t="str">
            <v>CE 1 - 3</v>
          </cell>
          <cell r="D193" t="str">
            <v>Unit</v>
          </cell>
          <cell r="E193">
            <v>20428</v>
          </cell>
          <cell r="F193">
            <v>20428</v>
          </cell>
        </row>
        <row r="194">
          <cell r="B194" t="str">
            <v>CE22</v>
          </cell>
          <cell r="C194" t="str">
            <v>CE 2 - 2</v>
          </cell>
          <cell r="D194" t="str">
            <v>Unit</v>
          </cell>
          <cell r="E194">
            <v>26868</v>
          </cell>
          <cell r="F194">
            <v>26868</v>
          </cell>
        </row>
        <row r="195">
          <cell r="B195" t="str">
            <v>CE23</v>
          </cell>
          <cell r="C195" t="str">
            <v>CE 2 - 3</v>
          </cell>
          <cell r="D195" t="str">
            <v>Unit</v>
          </cell>
          <cell r="E195">
            <v>26868</v>
          </cell>
          <cell r="F195">
            <v>26868</v>
          </cell>
        </row>
        <row r="196">
          <cell r="B196" t="str">
            <v>F12</v>
          </cell>
          <cell r="C196" t="str">
            <v>F 1 - 2</v>
          </cell>
          <cell r="D196" t="str">
            <v>Unit</v>
          </cell>
          <cell r="E196">
            <v>23066</v>
          </cell>
          <cell r="F196">
            <v>23066</v>
          </cell>
        </row>
        <row r="197">
          <cell r="B197" t="str">
            <v>F13</v>
          </cell>
          <cell r="C197" t="str">
            <v>F 1 - 3</v>
          </cell>
          <cell r="D197" t="str">
            <v>Unit</v>
          </cell>
          <cell r="E197">
            <v>27195</v>
          </cell>
          <cell r="F197">
            <v>27195</v>
          </cell>
        </row>
        <row r="198">
          <cell r="B198" t="str">
            <v>cm524</v>
          </cell>
          <cell r="C198" t="str">
            <v>CM 5 - 24 (RECLOSER 3 PHASA 20 KV, 560 A)</v>
          </cell>
          <cell r="D198" t="str">
            <v>Unit</v>
          </cell>
          <cell r="E198">
            <v>2504172</v>
          </cell>
          <cell r="F198">
            <v>2504172</v>
          </cell>
        </row>
        <row r="199">
          <cell r="B199" t="str">
            <v>cm316</v>
          </cell>
          <cell r="C199" t="str">
            <v>CM 3 - 16 (ABSW)</v>
          </cell>
          <cell r="D199" t="str">
            <v>Unit</v>
          </cell>
          <cell r="E199">
            <v>1021439</v>
          </cell>
          <cell r="F199">
            <v>1021439</v>
          </cell>
        </row>
        <row r="200">
          <cell r="B200" t="str">
            <v>ppanper</v>
          </cell>
          <cell r="C200" t="str">
            <v>Penghalang Panjat dan Papan Peringatan</v>
          </cell>
          <cell r="D200" t="str">
            <v>Unit</v>
          </cell>
          <cell r="E200">
            <v>6105</v>
          </cell>
          <cell r="F200">
            <v>6105</v>
          </cell>
        </row>
        <row r="201">
          <cell r="B201" t="str">
            <v>l1</v>
          </cell>
          <cell r="C201" t="str">
            <v>Pasang LVCB untuk satu jurusan</v>
          </cell>
          <cell r="D201" t="str">
            <v>Unit</v>
          </cell>
          <cell r="E201">
            <v>362446</v>
          </cell>
          <cell r="F201">
            <v>362446</v>
          </cell>
        </row>
        <row r="202">
          <cell r="B202" t="str">
            <v>l2</v>
          </cell>
          <cell r="C202" t="str">
            <v>Pasang LVCB untuk dua jurusan</v>
          </cell>
          <cell r="D202" t="str">
            <v>Unit</v>
          </cell>
          <cell r="E202">
            <v>362446</v>
          </cell>
          <cell r="F202">
            <v>362446</v>
          </cell>
        </row>
        <row r="203">
          <cell r="B203" t="str">
            <v>l3</v>
          </cell>
          <cell r="C203" t="str">
            <v>Pasang LVCB untuk tiga jurusan</v>
          </cell>
          <cell r="D203" t="str">
            <v>Unit</v>
          </cell>
          <cell r="E203">
            <v>362446</v>
          </cell>
          <cell r="F203">
            <v>362446</v>
          </cell>
        </row>
        <row r="204">
          <cell r="B204" t="str">
            <v>sec</v>
          </cell>
          <cell r="C204" t="str">
            <v>Sectionalizer 3 Phasa</v>
          </cell>
          <cell r="D204" t="str">
            <v>Unit</v>
          </cell>
          <cell r="E204">
            <v>2092302</v>
          </cell>
          <cell r="F204">
            <v>2092302</v>
          </cell>
        </row>
        <row r="205">
          <cell r="B205" t="str">
            <v>l4</v>
          </cell>
          <cell r="C205" t="str">
            <v xml:space="preserve">LVCB untuk empat jurusan </v>
          </cell>
          <cell r="D205" t="str">
            <v>Unit</v>
          </cell>
          <cell r="E205">
            <v>472278</v>
          </cell>
          <cell r="F205">
            <v>472278</v>
          </cell>
        </row>
        <row r="206">
          <cell r="C206" t="str">
            <v>komplit dengan Perlengkapan SM / CM 8 - B2 untuk empat jurusan</v>
          </cell>
          <cell r="F206">
            <v>0</v>
          </cell>
        </row>
        <row r="207">
          <cell r="B207" t="str">
            <v>bSM211</v>
          </cell>
          <cell r="C207" t="str">
            <v xml:space="preserve">    Bongkar SM 2 - 11</v>
          </cell>
          <cell r="D207" t="str">
            <v>Unit</v>
          </cell>
          <cell r="E207">
            <v>21419.399999999998</v>
          </cell>
          <cell r="F207">
            <v>21419</v>
          </cell>
        </row>
        <row r="208">
          <cell r="B208" t="str">
            <v>bCM211</v>
          </cell>
          <cell r="C208" t="str">
            <v xml:space="preserve">    Bongkar CM 2 - 11</v>
          </cell>
          <cell r="D208" t="str">
            <v>Unit</v>
          </cell>
          <cell r="E208">
            <v>21419.399999999998</v>
          </cell>
          <cell r="F208">
            <v>21419</v>
          </cell>
        </row>
        <row r="209">
          <cell r="B209" t="str">
            <v>bCM211M</v>
          </cell>
          <cell r="C209" t="str">
            <v xml:space="preserve">    Bongkar CM 2 - 11 M</v>
          </cell>
          <cell r="D209" t="str">
            <v>Unit</v>
          </cell>
          <cell r="E209">
            <v>24714.6</v>
          </cell>
          <cell r="F209">
            <v>24714</v>
          </cell>
        </row>
        <row r="210">
          <cell r="B210" t="str">
            <v>bCM212</v>
          </cell>
          <cell r="C210" t="str">
            <v xml:space="preserve">    Bongkar CM 2 - 12</v>
          </cell>
          <cell r="D210" t="str">
            <v>Unit</v>
          </cell>
          <cell r="E210">
            <v>4720.2</v>
          </cell>
          <cell r="F210">
            <v>4720</v>
          </cell>
        </row>
        <row r="211">
          <cell r="B211" t="str">
            <v>bCM212A</v>
          </cell>
          <cell r="C211" t="str">
            <v xml:space="preserve">    Bongkar CM 2 - 12A</v>
          </cell>
          <cell r="D211" t="str">
            <v>Unit</v>
          </cell>
          <cell r="E211">
            <v>6365.4</v>
          </cell>
          <cell r="F211">
            <v>6365</v>
          </cell>
        </row>
        <row r="212">
          <cell r="B212" t="str">
            <v>bCM215</v>
          </cell>
          <cell r="C212" t="str">
            <v xml:space="preserve">    Bongkar CM 2 - 15</v>
          </cell>
          <cell r="D212" t="str">
            <v>Unit</v>
          </cell>
          <cell r="E212">
            <v>66492</v>
          </cell>
          <cell r="F212">
            <v>66492</v>
          </cell>
        </row>
        <row r="213">
          <cell r="B213" t="str">
            <v>bCM34</v>
          </cell>
          <cell r="C213" t="str">
            <v xml:space="preserve">    Bongkar CM 3 - 4</v>
          </cell>
          <cell r="D213" t="str">
            <v>Unit</v>
          </cell>
          <cell r="E213">
            <v>22680</v>
          </cell>
          <cell r="F213">
            <v>22680</v>
          </cell>
        </row>
        <row r="214">
          <cell r="B214" t="str">
            <v>bCM52</v>
          </cell>
          <cell r="C214" t="str">
            <v xml:space="preserve">    Bongkar CM 5 - 2 ( Isolator Top Pole )</v>
          </cell>
          <cell r="D214" t="str">
            <v>Unit</v>
          </cell>
          <cell r="E214">
            <v>9817.7999999999993</v>
          </cell>
          <cell r="F214">
            <v>9817</v>
          </cell>
        </row>
        <row r="215">
          <cell r="B215" t="str">
            <v>bCM54</v>
          </cell>
          <cell r="C215" t="str">
            <v xml:space="preserve">    Bongkar CM 5 - 4 ( Adapter horisontal pad Pole ) </v>
          </cell>
          <cell r="D215" t="str">
            <v>Unit</v>
          </cell>
          <cell r="E215">
            <v>9817.7999999999993</v>
          </cell>
          <cell r="F215">
            <v>9817</v>
          </cell>
        </row>
        <row r="216">
          <cell r="B216" t="str">
            <v>bCM55</v>
          </cell>
          <cell r="C216" t="str">
            <v xml:space="preserve">    Bongkar CM 5 - 5 ( Adapter vertikal pada Cross Arm)</v>
          </cell>
          <cell r="D216" t="str">
            <v>Unit</v>
          </cell>
          <cell r="E216">
            <v>9817.7999999999993</v>
          </cell>
          <cell r="F216">
            <v>9817</v>
          </cell>
        </row>
        <row r="217">
          <cell r="B217" t="str">
            <v>bCM53</v>
          </cell>
          <cell r="C217" t="str">
            <v xml:space="preserve">    Bongkar CM 5 - 3 ( Pole Band )</v>
          </cell>
          <cell r="D217" t="str">
            <v>Unit</v>
          </cell>
          <cell r="E217">
            <v>7378.7999999999993</v>
          </cell>
          <cell r="F217">
            <v>7378</v>
          </cell>
        </row>
        <row r="218">
          <cell r="B218" t="str">
            <v>bCM56</v>
          </cell>
          <cell r="C218" t="str">
            <v xml:space="preserve">    Bongkar CM 5 - 6 ( Arrester )</v>
          </cell>
          <cell r="D218" t="str">
            <v>Unit</v>
          </cell>
          <cell r="E218">
            <v>22998</v>
          </cell>
          <cell r="F218">
            <v>22998</v>
          </cell>
        </row>
        <row r="219">
          <cell r="B219" t="str">
            <v>bCM59</v>
          </cell>
          <cell r="C219" t="str">
            <v xml:space="preserve">    Bongkar CM 5 - 9 ( FCO )</v>
          </cell>
          <cell r="D219" t="str">
            <v>Unit</v>
          </cell>
          <cell r="E219">
            <v>22998</v>
          </cell>
          <cell r="F219">
            <v>22998</v>
          </cell>
        </row>
        <row r="220">
          <cell r="B220" t="str">
            <v>bCM510</v>
          </cell>
          <cell r="C220" t="str">
            <v xml:space="preserve">    Bongkar CM 5 - 10</v>
          </cell>
          <cell r="D220" t="str">
            <v>Unit</v>
          </cell>
          <cell r="E220">
            <v>22998</v>
          </cell>
          <cell r="F220">
            <v>22998</v>
          </cell>
        </row>
        <row r="221">
          <cell r="B221" t="str">
            <v>bCM512</v>
          </cell>
          <cell r="C221" t="str">
            <v xml:space="preserve">    Bongkar CM 5 - 12</v>
          </cell>
          <cell r="D221" t="str">
            <v>Unit</v>
          </cell>
          <cell r="E221">
            <v>7329.5999999999995</v>
          </cell>
          <cell r="F221">
            <v>7329</v>
          </cell>
        </row>
        <row r="222">
          <cell r="B222" t="str">
            <v>bCM513</v>
          </cell>
          <cell r="C222" t="str">
            <v xml:space="preserve">    Bongkar CM 5 - 13</v>
          </cell>
          <cell r="D222" t="str">
            <v>Unit</v>
          </cell>
          <cell r="E222">
            <v>7329.5999999999995</v>
          </cell>
          <cell r="F222">
            <v>7329</v>
          </cell>
        </row>
        <row r="223">
          <cell r="B223" t="str">
            <v>bCM516</v>
          </cell>
          <cell r="C223" t="str">
            <v xml:space="preserve">    Bongkar CM 5 - 16</v>
          </cell>
          <cell r="D223" t="str">
            <v>Unit</v>
          </cell>
          <cell r="E223">
            <v>7329.5999999999995</v>
          </cell>
          <cell r="F223">
            <v>7329</v>
          </cell>
        </row>
        <row r="224">
          <cell r="B224" t="str">
            <v>bCM58</v>
          </cell>
          <cell r="C224" t="str">
            <v xml:space="preserve">    Bongkar CM 5 - 8 (Suspension dengan Pole band)</v>
          </cell>
          <cell r="D224" t="str">
            <v>Unit</v>
          </cell>
          <cell r="E224">
            <v>16120.8</v>
          </cell>
          <cell r="F224">
            <v>16120</v>
          </cell>
        </row>
        <row r="225">
          <cell r="B225" t="str">
            <v>bCM520</v>
          </cell>
          <cell r="C225" t="str">
            <v xml:space="preserve">    Bongkar CM 5 - 20 (Suspension  Pole band)</v>
          </cell>
          <cell r="D225" t="str">
            <v>Unit</v>
          </cell>
          <cell r="E225">
            <v>16120.8</v>
          </cell>
          <cell r="F225">
            <v>16120</v>
          </cell>
        </row>
        <row r="226">
          <cell r="B226" t="str">
            <v>bSM212</v>
          </cell>
          <cell r="C226" t="str">
            <v xml:space="preserve">    Bongkar SM  2 - 12</v>
          </cell>
          <cell r="D226" t="str">
            <v>Unit</v>
          </cell>
          <cell r="E226">
            <v>4720.2</v>
          </cell>
          <cell r="F226">
            <v>4720</v>
          </cell>
        </row>
        <row r="227">
          <cell r="B227" t="str">
            <v>bSM212A</v>
          </cell>
          <cell r="C227" t="str">
            <v xml:space="preserve">    Bongkar SM  2 - 12A</v>
          </cell>
          <cell r="D227" t="str">
            <v>Unit</v>
          </cell>
          <cell r="E227">
            <v>6365.4</v>
          </cell>
          <cell r="F227">
            <v>6365</v>
          </cell>
        </row>
        <row r="228">
          <cell r="B228" t="str">
            <v>bSM215</v>
          </cell>
          <cell r="C228" t="str">
            <v xml:space="preserve">    Bongkar SM  2 - 15</v>
          </cell>
          <cell r="D228" t="str">
            <v>Unit</v>
          </cell>
          <cell r="E228">
            <v>66492</v>
          </cell>
          <cell r="F228">
            <v>66492</v>
          </cell>
        </row>
        <row r="229">
          <cell r="B229" t="str">
            <v>bSM34</v>
          </cell>
          <cell r="C229" t="str">
            <v xml:space="preserve">    Bongkar SM  3 - 4</v>
          </cell>
          <cell r="D229" t="str">
            <v>Unit</v>
          </cell>
          <cell r="E229">
            <v>22680</v>
          </cell>
          <cell r="F229">
            <v>22680</v>
          </cell>
        </row>
        <row r="230">
          <cell r="B230" t="str">
            <v>bSM52</v>
          </cell>
          <cell r="C230" t="str">
            <v xml:space="preserve">    Bongkar SM 5 - 2 ( Isolator Top Pole )</v>
          </cell>
          <cell r="D230" t="str">
            <v>Unit</v>
          </cell>
          <cell r="E230">
            <v>9817.7999999999993</v>
          </cell>
          <cell r="F230">
            <v>9817</v>
          </cell>
        </row>
        <row r="231">
          <cell r="B231" t="str">
            <v>bSM54</v>
          </cell>
          <cell r="C231" t="str">
            <v xml:space="preserve">    Bongkar SM 5 - 4 ( Adapter horisontal pad Pole ) </v>
          </cell>
          <cell r="D231" t="str">
            <v>Unit</v>
          </cell>
          <cell r="E231">
            <v>9817.7999999999993</v>
          </cell>
          <cell r="F231">
            <v>9817</v>
          </cell>
        </row>
        <row r="232">
          <cell r="B232" t="str">
            <v>bSM55</v>
          </cell>
          <cell r="C232" t="str">
            <v xml:space="preserve">    Bongkar SM 5 - 5 ( Adapter vertikal pada Cross Arm)</v>
          </cell>
          <cell r="D232" t="str">
            <v>Unit</v>
          </cell>
          <cell r="E232">
            <v>9817.7999999999993</v>
          </cell>
          <cell r="F232">
            <v>9817</v>
          </cell>
        </row>
        <row r="233">
          <cell r="B233" t="str">
            <v>bSM53</v>
          </cell>
          <cell r="C233" t="str">
            <v xml:space="preserve">    Bongkar SM 5 - 3 ( Pole Band )</v>
          </cell>
          <cell r="D233" t="str">
            <v>Unit</v>
          </cell>
          <cell r="E233">
            <v>7378.7999999999993</v>
          </cell>
          <cell r="F233">
            <v>7378</v>
          </cell>
        </row>
        <row r="234">
          <cell r="B234" t="str">
            <v>bSM56</v>
          </cell>
          <cell r="C234" t="str">
            <v xml:space="preserve">    Bongkar SM 5 - 6 ( Arrester )</v>
          </cell>
          <cell r="D234" t="str">
            <v>Unit</v>
          </cell>
          <cell r="E234">
            <v>22998</v>
          </cell>
          <cell r="F234">
            <v>22998</v>
          </cell>
        </row>
        <row r="235">
          <cell r="B235" t="str">
            <v>bSM59</v>
          </cell>
          <cell r="C235" t="str">
            <v xml:space="preserve">    Bongkar SM 5 - 9 ( FCO )</v>
          </cell>
          <cell r="D235" t="str">
            <v>Unit</v>
          </cell>
          <cell r="E235">
            <v>22998</v>
          </cell>
          <cell r="F235">
            <v>22998</v>
          </cell>
        </row>
        <row r="236">
          <cell r="B236" t="str">
            <v>bSM510</v>
          </cell>
          <cell r="C236" t="str">
            <v xml:space="preserve">    Bongkar SM  5 - 10</v>
          </cell>
          <cell r="D236" t="str">
            <v>Unit</v>
          </cell>
          <cell r="E236">
            <v>22998</v>
          </cell>
          <cell r="F236">
            <v>22998</v>
          </cell>
        </row>
        <row r="237">
          <cell r="B237" t="str">
            <v>bSM512</v>
          </cell>
          <cell r="C237" t="str">
            <v xml:space="preserve">    Bongkar SM  5 - 12</v>
          </cell>
          <cell r="D237" t="str">
            <v>Unit</v>
          </cell>
          <cell r="E237">
            <v>7329.5999999999995</v>
          </cell>
          <cell r="F237">
            <v>7329</v>
          </cell>
        </row>
        <row r="238">
          <cell r="B238" t="str">
            <v>bSM513</v>
          </cell>
          <cell r="C238" t="str">
            <v xml:space="preserve">    Bongkar SM  5 - 13</v>
          </cell>
          <cell r="D238" t="str">
            <v>Unit</v>
          </cell>
          <cell r="E238">
            <v>7329.5999999999995</v>
          </cell>
          <cell r="F238">
            <v>7329</v>
          </cell>
        </row>
        <row r="239">
          <cell r="B239" t="str">
            <v>bSM516</v>
          </cell>
          <cell r="C239" t="str">
            <v xml:space="preserve">    Bongkar SM  5 - 16</v>
          </cell>
          <cell r="D239" t="str">
            <v>Unit</v>
          </cell>
          <cell r="E239">
            <v>7329.5999999999995</v>
          </cell>
          <cell r="F239">
            <v>7329</v>
          </cell>
        </row>
        <row r="240">
          <cell r="B240" t="str">
            <v>bSM58</v>
          </cell>
          <cell r="C240" t="str">
            <v xml:space="preserve">    Bongkar SM  5 - 8 ( Suspension dengan Pole band )</v>
          </cell>
          <cell r="D240" t="str">
            <v>Unit</v>
          </cell>
          <cell r="E240">
            <v>16120.8</v>
          </cell>
          <cell r="F240">
            <v>16120</v>
          </cell>
        </row>
        <row r="241">
          <cell r="B241" t="str">
            <v>bSM520</v>
          </cell>
          <cell r="C241" t="str">
            <v xml:space="preserve">    Bongkar SM  5 - 20 ( Suspension tanpa pole band )</v>
          </cell>
          <cell r="D241" t="str">
            <v>Unit</v>
          </cell>
          <cell r="E241">
            <v>16120.8</v>
          </cell>
          <cell r="F241">
            <v>16120</v>
          </cell>
        </row>
        <row r="242">
          <cell r="B242" t="str">
            <v>bm4010(357)</v>
          </cell>
          <cell r="C242" t="str">
            <v xml:space="preserve">    Bongkar M40 - 10 ( 35 - 70 ) "Tie Wire"</v>
          </cell>
          <cell r="D242" t="str">
            <v>Unit</v>
          </cell>
          <cell r="E242">
            <v>4536</v>
          </cell>
          <cell r="F242">
            <v>4536</v>
          </cell>
        </row>
        <row r="243">
          <cell r="B243" t="str">
            <v>bm4010(1524)</v>
          </cell>
          <cell r="C243" t="str">
            <v xml:space="preserve">    Bongkar M40 - 10 ( 150 - 240 ) "Tie Wire"</v>
          </cell>
          <cell r="D243" t="str">
            <v>Unit</v>
          </cell>
          <cell r="E243">
            <v>4536</v>
          </cell>
          <cell r="F243">
            <v>4536</v>
          </cell>
        </row>
        <row r="244">
          <cell r="B244" t="str">
            <v>M4211</v>
          </cell>
          <cell r="C244" t="str">
            <v xml:space="preserve">    Bongkar M42 - 11 ( String Calmp )</v>
          </cell>
          <cell r="D244" t="str">
            <v>Unit</v>
          </cell>
          <cell r="E244">
            <v>12592.8</v>
          </cell>
          <cell r="F244">
            <v>12592</v>
          </cell>
        </row>
        <row r="245">
          <cell r="B245" t="str">
            <v>bSE11</v>
          </cell>
          <cell r="C245" t="str">
            <v xml:space="preserve">    Bongkar SE  1 - 1</v>
          </cell>
          <cell r="D245" t="str">
            <v>Unit</v>
          </cell>
          <cell r="E245">
            <v>12256.8</v>
          </cell>
          <cell r="F245">
            <v>12256</v>
          </cell>
        </row>
        <row r="246">
          <cell r="B246" t="str">
            <v>bSE12</v>
          </cell>
          <cell r="C246" t="str">
            <v xml:space="preserve">    Bongkar SE  1 - 2</v>
          </cell>
          <cell r="D246" t="str">
            <v>Unit</v>
          </cell>
          <cell r="E246">
            <v>12256.8</v>
          </cell>
          <cell r="F246">
            <v>12256</v>
          </cell>
        </row>
        <row r="247">
          <cell r="B247" t="str">
            <v>bSE13</v>
          </cell>
          <cell r="C247" t="str">
            <v xml:space="preserve">    Bongkar SE  1 - 3</v>
          </cell>
          <cell r="D247" t="str">
            <v>Unit</v>
          </cell>
          <cell r="E247">
            <v>12256.8</v>
          </cell>
          <cell r="F247">
            <v>12256</v>
          </cell>
        </row>
        <row r="248">
          <cell r="B248" t="str">
            <v>bSE22</v>
          </cell>
          <cell r="C248" t="str">
            <v xml:space="preserve">    Bongkar SE  2 - 2</v>
          </cell>
          <cell r="D248" t="str">
            <v>Unit</v>
          </cell>
          <cell r="E248">
            <v>16120.8</v>
          </cell>
          <cell r="F248">
            <v>16120</v>
          </cell>
        </row>
        <row r="249">
          <cell r="B249" t="str">
            <v>bSE23</v>
          </cell>
          <cell r="C249" t="str">
            <v xml:space="preserve">    Bongkar SE  2 - 3</v>
          </cell>
          <cell r="D249" t="str">
            <v>Unit</v>
          </cell>
          <cell r="E249">
            <v>16120.8</v>
          </cell>
          <cell r="F249">
            <v>16120</v>
          </cell>
        </row>
        <row r="250">
          <cell r="B250" t="str">
            <v>bCE11</v>
          </cell>
          <cell r="C250" t="str">
            <v xml:space="preserve">    Bongkar CE 1 - 1</v>
          </cell>
          <cell r="D250" t="str">
            <v>Unit</v>
          </cell>
          <cell r="E250">
            <v>12256.8</v>
          </cell>
          <cell r="F250">
            <v>12256</v>
          </cell>
        </row>
        <row r="251">
          <cell r="B251" t="str">
            <v>bCE12</v>
          </cell>
          <cell r="C251" t="str">
            <v xml:space="preserve">    Bongkar CE 1 - 2</v>
          </cell>
          <cell r="D251" t="str">
            <v>Unit</v>
          </cell>
          <cell r="E251">
            <v>12256.8</v>
          </cell>
          <cell r="F251">
            <v>12256</v>
          </cell>
        </row>
        <row r="252">
          <cell r="B252" t="str">
            <v>bCE13</v>
          </cell>
          <cell r="C252" t="str">
            <v xml:space="preserve">    Bongkar CE 1 - 3</v>
          </cell>
          <cell r="D252" t="str">
            <v>Unit</v>
          </cell>
          <cell r="E252">
            <v>12256.8</v>
          </cell>
          <cell r="F252">
            <v>12256</v>
          </cell>
        </row>
        <row r="253">
          <cell r="B253" t="str">
            <v>bCE22</v>
          </cell>
          <cell r="C253" t="str">
            <v xml:space="preserve">    Bongkar CE 2 - 2</v>
          </cell>
          <cell r="D253" t="str">
            <v>Unit</v>
          </cell>
          <cell r="E253">
            <v>16120.8</v>
          </cell>
          <cell r="F253">
            <v>16120</v>
          </cell>
        </row>
        <row r="254">
          <cell r="B254" t="str">
            <v>bCE23</v>
          </cell>
          <cell r="C254" t="str">
            <v xml:space="preserve">    Bongkar CE 2 - 3</v>
          </cell>
          <cell r="D254" t="str">
            <v>Unit</v>
          </cell>
          <cell r="E254">
            <v>16120.8</v>
          </cell>
          <cell r="F254">
            <v>16120</v>
          </cell>
        </row>
        <row r="255">
          <cell r="B255" t="str">
            <v>bF12</v>
          </cell>
          <cell r="C255" t="str">
            <v xml:space="preserve">    Bongkar F 1 - 2</v>
          </cell>
          <cell r="D255" t="str">
            <v>Unit</v>
          </cell>
          <cell r="E255">
            <v>13839.6</v>
          </cell>
          <cell r="F255">
            <v>13839</v>
          </cell>
        </row>
        <row r="256">
          <cell r="B256" t="str">
            <v>bF13</v>
          </cell>
          <cell r="C256" t="str">
            <v xml:space="preserve">    Bongkar F 1 - 3</v>
          </cell>
          <cell r="D256" t="str">
            <v>Unit</v>
          </cell>
          <cell r="E256">
            <v>16317</v>
          </cell>
          <cell r="F256">
            <v>16317</v>
          </cell>
        </row>
        <row r="257">
          <cell r="B257" t="str">
            <v>bCM524</v>
          </cell>
          <cell r="C257" t="str">
            <v xml:space="preserve">    Bongkar CM 5 - 24 (RECLO    Bongkar SER 3 PHASA 20 KV, 560 A)</v>
          </cell>
          <cell r="D257" t="str">
            <v>Unit</v>
          </cell>
          <cell r="E257">
            <v>1502503.2</v>
          </cell>
          <cell r="F257">
            <v>1502503</v>
          </cell>
        </row>
        <row r="258">
          <cell r="B258" t="str">
            <v>bCM316</v>
          </cell>
          <cell r="C258" t="str">
            <v xml:space="preserve">    Bongkar CM 3 - 16 (ABSW)</v>
          </cell>
          <cell r="D258" t="str">
            <v>Unit</v>
          </cell>
          <cell r="E258">
            <v>612863.4</v>
          </cell>
          <cell r="F258">
            <v>612863</v>
          </cell>
        </row>
        <row r="259">
          <cell r="B259" t="str">
            <v>bppanper</v>
          </cell>
          <cell r="C259" t="str">
            <v xml:space="preserve">    Bongkar Penghalang Panjat dan Papan Peringatan</v>
          </cell>
          <cell r="D259" t="str">
            <v>Unit</v>
          </cell>
          <cell r="E259">
            <v>3663</v>
          </cell>
          <cell r="F259">
            <v>3663</v>
          </cell>
        </row>
        <row r="260">
          <cell r="B260" t="str">
            <v>bl1</v>
          </cell>
          <cell r="C260" t="str">
            <v xml:space="preserve">    Bongkar LVCB untuk satu jurusan </v>
          </cell>
          <cell r="D260" t="str">
            <v>Unit</v>
          </cell>
          <cell r="E260">
            <v>217467.6</v>
          </cell>
          <cell r="F260">
            <v>217467</v>
          </cell>
        </row>
        <row r="261">
          <cell r="B261" t="str">
            <v>bl2</v>
          </cell>
          <cell r="C261" t="str">
            <v xml:space="preserve">    Bongkar LVCB (CM 8 - A2) untuk dua jurusan</v>
          </cell>
          <cell r="D261" t="str">
            <v>Unit</v>
          </cell>
          <cell r="E261">
            <v>217467.6</v>
          </cell>
          <cell r="F261">
            <v>217467</v>
          </cell>
        </row>
        <row r="262">
          <cell r="B262" t="str">
            <v>bl3</v>
          </cell>
          <cell r="C262" t="str">
            <v xml:space="preserve">    Bongkar LVCB untuk tiga jurusan</v>
          </cell>
          <cell r="D262" t="str">
            <v>Unit</v>
          </cell>
          <cell r="E262">
            <v>217467.6</v>
          </cell>
          <cell r="F262">
            <v>217467</v>
          </cell>
        </row>
        <row r="263">
          <cell r="B263" t="str">
            <v>bSEc</v>
          </cell>
          <cell r="C263" t="str">
            <v xml:space="preserve">    Bongkar Sectionalizer 3 Phasa</v>
          </cell>
          <cell r="D263" t="str">
            <v>Unit</v>
          </cell>
          <cell r="E263">
            <v>1255381.2</v>
          </cell>
          <cell r="F263">
            <v>1255381</v>
          </cell>
        </row>
        <row r="264">
          <cell r="B264" t="str">
            <v>bl4</v>
          </cell>
          <cell r="C264" t="str">
            <v xml:space="preserve">    Bongkar LVCB untuk empat jurusan</v>
          </cell>
          <cell r="D264" t="str">
            <v>Unit</v>
          </cell>
          <cell r="E264">
            <v>283366.8</v>
          </cell>
          <cell r="F264">
            <v>283366</v>
          </cell>
        </row>
        <row r="265">
          <cell r="C265" t="str">
            <v xml:space="preserve">    komplit dengan Perlengkapan     Bongkar SM /     Bongkar CM 8 - B2 untuk empat jurusan</v>
          </cell>
        </row>
        <row r="266">
          <cell r="C266" t="str">
            <v>KONSTRUKSI JTM 1 PHASA - 3 PHASA</v>
          </cell>
        </row>
        <row r="267">
          <cell r="B267" t="str">
            <v>SB1a'</v>
          </cell>
          <cell r="C267" t="str">
            <v>SB 1 - AA'</v>
          </cell>
          <cell r="D267" t="str">
            <v>Unit</v>
          </cell>
          <cell r="E267">
            <v>41845</v>
          </cell>
          <cell r="F267">
            <v>41845</v>
          </cell>
        </row>
        <row r="268">
          <cell r="B268" t="str">
            <v>SB2a'</v>
          </cell>
          <cell r="C268" t="str">
            <v>SB 2 - AA'</v>
          </cell>
          <cell r="D268" t="str">
            <v>Unit</v>
          </cell>
          <cell r="E268">
            <v>51027</v>
          </cell>
          <cell r="F268">
            <v>51027</v>
          </cell>
        </row>
        <row r="269">
          <cell r="B269" t="str">
            <v>SB3a'</v>
          </cell>
          <cell r="C269" t="str">
            <v>SB 3 - AA'</v>
          </cell>
          <cell r="D269" t="str">
            <v>Unit</v>
          </cell>
          <cell r="E269">
            <v>51027</v>
          </cell>
          <cell r="F269">
            <v>51027</v>
          </cell>
        </row>
        <row r="270">
          <cell r="B270" t="str">
            <v>SB4a'</v>
          </cell>
          <cell r="C270" t="str">
            <v>SB 4 - AA'</v>
          </cell>
          <cell r="D270" t="str">
            <v>Unit</v>
          </cell>
          <cell r="E270">
            <v>51027</v>
          </cell>
          <cell r="F270">
            <v>51027</v>
          </cell>
        </row>
        <row r="271">
          <cell r="B271" t="str">
            <v>SB5a'</v>
          </cell>
          <cell r="C271" t="str">
            <v>SB 5 - AA'</v>
          </cell>
          <cell r="D271" t="str">
            <v>Unit</v>
          </cell>
          <cell r="E271">
            <v>51027</v>
          </cell>
          <cell r="F271">
            <v>51027</v>
          </cell>
        </row>
        <row r="272">
          <cell r="B272" t="str">
            <v>SB7a'</v>
          </cell>
          <cell r="C272" t="str">
            <v>SB 7 - AA'</v>
          </cell>
          <cell r="D272" t="str">
            <v>Unit</v>
          </cell>
          <cell r="E272">
            <v>51027</v>
          </cell>
          <cell r="F272">
            <v>51027</v>
          </cell>
        </row>
        <row r="273">
          <cell r="B273" t="str">
            <v>SB8a'</v>
          </cell>
          <cell r="C273" t="str">
            <v>SB 8 - AA'</v>
          </cell>
          <cell r="D273" t="str">
            <v>Unit</v>
          </cell>
          <cell r="E273">
            <v>105440</v>
          </cell>
          <cell r="F273">
            <v>105440</v>
          </cell>
        </row>
        <row r="274">
          <cell r="B274" t="str">
            <v>CB1a'</v>
          </cell>
          <cell r="C274" t="str">
            <v>CB 1 - AA'</v>
          </cell>
          <cell r="D274" t="str">
            <v>Unit</v>
          </cell>
          <cell r="E274">
            <v>41845</v>
          </cell>
          <cell r="F274">
            <v>41845</v>
          </cell>
        </row>
        <row r="275">
          <cell r="B275" t="str">
            <v>CB2a'</v>
          </cell>
          <cell r="C275" t="str">
            <v>CB 2 - AA'</v>
          </cell>
          <cell r="D275" t="str">
            <v>Unit</v>
          </cell>
          <cell r="E275">
            <v>51027</v>
          </cell>
          <cell r="F275">
            <v>51027</v>
          </cell>
        </row>
        <row r="276">
          <cell r="B276" t="str">
            <v>CB3a'</v>
          </cell>
          <cell r="C276" t="str">
            <v>CB 3 - AA'</v>
          </cell>
          <cell r="D276" t="str">
            <v>Unit</v>
          </cell>
          <cell r="E276">
            <v>51027</v>
          </cell>
          <cell r="F276">
            <v>51027</v>
          </cell>
        </row>
        <row r="277">
          <cell r="B277" t="str">
            <v>CB4a'</v>
          </cell>
          <cell r="C277" t="str">
            <v>CB 4 - AA'</v>
          </cell>
          <cell r="D277" t="str">
            <v>Unit</v>
          </cell>
          <cell r="E277">
            <v>51027</v>
          </cell>
          <cell r="F277">
            <v>51027</v>
          </cell>
        </row>
        <row r="278">
          <cell r="B278" t="str">
            <v>CB5a'</v>
          </cell>
          <cell r="C278" t="str">
            <v>CB 5 - AA'</v>
          </cell>
          <cell r="D278" t="str">
            <v>Unit</v>
          </cell>
          <cell r="E278">
            <v>51027</v>
          </cell>
          <cell r="F278">
            <v>51027</v>
          </cell>
        </row>
        <row r="279">
          <cell r="B279" t="str">
            <v>CB7a'</v>
          </cell>
          <cell r="C279" t="str">
            <v>CB 7 - AA'</v>
          </cell>
          <cell r="D279" t="str">
            <v>Unit</v>
          </cell>
          <cell r="E279">
            <v>51027</v>
          </cell>
          <cell r="F279">
            <v>51027</v>
          </cell>
        </row>
        <row r="280">
          <cell r="B280" t="str">
            <v>CB8a'</v>
          </cell>
          <cell r="C280" t="str">
            <v>CB 8 - AA'</v>
          </cell>
          <cell r="D280" t="str">
            <v>Unit</v>
          </cell>
          <cell r="E280">
            <v>105440</v>
          </cell>
          <cell r="F280">
            <v>105440</v>
          </cell>
        </row>
        <row r="281">
          <cell r="F281">
            <v>0</v>
          </cell>
        </row>
        <row r="282">
          <cell r="B282" t="str">
            <v>bsb1a</v>
          </cell>
          <cell r="C282" t="str">
            <v xml:space="preserve">    Bongkar SB 1 - AA'</v>
          </cell>
          <cell r="D282" t="str">
            <v>Unit</v>
          </cell>
          <cell r="E282">
            <v>25107</v>
          </cell>
          <cell r="F282">
            <v>25107</v>
          </cell>
        </row>
        <row r="283">
          <cell r="B283" t="str">
            <v>bsb2a</v>
          </cell>
          <cell r="C283" t="str">
            <v xml:space="preserve">    Bongkar SB 2 - AA'</v>
          </cell>
          <cell r="D283" t="str">
            <v>Unit</v>
          </cell>
          <cell r="E283">
            <v>30616.199999999997</v>
          </cell>
          <cell r="F283">
            <v>30616</v>
          </cell>
        </row>
        <row r="284">
          <cell r="B284" t="str">
            <v>bsb3a</v>
          </cell>
          <cell r="C284" t="str">
            <v xml:space="preserve">    Bongkar SB 3 - AA'</v>
          </cell>
          <cell r="D284" t="str">
            <v>Unit</v>
          </cell>
          <cell r="E284">
            <v>30616.199999999997</v>
          </cell>
          <cell r="F284">
            <v>30616</v>
          </cell>
        </row>
        <row r="285">
          <cell r="B285" t="str">
            <v>bsb4a</v>
          </cell>
          <cell r="C285" t="str">
            <v xml:space="preserve">    Bongkar SB 4 - AA'</v>
          </cell>
          <cell r="D285" t="str">
            <v>Unit</v>
          </cell>
          <cell r="E285">
            <v>30616.199999999997</v>
          </cell>
          <cell r="F285">
            <v>30616</v>
          </cell>
        </row>
        <row r="286">
          <cell r="B286" t="str">
            <v>bsb5a</v>
          </cell>
          <cell r="C286" t="str">
            <v xml:space="preserve">    Bongkar SB 5 - AA'</v>
          </cell>
          <cell r="D286" t="str">
            <v>Unit</v>
          </cell>
          <cell r="E286">
            <v>30616.199999999997</v>
          </cell>
          <cell r="F286">
            <v>30616</v>
          </cell>
        </row>
        <row r="287">
          <cell r="B287" t="str">
            <v>bsb7a</v>
          </cell>
          <cell r="C287" t="str">
            <v xml:space="preserve">    Bongkar SB 7 - AA'</v>
          </cell>
          <cell r="D287" t="str">
            <v>Unit</v>
          </cell>
          <cell r="E287">
            <v>30616.199999999997</v>
          </cell>
          <cell r="F287">
            <v>30616</v>
          </cell>
        </row>
        <row r="288">
          <cell r="B288" t="str">
            <v>bsb8a</v>
          </cell>
          <cell r="C288" t="str">
            <v xml:space="preserve">    Bongkar SB 8 - AA'</v>
          </cell>
          <cell r="D288" t="str">
            <v>Unit</v>
          </cell>
          <cell r="E288">
            <v>63264</v>
          </cell>
          <cell r="F288">
            <v>63264</v>
          </cell>
        </row>
        <row r="289">
          <cell r="B289" t="str">
            <v>bcb1a</v>
          </cell>
          <cell r="C289" t="str">
            <v xml:space="preserve">    Bongkar cb 1 - AA'</v>
          </cell>
          <cell r="D289" t="str">
            <v>Unit</v>
          </cell>
          <cell r="E289">
            <v>25107</v>
          </cell>
          <cell r="F289">
            <v>25107</v>
          </cell>
        </row>
        <row r="290">
          <cell r="B290" t="str">
            <v>bcb2a</v>
          </cell>
          <cell r="C290" t="str">
            <v xml:space="preserve">    Bongkar cb 2 - AA'</v>
          </cell>
          <cell r="D290" t="str">
            <v>Unit</v>
          </cell>
          <cell r="E290">
            <v>30616.199999999997</v>
          </cell>
          <cell r="F290">
            <v>30616</v>
          </cell>
        </row>
        <row r="291">
          <cell r="B291" t="str">
            <v>bcb3a</v>
          </cell>
          <cell r="C291" t="str">
            <v xml:space="preserve">    Bongkar cb 3 - AA'</v>
          </cell>
          <cell r="D291" t="str">
            <v>Unit</v>
          </cell>
          <cell r="E291">
            <v>30616.199999999997</v>
          </cell>
          <cell r="F291">
            <v>30616</v>
          </cell>
        </row>
        <row r="292">
          <cell r="B292" t="str">
            <v>bcb4a</v>
          </cell>
          <cell r="C292" t="str">
            <v xml:space="preserve">    Bongkar cb 4 - AA'</v>
          </cell>
          <cell r="D292" t="str">
            <v>Unit</v>
          </cell>
          <cell r="E292">
            <v>30616.199999999997</v>
          </cell>
          <cell r="F292">
            <v>30616</v>
          </cell>
        </row>
        <row r="293">
          <cell r="B293" t="str">
            <v>bcb5a</v>
          </cell>
          <cell r="C293" t="str">
            <v xml:space="preserve">    Bongkar cb 5 - AA'</v>
          </cell>
          <cell r="D293" t="str">
            <v>Unit</v>
          </cell>
          <cell r="E293">
            <v>30616.199999999997</v>
          </cell>
          <cell r="F293">
            <v>30616</v>
          </cell>
        </row>
        <row r="294">
          <cell r="B294" t="str">
            <v>bcb7a</v>
          </cell>
          <cell r="C294" t="str">
            <v xml:space="preserve">    Bongkar cb 7 - AA'</v>
          </cell>
          <cell r="D294" t="str">
            <v>Unit</v>
          </cell>
          <cell r="E294">
            <v>30616.199999999997</v>
          </cell>
          <cell r="F294">
            <v>30616</v>
          </cell>
        </row>
        <row r="295">
          <cell r="B295" t="str">
            <v>bcb8a</v>
          </cell>
          <cell r="C295" t="str">
            <v xml:space="preserve">    Bongkar cb 8 - AA'</v>
          </cell>
          <cell r="D295" t="str">
            <v>Unit</v>
          </cell>
          <cell r="E295">
            <v>63264</v>
          </cell>
          <cell r="F295">
            <v>63264</v>
          </cell>
        </row>
        <row r="296">
          <cell r="F296">
            <v>0</v>
          </cell>
        </row>
        <row r="297">
          <cell r="C297" t="str">
            <v>KONSTRUKSI JTM 1 PHASA - 3 PHASA TANPA NETRAL</v>
          </cell>
          <cell r="F297">
            <v>0</v>
          </cell>
        </row>
        <row r="298">
          <cell r="B298" t="str">
            <v>CA1'</v>
          </cell>
          <cell r="C298" t="str">
            <v>CA 1'</v>
          </cell>
          <cell r="D298" t="str">
            <v>Unit</v>
          </cell>
          <cell r="E298">
            <v>14171</v>
          </cell>
          <cell r="F298">
            <v>14171</v>
          </cell>
        </row>
        <row r="299">
          <cell r="B299" t="str">
            <v>CA2'</v>
          </cell>
          <cell r="C299" t="str">
            <v>CA 2'</v>
          </cell>
          <cell r="D299" t="str">
            <v>Unit</v>
          </cell>
          <cell r="E299">
            <v>24342</v>
          </cell>
          <cell r="F299">
            <v>24342</v>
          </cell>
        </row>
        <row r="300">
          <cell r="B300" t="str">
            <v>CA3'</v>
          </cell>
          <cell r="C300" t="str">
            <v>CA 3'</v>
          </cell>
          <cell r="D300" t="str">
            <v>Unit</v>
          </cell>
          <cell r="E300">
            <v>24342</v>
          </cell>
          <cell r="F300">
            <v>24342</v>
          </cell>
        </row>
        <row r="301">
          <cell r="B301" t="str">
            <v>CA4'</v>
          </cell>
          <cell r="C301" t="str">
            <v>CA 4'</v>
          </cell>
          <cell r="D301" t="str">
            <v>Unit</v>
          </cell>
          <cell r="E301">
            <v>36138</v>
          </cell>
          <cell r="F301">
            <v>36138</v>
          </cell>
        </row>
        <row r="302">
          <cell r="B302" t="str">
            <v>CA5'</v>
          </cell>
          <cell r="C302" t="str">
            <v>CA 5'</v>
          </cell>
          <cell r="D302" t="str">
            <v>Unit</v>
          </cell>
          <cell r="E302">
            <v>18228</v>
          </cell>
          <cell r="F302">
            <v>18228</v>
          </cell>
        </row>
        <row r="303">
          <cell r="B303" t="str">
            <v>CA51'</v>
          </cell>
          <cell r="C303" t="str">
            <v>CA 5 - 1'</v>
          </cell>
          <cell r="D303" t="str">
            <v>Unit</v>
          </cell>
          <cell r="E303">
            <v>18228</v>
          </cell>
          <cell r="F303">
            <v>18228</v>
          </cell>
        </row>
        <row r="304">
          <cell r="B304" t="str">
            <v>CA52'</v>
          </cell>
          <cell r="C304" t="str">
            <v>CA 5 - 2'</v>
          </cell>
          <cell r="D304" t="str">
            <v>Unit</v>
          </cell>
          <cell r="E304">
            <v>18228</v>
          </cell>
          <cell r="F304">
            <v>18228</v>
          </cell>
        </row>
        <row r="305">
          <cell r="B305" t="str">
            <v>CA53'</v>
          </cell>
          <cell r="C305" t="str">
            <v>CA 5 - 3'</v>
          </cell>
          <cell r="D305" t="str">
            <v>Unit</v>
          </cell>
          <cell r="E305">
            <v>18228</v>
          </cell>
          <cell r="F305">
            <v>18228</v>
          </cell>
        </row>
        <row r="306">
          <cell r="B306" t="str">
            <v>CA54'</v>
          </cell>
          <cell r="C306" t="str">
            <v>CA 5 - 4'</v>
          </cell>
          <cell r="D306" t="str">
            <v>Unit</v>
          </cell>
          <cell r="E306">
            <v>188468</v>
          </cell>
          <cell r="F306">
            <v>188468</v>
          </cell>
        </row>
        <row r="307">
          <cell r="B307" t="str">
            <v>CA6'</v>
          </cell>
          <cell r="C307" t="str">
            <v>CA 6'</v>
          </cell>
          <cell r="D307" t="str">
            <v>Unit</v>
          </cell>
          <cell r="E307">
            <v>36138</v>
          </cell>
          <cell r="F307">
            <v>36138</v>
          </cell>
        </row>
        <row r="308">
          <cell r="B308" t="str">
            <v>CC1'</v>
          </cell>
          <cell r="C308" t="str">
            <v>CC 1'</v>
          </cell>
          <cell r="D308" t="str">
            <v>Unit</v>
          </cell>
          <cell r="E308">
            <v>39653</v>
          </cell>
          <cell r="F308">
            <v>39653</v>
          </cell>
        </row>
        <row r="309">
          <cell r="B309" t="str">
            <v>CC1A'</v>
          </cell>
          <cell r="C309" t="str">
            <v>CC 1 - A'</v>
          </cell>
          <cell r="D309" t="str">
            <v>Unit</v>
          </cell>
          <cell r="E309">
            <v>41295</v>
          </cell>
          <cell r="F309">
            <v>41295</v>
          </cell>
        </row>
        <row r="310">
          <cell r="B310" t="str">
            <v>CC2'</v>
          </cell>
          <cell r="C310" t="str">
            <v>CC 2'</v>
          </cell>
          <cell r="D310" t="str">
            <v>Unit</v>
          </cell>
          <cell r="E310">
            <v>48835</v>
          </cell>
          <cell r="F310">
            <v>48835</v>
          </cell>
        </row>
        <row r="311">
          <cell r="B311" t="str">
            <v>CC2A'</v>
          </cell>
          <cell r="C311" t="str">
            <v>CC 2 - A'</v>
          </cell>
          <cell r="D311" t="str">
            <v>Unit</v>
          </cell>
          <cell r="E311">
            <v>48835</v>
          </cell>
          <cell r="F311">
            <v>48835</v>
          </cell>
        </row>
        <row r="312">
          <cell r="B312" t="str">
            <v>CC21'</v>
          </cell>
          <cell r="C312" t="str">
            <v>CC 2 - 1'</v>
          </cell>
          <cell r="D312" t="str">
            <v>Unit</v>
          </cell>
          <cell r="E312">
            <v>48835</v>
          </cell>
          <cell r="F312">
            <v>48835</v>
          </cell>
        </row>
        <row r="313">
          <cell r="B313" t="str">
            <v>CC3'</v>
          </cell>
          <cell r="C313" t="str">
            <v>CC 3'</v>
          </cell>
          <cell r="D313" t="str">
            <v>Unit</v>
          </cell>
          <cell r="E313">
            <v>48835</v>
          </cell>
          <cell r="F313">
            <v>48835</v>
          </cell>
        </row>
        <row r="314">
          <cell r="B314" t="str">
            <v>CC7'</v>
          </cell>
          <cell r="C314" t="str">
            <v>CC 7'</v>
          </cell>
          <cell r="D314" t="str">
            <v>Unit</v>
          </cell>
          <cell r="E314">
            <v>48835</v>
          </cell>
          <cell r="F314">
            <v>48835</v>
          </cell>
        </row>
        <row r="315">
          <cell r="B315" t="str">
            <v>CC7A'</v>
          </cell>
          <cell r="C315" t="str">
            <v>CC 7 - A'</v>
          </cell>
          <cell r="D315" t="str">
            <v>Unit</v>
          </cell>
          <cell r="E315">
            <v>62823</v>
          </cell>
          <cell r="F315">
            <v>62823</v>
          </cell>
        </row>
        <row r="316">
          <cell r="B316" t="str">
            <v>CC8'</v>
          </cell>
          <cell r="C316" t="str">
            <v>CC 8'</v>
          </cell>
          <cell r="D316" t="str">
            <v>Unit</v>
          </cell>
          <cell r="E316">
            <v>103241</v>
          </cell>
          <cell r="F316">
            <v>103241</v>
          </cell>
        </row>
        <row r="317">
          <cell r="B317" t="str">
            <v>CC8A'</v>
          </cell>
          <cell r="C317" t="str">
            <v>CC 8 - A'</v>
          </cell>
          <cell r="D317" t="str">
            <v>Unit</v>
          </cell>
          <cell r="E317">
            <v>103241</v>
          </cell>
          <cell r="F317">
            <v>103241</v>
          </cell>
        </row>
        <row r="318">
          <cell r="B318" t="str">
            <v>CC8B'</v>
          </cell>
          <cell r="C318" t="str">
            <v>CC 8 - B'</v>
          </cell>
          <cell r="D318" t="str">
            <v>Unit</v>
          </cell>
          <cell r="E318">
            <v>103241</v>
          </cell>
          <cell r="F318">
            <v>103241</v>
          </cell>
        </row>
        <row r="319">
          <cell r="B319" t="str">
            <v>CC8C'</v>
          </cell>
          <cell r="C319" t="str">
            <v>CC 8 - C'</v>
          </cell>
          <cell r="D319" t="str">
            <v>Unit</v>
          </cell>
          <cell r="E319">
            <v>163648</v>
          </cell>
          <cell r="F319">
            <v>163648</v>
          </cell>
        </row>
        <row r="320">
          <cell r="B320" t="str">
            <v>CC9'</v>
          </cell>
          <cell r="C320" t="str">
            <v>CC 9'</v>
          </cell>
          <cell r="D320" t="str">
            <v>Unit</v>
          </cell>
          <cell r="E320">
            <v>39653</v>
          </cell>
          <cell r="F320">
            <v>39653</v>
          </cell>
        </row>
        <row r="321">
          <cell r="B321" t="str">
            <v>CC10'</v>
          </cell>
          <cell r="C321" t="str">
            <v>CC 10'</v>
          </cell>
          <cell r="D321" t="str">
            <v>Unit</v>
          </cell>
          <cell r="E321">
            <v>48835</v>
          </cell>
          <cell r="F321">
            <v>48835</v>
          </cell>
        </row>
        <row r="322">
          <cell r="B322" t="str">
            <v>CC11'</v>
          </cell>
          <cell r="C322" t="str">
            <v>CC 11'</v>
          </cell>
          <cell r="D322" t="str">
            <v>Unit</v>
          </cell>
          <cell r="E322">
            <v>48835</v>
          </cell>
          <cell r="F322">
            <v>48835</v>
          </cell>
        </row>
        <row r="323">
          <cell r="B323" t="str">
            <v>SA1'</v>
          </cell>
          <cell r="C323" t="str">
            <v>SA  1'</v>
          </cell>
          <cell r="D323" t="str">
            <v>Unit</v>
          </cell>
          <cell r="E323">
            <v>14171</v>
          </cell>
          <cell r="F323">
            <v>14171</v>
          </cell>
        </row>
        <row r="324">
          <cell r="B324" t="str">
            <v>SA2'</v>
          </cell>
          <cell r="C324" t="str">
            <v>SA  2'</v>
          </cell>
          <cell r="D324" t="str">
            <v>Unit</v>
          </cell>
          <cell r="E324">
            <v>24342</v>
          </cell>
          <cell r="F324">
            <v>24342</v>
          </cell>
        </row>
        <row r="325">
          <cell r="B325" t="str">
            <v>SA3'</v>
          </cell>
          <cell r="C325" t="str">
            <v>SA  3'</v>
          </cell>
          <cell r="D325" t="str">
            <v>Unit</v>
          </cell>
          <cell r="E325">
            <v>24342</v>
          </cell>
          <cell r="F325">
            <v>24342</v>
          </cell>
        </row>
        <row r="326">
          <cell r="B326" t="str">
            <v>SA4'</v>
          </cell>
          <cell r="C326" t="str">
            <v>SA  4'</v>
          </cell>
          <cell r="D326" t="str">
            <v>Unit</v>
          </cell>
          <cell r="E326">
            <v>36138</v>
          </cell>
          <cell r="F326">
            <v>36138</v>
          </cell>
        </row>
        <row r="327">
          <cell r="B327" t="str">
            <v>SA5'</v>
          </cell>
          <cell r="C327" t="str">
            <v>SA  5'</v>
          </cell>
          <cell r="D327" t="str">
            <v>Unit</v>
          </cell>
          <cell r="E327">
            <v>18228</v>
          </cell>
          <cell r="F327">
            <v>18228</v>
          </cell>
        </row>
        <row r="328">
          <cell r="B328" t="str">
            <v>SA51'</v>
          </cell>
          <cell r="C328" t="str">
            <v>SA  5 - 1'</v>
          </cell>
          <cell r="D328" t="str">
            <v>Unit</v>
          </cell>
          <cell r="E328">
            <v>18228</v>
          </cell>
          <cell r="F328">
            <v>18228</v>
          </cell>
        </row>
        <row r="329">
          <cell r="B329" t="str">
            <v>SA52'</v>
          </cell>
          <cell r="C329" t="str">
            <v>SA  5 - 2'</v>
          </cell>
          <cell r="D329" t="str">
            <v>Unit</v>
          </cell>
          <cell r="E329">
            <v>18228</v>
          </cell>
          <cell r="F329">
            <v>18228</v>
          </cell>
        </row>
        <row r="330">
          <cell r="B330" t="str">
            <v>SA53'</v>
          </cell>
          <cell r="C330" t="str">
            <v>SA  5 - 3'</v>
          </cell>
          <cell r="D330" t="str">
            <v>Unit</v>
          </cell>
          <cell r="E330">
            <v>18228</v>
          </cell>
          <cell r="F330">
            <v>18228</v>
          </cell>
        </row>
        <row r="331">
          <cell r="B331" t="str">
            <v>SA54'</v>
          </cell>
          <cell r="C331" t="str">
            <v>SA  5 - 4'</v>
          </cell>
          <cell r="D331" t="str">
            <v>Unit</v>
          </cell>
          <cell r="E331">
            <v>188468</v>
          </cell>
          <cell r="F331">
            <v>188468</v>
          </cell>
        </row>
        <row r="332">
          <cell r="B332" t="str">
            <v>SA6'</v>
          </cell>
          <cell r="C332" t="str">
            <v>SA  6'</v>
          </cell>
          <cell r="D332" t="str">
            <v>Unit</v>
          </cell>
          <cell r="E332">
            <v>36138</v>
          </cell>
          <cell r="F332">
            <v>36138</v>
          </cell>
        </row>
        <row r="333">
          <cell r="B333" t="str">
            <v>SC1'</v>
          </cell>
          <cell r="C333" t="str">
            <v>SC  1'</v>
          </cell>
          <cell r="D333" t="str">
            <v>Unit</v>
          </cell>
          <cell r="E333">
            <v>39653</v>
          </cell>
          <cell r="F333">
            <v>39653</v>
          </cell>
        </row>
        <row r="334">
          <cell r="B334" t="str">
            <v>SC1A'</v>
          </cell>
          <cell r="C334" t="str">
            <v>SC  1 - A'</v>
          </cell>
          <cell r="D334" t="str">
            <v>Unit</v>
          </cell>
          <cell r="E334">
            <v>41295</v>
          </cell>
          <cell r="F334">
            <v>41295</v>
          </cell>
        </row>
        <row r="335">
          <cell r="B335" t="str">
            <v>SC2'</v>
          </cell>
          <cell r="C335" t="str">
            <v>SC  2'</v>
          </cell>
          <cell r="D335" t="str">
            <v>Unit</v>
          </cell>
          <cell r="E335">
            <v>48835</v>
          </cell>
          <cell r="F335">
            <v>48835</v>
          </cell>
        </row>
        <row r="336">
          <cell r="B336" t="str">
            <v>SC2A'</v>
          </cell>
          <cell r="C336" t="str">
            <v>SC  2 - A'</v>
          </cell>
          <cell r="D336" t="str">
            <v>Unit</v>
          </cell>
          <cell r="E336">
            <v>48835</v>
          </cell>
          <cell r="F336">
            <v>48835</v>
          </cell>
        </row>
        <row r="337">
          <cell r="B337" t="str">
            <v>SC21'</v>
          </cell>
          <cell r="C337" t="str">
            <v>SC  2 - 1'</v>
          </cell>
          <cell r="D337" t="str">
            <v>Unit</v>
          </cell>
          <cell r="E337">
            <v>48835</v>
          </cell>
          <cell r="F337">
            <v>48835</v>
          </cell>
        </row>
        <row r="338">
          <cell r="B338" t="str">
            <v>SC3'</v>
          </cell>
          <cell r="C338" t="str">
            <v>SC  3'</v>
          </cell>
          <cell r="D338" t="str">
            <v>Unit</v>
          </cell>
          <cell r="E338">
            <v>48835</v>
          </cell>
          <cell r="F338">
            <v>48835</v>
          </cell>
        </row>
        <row r="339">
          <cell r="B339" t="str">
            <v>SC7'</v>
          </cell>
          <cell r="C339" t="str">
            <v>SC  7'</v>
          </cell>
          <cell r="D339" t="str">
            <v>Unit</v>
          </cell>
          <cell r="E339">
            <v>48835</v>
          </cell>
          <cell r="F339">
            <v>48835</v>
          </cell>
        </row>
        <row r="340">
          <cell r="B340" t="str">
            <v>SC7A'</v>
          </cell>
          <cell r="C340" t="str">
            <v>SC  7 - A'</v>
          </cell>
          <cell r="D340" t="str">
            <v>Unit</v>
          </cell>
          <cell r="E340">
            <v>62823</v>
          </cell>
          <cell r="F340">
            <v>62823</v>
          </cell>
        </row>
        <row r="341">
          <cell r="B341" t="str">
            <v>SC8'</v>
          </cell>
          <cell r="C341" t="str">
            <v>SC  8'</v>
          </cell>
          <cell r="D341" t="str">
            <v>Unit</v>
          </cell>
          <cell r="E341">
            <v>103241</v>
          </cell>
          <cell r="F341">
            <v>103241</v>
          </cell>
        </row>
        <row r="342">
          <cell r="B342" t="str">
            <v>SC8A'</v>
          </cell>
          <cell r="C342" t="str">
            <v>SC  8 - A'</v>
          </cell>
          <cell r="D342" t="str">
            <v>Unit</v>
          </cell>
          <cell r="E342">
            <v>103241</v>
          </cell>
          <cell r="F342">
            <v>103241</v>
          </cell>
        </row>
        <row r="343">
          <cell r="B343" t="str">
            <v>SC8B'</v>
          </cell>
          <cell r="C343" t="str">
            <v>SC  8 - B'</v>
          </cell>
          <cell r="D343" t="str">
            <v>Unit</v>
          </cell>
          <cell r="E343">
            <v>103241</v>
          </cell>
          <cell r="F343">
            <v>103241</v>
          </cell>
        </row>
        <row r="344">
          <cell r="B344" t="str">
            <v>SC8C'</v>
          </cell>
          <cell r="C344" t="str">
            <v>SC  8 - C'</v>
          </cell>
          <cell r="D344" t="str">
            <v>Unit</v>
          </cell>
          <cell r="E344">
            <v>163648</v>
          </cell>
          <cell r="F344">
            <v>163648</v>
          </cell>
        </row>
        <row r="345">
          <cell r="B345" t="str">
            <v>SC9'</v>
          </cell>
          <cell r="C345" t="str">
            <v>SC  9'</v>
          </cell>
          <cell r="D345" t="str">
            <v>Unit</v>
          </cell>
          <cell r="E345">
            <v>39653</v>
          </cell>
          <cell r="F345">
            <v>39653</v>
          </cell>
        </row>
        <row r="346">
          <cell r="B346" t="str">
            <v>SC10'</v>
          </cell>
          <cell r="C346" t="str">
            <v>SC  10'</v>
          </cell>
          <cell r="D346" t="str">
            <v>Unit</v>
          </cell>
          <cell r="E346">
            <v>48835</v>
          </cell>
          <cell r="F346">
            <v>48835</v>
          </cell>
        </row>
        <row r="347">
          <cell r="B347" t="str">
            <v>SC11'</v>
          </cell>
          <cell r="C347" t="str">
            <v>SC  11'</v>
          </cell>
          <cell r="D347" t="str">
            <v>Unit</v>
          </cell>
          <cell r="E347">
            <v>48835</v>
          </cell>
          <cell r="F347">
            <v>48835</v>
          </cell>
        </row>
        <row r="348">
          <cell r="F348">
            <v>0</v>
          </cell>
        </row>
        <row r="349">
          <cell r="B349" t="str">
            <v>bCA1'</v>
          </cell>
          <cell r="C349" t="str">
            <v xml:space="preserve">   Bongkar CA 1'</v>
          </cell>
          <cell r="D349" t="str">
            <v>Unit</v>
          </cell>
          <cell r="E349">
            <v>8502.6</v>
          </cell>
          <cell r="F349">
            <v>8502</v>
          </cell>
        </row>
        <row r="350">
          <cell r="B350" t="str">
            <v>bCA2'</v>
          </cell>
          <cell r="C350" t="str">
            <v xml:space="preserve">   Bongkar CA 2'</v>
          </cell>
          <cell r="D350" t="str">
            <v>Unit</v>
          </cell>
          <cell r="E350">
            <v>14605.199999999999</v>
          </cell>
          <cell r="F350">
            <v>14605</v>
          </cell>
        </row>
        <row r="351">
          <cell r="B351" t="str">
            <v>bCA3'</v>
          </cell>
          <cell r="C351" t="str">
            <v xml:space="preserve">   Bongkar CA 3'</v>
          </cell>
          <cell r="D351" t="str">
            <v>Unit</v>
          </cell>
          <cell r="E351">
            <v>14605.199999999999</v>
          </cell>
          <cell r="F351">
            <v>14605</v>
          </cell>
        </row>
        <row r="352">
          <cell r="B352" t="str">
            <v>bCA4'</v>
          </cell>
          <cell r="C352" t="str">
            <v xml:space="preserve">   Bongkar CA 4'</v>
          </cell>
          <cell r="D352" t="str">
            <v>Unit</v>
          </cell>
          <cell r="E352">
            <v>21682.799999999999</v>
          </cell>
          <cell r="F352">
            <v>21682</v>
          </cell>
        </row>
        <row r="353">
          <cell r="B353" t="str">
            <v>bCA5'</v>
          </cell>
          <cell r="C353" t="str">
            <v xml:space="preserve">   Bongkar CA 5'</v>
          </cell>
          <cell r="D353" t="str">
            <v>Unit</v>
          </cell>
          <cell r="E353">
            <v>10936.8</v>
          </cell>
          <cell r="F353">
            <v>10936</v>
          </cell>
        </row>
        <row r="354">
          <cell r="B354" t="str">
            <v>bCA51'</v>
          </cell>
          <cell r="C354" t="str">
            <v xml:space="preserve">   Bongkar CA 5 - 1'</v>
          </cell>
          <cell r="D354" t="str">
            <v>Unit</v>
          </cell>
          <cell r="E354">
            <v>10936.8</v>
          </cell>
          <cell r="F354">
            <v>10936</v>
          </cell>
        </row>
        <row r="355">
          <cell r="B355" t="str">
            <v>bCA52'</v>
          </cell>
          <cell r="C355" t="str">
            <v xml:space="preserve">   Bongkar CA 5 - 2'</v>
          </cell>
          <cell r="D355" t="str">
            <v>Unit</v>
          </cell>
          <cell r="E355">
            <v>10936.8</v>
          </cell>
          <cell r="F355">
            <v>10936</v>
          </cell>
        </row>
        <row r="356">
          <cell r="B356" t="str">
            <v>bCA53'</v>
          </cell>
          <cell r="C356" t="str">
            <v xml:space="preserve">   Bongkar CA 5 - 3'</v>
          </cell>
          <cell r="D356" t="str">
            <v>Unit</v>
          </cell>
          <cell r="E356">
            <v>10936.8</v>
          </cell>
          <cell r="F356">
            <v>10936</v>
          </cell>
        </row>
        <row r="357">
          <cell r="B357" t="str">
            <v>bCA54'</v>
          </cell>
          <cell r="C357" t="str">
            <v xml:space="preserve">   Bongkar CA 5 - 4'</v>
          </cell>
          <cell r="D357" t="str">
            <v>Unit</v>
          </cell>
          <cell r="E357">
            <v>113080.8</v>
          </cell>
          <cell r="F357">
            <v>113080</v>
          </cell>
        </row>
        <row r="358">
          <cell r="B358" t="str">
            <v>bCA6'</v>
          </cell>
          <cell r="C358" t="str">
            <v xml:space="preserve">   Bongkar CA 6'</v>
          </cell>
          <cell r="D358" t="str">
            <v>Unit</v>
          </cell>
          <cell r="E358">
            <v>21682.799999999999</v>
          </cell>
          <cell r="F358">
            <v>21682</v>
          </cell>
        </row>
        <row r="359">
          <cell r="B359" t="str">
            <v>bCc1'</v>
          </cell>
          <cell r="C359" t="str">
            <v xml:space="preserve">   Bongkar CC 1'</v>
          </cell>
          <cell r="D359" t="str">
            <v>Unit</v>
          </cell>
          <cell r="E359">
            <v>23791.8</v>
          </cell>
          <cell r="F359">
            <v>23791</v>
          </cell>
        </row>
        <row r="360">
          <cell r="B360" t="str">
            <v>bCc1A'</v>
          </cell>
          <cell r="C360" t="str">
            <v xml:space="preserve">   Bongkar CC 1 - A'</v>
          </cell>
          <cell r="D360" t="str">
            <v>Unit</v>
          </cell>
          <cell r="E360">
            <v>24777</v>
          </cell>
          <cell r="F360">
            <v>24777</v>
          </cell>
        </row>
        <row r="361">
          <cell r="B361" t="str">
            <v>bCc2'</v>
          </cell>
          <cell r="C361" t="str">
            <v xml:space="preserve">   Bongkar CC 2'</v>
          </cell>
          <cell r="D361" t="str">
            <v>Unit</v>
          </cell>
          <cell r="E361">
            <v>29301</v>
          </cell>
          <cell r="F361">
            <v>29301</v>
          </cell>
        </row>
        <row r="362">
          <cell r="B362" t="str">
            <v>bCc2A'</v>
          </cell>
          <cell r="C362" t="str">
            <v xml:space="preserve">   Bongkar CC 2 - A'</v>
          </cell>
          <cell r="D362" t="str">
            <v>Unit</v>
          </cell>
          <cell r="E362">
            <v>29301</v>
          </cell>
          <cell r="F362">
            <v>29301</v>
          </cell>
        </row>
        <row r="363">
          <cell r="B363" t="str">
            <v>bCc21'</v>
          </cell>
          <cell r="C363" t="str">
            <v xml:space="preserve">   Bongkar CC 2 - 1'</v>
          </cell>
          <cell r="D363" t="str">
            <v>Unit</v>
          </cell>
          <cell r="E363">
            <v>29301</v>
          </cell>
          <cell r="F363">
            <v>29301</v>
          </cell>
        </row>
        <row r="364">
          <cell r="B364" t="str">
            <v>bCc3'</v>
          </cell>
          <cell r="C364" t="str">
            <v xml:space="preserve">   Bongkar CC 3'</v>
          </cell>
          <cell r="D364" t="str">
            <v>Unit</v>
          </cell>
          <cell r="E364">
            <v>29301</v>
          </cell>
          <cell r="F364">
            <v>29301</v>
          </cell>
        </row>
        <row r="365">
          <cell r="B365" t="str">
            <v>bCc7'</v>
          </cell>
          <cell r="C365" t="str">
            <v xml:space="preserve">   Bongkar CC 7'</v>
          </cell>
          <cell r="D365" t="str">
            <v>Unit</v>
          </cell>
          <cell r="E365">
            <v>29301</v>
          </cell>
          <cell r="F365">
            <v>29301</v>
          </cell>
        </row>
        <row r="366">
          <cell r="B366" t="str">
            <v>bCc7A'</v>
          </cell>
          <cell r="C366" t="str">
            <v xml:space="preserve">   Bongkar CC 7 - A'</v>
          </cell>
          <cell r="D366" t="str">
            <v>Unit</v>
          </cell>
          <cell r="E366">
            <v>37693.799999999996</v>
          </cell>
          <cell r="F366">
            <v>37693</v>
          </cell>
        </row>
        <row r="367">
          <cell r="B367" t="str">
            <v>bCc8'</v>
          </cell>
          <cell r="C367" t="str">
            <v xml:space="preserve">   Bongkar CC 8'</v>
          </cell>
          <cell r="D367" t="str">
            <v>Unit</v>
          </cell>
          <cell r="E367">
            <v>61944.6</v>
          </cell>
          <cell r="F367">
            <v>61944</v>
          </cell>
        </row>
        <row r="368">
          <cell r="B368" t="str">
            <v>bCc8A'</v>
          </cell>
          <cell r="C368" t="str">
            <v xml:space="preserve">   Bongkar CC 8 - A'</v>
          </cell>
          <cell r="D368" t="str">
            <v>Unit</v>
          </cell>
          <cell r="E368">
            <v>61944.6</v>
          </cell>
          <cell r="F368">
            <v>61944</v>
          </cell>
        </row>
        <row r="369">
          <cell r="B369" t="str">
            <v>bCc8B'</v>
          </cell>
          <cell r="C369" t="str">
            <v xml:space="preserve">   Bongkar CC 8 - B'</v>
          </cell>
          <cell r="D369" t="str">
            <v>Unit</v>
          </cell>
          <cell r="E369">
            <v>61944.6</v>
          </cell>
          <cell r="F369">
            <v>61944</v>
          </cell>
        </row>
        <row r="370">
          <cell r="B370" t="str">
            <v>bCc8C'</v>
          </cell>
          <cell r="C370" t="str">
            <v xml:space="preserve">   Bongkar CC 8 - C'</v>
          </cell>
          <cell r="D370" t="str">
            <v>Unit</v>
          </cell>
          <cell r="E370">
            <v>98188.800000000003</v>
          </cell>
          <cell r="F370">
            <v>98188</v>
          </cell>
        </row>
        <row r="371">
          <cell r="B371" t="str">
            <v>bCc9'</v>
          </cell>
          <cell r="C371" t="str">
            <v xml:space="preserve">   Bongkar CC 9'</v>
          </cell>
          <cell r="D371" t="str">
            <v>Unit</v>
          </cell>
          <cell r="E371">
            <v>23791.8</v>
          </cell>
          <cell r="F371">
            <v>23791</v>
          </cell>
        </row>
        <row r="372">
          <cell r="B372" t="str">
            <v>bCc10'</v>
          </cell>
          <cell r="C372" t="str">
            <v xml:space="preserve">   Bongkar CC 10'</v>
          </cell>
          <cell r="D372" t="str">
            <v>Unit</v>
          </cell>
          <cell r="E372">
            <v>29301</v>
          </cell>
          <cell r="F372">
            <v>29301</v>
          </cell>
        </row>
        <row r="373">
          <cell r="B373" t="str">
            <v>bCc11'</v>
          </cell>
          <cell r="C373" t="str">
            <v xml:space="preserve">   Bongkar CC 11'</v>
          </cell>
          <cell r="D373" t="str">
            <v>Unit</v>
          </cell>
          <cell r="E373">
            <v>29301</v>
          </cell>
          <cell r="F373">
            <v>29301</v>
          </cell>
        </row>
        <row r="374">
          <cell r="B374" t="str">
            <v>bSA1'</v>
          </cell>
          <cell r="C374" t="str">
            <v xml:space="preserve">   Bongkar SA  1'</v>
          </cell>
          <cell r="D374" t="str">
            <v>Unit</v>
          </cell>
          <cell r="E374">
            <v>8502.6</v>
          </cell>
          <cell r="F374">
            <v>8502</v>
          </cell>
        </row>
        <row r="375">
          <cell r="B375" t="str">
            <v>bSA2'</v>
          </cell>
          <cell r="C375" t="str">
            <v xml:space="preserve">   Bongkar SA  2'</v>
          </cell>
          <cell r="D375" t="str">
            <v>Unit</v>
          </cell>
          <cell r="E375">
            <v>14605.199999999999</v>
          </cell>
          <cell r="F375">
            <v>14605</v>
          </cell>
        </row>
        <row r="376">
          <cell r="B376" t="str">
            <v>bSA3'</v>
          </cell>
          <cell r="C376" t="str">
            <v xml:space="preserve">   Bongkar SA  3'</v>
          </cell>
          <cell r="D376" t="str">
            <v>Unit</v>
          </cell>
          <cell r="E376">
            <v>14605.199999999999</v>
          </cell>
          <cell r="F376">
            <v>14605</v>
          </cell>
        </row>
        <row r="377">
          <cell r="B377" t="str">
            <v>bSA4'</v>
          </cell>
          <cell r="C377" t="str">
            <v xml:space="preserve">   Bongkar SA  4'</v>
          </cell>
          <cell r="D377" t="str">
            <v>Unit</v>
          </cell>
          <cell r="E377">
            <v>21682.799999999999</v>
          </cell>
          <cell r="F377">
            <v>21682</v>
          </cell>
        </row>
        <row r="378">
          <cell r="B378" t="str">
            <v>bSA5'</v>
          </cell>
          <cell r="C378" t="str">
            <v xml:space="preserve">   Bongkar SA  5'</v>
          </cell>
          <cell r="D378" t="str">
            <v>Unit</v>
          </cell>
          <cell r="E378">
            <v>10936.8</v>
          </cell>
          <cell r="F378">
            <v>10936</v>
          </cell>
        </row>
        <row r="379">
          <cell r="B379" t="str">
            <v>bSA51'</v>
          </cell>
          <cell r="C379" t="str">
            <v xml:space="preserve">   Bongkar SA  5 - 1'</v>
          </cell>
          <cell r="D379" t="str">
            <v>Unit</v>
          </cell>
          <cell r="E379">
            <v>10936.8</v>
          </cell>
          <cell r="F379">
            <v>10936</v>
          </cell>
        </row>
        <row r="380">
          <cell r="B380" t="str">
            <v>bSA52'</v>
          </cell>
          <cell r="C380" t="str">
            <v xml:space="preserve">   Bongkar SA  5 - 2'</v>
          </cell>
          <cell r="D380" t="str">
            <v>Unit</v>
          </cell>
          <cell r="E380">
            <v>10936.8</v>
          </cell>
          <cell r="F380">
            <v>10936</v>
          </cell>
        </row>
        <row r="381">
          <cell r="B381" t="str">
            <v>bSA53'</v>
          </cell>
          <cell r="C381" t="str">
            <v xml:space="preserve">   Bongkar SA  5 - 3'</v>
          </cell>
          <cell r="D381" t="str">
            <v>Unit</v>
          </cell>
          <cell r="E381">
            <v>10936.8</v>
          </cell>
          <cell r="F381">
            <v>10936</v>
          </cell>
        </row>
        <row r="382">
          <cell r="B382" t="str">
            <v>bSA54'</v>
          </cell>
          <cell r="C382" t="str">
            <v xml:space="preserve">   Bongkar SA  5 - 4'</v>
          </cell>
          <cell r="D382" t="str">
            <v>Unit</v>
          </cell>
          <cell r="E382">
            <v>113080.8</v>
          </cell>
          <cell r="F382">
            <v>113080</v>
          </cell>
        </row>
        <row r="383">
          <cell r="B383" t="str">
            <v>bSA6'</v>
          </cell>
          <cell r="C383" t="str">
            <v xml:space="preserve">   Bongkar SA  6'</v>
          </cell>
          <cell r="D383" t="str">
            <v>Unit</v>
          </cell>
          <cell r="E383">
            <v>21682.799999999999</v>
          </cell>
          <cell r="F383">
            <v>21682</v>
          </cell>
        </row>
        <row r="384">
          <cell r="B384" t="str">
            <v>bSC1'</v>
          </cell>
          <cell r="C384" t="str">
            <v xml:space="preserve">   Bongkar SC  1'</v>
          </cell>
          <cell r="D384" t="str">
            <v>Unit</v>
          </cell>
          <cell r="E384">
            <v>23791.8</v>
          </cell>
          <cell r="F384">
            <v>23791</v>
          </cell>
        </row>
        <row r="385">
          <cell r="B385" t="str">
            <v>bSC1A'</v>
          </cell>
          <cell r="C385" t="str">
            <v xml:space="preserve">   Bongkar SC  1 - A'</v>
          </cell>
          <cell r="D385" t="str">
            <v>Unit</v>
          </cell>
          <cell r="E385">
            <v>24777</v>
          </cell>
          <cell r="F385">
            <v>24777</v>
          </cell>
        </row>
        <row r="386">
          <cell r="B386" t="str">
            <v>bSC2'</v>
          </cell>
          <cell r="C386" t="str">
            <v xml:space="preserve">   Bongkar SC  2'</v>
          </cell>
          <cell r="D386" t="str">
            <v>Unit</v>
          </cell>
          <cell r="E386">
            <v>29301</v>
          </cell>
          <cell r="F386">
            <v>29301</v>
          </cell>
        </row>
        <row r="387">
          <cell r="B387" t="str">
            <v>bSC2A'</v>
          </cell>
          <cell r="C387" t="str">
            <v xml:space="preserve">   Bongkar SC  2 - A'</v>
          </cell>
          <cell r="D387" t="str">
            <v>Unit</v>
          </cell>
          <cell r="E387">
            <v>29301</v>
          </cell>
          <cell r="F387">
            <v>29301</v>
          </cell>
        </row>
        <row r="388">
          <cell r="B388" t="str">
            <v>bSC21'</v>
          </cell>
          <cell r="C388" t="str">
            <v xml:space="preserve">   Bongkar SC  2 - 1'</v>
          </cell>
          <cell r="D388" t="str">
            <v>Unit</v>
          </cell>
          <cell r="E388">
            <v>29301</v>
          </cell>
          <cell r="F388">
            <v>29301</v>
          </cell>
        </row>
        <row r="389">
          <cell r="B389" t="str">
            <v>bSC3'</v>
          </cell>
          <cell r="C389" t="str">
            <v xml:space="preserve">   Bongkar SC  3'</v>
          </cell>
          <cell r="D389" t="str">
            <v>Unit</v>
          </cell>
          <cell r="E389">
            <v>29301</v>
          </cell>
          <cell r="F389">
            <v>29301</v>
          </cell>
        </row>
        <row r="390">
          <cell r="B390" t="str">
            <v>bSC7'</v>
          </cell>
          <cell r="C390" t="str">
            <v xml:space="preserve">   Bongkar SC  7'</v>
          </cell>
          <cell r="D390" t="str">
            <v>Unit</v>
          </cell>
          <cell r="E390">
            <v>29301</v>
          </cell>
          <cell r="F390">
            <v>29301</v>
          </cell>
        </row>
        <row r="391">
          <cell r="B391" t="str">
            <v>bSC7A'</v>
          </cell>
          <cell r="C391" t="str">
            <v xml:space="preserve">   Bongkar SC  7 - A'</v>
          </cell>
          <cell r="D391" t="str">
            <v>Unit</v>
          </cell>
          <cell r="E391">
            <v>37693.799999999996</v>
          </cell>
          <cell r="F391">
            <v>37693</v>
          </cell>
        </row>
        <row r="392">
          <cell r="B392" t="str">
            <v>bSC8'</v>
          </cell>
          <cell r="C392" t="str">
            <v xml:space="preserve">   Bongkar SC  8'</v>
          </cell>
          <cell r="D392" t="str">
            <v>Unit</v>
          </cell>
          <cell r="E392">
            <v>61944.6</v>
          </cell>
          <cell r="F392">
            <v>61944</v>
          </cell>
        </row>
        <row r="393">
          <cell r="B393" t="str">
            <v>bSC8A'</v>
          </cell>
          <cell r="C393" t="str">
            <v xml:space="preserve">   Bongkar SC  8 - A'</v>
          </cell>
          <cell r="D393" t="str">
            <v>Unit</v>
          </cell>
          <cell r="E393">
            <v>61944.6</v>
          </cell>
          <cell r="F393">
            <v>61944</v>
          </cell>
        </row>
        <row r="394">
          <cell r="B394" t="str">
            <v>bSC8B'</v>
          </cell>
          <cell r="C394" t="str">
            <v xml:space="preserve">   Bongkar SC  8 - B'</v>
          </cell>
          <cell r="D394" t="str">
            <v>Unit</v>
          </cell>
          <cell r="E394">
            <v>61944.6</v>
          </cell>
          <cell r="F394">
            <v>61944</v>
          </cell>
        </row>
        <row r="395">
          <cell r="B395" t="str">
            <v>bSC8C'</v>
          </cell>
          <cell r="C395" t="str">
            <v xml:space="preserve">   Bongkar SC  8 - C'</v>
          </cell>
          <cell r="D395" t="str">
            <v>Unit</v>
          </cell>
          <cell r="E395">
            <v>98188.800000000003</v>
          </cell>
          <cell r="F395">
            <v>98188</v>
          </cell>
        </row>
        <row r="396">
          <cell r="B396" t="str">
            <v>bSC9'</v>
          </cell>
          <cell r="C396" t="str">
            <v xml:space="preserve">   Bongkar SC  9'</v>
          </cell>
          <cell r="D396" t="str">
            <v>Unit</v>
          </cell>
          <cell r="E396">
            <v>23791.8</v>
          </cell>
          <cell r="F396">
            <v>23791</v>
          </cell>
        </row>
        <row r="397">
          <cell r="B397" t="str">
            <v>bSC10'</v>
          </cell>
          <cell r="C397" t="str">
            <v xml:space="preserve">   Bongkar SC  10'</v>
          </cell>
          <cell r="D397" t="str">
            <v>Unit</v>
          </cell>
          <cell r="E397">
            <v>29301</v>
          </cell>
          <cell r="F397">
            <v>29301</v>
          </cell>
        </row>
        <row r="398">
          <cell r="B398" t="str">
            <v>bSC11'</v>
          </cell>
          <cell r="C398" t="str">
            <v xml:space="preserve">   Bongkar SC  11'</v>
          </cell>
          <cell r="D398" t="str">
            <v>Unit</v>
          </cell>
          <cell r="E398">
            <v>29301</v>
          </cell>
          <cell r="F398">
            <v>29301</v>
          </cell>
        </row>
        <row r="400">
          <cell r="C400" t="str">
            <v>KONSTRUKSI JTM 3 PHASA DOUBLE SIRKUIT</v>
          </cell>
          <cell r="F400">
            <v>0</v>
          </cell>
        </row>
        <row r="401">
          <cell r="B401" t="str">
            <v>dc1</v>
          </cell>
          <cell r="C401" t="str">
            <v>DC 1</v>
          </cell>
          <cell r="D401" t="str">
            <v>Unit</v>
          </cell>
          <cell r="E401">
            <v>83160</v>
          </cell>
          <cell r="F401">
            <v>83160</v>
          </cell>
        </row>
        <row r="402">
          <cell r="B402" t="str">
            <v>dc2</v>
          </cell>
          <cell r="C402" t="str">
            <v>DC 2</v>
          </cell>
          <cell r="D402" t="str">
            <v>Unit</v>
          </cell>
          <cell r="E402">
            <v>101280.96000000001</v>
          </cell>
          <cell r="F402">
            <v>101280</v>
          </cell>
        </row>
        <row r="403">
          <cell r="B403" t="str">
            <v>dc3</v>
          </cell>
          <cell r="C403" t="str">
            <v>DC 3</v>
          </cell>
          <cell r="D403" t="str">
            <v>Unit</v>
          </cell>
          <cell r="E403">
            <v>101280.96000000001</v>
          </cell>
          <cell r="F403">
            <v>101280</v>
          </cell>
        </row>
        <row r="404">
          <cell r="B404" t="str">
            <v>dc4</v>
          </cell>
          <cell r="C404" t="str">
            <v>DC 4</v>
          </cell>
          <cell r="D404" t="str">
            <v>Unit</v>
          </cell>
          <cell r="E404">
            <v>101280.96000000001</v>
          </cell>
          <cell r="F404">
            <v>101280</v>
          </cell>
        </row>
        <row r="405">
          <cell r="B405" t="str">
            <v>dc5</v>
          </cell>
          <cell r="C405" t="str">
            <v>DC 5</v>
          </cell>
          <cell r="D405" t="str">
            <v>Unit</v>
          </cell>
          <cell r="E405">
            <v>101280.96000000001</v>
          </cell>
          <cell r="F405">
            <v>101280</v>
          </cell>
        </row>
        <row r="406">
          <cell r="F406">
            <v>0</v>
          </cell>
        </row>
        <row r="407">
          <cell r="B407" t="str">
            <v>bdc1</v>
          </cell>
          <cell r="C407" t="str">
            <v xml:space="preserve">    Bongkar DC 1</v>
          </cell>
          <cell r="D407" t="str">
            <v>Unit</v>
          </cell>
          <cell r="E407">
            <v>49896</v>
          </cell>
          <cell r="F407">
            <v>49896</v>
          </cell>
        </row>
        <row r="408">
          <cell r="B408" t="str">
            <v>bdc2</v>
          </cell>
          <cell r="C408" t="str">
            <v xml:space="preserve">    Bongkar DC 2</v>
          </cell>
          <cell r="D408" t="str">
            <v>Unit</v>
          </cell>
          <cell r="E408">
            <v>60768.576000000001</v>
          </cell>
          <cell r="F408">
            <v>60768</v>
          </cell>
        </row>
        <row r="409">
          <cell r="B409" t="str">
            <v>bdc3</v>
          </cell>
          <cell r="C409" t="str">
            <v xml:space="preserve">    Bongkar DC 3</v>
          </cell>
          <cell r="D409" t="str">
            <v>Unit</v>
          </cell>
          <cell r="E409">
            <v>60768.576000000001</v>
          </cell>
          <cell r="F409">
            <v>60768</v>
          </cell>
        </row>
        <row r="410">
          <cell r="B410" t="str">
            <v>bdc4</v>
          </cell>
          <cell r="C410" t="str">
            <v xml:space="preserve">    Bongkar DC 4</v>
          </cell>
          <cell r="D410" t="str">
            <v>Unit</v>
          </cell>
          <cell r="E410">
            <v>60768.576000000001</v>
          </cell>
          <cell r="F410">
            <v>60768</v>
          </cell>
        </row>
        <row r="411">
          <cell r="B411" t="str">
            <v>bdc5</v>
          </cell>
          <cell r="C411" t="str">
            <v xml:space="preserve">    Bongkar DC 5</v>
          </cell>
          <cell r="D411" t="str">
            <v>Unit</v>
          </cell>
          <cell r="E411">
            <v>60768.576000000001</v>
          </cell>
          <cell r="F411">
            <v>60768</v>
          </cell>
        </row>
        <row r="413">
          <cell r="C413" t="str">
            <v>PENARIKAN KAWAT JTM 3 / 1-3 PHASA u/50 METER</v>
          </cell>
          <cell r="F413">
            <v>0</v>
          </cell>
        </row>
        <row r="414">
          <cell r="B414" t="str">
            <v>mk32415</v>
          </cell>
          <cell r="C414" t="str">
            <v>TM 3 x AAAC 240 mm2 + 1 x 150 mm2</v>
          </cell>
          <cell r="D414" t="str">
            <v>kms</v>
          </cell>
          <cell r="E414">
            <v>6000580</v>
          </cell>
          <cell r="F414">
            <v>6000580</v>
          </cell>
        </row>
        <row r="415">
          <cell r="B415" t="str">
            <v>mk32412</v>
          </cell>
          <cell r="C415" t="str">
            <v>TM 3 x AAAC 240 mm2 + 1 x 120 mm2</v>
          </cell>
          <cell r="D415" t="str">
            <v>kms</v>
          </cell>
          <cell r="E415">
            <v>6000580</v>
          </cell>
          <cell r="F415">
            <v>6000580</v>
          </cell>
        </row>
        <row r="416">
          <cell r="B416" t="str">
            <v>mk324</v>
          </cell>
          <cell r="C416" t="str">
            <v>TM 3 x AAAC 240 mm2</v>
          </cell>
          <cell r="D416" t="str">
            <v>kms</v>
          </cell>
          <cell r="E416">
            <v>4929060</v>
          </cell>
          <cell r="F416">
            <v>4929060</v>
          </cell>
        </row>
        <row r="417">
          <cell r="B417" t="str">
            <v>mk224</v>
          </cell>
          <cell r="C417" t="str">
            <v>TM 2 x AAAC 240 mm2</v>
          </cell>
          <cell r="D417" t="str">
            <v>kms</v>
          </cell>
          <cell r="E417">
            <v>3321760</v>
          </cell>
          <cell r="F417">
            <v>3321760</v>
          </cell>
        </row>
        <row r="418">
          <cell r="B418" t="str">
            <v>mk31515</v>
          </cell>
          <cell r="C418" t="str">
            <v>TM 3 x AAAC 150 mm2 + 1 x 150 mm2</v>
          </cell>
          <cell r="D418" t="str">
            <v>kms</v>
          </cell>
          <cell r="E418">
            <v>4393280</v>
          </cell>
          <cell r="F418">
            <v>4393280</v>
          </cell>
        </row>
        <row r="419">
          <cell r="B419" t="str">
            <v>mk3157</v>
          </cell>
          <cell r="C419" t="str">
            <v>TM 3 x AAAC 150 mm2 + 1 x 70 mm2</v>
          </cell>
          <cell r="D419" t="str">
            <v>kms</v>
          </cell>
          <cell r="E419">
            <v>4393280</v>
          </cell>
          <cell r="F419">
            <v>4393280</v>
          </cell>
        </row>
        <row r="420">
          <cell r="B420" t="str">
            <v>mk315</v>
          </cell>
          <cell r="C420" t="str">
            <v>TM 3 x AAAC 150 mm2</v>
          </cell>
          <cell r="D420" t="str">
            <v>kms</v>
          </cell>
          <cell r="E420">
            <v>3857520</v>
          </cell>
          <cell r="F420">
            <v>3857520</v>
          </cell>
        </row>
        <row r="421">
          <cell r="B421" t="str">
            <v>mk215</v>
          </cell>
          <cell r="C421" t="str">
            <v>TM 2 x AAAC 150 mm2</v>
          </cell>
          <cell r="D421" t="str">
            <v>kms</v>
          </cell>
          <cell r="E421">
            <v>3053940</v>
          </cell>
          <cell r="F421">
            <v>3053940</v>
          </cell>
        </row>
        <row r="422">
          <cell r="B422" t="str">
            <v>mk377</v>
          </cell>
          <cell r="C422" t="str">
            <v>TM 3 x AAAC 70 mm2 + 1 x 70 mm2</v>
          </cell>
          <cell r="D422" t="str">
            <v>kms</v>
          </cell>
          <cell r="E422">
            <v>3857520</v>
          </cell>
          <cell r="F422">
            <v>3857520</v>
          </cell>
        </row>
        <row r="423">
          <cell r="B423" t="str">
            <v>mk375</v>
          </cell>
          <cell r="C423" t="str">
            <v>TM 3 x AAAC 70 mm2 + 1 x 50 mm2</v>
          </cell>
          <cell r="D423" t="str">
            <v>kms</v>
          </cell>
          <cell r="E423">
            <v>3589720</v>
          </cell>
          <cell r="F423">
            <v>3589720</v>
          </cell>
        </row>
        <row r="424">
          <cell r="B424" t="str">
            <v>mk3735</v>
          </cell>
          <cell r="C424" t="str">
            <v>TM 3 x AAAC 70 mm2 + 1 x 35 mm2</v>
          </cell>
          <cell r="D424" t="str">
            <v>kms</v>
          </cell>
          <cell r="E424">
            <v>3589720</v>
          </cell>
          <cell r="F424">
            <v>3589720</v>
          </cell>
        </row>
        <row r="425">
          <cell r="B425" t="str">
            <v>mk37</v>
          </cell>
          <cell r="C425" t="str">
            <v>TM 3 x AAAC 70 mm2</v>
          </cell>
          <cell r="D425" t="str">
            <v>kms</v>
          </cell>
          <cell r="E425">
            <v>3321760</v>
          </cell>
          <cell r="F425">
            <v>3321760</v>
          </cell>
        </row>
        <row r="426">
          <cell r="B426" t="str">
            <v>mk27</v>
          </cell>
          <cell r="C426" t="str">
            <v>TM 2 x AAAC 70 mm2</v>
          </cell>
          <cell r="D426" t="str">
            <v>kms</v>
          </cell>
          <cell r="E426">
            <v>2250220</v>
          </cell>
          <cell r="F426">
            <v>2250220</v>
          </cell>
        </row>
        <row r="427">
          <cell r="B427" t="str">
            <v>mk33535</v>
          </cell>
          <cell r="C427" t="str">
            <v>TM 3 x AAAC 35 mm2 + 1 x 35 mm2</v>
          </cell>
          <cell r="D427" t="str">
            <v>kms</v>
          </cell>
          <cell r="E427">
            <v>2785980</v>
          </cell>
          <cell r="F427">
            <v>2785980</v>
          </cell>
        </row>
        <row r="428">
          <cell r="B428" t="str">
            <v>mk335</v>
          </cell>
          <cell r="C428" t="str">
            <v>TM 3 x AAAC 35 mm2</v>
          </cell>
          <cell r="D428" t="str">
            <v>kms</v>
          </cell>
          <cell r="E428">
            <v>2250220</v>
          </cell>
          <cell r="F428">
            <v>2250220</v>
          </cell>
        </row>
        <row r="429">
          <cell r="B429" t="str">
            <v>mk235</v>
          </cell>
          <cell r="C429" t="str">
            <v>TM 2 x AAAC 35 mm2</v>
          </cell>
          <cell r="D429" t="str">
            <v>kms</v>
          </cell>
          <cell r="E429">
            <v>1714460</v>
          </cell>
          <cell r="F429">
            <v>1714460</v>
          </cell>
        </row>
        <row r="430">
          <cell r="B430" t="str">
            <v>mk1157</v>
          </cell>
          <cell r="C430" t="str">
            <v>TM 1 x AAAC 150 mm2 + 1 x 70 mm2</v>
          </cell>
          <cell r="D430" t="str">
            <v>kms</v>
          </cell>
          <cell r="E430">
            <v>3321760</v>
          </cell>
          <cell r="F430">
            <v>3321760</v>
          </cell>
        </row>
        <row r="431">
          <cell r="B431" t="str">
            <v>mk1127</v>
          </cell>
          <cell r="C431" t="str">
            <v>TM 1 x AAAC 120 mm2 + 1 x 70 mm2</v>
          </cell>
          <cell r="D431" t="str">
            <v>kms</v>
          </cell>
          <cell r="E431">
            <v>3065920</v>
          </cell>
          <cell r="F431">
            <v>3065920</v>
          </cell>
        </row>
        <row r="432">
          <cell r="B432" t="str">
            <v>mk1177</v>
          </cell>
          <cell r="C432" t="str">
            <v>TM 1 x AAAC 70 mm2 + 1 x 70 mm2</v>
          </cell>
          <cell r="D432" t="str">
            <v>kms</v>
          </cell>
          <cell r="E432">
            <v>2785980</v>
          </cell>
          <cell r="F432">
            <v>2785980</v>
          </cell>
        </row>
        <row r="433">
          <cell r="B433" t="str">
            <v>mk175</v>
          </cell>
          <cell r="C433" t="str">
            <v>TM 1 x AAAC 70 mm2 + 1 x 50 mm2</v>
          </cell>
          <cell r="D433" t="str">
            <v>kms</v>
          </cell>
          <cell r="E433">
            <v>2785980</v>
          </cell>
          <cell r="F433">
            <v>2785980</v>
          </cell>
        </row>
        <row r="434">
          <cell r="B434" t="str">
            <v>mk1735</v>
          </cell>
          <cell r="C434" t="str">
            <v>TM 1 x AAAC 70 mm2 + 1 x 35 mm2</v>
          </cell>
          <cell r="D434" t="str">
            <v>kms</v>
          </cell>
          <cell r="E434">
            <v>2250220</v>
          </cell>
          <cell r="F434">
            <v>2250220</v>
          </cell>
        </row>
        <row r="435">
          <cell r="B435" t="str">
            <v>mk13535</v>
          </cell>
          <cell r="C435" t="str">
            <v>TM 1 x AAAC 35 mm2 + 1 x 35 mm2</v>
          </cell>
          <cell r="D435" t="str">
            <v>kms</v>
          </cell>
          <cell r="E435">
            <v>1714460</v>
          </cell>
          <cell r="F435">
            <v>1714460</v>
          </cell>
        </row>
        <row r="436">
          <cell r="B436" t="str">
            <v>mk17</v>
          </cell>
          <cell r="C436" t="str">
            <v>TM 1 x AAAC 70 mm2</v>
          </cell>
          <cell r="D436" t="str">
            <v>kms</v>
          </cell>
          <cell r="E436">
            <v>1446640</v>
          </cell>
          <cell r="F436">
            <v>1446640</v>
          </cell>
        </row>
        <row r="437">
          <cell r="B437" t="str">
            <v>mk19</v>
          </cell>
          <cell r="C437" t="str">
            <v>TM 1 x AAAC 90 mm2</v>
          </cell>
          <cell r="D437" t="str">
            <v>kms</v>
          </cell>
          <cell r="E437">
            <v>1446640</v>
          </cell>
          <cell r="F437">
            <v>1446640</v>
          </cell>
        </row>
        <row r="438">
          <cell r="B438" t="str">
            <v>mk15</v>
          </cell>
          <cell r="C438" t="str">
            <v>TM 1 x AAAC 50 mm2</v>
          </cell>
          <cell r="D438" t="str">
            <v>kms</v>
          </cell>
          <cell r="E438">
            <v>1446640</v>
          </cell>
          <cell r="F438">
            <v>1446640</v>
          </cell>
        </row>
        <row r="439">
          <cell r="B439" t="str">
            <v>mk135</v>
          </cell>
          <cell r="C439" t="str">
            <v>TM 1 x AAAC 35 mm2</v>
          </cell>
          <cell r="D439" t="str">
            <v>kms</v>
          </cell>
          <cell r="E439">
            <v>1178680</v>
          </cell>
          <cell r="F439">
            <v>1178680</v>
          </cell>
        </row>
        <row r="440">
          <cell r="B440" t="str">
            <v>mk124</v>
          </cell>
          <cell r="C440" t="str">
            <v>TM 1 x AAAC 240 mm2</v>
          </cell>
          <cell r="D440" t="str">
            <v>kms</v>
          </cell>
          <cell r="E440">
            <v>1660880</v>
          </cell>
          <cell r="F440">
            <v>1660880</v>
          </cell>
        </row>
        <row r="441">
          <cell r="B441" t="str">
            <v>Nt115</v>
          </cell>
          <cell r="C441" t="str">
            <v>Netral 1 x AAAC 150 mm2</v>
          </cell>
          <cell r="D441" t="str">
            <v>kms</v>
          </cell>
          <cell r="E441">
            <v>1446640</v>
          </cell>
          <cell r="F441">
            <v>1446640</v>
          </cell>
        </row>
        <row r="442">
          <cell r="B442" t="str">
            <v>Nt17</v>
          </cell>
          <cell r="C442" t="str">
            <v>Netral 1 x AAAC 70 mm2</v>
          </cell>
          <cell r="D442" t="str">
            <v>kms</v>
          </cell>
          <cell r="E442">
            <v>1446640</v>
          </cell>
          <cell r="F442">
            <v>1446640</v>
          </cell>
        </row>
        <row r="443">
          <cell r="B443" t="str">
            <v>Nt15</v>
          </cell>
          <cell r="C443" t="str">
            <v>Netral 1 x AAAC 50 mm2</v>
          </cell>
          <cell r="D443" t="str">
            <v>kms</v>
          </cell>
          <cell r="E443">
            <v>1446640</v>
          </cell>
          <cell r="F443">
            <v>1446640</v>
          </cell>
        </row>
        <row r="444">
          <cell r="B444" t="str">
            <v>Nt135</v>
          </cell>
          <cell r="C444" t="str">
            <v>Netral 1 x AAAC 35 mm2</v>
          </cell>
          <cell r="D444" t="str">
            <v>kms</v>
          </cell>
          <cell r="E444">
            <v>1178680</v>
          </cell>
          <cell r="F444">
            <v>1178680</v>
          </cell>
        </row>
        <row r="446">
          <cell r="B446" t="str">
            <v>bmk32415</v>
          </cell>
          <cell r="C446" t="str">
            <v xml:space="preserve">    Bongkar TM 3 x AAAC 240 mm2 + 1 x 150 mm2</v>
          </cell>
          <cell r="D446" t="str">
            <v>kms</v>
          </cell>
          <cell r="E446">
            <v>3600340</v>
          </cell>
          <cell r="F446">
            <v>3600340</v>
          </cell>
        </row>
        <row r="447">
          <cell r="B447" t="str">
            <v>bmk32412</v>
          </cell>
          <cell r="C447" t="str">
            <v xml:space="preserve">    Bongkar TM 3 x AAAC 240 mm2 + 1 x 120 mm2</v>
          </cell>
          <cell r="D447" t="str">
            <v>kms</v>
          </cell>
          <cell r="E447">
            <v>3600340</v>
          </cell>
          <cell r="F447">
            <v>3600340</v>
          </cell>
        </row>
        <row r="448">
          <cell r="B448" t="str">
            <v>bmk324</v>
          </cell>
          <cell r="C448" t="str">
            <v xml:space="preserve">    Bongkar TM 3 x AAAC 240 mm2</v>
          </cell>
          <cell r="D448" t="str">
            <v>kms</v>
          </cell>
          <cell r="E448">
            <v>2957420</v>
          </cell>
          <cell r="F448">
            <v>2957420</v>
          </cell>
        </row>
        <row r="449">
          <cell r="B449" t="str">
            <v>bmk224</v>
          </cell>
          <cell r="C449" t="str">
            <v xml:space="preserve">    Bongkar TM 2 x AAAC 240 mm2</v>
          </cell>
          <cell r="D449" t="str">
            <v>kms</v>
          </cell>
          <cell r="E449">
            <v>1993040</v>
          </cell>
          <cell r="F449">
            <v>1993040</v>
          </cell>
        </row>
        <row r="450">
          <cell r="B450" t="str">
            <v>bmk31515</v>
          </cell>
          <cell r="C450" t="str">
            <v xml:space="preserve">    Bongkar TM 3 x AAAC 150 mm2 + 1 x 150 mm2</v>
          </cell>
          <cell r="D450" t="str">
            <v>kms</v>
          </cell>
          <cell r="E450">
            <v>2635960</v>
          </cell>
          <cell r="F450">
            <v>2635960</v>
          </cell>
        </row>
        <row r="451">
          <cell r="B451" t="str">
            <v>bmk3157</v>
          </cell>
          <cell r="C451" t="str">
            <v xml:space="preserve">    Bongkar TM 3 x AAAC 150 mm2 + 1 x 70 mm2</v>
          </cell>
          <cell r="D451" t="str">
            <v>kms</v>
          </cell>
          <cell r="E451">
            <v>2635960</v>
          </cell>
          <cell r="F451">
            <v>2635960</v>
          </cell>
        </row>
        <row r="452">
          <cell r="B452" t="str">
            <v>bmk315</v>
          </cell>
          <cell r="C452" t="str">
            <v xml:space="preserve">    Bongkar TM 3 x AAAC 150 mm2</v>
          </cell>
          <cell r="D452" t="str">
            <v>kms</v>
          </cell>
          <cell r="E452">
            <v>2314500</v>
          </cell>
          <cell r="F452">
            <v>2314500</v>
          </cell>
        </row>
        <row r="453">
          <cell r="B453" t="str">
            <v>bmk215</v>
          </cell>
          <cell r="C453" t="str">
            <v xml:space="preserve">    Bongkar TM 2 x AAAC 150 mm2</v>
          </cell>
          <cell r="D453" t="str">
            <v>kms</v>
          </cell>
          <cell r="E453">
            <v>1832360</v>
          </cell>
          <cell r="F453">
            <v>1832360</v>
          </cell>
        </row>
        <row r="454">
          <cell r="B454" t="str">
            <v>bmk377</v>
          </cell>
          <cell r="C454" t="str">
            <v xml:space="preserve">    Bongkar TM 3 x AAAC 70 mm2 + 1 x 70 mm2</v>
          </cell>
          <cell r="D454" t="str">
            <v>kms</v>
          </cell>
          <cell r="E454">
            <v>2314500</v>
          </cell>
          <cell r="F454">
            <v>2314500</v>
          </cell>
        </row>
        <row r="455">
          <cell r="B455" t="str">
            <v>bmk375</v>
          </cell>
          <cell r="C455" t="str">
            <v xml:space="preserve">    Bongkar TM 3 x AAAC 70 mm2 + 1 x 50 mm2</v>
          </cell>
          <cell r="D455" t="str">
            <v>kms</v>
          </cell>
          <cell r="E455">
            <v>2153820</v>
          </cell>
          <cell r="F455">
            <v>2153820</v>
          </cell>
        </row>
        <row r="456">
          <cell r="B456" t="str">
            <v>bmk3735</v>
          </cell>
          <cell r="C456" t="str">
            <v xml:space="preserve">    Bongkar TM 3 x AAAC 70 mm2 + 1 x 35 mm2</v>
          </cell>
          <cell r="D456" t="str">
            <v>kms</v>
          </cell>
          <cell r="E456">
            <v>2153820</v>
          </cell>
          <cell r="F456">
            <v>2153820</v>
          </cell>
        </row>
        <row r="457">
          <cell r="B457" t="str">
            <v>bmk37</v>
          </cell>
          <cell r="C457" t="str">
            <v xml:space="preserve">    Bongkar TM 3 x AAAC 70 mm2</v>
          </cell>
          <cell r="D457" t="str">
            <v>kms</v>
          </cell>
          <cell r="E457">
            <v>1993040</v>
          </cell>
          <cell r="F457">
            <v>1993040</v>
          </cell>
        </row>
        <row r="458">
          <cell r="B458" t="str">
            <v>bmk27</v>
          </cell>
          <cell r="C458" t="str">
            <v xml:space="preserve">    Bongkar TM 2 x AAAC 70 mm2</v>
          </cell>
          <cell r="D458" t="str">
            <v>kms</v>
          </cell>
          <cell r="E458">
            <v>1350120</v>
          </cell>
          <cell r="F458">
            <v>1350120</v>
          </cell>
        </row>
        <row r="459">
          <cell r="B459" t="str">
            <v>bmk33535</v>
          </cell>
          <cell r="C459" t="str">
            <v xml:space="preserve">    Bongkar TM 3 x AAAC 35 mm2 + 1 x 35 mm2</v>
          </cell>
          <cell r="D459" t="str">
            <v>kms</v>
          </cell>
          <cell r="E459">
            <v>1671580</v>
          </cell>
          <cell r="F459">
            <v>1671580</v>
          </cell>
        </row>
        <row r="460">
          <cell r="B460" t="str">
            <v>bmk335</v>
          </cell>
          <cell r="C460" t="str">
            <v xml:space="preserve">    Bongkar TM 3 x AAAC 35 mm2</v>
          </cell>
          <cell r="D460" t="str">
            <v>kms</v>
          </cell>
          <cell r="E460">
            <v>1350120</v>
          </cell>
          <cell r="F460">
            <v>1350120</v>
          </cell>
        </row>
        <row r="461">
          <cell r="B461" t="str">
            <v>bmk225</v>
          </cell>
          <cell r="C461" t="str">
            <v xml:space="preserve">    Bongkar TM 2 x AAAC 25 mm2</v>
          </cell>
          <cell r="D461" t="str">
            <v>kms</v>
          </cell>
          <cell r="E461">
            <v>1028660</v>
          </cell>
          <cell r="F461">
            <v>1028660</v>
          </cell>
        </row>
        <row r="462">
          <cell r="B462" t="str">
            <v>bmk235</v>
          </cell>
          <cell r="C462" t="str">
            <v xml:space="preserve">    Bongkar TM 2 x AAAC 35 mm2</v>
          </cell>
          <cell r="D462" t="str">
            <v>kms</v>
          </cell>
          <cell r="E462">
            <v>1028660</v>
          </cell>
          <cell r="F462">
            <v>1028660</v>
          </cell>
        </row>
        <row r="463">
          <cell r="B463" t="str">
            <v>bmk1157</v>
          </cell>
          <cell r="C463" t="str">
            <v xml:space="preserve">    Bongkar TM 1 x AAAC 150 mm2 + 1 x 70 mm2</v>
          </cell>
          <cell r="D463" t="str">
            <v>kms</v>
          </cell>
          <cell r="E463">
            <v>1993040</v>
          </cell>
          <cell r="F463">
            <v>1993040</v>
          </cell>
        </row>
        <row r="464">
          <cell r="B464" t="str">
            <v>bmk1127</v>
          </cell>
          <cell r="C464" t="str">
            <v xml:space="preserve">    Bongkar TM 1 x AAAC 120 mm2 + 1 x 70 mm2</v>
          </cell>
          <cell r="D464" t="str">
            <v>kms</v>
          </cell>
          <cell r="E464">
            <v>1839540</v>
          </cell>
          <cell r="F464">
            <v>1839540</v>
          </cell>
        </row>
        <row r="465">
          <cell r="B465" t="str">
            <v>bmk1177</v>
          </cell>
          <cell r="C465" t="str">
            <v xml:space="preserve">    Bongkar TM 1 x AAAC 70 mm2 + 1 x 70 mm2</v>
          </cell>
          <cell r="D465" t="str">
            <v>kms</v>
          </cell>
          <cell r="E465">
            <v>1671580</v>
          </cell>
          <cell r="F465">
            <v>1671580</v>
          </cell>
        </row>
        <row r="466">
          <cell r="B466" t="str">
            <v>bmk175</v>
          </cell>
          <cell r="C466" t="str">
            <v xml:space="preserve">    Bongkar TM 1 x AAAC 70 mm2 + 1 x 50 mm2</v>
          </cell>
          <cell r="D466" t="str">
            <v>kms</v>
          </cell>
          <cell r="E466">
            <v>1671580</v>
          </cell>
          <cell r="F466">
            <v>1671580</v>
          </cell>
        </row>
        <row r="467">
          <cell r="B467" t="str">
            <v>bmk1735</v>
          </cell>
          <cell r="C467" t="str">
            <v xml:space="preserve">    Bongkar TM 1 x AAAC 70 mm2 + 1 x 35 mm2</v>
          </cell>
          <cell r="D467" t="str">
            <v>kms</v>
          </cell>
          <cell r="E467">
            <v>1350120</v>
          </cell>
          <cell r="F467">
            <v>1350120</v>
          </cell>
        </row>
        <row r="468">
          <cell r="B468" t="str">
            <v>bmk13535</v>
          </cell>
          <cell r="C468" t="str">
            <v xml:space="preserve">    Bongkar TM 1 x AAAC 35 mm2 + 1 x 35 mm2</v>
          </cell>
          <cell r="D468" t="str">
            <v>kms</v>
          </cell>
          <cell r="E468">
            <v>1028660</v>
          </cell>
          <cell r="F468">
            <v>1028660</v>
          </cell>
        </row>
        <row r="469">
          <cell r="B469" t="str">
            <v>bmk17</v>
          </cell>
          <cell r="C469" t="str">
            <v xml:space="preserve">    Bongkar TM 1 x AAAC 70 mm2</v>
          </cell>
          <cell r="D469" t="str">
            <v>kms</v>
          </cell>
          <cell r="E469">
            <v>867980</v>
          </cell>
          <cell r="F469">
            <v>867980</v>
          </cell>
        </row>
        <row r="470">
          <cell r="B470" t="str">
            <v>bmk15</v>
          </cell>
          <cell r="C470" t="str">
            <v xml:space="preserve">    Bongkar TM 1 x AAAC 50 mm2</v>
          </cell>
          <cell r="D470" t="str">
            <v>kms</v>
          </cell>
          <cell r="E470">
            <v>867980</v>
          </cell>
          <cell r="F470">
            <v>867980</v>
          </cell>
        </row>
        <row r="471">
          <cell r="B471" t="str">
            <v>bmk135</v>
          </cell>
          <cell r="C471" t="str">
            <v xml:space="preserve">    Bongkar TM 1 x AAAC 35 mm2</v>
          </cell>
          <cell r="D471" t="str">
            <v>kms</v>
          </cell>
          <cell r="E471">
            <v>707200</v>
          </cell>
          <cell r="F471">
            <v>707200</v>
          </cell>
        </row>
        <row r="472">
          <cell r="B472" t="str">
            <v>bmk124</v>
          </cell>
          <cell r="C472" t="str">
            <v xml:space="preserve">    Bongkar TM 1 x AAAC 240 mm2</v>
          </cell>
          <cell r="D472" t="str">
            <v>kms</v>
          </cell>
          <cell r="E472">
            <v>996520</v>
          </cell>
          <cell r="F472">
            <v>996520</v>
          </cell>
        </row>
        <row r="473">
          <cell r="B473" t="str">
            <v>BNt17</v>
          </cell>
          <cell r="C473" t="str">
            <v xml:space="preserve">    Bongkar Netral  1 x AAAC 70 mm2</v>
          </cell>
          <cell r="D473" t="str">
            <v>kms</v>
          </cell>
          <cell r="E473">
            <v>867980</v>
          </cell>
          <cell r="F473">
            <v>867980</v>
          </cell>
        </row>
        <row r="474">
          <cell r="B474" t="str">
            <v>BNt15</v>
          </cell>
          <cell r="C474" t="str">
            <v xml:space="preserve">    Bongkar Netral  1 x AAAC 50 mm2</v>
          </cell>
          <cell r="D474" t="str">
            <v>kms</v>
          </cell>
          <cell r="E474">
            <v>867980</v>
          </cell>
          <cell r="F474">
            <v>867980</v>
          </cell>
        </row>
        <row r="475">
          <cell r="B475" t="str">
            <v>BNt135</v>
          </cell>
          <cell r="C475" t="str">
            <v xml:space="preserve">    Bongkar Netral  1 x AAAC 35 mm2</v>
          </cell>
          <cell r="D475" t="str">
            <v>kms</v>
          </cell>
          <cell r="E475">
            <v>707200</v>
          </cell>
          <cell r="F475">
            <v>707200</v>
          </cell>
        </row>
        <row r="476">
          <cell r="B476" t="str">
            <v>BMK125</v>
          </cell>
          <cell r="C476" t="str">
            <v xml:space="preserve">    Bongkar TM 1 x AAAC 25 mm2</v>
          </cell>
          <cell r="D476" t="str">
            <v>kms</v>
          </cell>
          <cell r="E476">
            <v>707200</v>
          </cell>
          <cell r="F476">
            <v>707200</v>
          </cell>
        </row>
        <row r="477">
          <cell r="D477" t="str">
            <v>kms</v>
          </cell>
          <cell r="E477">
            <v>0</v>
          </cell>
          <cell r="F477">
            <v>0</v>
          </cell>
        </row>
        <row r="478">
          <cell r="B478" t="str">
            <v>smk32415</v>
          </cell>
          <cell r="C478" t="str">
            <v xml:space="preserve">    Saging TM 3 x AAAC 240 mm2 + 1 x 150 mm2</v>
          </cell>
          <cell r="D478" t="str">
            <v>kms</v>
          </cell>
          <cell r="E478">
            <v>3600340</v>
          </cell>
          <cell r="F478">
            <v>3600340</v>
          </cell>
        </row>
        <row r="479">
          <cell r="B479" t="str">
            <v>smk32412</v>
          </cell>
          <cell r="C479" t="str">
            <v xml:space="preserve">    Saging TM 3 x AAAC 240 mm2 + 1 x 120 mm2</v>
          </cell>
          <cell r="D479" t="str">
            <v>kms</v>
          </cell>
          <cell r="E479">
            <v>3600340</v>
          </cell>
          <cell r="F479">
            <v>3600340</v>
          </cell>
        </row>
        <row r="480">
          <cell r="B480" t="str">
            <v>smk324</v>
          </cell>
          <cell r="C480" t="str">
            <v xml:space="preserve">    Saging TM 3 x AAAC 240 mm2</v>
          </cell>
          <cell r="D480" t="str">
            <v>kms</v>
          </cell>
          <cell r="E480">
            <v>2957420</v>
          </cell>
          <cell r="F480">
            <v>2957420</v>
          </cell>
        </row>
        <row r="481">
          <cell r="B481" t="str">
            <v>smk224</v>
          </cell>
          <cell r="C481" t="str">
            <v xml:space="preserve">    Saging TM 2 x AAAC 240 mm2</v>
          </cell>
          <cell r="D481" t="str">
            <v>kms</v>
          </cell>
          <cell r="E481">
            <v>1993040</v>
          </cell>
          <cell r="F481">
            <v>1993040</v>
          </cell>
        </row>
        <row r="482">
          <cell r="B482" t="str">
            <v>smk31515</v>
          </cell>
          <cell r="C482" t="str">
            <v xml:space="preserve">    Saging TM 3 x AAAC 150 mm2 + 1 x 150 mm2</v>
          </cell>
          <cell r="D482" t="str">
            <v>kms</v>
          </cell>
          <cell r="E482">
            <v>2635960</v>
          </cell>
          <cell r="F482">
            <v>2635960</v>
          </cell>
        </row>
        <row r="483">
          <cell r="B483" t="str">
            <v>smk3157</v>
          </cell>
          <cell r="C483" t="str">
            <v xml:space="preserve">    Saging TM 3 x AAAC 150 mm2 + 1 x 70 mm2</v>
          </cell>
          <cell r="D483" t="str">
            <v>kms</v>
          </cell>
          <cell r="E483">
            <v>2635960</v>
          </cell>
          <cell r="F483">
            <v>2635960</v>
          </cell>
        </row>
        <row r="484">
          <cell r="B484" t="str">
            <v>smk315</v>
          </cell>
          <cell r="C484" t="str">
            <v xml:space="preserve">    Saging TM 3 x AAAC 150 mm2</v>
          </cell>
          <cell r="D484" t="str">
            <v>kms</v>
          </cell>
          <cell r="E484">
            <v>2314500</v>
          </cell>
          <cell r="F484">
            <v>2314500</v>
          </cell>
        </row>
        <row r="485">
          <cell r="B485" t="str">
            <v>smk215</v>
          </cell>
          <cell r="C485" t="str">
            <v xml:space="preserve">    Saging TM 2 x AAAC 150 mm2</v>
          </cell>
          <cell r="D485" t="str">
            <v>kms</v>
          </cell>
          <cell r="E485">
            <v>1832360</v>
          </cell>
          <cell r="F485">
            <v>1832360</v>
          </cell>
        </row>
        <row r="486">
          <cell r="B486" t="str">
            <v>smk377</v>
          </cell>
          <cell r="C486" t="str">
            <v xml:space="preserve">    Saging TM 3 x AAAC 70 mm2 + 1 x 70 mm2</v>
          </cell>
          <cell r="D486" t="str">
            <v>kms</v>
          </cell>
          <cell r="E486">
            <v>2314500</v>
          </cell>
          <cell r="F486">
            <v>2314500</v>
          </cell>
        </row>
        <row r="487">
          <cell r="B487" t="str">
            <v>smk375</v>
          </cell>
          <cell r="C487" t="str">
            <v xml:space="preserve">    Saging TM 3 x AAAC 70 mm2 + 1 x 50 mm2</v>
          </cell>
          <cell r="D487" t="str">
            <v>kms</v>
          </cell>
          <cell r="E487">
            <v>2153820</v>
          </cell>
          <cell r="F487">
            <v>2153820</v>
          </cell>
        </row>
        <row r="488">
          <cell r="B488" t="str">
            <v>smk3735</v>
          </cell>
          <cell r="C488" t="str">
            <v xml:space="preserve">    Saging TM 3 x AAAC 70 mm2 + 1 x 35 mm2</v>
          </cell>
          <cell r="D488" t="str">
            <v>kms</v>
          </cell>
          <cell r="E488">
            <v>2153820</v>
          </cell>
          <cell r="F488">
            <v>2153820</v>
          </cell>
        </row>
        <row r="489">
          <cell r="B489" t="str">
            <v>smk37</v>
          </cell>
          <cell r="C489" t="str">
            <v xml:space="preserve">    Saging TM 3 x AAAC 70 mm2</v>
          </cell>
          <cell r="D489" t="str">
            <v>kms</v>
          </cell>
          <cell r="E489">
            <v>1993040</v>
          </cell>
          <cell r="F489">
            <v>1993040</v>
          </cell>
        </row>
        <row r="490">
          <cell r="B490" t="str">
            <v>smk27</v>
          </cell>
          <cell r="C490" t="str">
            <v xml:space="preserve">    Saging TM 2 x AAAC 70 mm2</v>
          </cell>
          <cell r="D490" t="str">
            <v>kms</v>
          </cell>
          <cell r="E490">
            <v>1350120</v>
          </cell>
          <cell r="F490">
            <v>1350120</v>
          </cell>
        </row>
        <row r="491">
          <cell r="B491" t="str">
            <v>smk33535</v>
          </cell>
          <cell r="C491" t="str">
            <v xml:space="preserve">    Saging TM 3 x AAAC 35 mm2 + 1 x 35 mm2</v>
          </cell>
          <cell r="D491" t="str">
            <v>kms</v>
          </cell>
          <cell r="E491">
            <v>1671580</v>
          </cell>
          <cell r="F491">
            <v>1671580</v>
          </cell>
        </row>
        <row r="492">
          <cell r="B492" t="str">
            <v>smk335</v>
          </cell>
          <cell r="C492" t="str">
            <v xml:space="preserve">    Saging TM 3 x AAAC 35 mm2</v>
          </cell>
          <cell r="D492" t="str">
            <v>kms</v>
          </cell>
          <cell r="E492">
            <v>1350120</v>
          </cell>
          <cell r="F492">
            <v>1350120</v>
          </cell>
        </row>
        <row r="493">
          <cell r="B493" t="str">
            <v>smk235</v>
          </cell>
          <cell r="C493" t="str">
            <v xml:space="preserve">    Saging TM 2 x AAAC 35 mm2</v>
          </cell>
          <cell r="D493" t="str">
            <v>kms</v>
          </cell>
          <cell r="E493">
            <v>1028660</v>
          </cell>
          <cell r="F493">
            <v>1028660</v>
          </cell>
        </row>
        <row r="494">
          <cell r="B494" t="str">
            <v>smk1157</v>
          </cell>
          <cell r="C494" t="str">
            <v xml:space="preserve">    Saging TM 1 x x AAAC 150 mm2 + 1 x 70 mm2</v>
          </cell>
          <cell r="D494" t="str">
            <v>kms</v>
          </cell>
          <cell r="E494">
            <v>1993040</v>
          </cell>
          <cell r="F494">
            <v>1993040</v>
          </cell>
        </row>
        <row r="495">
          <cell r="B495" t="str">
            <v>smk1127</v>
          </cell>
          <cell r="C495" t="str">
            <v xml:space="preserve">    Saging TM 1 x x AAAC 120 mm2 + 1 x 70 mm2</v>
          </cell>
          <cell r="D495" t="str">
            <v>kms</v>
          </cell>
          <cell r="E495">
            <v>1839540</v>
          </cell>
          <cell r="F495">
            <v>1839540</v>
          </cell>
        </row>
        <row r="496">
          <cell r="B496" t="str">
            <v>smk1177</v>
          </cell>
          <cell r="C496" t="str">
            <v xml:space="preserve">    Saging TM 1 x x AAAC 70 mm2 + 1 x 70 mm2</v>
          </cell>
          <cell r="D496" t="str">
            <v>kms</v>
          </cell>
          <cell r="E496">
            <v>1671580</v>
          </cell>
          <cell r="F496">
            <v>1671580</v>
          </cell>
        </row>
        <row r="497">
          <cell r="B497" t="str">
            <v>smk175</v>
          </cell>
          <cell r="C497" t="str">
            <v xml:space="preserve">    Saging TM 1 x x AAAC 70 mm2 + 1 x 50 mm2</v>
          </cell>
          <cell r="D497" t="str">
            <v>kms</v>
          </cell>
          <cell r="E497">
            <v>1671580</v>
          </cell>
          <cell r="F497">
            <v>1671580</v>
          </cell>
        </row>
        <row r="498">
          <cell r="B498" t="str">
            <v>smk1735</v>
          </cell>
          <cell r="C498" t="str">
            <v xml:space="preserve">    Saging TM 1 x x AAAC 70 mm2 + 1 x 35 mm2</v>
          </cell>
          <cell r="D498" t="str">
            <v>kms</v>
          </cell>
          <cell r="E498">
            <v>1350120</v>
          </cell>
          <cell r="F498">
            <v>1350120</v>
          </cell>
        </row>
        <row r="499">
          <cell r="B499" t="str">
            <v>smk13535</v>
          </cell>
          <cell r="C499" t="str">
            <v xml:space="preserve">    Saging TM 1 x x AAAC 35 mm2 + 1 x 35 mm2</v>
          </cell>
          <cell r="D499" t="str">
            <v>kms</v>
          </cell>
          <cell r="E499">
            <v>1028660</v>
          </cell>
          <cell r="F499">
            <v>1028660</v>
          </cell>
        </row>
        <row r="500">
          <cell r="B500" t="str">
            <v>smk17</v>
          </cell>
          <cell r="C500" t="str">
            <v xml:space="preserve">    Saging TM 1 x x AAAC 70 mm2</v>
          </cell>
          <cell r="D500" t="str">
            <v>kms</v>
          </cell>
          <cell r="E500">
            <v>867980</v>
          </cell>
          <cell r="F500">
            <v>867980</v>
          </cell>
        </row>
        <row r="501">
          <cell r="B501" t="str">
            <v>smk15</v>
          </cell>
          <cell r="C501" t="str">
            <v xml:space="preserve">    Saging TM 1 x x AAAC 50 mm2</v>
          </cell>
          <cell r="D501" t="str">
            <v>kms</v>
          </cell>
          <cell r="E501">
            <v>867980</v>
          </cell>
          <cell r="F501">
            <v>867980</v>
          </cell>
        </row>
        <row r="502">
          <cell r="B502" t="str">
            <v>smk135</v>
          </cell>
          <cell r="C502" t="str">
            <v xml:space="preserve">    Saging TM 1 x x AAAC 35 mm2</v>
          </cell>
          <cell r="D502" t="str">
            <v>kms</v>
          </cell>
          <cell r="E502">
            <v>707200</v>
          </cell>
          <cell r="F502">
            <v>707200</v>
          </cell>
        </row>
        <row r="503">
          <cell r="B503" t="str">
            <v>smk124</v>
          </cell>
          <cell r="C503" t="str">
            <v xml:space="preserve">    Saging TM 1 x AAAC 240 mm2</v>
          </cell>
          <cell r="D503" t="str">
            <v>kms</v>
          </cell>
          <cell r="E503">
            <v>996520</v>
          </cell>
          <cell r="F503">
            <v>996520</v>
          </cell>
        </row>
        <row r="504">
          <cell r="B504" t="str">
            <v>SNt115</v>
          </cell>
          <cell r="C504" t="str">
            <v xml:space="preserve">    Saging  Netral  1 x AAAC 150 mm2</v>
          </cell>
          <cell r="D504" t="str">
            <v>kms</v>
          </cell>
          <cell r="E504">
            <v>867980</v>
          </cell>
          <cell r="F504">
            <v>867980</v>
          </cell>
        </row>
        <row r="505">
          <cell r="B505" t="str">
            <v>SNt17</v>
          </cell>
          <cell r="C505" t="str">
            <v xml:space="preserve">    Saging  Netral  1 x AAAC 70 mm2</v>
          </cell>
          <cell r="D505" t="str">
            <v>kms</v>
          </cell>
          <cell r="E505">
            <v>867980</v>
          </cell>
          <cell r="F505">
            <v>867980</v>
          </cell>
        </row>
        <row r="506">
          <cell r="B506" t="str">
            <v>SNt15</v>
          </cell>
          <cell r="C506" t="str">
            <v xml:space="preserve">    Saging  Netral 1 x AAAC 50 mm2</v>
          </cell>
          <cell r="D506" t="str">
            <v>kms</v>
          </cell>
          <cell r="E506">
            <v>707200</v>
          </cell>
          <cell r="F506">
            <v>707200</v>
          </cell>
        </row>
        <row r="507">
          <cell r="B507" t="str">
            <v>SNt135</v>
          </cell>
          <cell r="C507" t="str">
            <v xml:space="preserve">    Saging  Netral  1 x AAAC 35 mm2</v>
          </cell>
          <cell r="D507" t="str">
            <v>kms</v>
          </cell>
          <cell r="E507">
            <v>589464</v>
          </cell>
          <cell r="F507">
            <v>589464</v>
          </cell>
        </row>
        <row r="509">
          <cell r="C509" t="str">
            <v>UPAH BORONGAN PEKERJAAN JTR 220 V</v>
          </cell>
          <cell r="F509">
            <v>0</v>
          </cell>
        </row>
        <row r="510">
          <cell r="C510" t="str">
            <v>PEMASANGAN PERLENGKAPAN PADA TIANG</v>
          </cell>
          <cell r="F510">
            <v>0</v>
          </cell>
        </row>
        <row r="511">
          <cell r="B511" t="str">
            <v>SJ5</v>
          </cell>
          <cell r="C511" t="str">
            <v>SJ 5</v>
          </cell>
          <cell r="D511" t="str">
            <v>Unit</v>
          </cell>
          <cell r="E511">
            <v>13289</v>
          </cell>
          <cell r="F511">
            <v>13289</v>
          </cell>
        </row>
        <row r="512">
          <cell r="B512" t="str">
            <v>SJ8</v>
          </cell>
          <cell r="C512" t="str">
            <v>SJ 8</v>
          </cell>
          <cell r="D512" t="str">
            <v>Unit</v>
          </cell>
          <cell r="E512">
            <v>13289</v>
          </cell>
          <cell r="F512">
            <v>13289</v>
          </cell>
        </row>
        <row r="513">
          <cell r="B513" t="str">
            <v>SJ6X</v>
          </cell>
          <cell r="C513" t="str">
            <v>SJ 6X</v>
          </cell>
          <cell r="D513" t="str">
            <v>Unit</v>
          </cell>
          <cell r="E513">
            <v>13289</v>
          </cell>
          <cell r="F513">
            <v>13289</v>
          </cell>
        </row>
        <row r="514">
          <cell r="B514" t="str">
            <v>CJ5</v>
          </cell>
          <cell r="C514" t="str">
            <v>CJ 5</v>
          </cell>
          <cell r="D514" t="str">
            <v>Unit</v>
          </cell>
          <cell r="E514">
            <v>13289</v>
          </cell>
          <cell r="F514">
            <v>13289</v>
          </cell>
        </row>
        <row r="515">
          <cell r="B515" t="str">
            <v>CJ8</v>
          </cell>
          <cell r="C515" t="str">
            <v>CJ 8</v>
          </cell>
          <cell r="D515" t="str">
            <v>Unit</v>
          </cell>
          <cell r="E515">
            <v>13289</v>
          </cell>
          <cell r="F515">
            <v>13289</v>
          </cell>
        </row>
        <row r="516">
          <cell r="B516" t="str">
            <v>CJ6X</v>
          </cell>
          <cell r="C516" t="str">
            <v>CJ 6X</v>
          </cell>
          <cell r="D516" t="str">
            <v>Unit</v>
          </cell>
          <cell r="E516">
            <v>13289</v>
          </cell>
          <cell r="F516">
            <v>13289</v>
          </cell>
        </row>
        <row r="517">
          <cell r="B517" t="str">
            <v>SJ6</v>
          </cell>
          <cell r="C517" t="str">
            <v>SJ  6</v>
          </cell>
          <cell r="D517" t="str">
            <v>Unit</v>
          </cell>
          <cell r="E517">
            <v>17255</v>
          </cell>
          <cell r="F517">
            <v>17255</v>
          </cell>
        </row>
        <row r="518">
          <cell r="B518" t="str">
            <v>SJ10</v>
          </cell>
          <cell r="C518" t="str">
            <v>SJ 10</v>
          </cell>
          <cell r="D518" t="str">
            <v>Unit</v>
          </cell>
          <cell r="E518">
            <v>23250</v>
          </cell>
          <cell r="F518">
            <v>23250</v>
          </cell>
        </row>
        <row r="519">
          <cell r="B519" t="str">
            <v>CJ6</v>
          </cell>
          <cell r="C519" t="str">
            <v>CJ 6</v>
          </cell>
          <cell r="D519" t="str">
            <v>Unit</v>
          </cell>
          <cell r="E519">
            <v>17255</v>
          </cell>
          <cell r="F519">
            <v>17255</v>
          </cell>
        </row>
        <row r="520">
          <cell r="B520" t="str">
            <v>CJ10</v>
          </cell>
          <cell r="C520" t="str">
            <v>CJ 10</v>
          </cell>
          <cell r="D520" t="str">
            <v>Unit</v>
          </cell>
          <cell r="E520">
            <v>23250</v>
          </cell>
          <cell r="F520">
            <v>23250</v>
          </cell>
        </row>
        <row r="521">
          <cell r="F521">
            <v>0</v>
          </cell>
        </row>
        <row r="522">
          <cell r="B522" t="str">
            <v>bsj5</v>
          </cell>
          <cell r="C522" t="str">
            <v xml:space="preserve">    Bongkar SJ 5</v>
          </cell>
          <cell r="D522" t="str">
            <v>Unit</v>
          </cell>
          <cell r="E522">
            <v>7973.4</v>
          </cell>
          <cell r="F522">
            <v>7973</v>
          </cell>
        </row>
        <row r="523">
          <cell r="B523" t="str">
            <v>bsj8</v>
          </cell>
          <cell r="C523" t="str">
            <v xml:space="preserve">    Bongkar SJ 8</v>
          </cell>
          <cell r="D523" t="str">
            <v>Unit</v>
          </cell>
          <cell r="E523">
            <v>7973.4</v>
          </cell>
          <cell r="F523">
            <v>7973</v>
          </cell>
        </row>
        <row r="524">
          <cell r="B524" t="str">
            <v>bsj6X</v>
          </cell>
          <cell r="C524" t="str">
            <v xml:space="preserve">    Bongkar SJ 6X</v>
          </cell>
          <cell r="D524" t="str">
            <v>Unit</v>
          </cell>
          <cell r="E524">
            <v>7973.4</v>
          </cell>
          <cell r="F524">
            <v>7973</v>
          </cell>
        </row>
        <row r="525">
          <cell r="B525" t="str">
            <v>bcj5</v>
          </cell>
          <cell r="C525" t="str">
            <v xml:space="preserve">    Bongkar CJ 5</v>
          </cell>
          <cell r="D525" t="str">
            <v>Unit</v>
          </cell>
          <cell r="E525">
            <v>7973.4</v>
          </cell>
          <cell r="F525">
            <v>7973</v>
          </cell>
        </row>
        <row r="526">
          <cell r="B526" t="str">
            <v>bcj8</v>
          </cell>
          <cell r="C526" t="str">
            <v xml:space="preserve">    Bongkar CJ 8</v>
          </cell>
          <cell r="D526" t="str">
            <v>Unit</v>
          </cell>
          <cell r="E526">
            <v>7973.4</v>
          </cell>
          <cell r="F526">
            <v>7973</v>
          </cell>
        </row>
        <row r="527">
          <cell r="B527" t="str">
            <v>bcj6X</v>
          </cell>
          <cell r="C527" t="str">
            <v xml:space="preserve">    Bongkar CJ 6X</v>
          </cell>
          <cell r="D527" t="str">
            <v>Unit</v>
          </cell>
          <cell r="E527">
            <v>7973.4</v>
          </cell>
          <cell r="F527">
            <v>7973</v>
          </cell>
        </row>
        <row r="528">
          <cell r="B528" t="str">
            <v>bsj6</v>
          </cell>
          <cell r="C528" t="str">
            <v xml:space="preserve">    Bongkar SJ  6</v>
          </cell>
          <cell r="D528" t="str">
            <v>Unit</v>
          </cell>
          <cell r="E528">
            <v>10353</v>
          </cell>
          <cell r="F528">
            <v>10353</v>
          </cell>
        </row>
        <row r="529">
          <cell r="B529" t="str">
            <v>bsj10</v>
          </cell>
          <cell r="C529" t="str">
            <v xml:space="preserve">    Bongkar SJ 10</v>
          </cell>
          <cell r="D529" t="str">
            <v>Unit</v>
          </cell>
          <cell r="E529">
            <v>13950</v>
          </cell>
          <cell r="F529">
            <v>13950</v>
          </cell>
        </row>
        <row r="530">
          <cell r="B530" t="str">
            <v>bcj6</v>
          </cell>
          <cell r="C530" t="str">
            <v xml:space="preserve">    Bongkar CJ 6</v>
          </cell>
          <cell r="D530" t="str">
            <v>Unit</v>
          </cell>
          <cell r="E530">
            <v>10353</v>
          </cell>
          <cell r="F530">
            <v>10353</v>
          </cell>
        </row>
        <row r="531">
          <cell r="B531" t="str">
            <v>bcj10</v>
          </cell>
          <cell r="C531" t="str">
            <v xml:space="preserve">    Bongkar CJ 10</v>
          </cell>
          <cell r="D531" t="str">
            <v>Unit</v>
          </cell>
          <cell r="E531">
            <v>13950</v>
          </cell>
          <cell r="F531">
            <v>13950</v>
          </cell>
        </row>
        <row r="532">
          <cell r="F532">
            <v>0</v>
          </cell>
        </row>
        <row r="533">
          <cell r="C533" t="str">
            <v>PEMASANGAN PERLENGKAPAN PADA TIANG</v>
          </cell>
          <cell r="F533">
            <v>0</v>
          </cell>
        </row>
        <row r="534">
          <cell r="C534" t="str">
            <v>DENGAN TWISTED CABLE</v>
          </cell>
          <cell r="F534">
            <v>0</v>
          </cell>
        </row>
        <row r="535">
          <cell r="B535" t="str">
            <v>B13B</v>
          </cell>
          <cell r="C535" t="str">
            <v>B 13 B</v>
          </cell>
          <cell r="D535" t="str">
            <v>Unit</v>
          </cell>
          <cell r="E535">
            <v>13289</v>
          </cell>
          <cell r="F535">
            <v>13289</v>
          </cell>
        </row>
        <row r="536">
          <cell r="B536" t="str">
            <v>B13D</v>
          </cell>
          <cell r="C536" t="str">
            <v>B 13 D</v>
          </cell>
          <cell r="D536" t="str">
            <v>Unit</v>
          </cell>
          <cell r="E536">
            <v>13289</v>
          </cell>
          <cell r="F536">
            <v>13289</v>
          </cell>
        </row>
        <row r="537">
          <cell r="B537" t="str">
            <v>CJ2</v>
          </cell>
          <cell r="C537" t="str">
            <v>CJ 2</v>
          </cell>
          <cell r="D537" t="str">
            <v>Unit</v>
          </cell>
          <cell r="E537">
            <v>13289</v>
          </cell>
          <cell r="F537">
            <v>13289</v>
          </cell>
        </row>
        <row r="538">
          <cell r="B538" t="str">
            <v>J5T</v>
          </cell>
          <cell r="C538" t="str">
            <v>J 5 T</v>
          </cell>
          <cell r="D538" t="str">
            <v>Unit</v>
          </cell>
          <cell r="E538">
            <v>13289</v>
          </cell>
          <cell r="F538">
            <v>13289</v>
          </cell>
        </row>
        <row r="539">
          <cell r="B539" t="str">
            <v>B15B</v>
          </cell>
          <cell r="C539" t="str">
            <v>B 15 B</v>
          </cell>
          <cell r="D539" t="str">
            <v>Unit</v>
          </cell>
          <cell r="E539">
            <v>13289</v>
          </cell>
          <cell r="F539">
            <v>13289</v>
          </cell>
        </row>
        <row r="540">
          <cell r="B540" t="str">
            <v>B15D</v>
          </cell>
          <cell r="C540" t="str">
            <v>B 15 D</v>
          </cell>
          <cell r="D540" t="str">
            <v>Unit</v>
          </cell>
          <cell r="E540">
            <v>13289</v>
          </cell>
          <cell r="F540">
            <v>13289</v>
          </cell>
        </row>
        <row r="541">
          <cell r="B541" t="str">
            <v>CJ3</v>
          </cell>
          <cell r="C541" t="str">
            <v>CJ 3</v>
          </cell>
          <cell r="D541" t="str">
            <v>Unit</v>
          </cell>
          <cell r="E541">
            <v>13289</v>
          </cell>
          <cell r="F541">
            <v>13289</v>
          </cell>
        </row>
        <row r="542">
          <cell r="B542" t="str">
            <v>J7T</v>
          </cell>
          <cell r="C542" t="str">
            <v>J 7 T</v>
          </cell>
          <cell r="D542" t="str">
            <v>Unit</v>
          </cell>
          <cell r="E542">
            <v>13289</v>
          </cell>
          <cell r="F542">
            <v>13289</v>
          </cell>
        </row>
        <row r="543">
          <cell r="B543" t="str">
            <v>B16B</v>
          </cell>
          <cell r="C543" t="str">
            <v>B 16 B</v>
          </cell>
          <cell r="D543" t="str">
            <v>Unit</v>
          </cell>
          <cell r="E543">
            <v>17255</v>
          </cell>
          <cell r="F543">
            <v>17255</v>
          </cell>
        </row>
        <row r="544">
          <cell r="B544" t="str">
            <v>B16D</v>
          </cell>
          <cell r="C544" t="str">
            <v>B 16 D</v>
          </cell>
          <cell r="D544" t="str">
            <v>Unit</v>
          </cell>
          <cell r="E544">
            <v>17255</v>
          </cell>
          <cell r="F544">
            <v>17255</v>
          </cell>
        </row>
        <row r="545">
          <cell r="B545" t="str">
            <v>CJ4</v>
          </cell>
          <cell r="C545" t="str">
            <v>CJ 4</v>
          </cell>
          <cell r="D545" t="str">
            <v>Unit</v>
          </cell>
          <cell r="E545">
            <v>17255</v>
          </cell>
          <cell r="F545">
            <v>17255</v>
          </cell>
        </row>
        <row r="546">
          <cell r="B546" t="str">
            <v>J6T</v>
          </cell>
          <cell r="C546" t="str">
            <v>J 6 T</v>
          </cell>
          <cell r="D546" t="str">
            <v>Unit</v>
          </cell>
          <cell r="E546">
            <v>17255</v>
          </cell>
          <cell r="F546">
            <v>17255</v>
          </cell>
        </row>
        <row r="547">
          <cell r="B547" t="str">
            <v>MJ6T</v>
          </cell>
          <cell r="C547" t="str">
            <v>MJ 6 T</v>
          </cell>
          <cell r="D547" t="str">
            <v>Unit</v>
          </cell>
          <cell r="E547">
            <v>9642</v>
          </cell>
          <cell r="F547">
            <v>9642</v>
          </cell>
        </row>
        <row r="548">
          <cell r="B548" t="str">
            <v>CJ4A</v>
          </cell>
          <cell r="C548" t="str">
            <v>CJ 4 A</v>
          </cell>
          <cell r="D548" t="str">
            <v>Unit</v>
          </cell>
          <cell r="E548">
            <v>9642</v>
          </cell>
          <cell r="F548">
            <v>9642</v>
          </cell>
        </row>
        <row r="549">
          <cell r="B549" t="str">
            <v>B71B</v>
          </cell>
          <cell r="C549" t="str">
            <v>B 71 B</v>
          </cell>
          <cell r="D549" t="str">
            <v>Unit</v>
          </cell>
          <cell r="E549">
            <v>13289</v>
          </cell>
          <cell r="F549">
            <v>13289</v>
          </cell>
        </row>
        <row r="551">
          <cell r="B551" t="str">
            <v>bB13B</v>
          </cell>
          <cell r="C551" t="str">
            <v xml:space="preserve">    Bongkar B 13 B</v>
          </cell>
          <cell r="D551" t="str">
            <v>Unit</v>
          </cell>
          <cell r="E551">
            <v>7973.4</v>
          </cell>
          <cell r="F551">
            <v>7973</v>
          </cell>
        </row>
        <row r="552">
          <cell r="B552" t="str">
            <v>bB13D</v>
          </cell>
          <cell r="C552" t="str">
            <v xml:space="preserve">    Bongkar B 13 D</v>
          </cell>
          <cell r="D552" t="str">
            <v>Unit</v>
          </cell>
          <cell r="E552">
            <v>7973.4</v>
          </cell>
          <cell r="F552">
            <v>7973</v>
          </cell>
        </row>
        <row r="553">
          <cell r="B553" t="str">
            <v>bCJ2</v>
          </cell>
          <cell r="C553" t="str">
            <v xml:space="preserve">    Bongkar CJ 2</v>
          </cell>
          <cell r="D553" t="str">
            <v>Unit</v>
          </cell>
          <cell r="E553">
            <v>7973.4</v>
          </cell>
          <cell r="F553">
            <v>7973</v>
          </cell>
        </row>
        <row r="554">
          <cell r="B554" t="str">
            <v>bJ5T</v>
          </cell>
          <cell r="C554" t="str">
            <v xml:space="preserve">    Bongkar J 5 T</v>
          </cell>
          <cell r="D554" t="str">
            <v>Unit</v>
          </cell>
          <cell r="E554">
            <v>7973.4</v>
          </cell>
          <cell r="F554">
            <v>7973</v>
          </cell>
        </row>
        <row r="555">
          <cell r="B555" t="str">
            <v>bB15B</v>
          </cell>
          <cell r="C555" t="str">
            <v xml:space="preserve">    Bongkar B 15 B</v>
          </cell>
          <cell r="D555" t="str">
            <v>Unit</v>
          </cell>
          <cell r="E555">
            <v>7973.4</v>
          </cell>
          <cell r="F555">
            <v>7973</v>
          </cell>
        </row>
        <row r="556">
          <cell r="B556" t="str">
            <v>bB15D</v>
          </cell>
          <cell r="C556" t="str">
            <v xml:space="preserve">    Bongkar B 15 D</v>
          </cell>
          <cell r="D556" t="str">
            <v>Unit</v>
          </cell>
          <cell r="E556">
            <v>7973.4</v>
          </cell>
          <cell r="F556">
            <v>7973</v>
          </cell>
        </row>
        <row r="557">
          <cell r="B557" t="str">
            <v>bCJ3</v>
          </cell>
          <cell r="C557" t="str">
            <v xml:space="preserve">    Bongkar CJ 3</v>
          </cell>
          <cell r="D557" t="str">
            <v>Unit</v>
          </cell>
          <cell r="E557">
            <v>7973.4</v>
          </cell>
          <cell r="F557">
            <v>7973</v>
          </cell>
        </row>
        <row r="558">
          <cell r="B558" t="str">
            <v>bJ7T</v>
          </cell>
          <cell r="C558" t="str">
            <v xml:space="preserve">    Bongkar J 7 T</v>
          </cell>
          <cell r="D558" t="str">
            <v>Unit</v>
          </cell>
          <cell r="E558">
            <v>7973.4</v>
          </cell>
          <cell r="F558">
            <v>7973</v>
          </cell>
        </row>
        <row r="559">
          <cell r="B559" t="str">
            <v>bB16B</v>
          </cell>
          <cell r="C559" t="str">
            <v xml:space="preserve">    Bongkar B 16 B</v>
          </cell>
          <cell r="D559" t="str">
            <v>Unit</v>
          </cell>
          <cell r="E559">
            <v>10353</v>
          </cell>
          <cell r="F559">
            <v>10353</v>
          </cell>
        </row>
        <row r="560">
          <cell r="B560" t="str">
            <v>bB16D</v>
          </cell>
          <cell r="C560" t="str">
            <v xml:space="preserve">    Bongkar B 16 D</v>
          </cell>
          <cell r="D560" t="str">
            <v>Unit</v>
          </cell>
          <cell r="E560">
            <v>10353</v>
          </cell>
          <cell r="F560">
            <v>10353</v>
          </cell>
        </row>
        <row r="561">
          <cell r="B561" t="str">
            <v>bCJ4</v>
          </cell>
          <cell r="C561" t="str">
            <v xml:space="preserve">    Bongkar CJ 4</v>
          </cell>
          <cell r="D561" t="str">
            <v>Unit</v>
          </cell>
          <cell r="E561">
            <v>10353</v>
          </cell>
          <cell r="F561">
            <v>10353</v>
          </cell>
        </row>
        <row r="562">
          <cell r="B562" t="str">
            <v>bJ6T</v>
          </cell>
          <cell r="C562" t="str">
            <v xml:space="preserve">    Bongkar J 6 T</v>
          </cell>
          <cell r="D562" t="str">
            <v>Unit</v>
          </cell>
          <cell r="E562">
            <v>10353</v>
          </cell>
          <cell r="F562">
            <v>10353</v>
          </cell>
        </row>
        <row r="563">
          <cell r="B563" t="str">
            <v>bMJ6T</v>
          </cell>
          <cell r="C563" t="str">
            <v xml:space="preserve">    Bongkar MJ 6 T</v>
          </cell>
          <cell r="D563" t="str">
            <v>Unit</v>
          </cell>
          <cell r="E563">
            <v>5785.2</v>
          </cell>
          <cell r="F563">
            <v>5785</v>
          </cell>
        </row>
        <row r="564">
          <cell r="B564" t="str">
            <v>bCJ4A</v>
          </cell>
          <cell r="C564" t="str">
            <v xml:space="preserve">    Bongkar CJ 4 A</v>
          </cell>
          <cell r="D564" t="str">
            <v>Unit</v>
          </cell>
          <cell r="E564">
            <v>5785.2</v>
          </cell>
          <cell r="F564">
            <v>5785</v>
          </cell>
        </row>
        <row r="565">
          <cell r="B565" t="str">
            <v>bB71B</v>
          </cell>
          <cell r="C565" t="str">
            <v xml:space="preserve">    Bongkar B 71 B</v>
          </cell>
          <cell r="D565" t="str">
            <v>Unit</v>
          </cell>
          <cell r="E565">
            <v>7973.4</v>
          </cell>
          <cell r="F565">
            <v>7973</v>
          </cell>
        </row>
        <row r="566">
          <cell r="F566">
            <v>0</v>
          </cell>
        </row>
        <row r="567">
          <cell r="F567">
            <v>0</v>
          </cell>
        </row>
        <row r="568">
          <cell r="C568" t="str">
            <v>PENARIKAN HANTARAN JTR u/50 METER</v>
          </cell>
          <cell r="F568">
            <v>0</v>
          </cell>
        </row>
        <row r="569">
          <cell r="C569" t="str">
            <v>PENARIKAN KAWAT</v>
          </cell>
          <cell r="F569">
            <v>0</v>
          </cell>
        </row>
        <row r="570">
          <cell r="B570" t="str">
            <v>rk277</v>
          </cell>
          <cell r="C570" t="str">
            <v>TR 2 x AAAC 70 mm2 + 1 x AAAC 70 mm2</v>
          </cell>
          <cell r="D570" t="str">
            <v>kms</v>
          </cell>
          <cell r="E570">
            <v>2785980</v>
          </cell>
          <cell r="F570">
            <v>2785980</v>
          </cell>
        </row>
        <row r="571">
          <cell r="B571" t="str">
            <v>rk2735</v>
          </cell>
          <cell r="C571" t="str">
            <v>TR 2 x AAAC 70 mm2 + 1 x AAAC 35 mm2</v>
          </cell>
          <cell r="D571" t="str">
            <v>kms</v>
          </cell>
          <cell r="E571">
            <v>2518180</v>
          </cell>
          <cell r="F571">
            <v>2518180</v>
          </cell>
        </row>
        <row r="572">
          <cell r="B572" t="str">
            <v>rk3735</v>
          </cell>
          <cell r="C572" t="str">
            <v>TR 3 x AAAC 70 mm2 + 1 x AAAC 35 mm2</v>
          </cell>
          <cell r="D572" t="str">
            <v>kms</v>
          </cell>
          <cell r="E572">
            <v>3321760</v>
          </cell>
          <cell r="F572">
            <v>3321760</v>
          </cell>
        </row>
        <row r="573">
          <cell r="B573" t="str">
            <v>rk377</v>
          </cell>
          <cell r="C573" t="str">
            <v>TR 3 x AAAC 70 mm2 + 1 x AAAC 70 mm2</v>
          </cell>
          <cell r="D573" t="str">
            <v>kms</v>
          </cell>
          <cell r="E573">
            <v>3321760</v>
          </cell>
          <cell r="F573">
            <v>3321760</v>
          </cell>
        </row>
        <row r="574">
          <cell r="B574" t="str">
            <v>rk17</v>
          </cell>
          <cell r="C574" t="str">
            <v>TR 1 x AAAC 70 mm2</v>
          </cell>
          <cell r="D574" t="str">
            <v>kms</v>
          </cell>
          <cell r="E574">
            <v>1446640</v>
          </cell>
          <cell r="F574">
            <v>1446640</v>
          </cell>
        </row>
        <row r="575">
          <cell r="B575" t="str">
            <v>rk27</v>
          </cell>
          <cell r="C575" t="str">
            <v>TR 2 x AAAC 70 mm2</v>
          </cell>
          <cell r="D575" t="str">
            <v>kms</v>
          </cell>
          <cell r="E575">
            <v>1982420</v>
          </cell>
          <cell r="F575">
            <v>1982420</v>
          </cell>
        </row>
        <row r="576">
          <cell r="B576" t="str">
            <v>rk15</v>
          </cell>
          <cell r="C576" t="str">
            <v>TR 1 x AAAC 50 mm2</v>
          </cell>
          <cell r="D576" t="str">
            <v>kms</v>
          </cell>
          <cell r="E576">
            <v>1285840</v>
          </cell>
          <cell r="F576">
            <v>1285840</v>
          </cell>
        </row>
        <row r="577">
          <cell r="B577" t="str">
            <v>rk25555</v>
          </cell>
          <cell r="C577" t="str">
            <v>TR 2 x AAAC 50 mm2 + 1 x AAAC 50 mm2</v>
          </cell>
          <cell r="D577" t="str">
            <v>kms</v>
          </cell>
          <cell r="E577">
            <v>1714460</v>
          </cell>
          <cell r="F577">
            <v>1714460</v>
          </cell>
        </row>
        <row r="578">
          <cell r="B578" t="str">
            <v>rk255</v>
          </cell>
          <cell r="C578" t="str">
            <v>TR 2 x AAAC 55 mm2</v>
          </cell>
          <cell r="D578" t="str">
            <v>kms</v>
          </cell>
          <cell r="E578">
            <v>1446640</v>
          </cell>
          <cell r="F578">
            <v>1446640</v>
          </cell>
        </row>
        <row r="579">
          <cell r="B579" t="str">
            <v>rk235</v>
          </cell>
          <cell r="C579" t="str">
            <v>TR 2 x AAAC 35 mm2</v>
          </cell>
          <cell r="D579" t="str">
            <v>kms</v>
          </cell>
          <cell r="E579">
            <v>1285840</v>
          </cell>
          <cell r="F579">
            <v>1285840</v>
          </cell>
        </row>
        <row r="580">
          <cell r="B580" t="str">
            <v>rk23535</v>
          </cell>
          <cell r="C580" t="str">
            <v>TR 2 x AAAC 35 mm2 + 1 x AAAC 35 mm2</v>
          </cell>
          <cell r="D580" t="str">
            <v>kms</v>
          </cell>
          <cell r="E580">
            <v>1928780</v>
          </cell>
          <cell r="F580">
            <v>1928780</v>
          </cell>
        </row>
        <row r="581">
          <cell r="B581" t="str">
            <v>rk3715</v>
          </cell>
          <cell r="C581" t="str">
            <v>TR 3 x AAAC 70 + N 150 mm3</v>
          </cell>
          <cell r="D581" t="str">
            <v>kms</v>
          </cell>
          <cell r="E581">
            <v>3321760</v>
          </cell>
          <cell r="F581">
            <v>3321760</v>
          </cell>
        </row>
        <row r="582">
          <cell r="B582" t="str">
            <v>rk135</v>
          </cell>
          <cell r="C582" t="str">
            <v>TR 1 x AAAC 35 mm2</v>
          </cell>
          <cell r="D582" t="str">
            <v>kms</v>
          </cell>
          <cell r="E582">
            <v>1178680</v>
          </cell>
          <cell r="F582">
            <v>1178680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B585" t="str">
            <v>brk277</v>
          </cell>
          <cell r="C585" t="str">
            <v xml:space="preserve">    Bongkar TR 2 x AAAC 70 mm2 + 1 x AAAC 70 mm2</v>
          </cell>
          <cell r="D585" t="str">
            <v>kms</v>
          </cell>
          <cell r="E585">
            <v>1671588</v>
          </cell>
          <cell r="F585">
            <v>1671588</v>
          </cell>
        </row>
        <row r="586">
          <cell r="B586" t="str">
            <v>brk2735</v>
          </cell>
          <cell r="C586" t="str">
            <v xml:space="preserve">    Bongkar TR 2 x AAAC 70 mm2 + 1 x AAAC 35 mm2</v>
          </cell>
          <cell r="D586" t="str">
            <v>kms</v>
          </cell>
          <cell r="E586">
            <v>1510908</v>
          </cell>
          <cell r="F586">
            <v>1510908</v>
          </cell>
        </row>
        <row r="587">
          <cell r="B587" t="str">
            <v>brk3735</v>
          </cell>
          <cell r="C587" t="str">
            <v xml:space="preserve">    Bongkar TR 3 x AAAC 70 mm2 + 1 x AAAC 35 mm2</v>
          </cell>
          <cell r="D587" t="str">
            <v>kms</v>
          </cell>
          <cell r="E587">
            <v>1993056</v>
          </cell>
          <cell r="F587">
            <v>1993056</v>
          </cell>
        </row>
        <row r="588">
          <cell r="B588" t="str">
            <v>brk377</v>
          </cell>
          <cell r="C588" t="str">
            <v xml:space="preserve">    Bongkar TR 3 x AAAC 70 mm2 + 1 x AAAC 70 mm2</v>
          </cell>
          <cell r="D588" t="str">
            <v>kms</v>
          </cell>
          <cell r="E588">
            <v>1993056</v>
          </cell>
          <cell r="F588">
            <v>1993056</v>
          </cell>
        </row>
        <row r="589">
          <cell r="B589" t="str">
            <v>brk17</v>
          </cell>
          <cell r="C589" t="str">
            <v xml:space="preserve">    Bongkar TR 1 x AAAC 70 mm2</v>
          </cell>
          <cell r="D589" t="str">
            <v>kms</v>
          </cell>
          <cell r="E589">
            <v>867984</v>
          </cell>
          <cell r="F589">
            <v>867984</v>
          </cell>
        </row>
        <row r="590">
          <cell r="B590" t="str">
            <v>brk27</v>
          </cell>
          <cell r="C590" t="str">
            <v xml:space="preserve">    Bongkar TR 2 x AAAC 70 mm2</v>
          </cell>
          <cell r="D590" t="str">
            <v>kms</v>
          </cell>
          <cell r="E590">
            <v>1189452</v>
          </cell>
          <cell r="F590">
            <v>1189452</v>
          </cell>
        </row>
        <row r="591">
          <cell r="B591" t="str">
            <v>brk25555</v>
          </cell>
          <cell r="C591" t="str">
            <v xml:space="preserve">    Bongkar TR 2 x AAAC 50 mm2 + 1 x AAAC 50 mm2</v>
          </cell>
          <cell r="D591" t="str">
            <v>kms</v>
          </cell>
          <cell r="E591">
            <v>1028675.9999999999</v>
          </cell>
          <cell r="F591">
            <v>1028676</v>
          </cell>
        </row>
        <row r="592">
          <cell r="B592" t="str">
            <v>brk255</v>
          </cell>
          <cell r="C592" t="str">
            <v xml:space="preserve">    Bongkar TR 2 x AAAC 55 mm2</v>
          </cell>
          <cell r="D592" t="str">
            <v>kms</v>
          </cell>
          <cell r="E592">
            <v>867984</v>
          </cell>
          <cell r="F592">
            <v>867984</v>
          </cell>
        </row>
        <row r="593">
          <cell r="B593" t="str">
            <v>brk235</v>
          </cell>
          <cell r="C593" t="str">
            <v xml:space="preserve">    Bongkar TR 2 x AAAC 35 mm2</v>
          </cell>
          <cell r="D593" t="str">
            <v>kms</v>
          </cell>
          <cell r="E593">
            <v>771504</v>
          </cell>
          <cell r="F593">
            <v>771504</v>
          </cell>
        </row>
        <row r="594">
          <cell r="B594" t="str">
            <v>brk22525</v>
          </cell>
          <cell r="C594" t="str">
            <v xml:space="preserve">    Bongkar TR 2 x AAAC 25 mm2 + 1 x AAAC 25 mm2</v>
          </cell>
          <cell r="D594" t="str">
            <v>kms</v>
          </cell>
          <cell r="E594">
            <v>1157268</v>
          </cell>
          <cell r="F594">
            <v>1157268</v>
          </cell>
        </row>
        <row r="595">
          <cell r="B595" t="str">
            <v>brk23535</v>
          </cell>
          <cell r="C595" t="str">
            <v xml:space="preserve">    Bongkar TR 2 x AAAC 35 mm2 + 1 x AAAC 35 mm2</v>
          </cell>
          <cell r="D595" t="str">
            <v>kms</v>
          </cell>
          <cell r="E595">
            <v>1157268</v>
          </cell>
          <cell r="F595">
            <v>1157268</v>
          </cell>
        </row>
        <row r="596">
          <cell r="B596" t="str">
            <v>brk3715</v>
          </cell>
          <cell r="C596" t="str">
            <v xml:space="preserve">    Bongkar TR 3 x AAAC 70  + N 150 mm2</v>
          </cell>
          <cell r="D596" t="str">
            <v>kms</v>
          </cell>
          <cell r="E596">
            <v>1993056</v>
          </cell>
          <cell r="F596">
            <v>1993056</v>
          </cell>
        </row>
        <row r="597">
          <cell r="B597" t="str">
            <v>bk135</v>
          </cell>
          <cell r="C597" t="str">
            <v xml:space="preserve">    Bongkar 1 x AAAC 35 mm2</v>
          </cell>
          <cell r="D597" t="str">
            <v>kms</v>
          </cell>
          <cell r="E597">
            <v>707200</v>
          </cell>
          <cell r="F597">
            <v>707200</v>
          </cell>
        </row>
        <row r="598">
          <cell r="B598" t="str">
            <v>bk125</v>
          </cell>
          <cell r="C598" t="str">
            <v xml:space="preserve">    Bongkar 1 x AAAC 25 mm2</v>
          </cell>
          <cell r="D598" t="str">
            <v>kms</v>
          </cell>
          <cell r="E598">
            <v>707200</v>
          </cell>
          <cell r="F598">
            <v>707200</v>
          </cell>
        </row>
        <row r="600">
          <cell r="B600" t="str">
            <v>srk277</v>
          </cell>
          <cell r="C600" t="str">
            <v xml:space="preserve">    Saging TR 2 x AAAC 70 mm2 + 1 x AAAC 70 mm2</v>
          </cell>
          <cell r="D600" t="str">
            <v>kms</v>
          </cell>
          <cell r="E600">
            <v>1671588</v>
          </cell>
          <cell r="F600">
            <v>1671588</v>
          </cell>
        </row>
        <row r="601">
          <cell r="B601" t="str">
            <v>srk2735</v>
          </cell>
          <cell r="C601" t="str">
            <v xml:space="preserve">    Saging TR 2 x AAAC 70 mm2 + 1 x AAAC 35 mm2</v>
          </cell>
          <cell r="D601" t="str">
            <v>kms</v>
          </cell>
          <cell r="E601">
            <v>1510908</v>
          </cell>
          <cell r="F601">
            <v>1510908</v>
          </cell>
        </row>
        <row r="602">
          <cell r="B602" t="str">
            <v>srk3735</v>
          </cell>
          <cell r="C602" t="str">
            <v xml:space="preserve">    Saging TR 3 x AAAC 70 mm2 + 1 x AAAC 35 mm2</v>
          </cell>
          <cell r="D602" t="str">
            <v>kms</v>
          </cell>
          <cell r="E602">
            <v>1993056</v>
          </cell>
          <cell r="F602">
            <v>1993056</v>
          </cell>
        </row>
        <row r="603">
          <cell r="B603" t="str">
            <v>srk377</v>
          </cell>
          <cell r="C603" t="str">
            <v xml:space="preserve">    Saging TR 3 x AAAC 70 mm2 + 1 x AAAC70 mm2</v>
          </cell>
          <cell r="D603" t="str">
            <v>kms</v>
          </cell>
          <cell r="E603">
            <v>1993056</v>
          </cell>
          <cell r="F603">
            <v>1993056</v>
          </cell>
        </row>
        <row r="604">
          <cell r="B604" t="str">
            <v>Srk17</v>
          </cell>
          <cell r="C604" t="str">
            <v xml:space="preserve">    Saging TR 1 x AAAC 70 mm2</v>
          </cell>
          <cell r="D604" t="str">
            <v>kms</v>
          </cell>
          <cell r="E604">
            <v>867984</v>
          </cell>
          <cell r="F604">
            <v>867984</v>
          </cell>
        </row>
        <row r="605">
          <cell r="B605" t="str">
            <v>srk27</v>
          </cell>
          <cell r="C605" t="str">
            <v xml:space="preserve">    Saging TR 2 x AAAC 70 mm2</v>
          </cell>
          <cell r="D605" t="str">
            <v>kms</v>
          </cell>
          <cell r="E605">
            <v>1189452</v>
          </cell>
          <cell r="F605">
            <v>1189452</v>
          </cell>
        </row>
        <row r="606">
          <cell r="B606" t="str">
            <v>srk25555</v>
          </cell>
          <cell r="C606" t="str">
            <v xml:space="preserve">    Saging TR 2 x AAAC 55 mm2 + 1 x AAAC 55 mm2</v>
          </cell>
          <cell r="D606" t="str">
            <v>kms</v>
          </cell>
          <cell r="E606">
            <v>1028675.9999999999</v>
          </cell>
          <cell r="F606">
            <v>1028676</v>
          </cell>
        </row>
        <row r="607">
          <cell r="B607" t="str">
            <v>srk255</v>
          </cell>
          <cell r="C607" t="str">
            <v xml:space="preserve">    Saging TR 2 x AAAC 55 mm2</v>
          </cell>
          <cell r="D607" t="str">
            <v>kms</v>
          </cell>
          <cell r="E607">
            <v>867984</v>
          </cell>
          <cell r="F607">
            <v>867984</v>
          </cell>
        </row>
        <row r="608">
          <cell r="B608" t="str">
            <v>srk235</v>
          </cell>
          <cell r="C608" t="str">
            <v xml:space="preserve">    Saging TR 2 x AAAC 35 mm2</v>
          </cell>
          <cell r="D608" t="str">
            <v>kms</v>
          </cell>
          <cell r="E608">
            <v>771504</v>
          </cell>
          <cell r="F608">
            <v>771504</v>
          </cell>
        </row>
        <row r="609">
          <cell r="B609" t="str">
            <v>srk23535</v>
          </cell>
          <cell r="C609" t="str">
            <v xml:space="preserve">    Saging TR 2 x AAAC 35 mm2 + 1 x 35 AAAC 35 mm2</v>
          </cell>
          <cell r="D609" t="str">
            <v>kms</v>
          </cell>
          <cell r="E609">
            <v>1157268</v>
          </cell>
          <cell r="F609">
            <v>1157268</v>
          </cell>
        </row>
        <row r="610">
          <cell r="B610" t="str">
            <v>srk3715</v>
          </cell>
          <cell r="C610" t="str">
            <v xml:space="preserve">    Saging TR 3 x AAAC 70  + N 150 mm2</v>
          </cell>
          <cell r="D610" t="str">
            <v>kms</v>
          </cell>
          <cell r="E610">
            <v>1993056</v>
          </cell>
          <cell r="F610">
            <v>1993056</v>
          </cell>
        </row>
        <row r="611">
          <cell r="B611" t="str">
            <v>srk2715</v>
          </cell>
          <cell r="C611" t="str">
            <v xml:space="preserve">    Saging TR 2 x AAAC 70  + N 150 mm3</v>
          </cell>
          <cell r="D611" t="str">
            <v>kms</v>
          </cell>
          <cell r="E611">
            <v>1671588</v>
          </cell>
          <cell r="F611">
            <v>1671588</v>
          </cell>
        </row>
        <row r="612">
          <cell r="F612">
            <v>0</v>
          </cell>
        </row>
        <row r="613">
          <cell r="C613" t="str">
            <v>PENARIKAN KABEL</v>
          </cell>
          <cell r="F613">
            <v>0</v>
          </cell>
        </row>
        <row r="614">
          <cell r="B614" t="str">
            <v>TX642</v>
          </cell>
          <cell r="C614" t="str">
            <v>TX # 6, 4, 2</v>
          </cell>
          <cell r="D614" t="str">
            <v>kms</v>
          </cell>
          <cell r="E614">
            <v>857220</v>
          </cell>
          <cell r="F614">
            <v>857220</v>
          </cell>
        </row>
        <row r="615">
          <cell r="B615" t="str">
            <v>TX1040</v>
          </cell>
          <cell r="C615" t="str">
            <v>TX # 1 / 0 &amp; # 4 / 0</v>
          </cell>
          <cell r="D615" t="str">
            <v>kms</v>
          </cell>
          <cell r="E615">
            <v>1018040</v>
          </cell>
          <cell r="F615">
            <v>1018040</v>
          </cell>
        </row>
        <row r="616">
          <cell r="B616" t="str">
            <v>QX642</v>
          </cell>
          <cell r="C616" t="str">
            <v>QX # 6, 4, 2</v>
          </cell>
          <cell r="D616" t="str">
            <v>kms</v>
          </cell>
          <cell r="E616">
            <v>953640</v>
          </cell>
          <cell r="F616">
            <v>953640</v>
          </cell>
        </row>
        <row r="617">
          <cell r="B617" t="str">
            <v>qx2040</v>
          </cell>
          <cell r="C617" t="str">
            <v>QX # 2 / 0 &amp; # 4 / 0</v>
          </cell>
          <cell r="D617" t="str">
            <v>kms</v>
          </cell>
          <cell r="E617">
            <v>1242920</v>
          </cell>
          <cell r="F617">
            <v>1242920</v>
          </cell>
        </row>
        <row r="618">
          <cell r="B618" t="str">
            <v>rl375</v>
          </cell>
          <cell r="C618" t="str">
            <v>LVTC 3 x 70 + N 50 mm2</v>
          </cell>
          <cell r="D618" t="str">
            <v>kms</v>
          </cell>
          <cell r="E618">
            <v>2785980</v>
          </cell>
          <cell r="F618">
            <v>2785980</v>
          </cell>
        </row>
        <row r="619">
          <cell r="B619" t="str">
            <v>rl275</v>
          </cell>
          <cell r="C619" t="str">
            <v>LVTC 2 x 70 + N 50 mm2</v>
          </cell>
          <cell r="D619" t="str">
            <v>kms</v>
          </cell>
          <cell r="E619">
            <v>2250220</v>
          </cell>
          <cell r="F619">
            <v>2250220</v>
          </cell>
        </row>
        <row r="620">
          <cell r="B620" t="str">
            <v>rl270</v>
          </cell>
          <cell r="C620" t="str">
            <v>LVTC 2 x 70 mm2</v>
          </cell>
          <cell r="D620" t="str">
            <v>kms</v>
          </cell>
          <cell r="E620">
            <v>1714460</v>
          </cell>
          <cell r="F620">
            <v>1714460</v>
          </cell>
        </row>
        <row r="621">
          <cell r="B621" t="str">
            <v>rl3535</v>
          </cell>
          <cell r="C621" t="str">
            <v>LVTC 3 x 50 + N 35 mm2</v>
          </cell>
          <cell r="D621" t="str">
            <v>kms</v>
          </cell>
          <cell r="E621">
            <v>1982420</v>
          </cell>
          <cell r="F621">
            <v>1982420</v>
          </cell>
        </row>
        <row r="622">
          <cell r="B622" t="str">
            <v>rl255</v>
          </cell>
          <cell r="C622" t="str">
            <v>LVTC 2 x 50 + N 50 mm2</v>
          </cell>
          <cell r="D622" t="str">
            <v>kms</v>
          </cell>
          <cell r="E622">
            <v>1714460</v>
          </cell>
          <cell r="F622">
            <v>1714460</v>
          </cell>
        </row>
        <row r="623">
          <cell r="B623" t="str">
            <v>rl2535</v>
          </cell>
          <cell r="C623" t="str">
            <v>LVTC 2 x 50 + N 35 mm2</v>
          </cell>
          <cell r="D623" t="str">
            <v>kms</v>
          </cell>
          <cell r="E623">
            <v>1514460</v>
          </cell>
          <cell r="F623">
            <v>1514460</v>
          </cell>
        </row>
        <row r="624">
          <cell r="B624" t="str">
            <v>rl2355</v>
          </cell>
          <cell r="C624" t="str">
            <v>LVTC 2 x 35 + N 50 mm2</v>
          </cell>
          <cell r="D624" t="str">
            <v>kms</v>
          </cell>
          <cell r="E624">
            <v>1446640</v>
          </cell>
          <cell r="F624">
            <v>1446640</v>
          </cell>
        </row>
        <row r="625">
          <cell r="B625" t="str">
            <v>rl23535</v>
          </cell>
          <cell r="C625" t="str">
            <v>LVTC 2 x 35 + N 35 mm2</v>
          </cell>
          <cell r="D625" t="str">
            <v>kms</v>
          </cell>
          <cell r="E625">
            <v>1446640</v>
          </cell>
          <cell r="F625">
            <v>1446640</v>
          </cell>
        </row>
        <row r="626">
          <cell r="B626" t="str">
            <v>rl22525</v>
          </cell>
          <cell r="C626" t="str">
            <v>LVTC 2 x 25 + N 25 mm2</v>
          </cell>
          <cell r="D626" t="str">
            <v>kms</v>
          </cell>
          <cell r="E626">
            <v>1446640</v>
          </cell>
          <cell r="F626">
            <v>1446640</v>
          </cell>
        </row>
        <row r="627">
          <cell r="B627" t="str">
            <v>rl216</v>
          </cell>
          <cell r="C627" t="str">
            <v>LVTC  2 x 16 mm2</v>
          </cell>
          <cell r="D627" t="str">
            <v>kms</v>
          </cell>
          <cell r="E627">
            <v>295200</v>
          </cell>
          <cell r="F627">
            <v>295200</v>
          </cell>
        </row>
        <row r="628">
          <cell r="B628" t="str">
            <v>rl225</v>
          </cell>
          <cell r="C628" t="str">
            <v>LVTC  2 x 25 mm2</v>
          </cell>
          <cell r="D628" t="str">
            <v>kms</v>
          </cell>
          <cell r="E628">
            <v>590400</v>
          </cell>
          <cell r="F628">
            <v>590400</v>
          </cell>
        </row>
        <row r="629">
          <cell r="B629" t="str">
            <v>rl235</v>
          </cell>
          <cell r="C629" t="str">
            <v>LVTC  2 x 35 mm2</v>
          </cell>
          <cell r="D629" t="str">
            <v>kms</v>
          </cell>
          <cell r="E629">
            <v>590400</v>
          </cell>
          <cell r="F629">
            <v>590400</v>
          </cell>
        </row>
        <row r="630">
          <cell r="B630" t="str">
            <v>rl416</v>
          </cell>
          <cell r="C630" t="str">
            <v>LVTC  3 x 16 + 16 mm2</v>
          </cell>
          <cell r="D630" t="str">
            <v>kms</v>
          </cell>
          <cell r="E630">
            <v>590400</v>
          </cell>
          <cell r="F630">
            <v>590400</v>
          </cell>
        </row>
        <row r="631">
          <cell r="B631" t="str">
            <v>rl210</v>
          </cell>
          <cell r="C631" t="str">
            <v>LVTC  2 x 10 mm2</v>
          </cell>
          <cell r="D631" t="str">
            <v>kms</v>
          </cell>
          <cell r="E631">
            <v>295200</v>
          </cell>
          <cell r="F631">
            <v>295200</v>
          </cell>
        </row>
        <row r="632">
          <cell r="B632" t="str">
            <v>rl3355</v>
          </cell>
          <cell r="C632" t="str">
            <v>LVTC 3 x 35 + N 50 mm2</v>
          </cell>
          <cell r="D632" t="str">
            <v>kms</v>
          </cell>
          <cell r="E632">
            <v>1982420</v>
          </cell>
          <cell r="F632">
            <v>1982420</v>
          </cell>
        </row>
        <row r="633">
          <cell r="B633" t="str">
            <v>rl257</v>
          </cell>
          <cell r="C633" t="str">
            <v>LVTC 2 x 50 + N 70 mm2</v>
          </cell>
          <cell r="D633" t="str">
            <v>kms</v>
          </cell>
          <cell r="E633">
            <v>1714460</v>
          </cell>
          <cell r="F633">
            <v>1714460</v>
          </cell>
        </row>
        <row r="634">
          <cell r="B634" t="str">
            <v>rl33525</v>
          </cell>
          <cell r="C634" t="str">
            <v>LVTC 3 x 35 + N 25 mm2</v>
          </cell>
          <cell r="D634" t="str">
            <v>kms</v>
          </cell>
          <cell r="E634">
            <v>1982420</v>
          </cell>
          <cell r="F634">
            <v>1982420</v>
          </cell>
        </row>
        <row r="635">
          <cell r="B635" t="str">
            <v>rl33535</v>
          </cell>
          <cell r="C635" t="str">
            <v>LVTC 3 x 35 + N 35 mm2</v>
          </cell>
          <cell r="D635" t="str">
            <v>kms</v>
          </cell>
          <cell r="E635">
            <v>1982420</v>
          </cell>
          <cell r="F635">
            <v>1982420</v>
          </cell>
        </row>
        <row r="636">
          <cell r="B636" t="str">
            <v>rl32525</v>
          </cell>
          <cell r="C636" t="str">
            <v>LVTC 3 x 25 + N 25 mm2</v>
          </cell>
          <cell r="D636" t="str">
            <v>kms</v>
          </cell>
          <cell r="E636">
            <v>1982420</v>
          </cell>
          <cell r="F636">
            <v>1982420</v>
          </cell>
        </row>
        <row r="637">
          <cell r="F637">
            <v>0</v>
          </cell>
        </row>
        <row r="638">
          <cell r="B638" t="str">
            <v>bTX642</v>
          </cell>
          <cell r="C638" t="str">
            <v xml:space="preserve">    Bongkar TX # 6, 4, 2</v>
          </cell>
          <cell r="D638" t="str">
            <v>kms</v>
          </cell>
          <cell r="E638">
            <v>514332</v>
          </cell>
          <cell r="F638">
            <v>514332</v>
          </cell>
        </row>
        <row r="639">
          <cell r="B639" t="str">
            <v>bTX1040</v>
          </cell>
          <cell r="C639" t="str">
            <v xml:space="preserve">    Bongkar TX # 1 / 0 &amp; # 4 / 0</v>
          </cell>
          <cell r="D639" t="str">
            <v>kms</v>
          </cell>
          <cell r="E639">
            <v>610824</v>
          </cell>
          <cell r="F639">
            <v>610824</v>
          </cell>
        </row>
        <row r="640">
          <cell r="B640" t="str">
            <v>bQX642</v>
          </cell>
          <cell r="C640" t="str">
            <v xml:space="preserve">    Bongkar QX # 6, 4, 2</v>
          </cell>
          <cell r="D640" t="str">
            <v>kms</v>
          </cell>
          <cell r="E640">
            <v>572184</v>
          </cell>
          <cell r="F640">
            <v>572184</v>
          </cell>
        </row>
        <row r="641">
          <cell r="B641" t="str">
            <v>bqx2040</v>
          </cell>
          <cell r="C641" t="str">
            <v xml:space="preserve">    Bongkar QX # 2 / 0 &amp; # 4 / 0</v>
          </cell>
          <cell r="D641" t="str">
            <v>kms</v>
          </cell>
          <cell r="E641">
            <v>745752</v>
          </cell>
          <cell r="F641">
            <v>745752</v>
          </cell>
        </row>
        <row r="642">
          <cell r="B642" t="str">
            <v>brl375</v>
          </cell>
          <cell r="C642" t="str">
            <v xml:space="preserve">    Bongkar LVTC 3 x 70 + N 50 mm2</v>
          </cell>
          <cell r="D642" t="str">
            <v>kms</v>
          </cell>
          <cell r="E642">
            <v>1671588</v>
          </cell>
          <cell r="F642">
            <v>1671588</v>
          </cell>
        </row>
        <row r="643">
          <cell r="B643" t="str">
            <v>brl275</v>
          </cell>
          <cell r="C643" t="str">
            <v xml:space="preserve">    Bongkar LVTC 2 x 70 + N 50 mm2</v>
          </cell>
          <cell r="D643" t="str">
            <v>kms</v>
          </cell>
          <cell r="E643">
            <v>1350131.9999999998</v>
          </cell>
          <cell r="F643">
            <v>1350132</v>
          </cell>
        </row>
        <row r="644">
          <cell r="B644" t="str">
            <v>brl270</v>
          </cell>
          <cell r="C644" t="str">
            <v xml:space="preserve">    Bongkar LVTC 2 x 70 mm2</v>
          </cell>
          <cell r="D644" t="str">
            <v>kms</v>
          </cell>
          <cell r="E644">
            <v>1028675.9999999999</v>
          </cell>
          <cell r="F644">
            <v>1028676</v>
          </cell>
        </row>
        <row r="645">
          <cell r="B645" t="str">
            <v>brl3535</v>
          </cell>
          <cell r="C645" t="str">
            <v xml:space="preserve">    Bongkar LVTC 3 x 50 + N 35 mm2</v>
          </cell>
          <cell r="D645" t="str">
            <v>kms</v>
          </cell>
          <cell r="E645">
            <v>1189452</v>
          </cell>
          <cell r="F645">
            <v>1189452</v>
          </cell>
        </row>
        <row r="646">
          <cell r="B646" t="str">
            <v>brl255</v>
          </cell>
          <cell r="C646" t="str">
            <v xml:space="preserve">    Bongkar LVTC 2 x 50 + N 50 mm2</v>
          </cell>
          <cell r="D646" t="str">
            <v>kms</v>
          </cell>
          <cell r="E646">
            <v>1028675.9999999999</v>
          </cell>
          <cell r="F646">
            <v>1028676</v>
          </cell>
        </row>
        <row r="647">
          <cell r="B647" t="str">
            <v>brl2535</v>
          </cell>
          <cell r="C647" t="str">
            <v xml:space="preserve">    Bongkar LVTC 2 x 50 + N 35 mm2</v>
          </cell>
          <cell r="D647" t="str">
            <v>kms</v>
          </cell>
          <cell r="E647">
            <v>908675.99999999988</v>
          </cell>
          <cell r="F647">
            <v>908676</v>
          </cell>
        </row>
        <row r="648">
          <cell r="B648" t="str">
            <v>brl2355</v>
          </cell>
          <cell r="C648" t="str">
            <v xml:space="preserve">    Bongkar LVTC 2 x 35 + N 50 mm2</v>
          </cell>
          <cell r="D648" t="str">
            <v>kms</v>
          </cell>
          <cell r="E648">
            <v>867984</v>
          </cell>
          <cell r="F648">
            <v>867984</v>
          </cell>
        </row>
        <row r="649">
          <cell r="B649" t="str">
            <v>brl23535</v>
          </cell>
          <cell r="C649" t="str">
            <v xml:space="preserve">    Bongkar LVTC 2 x 35 + N 35 mm2</v>
          </cell>
          <cell r="D649" t="str">
            <v>kms</v>
          </cell>
          <cell r="E649">
            <v>867984</v>
          </cell>
          <cell r="F649">
            <v>867984</v>
          </cell>
        </row>
        <row r="650">
          <cell r="B650" t="str">
            <v>brl22525</v>
          </cell>
          <cell r="C650" t="str">
            <v xml:space="preserve">    Bongkar LVTC 2 x 25 + N 25 mm2</v>
          </cell>
          <cell r="D650" t="str">
            <v>kms</v>
          </cell>
          <cell r="E650">
            <v>867984</v>
          </cell>
          <cell r="F650">
            <v>867984</v>
          </cell>
        </row>
        <row r="651">
          <cell r="B651" t="str">
            <v>brl216</v>
          </cell>
          <cell r="C651" t="str">
            <v xml:space="preserve">    Bongkar LVTC  2 x 16 mm2</v>
          </cell>
          <cell r="D651" t="str">
            <v>kms</v>
          </cell>
          <cell r="E651">
            <v>177120</v>
          </cell>
          <cell r="F651">
            <v>177120</v>
          </cell>
        </row>
        <row r="652">
          <cell r="B652" t="str">
            <v>brl225</v>
          </cell>
          <cell r="C652" t="str">
            <v xml:space="preserve">    Bongkar LVTC  2 x 25 mm2</v>
          </cell>
          <cell r="D652" t="str">
            <v>kms</v>
          </cell>
          <cell r="E652">
            <v>354240</v>
          </cell>
          <cell r="F652">
            <v>354240</v>
          </cell>
        </row>
        <row r="653">
          <cell r="B653" t="str">
            <v>brl235</v>
          </cell>
          <cell r="C653" t="str">
            <v xml:space="preserve">    Bongkar LVTC  2 x 35 mm2</v>
          </cell>
          <cell r="D653" t="str">
            <v>kms</v>
          </cell>
          <cell r="E653">
            <v>354240</v>
          </cell>
          <cell r="F653">
            <v>354240</v>
          </cell>
        </row>
        <row r="654">
          <cell r="B654" t="str">
            <v>brl416</v>
          </cell>
          <cell r="C654" t="str">
            <v xml:space="preserve">    Bongkar LVTC  3 x 16 + 16 mm2</v>
          </cell>
          <cell r="D654" t="str">
            <v>kms</v>
          </cell>
          <cell r="E654">
            <v>354240</v>
          </cell>
          <cell r="F654">
            <v>354240</v>
          </cell>
        </row>
        <row r="655">
          <cell r="B655" t="str">
            <v>brl210</v>
          </cell>
          <cell r="C655" t="str">
            <v xml:space="preserve">    Bongkar LVTC  2 x 10 mm2</v>
          </cell>
          <cell r="D655" t="str">
            <v>kms</v>
          </cell>
          <cell r="E655">
            <v>177120</v>
          </cell>
          <cell r="F655">
            <v>177120</v>
          </cell>
        </row>
        <row r="656">
          <cell r="B656" t="str">
            <v>brl3355</v>
          </cell>
          <cell r="C656" t="str">
            <v xml:space="preserve">    Bongkar LVTC  3 x 35 + N 50mm2</v>
          </cell>
          <cell r="D656" t="str">
            <v>kms</v>
          </cell>
          <cell r="E656">
            <v>1189452</v>
          </cell>
          <cell r="F656">
            <v>1189452</v>
          </cell>
        </row>
        <row r="657">
          <cell r="B657" t="str">
            <v>brl257</v>
          </cell>
          <cell r="C657" t="str">
            <v xml:space="preserve">    Bongkar LVTC 2 x 50 + N 70 mm2</v>
          </cell>
          <cell r="D657" t="str">
            <v>kms</v>
          </cell>
          <cell r="E657">
            <v>1028675.9999999999</v>
          </cell>
          <cell r="F657">
            <v>1028676</v>
          </cell>
        </row>
        <row r="658">
          <cell r="B658" t="str">
            <v>brl33525</v>
          </cell>
          <cell r="C658" t="str">
            <v xml:space="preserve">    Bongkar LVTC 3 x 35 + N 25 mm2</v>
          </cell>
          <cell r="D658" t="str">
            <v>kms</v>
          </cell>
          <cell r="E658">
            <v>1189452</v>
          </cell>
          <cell r="F658">
            <v>1189452</v>
          </cell>
        </row>
        <row r="659">
          <cell r="B659" t="str">
            <v>brl33535</v>
          </cell>
          <cell r="C659" t="str">
            <v xml:space="preserve">    Bongkar LVTC 3 x 35 + N 35 mm2</v>
          </cell>
          <cell r="D659" t="str">
            <v>kms</v>
          </cell>
          <cell r="E659">
            <v>1189452</v>
          </cell>
          <cell r="F659">
            <v>1189452</v>
          </cell>
        </row>
        <row r="660">
          <cell r="B660" t="str">
            <v>brl32525</v>
          </cell>
          <cell r="C660" t="str">
            <v xml:space="preserve">    Bongkar LVTC 3 x 25 + N 25 mm2</v>
          </cell>
          <cell r="D660" t="str">
            <v>kms</v>
          </cell>
          <cell r="E660">
            <v>1189452</v>
          </cell>
          <cell r="F660">
            <v>1189452</v>
          </cell>
        </row>
        <row r="662">
          <cell r="B662" t="str">
            <v>sTX642</v>
          </cell>
          <cell r="C662" t="str">
            <v xml:space="preserve">    Saging TX # 6, 4, 2</v>
          </cell>
          <cell r="D662" t="str">
            <v>kms</v>
          </cell>
          <cell r="E662">
            <v>514332</v>
          </cell>
          <cell r="F662">
            <v>514332</v>
          </cell>
        </row>
        <row r="663">
          <cell r="B663" t="str">
            <v>sTX1040</v>
          </cell>
          <cell r="C663" t="str">
            <v xml:space="preserve">    Saging TX # 1 / 0 &amp; # 4 / 0</v>
          </cell>
          <cell r="D663" t="str">
            <v>kms</v>
          </cell>
          <cell r="E663">
            <v>610824</v>
          </cell>
          <cell r="F663">
            <v>610824</v>
          </cell>
        </row>
        <row r="664">
          <cell r="B664" t="str">
            <v>sQX642</v>
          </cell>
          <cell r="C664" t="str">
            <v xml:space="preserve">    Saging QX # 6, 4, 2</v>
          </cell>
          <cell r="D664" t="str">
            <v>kms</v>
          </cell>
          <cell r="E664">
            <v>572184</v>
          </cell>
          <cell r="F664">
            <v>572184</v>
          </cell>
        </row>
        <row r="665">
          <cell r="B665" t="str">
            <v>sqx2040</v>
          </cell>
          <cell r="C665" t="str">
            <v xml:space="preserve">    Saging QX # 2 / 0 &amp; # 4 / 0</v>
          </cell>
          <cell r="D665" t="str">
            <v>kms</v>
          </cell>
          <cell r="E665">
            <v>745752</v>
          </cell>
          <cell r="F665">
            <v>745752</v>
          </cell>
        </row>
        <row r="666">
          <cell r="B666" t="str">
            <v>srl375</v>
          </cell>
          <cell r="C666" t="str">
            <v xml:space="preserve">    Saging LVTC 3 x 70 + N 50 mm2</v>
          </cell>
          <cell r="D666" t="str">
            <v>kms</v>
          </cell>
          <cell r="E666">
            <v>1671588</v>
          </cell>
          <cell r="F666">
            <v>1671588</v>
          </cell>
        </row>
        <row r="667">
          <cell r="B667" t="str">
            <v>srl275</v>
          </cell>
          <cell r="C667" t="str">
            <v xml:space="preserve">    Saging LVTC 2 x 70 + N 50 mm2</v>
          </cell>
          <cell r="D667" t="str">
            <v>kms</v>
          </cell>
          <cell r="E667">
            <v>1350132</v>
          </cell>
          <cell r="F667">
            <v>1350132</v>
          </cell>
        </row>
        <row r="668">
          <cell r="B668" t="str">
            <v>srl270</v>
          </cell>
          <cell r="C668" t="str">
            <v xml:space="preserve">    saging LVTC 2 x 70 mm2</v>
          </cell>
          <cell r="D668" t="str">
            <v>kms</v>
          </cell>
          <cell r="E668">
            <v>1028676</v>
          </cell>
          <cell r="F668">
            <v>1028676</v>
          </cell>
        </row>
        <row r="669">
          <cell r="B669" t="str">
            <v>srl3535</v>
          </cell>
          <cell r="C669" t="str">
            <v xml:space="preserve">    Saging LVTC 3 x 50 + N 35 mm2</v>
          </cell>
          <cell r="D669" t="str">
            <v>kms</v>
          </cell>
          <cell r="E669">
            <v>1189452</v>
          </cell>
          <cell r="F669">
            <v>1189452</v>
          </cell>
        </row>
        <row r="670">
          <cell r="B670" t="str">
            <v>srl255</v>
          </cell>
          <cell r="C670" t="str">
            <v xml:space="preserve">    Saging LVTC 2 x 50 + N 50 mm2</v>
          </cell>
          <cell r="D670" t="str">
            <v>kms</v>
          </cell>
          <cell r="E670">
            <v>1028676</v>
          </cell>
          <cell r="F670">
            <v>1028676</v>
          </cell>
        </row>
        <row r="671">
          <cell r="B671" t="str">
            <v>srl2535</v>
          </cell>
          <cell r="C671" t="str">
            <v xml:space="preserve">    Saging LVTC 2 x 50 + N 35 mm2</v>
          </cell>
          <cell r="D671" t="str">
            <v>kms</v>
          </cell>
          <cell r="E671">
            <v>908676</v>
          </cell>
          <cell r="F671">
            <v>908676</v>
          </cell>
        </row>
        <row r="672">
          <cell r="B672" t="str">
            <v>srl2355</v>
          </cell>
          <cell r="C672" t="str">
            <v xml:space="preserve">    Saging LVTC 2 x 35 + N 50 mm2</v>
          </cell>
          <cell r="D672" t="str">
            <v>kms</v>
          </cell>
          <cell r="E672">
            <v>867984</v>
          </cell>
          <cell r="F672">
            <v>867984</v>
          </cell>
        </row>
        <row r="673">
          <cell r="B673" t="str">
            <v>srl23535</v>
          </cell>
          <cell r="C673" t="str">
            <v xml:space="preserve">    Saging LVTC 2 x 35 + N 35 mm2</v>
          </cell>
          <cell r="D673" t="str">
            <v>kms</v>
          </cell>
          <cell r="E673">
            <v>867984</v>
          </cell>
          <cell r="F673">
            <v>867984</v>
          </cell>
        </row>
        <row r="674">
          <cell r="B674" t="str">
            <v>srl22525</v>
          </cell>
          <cell r="C674" t="str">
            <v xml:space="preserve">    Saging LVTC 2 x 25 + N 25 mm2</v>
          </cell>
          <cell r="D674" t="str">
            <v>kms</v>
          </cell>
          <cell r="E674">
            <v>867984</v>
          </cell>
          <cell r="F674">
            <v>867984</v>
          </cell>
        </row>
        <row r="675">
          <cell r="B675" t="str">
            <v>srl216</v>
          </cell>
          <cell r="C675" t="str">
            <v xml:space="preserve">    Saging LVTC  2 x 16 mm2</v>
          </cell>
          <cell r="D675" t="str">
            <v>kms</v>
          </cell>
          <cell r="E675">
            <v>177120</v>
          </cell>
          <cell r="F675">
            <v>177120</v>
          </cell>
        </row>
        <row r="676">
          <cell r="B676" t="str">
            <v>srl225</v>
          </cell>
          <cell r="C676" t="str">
            <v xml:space="preserve">    saging LVTC  2 x 25 mm2</v>
          </cell>
          <cell r="D676" t="str">
            <v>kms</v>
          </cell>
          <cell r="E676">
            <v>354240</v>
          </cell>
          <cell r="F676">
            <v>354240</v>
          </cell>
        </row>
        <row r="677">
          <cell r="B677" t="str">
            <v>srl416</v>
          </cell>
          <cell r="C677" t="str">
            <v xml:space="preserve">    Saging LVTC  3 x 16 + 16 mm2</v>
          </cell>
          <cell r="D677" t="str">
            <v>kms</v>
          </cell>
          <cell r="E677">
            <v>354240</v>
          </cell>
          <cell r="F677">
            <v>354240</v>
          </cell>
        </row>
        <row r="678">
          <cell r="B678" t="str">
            <v>srl210</v>
          </cell>
          <cell r="C678" t="str">
            <v xml:space="preserve">    Saging LVTC  2 x 10 mm2</v>
          </cell>
          <cell r="D678" t="str">
            <v>kms</v>
          </cell>
          <cell r="E678">
            <v>177120</v>
          </cell>
          <cell r="F678">
            <v>177120</v>
          </cell>
        </row>
        <row r="679">
          <cell r="B679" t="str">
            <v>srl3355</v>
          </cell>
          <cell r="C679" t="str">
            <v xml:space="preserve">    Saging LVTC  3 x 35 + N 50 mm3</v>
          </cell>
          <cell r="D679" t="str">
            <v>kms</v>
          </cell>
          <cell r="E679">
            <v>1189452</v>
          </cell>
          <cell r="F679">
            <v>1189452</v>
          </cell>
        </row>
        <row r="680">
          <cell r="B680" t="str">
            <v>srl257</v>
          </cell>
          <cell r="C680" t="str">
            <v xml:space="preserve">    Saging LVTC 2 x 50 + N 70 mm2</v>
          </cell>
          <cell r="D680" t="str">
            <v>kms</v>
          </cell>
          <cell r="E680">
            <v>1028676</v>
          </cell>
          <cell r="F680">
            <v>1028676</v>
          </cell>
        </row>
        <row r="681">
          <cell r="B681" t="str">
            <v>srl33525</v>
          </cell>
          <cell r="C681" t="str">
            <v xml:space="preserve">    Saging LVTC 3 x 35 + N 25 mm2</v>
          </cell>
          <cell r="D681" t="str">
            <v>kms</v>
          </cell>
          <cell r="E681">
            <v>1189452</v>
          </cell>
          <cell r="F681">
            <v>1189452</v>
          </cell>
        </row>
        <row r="682">
          <cell r="B682" t="str">
            <v>srl33535</v>
          </cell>
          <cell r="C682" t="str">
            <v xml:space="preserve">    Saging LVTC 3 x 35 + N 35 mm2</v>
          </cell>
          <cell r="D682" t="str">
            <v>kms</v>
          </cell>
          <cell r="E682">
            <v>1189452</v>
          </cell>
          <cell r="F682">
            <v>1189452</v>
          </cell>
        </row>
        <row r="683">
          <cell r="B683" t="str">
            <v>srl32525</v>
          </cell>
          <cell r="C683" t="str">
            <v xml:space="preserve">    Saging LVTC 3 x 25 + N 25 mm2</v>
          </cell>
          <cell r="D683" t="str">
            <v>kms</v>
          </cell>
          <cell r="E683">
            <v>1189452</v>
          </cell>
          <cell r="F683">
            <v>1189452</v>
          </cell>
        </row>
        <row r="685">
          <cell r="C685" t="str">
            <v>PENARIKAN SAMBUNGAN RUMAH (SR)</v>
          </cell>
        </row>
        <row r="686">
          <cell r="B686" t="str">
            <v>sr1</v>
          </cell>
          <cell r="C686" t="str">
            <v>SR 1 PHASA</v>
          </cell>
          <cell r="D686" t="str">
            <v>Unit</v>
          </cell>
          <cell r="E686">
            <v>14760</v>
          </cell>
          <cell r="F686">
            <v>14760</v>
          </cell>
        </row>
        <row r="687">
          <cell r="B687" t="str">
            <v>sr3</v>
          </cell>
          <cell r="C687" t="str">
            <v>SR 3 PHASA</v>
          </cell>
          <cell r="D687" t="str">
            <v>Unit</v>
          </cell>
          <cell r="E687">
            <v>35468</v>
          </cell>
          <cell r="F687">
            <v>35468</v>
          </cell>
        </row>
        <row r="688">
          <cell r="B688" t="str">
            <v>bp kwh elektro</v>
          </cell>
          <cell r="C688" t="str">
            <v xml:space="preserve">  Bongkar &amp; Pasang Kwh Meter Elektronik, beserta Wiring Pengujian</v>
          </cell>
          <cell r="D688" t="str">
            <v>Unit</v>
          </cell>
          <cell r="E688">
            <v>1753488</v>
          </cell>
          <cell r="F688">
            <v>1753488</v>
          </cell>
        </row>
        <row r="689">
          <cell r="B689" t="str">
            <v>SRTJ</v>
          </cell>
          <cell r="C689" t="str">
            <v>Pembenahan (bk/ps) SR, terkait pekerjaan Jaringan/Trafo</v>
          </cell>
          <cell r="D689" t="str">
            <v>Unit</v>
          </cell>
          <cell r="E689">
            <v>10285.714285714286</v>
          </cell>
          <cell r="F689">
            <v>10285</v>
          </cell>
        </row>
        <row r="690">
          <cell r="B690" t="str">
            <v>OSR</v>
          </cell>
          <cell r="C690" t="str">
            <v xml:space="preserve"> Omset SR (Penyeimbangan Beban)</v>
          </cell>
          <cell r="D690" t="str">
            <v>Unit</v>
          </cell>
          <cell r="E690">
            <v>10285.714285714286</v>
          </cell>
          <cell r="F690">
            <v>10285</v>
          </cell>
        </row>
        <row r="691">
          <cell r="B691" t="str">
            <v>kwhe</v>
          </cell>
          <cell r="C691" t="str">
            <v xml:space="preserve"> Pemasangan kWH Exim</v>
          </cell>
          <cell r="D691" t="str">
            <v>Unit</v>
          </cell>
          <cell r="F691">
            <v>718825</v>
          </cell>
        </row>
        <row r="693">
          <cell r="B693" t="str">
            <v>bsr1</v>
          </cell>
          <cell r="C693" t="str">
            <v xml:space="preserve">    Bongkar SR 1 PHASA</v>
          </cell>
          <cell r="D693" t="str">
            <v>Unit</v>
          </cell>
          <cell r="E693">
            <v>8856</v>
          </cell>
          <cell r="F693">
            <v>8856</v>
          </cell>
        </row>
        <row r="694">
          <cell r="B694" t="str">
            <v>bsr3</v>
          </cell>
          <cell r="C694" t="str">
            <v xml:space="preserve">    Bongkar SR 3 PHASA</v>
          </cell>
          <cell r="D694" t="str">
            <v>Unit</v>
          </cell>
          <cell r="E694">
            <v>21280.799999999999</v>
          </cell>
          <cell r="F694">
            <v>21280</v>
          </cell>
        </row>
        <row r="696">
          <cell r="B696" t="str">
            <v>bpsr1</v>
          </cell>
          <cell r="C696" t="str">
            <v xml:space="preserve">    Bongkar dan Pasang SR 1 PHASA</v>
          </cell>
          <cell r="D696" t="str">
            <v>Unit</v>
          </cell>
          <cell r="E696">
            <v>23616</v>
          </cell>
          <cell r="F696">
            <v>23616</v>
          </cell>
        </row>
        <row r="697">
          <cell r="B697" t="str">
            <v>bpsr3</v>
          </cell>
          <cell r="C697" t="str">
            <v xml:space="preserve">    Bongkar dan Pasang SR 3 PHASA</v>
          </cell>
          <cell r="D697" t="str">
            <v>Unit</v>
          </cell>
          <cell r="E697">
            <v>56748.800000000003</v>
          </cell>
          <cell r="F697">
            <v>56748</v>
          </cell>
        </row>
        <row r="699">
          <cell r="C699" t="str">
            <v>UPAH BORONGAN PEMASANGAN TRAFO DAN</v>
          </cell>
          <cell r="F699">
            <v>0</v>
          </cell>
        </row>
        <row r="700">
          <cell r="C700" t="str">
            <v>KONSTRUKSI</v>
          </cell>
          <cell r="F700">
            <v>0</v>
          </cell>
        </row>
        <row r="701">
          <cell r="B701" t="str">
            <v>t10</v>
          </cell>
          <cell r="C701" t="str">
            <v>Trafo 1 Phasa 10 KVA + Bracket</v>
          </cell>
          <cell r="D701" t="str">
            <v>Unit</v>
          </cell>
          <cell r="E701">
            <v>150000</v>
          </cell>
          <cell r="F701">
            <v>150000</v>
          </cell>
        </row>
        <row r="702">
          <cell r="B702" t="str">
            <v>t15</v>
          </cell>
          <cell r="C702" t="str">
            <v>Trafo 1 Phasa 15 KVA + Bracket</v>
          </cell>
          <cell r="D702" t="str">
            <v>Unit</v>
          </cell>
          <cell r="E702">
            <v>150000</v>
          </cell>
          <cell r="F702">
            <v>150000</v>
          </cell>
        </row>
        <row r="703">
          <cell r="B703" t="str">
            <v>t25</v>
          </cell>
          <cell r="C703" t="str">
            <v>Trafo 1 Phasa 25 KVA + Bracket</v>
          </cell>
          <cell r="D703" t="str">
            <v>Unit</v>
          </cell>
          <cell r="E703">
            <v>219664</v>
          </cell>
          <cell r="F703">
            <v>219664</v>
          </cell>
        </row>
        <row r="704">
          <cell r="B704" t="str">
            <v>t50</v>
          </cell>
          <cell r="C704" t="str">
            <v>Trafo 1 Phasa 50 KVA + Bracket</v>
          </cell>
          <cell r="D704" t="str">
            <v>Unit</v>
          </cell>
          <cell r="E704">
            <v>219664</v>
          </cell>
          <cell r="F704">
            <v>219664</v>
          </cell>
        </row>
        <row r="705">
          <cell r="B705" t="str">
            <v>t350j</v>
          </cell>
          <cell r="C705" t="str">
            <v>Trafo 3 Phasa 50 KVA 1 tiang (SG/CG 312 A)</v>
          </cell>
          <cell r="D705" t="str">
            <v>Unit</v>
          </cell>
          <cell r="E705">
            <v>768825</v>
          </cell>
          <cell r="F705">
            <v>768825</v>
          </cell>
        </row>
        <row r="706">
          <cell r="B706" t="str">
            <v>t350</v>
          </cell>
          <cell r="C706" t="str">
            <v>Trafo 3 Phasa 50 KVA</v>
          </cell>
          <cell r="D706" t="str">
            <v>Unit</v>
          </cell>
          <cell r="E706">
            <v>625200</v>
          </cell>
          <cell r="F706">
            <v>625200</v>
          </cell>
        </row>
        <row r="707">
          <cell r="B707" t="str">
            <v>t325j</v>
          </cell>
          <cell r="C707" t="str">
            <v>Trafo 3 Phasa 25 KVA 1 tiang (SG/CG 312 A)</v>
          </cell>
          <cell r="D707" t="str">
            <v>Unit</v>
          </cell>
          <cell r="E707">
            <v>625200</v>
          </cell>
          <cell r="F707">
            <v>625200</v>
          </cell>
        </row>
        <row r="708">
          <cell r="B708" t="str">
            <v>t325</v>
          </cell>
          <cell r="C708" t="str">
            <v>Trafo 3 Phasa 25 KVA</v>
          </cell>
          <cell r="D708" t="str">
            <v>Unit</v>
          </cell>
          <cell r="E708">
            <v>625200</v>
          </cell>
          <cell r="F708">
            <v>625200</v>
          </cell>
        </row>
        <row r="709">
          <cell r="B709" t="str">
            <v>t3502</v>
          </cell>
          <cell r="C709" t="str">
            <v>Trafo 3 Phasa 50 KVA 2 tiang (SG/CG 313)</v>
          </cell>
          <cell r="D709" t="str">
            <v>Unit</v>
          </cell>
          <cell r="E709">
            <v>933573</v>
          </cell>
          <cell r="F709">
            <v>933573</v>
          </cell>
        </row>
        <row r="710">
          <cell r="B710" t="str">
            <v>t3100</v>
          </cell>
          <cell r="C710" t="str">
            <v>Trafo 3 Phasa 100 KVA</v>
          </cell>
          <cell r="D710" t="str">
            <v>Unit</v>
          </cell>
          <cell r="E710">
            <v>1149600</v>
          </cell>
          <cell r="F710">
            <v>1149600</v>
          </cell>
        </row>
        <row r="711">
          <cell r="B711" t="str">
            <v>t3100j</v>
          </cell>
          <cell r="C711" t="str">
            <v>Trafo 3 Phasa 100 KVA 1 tiang (SG/CG 312 A)</v>
          </cell>
          <cell r="D711" t="str">
            <v>Unit</v>
          </cell>
          <cell r="E711">
            <v>1149600</v>
          </cell>
          <cell r="F711">
            <v>1149600</v>
          </cell>
        </row>
        <row r="712">
          <cell r="B712" t="str">
            <v>t31002</v>
          </cell>
          <cell r="C712" t="str">
            <v>Trafo 3 Phasa 100 KVA 2 tiang (SG/CG 313)</v>
          </cell>
          <cell r="D712" t="str">
            <v>Unit</v>
          </cell>
          <cell r="E712">
            <v>2229592</v>
          </cell>
          <cell r="F712">
            <v>2229592</v>
          </cell>
        </row>
        <row r="713">
          <cell r="B713" t="str">
            <v>t3160</v>
          </cell>
          <cell r="C713" t="str">
            <v>Trafo 3 Phasa 160 KVA</v>
          </cell>
          <cell r="D713" t="str">
            <v>Unit</v>
          </cell>
          <cell r="E713">
            <v>1262400</v>
          </cell>
          <cell r="F713">
            <v>1262400</v>
          </cell>
        </row>
        <row r="714">
          <cell r="B714" t="str">
            <v>t3160j</v>
          </cell>
          <cell r="C714" t="str">
            <v>Trafo 3 Phasa 160 KVA 2 tiang (SG/CG 313)</v>
          </cell>
          <cell r="D714" t="str">
            <v>Unit</v>
          </cell>
          <cell r="E714">
            <v>2449256.4</v>
          </cell>
          <cell r="F714">
            <v>2449256</v>
          </cell>
        </row>
        <row r="715">
          <cell r="B715" t="str">
            <v>t3200</v>
          </cell>
          <cell r="C715" t="str">
            <v>Trafo 3 Phasa 200 KVA</v>
          </cell>
          <cell r="D715" t="str">
            <v>Unit</v>
          </cell>
          <cell r="E715">
            <v>2668920</v>
          </cell>
          <cell r="F715">
            <v>2668920</v>
          </cell>
        </row>
        <row r="716">
          <cell r="B716" t="str">
            <v>t3200j</v>
          </cell>
          <cell r="C716" t="str">
            <v>Trafo 3 Phasa 200 KVA 2 tiang (SG/CG 313)</v>
          </cell>
          <cell r="D716" t="str">
            <v>Unit</v>
          </cell>
          <cell r="E716">
            <v>2668920</v>
          </cell>
          <cell r="F716">
            <v>2668920</v>
          </cell>
        </row>
        <row r="717">
          <cell r="B717" t="str">
            <v>t3250</v>
          </cell>
          <cell r="C717" t="str">
            <v>Trafo 3 Phasa 250 KVA</v>
          </cell>
          <cell r="D717" t="str">
            <v>Unit</v>
          </cell>
          <cell r="E717">
            <v>2668920</v>
          </cell>
          <cell r="F717">
            <v>2668920</v>
          </cell>
        </row>
        <row r="718">
          <cell r="B718" t="str">
            <v>t3250j</v>
          </cell>
          <cell r="C718" t="str">
            <v>Trafo 3 Phasa 250 KVA 2 tiang (SG/CG 313)</v>
          </cell>
          <cell r="D718" t="str">
            <v>Unit</v>
          </cell>
          <cell r="E718">
            <v>2668920</v>
          </cell>
          <cell r="F718">
            <v>2668920</v>
          </cell>
        </row>
        <row r="719">
          <cell r="B719" t="str">
            <v>gtrf</v>
          </cell>
          <cell r="C719" t="str">
            <v>Grounding Trafo (SM / CM 2 - 11)</v>
          </cell>
          <cell r="D719" t="str">
            <v>Unit</v>
          </cell>
          <cell r="E719">
            <v>35699</v>
          </cell>
          <cell r="F719">
            <v>35699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D721" t="str">
            <v>Unit</v>
          </cell>
          <cell r="E721">
            <v>90000</v>
          </cell>
          <cell r="F721">
            <v>90000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D722" t="str">
            <v>Unit</v>
          </cell>
          <cell r="E722">
            <v>90000</v>
          </cell>
          <cell r="F722">
            <v>90000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D723" t="str">
            <v>Unit</v>
          </cell>
          <cell r="E723">
            <v>131798.39999999999</v>
          </cell>
          <cell r="F723">
            <v>131798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D724" t="str">
            <v>Unit</v>
          </cell>
          <cell r="E724">
            <v>131798.39999999999</v>
          </cell>
          <cell r="F724">
            <v>131798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D725" t="str">
            <v>Unit</v>
          </cell>
          <cell r="E725">
            <v>461295</v>
          </cell>
          <cell r="F725">
            <v>461295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D726" t="str">
            <v>Unit</v>
          </cell>
          <cell r="E726">
            <v>375120</v>
          </cell>
          <cell r="F726">
            <v>375120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D727" t="str">
            <v>Unit</v>
          </cell>
          <cell r="E727">
            <v>375120</v>
          </cell>
          <cell r="F727">
            <v>375120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D728" t="str">
            <v>Unit</v>
          </cell>
          <cell r="E728">
            <v>375120</v>
          </cell>
          <cell r="F728">
            <v>375120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D729" t="str">
            <v>Unit</v>
          </cell>
          <cell r="E729">
            <v>560143.79999999993</v>
          </cell>
          <cell r="F729">
            <v>560143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D730" t="str">
            <v>Unit</v>
          </cell>
          <cell r="E730">
            <v>689760</v>
          </cell>
          <cell r="F730">
            <v>689760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D731" t="str">
            <v>Unit</v>
          </cell>
          <cell r="E731">
            <v>689760</v>
          </cell>
          <cell r="F731">
            <v>689760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D732" t="str">
            <v>Unit</v>
          </cell>
          <cell r="E732">
            <v>1337755.2</v>
          </cell>
          <cell r="F732">
            <v>1337755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D733" t="str">
            <v>Unit</v>
          </cell>
          <cell r="E733">
            <v>757440</v>
          </cell>
          <cell r="F733">
            <v>757440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D734" t="str">
            <v>Unit</v>
          </cell>
          <cell r="E734">
            <v>1469553.8399999999</v>
          </cell>
          <cell r="F734">
            <v>1469553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D735" t="str">
            <v>Unit</v>
          </cell>
          <cell r="E735">
            <v>1601352</v>
          </cell>
          <cell r="F735">
            <v>1601352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D736" t="str">
            <v>Unit</v>
          </cell>
          <cell r="E736">
            <v>1601352</v>
          </cell>
          <cell r="F736">
            <v>1601352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D737" t="str">
            <v>Unit</v>
          </cell>
          <cell r="E737">
            <v>1601352</v>
          </cell>
          <cell r="F737">
            <v>1601352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D738" t="str">
            <v>Unit</v>
          </cell>
          <cell r="E738">
            <v>1601352</v>
          </cell>
          <cell r="F738">
            <v>1601352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D739" t="str">
            <v>Unit</v>
          </cell>
          <cell r="E739">
            <v>1601352</v>
          </cell>
          <cell r="F739">
            <v>1601352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D740" t="str">
            <v>Unit</v>
          </cell>
          <cell r="E740">
            <v>21419.399999999998</v>
          </cell>
          <cell r="F740">
            <v>21419</v>
          </cell>
        </row>
        <row r="741">
          <cell r="B741" t="str">
            <v>gt25</v>
          </cell>
          <cell r="C741" t="str">
            <v>Geser Trafo 1 Phasa 25 KVA + Bracket</v>
          </cell>
          <cell r="D741" t="str">
            <v>Unit</v>
          </cell>
          <cell r="E741">
            <v>240000</v>
          </cell>
          <cell r="F741">
            <v>240000</v>
          </cell>
        </row>
        <row r="742">
          <cell r="B742" t="str">
            <v>gt50</v>
          </cell>
          <cell r="C742" t="str">
            <v>Geser Trafo 1 Phasa 50 KVA + Bracket</v>
          </cell>
          <cell r="D742" t="str">
            <v>Unit</v>
          </cell>
          <cell r="E742">
            <v>240000</v>
          </cell>
          <cell r="F742">
            <v>240000</v>
          </cell>
        </row>
        <row r="744">
          <cell r="C744" t="str">
            <v>UPAH BORONGAN PEKERJAAN KABEL TANAH</v>
          </cell>
        </row>
        <row r="745">
          <cell r="B745" t="str">
            <v>tk324id</v>
          </cell>
          <cell r="C745" t="str">
            <v>Terminating Kabel 3 x 240 mm2 ID</v>
          </cell>
          <cell r="D745" t="str">
            <v>Unit</v>
          </cell>
          <cell r="E745">
            <v>305330</v>
          </cell>
          <cell r="F745">
            <v>305330</v>
          </cell>
        </row>
        <row r="746">
          <cell r="B746" t="str">
            <v>tk324od</v>
          </cell>
          <cell r="C746" t="str">
            <v>Terminating Kabel 3 x 240 mm2 OD</v>
          </cell>
          <cell r="D746" t="str">
            <v>Unit</v>
          </cell>
          <cell r="E746">
            <v>353663</v>
          </cell>
          <cell r="F746">
            <v>353663</v>
          </cell>
        </row>
        <row r="747">
          <cell r="B747" t="str">
            <v>skb240</v>
          </cell>
          <cell r="C747" t="str">
            <v>Sepatu Kabel Bimetal 240 - 300 mm2 (2 lubang)</v>
          </cell>
          <cell r="D747" t="str">
            <v>Unit</v>
          </cell>
          <cell r="E747">
            <v>5715</v>
          </cell>
          <cell r="F747">
            <v>5715</v>
          </cell>
        </row>
        <row r="748">
          <cell r="B748" t="str">
            <v>skb150</v>
          </cell>
          <cell r="C748" t="str">
            <v>Sepatu Kabel Bimetal 150 mm2 (2 lubang)</v>
          </cell>
          <cell r="D748" t="str">
            <v>Unit</v>
          </cell>
          <cell r="E748">
            <v>4615</v>
          </cell>
          <cell r="F748">
            <v>4615</v>
          </cell>
        </row>
        <row r="749">
          <cell r="B749" t="str">
            <v>xlpe324</v>
          </cell>
          <cell r="C749" t="str">
            <v>Kabel XLPE 3 x 240 mm2 (Three Core)</v>
          </cell>
          <cell r="D749" t="str">
            <v>Unit</v>
          </cell>
          <cell r="E749">
            <v>10983</v>
          </cell>
          <cell r="F749">
            <v>10983</v>
          </cell>
        </row>
        <row r="750">
          <cell r="B750" t="str">
            <v>nyy150</v>
          </cell>
          <cell r="C750" t="str">
            <v>Kabel NYY 1 x 150 mm2</v>
          </cell>
          <cell r="D750" t="str">
            <v>Unit</v>
          </cell>
          <cell r="E750">
            <v>662</v>
          </cell>
          <cell r="F750">
            <v>662</v>
          </cell>
        </row>
        <row r="752">
          <cell r="C752" t="str">
            <v>UPAH PERBAIKAN RECLOSER</v>
          </cell>
        </row>
        <row r="753">
          <cell r="B753" t="str">
            <v>pcr</v>
          </cell>
          <cell r="C753" t="str">
            <v>Perbaikan Control Recloser</v>
          </cell>
          <cell r="D753" t="str">
            <v>Unit</v>
          </cell>
          <cell r="E753">
            <v>4945536</v>
          </cell>
          <cell r="F753">
            <v>4945536</v>
          </cell>
        </row>
        <row r="754">
          <cell r="B754" t="str">
            <v>pmtr</v>
          </cell>
          <cell r="C754" t="str">
            <v>Perbaikan PMT Recloser</v>
          </cell>
          <cell r="D754" t="str">
            <v>Unit</v>
          </cell>
          <cell r="E754">
            <v>5769792</v>
          </cell>
          <cell r="F754">
            <v>5769792</v>
          </cell>
        </row>
        <row r="755">
          <cell r="F755">
            <v>0</v>
          </cell>
        </row>
        <row r="756">
          <cell r="C756" t="str">
            <v>UPAH INVESTIGASI INFRA RED</v>
          </cell>
          <cell r="D756" t="str">
            <v>titik</v>
          </cell>
          <cell r="E756">
            <v>25440</v>
          </cell>
          <cell r="F756">
            <v>25440</v>
          </cell>
        </row>
        <row r="757">
          <cell r="F757">
            <v>0</v>
          </cell>
        </row>
        <row r="758">
          <cell r="F758">
            <v>0</v>
          </cell>
        </row>
        <row r="759">
          <cell r="F759">
            <v>0</v>
          </cell>
        </row>
        <row r="760">
          <cell r="F760">
            <v>0</v>
          </cell>
        </row>
        <row r="761">
          <cell r="F761">
            <v>0</v>
          </cell>
        </row>
        <row r="762">
          <cell r="F762">
            <v>0</v>
          </cell>
        </row>
        <row r="763">
          <cell r="F763">
            <v>0</v>
          </cell>
        </row>
        <row r="764">
          <cell r="F764">
            <v>0</v>
          </cell>
        </row>
        <row r="765">
          <cell r="F765">
            <v>0</v>
          </cell>
        </row>
        <row r="766">
          <cell r="F766">
            <v>0</v>
          </cell>
        </row>
        <row r="767">
          <cell r="B767" t="str">
            <v>PCM316</v>
          </cell>
          <cell r="C767" t="str">
            <v>perbaikan  CM 3 - 16 (ABSW) Yang Miring</v>
          </cell>
          <cell r="D767" t="str">
            <v>Unit</v>
          </cell>
          <cell r="E767">
            <v>612863.4</v>
          </cell>
          <cell r="F767">
            <v>612863</v>
          </cell>
        </row>
        <row r="769">
          <cell r="E769" t="str">
            <v>T Ampuh '07</v>
          </cell>
        </row>
        <row r="770">
          <cell r="B770" t="str">
            <v>tc7</v>
          </cell>
          <cell r="C770" t="str">
            <v>Penanaman Tiang C 7</v>
          </cell>
          <cell r="D770" t="str">
            <v>Batang</v>
          </cell>
          <cell r="E770">
            <v>142000</v>
          </cell>
          <cell r="F770">
            <v>142000</v>
          </cell>
        </row>
        <row r="771">
          <cell r="B771" t="str">
            <v>tc9a</v>
          </cell>
          <cell r="C771" t="str">
            <v>Penanaman Tiang C 9-100</v>
          </cell>
          <cell r="D771" t="str">
            <v>Batang</v>
          </cell>
          <cell r="E771">
            <v>160000</v>
          </cell>
          <cell r="F771">
            <v>160000</v>
          </cell>
        </row>
        <row r="772">
          <cell r="B772" t="str">
            <v>tc9b</v>
          </cell>
          <cell r="C772" t="str">
            <v>Penanaman Tiang C 9-200</v>
          </cell>
          <cell r="D772" t="str">
            <v>Batang</v>
          </cell>
          <cell r="E772">
            <v>179000</v>
          </cell>
          <cell r="F772">
            <v>179000</v>
          </cell>
        </row>
        <row r="773">
          <cell r="B773" t="str">
            <v>tC11a</v>
          </cell>
          <cell r="C773" t="str">
            <v>Penanaman Tiang  C11-200</v>
          </cell>
          <cell r="D773" t="str">
            <v>Batang</v>
          </cell>
          <cell r="E773">
            <v>279000</v>
          </cell>
          <cell r="F773">
            <v>279000</v>
          </cell>
        </row>
        <row r="774">
          <cell r="B774" t="str">
            <v>tC11b</v>
          </cell>
          <cell r="C774" t="str">
            <v>Penanaman Tiang  C11-350</v>
          </cell>
          <cell r="D774" t="str">
            <v>Batang</v>
          </cell>
          <cell r="E774">
            <v>295000</v>
          </cell>
          <cell r="F774">
            <v>295000</v>
          </cell>
        </row>
        <row r="775">
          <cell r="B775" t="str">
            <v>tc12a</v>
          </cell>
          <cell r="C775" t="str">
            <v>Penanaman Tiang C12-200</v>
          </cell>
          <cell r="D775" t="str">
            <v>Batang</v>
          </cell>
          <cell r="E775">
            <v>243223.19999999998</v>
          </cell>
          <cell r="F775">
            <v>243223</v>
          </cell>
        </row>
        <row r="776">
          <cell r="B776" t="str">
            <v>tc12b</v>
          </cell>
          <cell r="C776" t="str">
            <v>Penanaman Tiang C12-350</v>
          </cell>
          <cell r="D776" t="str">
            <v>Batang</v>
          </cell>
          <cell r="E776">
            <v>373000</v>
          </cell>
          <cell r="F776">
            <v>373000</v>
          </cell>
        </row>
        <row r="777">
          <cell r="B777" t="str">
            <v>tc13</v>
          </cell>
          <cell r="C777" t="str">
            <v>Penanaman Tiang C13-350</v>
          </cell>
          <cell r="D777" t="str">
            <v>Batang</v>
          </cell>
          <cell r="E777">
            <v>478000</v>
          </cell>
          <cell r="F777">
            <v>478000</v>
          </cell>
        </row>
        <row r="778">
          <cell r="B778" t="str">
            <v>tc14</v>
          </cell>
          <cell r="C778" t="str">
            <v>Penanaman Tiang C14-350</v>
          </cell>
          <cell r="D778" t="str">
            <v>Batang</v>
          </cell>
          <cell r="E778">
            <v>537000</v>
          </cell>
          <cell r="F778">
            <v>537000</v>
          </cell>
        </row>
        <row r="779">
          <cell r="B779" t="str">
            <v>ts9</v>
          </cell>
          <cell r="C779" t="str">
            <v xml:space="preserve">Penanaman Tiang RS 9 </v>
          </cell>
          <cell r="D779" t="str">
            <v>Batang</v>
          </cell>
          <cell r="E779">
            <v>140581.19999999998</v>
          </cell>
          <cell r="F779">
            <v>140581</v>
          </cell>
        </row>
        <row r="780">
          <cell r="B780" t="str">
            <v>ts11a</v>
          </cell>
          <cell r="C780" t="str">
            <v>Penanaman Tiang S 11A</v>
          </cell>
          <cell r="D780" t="str">
            <v>Batang</v>
          </cell>
          <cell r="E780">
            <v>140581.19999999998</v>
          </cell>
          <cell r="F780">
            <v>140581</v>
          </cell>
        </row>
        <row r="781">
          <cell r="B781" t="str">
            <v>ts11b</v>
          </cell>
          <cell r="C781" t="str">
            <v>Penanaman Tiang S 11B</v>
          </cell>
          <cell r="D781" t="str">
            <v>Batang</v>
          </cell>
          <cell r="E781">
            <v>242184</v>
          </cell>
          <cell r="F781">
            <v>242184</v>
          </cell>
        </row>
        <row r="782">
          <cell r="B782" t="str">
            <v>ts12</v>
          </cell>
          <cell r="C782" t="str">
            <v>Penanaman Tiang S 12</v>
          </cell>
          <cell r="D782" t="str">
            <v>Batang</v>
          </cell>
          <cell r="E782">
            <v>243223.19999999998</v>
          </cell>
          <cell r="F782">
            <v>243223</v>
          </cell>
        </row>
        <row r="783">
          <cell r="B783" t="str">
            <v>ts14</v>
          </cell>
          <cell r="C783" t="str">
            <v>Penanaman Tiang S 14</v>
          </cell>
          <cell r="D783" t="str">
            <v>Batang</v>
          </cell>
          <cell r="E783">
            <v>407239.2</v>
          </cell>
          <cell r="F783">
            <v>407239</v>
          </cell>
        </row>
        <row r="784">
          <cell r="B784" t="str">
            <v>ts13</v>
          </cell>
          <cell r="C784" t="str">
            <v>Penanaman Tiang S 13</v>
          </cell>
          <cell r="D784" t="str">
            <v>Batang</v>
          </cell>
          <cell r="E784">
            <v>395329.2</v>
          </cell>
          <cell r="F784">
            <v>395329</v>
          </cell>
        </row>
        <row r="785">
          <cell r="F785">
            <v>0</v>
          </cell>
        </row>
        <row r="786">
          <cell r="B786" t="str">
            <v>mtc7</v>
          </cell>
          <cell r="C786" t="str">
            <v>Menegakkan Tiang C 7</v>
          </cell>
          <cell r="D786" t="str">
            <v>Batang</v>
          </cell>
          <cell r="E786">
            <v>108692.4</v>
          </cell>
          <cell r="F786">
            <v>108692</v>
          </cell>
        </row>
        <row r="787">
          <cell r="B787" t="str">
            <v>mtc9</v>
          </cell>
          <cell r="C787" t="str">
            <v xml:space="preserve">Menegakkan Tiang C 9 </v>
          </cell>
          <cell r="D787" t="str">
            <v>Batang</v>
          </cell>
          <cell r="E787">
            <v>140581.19999999998</v>
          </cell>
          <cell r="F787">
            <v>140581</v>
          </cell>
        </row>
        <row r="788">
          <cell r="B788" t="str">
            <v>mtC11</v>
          </cell>
          <cell r="C788" t="str">
            <v>Menegakkan Tiang C11</v>
          </cell>
          <cell r="D788" t="str">
            <v>Batang</v>
          </cell>
          <cell r="E788">
            <v>242184</v>
          </cell>
          <cell r="F788">
            <v>242184</v>
          </cell>
        </row>
        <row r="789">
          <cell r="B789" t="str">
            <v>mtc12</v>
          </cell>
          <cell r="C789" t="str">
            <v>Menegakkan Tiang C12</v>
          </cell>
          <cell r="D789" t="str">
            <v>Batang</v>
          </cell>
          <cell r="E789">
            <v>243223.19999999998</v>
          </cell>
          <cell r="F789">
            <v>243223</v>
          </cell>
        </row>
        <row r="790">
          <cell r="B790" t="str">
            <v>mtc13</v>
          </cell>
          <cell r="C790" t="str">
            <v>Menegakkan Tiang C13</v>
          </cell>
          <cell r="D790" t="str">
            <v>Batang</v>
          </cell>
          <cell r="E790">
            <v>395329.2</v>
          </cell>
          <cell r="F790">
            <v>395329</v>
          </cell>
        </row>
        <row r="791">
          <cell r="B791" t="str">
            <v>mtc14</v>
          </cell>
          <cell r="C791" t="str">
            <v>Menegakkan Tiang C14</v>
          </cell>
          <cell r="D791" t="str">
            <v>Batang</v>
          </cell>
          <cell r="E791">
            <v>407239.2</v>
          </cell>
          <cell r="F791">
            <v>407239</v>
          </cell>
        </row>
        <row r="792">
          <cell r="B792" t="str">
            <v>mts9</v>
          </cell>
          <cell r="C792" t="str">
            <v xml:space="preserve">Menegakkan Tiang RS 9 </v>
          </cell>
          <cell r="D792" t="str">
            <v>Batang</v>
          </cell>
          <cell r="E792">
            <v>140581.19999999998</v>
          </cell>
          <cell r="F792">
            <v>140581</v>
          </cell>
        </row>
        <row r="793">
          <cell r="B793" t="str">
            <v>mts11a</v>
          </cell>
          <cell r="C793" t="str">
            <v>Menegakkan Tiang RS11A</v>
          </cell>
          <cell r="D793" t="str">
            <v>Batang</v>
          </cell>
          <cell r="E793">
            <v>140581.19999999998</v>
          </cell>
          <cell r="F793">
            <v>140581</v>
          </cell>
        </row>
        <row r="794">
          <cell r="B794" t="str">
            <v>mts11b</v>
          </cell>
          <cell r="C794" t="str">
            <v>Menegakkan Tiang S11B</v>
          </cell>
          <cell r="D794" t="str">
            <v>Batang</v>
          </cell>
          <cell r="E794">
            <v>242184</v>
          </cell>
          <cell r="F794">
            <v>242184</v>
          </cell>
        </row>
        <row r="795">
          <cell r="B795" t="str">
            <v>mts12</v>
          </cell>
          <cell r="C795" t="str">
            <v>Menegakkan Tiang S12</v>
          </cell>
          <cell r="D795" t="str">
            <v>Batang</v>
          </cell>
          <cell r="E795">
            <v>243223.19999999998</v>
          </cell>
          <cell r="F795">
            <v>243223</v>
          </cell>
        </row>
        <row r="796">
          <cell r="B796" t="str">
            <v>mts14</v>
          </cell>
          <cell r="C796" t="str">
            <v>Menegakkan Tiang S14</v>
          </cell>
          <cell r="D796" t="str">
            <v>Batang</v>
          </cell>
          <cell r="E796">
            <v>407239.2</v>
          </cell>
          <cell r="F796">
            <v>407239</v>
          </cell>
        </row>
        <row r="797">
          <cell r="B797" t="str">
            <v>mts13</v>
          </cell>
          <cell r="C797" t="str">
            <v>Menegakkan Tiang S13</v>
          </cell>
          <cell r="D797" t="str">
            <v>Batang</v>
          </cell>
          <cell r="E797">
            <v>395329.2</v>
          </cell>
          <cell r="F797">
            <v>395329</v>
          </cell>
        </row>
        <row r="799">
          <cell r="B799" t="str">
            <v>Btc7</v>
          </cell>
          <cell r="C799" t="str">
            <v xml:space="preserve">    Bongkar Tiang C 7</v>
          </cell>
          <cell r="D799" t="str">
            <v>Batang</v>
          </cell>
          <cell r="E799">
            <v>85200</v>
          </cell>
          <cell r="F799">
            <v>85200</v>
          </cell>
        </row>
        <row r="800">
          <cell r="B800" t="str">
            <v>Btc9</v>
          </cell>
          <cell r="C800" t="str">
            <v xml:space="preserve">    Bongkar Tiang C 9</v>
          </cell>
          <cell r="D800" t="str">
            <v>Batang</v>
          </cell>
          <cell r="E800">
            <v>96000</v>
          </cell>
          <cell r="F800">
            <v>96000</v>
          </cell>
        </row>
        <row r="801">
          <cell r="B801" t="str">
            <v>Btc11a</v>
          </cell>
          <cell r="C801" t="str">
            <v xml:space="preserve">    Bongkar Tiang C 11 A</v>
          </cell>
          <cell r="D801" t="str">
            <v>Batang</v>
          </cell>
          <cell r="E801">
            <v>167400</v>
          </cell>
          <cell r="F801">
            <v>167400</v>
          </cell>
        </row>
        <row r="802">
          <cell r="B802" t="str">
            <v>Btc11b</v>
          </cell>
          <cell r="C802" t="str">
            <v xml:space="preserve">    Bongkar Tiang C 11 B</v>
          </cell>
          <cell r="D802" t="str">
            <v>Batang</v>
          </cell>
          <cell r="E802">
            <v>177000</v>
          </cell>
          <cell r="F802">
            <v>177000</v>
          </cell>
        </row>
        <row r="803">
          <cell r="B803" t="str">
            <v>BtC12</v>
          </cell>
          <cell r="C803" t="str">
            <v xml:space="preserve">    Bongkar Tiang C 12</v>
          </cell>
          <cell r="D803" t="str">
            <v>Batang</v>
          </cell>
          <cell r="E803">
            <v>145933.91999999998</v>
          </cell>
          <cell r="F803">
            <v>145933</v>
          </cell>
        </row>
        <row r="804">
          <cell r="B804" t="str">
            <v>BtC13</v>
          </cell>
          <cell r="C804" t="str">
            <v xml:space="preserve">    Bongkar Tiang C 13</v>
          </cell>
          <cell r="D804" t="str">
            <v>Batang</v>
          </cell>
          <cell r="E804">
            <v>286800</v>
          </cell>
          <cell r="F804">
            <v>286800</v>
          </cell>
        </row>
        <row r="805">
          <cell r="B805" t="str">
            <v>Btc14</v>
          </cell>
          <cell r="C805" t="str">
            <v xml:space="preserve">    Bongkar Tiang C14</v>
          </cell>
          <cell r="D805" t="str">
            <v>Batang</v>
          </cell>
          <cell r="E805">
            <v>322200</v>
          </cell>
          <cell r="F805">
            <v>322200</v>
          </cell>
        </row>
        <row r="807">
          <cell r="B807" t="str">
            <v>Bts9</v>
          </cell>
          <cell r="C807" t="str">
            <v xml:space="preserve">    Bongkar Tiang RS 9</v>
          </cell>
          <cell r="D807" t="str">
            <v>Batang</v>
          </cell>
          <cell r="E807">
            <v>84348.719999999987</v>
          </cell>
          <cell r="F807">
            <v>84348</v>
          </cell>
        </row>
        <row r="808">
          <cell r="B808" t="str">
            <v>Bts11a</v>
          </cell>
          <cell r="C808" t="str">
            <v xml:space="preserve">    Bongkar Tiang S11A</v>
          </cell>
          <cell r="D808" t="str">
            <v>Batang</v>
          </cell>
          <cell r="E808">
            <v>84348.719999999987</v>
          </cell>
          <cell r="F808">
            <v>84348</v>
          </cell>
        </row>
        <row r="809">
          <cell r="B809" t="str">
            <v>Btk</v>
          </cell>
          <cell r="C809" t="str">
            <v xml:space="preserve">    Bongkar Tiang Kayu</v>
          </cell>
          <cell r="D809" t="str">
            <v>Batang</v>
          </cell>
          <cell r="E809">
            <v>84348.719999999987</v>
          </cell>
          <cell r="F809">
            <v>84348</v>
          </cell>
        </row>
        <row r="810">
          <cell r="B810" t="str">
            <v>Bts11b</v>
          </cell>
          <cell r="C810" t="str">
            <v xml:space="preserve">    Bongkar Tiang S11B</v>
          </cell>
          <cell r="D810" t="str">
            <v>Batang</v>
          </cell>
          <cell r="E810">
            <v>145310.39999999999</v>
          </cell>
          <cell r="F810">
            <v>145310</v>
          </cell>
        </row>
        <row r="811">
          <cell r="B811" t="str">
            <v>BtS12</v>
          </cell>
          <cell r="C811" t="str">
            <v xml:space="preserve">    Bongkar Tiang S12</v>
          </cell>
          <cell r="D811" t="str">
            <v>Batang</v>
          </cell>
          <cell r="E811">
            <v>145933.91999999998</v>
          </cell>
          <cell r="F811">
            <v>145933</v>
          </cell>
        </row>
        <row r="812">
          <cell r="B812" t="str">
            <v>Bts13</v>
          </cell>
          <cell r="C812" t="str">
            <v xml:space="preserve">    Bongkar Tiang S13</v>
          </cell>
          <cell r="D812" t="str">
            <v>Batang</v>
          </cell>
          <cell r="E812">
            <v>244343.52</v>
          </cell>
          <cell r="F812">
            <v>244343</v>
          </cell>
        </row>
        <row r="813">
          <cell r="B813" t="str">
            <v>Bts14</v>
          </cell>
          <cell r="C813" t="str">
            <v xml:space="preserve">    Bongkar Tiang S14</v>
          </cell>
          <cell r="D813" t="str">
            <v>Batang</v>
          </cell>
          <cell r="E813">
            <v>237197.52</v>
          </cell>
          <cell r="F813">
            <v>237197</v>
          </cell>
        </row>
        <row r="815">
          <cell r="B815" t="str">
            <v>ct9</v>
          </cell>
          <cell r="C815" t="str">
            <v>Pengecatan Tiang RS 9</v>
          </cell>
          <cell r="D815" t="str">
            <v>Batang</v>
          </cell>
          <cell r="E815">
            <v>68900</v>
          </cell>
        </row>
        <row r="816">
          <cell r="B816" t="str">
            <v>ct11a</v>
          </cell>
          <cell r="C816" t="str">
            <v>Pengecatan Tiang S11A</v>
          </cell>
          <cell r="D816" t="str">
            <v>Batang</v>
          </cell>
          <cell r="E816">
            <v>79208</v>
          </cell>
        </row>
        <row r="817">
          <cell r="B817" t="str">
            <v>ct11b</v>
          </cell>
          <cell r="C817" t="str">
            <v>Pengecatan Tiang S11B</v>
          </cell>
          <cell r="D817" t="str">
            <v>Batang</v>
          </cell>
          <cell r="E817">
            <v>87580</v>
          </cell>
        </row>
        <row r="818">
          <cell r="B818" t="str">
            <v>ct12</v>
          </cell>
          <cell r="C818" t="str">
            <v>Pengecatan Tiang S12</v>
          </cell>
          <cell r="D818" t="str">
            <v>Batang</v>
          </cell>
          <cell r="E818">
            <v>95700</v>
          </cell>
        </row>
        <row r="819">
          <cell r="B819" t="str">
            <v>ct13</v>
          </cell>
          <cell r="C819" t="str">
            <v>Pengecatan Tiang S13</v>
          </cell>
          <cell r="D819" t="str">
            <v>Batang</v>
          </cell>
        </row>
        <row r="820">
          <cell r="B820" t="str">
            <v>ct14</v>
          </cell>
          <cell r="C820" t="str">
            <v>Pengecatan Tiang S14</v>
          </cell>
          <cell r="D820" t="str">
            <v>Batang</v>
          </cell>
        </row>
        <row r="822">
          <cell r="B822" t="str">
            <v>pb3j</v>
          </cell>
          <cell r="C822" t="str">
            <v>Pasang Box (LVCB) 3 Jurusan</v>
          </cell>
          <cell r="D822" t="str">
            <v>Unit</v>
          </cell>
          <cell r="E822">
            <v>362400</v>
          </cell>
          <cell r="F822">
            <v>362400</v>
          </cell>
        </row>
        <row r="823">
          <cell r="B823" t="str">
            <v>pb1j</v>
          </cell>
          <cell r="C823" t="str">
            <v>Pasang Box (LVCB) 1 Jurusan</v>
          </cell>
          <cell r="D823" t="str">
            <v>Unit</v>
          </cell>
          <cell r="E823">
            <v>0</v>
          </cell>
          <cell r="F823">
            <v>0</v>
          </cell>
        </row>
        <row r="824">
          <cell r="B824" t="str">
            <v>bb3j</v>
          </cell>
          <cell r="C824" t="str">
            <v>Bongkar Box (LVCB) 3 Jurusan</v>
          </cell>
          <cell r="D824" t="str">
            <v>Unit</v>
          </cell>
          <cell r="E824">
            <v>217440</v>
          </cell>
          <cell r="F824">
            <v>217440</v>
          </cell>
        </row>
        <row r="825">
          <cell r="B825" t="str">
            <v>bb1j</v>
          </cell>
          <cell r="C825" t="str">
            <v>Bongkar Box (LVCB) 1 Jurusan</v>
          </cell>
          <cell r="D825" t="str">
            <v>Unit</v>
          </cell>
          <cell r="E825">
            <v>0</v>
          </cell>
          <cell r="F825">
            <v>0</v>
          </cell>
        </row>
        <row r="826">
          <cell r="B826" t="str">
            <v>bnt1</v>
          </cell>
          <cell r="C826" t="str">
            <v>Bongkar Box NT Fuse Trafo 1 Ph</v>
          </cell>
          <cell r="D826" t="str">
            <v>Unit</v>
          </cell>
          <cell r="E826">
            <v>28800</v>
          </cell>
          <cell r="F826">
            <v>28800</v>
          </cell>
        </row>
        <row r="827">
          <cell r="B827" t="str">
            <v>nt1</v>
          </cell>
          <cell r="C827" t="str">
            <v>Pasang Box NT Fuse Trafo 1 Ph</v>
          </cell>
          <cell r="D827" t="str">
            <v>Unit</v>
          </cell>
          <cell r="E827">
            <v>48000</v>
          </cell>
          <cell r="F827">
            <v>48000</v>
          </cell>
        </row>
        <row r="828">
          <cell r="B828" t="str">
            <v>bjtf</v>
          </cell>
          <cell r="C828" t="str">
            <v>Bongkar Jamperan Trafo</v>
          </cell>
          <cell r="D828" t="str">
            <v>Bh</v>
          </cell>
          <cell r="E828">
            <v>4500</v>
          </cell>
          <cell r="F828">
            <v>4500</v>
          </cell>
        </row>
        <row r="829">
          <cell r="B829" t="str">
            <v>jtf</v>
          </cell>
          <cell r="C829" t="str">
            <v>Jamper Trafo</v>
          </cell>
          <cell r="D829" t="str">
            <v>BH</v>
          </cell>
          <cell r="E829">
            <v>5070</v>
          </cell>
          <cell r="F829">
            <v>5070</v>
          </cell>
        </row>
        <row r="830">
          <cell r="B830" t="str">
            <v>bkb3j</v>
          </cell>
          <cell r="C830" t="str">
            <v>Bongkar Kabel Box 3 Jurusan</v>
          </cell>
          <cell r="D830" t="str">
            <v>unit</v>
          </cell>
          <cell r="F830">
            <v>0</v>
          </cell>
        </row>
        <row r="831">
          <cell r="B831" t="str">
            <v>kb3j</v>
          </cell>
          <cell r="C831" t="str">
            <v xml:space="preserve">Pasang Kabel Box 3 Jurusan </v>
          </cell>
          <cell r="D831" t="str">
            <v>Unit</v>
          </cell>
          <cell r="F831">
            <v>0</v>
          </cell>
        </row>
        <row r="832">
          <cell r="B832" t="str">
            <v>bkkl</v>
          </cell>
          <cell r="C832" t="str">
            <v xml:space="preserve">   Bongkar Kabel Keluaran Box LVCB</v>
          </cell>
          <cell r="D832" t="str">
            <v>Unit(10 m)</v>
          </cell>
          <cell r="E832">
            <v>8856</v>
          </cell>
          <cell r="F832">
            <v>8856</v>
          </cell>
        </row>
        <row r="833">
          <cell r="B833" t="str">
            <v>kkl</v>
          </cell>
          <cell r="C833" t="str">
            <v>Pasang Kabel Keluaran Box LVCB</v>
          </cell>
          <cell r="D833" t="str">
            <v>Unit(10 m)</v>
          </cell>
          <cell r="E833">
            <v>14760</v>
          </cell>
          <cell r="F833">
            <v>14760</v>
          </cell>
        </row>
        <row r="834">
          <cell r="B834" t="str">
            <v>cco</v>
          </cell>
          <cell r="C834" t="str">
            <v>CCO (Perbaikan/Penambahan Jamperan/Tap) JTM/R</v>
          </cell>
          <cell r="D834" t="str">
            <v>Buah</v>
          </cell>
          <cell r="E834">
            <v>5000</v>
          </cell>
          <cell r="F834">
            <v>5000</v>
          </cell>
        </row>
        <row r="835">
          <cell r="B835" t="str">
            <v>jmtr</v>
          </cell>
          <cell r="C835" t="str">
            <v>Perbaikan/Penambahan Jamperan/Tap JTR</v>
          </cell>
          <cell r="D835" t="str">
            <v>Buah</v>
          </cell>
          <cell r="E835">
            <v>5000</v>
          </cell>
          <cell r="F835">
            <v>5000</v>
          </cell>
        </row>
        <row r="836">
          <cell r="B836" t="str">
            <v>pjtrf</v>
          </cell>
          <cell r="C836" t="str">
            <v>Perbaikan Jamperan Trafo</v>
          </cell>
          <cell r="D836" t="str">
            <v>Buah</v>
          </cell>
          <cell r="E836">
            <v>5000</v>
          </cell>
          <cell r="F836">
            <v>5000</v>
          </cell>
        </row>
        <row r="837">
          <cell r="B837" t="str">
            <v>pjtm</v>
          </cell>
          <cell r="C837" t="str">
            <v>Perbaikan Jamperan TM</v>
          </cell>
          <cell r="D837" t="str">
            <v>Buah</v>
          </cell>
          <cell r="E837">
            <v>5000</v>
          </cell>
          <cell r="F837">
            <v>5000</v>
          </cell>
        </row>
        <row r="838">
          <cell r="B838" t="str">
            <v>pjs7</v>
          </cell>
          <cell r="C838" t="str">
            <v>Press Join Sleave 70</v>
          </cell>
          <cell r="D838" t="str">
            <v>Buah</v>
          </cell>
          <cell r="E838">
            <v>5000</v>
          </cell>
          <cell r="F838">
            <v>5000</v>
          </cell>
        </row>
        <row r="839">
          <cell r="B839" t="str">
            <v>pjs15</v>
          </cell>
          <cell r="C839" t="str">
            <v>Press Join Sleave 150</v>
          </cell>
          <cell r="D839" t="str">
            <v>Buah</v>
          </cell>
          <cell r="E839">
            <v>5000</v>
          </cell>
          <cell r="F839">
            <v>5000</v>
          </cell>
        </row>
        <row r="840">
          <cell r="B840" t="str">
            <v>pjs24</v>
          </cell>
          <cell r="C840" t="str">
            <v>Press Join Sleave 240</v>
          </cell>
          <cell r="D840" t="str">
            <v>Buah</v>
          </cell>
          <cell r="E840">
            <v>5000</v>
          </cell>
          <cell r="F840">
            <v>5000</v>
          </cell>
        </row>
        <row r="841">
          <cell r="F841">
            <v>5000</v>
          </cell>
        </row>
        <row r="842">
          <cell r="B842" t="str">
            <v>pt</v>
          </cell>
          <cell r="C842" t="str">
            <v>Pondasi</v>
          </cell>
          <cell r="D842" t="str">
            <v>Unit (ls)</v>
          </cell>
          <cell r="E842">
            <v>315000</v>
          </cell>
          <cell r="F842">
            <v>315000</v>
          </cell>
        </row>
        <row r="843">
          <cell r="B843" t="str">
            <v>tg</v>
          </cell>
          <cell r="C843" t="str">
            <v>Pasang Three Guard</v>
          </cell>
          <cell r="D843" t="str">
            <v>meter</v>
          </cell>
          <cell r="E843">
            <v>5000</v>
          </cell>
          <cell r="F843">
            <v>5000</v>
          </cell>
        </row>
        <row r="844">
          <cell r="B844" t="str">
            <v>bfn</v>
          </cell>
          <cell r="C844" t="str">
            <v>Bonkar fangnet/kawat pengaman jaringan</v>
          </cell>
          <cell r="D844" t="str">
            <v>unit</v>
          </cell>
          <cell r="F844">
            <v>10000</v>
          </cell>
        </row>
      </sheetData>
      <sheetData sheetId="1">
        <row r="1">
          <cell r="C1" t="str">
            <v>PT. PLN (PERSERO)</v>
          </cell>
        </row>
        <row r="2">
          <cell r="C2" t="str">
            <v>DISTRIBUSI JAWA TENGAH DAN D.I. YOGYAKARTA</v>
          </cell>
        </row>
        <row r="3">
          <cell r="C3" t="str">
            <v>APJ PURWOKERTO</v>
          </cell>
        </row>
        <row r="6">
          <cell r="C6" t="str">
            <v>Faktor perkalian</v>
          </cell>
          <cell r="E6" t="str">
            <v>HARGA  PENAWARAN</v>
          </cell>
        </row>
        <row r="7">
          <cell r="B7" t="str">
            <v>KODE</v>
          </cell>
          <cell r="C7" t="str">
            <v>NAMA BARANG</v>
          </cell>
          <cell r="D7" t="str">
            <v>SATUAN</v>
          </cell>
          <cell r="E7" t="str">
            <v>harga tawar</v>
          </cell>
          <cell r="F7" t="str">
            <v>material pabrik</v>
          </cell>
          <cell r="G7" t="str">
            <v>custem</v>
          </cell>
          <cell r="H7" t="str">
            <v>HARGA            PLN 2008</v>
          </cell>
          <cell r="I7" t="str">
            <v>HARGA            PLN 2006</v>
          </cell>
          <cell r="J7" t="str">
            <v>HARGA            PKS</v>
          </cell>
          <cell r="K7" t="str">
            <v>ANGKUTAN   PKS</v>
          </cell>
          <cell r="L7" t="str">
            <v>KETERANGAN</v>
          </cell>
        </row>
        <row r="8">
          <cell r="C8" t="str">
            <v>MATERIAL DISTRIBUSI UTAMA</v>
          </cell>
        </row>
        <row r="9">
          <cell r="C9" t="str">
            <v>ALAT PENGUKUR</v>
          </cell>
        </row>
        <row r="10">
          <cell r="B10" t="str">
            <v>kwh152st</v>
          </cell>
          <cell r="C10" t="str">
            <v>KWH Meter 1 Phasa, 220 V,    5/20A, ST</v>
          </cell>
          <cell r="D10" t="str">
            <v>Bh</v>
          </cell>
          <cell r="E10">
            <v>0</v>
          </cell>
          <cell r="K10">
            <v>627</v>
          </cell>
        </row>
        <row r="11">
          <cell r="B11" t="str">
            <v>kwh126st</v>
          </cell>
          <cell r="C11" t="str">
            <v>KWH Meter 1 Phasa, 220 V,  20/60A, ST</v>
          </cell>
          <cell r="D11" t="str">
            <v>Bh</v>
          </cell>
          <cell r="E11">
            <v>0</v>
          </cell>
          <cell r="I11">
            <v>113300</v>
          </cell>
        </row>
        <row r="12">
          <cell r="B12" t="str">
            <v>kwh15010st</v>
          </cell>
          <cell r="C12" t="str">
            <v>KWH Meter 1 Phasa, 220 V, 50/100A, ST</v>
          </cell>
          <cell r="D12" t="str">
            <v>Bh</v>
          </cell>
          <cell r="E12">
            <v>0</v>
          </cell>
          <cell r="I12">
            <v>142387</v>
          </cell>
        </row>
        <row r="13">
          <cell r="B13" t="str">
            <v>kwh352st</v>
          </cell>
          <cell r="C13" t="str">
            <v>KWH Meter 3 Phasa, 220/380 V, 5/20A, ST</v>
          </cell>
          <cell r="D13" t="str">
            <v>Bh</v>
          </cell>
          <cell r="E13">
            <v>0</v>
          </cell>
          <cell r="I13">
            <v>831450</v>
          </cell>
        </row>
        <row r="14">
          <cell r="B14" t="str">
            <v>kwh326st</v>
          </cell>
          <cell r="C14" t="str">
            <v>KWH Meter 3 Phasa, 220/380 V, 20/60A, ST</v>
          </cell>
          <cell r="D14" t="str">
            <v>Bh</v>
          </cell>
          <cell r="E14">
            <v>0</v>
          </cell>
          <cell r="I14">
            <v>854900</v>
          </cell>
        </row>
        <row r="15">
          <cell r="B15" t="str">
            <v>kwh35010st</v>
          </cell>
          <cell r="C15" t="str">
            <v>KWH Meter 3 Phasa, 220/380 V, 50/100A, ST</v>
          </cell>
          <cell r="D15" t="str">
            <v>Bh</v>
          </cell>
          <cell r="E15">
            <v>0</v>
          </cell>
          <cell r="I15">
            <v>955750</v>
          </cell>
        </row>
        <row r="16">
          <cell r="B16" t="str">
            <v>kwh352dt</v>
          </cell>
          <cell r="C16" t="str">
            <v>KWH Meter 3 Phasa, 220/380 V, 5/20A, DT</v>
          </cell>
          <cell r="D16" t="str">
            <v>Bh</v>
          </cell>
          <cell r="E16">
            <v>0</v>
          </cell>
          <cell r="I16">
            <v>990750</v>
          </cell>
        </row>
        <row r="17">
          <cell r="B17" t="str">
            <v>kwh326dt</v>
          </cell>
          <cell r="C17" t="str">
            <v>KWH Meter 3 Phasa, 220/380 V, 20/60A, DT</v>
          </cell>
          <cell r="D17" t="str">
            <v>Bh</v>
          </cell>
          <cell r="E17">
            <v>0</v>
          </cell>
          <cell r="I17">
            <v>1029333</v>
          </cell>
        </row>
        <row r="18">
          <cell r="B18" t="str">
            <v>kwh35010dt</v>
          </cell>
          <cell r="C18" t="str">
            <v>KWH Meter 3 Phasa, 220/380 V, 50/100A, DT</v>
          </cell>
          <cell r="D18" t="str">
            <v>Bh</v>
          </cell>
          <cell r="E18">
            <v>0</v>
          </cell>
          <cell r="I18">
            <v>1266875</v>
          </cell>
        </row>
        <row r="19">
          <cell r="B19" t="str">
            <v>kva352st</v>
          </cell>
          <cell r="C19" t="str">
            <v>KVARH Meter 3 Ph 220/380 V, 5/20 A, ST</v>
          </cell>
          <cell r="D19" t="str">
            <v>Bh</v>
          </cell>
          <cell r="E19">
            <v>0</v>
          </cell>
          <cell r="I19">
            <v>839083</v>
          </cell>
        </row>
        <row r="20">
          <cell r="B20" t="str">
            <v>kva326st</v>
          </cell>
          <cell r="C20" t="str">
            <v>KVARH Meter 3 Ph 220/380 V, 20/60 A, ST</v>
          </cell>
          <cell r="D20" t="str">
            <v>Bh</v>
          </cell>
          <cell r="E20">
            <v>0</v>
          </cell>
          <cell r="I20">
            <v>862833</v>
          </cell>
        </row>
        <row r="21">
          <cell r="B21" t="str">
            <v>kva35010st</v>
          </cell>
          <cell r="C21" t="str">
            <v>KVARH Meter 3 Ph 220/380 V, 50/100 A, ST</v>
          </cell>
          <cell r="D21" t="str">
            <v>Bh</v>
          </cell>
          <cell r="E21">
            <v>0</v>
          </cell>
          <cell r="I21">
            <v>1040198</v>
          </cell>
        </row>
        <row r="22">
          <cell r="B22" t="str">
            <v>kwh35st</v>
          </cell>
          <cell r="C22" t="str">
            <v>KWH Meter 3 Phasa, 380/100 V,    5A, ST</v>
          </cell>
          <cell r="D22" t="str">
            <v>Bh</v>
          </cell>
          <cell r="E22">
            <v>0</v>
          </cell>
          <cell r="I22">
            <v>866832</v>
          </cell>
        </row>
        <row r="23">
          <cell r="B23" t="str">
            <v>kwh35dt</v>
          </cell>
          <cell r="C23" t="str">
            <v>KWH Meter 3 Phasa, 380/100 V,    5A, DT</v>
          </cell>
          <cell r="D23" t="str">
            <v>Bh</v>
          </cell>
          <cell r="E23">
            <v>0</v>
          </cell>
          <cell r="I23">
            <v>1174200</v>
          </cell>
        </row>
        <row r="24">
          <cell r="B24" t="str">
            <v>kva35st</v>
          </cell>
          <cell r="C24" t="str">
            <v>KVARH Meter 3 Ph 380/100 V,    5A, ST</v>
          </cell>
          <cell r="D24" t="str">
            <v>Bh</v>
          </cell>
          <cell r="E24">
            <v>0</v>
          </cell>
          <cell r="I24">
            <v>889083</v>
          </cell>
        </row>
        <row r="25">
          <cell r="C25" t="str">
            <v>Metering Out Fit 3 Phasa 20 KV, bunden 40 VA</v>
          </cell>
          <cell r="D25" t="str">
            <v>Unit</v>
          </cell>
          <cell r="E25">
            <v>0</v>
          </cell>
          <cell r="I25">
            <v>25926000</v>
          </cell>
        </row>
        <row r="26">
          <cell r="C26" t="str">
            <v>Meter Exim 1 Phasa, 20000/V3/100/V3 Volt</v>
          </cell>
          <cell r="D26" t="str">
            <v>Unit</v>
          </cell>
          <cell r="E26">
            <v>0</v>
          </cell>
          <cell r="I26">
            <v>22936775</v>
          </cell>
        </row>
        <row r="27">
          <cell r="B27" t="str">
            <v>Kwhec05</v>
          </cell>
          <cell r="C27" t="str">
            <v>Kwh Meter Electronic Class 0,5</v>
          </cell>
          <cell r="D27" t="str">
            <v>Bh</v>
          </cell>
          <cell r="E27">
            <v>0</v>
          </cell>
          <cell r="I27">
            <v>7590000</v>
          </cell>
        </row>
        <row r="28">
          <cell r="B28" t="str">
            <v>kwhec02</v>
          </cell>
          <cell r="C28" t="str">
            <v>Kwh Meter Electronic Class 0,2</v>
          </cell>
          <cell r="D28" t="str">
            <v>Bh</v>
          </cell>
          <cell r="E28">
            <v>0</v>
          </cell>
          <cell r="I28">
            <v>19800000</v>
          </cell>
        </row>
        <row r="29">
          <cell r="C29" t="str">
            <v>Optical Comunication Probe berikut converter USB</v>
          </cell>
          <cell r="D29" t="str">
            <v>Unit</v>
          </cell>
          <cell r="E29">
            <v>0</v>
          </cell>
          <cell r="I29">
            <v>4262500</v>
          </cell>
        </row>
        <row r="30">
          <cell r="C30" t="str">
            <v>GSM Modem berikut kartu perdana</v>
          </cell>
          <cell r="D30" t="str">
            <v>Unit</v>
          </cell>
          <cell r="E30">
            <v>0</v>
          </cell>
          <cell r="I30">
            <v>3642043</v>
          </cell>
        </row>
        <row r="31">
          <cell r="B31" t="str">
            <v>pstn</v>
          </cell>
          <cell r="C31" t="str">
            <v>PSTN Modem</v>
          </cell>
          <cell r="D31" t="str">
            <v>Unit</v>
          </cell>
          <cell r="E31">
            <v>0</v>
          </cell>
          <cell r="I31">
            <v>2200000</v>
          </cell>
        </row>
        <row r="32">
          <cell r="C32" t="str">
            <v>Pengadaan dan Penarikan Kabel Telepon dari PABX</v>
          </cell>
          <cell r="D32" t="str">
            <v>Unit</v>
          </cell>
          <cell r="E32">
            <v>0</v>
          </cell>
          <cell r="I32">
            <v>220000</v>
          </cell>
        </row>
        <row r="33">
          <cell r="C33" t="str">
            <v>ke Kwh Meter Electronic, panjang sekitar 100 mtr</v>
          </cell>
          <cell r="E33">
            <v>0</v>
          </cell>
        </row>
        <row r="34">
          <cell r="E34">
            <v>0</v>
          </cell>
        </row>
        <row r="35">
          <cell r="C35" t="str">
            <v>KOTAK APP</v>
          </cell>
          <cell r="E35">
            <v>0</v>
          </cell>
        </row>
        <row r="36">
          <cell r="C36" t="str">
            <v>Kotak APP Type I Lipat, Lengkap</v>
          </cell>
          <cell r="D36" t="str">
            <v>Bh</v>
          </cell>
          <cell r="E36">
            <v>0</v>
          </cell>
          <cell r="I36">
            <v>19907</v>
          </cell>
        </row>
        <row r="37">
          <cell r="C37" t="str">
            <v>Kotak APP Type III Lipat, Lengkap</v>
          </cell>
          <cell r="D37" t="str">
            <v>Bh</v>
          </cell>
          <cell r="E37">
            <v>0</v>
          </cell>
          <cell r="I37">
            <v>137160</v>
          </cell>
        </row>
        <row r="38">
          <cell r="C38" t="str">
            <v>Kotak APP TR Type IV Tanpa Topi, Lengkap</v>
          </cell>
          <cell r="D38" t="str">
            <v>Bh</v>
          </cell>
          <cell r="E38">
            <v>0</v>
          </cell>
          <cell r="I38">
            <v>2349500</v>
          </cell>
        </row>
        <row r="39">
          <cell r="C39" t="str">
            <v>Kotak APP TR Type IA Single Tarif, Lengkap</v>
          </cell>
          <cell r="D39" t="str">
            <v>Bh</v>
          </cell>
          <cell r="E39">
            <v>0</v>
          </cell>
          <cell r="I39">
            <v>3492500</v>
          </cell>
        </row>
        <row r="40">
          <cell r="C40" t="str">
            <v>Kotak APP TR Double Tarif, Lengkap</v>
          </cell>
          <cell r="D40" t="str">
            <v>Bh</v>
          </cell>
          <cell r="E40">
            <v>0</v>
          </cell>
          <cell r="I40">
            <v>3683000</v>
          </cell>
        </row>
        <row r="41">
          <cell r="C41" t="str">
            <v>Kotak APP TM, Lengkap</v>
          </cell>
          <cell r="D41" t="str">
            <v>Bh</v>
          </cell>
          <cell r="E41">
            <v>0</v>
          </cell>
          <cell r="I41">
            <v>4445000</v>
          </cell>
        </row>
        <row r="42">
          <cell r="E42">
            <v>0</v>
          </cell>
        </row>
        <row r="43">
          <cell r="C43" t="str">
            <v>TRANSFORMATOR</v>
          </cell>
          <cell r="E43">
            <v>0</v>
          </cell>
        </row>
        <row r="44">
          <cell r="B44" t="str">
            <v>tr125</v>
          </cell>
          <cell r="C44" t="str">
            <v>Trafo 1 Phasa CSP 12,7 KV/B2 25 KVA</v>
          </cell>
          <cell r="D44" t="str">
            <v>Bh</v>
          </cell>
          <cell r="E44">
            <v>0</v>
          </cell>
        </row>
        <row r="45">
          <cell r="B45" t="str">
            <v>tr150</v>
          </cell>
          <cell r="C45" t="str">
            <v>Trafo 1 Phasa CSP 12,7 KV/B2 50 KVA</v>
          </cell>
          <cell r="D45" t="str">
            <v>Bh</v>
          </cell>
          <cell r="E45">
            <v>0</v>
          </cell>
        </row>
        <row r="46">
          <cell r="B46" t="str">
            <v>tr250</v>
          </cell>
          <cell r="C46" t="str">
            <v>Trafo 3 Phasa CSP 20 KV/B2 50 KVA</v>
          </cell>
          <cell r="D46" t="str">
            <v>Bh</v>
          </cell>
          <cell r="E46">
            <v>0</v>
          </cell>
          <cell r="I46">
            <v>29700000</v>
          </cell>
        </row>
        <row r="47">
          <cell r="B47" t="str">
            <v>tr210</v>
          </cell>
          <cell r="C47" t="str">
            <v>Trafo 3 Phasa CSP 20 KV/B2 100 KVA</v>
          </cell>
          <cell r="D47" t="str">
            <v>Bh</v>
          </cell>
          <cell r="E47">
            <v>0</v>
          </cell>
        </row>
        <row r="48">
          <cell r="B48" t="str">
            <v>tr216</v>
          </cell>
          <cell r="C48" t="str">
            <v>Trafo 3 Phasa CSP 20 KV/B2 160 KVA</v>
          </cell>
          <cell r="D48" t="str">
            <v>Bh</v>
          </cell>
          <cell r="E48">
            <v>0</v>
          </cell>
        </row>
        <row r="49">
          <cell r="B49" t="str">
            <v>tr220</v>
          </cell>
          <cell r="C49" t="str">
            <v>Trafo 3 Phasa CSP 20 KV/B2 200 KVA</v>
          </cell>
          <cell r="D49" t="str">
            <v>Bh</v>
          </cell>
          <cell r="E49">
            <v>0</v>
          </cell>
          <cell r="I49">
            <v>55500000</v>
          </cell>
        </row>
        <row r="50">
          <cell r="B50" t="str">
            <v>tr225</v>
          </cell>
          <cell r="C50" t="str">
            <v>Trafo 3 Phasa CSP 20 KV/B2 250 KVA</v>
          </cell>
          <cell r="D50" t="str">
            <v>Bh</v>
          </cell>
          <cell r="E50">
            <v>0</v>
          </cell>
          <cell r="I50">
            <v>59800000</v>
          </cell>
        </row>
        <row r="51">
          <cell r="B51" t="str">
            <v>tr2315</v>
          </cell>
          <cell r="C51" t="str">
            <v>Trafo 3 Phasa CSP 20 KV/B2 315 KVA</v>
          </cell>
          <cell r="D51" t="str">
            <v>Bh</v>
          </cell>
          <cell r="E51">
            <v>0</v>
          </cell>
          <cell r="I51">
            <v>66500000</v>
          </cell>
        </row>
        <row r="52">
          <cell r="B52" t="str">
            <v>tr263</v>
          </cell>
          <cell r="C52" t="str">
            <v>Trafo 3 Phasa CSP 20 KV/B2 630 KVA</v>
          </cell>
          <cell r="D52" t="str">
            <v>Bh</v>
          </cell>
          <cell r="E52">
            <v>0</v>
          </cell>
          <cell r="I52">
            <v>105300000</v>
          </cell>
        </row>
        <row r="53">
          <cell r="B53" t="str">
            <v>lvcb2</v>
          </cell>
          <cell r="C53" t="str">
            <v>LVCB 2 Jurusan</v>
          </cell>
          <cell r="D53" t="str">
            <v>Bh</v>
          </cell>
          <cell r="E53">
            <v>0</v>
          </cell>
          <cell r="I53">
            <v>7546500</v>
          </cell>
        </row>
        <row r="54">
          <cell r="E54">
            <v>0</v>
          </cell>
        </row>
        <row r="55">
          <cell r="C55" t="str">
            <v>FUSE CUT OUT / FUSE LINK</v>
          </cell>
          <cell r="E55">
            <v>0</v>
          </cell>
        </row>
        <row r="56">
          <cell r="B56" t="str">
            <v>Fco</v>
          </cell>
          <cell r="C56" t="str">
            <v>Fuse Cut Out  20 KV, 100 A</v>
          </cell>
          <cell r="D56" t="str">
            <v>Bh</v>
          </cell>
          <cell r="E56">
            <v>650000</v>
          </cell>
          <cell r="H56">
            <v>650000</v>
          </cell>
          <cell r="I56">
            <v>650000</v>
          </cell>
        </row>
        <row r="57">
          <cell r="B57" t="str">
            <v>Flk3</v>
          </cell>
          <cell r="C57" t="str">
            <v>Fuse Link 3A</v>
          </cell>
          <cell r="D57" t="str">
            <v>Bh</v>
          </cell>
          <cell r="E57">
            <v>27500</v>
          </cell>
          <cell r="H57">
            <v>27500</v>
          </cell>
          <cell r="I57">
            <v>25034</v>
          </cell>
        </row>
        <row r="58">
          <cell r="B58" t="str">
            <v>Flk6</v>
          </cell>
          <cell r="C58" t="str">
            <v>Fuse Link 6A</v>
          </cell>
          <cell r="D58" t="str">
            <v>Bh</v>
          </cell>
          <cell r="E58">
            <v>27500</v>
          </cell>
          <cell r="H58">
            <v>27500</v>
          </cell>
          <cell r="I58">
            <v>25034</v>
          </cell>
        </row>
        <row r="59">
          <cell r="B59" t="str">
            <v>Flk8</v>
          </cell>
          <cell r="C59" t="str">
            <v>Fuse Link 8A</v>
          </cell>
          <cell r="D59" t="str">
            <v>Bh</v>
          </cell>
          <cell r="E59">
            <v>27500</v>
          </cell>
          <cell r="H59">
            <v>27500</v>
          </cell>
          <cell r="I59">
            <v>25034</v>
          </cell>
        </row>
        <row r="60">
          <cell r="B60" t="str">
            <v>Flk10</v>
          </cell>
          <cell r="C60" t="str">
            <v>Fuse Link 10A</v>
          </cell>
          <cell r="D60" t="str">
            <v>Bh</v>
          </cell>
          <cell r="E60">
            <v>27500</v>
          </cell>
          <cell r="H60">
            <v>27500</v>
          </cell>
          <cell r="I60">
            <v>25034</v>
          </cell>
        </row>
        <row r="61">
          <cell r="B61" t="str">
            <v>Flk15</v>
          </cell>
          <cell r="C61" t="str">
            <v>Fuse Link 15A</v>
          </cell>
          <cell r="D61" t="str">
            <v>Bh</v>
          </cell>
          <cell r="E61">
            <v>27500</v>
          </cell>
          <cell r="H61">
            <v>27500</v>
          </cell>
          <cell r="I61">
            <v>25034</v>
          </cell>
        </row>
        <row r="62">
          <cell r="B62" t="str">
            <v>Flk20</v>
          </cell>
          <cell r="C62" t="str">
            <v>Fuse Link 20A</v>
          </cell>
          <cell r="D62" t="str">
            <v>Bh</v>
          </cell>
          <cell r="E62">
            <v>27500</v>
          </cell>
          <cell r="H62">
            <v>27500</v>
          </cell>
          <cell r="I62">
            <v>25034</v>
          </cell>
        </row>
        <row r="63">
          <cell r="B63" t="str">
            <v>Flk25</v>
          </cell>
          <cell r="C63" t="str">
            <v>Fuse Link 25A</v>
          </cell>
          <cell r="D63" t="str">
            <v>Bh</v>
          </cell>
          <cell r="E63">
            <v>35000</v>
          </cell>
          <cell r="H63">
            <v>35000</v>
          </cell>
          <cell r="I63">
            <v>30061</v>
          </cell>
        </row>
        <row r="64">
          <cell r="B64" t="str">
            <v>Flk30</v>
          </cell>
          <cell r="C64" t="str">
            <v>Fuse Link 30A</v>
          </cell>
          <cell r="D64" t="str">
            <v>Bh</v>
          </cell>
          <cell r="E64">
            <v>35000</v>
          </cell>
          <cell r="H64">
            <v>35000</v>
          </cell>
          <cell r="I64">
            <v>30061</v>
          </cell>
        </row>
        <row r="65">
          <cell r="B65" t="str">
            <v>Flk50</v>
          </cell>
          <cell r="C65" t="str">
            <v>Fuse Link 50A</v>
          </cell>
          <cell r="D65" t="str">
            <v>Bh</v>
          </cell>
          <cell r="E65">
            <v>35000</v>
          </cell>
          <cell r="H65">
            <v>35000</v>
          </cell>
          <cell r="I65">
            <v>30061</v>
          </cell>
        </row>
        <row r="66">
          <cell r="B66" t="str">
            <v>Flk60</v>
          </cell>
          <cell r="C66" t="str">
            <v>Fuse Link 60A</v>
          </cell>
          <cell r="D66" t="str">
            <v>Bh</v>
          </cell>
          <cell r="E66">
            <v>45000</v>
          </cell>
          <cell r="H66">
            <v>45000</v>
          </cell>
          <cell r="I66">
            <v>41128</v>
          </cell>
        </row>
        <row r="67">
          <cell r="B67" t="str">
            <v>Flk65</v>
          </cell>
          <cell r="C67" t="str">
            <v>Fuse Link 65A</v>
          </cell>
          <cell r="D67" t="str">
            <v>Bh</v>
          </cell>
          <cell r="E67">
            <v>45000</v>
          </cell>
          <cell r="H67">
            <v>45000</v>
          </cell>
          <cell r="I67">
            <v>41128</v>
          </cell>
        </row>
        <row r="68">
          <cell r="B68" t="str">
            <v>Flk80</v>
          </cell>
          <cell r="C68" t="str">
            <v>Fuse Link 80A</v>
          </cell>
          <cell r="D68" t="str">
            <v>Bh</v>
          </cell>
          <cell r="E68">
            <v>45000</v>
          </cell>
          <cell r="H68">
            <v>45000</v>
          </cell>
          <cell r="I68">
            <v>41128</v>
          </cell>
        </row>
        <row r="69">
          <cell r="B69" t="str">
            <v>Flk100</v>
          </cell>
          <cell r="C69" t="str">
            <v>Fuse Link 100A</v>
          </cell>
          <cell r="D69" t="str">
            <v>Bh</v>
          </cell>
          <cell r="E69">
            <v>45000</v>
          </cell>
          <cell r="H69">
            <v>45000</v>
          </cell>
          <cell r="I69">
            <v>41128</v>
          </cell>
        </row>
        <row r="70">
          <cell r="B70" t="str">
            <v>Flk140</v>
          </cell>
          <cell r="C70" t="str">
            <v>Fuse Link 140A</v>
          </cell>
          <cell r="D70" t="str">
            <v>Bh</v>
          </cell>
          <cell r="E70">
            <v>0</v>
          </cell>
        </row>
        <row r="71">
          <cell r="B71" t="str">
            <v>Flk200</v>
          </cell>
          <cell r="C71" t="str">
            <v>Fuse Link 200A</v>
          </cell>
          <cell r="D71" t="str">
            <v>Bh</v>
          </cell>
          <cell r="E71">
            <v>0</v>
          </cell>
        </row>
        <row r="72">
          <cell r="C72" t="str">
            <v>NT Fuse 63 - 100 A Lengkap</v>
          </cell>
          <cell r="D72" t="str">
            <v>Bh</v>
          </cell>
          <cell r="E72">
            <v>110000</v>
          </cell>
          <cell r="H72">
            <v>110000</v>
          </cell>
          <cell r="I72">
            <v>105000</v>
          </cell>
        </row>
        <row r="73">
          <cell r="E73">
            <v>0</v>
          </cell>
        </row>
        <row r="74">
          <cell r="C74" t="str">
            <v>KONDUKTOR</v>
          </cell>
          <cell r="E74">
            <v>0</v>
          </cell>
        </row>
        <row r="75">
          <cell r="B75" t="str">
            <v>a3c25</v>
          </cell>
          <cell r="C75" t="str">
            <v xml:space="preserve">AAAC 25 mm2 </v>
          </cell>
          <cell r="D75" t="str">
            <v>mtr</v>
          </cell>
          <cell r="E75">
            <v>2955</v>
          </cell>
          <cell r="H75">
            <v>2985</v>
          </cell>
          <cell r="I75">
            <v>2806</v>
          </cell>
        </row>
        <row r="76">
          <cell r="B76" t="str">
            <v>a3c35</v>
          </cell>
          <cell r="C76" t="str">
            <v xml:space="preserve">AAAC 35 mm2 </v>
          </cell>
          <cell r="D76" t="str">
            <v>mtr</v>
          </cell>
          <cell r="E76">
            <v>3440</v>
          </cell>
          <cell r="H76">
            <v>3475</v>
          </cell>
          <cell r="I76">
            <v>3550</v>
          </cell>
        </row>
        <row r="77">
          <cell r="B77" t="str">
            <v>a3c5</v>
          </cell>
          <cell r="C77" t="str">
            <v xml:space="preserve">AAAC 50 mm2 </v>
          </cell>
          <cell r="D77" t="str">
            <v>mtr</v>
          </cell>
          <cell r="E77">
            <v>4836</v>
          </cell>
          <cell r="H77">
            <v>4885</v>
          </cell>
          <cell r="I77">
            <v>5125</v>
          </cell>
        </row>
        <row r="78">
          <cell r="B78" t="str">
            <v>a3c7</v>
          </cell>
          <cell r="C78" t="str">
            <v xml:space="preserve">AAAC 70 mm2 </v>
          </cell>
          <cell r="D78" t="str">
            <v>mtr</v>
          </cell>
          <cell r="E78">
            <v>7469</v>
          </cell>
          <cell r="H78">
            <v>7545</v>
          </cell>
          <cell r="I78">
            <v>7850</v>
          </cell>
        </row>
        <row r="79">
          <cell r="B79" t="str">
            <v>a3c15</v>
          </cell>
          <cell r="C79" t="str">
            <v xml:space="preserve">AAAC 150 mm2 </v>
          </cell>
          <cell r="D79" t="str">
            <v>mtr</v>
          </cell>
          <cell r="E79">
            <v>15493</v>
          </cell>
          <cell r="H79">
            <v>15650</v>
          </cell>
          <cell r="I79">
            <v>16400</v>
          </cell>
        </row>
        <row r="80">
          <cell r="B80" t="str">
            <v>a3c24</v>
          </cell>
          <cell r="C80" t="str">
            <v xml:space="preserve">AAAC 240 mm2 </v>
          </cell>
          <cell r="D80" t="str">
            <v>mtr</v>
          </cell>
          <cell r="E80">
            <v>25344</v>
          </cell>
          <cell r="H80">
            <v>25600</v>
          </cell>
          <cell r="I80">
            <v>21300</v>
          </cell>
        </row>
        <row r="81">
          <cell r="B81" t="str">
            <v>a3cs15</v>
          </cell>
          <cell r="C81" t="str">
            <v xml:space="preserve">AAAC/S 150 mm2 </v>
          </cell>
          <cell r="D81" t="str">
            <v>mtr</v>
          </cell>
          <cell r="E81">
            <v>20309</v>
          </cell>
          <cell r="H81">
            <v>20515</v>
          </cell>
          <cell r="I81">
            <v>22579</v>
          </cell>
        </row>
        <row r="82">
          <cell r="B82" t="str">
            <v>a3cs24</v>
          </cell>
          <cell r="C82" t="str">
            <v xml:space="preserve">AAAC/S 240 mm2 </v>
          </cell>
          <cell r="D82" t="str">
            <v>mtr</v>
          </cell>
          <cell r="E82">
            <v>31878</v>
          </cell>
          <cell r="H82">
            <v>32200</v>
          </cell>
          <cell r="I82">
            <v>35180</v>
          </cell>
        </row>
        <row r="83">
          <cell r="E83">
            <v>0</v>
          </cell>
        </row>
        <row r="84">
          <cell r="C84" t="str">
            <v>KABEL TM/TR</v>
          </cell>
          <cell r="E84">
            <v>0</v>
          </cell>
        </row>
        <row r="85">
          <cell r="B85" t="str">
            <v>l2355</v>
          </cell>
          <cell r="C85" t="str">
            <v xml:space="preserve">LVTC  2 X 35 + N.50 mm2 </v>
          </cell>
          <cell r="D85" t="str">
            <v>mtr</v>
          </cell>
          <cell r="E85">
            <v>17047</v>
          </cell>
          <cell r="H85">
            <v>17220</v>
          </cell>
          <cell r="I85">
            <v>15365</v>
          </cell>
        </row>
        <row r="86">
          <cell r="B86" t="str">
            <v>l275</v>
          </cell>
          <cell r="C86" t="str">
            <v xml:space="preserve">LVTC  2 X 70 + N.50 mm2 </v>
          </cell>
          <cell r="D86" t="str">
            <v>mtr</v>
          </cell>
          <cell r="E86">
            <v>26235</v>
          </cell>
          <cell r="H86">
            <v>26500</v>
          </cell>
          <cell r="I86">
            <v>28659</v>
          </cell>
        </row>
        <row r="87">
          <cell r="B87" t="str">
            <v>l375</v>
          </cell>
          <cell r="C87" t="str">
            <v xml:space="preserve">LVTC  3 X 70 + N.50 mm2 </v>
          </cell>
          <cell r="D87" t="str">
            <v>mtr</v>
          </cell>
          <cell r="E87">
            <v>33808</v>
          </cell>
          <cell r="H87">
            <v>34150</v>
          </cell>
          <cell r="I87">
            <v>35065</v>
          </cell>
        </row>
        <row r="88">
          <cell r="B88" t="str">
            <v>l33525</v>
          </cell>
          <cell r="C88" t="str">
            <v xml:space="preserve">LVTC  3 X 35 + N.25 mm2 </v>
          </cell>
          <cell r="D88" t="str">
            <v>mtr</v>
          </cell>
          <cell r="E88">
            <v>25839</v>
          </cell>
          <cell r="H88">
            <v>26100</v>
          </cell>
          <cell r="I88">
            <v>26100</v>
          </cell>
        </row>
        <row r="89">
          <cell r="B89" t="str">
            <v>l17</v>
          </cell>
          <cell r="C89" t="str">
            <v xml:space="preserve">LVTC  1 X 70 mm2 </v>
          </cell>
          <cell r="D89" t="str">
            <v>mtr</v>
          </cell>
          <cell r="E89">
            <v>9457</v>
          </cell>
          <cell r="H89">
            <v>9553</v>
          </cell>
          <cell r="I89">
            <v>9553</v>
          </cell>
        </row>
        <row r="90">
          <cell r="B90" t="str">
            <v>l21</v>
          </cell>
          <cell r="C90" t="str">
            <v>NFA2X 2 x 10 mm2</v>
          </cell>
          <cell r="D90" t="str">
            <v>mtr</v>
          </cell>
          <cell r="E90">
            <v>3326</v>
          </cell>
          <cell r="H90">
            <v>3360</v>
          </cell>
          <cell r="I90">
            <v>3750</v>
          </cell>
        </row>
        <row r="91">
          <cell r="B91" t="str">
            <v>l216</v>
          </cell>
          <cell r="C91" t="str">
            <v>NFA2X 2 x 16 mm2</v>
          </cell>
          <cell r="D91" t="str">
            <v>mtr</v>
          </cell>
          <cell r="E91">
            <v>5232</v>
          </cell>
          <cell r="H91">
            <v>5285</v>
          </cell>
          <cell r="I91">
            <v>4755</v>
          </cell>
        </row>
        <row r="92">
          <cell r="B92" t="str">
            <v>l225</v>
          </cell>
          <cell r="C92" t="str">
            <v>NFA2X 2 x 25 mm2</v>
          </cell>
          <cell r="D92" t="str">
            <v>mtr</v>
          </cell>
          <cell r="E92">
            <v>6835</v>
          </cell>
          <cell r="H92">
            <v>6905</v>
          </cell>
          <cell r="I92">
            <v>6905</v>
          </cell>
        </row>
        <row r="93">
          <cell r="B93" t="str">
            <v>l41</v>
          </cell>
          <cell r="C93" t="str">
            <v>NFA2X 4 x 10 mm2</v>
          </cell>
          <cell r="D93" t="str">
            <v>mtr</v>
          </cell>
          <cell r="E93">
            <v>7192</v>
          </cell>
          <cell r="H93">
            <v>7265</v>
          </cell>
          <cell r="I93">
            <v>6714</v>
          </cell>
        </row>
        <row r="94">
          <cell r="B94" t="str">
            <v>l416</v>
          </cell>
          <cell r="C94" t="str">
            <v>NFA2X 4 x 16 mm2</v>
          </cell>
          <cell r="D94" t="str">
            <v>mtr</v>
          </cell>
          <cell r="E94">
            <v>10132</v>
          </cell>
          <cell r="H94">
            <v>10235</v>
          </cell>
          <cell r="I94">
            <v>9640</v>
          </cell>
        </row>
        <row r="95">
          <cell r="B95" t="str">
            <v>l425</v>
          </cell>
          <cell r="C95" t="str">
            <v>NFA2X 4 x 25 mm2</v>
          </cell>
          <cell r="D95" t="str">
            <v>mtr</v>
          </cell>
          <cell r="E95">
            <v>13591</v>
          </cell>
          <cell r="H95">
            <v>13729</v>
          </cell>
          <cell r="I95">
            <v>13792</v>
          </cell>
        </row>
        <row r="96">
          <cell r="B96" t="str">
            <v>nyfgby44</v>
          </cell>
          <cell r="C96" t="str">
            <v>Kabel NYFGBY 4 x 4 mm2</v>
          </cell>
          <cell r="D96" t="str">
            <v>mtr</v>
          </cell>
          <cell r="E96">
            <v>27288</v>
          </cell>
          <cell r="H96">
            <v>27564</v>
          </cell>
          <cell r="I96">
            <v>27554</v>
          </cell>
        </row>
        <row r="97">
          <cell r="B97" t="str">
            <v>nyfgby45</v>
          </cell>
          <cell r="C97" t="str">
            <v>Kabel NYFGBY 4 x 50 mm2 CU</v>
          </cell>
          <cell r="D97" t="str">
            <v>mtr</v>
          </cell>
          <cell r="E97">
            <v>199633</v>
          </cell>
          <cell r="H97">
            <v>201650</v>
          </cell>
          <cell r="I97">
            <v>160403</v>
          </cell>
        </row>
        <row r="98">
          <cell r="B98" t="str">
            <v>nyfgby495</v>
          </cell>
          <cell r="C98" t="str">
            <v>Kabel NYFGBY 4 x 95 mm2 CU</v>
          </cell>
          <cell r="D98" t="str">
            <v>mtr</v>
          </cell>
          <cell r="E98">
            <v>378427</v>
          </cell>
          <cell r="H98">
            <v>382250</v>
          </cell>
          <cell r="I98">
            <v>282405</v>
          </cell>
        </row>
        <row r="99">
          <cell r="B99" t="str">
            <v>nyfgby415</v>
          </cell>
          <cell r="C99" t="str">
            <v>Kabel NYFGBY 4 x 150 mm2 CU</v>
          </cell>
          <cell r="D99" t="str">
            <v>mtr</v>
          </cell>
          <cell r="E99">
            <v>586575</v>
          </cell>
          <cell r="H99">
            <v>592500</v>
          </cell>
          <cell r="I99">
            <v>427957</v>
          </cell>
        </row>
        <row r="100">
          <cell r="B100" t="str">
            <v>nyy115</v>
          </cell>
          <cell r="C100" t="str">
            <v>Kabel NYY 1 x 150 mm2</v>
          </cell>
          <cell r="D100" t="str">
            <v>mtr</v>
          </cell>
          <cell r="E100">
            <v>122854</v>
          </cell>
          <cell r="H100">
            <v>124095</v>
          </cell>
          <cell r="I100">
            <v>93623</v>
          </cell>
        </row>
        <row r="101">
          <cell r="B101" t="str">
            <v>nas315</v>
          </cell>
          <cell r="C101" t="str">
            <v>Kabel NA2XSEFGBY 20 KV, 3 x 150 mm2</v>
          </cell>
          <cell r="D101" t="str">
            <v>mtr</v>
          </cell>
          <cell r="E101">
            <v>269720</v>
          </cell>
          <cell r="H101">
            <v>272445</v>
          </cell>
          <cell r="I101">
            <v>246800</v>
          </cell>
        </row>
        <row r="102">
          <cell r="B102" t="str">
            <v>na124</v>
          </cell>
          <cell r="C102" t="str">
            <v>Kabel NA2XSY 20 KV, 1 x 240 mm2</v>
          </cell>
          <cell r="D102" t="str">
            <v>mtr</v>
          </cell>
          <cell r="E102">
            <v>89788</v>
          </cell>
          <cell r="H102">
            <v>90695</v>
          </cell>
          <cell r="I102">
            <v>71523</v>
          </cell>
        </row>
        <row r="103">
          <cell r="B103" t="str">
            <v>na324</v>
          </cell>
          <cell r="C103" t="str">
            <v>Kabel NA2XSEYBY 20 KV, 3 x 240 mm2</v>
          </cell>
          <cell r="D103" t="str">
            <v>mtr</v>
          </cell>
          <cell r="E103">
            <v>312765</v>
          </cell>
          <cell r="H103">
            <v>315925</v>
          </cell>
          <cell r="I103">
            <v>260500</v>
          </cell>
        </row>
        <row r="104">
          <cell r="B104" t="str">
            <v>na112</v>
          </cell>
          <cell r="C104" t="str">
            <v>Kabel NA2XSY 20 KV, 1 x 120 mm2</v>
          </cell>
          <cell r="D104" t="str">
            <v>mtr</v>
          </cell>
          <cell r="E104">
            <v>0</v>
          </cell>
          <cell r="I104">
            <v>44875</v>
          </cell>
        </row>
        <row r="105">
          <cell r="B105" t="str">
            <v>na195</v>
          </cell>
          <cell r="C105" t="str">
            <v>Kabel NA2XSY 20 KV, 1 x 95 mm3</v>
          </cell>
          <cell r="D105" t="str">
            <v>mtr</v>
          </cell>
          <cell r="E105">
            <v>0</v>
          </cell>
          <cell r="I105">
            <v>57733</v>
          </cell>
        </row>
        <row r="106">
          <cell r="B106" t="str">
            <v>na395</v>
          </cell>
          <cell r="C106" t="str">
            <v>Kabel NA2XSEYBY 20 KV, 3 x 95 mm2</v>
          </cell>
          <cell r="D106" t="str">
            <v>mtr</v>
          </cell>
          <cell r="E106">
            <v>0</v>
          </cell>
          <cell r="I106">
            <v>192500</v>
          </cell>
        </row>
        <row r="107">
          <cell r="B107" t="str">
            <v>na2112</v>
          </cell>
          <cell r="C107" t="str">
            <v>Kabel NA2XS2Y 20 KV, 1 x 120 mm2</v>
          </cell>
          <cell r="D107" t="str">
            <v>mtr</v>
          </cell>
          <cell r="E107">
            <v>0</v>
          </cell>
          <cell r="I107">
            <v>42345</v>
          </cell>
        </row>
        <row r="108">
          <cell r="B108" t="str">
            <v>na2124</v>
          </cell>
          <cell r="C108" t="str">
            <v>Kabel NA2XS2Y 20 KV, 1 x 240 mm2</v>
          </cell>
          <cell r="D108" t="str">
            <v>mtr</v>
          </cell>
          <cell r="E108">
            <v>0</v>
          </cell>
          <cell r="I108">
            <v>73000</v>
          </cell>
        </row>
        <row r="109">
          <cell r="B109" t="str">
            <v>na3245</v>
          </cell>
          <cell r="C109" t="str">
            <v>Kabel NFA2XSY-T-3 x 240 + 50 mm2, 20 KV</v>
          </cell>
          <cell r="D109" t="str">
            <v>mtr</v>
          </cell>
          <cell r="E109">
            <v>0</v>
          </cell>
          <cell r="I109">
            <v>232000</v>
          </cell>
        </row>
        <row r="110">
          <cell r="B110" t="str">
            <v>nya25</v>
          </cell>
          <cell r="C110" t="str">
            <v>Kabel NYA Fleksibel 2,5 mm2</v>
          </cell>
          <cell r="D110" t="str">
            <v>mtr</v>
          </cell>
          <cell r="E110">
            <v>1881</v>
          </cell>
          <cell r="H110">
            <v>1901</v>
          </cell>
          <cell r="I110">
            <v>1901</v>
          </cell>
        </row>
        <row r="111">
          <cell r="B111" t="str">
            <v>nya16</v>
          </cell>
          <cell r="C111" t="str">
            <v>Kabel NYA Fleksibel 16 mm2</v>
          </cell>
          <cell r="D111" t="str">
            <v>mtr</v>
          </cell>
          <cell r="E111">
            <v>9702</v>
          </cell>
          <cell r="H111">
            <v>9800</v>
          </cell>
          <cell r="I111">
            <v>9800</v>
          </cell>
        </row>
        <row r="112">
          <cell r="E112">
            <v>0</v>
          </cell>
        </row>
        <row r="113">
          <cell r="C113" t="str">
            <v>SEPATU KABEL</v>
          </cell>
          <cell r="E113">
            <v>0</v>
          </cell>
        </row>
        <row r="114">
          <cell r="B114" t="str">
            <v>SCACR5</v>
          </cell>
          <cell r="C114" t="str">
            <v>Sepatu Kabel AL/CU Ring 50 mm2</v>
          </cell>
          <cell r="D114" t="str">
            <v>Bh</v>
          </cell>
          <cell r="E114">
            <v>48005</v>
          </cell>
          <cell r="H114">
            <v>48005</v>
          </cell>
          <cell r="I114">
            <v>43641</v>
          </cell>
        </row>
        <row r="115">
          <cell r="B115" t="str">
            <v>SCACR7</v>
          </cell>
          <cell r="C115" t="str">
            <v>Sepatu Kabel AL/CU Ring 70 mm2</v>
          </cell>
          <cell r="D115" t="str">
            <v>Bh</v>
          </cell>
          <cell r="E115">
            <v>50699</v>
          </cell>
          <cell r="H115">
            <v>50699</v>
          </cell>
          <cell r="I115">
            <v>46090</v>
          </cell>
        </row>
        <row r="116">
          <cell r="B116" t="str">
            <v>SCACR95</v>
          </cell>
          <cell r="C116" t="str">
            <v>Sepatu Kabel AL/CU Ring 95 mm2</v>
          </cell>
          <cell r="D116" t="str">
            <v>Bh</v>
          </cell>
          <cell r="E116">
            <v>53342</v>
          </cell>
          <cell r="H116">
            <v>53342</v>
          </cell>
          <cell r="I116">
            <v>48493</v>
          </cell>
        </row>
        <row r="117">
          <cell r="B117" t="str">
            <v>SCACR12</v>
          </cell>
          <cell r="C117" t="str">
            <v>Sepatu Kabel AL/CU Ring 120 mm2</v>
          </cell>
          <cell r="D117" t="str">
            <v>Bh</v>
          </cell>
          <cell r="E117">
            <v>60660</v>
          </cell>
          <cell r="H117">
            <v>60660</v>
          </cell>
          <cell r="I117">
            <v>55146</v>
          </cell>
        </row>
        <row r="118">
          <cell r="B118" t="str">
            <v>SCACR15</v>
          </cell>
          <cell r="C118" t="str">
            <v>Sepatu Kabel AL/CU Ring 150 mm2</v>
          </cell>
          <cell r="D118" t="str">
            <v>Bh</v>
          </cell>
          <cell r="E118">
            <v>72792</v>
          </cell>
          <cell r="H118">
            <v>72792</v>
          </cell>
          <cell r="I118">
            <v>66175</v>
          </cell>
        </row>
        <row r="119">
          <cell r="B119" t="str">
            <v>SCACR185</v>
          </cell>
          <cell r="C119" t="str">
            <v>Sepatu Kabel AL/CU Ring 185 mm2</v>
          </cell>
          <cell r="D119" t="str">
            <v>Bh</v>
          </cell>
          <cell r="E119">
            <v>82668</v>
          </cell>
          <cell r="H119">
            <v>82668</v>
          </cell>
          <cell r="I119">
            <v>75153</v>
          </cell>
        </row>
        <row r="120">
          <cell r="B120" t="str">
            <v>SCACR24</v>
          </cell>
          <cell r="C120" t="str">
            <v>Sepatu Kabel AL/CU Ring 240 mm2</v>
          </cell>
          <cell r="D120" t="str">
            <v>Bh</v>
          </cell>
          <cell r="E120">
            <v>95323</v>
          </cell>
          <cell r="H120">
            <v>95323</v>
          </cell>
          <cell r="I120">
            <v>86658</v>
          </cell>
        </row>
        <row r="121">
          <cell r="B121" t="str">
            <v>SCACK30</v>
          </cell>
          <cell r="C121" t="str">
            <v>Sepatu Kabel AL/CU Kepala 50 mm2</v>
          </cell>
          <cell r="D121" t="str">
            <v>Bh</v>
          </cell>
          <cell r="E121">
            <v>36025</v>
          </cell>
          <cell r="H121">
            <v>36025</v>
          </cell>
          <cell r="I121">
            <v>32750</v>
          </cell>
        </row>
        <row r="122">
          <cell r="B122" t="str">
            <v>SCACK5</v>
          </cell>
          <cell r="C122" t="str">
            <v>Sepatu Kabel AL/CU Kepala 70 mm2</v>
          </cell>
          <cell r="D122" t="str">
            <v>Bh</v>
          </cell>
          <cell r="E122">
            <v>39050</v>
          </cell>
          <cell r="H122">
            <v>39050</v>
          </cell>
          <cell r="I122">
            <v>35500</v>
          </cell>
        </row>
        <row r="123">
          <cell r="B123" t="str">
            <v>SCACK7</v>
          </cell>
          <cell r="C123" t="str">
            <v>Sepatu Kabel AL/CU Kepala 95 mm2</v>
          </cell>
          <cell r="D123" t="str">
            <v>Bh</v>
          </cell>
          <cell r="E123">
            <v>40975</v>
          </cell>
          <cell r="H123">
            <v>40975</v>
          </cell>
          <cell r="I123">
            <v>34250</v>
          </cell>
        </row>
        <row r="124">
          <cell r="B124" t="str">
            <v>SCACK95</v>
          </cell>
          <cell r="C124" t="str">
            <v>Sepatu Kabel AL/CU Kepala 120 mm2</v>
          </cell>
          <cell r="D124" t="str">
            <v>Bh</v>
          </cell>
          <cell r="E124">
            <v>43065</v>
          </cell>
          <cell r="H124">
            <v>43065</v>
          </cell>
          <cell r="I124">
            <v>39150</v>
          </cell>
        </row>
        <row r="125">
          <cell r="B125" t="str">
            <v>SCACK12</v>
          </cell>
          <cell r="C125" t="str">
            <v>Sepatu Kabel AL/CU Kepala 150 mm2</v>
          </cell>
          <cell r="D125" t="str">
            <v>Bh</v>
          </cell>
          <cell r="E125">
            <v>49335</v>
          </cell>
          <cell r="H125">
            <v>49335</v>
          </cell>
          <cell r="I125">
            <v>44850</v>
          </cell>
        </row>
        <row r="126">
          <cell r="B126" t="str">
            <v>SCACK15</v>
          </cell>
          <cell r="C126" t="str">
            <v>Sepatu Kabel AL/CU Kepala 185 mm2</v>
          </cell>
          <cell r="D126" t="str">
            <v>Bh</v>
          </cell>
          <cell r="E126">
            <v>60335</v>
          </cell>
          <cell r="H126">
            <v>60335</v>
          </cell>
          <cell r="I126">
            <v>54850</v>
          </cell>
        </row>
        <row r="127">
          <cell r="B127" t="str">
            <v>SCACK185</v>
          </cell>
          <cell r="C127" t="str">
            <v>Sepatu Kabel AL/CU Kepala 240 mm2</v>
          </cell>
          <cell r="D127" t="str">
            <v>Bh</v>
          </cell>
          <cell r="E127">
            <v>63195</v>
          </cell>
          <cell r="H127">
            <v>63195</v>
          </cell>
          <cell r="I127">
            <v>57450</v>
          </cell>
        </row>
        <row r="128">
          <cell r="B128" t="str">
            <v>Scaa35</v>
          </cell>
          <cell r="C128" t="str">
            <v>Sepatu Kabel AL/AL 35 mm2</v>
          </cell>
          <cell r="D128" t="str">
            <v>Bh</v>
          </cell>
          <cell r="E128">
            <v>6932</v>
          </cell>
          <cell r="H128">
            <v>6932</v>
          </cell>
          <cell r="I128">
            <v>6302</v>
          </cell>
        </row>
        <row r="129">
          <cell r="B129" t="str">
            <v>Scaa5</v>
          </cell>
          <cell r="C129" t="str">
            <v>Sepatu Kabel AL/AL 50 mm2</v>
          </cell>
          <cell r="D129" t="str">
            <v>Bh</v>
          </cell>
          <cell r="E129">
            <v>7370</v>
          </cell>
          <cell r="H129">
            <v>7370</v>
          </cell>
          <cell r="I129">
            <v>6700</v>
          </cell>
        </row>
        <row r="130">
          <cell r="B130" t="str">
            <v>Scaa7</v>
          </cell>
          <cell r="C130" t="str">
            <v>Sepatu Kabel AL/AL 70 mm2</v>
          </cell>
          <cell r="D130" t="str">
            <v>Bh</v>
          </cell>
          <cell r="E130">
            <v>7370</v>
          </cell>
          <cell r="H130">
            <v>7370</v>
          </cell>
          <cell r="I130">
            <v>6700</v>
          </cell>
        </row>
        <row r="131">
          <cell r="B131" t="str">
            <v>Scaa95</v>
          </cell>
          <cell r="C131" t="str">
            <v>Sepatu Kabel AL/AL 95 mm2</v>
          </cell>
          <cell r="D131" t="str">
            <v>Bh</v>
          </cell>
          <cell r="E131">
            <v>8665</v>
          </cell>
          <cell r="H131">
            <v>8665</v>
          </cell>
          <cell r="I131">
            <v>7878</v>
          </cell>
        </row>
        <row r="132">
          <cell r="B132" t="str">
            <v>Scaa12</v>
          </cell>
          <cell r="C132" t="str">
            <v>Sepatu Kabel AL/AL 120 mm2</v>
          </cell>
          <cell r="D132" t="str">
            <v>Bh</v>
          </cell>
          <cell r="E132">
            <v>10837</v>
          </cell>
          <cell r="H132">
            <v>10837</v>
          </cell>
          <cell r="I132">
            <v>9852</v>
          </cell>
        </row>
        <row r="133">
          <cell r="B133" t="str">
            <v>Scaa15</v>
          </cell>
          <cell r="C133" t="str">
            <v>Sepatu Kabel AL/AL 150 mm2</v>
          </cell>
          <cell r="D133" t="str">
            <v>Bh</v>
          </cell>
          <cell r="E133">
            <v>14732</v>
          </cell>
          <cell r="H133">
            <v>14732</v>
          </cell>
          <cell r="I133">
            <v>13393</v>
          </cell>
        </row>
        <row r="134">
          <cell r="B134" t="str">
            <v>Scaa24</v>
          </cell>
          <cell r="C134" t="str">
            <v>Sepatu Kabel AL/AL 240 mm2</v>
          </cell>
          <cell r="D134" t="str">
            <v>Bh</v>
          </cell>
          <cell r="E134">
            <v>19503</v>
          </cell>
          <cell r="H134">
            <v>19503</v>
          </cell>
          <cell r="I134">
            <v>17730</v>
          </cell>
        </row>
        <row r="135">
          <cell r="B135" t="str">
            <v>Sccc35</v>
          </cell>
          <cell r="C135" t="str">
            <v>Sepatu Kabel CU/CU 35 mm2</v>
          </cell>
          <cell r="D135" t="str">
            <v>Bh</v>
          </cell>
          <cell r="E135">
            <v>15756</v>
          </cell>
          <cell r="H135">
            <v>15756</v>
          </cell>
          <cell r="I135">
            <v>15756</v>
          </cell>
        </row>
        <row r="136">
          <cell r="B136" t="str">
            <v>Sccc5</v>
          </cell>
          <cell r="C136" t="str">
            <v>Sepatu Kabel CU/CU 50 mm2</v>
          </cell>
          <cell r="D136" t="str">
            <v>Bh</v>
          </cell>
          <cell r="E136">
            <v>17730</v>
          </cell>
          <cell r="H136">
            <v>17730</v>
          </cell>
          <cell r="I136">
            <v>17730</v>
          </cell>
        </row>
        <row r="137">
          <cell r="B137" t="str">
            <v>Sccc7</v>
          </cell>
          <cell r="C137" t="str">
            <v>Sepatu Kabel CU/CU 70 mm2</v>
          </cell>
          <cell r="D137" t="str">
            <v>Bh</v>
          </cell>
          <cell r="E137">
            <v>22846</v>
          </cell>
          <cell r="H137">
            <v>22846</v>
          </cell>
          <cell r="I137">
            <v>22846</v>
          </cell>
        </row>
        <row r="138">
          <cell r="B138" t="str">
            <v>Sccc95</v>
          </cell>
          <cell r="C138" t="str">
            <v>Sepatu Kabel CU/CU 95 mm2</v>
          </cell>
          <cell r="D138" t="str">
            <v>Bh</v>
          </cell>
          <cell r="E138">
            <v>28360</v>
          </cell>
          <cell r="H138">
            <v>28360</v>
          </cell>
          <cell r="I138">
            <v>28360</v>
          </cell>
        </row>
        <row r="139">
          <cell r="B139" t="str">
            <v>Sccc12</v>
          </cell>
          <cell r="C139" t="str">
            <v>Sepatu Kabel CU/CU 120 mm2</v>
          </cell>
          <cell r="D139" t="str">
            <v>Bh</v>
          </cell>
          <cell r="E139">
            <v>45498</v>
          </cell>
          <cell r="H139">
            <v>45498</v>
          </cell>
        </row>
        <row r="140">
          <cell r="B140" t="str">
            <v>Sccc15</v>
          </cell>
          <cell r="C140" t="str">
            <v>Sepatu Kabel CU/CU 150 mm2</v>
          </cell>
          <cell r="D140" t="str">
            <v>Bh</v>
          </cell>
          <cell r="E140">
            <v>45498</v>
          </cell>
          <cell r="H140">
            <v>45498</v>
          </cell>
          <cell r="I140">
            <v>45498</v>
          </cell>
        </row>
        <row r="141">
          <cell r="B141" t="str">
            <v>Sccc24</v>
          </cell>
          <cell r="C141" t="str">
            <v>Sepatu Kabel CU/CU 240 mm2</v>
          </cell>
          <cell r="D141" t="str">
            <v>Bh</v>
          </cell>
          <cell r="E141">
            <v>79568</v>
          </cell>
          <cell r="H141">
            <v>79568</v>
          </cell>
          <cell r="I141">
            <v>79568</v>
          </cell>
        </row>
        <row r="142">
          <cell r="E142">
            <v>0</v>
          </cell>
        </row>
        <row r="143">
          <cell r="C143" t="str">
            <v>TIANG BETON</v>
          </cell>
          <cell r="E143">
            <v>0</v>
          </cell>
        </row>
        <row r="144">
          <cell r="B144" t="str">
            <v>pc710</v>
          </cell>
          <cell r="C144" t="str">
            <v>Tiang beton C 7  100 daN</v>
          </cell>
          <cell r="D144" t="str">
            <v>Batang</v>
          </cell>
          <cell r="E144">
            <v>1041957</v>
          </cell>
          <cell r="H144">
            <v>1043000</v>
          </cell>
          <cell r="I144">
            <v>755040</v>
          </cell>
          <cell r="L144" t="str">
            <v>Sudah termasuk angkutan dan</v>
          </cell>
        </row>
        <row r="145">
          <cell r="B145" t="str">
            <v>pc710e</v>
          </cell>
          <cell r="C145" t="str">
            <v>Tiang beton C 7  100 daN+E</v>
          </cell>
          <cell r="D145" t="str">
            <v>Batang</v>
          </cell>
          <cell r="E145">
            <v>1116882</v>
          </cell>
          <cell r="H145">
            <v>1118000</v>
          </cell>
          <cell r="I145">
            <v>815540</v>
          </cell>
          <cell r="L145" t="str">
            <v>ongkos pasang</v>
          </cell>
        </row>
        <row r="146">
          <cell r="B146" t="str">
            <v>pc910</v>
          </cell>
          <cell r="C146" t="str">
            <v>Tiang beton C 9  100 daN</v>
          </cell>
          <cell r="D146" t="str">
            <v>Batang</v>
          </cell>
          <cell r="E146">
            <v>1361637</v>
          </cell>
          <cell r="H146">
            <v>1363000</v>
          </cell>
          <cell r="I146">
            <v>972840</v>
          </cell>
        </row>
        <row r="147">
          <cell r="B147" t="str">
            <v>pc910e</v>
          </cell>
          <cell r="C147" t="str">
            <v>Tiang beton C 9  100 daN+E</v>
          </cell>
          <cell r="D147" t="str">
            <v>Batang</v>
          </cell>
          <cell r="E147">
            <v>1459539</v>
          </cell>
          <cell r="H147">
            <v>1461000</v>
          </cell>
          <cell r="I147">
            <v>1049840</v>
          </cell>
        </row>
        <row r="148">
          <cell r="B148" t="str">
            <v>pc920</v>
          </cell>
          <cell r="C148" t="str">
            <v>Tiang beton C 9  200 daN</v>
          </cell>
          <cell r="D148" t="str">
            <v>Batang</v>
          </cell>
          <cell r="E148">
            <v>1527471</v>
          </cell>
          <cell r="H148">
            <v>1529000</v>
          </cell>
          <cell r="I148">
            <v>1098790</v>
          </cell>
        </row>
        <row r="149">
          <cell r="B149" t="str">
            <v>pc920e</v>
          </cell>
          <cell r="C149" t="str">
            <v>Tiang beton C 9  200 daN+E</v>
          </cell>
          <cell r="D149" t="str">
            <v>Batang</v>
          </cell>
          <cell r="E149">
            <v>1625373</v>
          </cell>
          <cell r="H149">
            <v>1627000</v>
          </cell>
          <cell r="I149">
            <v>1175790</v>
          </cell>
        </row>
        <row r="150">
          <cell r="B150" t="str">
            <v>pc1120</v>
          </cell>
          <cell r="C150" t="str">
            <v>Tiang beton C 11  200 daN</v>
          </cell>
          <cell r="D150" t="str">
            <v>Batang</v>
          </cell>
          <cell r="E150">
            <v>2247750</v>
          </cell>
          <cell r="H150">
            <v>2250000</v>
          </cell>
          <cell r="I150">
            <v>1546160</v>
          </cell>
        </row>
        <row r="151">
          <cell r="B151" t="str">
            <v>pc1120e</v>
          </cell>
          <cell r="C151" t="str">
            <v>Tiang beton C 11  200 daN+E</v>
          </cell>
          <cell r="D151" t="str">
            <v>Batang</v>
          </cell>
          <cell r="E151">
            <v>2357640</v>
          </cell>
          <cell r="H151">
            <v>2360000</v>
          </cell>
          <cell r="I151">
            <v>1642960</v>
          </cell>
        </row>
        <row r="152">
          <cell r="B152" t="str">
            <v>pc1135</v>
          </cell>
          <cell r="C152" t="str">
            <v>Tiang beton C 11  350 daN</v>
          </cell>
          <cell r="D152" t="str">
            <v>Batang</v>
          </cell>
          <cell r="E152">
            <v>2613384</v>
          </cell>
          <cell r="H152">
            <v>2616000</v>
          </cell>
          <cell r="I152">
            <v>1823030</v>
          </cell>
        </row>
        <row r="153">
          <cell r="B153" t="str">
            <v>pc1135e</v>
          </cell>
          <cell r="C153" t="str">
            <v>Tiang beton C 11  350 daN+E</v>
          </cell>
          <cell r="D153" t="str">
            <v>Batang</v>
          </cell>
          <cell r="E153">
            <v>2723274</v>
          </cell>
          <cell r="H153">
            <v>2726000</v>
          </cell>
          <cell r="I153">
            <v>1919180</v>
          </cell>
        </row>
        <row r="154">
          <cell r="B154" t="str">
            <v>pc1220</v>
          </cell>
          <cell r="C154" t="str">
            <v>Tiang beton C 12  200 daN</v>
          </cell>
          <cell r="D154" t="str">
            <v>Batang</v>
          </cell>
          <cell r="E154">
            <v>2672325</v>
          </cell>
          <cell r="H154">
            <v>2675000</v>
          </cell>
          <cell r="I154">
            <v>1819180</v>
          </cell>
        </row>
        <row r="155">
          <cell r="B155" t="str">
            <v>pc1220e</v>
          </cell>
          <cell r="C155" t="str">
            <v>Tiang beton C 12  200 daN+E</v>
          </cell>
          <cell r="D155" t="str">
            <v>Batang</v>
          </cell>
          <cell r="E155">
            <v>2814183</v>
          </cell>
          <cell r="H155">
            <v>2817000</v>
          </cell>
          <cell r="I155">
            <v>1930280</v>
          </cell>
        </row>
        <row r="156">
          <cell r="B156" t="str">
            <v>pc1235</v>
          </cell>
          <cell r="C156" t="str">
            <v>Tiang beton C 12  350 daN</v>
          </cell>
          <cell r="D156" t="str">
            <v>Batang</v>
          </cell>
          <cell r="E156">
            <v>2930067</v>
          </cell>
          <cell r="H156">
            <v>2933000</v>
          </cell>
          <cell r="I156">
            <v>2129050</v>
          </cell>
        </row>
        <row r="157">
          <cell r="B157" t="str">
            <v>pc1235e</v>
          </cell>
          <cell r="C157" t="str">
            <v>Tiang beton C 12  350 daN+E</v>
          </cell>
          <cell r="D157" t="str">
            <v>Batang</v>
          </cell>
          <cell r="E157">
            <v>3071925</v>
          </cell>
          <cell r="H157">
            <v>3075000</v>
          </cell>
          <cell r="I157">
            <v>2240150</v>
          </cell>
        </row>
        <row r="158">
          <cell r="B158" t="str">
            <v>pc1250</v>
          </cell>
          <cell r="C158" t="str">
            <v>Tiang beton C 12  500 daN</v>
          </cell>
          <cell r="D158" t="str">
            <v>Batang</v>
          </cell>
          <cell r="E158">
            <v>3429567</v>
          </cell>
          <cell r="H158">
            <v>3433000</v>
          </cell>
          <cell r="I158">
            <v>2489410</v>
          </cell>
        </row>
        <row r="159">
          <cell r="B159" t="str">
            <v>pc1250e</v>
          </cell>
          <cell r="C159" t="str">
            <v>Tiang beton C 12  500 daN+E</v>
          </cell>
          <cell r="D159" t="str">
            <v>Batang</v>
          </cell>
          <cell r="E159">
            <v>3571425</v>
          </cell>
          <cell r="H159">
            <v>3575000</v>
          </cell>
          <cell r="I159">
            <v>2600510</v>
          </cell>
        </row>
        <row r="160">
          <cell r="B160" t="str">
            <v>pc1335</v>
          </cell>
          <cell r="C160" t="str">
            <v>Tiang beton C 13  350 daN</v>
          </cell>
          <cell r="D160" t="str">
            <v>Batang</v>
          </cell>
          <cell r="E160">
            <v>3596400</v>
          </cell>
          <cell r="H160">
            <v>3600000</v>
          </cell>
          <cell r="I160">
            <v>2626800</v>
          </cell>
        </row>
        <row r="161">
          <cell r="B161" t="str">
            <v>pc1335e</v>
          </cell>
          <cell r="C161" t="str">
            <v>Tiang beton C 13  350 daN+E</v>
          </cell>
          <cell r="D161" t="str">
            <v>Batang</v>
          </cell>
          <cell r="E161">
            <v>3743253</v>
          </cell>
          <cell r="H161">
            <v>3747000</v>
          </cell>
          <cell r="I161">
            <v>2742400</v>
          </cell>
        </row>
        <row r="162">
          <cell r="B162" t="str">
            <v>pc1350</v>
          </cell>
          <cell r="C162" t="str">
            <v>Tiang beton C 13  500 daN</v>
          </cell>
          <cell r="D162" t="str">
            <v>Batang</v>
          </cell>
          <cell r="E162">
            <v>3846150</v>
          </cell>
          <cell r="H162">
            <v>3850000</v>
          </cell>
          <cell r="I162">
            <v>2800490</v>
          </cell>
        </row>
        <row r="163">
          <cell r="B163" t="str">
            <v>pc1350e</v>
          </cell>
          <cell r="C163" t="str">
            <v>Tiang beton C 13  500 daN+E</v>
          </cell>
          <cell r="D163" t="str">
            <v>Batang</v>
          </cell>
          <cell r="E163">
            <v>3993003</v>
          </cell>
          <cell r="H163">
            <v>3997000</v>
          </cell>
          <cell r="I163">
            <v>2917090</v>
          </cell>
        </row>
        <row r="164">
          <cell r="B164" t="str">
            <v>pc1435</v>
          </cell>
          <cell r="C164" t="str">
            <v>Tiang beton C 14  350 daN</v>
          </cell>
          <cell r="D164" t="str">
            <v>Batang</v>
          </cell>
          <cell r="E164">
            <v>4067928</v>
          </cell>
          <cell r="H164">
            <v>4072000</v>
          </cell>
          <cell r="I164">
            <v>2940740</v>
          </cell>
        </row>
        <row r="165">
          <cell r="B165" t="str">
            <v>pc1435e</v>
          </cell>
          <cell r="C165" t="str">
            <v>Tiang beton C 14  350 daN+E</v>
          </cell>
          <cell r="D165" t="str">
            <v>Batang</v>
          </cell>
          <cell r="E165">
            <v>4229766</v>
          </cell>
          <cell r="H165">
            <v>4234000</v>
          </cell>
          <cell r="I165">
            <v>3066140</v>
          </cell>
        </row>
        <row r="166">
          <cell r="B166" t="str">
            <v>pc1450</v>
          </cell>
          <cell r="C166" t="str">
            <v>Tiang beton C 14  500 daN</v>
          </cell>
          <cell r="D166" t="str">
            <v>Batang</v>
          </cell>
          <cell r="E166">
            <v>4512483</v>
          </cell>
          <cell r="H166">
            <v>4517000</v>
          </cell>
          <cell r="I166">
            <v>3257980</v>
          </cell>
        </row>
        <row r="167">
          <cell r="B167" t="str">
            <v>pc1450e</v>
          </cell>
          <cell r="C167" t="str">
            <v>Tiang beton C 14  500 daN+E</v>
          </cell>
          <cell r="D167" t="str">
            <v>Batang</v>
          </cell>
          <cell r="E167">
            <v>4674321</v>
          </cell>
          <cell r="H167">
            <v>4679000</v>
          </cell>
          <cell r="I167">
            <v>3383380</v>
          </cell>
        </row>
        <row r="168">
          <cell r="E168">
            <v>0</v>
          </cell>
        </row>
        <row r="169">
          <cell r="C169" t="str">
            <v>ISOLATOR</v>
          </cell>
          <cell r="E169">
            <v>0</v>
          </cell>
        </row>
        <row r="170">
          <cell r="B170" t="str">
            <v>itss</v>
          </cell>
          <cell r="C170" t="str">
            <v>Isolator Tumpu (Short Shank) 20 KV</v>
          </cell>
          <cell r="D170" t="str">
            <v>Bh</v>
          </cell>
          <cell r="E170">
            <v>160000</v>
          </cell>
          <cell r="H170">
            <v>160000</v>
          </cell>
          <cell r="I170">
            <v>155000</v>
          </cell>
        </row>
        <row r="171">
          <cell r="B171" t="str">
            <v>itls</v>
          </cell>
          <cell r="C171" t="str">
            <v>Isolator Tumpu (Long Shank) 20 KV</v>
          </cell>
          <cell r="D171" t="str">
            <v>Bh</v>
          </cell>
          <cell r="E171">
            <v>160000</v>
          </cell>
          <cell r="H171">
            <v>160000</v>
          </cell>
          <cell r="I171">
            <v>165000</v>
          </cell>
        </row>
        <row r="172">
          <cell r="B172" t="str">
            <v>sus</v>
          </cell>
          <cell r="C172" t="str">
            <v>Isolator Tarik (Suspension) 20 KV</v>
          </cell>
          <cell r="D172" t="str">
            <v>Set</v>
          </cell>
          <cell r="E172">
            <v>182000</v>
          </cell>
          <cell r="H172">
            <v>182000</v>
          </cell>
          <cell r="I172">
            <v>185000</v>
          </cell>
        </row>
        <row r="173">
          <cell r="B173" t="str">
            <v>suskom</v>
          </cell>
          <cell r="C173" t="str">
            <v>Isolator Tarik (Suspension) 20 KV Komplit dengan Strain Clamp</v>
          </cell>
          <cell r="D173" t="str">
            <v>Set</v>
          </cell>
          <cell r="E173">
            <v>280000</v>
          </cell>
          <cell r="H173">
            <v>280000</v>
          </cell>
          <cell r="I173">
            <v>257500</v>
          </cell>
        </row>
        <row r="174">
          <cell r="C174" t="str">
            <v>dengan Strain Clamp</v>
          </cell>
          <cell r="E174">
            <v>0</v>
          </cell>
        </row>
        <row r="175">
          <cell r="B175" t="str">
            <v>sch</v>
          </cell>
          <cell r="C175" t="str">
            <v>Schackle Anchor 5/8 (Schakel hang + clevel com)</v>
          </cell>
          <cell r="D175" t="str">
            <v>Bh</v>
          </cell>
          <cell r="E175">
            <v>10650</v>
          </cell>
          <cell r="H175">
            <v>10650</v>
          </cell>
          <cell r="I175">
            <v>7500</v>
          </cell>
        </row>
        <row r="176">
          <cell r="E176">
            <v>0</v>
          </cell>
        </row>
        <row r="177">
          <cell r="C177" t="str">
            <v>ABSW</v>
          </cell>
          <cell r="E177">
            <v>0</v>
          </cell>
        </row>
        <row r="178">
          <cell r="B178" t="str">
            <v>absw</v>
          </cell>
          <cell r="C178" t="str">
            <v>Load Break Switch 20 KV, 630 A</v>
          </cell>
          <cell r="D178" t="str">
            <v>Unit</v>
          </cell>
          <cell r="E178">
            <v>17500000</v>
          </cell>
          <cell r="H178">
            <v>17500000</v>
          </cell>
          <cell r="I178">
            <v>18000000</v>
          </cell>
        </row>
        <row r="179">
          <cell r="B179" t="str">
            <v>abswm</v>
          </cell>
          <cell r="C179" t="str">
            <v>Load Break Switch 20 KV, 630 A ( Motorized )</v>
          </cell>
          <cell r="D179" t="str">
            <v>Unit</v>
          </cell>
          <cell r="E179">
            <v>128000000</v>
          </cell>
          <cell r="H179">
            <v>128000000</v>
          </cell>
          <cell r="I179">
            <v>65000000</v>
          </cell>
        </row>
        <row r="180">
          <cell r="B180" t="str">
            <v>sabsw</v>
          </cell>
          <cell r="C180" t="str">
            <v xml:space="preserve"> Setang ABSW</v>
          </cell>
          <cell r="D180" t="str">
            <v>Bh</v>
          </cell>
          <cell r="E180">
            <v>165000</v>
          </cell>
          <cell r="H180">
            <v>165000</v>
          </cell>
        </row>
        <row r="182">
          <cell r="C182" t="str">
            <v>DS</v>
          </cell>
          <cell r="E182">
            <v>0</v>
          </cell>
        </row>
        <row r="183">
          <cell r="B183" t="str">
            <v>ds</v>
          </cell>
          <cell r="C183" t="str">
            <v>Disconnecting Switch 20 kV - 630 A</v>
          </cell>
          <cell r="D183" t="str">
            <v>Set</v>
          </cell>
          <cell r="E183">
            <v>7500000</v>
          </cell>
          <cell r="H183">
            <v>7500000</v>
          </cell>
          <cell r="I183">
            <v>8750000</v>
          </cell>
        </row>
        <row r="184">
          <cell r="E184">
            <v>0</v>
          </cell>
        </row>
        <row r="185">
          <cell r="C185" t="str">
            <v>ARESTER</v>
          </cell>
          <cell r="E185">
            <v>0</v>
          </cell>
        </row>
        <row r="186">
          <cell r="B186" t="str">
            <v>arr5</v>
          </cell>
          <cell r="C186" t="str">
            <v>Lighting Arester 20 KV,  5 KA</v>
          </cell>
          <cell r="D186" t="str">
            <v>Bh</v>
          </cell>
          <cell r="E186">
            <v>537500</v>
          </cell>
          <cell r="H186">
            <v>537500</v>
          </cell>
          <cell r="I186">
            <v>537500</v>
          </cell>
        </row>
        <row r="187">
          <cell r="B187" t="str">
            <v>arr10</v>
          </cell>
          <cell r="C187" t="str">
            <v>Lighting Arester 20 KV,  10 KA</v>
          </cell>
          <cell r="D187" t="str">
            <v>Bh</v>
          </cell>
          <cell r="E187">
            <v>613010</v>
          </cell>
          <cell r="H187">
            <v>613010</v>
          </cell>
          <cell r="I187">
            <v>613010</v>
          </cell>
        </row>
        <row r="188">
          <cell r="E188">
            <v>0</v>
          </cell>
        </row>
        <row r="189">
          <cell r="C189" t="str">
            <v>CAPACITOR POLE MOUNTED</v>
          </cell>
          <cell r="E189">
            <v>0</v>
          </cell>
        </row>
        <row r="190">
          <cell r="B190" t="str">
            <v>mcc</v>
          </cell>
          <cell r="C190" t="str">
            <v>Micro Cap Controller</v>
          </cell>
          <cell r="D190" t="str">
            <v>Bh</v>
          </cell>
          <cell r="E190">
            <v>18410845</v>
          </cell>
          <cell r="H190">
            <v>18410845</v>
          </cell>
          <cell r="I190">
            <v>18410845</v>
          </cell>
        </row>
        <row r="191">
          <cell r="B191" t="str">
            <v>cs</v>
          </cell>
          <cell r="C191" t="str">
            <v>Current Sensor</v>
          </cell>
          <cell r="D191" t="str">
            <v>Bh</v>
          </cell>
          <cell r="E191">
            <v>13149105</v>
          </cell>
          <cell r="H191">
            <v>13149105</v>
          </cell>
          <cell r="I191">
            <v>13149105</v>
          </cell>
        </row>
        <row r="192">
          <cell r="E192">
            <v>0</v>
          </cell>
        </row>
        <row r="193">
          <cell r="C193" t="str">
            <v>ACCESSORIES APP</v>
          </cell>
          <cell r="E193">
            <v>0</v>
          </cell>
        </row>
        <row r="194">
          <cell r="B194" t="str">
            <v>ksg</v>
          </cell>
          <cell r="C194" t="str">
            <v>Kawat segel</v>
          </cell>
          <cell r="D194" t="str">
            <v>Roll</v>
          </cell>
          <cell r="E194">
            <v>60000</v>
          </cell>
          <cell r="H194">
            <v>60000</v>
          </cell>
          <cell r="I194">
            <v>45000</v>
          </cell>
        </row>
        <row r="195">
          <cell r="B195" t="str">
            <v>ts</v>
          </cell>
          <cell r="C195" t="str">
            <v>Timah Segel</v>
          </cell>
          <cell r="D195" t="str">
            <v>Kg</v>
          </cell>
          <cell r="E195">
            <v>45000</v>
          </cell>
          <cell r="H195">
            <v>45000</v>
          </cell>
          <cell r="I195">
            <v>20690</v>
          </cell>
        </row>
        <row r="196">
          <cell r="B196" t="str">
            <v>swc16</v>
          </cell>
          <cell r="C196" t="str">
            <v>Service Wedge Clamp 616</v>
          </cell>
          <cell r="D196" t="str">
            <v>Set</v>
          </cell>
          <cell r="E196">
            <v>2750</v>
          </cell>
          <cell r="H196">
            <v>2750</v>
          </cell>
          <cell r="I196">
            <v>2500</v>
          </cell>
        </row>
        <row r="197">
          <cell r="B197" t="str">
            <v>swc25</v>
          </cell>
          <cell r="C197" t="str">
            <v>Service Wedge Clamp 625</v>
          </cell>
          <cell r="D197" t="str">
            <v>Set</v>
          </cell>
          <cell r="E197">
            <v>3750</v>
          </cell>
          <cell r="H197">
            <v>3750</v>
          </cell>
          <cell r="I197">
            <v>3500</v>
          </cell>
        </row>
        <row r="198">
          <cell r="B198" t="str">
            <v>shc</v>
          </cell>
          <cell r="C198" t="str">
            <v>Strain Hook Clamp 1 1/2"</v>
          </cell>
          <cell r="D198" t="str">
            <v>Set</v>
          </cell>
          <cell r="E198">
            <v>6500</v>
          </cell>
          <cell r="H198">
            <v>6500</v>
          </cell>
          <cell r="I198">
            <v>5000</v>
          </cell>
        </row>
        <row r="199">
          <cell r="B199" t="str">
            <v>lm</v>
          </cell>
          <cell r="C199" t="str">
            <v>Loden Manset 0,8 Kg</v>
          </cell>
          <cell r="D199" t="str">
            <v>Bh</v>
          </cell>
          <cell r="E199">
            <v>36000</v>
          </cell>
          <cell r="H199">
            <v>36000</v>
          </cell>
          <cell r="I199">
            <v>15000</v>
          </cell>
        </row>
        <row r="200">
          <cell r="B200" t="str">
            <v>pc</v>
          </cell>
          <cell r="C200" t="str">
            <v>Protective Cup 1 1/2" P</v>
          </cell>
          <cell r="D200" t="str">
            <v>Set</v>
          </cell>
          <cell r="E200">
            <v>3750</v>
          </cell>
          <cell r="H200">
            <v>3750</v>
          </cell>
          <cell r="I200">
            <v>3250</v>
          </cell>
        </row>
        <row r="201">
          <cell r="B201" t="str">
            <v>ct257</v>
          </cell>
          <cell r="C201" t="str">
            <v>Connector Tembus ( 6-25 / 35-70 ) mm2</v>
          </cell>
          <cell r="D201" t="str">
            <v>Set</v>
          </cell>
          <cell r="E201">
            <v>6500</v>
          </cell>
          <cell r="H201">
            <v>6500</v>
          </cell>
          <cell r="I201">
            <v>6000</v>
          </cell>
          <cell r="J201">
            <v>3340</v>
          </cell>
          <cell r="K201">
            <v>42</v>
          </cell>
        </row>
        <row r="202">
          <cell r="B202" t="str">
            <v>ct2525</v>
          </cell>
          <cell r="C202" t="str">
            <v>Connector Tembus ( 6-25 / 6-25 ) mm2</v>
          </cell>
          <cell r="D202" t="str">
            <v>Set</v>
          </cell>
          <cell r="E202">
            <v>5000</v>
          </cell>
          <cell r="H202">
            <v>5000</v>
          </cell>
          <cell r="I202">
            <v>4250</v>
          </cell>
          <cell r="J202">
            <v>3340</v>
          </cell>
          <cell r="K202">
            <v>42</v>
          </cell>
        </row>
        <row r="203">
          <cell r="B203" t="str">
            <v>kb</v>
          </cell>
          <cell r="C203" t="str">
            <v>Klem Bugel 1 1/2" untuk tiang atap</v>
          </cell>
          <cell r="D203" t="str">
            <v>Set</v>
          </cell>
          <cell r="E203">
            <v>3250</v>
          </cell>
          <cell r="H203">
            <v>3250</v>
          </cell>
          <cell r="I203">
            <v>3000</v>
          </cell>
        </row>
        <row r="204">
          <cell r="B204" t="str">
            <v>gp</v>
          </cell>
          <cell r="C204" t="str">
            <v>Gas Pipe 1 1/2" x 6 m</v>
          </cell>
          <cell r="D204" t="str">
            <v>Btg</v>
          </cell>
          <cell r="E204">
            <v>265000</v>
          </cell>
          <cell r="H204">
            <v>265000</v>
          </cell>
          <cell r="I204">
            <v>135000</v>
          </cell>
        </row>
        <row r="205">
          <cell r="E205">
            <v>0</v>
          </cell>
        </row>
        <row r="206">
          <cell r="C206" t="str">
            <v>HARDWARE JARINGAN 20 kV</v>
          </cell>
          <cell r="E206">
            <v>0</v>
          </cell>
        </row>
        <row r="207">
          <cell r="B207" t="str">
            <v>Ard35</v>
          </cell>
          <cell r="C207" t="str">
            <v xml:space="preserve">Armour Rod  # for AAAC     35 mm2 </v>
          </cell>
          <cell r="D207" t="str">
            <v>Set</v>
          </cell>
          <cell r="E207">
            <v>22500</v>
          </cell>
          <cell r="H207">
            <v>22500</v>
          </cell>
          <cell r="I207">
            <v>15000</v>
          </cell>
        </row>
        <row r="208">
          <cell r="B208" t="str">
            <v>Ard5</v>
          </cell>
          <cell r="C208" t="str">
            <v xml:space="preserve">Armour Rod  # for AAAC     50 mm2 </v>
          </cell>
          <cell r="D208" t="str">
            <v>Set</v>
          </cell>
          <cell r="E208">
            <v>33750</v>
          </cell>
          <cell r="H208">
            <v>33750</v>
          </cell>
          <cell r="I208">
            <v>22500</v>
          </cell>
        </row>
        <row r="209">
          <cell r="B209" t="str">
            <v>Ard7</v>
          </cell>
          <cell r="C209" t="str">
            <v xml:space="preserve">Armour Rod  # for AAAC     70 mm2 </v>
          </cell>
          <cell r="D209" t="str">
            <v>Set</v>
          </cell>
          <cell r="E209">
            <v>45000</v>
          </cell>
          <cell r="H209">
            <v>45000</v>
          </cell>
          <cell r="I209">
            <v>30000</v>
          </cell>
        </row>
        <row r="210">
          <cell r="B210" t="str">
            <v>Ard15</v>
          </cell>
          <cell r="C210" t="str">
            <v xml:space="preserve">Armour Rod  # for AAAC    150 mm2 </v>
          </cell>
          <cell r="D210" t="str">
            <v>Set</v>
          </cell>
          <cell r="E210">
            <v>60000</v>
          </cell>
          <cell r="H210">
            <v>60000</v>
          </cell>
          <cell r="I210">
            <v>40000</v>
          </cell>
        </row>
        <row r="211">
          <cell r="B211" t="str">
            <v>Ard24</v>
          </cell>
          <cell r="C211" t="str">
            <v xml:space="preserve">Armour Rod  # for AAAC    240 mm2 </v>
          </cell>
          <cell r="D211" t="str">
            <v>Set</v>
          </cell>
          <cell r="E211">
            <v>90000</v>
          </cell>
          <cell r="H211">
            <v>90000</v>
          </cell>
          <cell r="I211">
            <v>60000</v>
          </cell>
        </row>
        <row r="212">
          <cell r="B212" t="str">
            <v>atm14</v>
          </cell>
          <cell r="C212" t="str">
            <v>Armour Tape 1/4" wide</v>
          </cell>
          <cell r="D212" t="str">
            <v>Mtr</v>
          </cell>
          <cell r="E212">
            <v>4500</v>
          </cell>
          <cell r="H212">
            <v>4500</v>
          </cell>
          <cell r="I212">
            <v>3000</v>
          </cell>
        </row>
        <row r="213">
          <cell r="B213" t="str">
            <v>koab70</v>
          </cell>
          <cell r="C213" t="str">
            <v xml:space="preserve">Bimetalic Connector ( 35 s/d 240 ) mm2 </v>
          </cell>
          <cell r="D213" t="str">
            <v>Bh</v>
          </cell>
          <cell r="E213">
            <v>30000</v>
          </cell>
          <cell r="H213">
            <v>30000</v>
          </cell>
          <cell r="I213">
            <v>20000</v>
          </cell>
        </row>
        <row r="214">
          <cell r="B214" t="str">
            <v>bda16</v>
          </cell>
          <cell r="C214" t="str">
            <v>Bolt Double Arming 5/8" x (16" s/d 24" )</v>
          </cell>
          <cell r="D214" t="str">
            <v>Bh</v>
          </cell>
          <cell r="E214">
            <v>16900</v>
          </cell>
          <cell r="H214">
            <v>16900</v>
          </cell>
          <cell r="I214">
            <v>15700</v>
          </cell>
        </row>
        <row r="215">
          <cell r="B215" t="str">
            <v>bda10</v>
          </cell>
          <cell r="C215" t="str">
            <v>Bolt Double Arming 5/8" x 10"</v>
          </cell>
          <cell r="D215" t="str">
            <v>Bh</v>
          </cell>
          <cell r="E215">
            <v>20250</v>
          </cell>
          <cell r="H215">
            <v>20250</v>
          </cell>
          <cell r="I215">
            <v>7954</v>
          </cell>
        </row>
        <row r="216">
          <cell r="B216" t="str">
            <v>bda12</v>
          </cell>
          <cell r="C216" t="str">
            <v>Bolt Double Arming 5/8" x 12"</v>
          </cell>
          <cell r="D216" t="str">
            <v>Bh</v>
          </cell>
          <cell r="E216">
            <v>21750</v>
          </cell>
          <cell r="H216">
            <v>21750</v>
          </cell>
          <cell r="I216">
            <v>8350</v>
          </cell>
        </row>
        <row r="217">
          <cell r="B217" t="str">
            <v>bda14</v>
          </cell>
          <cell r="C217" t="str">
            <v>Bolt Double Arming 5/8" x 14"</v>
          </cell>
          <cell r="D217" t="str">
            <v>Bh</v>
          </cell>
          <cell r="E217">
            <v>23250</v>
          </cell>
          <cell r="H217">
            <v>23250</v>
          </cell>
          <cell r="I217">
            <v>10507</v>
          </cell>
        </row>
        <row r="218">
          <cell r="B218" t="str">
            <v>bdu14</v>
          </cell>
          <cell r="C218" t="str">
            <v>Bolt Double Up Set 5/8" x ( 14" s/d 22" )</v>
          </cell>
          <cell r="D218" t="str">
            <v>Bh</v>
          </cell>
          <cell r="E218">
            <v>27500</v>
          </cell>
          <cell r="H218">
            <v>27500</v>
          </cell>
          <cell r="I218">
            <v>19000</v>
          </cell>
        </row>
        <row r="219">
          <cell r="B219" t="str">
            <v>bdu10</v>
          </cell>
          <cell r="C219" t="str">
            <v>Bolt Double Up Set 5/8" x 10"</v>
          </cell>
          <cell r="D219" t="str">
            <v>Bh</v>
          </cell>
          <cell r="E219">
            <v>20625</v>
          </cell>
          <cell r="H219">
            <v>20625</v>
          </cell>
          <cell r="I219">
            <v>13000</v>
          </cell>
        </row>
        <row r="220">
          <cell r="B220" t="str">
            <v>bdu12</v>
          </cell>
          <cell r="C220" t="str">
            <v>Bolt Double Up Set 5/8" x 12"</v>
          </cell>
          <cell r="D220" t="str">
            <v>Bh</v>
          </cell>
          <cell r="E220">
            <v>21375</v>
          </cell>
          <cell r="H220">
            <v>21375</v>
          </cell>
          <cell r="I220">
            <v>14500</v>
          </cell>
        </row>
        <row r="221">
          <cell r="B221" t="str">
            <v>bdu9</v>
          </cell>
          <cell r="C221" t="str">
            <v>Bolt Double Up Set 5/8" x 9"</v>
          </cell>
          <cell r="D221" t="str">
            <v>Bh</v>
          </cell>
          <cell r="E221">
            <v>19875</v>
          </cell>
          <cell r="H221">
            <v>19875</v>
          </cell>
          <cell r="I221">
            <v>11500</v>
          </cell>
        </row>
        <row r="222">
          <cell r="B222" t="str">
            <v>bdu8</v>
          </cell>
          <cell r="C222" t="str">
            <v>Bolt Double Up Set 5/8" x 8"</v>
          </cell>
          <cell r="D222" t="str">
            <v>Bh</v>
          </cell>
          <cell r="E222">
            <v>19125</v>
          </cell>
          <cell r="H222">
            <v>19125</v>
          </cell>
          <cell r="I222">
            <v>11500</v>
          </cell>
        </row>
        <row r="223">
          <cell r="B223" t="str">
            <v>bmbc34</v>
          </cell>
          <cell r="C223" t="str">
            <v>Bolt machine / Bolt cariage 1/2" x 3/4 "</v>
          </cell>
          <cell r="D223" t="str">
            <v>Bh</v>
          </cell>
          <cell r="E223">
            <v>3300</v>
          </cell>
          <cell r="H223">
            <v>3300</v>
          </cell>
          <cell r="I223">
            <v>4308</v>
          </cell>
        </row>
        <row r="224">
          <cell r="B224" t="str">
            <v>bm14</v>
          </cell>
          <cell r="C224" t="str">
            <v>Bolt Machine 5/8" x  (14"  s/d 22" )</v>
          </cell>
          <cell r="D224" t="str">
            <v>Bh</v>
          </cell>
          <cell r="E224">
            <v>15750</v>
          </cell>
          <cell r="H224">
            <v>15750</v>
          </cell>
          <cell r="I224">
            <v>14500</v>
          </cell>
        </row>
        <row r="225">
          <cell r="B225" t="str">
            <v>bm10</v>
          </cell>
          <cell r="C225" t="str">
            <v>Bolt Machine 5/8" x 10"</v>
          </cell>
          <cell r="D225" t="str">
            <v>Bh</v>
          </cell>
          <cell r="E225">
            <v>9960</v>
          </cell>
          <cell r="H225">
            <v>9960</v>
          </cell>
          <cell r="I225">
            <v>8052</v>
          </cell>
        </row>
        <row r="226">
          <cell r="B226" t="str">
            <v>bm12</v>
          </cell>
          <cell r="C226" t="str">
            <v>Bolt Machine 5/8" x 12"</v>
          </cell>
          <cell r="D226" t="str">
            <v>Bh</v>
          </cell>
          <cell r="E226">
            <v>13125</v>
          </cell>
          <cell r="H226">
            <v>13125</v>
          </cell>
          <cell r="I226">
            <v>10500</v>
          </cell>
        </row>
        <row r="227">
          <cell r="B227" t="str">
            <v>bm8</v>
          </cell>
          <cell r="C227" t="str">
            <v>Bolt Machine 5/8" x 8"</v>
          </cell>
          <cell r="D227" t="str">
            <v>Bh</v>
          </cell>
          <cell r="E227">
            <v>11500</v>
          </cell>
          <cell r="H227">
            <v>11500</v>
          </cell>
          <cell r="I227">
            <v>6668</v>
          </cell>
        </row>
        <row r="228">
          <cell r="B228" t="str">
            <v>bm9</v>
          </cell>
          <cell r="C228" t="str">
            <v>Bolt Machine 5/8" x 9"</v>
          </cell>
          <cell r="D228" t="str">
            <v>Bh</v>
          </cell>
          <cell r="E228">
            <v>10750</v>
          </cell>
          <cell r="H228">
            <v>10750</v>
          </cell>
          <cell r="I228">
            <v>5267</v>
          </cell>
        </row>
        <row r="229">
          <cell r="B229" t="str">
            <v>bsu14</v>
          </cell>
          <cell r="C229" t="str">
            <v>Bolt Single Up Set 5/8" x (14" s/d 22" )</v>
          </cell>
          <cell r="D229" t="str">
            <v>Bh</v>
          </cell>
          <cell r="E229">
            <v>0</v>
          </cell>
        </row>
        <row r="230">
          <cell r="B230" t="str">
            <v>bsu10</v>
          </cell>
          <cell r="C230" t="str">
            <v>Bolt Single Up Set 5/8" x 10"</v>
          </cell>
          <cell r="D230" t="str">
            <v>Bh</v>
          </cell>
          <cell r="E230">
            <v>22312</v>
          </cell>
          <cell r="H230">
            <v>22312</v>
          </cell>
          <cell r="I230">
            <v>13821</v>
          </cell>
        </row>
        <row r="231">
          <cell r="B231" t="str">
            <v>bsu12</v>
          </cell>
          <cell r="C231" t="str">
            <v>Bolt Single Up Set 5/8" x 12"</v>
          </cell>
          <cell r="D231" t="str">
            <v>Bh</v>
          </cell>
          <cell r="E231">
            <v>19770</v>
          </cell>
          <cell r="H231">
            <v>19770</v>
          </cell>
          <cell r="I231">
            <v>15737</v>
          </cell>
        </row>
        <row r="232">
          <cell r="B232" t="str">
            <v>bsu8</v>
          </cell>
          <cell r="C232" t="str">
            <v>Bolt Single Up Set 5/8" x 8"</v>
          </cell>
          <cell r="D232" t="str">
            <v>Bh</v>
          </cell>
          <cell r="E232">
            <v>20062</v>
          </cell>
          <cell r="H232">
            <v>20062</v>
          </cell>
          <cell r="I232">
            <v>12475</v>
          </cell>
        </row>
        <row r="233">
          <cell r="B233" t="str">
            <v>bsu9</v>
          </cell>
          <cell r="C233" t="str">
            <v>Bolt Single Up Set 5/8" x 9"</v>
          </cell>
          <cell r="D233" t="str">
            <v>Bh</v>
          </cell>
          <cell r="E233">
            <v>20812</v>
          </cell>
          <cell r="H233">
            <v>20812</v>
          </cell>
          <cell r="I233">
            <v>12557</v>
          </cell>
        </row>
        <row r="234">
          <cell r="B234" t="str">
            <v>bs55</v>
          </cell>
          <cell r="C234" t="str">
            <v>Brace Steel     550 mm</v>
          </cell>
          <cell r="D234" t="str">
            <v>Bh</v>
          </cell>
          <cell r="E234">
            <v>21830</v>
          </cell>
          <cell r="H234">
            <v>21830</v>
          </cell>
          <cell r="I234">
            <v>15000</v>
          </cell>
        </row>
        <row r="235">
          <cell r="B235" t="str">
            <v>bs77</v>
          </cell>
          <cell r="C235" t="str">
            <v>Brace Steel     770 mm</v>
          </cell>
          <cell r="D235" t="str">
            <v>Bh</v>
          </cell>
          <cell r="E235">
            <v>28440</v>
          </cell>
          <cell r="H235">
            <v>28440</v>
          </cell>
          <cell r="I235">
            <v>17500</v>
          </cell>
        </row>
        <row r="236">
          <cell r="B236" t="str">
            <v>bs1262</v>
          </cell>
          <cell r="C236" t="str">
            <v>Brace Steel  1.262 mm</v>
          </cell>
          <cell r="D236" t="str">
            <v>Bh</v>
          </cell>
          <cell r="E236">
            <v>61250</v>
          </cell>
          <cell r="H236">
            <v>61250</v>
          </cell>
          <cell r="I236">
            <v>27500</v>
          </cell>
        </row>
        <row r="237">
          <cell r="B237" t="str">
            <v>Bex</v>
          </cell>
          <cell r="C237" t="str">
            <v>Bracket Extension for cut out</v>
          </cell>
          <cell r="D237" t="str">
            <v>Bh</v>
          </cell>
          <cell r="E237">
            <v>45000</v>
          </cell>
          <cell r="H237">
            <v>45000</v>
          </cell>
          <cell r="I237">
            <v>32907</v>
          </cell>
        </row>
        <row r="238">
          <cell r="B238" t="str">
            <v>bj10</v>
          </cell>
          <cell r="C238" t="str">
            <v>Bracket Secondary / Bracket insulated</v>
          </cell>
          <cell r="D238" t="str">
            <v>Bh</v>
          </cell>
          <cell r="E238">
            <v>6800</v>
          </cell>
          <cell r="H238">
            <v>6800</v>
          </cell>
          <cell r="I238">
            <v>6498</v>
          </cell>
        </row>
        <row r="239">
          <cell r="B239" t="str">
            <v>brt</v>
          </cell>
          <cell r="C239" t="str">
            <v>Bracket, band segment, vertikal plat ( Hot dip galvanis )</v>
          </cell>
          <cell r="D239" t="str">
            <v>Bh</v>
          </cell>
          <cell r="E239">
            <v>273640</v>
          </cell>
          <cell r="H239">
            <v>273640</v>
          </cell>
          <cell r="I239">
            <v>195000</v>
          </cell>
        </row>
        <row r="240">
          <cell r="B240" t="str">
            <v>cb6</v>
          </cell>
          <cell r="C240" t="str">
            <v>Center Bracket     6 KN</v>
          </cell>
          <cell r="D240" t="str">
            <v>Bh</v>
          </cell>
          <cell r="E240">
            <v>50000</v>
          </cell>
          <cell r="H240">
            <v>50000</v>
          </cell>
          <cell r="I240">
            <v>35000</v>
          </cell>
        </row>
        <row r="241">
          <cell r="B241" t="str">
            <v>cb</v>
          </cell>
          <cell r="C241" t="str">
            <v>Center Bracket   12,5 KN</v>
          </cell>
          <cell r="D241" t="str">
            <v>Bh</v>
          </cell>
          <cell r="E241">
            <v>59390</v>
          </cell>
          <cell r="H241">
            <v>59390</v>
          </cell>
          <cell r="I241">
            <v>42500</v>
          </cell>
        </row>
        <row r="242">
          <cell r="B242" t="str">
            <v>cgr58</v>
          </cell>
          <cell r="C242" t="str">
            <v>Clamp Ground Rod  5/8"</v>
          </cell>
          <cell r="D242" t="str">
            <v>Bh</v>
          </cell>
          <cell r="E242">
            <v>0</v>
          </cell>
          <cell r="I242">
            <v>3000</v>
          </cell>
        </row>
        <row r="243">
          <cell r="B243" t="str">
            <v>clv</v>
          </cell>
          <cell r="C243" t="str">
            <v>Clevis Swinging Secondary</v>
          </cell>
          <cell r="D243" t="str">
            <v>Bh</v>
          </cell>
          <cell r="E243">
            <v>10160</v>
          </cell>
          <cell r="H243">
            <v>10160</v>
          </cell>
          <cell r="I243">
            <v>8208</v>
          </cell>
        </row>
        <row r="244">
          <cell r="C244" t="str">
            <v>CCO</v>
          </cell>
        </row>
        <row r="245">
          <cell r="B245" t="str">
            <v>cc1524</v>
          </cell>
          <cell r="C245" t="str">
            <v xml:space="preserve">Compresion Conector H type 150 mm2 / 240 mm2 </v>
          </cell>
          <cell r="D245" t="str">
            <v>Bh</v>
          </cell>
          <cell r="E245">
            <v>29900</v>
          </cell>
          <cell r="H245">
            <v>29900</v>
          </cell>
          <cell r="I245">
            <v>26000</v>
          </cell>
        </row>
        <row r="246">
          <cell r="B246" t="str">
            <v>cc2424</v>
          </cell>
          <cell r="C246" t="str">
            <v xml:space="preserve">Compresion Conector H type 240 mm2 / 240 mm2 </v>
          </cell>
          <cell r="D246" t="str">
            <v>Bh</v>
          </cell>
          <cell r="E246">
            <v>32200</v>
          </cell>
          <cell r="H246">
            <v>32200</v>
          </cell>
          <cell r="I246">
            <v>28000</v>
          </cell>
        </row>
        <row r="247">
          <cell r="B247" t="str">
            <v>cc57</v>
          </cell>
          <cell r="C247" t="str">
            <v xml:space="preserve">Compresion Conector H type 50 mm2 / 70 mm2 </v>
          </cell>
          <cell r="D247" t="str">
            <v>Bh</v>
          </cell>
          <cell r="E247">
            <v>18400</v>
          </cell>
          <cell r="H247">
            <v>18400</v>
          </cell>
          <cell r="I247">
            <v>16000</v>
          </cell>
        </row>
        <row r="248">
          <cell r="B248" t="str">
            <v>cc715</v>
          </cell>
          <cell r="C248" t="str">
            <v xml:space="preserve">Compresion Conector H type 70 mm2 / 150 mm2 </v>
          </cell>
          <cell r="D248" t="str">
            <v>Bh</v>
          </cell>
          <cell r="E248">
            <v>27600</v>
          </cell>
          <cell r="H248">
            <v>27600</v>
          </cell>
          <cell r="I248">
            <v>24000</v>
          </cell>
        </row>
        <row r="249">
          <cell r="B249" t="str">
            <v>cc77</v>
          </cell>
          <cell r="C249" t="str">
            <v xml:space="preserve">Compresion Conector H type 70 mm2 / 70 mm2 </v>
          </cell>
          <cell r="D249" t="str">
            <v>Bh</v>
          </cell>
          <cell r="E249">
            <v>21275</v>
          </cell>
          <cell r="H249">
            <v>21275</v>
          </cell>
          <cell r="I249">
            <v>18500</v>
          </cell>
        </row>
        <row r="250">
          <cell r="B250" t="str">
            <v>ctl35</v>
          </cell>
          <cell r="C250" t="str">
            <v xml:space="preserve">Compresion Terminal Lug    35 mm2 </v>
          </cell>
          <cell r="D250" t="str">
            <v>Bh</v>
          </cell>
          <cell r="E250">
            <v>6990</v>
          </cell>
          <cell r="H250">
            <v>6990</v>
          </cell>
          <cell r="I250">
            <v>5178</v>
          </cell>
        </row>
        <row r="251">
          <cell r="B251" t="str">
            <v>ctl5</v>
          </cell>
          <cell r="C251" t="str">
            <v xml:space="preserve">Compresion Terminal Lug    50 mm2 </v>
          </cell>
          <cell r="D251" t="str">
            <v>Bh</v>
          </cell>
          <cell r="E251">
            <v>7990</v>
          </cell>
          <cell r="H251">
            <v>7990</v>
          </cell>
          <cell r="I251">
            <v>5918</v>
          </cell>
        </row>
        <row r="252">
          <cell r="B252" t="str">
            <v>ctl7</v>
          </cell>
          <cell r="C252" t="str">
            <v xml:space="preserve">Compresion Terminal Lug    70 mm2 </v>
          </cell>
          <cell r="D252" t="str">
            <v>Bh</v>
          </cell>
          <cell r="E252">
            <v>9987</v>
          </cell>
          <cell r="H252">
            <v>9987</v>
          </cell>
          <cell r="I252">
            <v>7398</v>
          </cell>
        </row>
        <row r="253">
          <cell r="B253" t="str">
            <v>ctl15</v>
          </cell>
          <cell r="C253" t="str">
            <v xml:space="preserve">Compresion Terminal Lug  150 mm2 </v>
          </cell>
          <cell r="D253" t="str">
            <v>Bh</v>
          </cell>
          <cell r="E253">
            <v>18954</v>
          </cell>
          <cell r="H253">
            <v>18954</v>
          </cell>
          <cell r="I253">
            <v>14040</v>
          </cell>
        </row>
        <row r="254">
          <cell r="B254" t="str">
            <v>ctl24</v>
          </cell>
          <cell r="C254" t="str">
            <v xml:space="preserve">Compresion Terminal Lug  240 mm2 </v>
          </cell>
          <cell r="D254" t="str">
            <v>Bh</v>
          </cell>
          <cell r="E254">
            <v>23693</v>
          </cell>
          <cell r="H254">
            <v>23693</v>
          </cell>
          <cell r="I254">
            <v>17550</v>
          </cell>
        </row>
        <row r="255">
          <cell r="B255" t="str">
            <v>arm15</v>
          </cell>
          <cell r="C255" t="str">
            <v>Cross Arm Steel 1.500 mm ( UNP 10 ) galvanis</v>
          </cell>
          <cell r="D255" t="str">
            <v>Bh</v>
          </cell>
          <cell r="E255">
            <v>200130</v>
          </cell>
          <cell r="H255">
            <v>200130</v>
          </cell>
          <cell r="I255">
            <v>162000</v>
          </cell>
        </row>
        <row r="256">
          <cell r="B256" t="str">
            <v>arm2</v>
          </cell>
          <cell r="C256" t="str">
            <v>Cross Arm Steel 2.000 mm ( UNP 10 ) galvanis</v>
          </cell>
          <cell r="D256" t="str">
            <v>Bh</v>
          </cell>
          <cell r="E256">
            <v>266850</v>
          </cell>
          <cell r="H256">
            <v>266850</v>
          </cell>
          <cell r="I256">
            <v>215500</v>
          </cell>
        </row>
        <row r="257">
          <cell r="B257" t="str">
            <v>arm3</v>
          </cell>
          <cell r="C257" t="str">
            <v>Cross Arm Steel 3.000 mm ( UNP 10 ) galvanis</v>
          </cell>
          <cell r="D257" t="str">
            <v>Bh</v>
          </cell>
          <cell r="E257">
            <v>400280</v>
          </cell>
          <cell r="H257">
            <v>400280</v>
          </cell>
          <cell r="I257">
            <v>297150</v>
          </cell>
        </row>
        <row r="258">
          <cell r="B258" t="str">
            <v>j6t</v>
          </cell>
          <cell r="C258" t="str">
            <v>Dead End Assembly    ( CJ6-T) / J4</v>
          </cell>
          <cell r="D258" t="str">
            <v>Bh</v>
          </cell>
          <cell r="E258">
            <v>54297</v>
          </cell>
          <cell r="H258">
            <v>54297</v>
          </cell>
          <cell r="I258">
            <v>35000</v>
          </cell>
        </row>
        <row r="259">
          <cell r="B259" t="str">
            <v>ea8</v>
          </cell>
          <cell r="C259" t="str">
            <v>Expanding Anchor   8.000 lbs</v>
          </cell>
          <cell r="D259" t="str">
            <v>Bh</v>
          </cell>
          <cell r="E259">
            <v>75790</v>
          </cell>
          <cell r="H259">
            <v>75790</v>
          </cell>
          <cell r="I259">
            <v>52650</v>
          </cell>
        </row>
        <row r="260">
          <cell r="B260" t="str">
            <v>ea10</v>
          </cell>
          <cell r="C260" t="str">
            <v>Expanding Anchor 10.000 lbs</v>
          </cell>
          <cell r="D260" t="str">
            <v>Bh</v>
          </cell>
          <cell r="E260">
            <v>76780</v>
          </cell>
          <cell r="H260">
            <v>76780</v>
          </cell>
          <cell r="I260">
            <v>52650</v>
          </cell>
        </row>
        <row r="261">
          <cell r="B261" t="str">
            <v>fgw22</v>
          </cell>
          <cell r="C261" t="str">
            <v xml:space="preserve">Frefomed guy wire 22 mm2 </v>
          </cell>
          <cell r="D261" t="str">
            <v>Bh</v>
          </cell>
          <cell r="E261">
            <v>20547</v>
          </cell>
          <cell r="H261">
            <v>20547</v>
          </cell>
          <cell r="I261">
            <v>13698</v>
          </cell>
        </row>
        <row r="262">
          <cell r="B262" t="str">
            <v>fgw35</v>
          </cell>
          <cell r="C262" t="str">
            <v xml:space="preserve">Frefomed guy wire 35 mm2 </v>
          </cell>
          <cell r="D262" t="str">
            <v>Bh</v>
          </cell>
          <cell r="E262">
            <v>24445</v>
          </cell>
          <cell r="H262">
            <v>24445</v>
          </cell>
          <cell r="I262">
            <v>13297</v>
          </cell>
        </row>
        <row r="263">
          <cell r="B263" t="str">
            <v>fgw70</v>
          </cell>
          <cell r="C263" t="str">
            <v xml:space="preserve">Frefomed guy wire 70 mm2 </v>
          </cell>
          <cell r="D263" t="str">
            <v>Bh</v>
          </cell>
          <cell r="E263">
            <v>28450</v>
          </cell>
          <cell r="H263">
            <v>28450</v>
          </cell>
          <cell r="I263">
            <v>18967</v>
          </cell>
        </row>
        <row r="264">
          <cell r="B264" t="str">
            <v>cgr</v>
          </cell>
          <cell r="C264" t="str">
            <v>Ground Rod &amp; Washer</v>
          </cell>
          <cell r="D264" t="str">
            <v>Bh</v>
          </cell>
          <cell r="E264">
            <v>6420</v>
          </cell>
          <cell r="H264">
            <v>6420</v>
          </cell>
          <cell r="I264">
            <v>5000</v>
          </cell>
        </row>
        <row r="265">
          <cell r="B265" t="str">
            <v>gr8c</v>
          </cell>
          <cell r="C265" t="str">
            <v>Ground Rod 5/8"x 8' Copper Weld</v>
          </cell>
          <cell r="D265" t="str">
            <v>Bh</v>
          </cell>
          <cell r="E265">
            <v>89010</v>
          </cell>
          <cell r="H265">
            <v>89010</v>
          </cell>
          <cell r="I265">
            <v>65000</v>
          </cell>
        </row>
        <row r="266">
          <cell r="B266" t="str">
            <v>gr8g</v>
          </cell>
          <cell r="C266" t="str">
            <v>Ground Rod 5/8"x 8' Galvanis</v>
          </cell>
          <cell r="D266" t="str">
            <v>Bh</v>
          </cell>
          <cell r="E266">
            <v>55000</v>
          </cell>
          <cell r="H266">
            <v>55000</v>
          </cell>
          <cell r="I266">
            <v>55000</v>
          </cell>
        </row>
        <row r="267">
          <cell r="B267" t="str">
            <v>bc16</v>
          </cell>
          <cell r="C267" t="str">
            <v xml:space="preserve">Ground Wire Cu 16 mm2 </v>
          </cell>
          <cell r="D267" t="str">
            <v>Mtr</v>
          </cell>
          <cell r="E267">
            <v>15000</v>
          </cell>
          <cell r="H267">
            <v>15000</v>
          </cell>
          <cell r="I267">
            <v>15000</v>
          </cell>
        </row>
        <row r="268">
          <cell r="B268" t="str">
            <v>bc25</v>
          </cell>
          <cell r="C268" t="str">
            <v xml:space="preserve">Ground Wire Cu 25 mm2 </v>
          </cell>
          <cell r="D268" t="str">
            <v>Mtr</v>
          </cell>
          <cell r="E268">
            <v>27500</v>
          </cell>
          <cell r="H268">
            <v>27500</v>
          </cell>
          <cell r="I268">
            <v>27500</v>
          </cell>
        </row>
        <row r="269">
          <cell r="B269" t="str">
            <v>bc50</v>
          </cell>
          <cell r="C269" t="str">
            <v>Ground Wire Cu 50 mm2</v>
          </cell>
          <cell r="D269" t="str">
            <v>Mtr</v>
          </cell>
          <cell r="E269">
            <v>50000</v>
          </cell>
          <cell r="H269">
            <v>50000</v>
          </cell>
          <cell r="I269">
            <v>50000</v>
          </cell>
        </row>
        <row r="270">
          <cell r="B270" t="str">
            <v>keset</v>
          </cell>
          <cell r="C270" t="str">
            <v>Grounding Iron Plate Form Plat / Earth safety mats</v>
          </cell>
          <cell r="D270" t="str">
            <v>Bh</v>
          </cell>
          <cell r="E270">
            <v>844710</v>
          </cell>
          <cell r="H270">
            <v>844710</v>
          </cell>
          <cell r="I270">
            <v>682590</v>
          </cell>
        </row>
        <row r="271">
          <cell r="B271" t="str">
            <v>gh</v>
          </cell>
          <cell r="C271" t="str">
            <v>Guy Attachment / Guy hok</v>
          </cell>
          <cell r="D271" t="str">
            <v>Bh</v>
          </cell>
          <cell r="E271">
            <v>6490</v>
          </cell>
          <cell r="H271">
            <v>6490</v>
          </cell>
          <cell r="I271">
            <v>5246</v>
          </cell>
        </row>
        <row r="272">
          <cell r="B272" t="str">
            <v>gw22</v>
          </cell>
          <cell r="C272" t="str">
            <v xml:space="preserve">Guy Wire 22 mm2 </v>
          </cell>
          <cell r="D272" t="str">
            <v>Mtr</v>
          </cell>
          <cell r="E272">
            <v>6410</v>
          </cell>
          <cell r="H272">
            <v>6410</v>
          </cell>
          <cell r="I272">
            <v>4273</v>
          </cell>
        </row>
        <row r="273">
          <cell r="B273" t="str">
            <v>gw35</v>
          </cell>
          <cell r="C273" t="str">
            <v xml:space="preserve">Guy Wire 35 mm2 </v>
          </cell>
          <cell r="D273" t="str">
            <v>Mtr</v>
          </cell>
          <cell r="E273">
            <v>9350</v>
          </cell>
          <cell r="H273">
            <v>9350</v>
          </cell>
          <cell r="I273">
            <v>6233</v>
          </cell>
        </row>
        <row r="274">
          <cell r="B274" t="str">
            <v>gw70</v>
          </cell>
          <cell r="C274" t="str">
            <v xml:space="preserve">Guy Wire 70 mm2 </v>
          </cell>
          <cell r="D274" t="str">
            <v>Mtr</v>
          </cell>
          <cell r="E274">
            <v>16875</v>
          </cell>
          <cell r="H274">
            <v>16875</v>
          </cell>
          <cell r="I274">
            <v>11250</v>
          </cell>
        </row>
        <row r="275">
          <cell r="B275" t="str">
            <v>hlc357</v>
          </cell>
          <cell r="C275" t="str">
            <v>Hot Line Clamp    (  35 mm2  s/d  70 mm2  )</v>
          </cell>
          <cell r="D275" t="str">
            <v>Bh</v>
          </cell>
          <cell r="E275">
            <v>48000</v>
          </cell>
          <cell r="H275">
            <v>48000</v>
          </cell>
          <cell r="I275">
            <v>30000</v>
          </cell>
        </row>
        <row r="276">
          <cell r="B276" t="str">
            <v>hlc1524</v>
          </cell>
          <cell r="C276" t="str">
            <v>Hot Line Clamp    ( 150 mm2 s/d 240 mm2 )</v>
          </cell>
          <cell r="D276" t="str">
            <v>Bh</v>
          </cell>
          <cell r="E276">
            <v>64000</v>
          </cell>
          <cell r="H276">
            <v>64000</v>
          </cell>
          <cell r="I276">
            <v>40000</v>
          </cell>
        </row>
        <row r="277">
          <cell r="B277" t="str">
            <v>mj6t</v>
          </cell>
          <cell r="C277" t="str">
            <v>Insulating Tape    ( MJ6-T)</v>
          </cell>
          <cell r="D277" t="str">
            <v>Bh</v>
          </cell>
          <cell r="E277">
            <v>0</v>
          </cell>
          <cell r="I277">
            <v>5500</v>
          </cell>
        </row>
        <row r="278">
          <cell r="B278" t="str">
            <v>js35</v>
          </cell>
          <cell r="C278" t="str">
            <v xml:space="preserve">Joint sleeve      35 mm2 </v>
          </cell>
          <cell r="D278" t="str">
            <v>Bh</v>
          </cell>
          <cell r="E278">
            <v>20000</v>
          </cell>
          <cell r="H278">
            <v>20000</v>
          </cell>
          <cell r="I278">
            <v>16000</v>
          </cell>
        </row>
        <row r="279">
          <cell r="B279" t="str">
            <v>js5</v>
          </cell>
          <cell r="C279" t="str">
            <v xml:space="preserve">Joint sleeve      50 mm2 </v>
          </cell>
          <cell r="D279" t="str">
            <v>Bh</v>
          </cell>
          <cell r="E279">
            <v>23750</v>
          </cell>
          <cell r="H279">
            <v>23750</v>
          </cell>
          <cell r="I279">
            <v>19000</v>
          </cell>
        </row>
        <row r="280">
          <cell r="B280" t="str">
            <v>js7</v>
          </cell>
          <cell r="C280" t="str">
            <v xml:space="preserve">Joint sleeve      70 mm2 </v>
          </cell>
          <cell r="D280" t="str">
            <v>Bh</v>
          </cell>
          <cell r="E280">
            <v>48000</v>
          </cell>
          <cell r="H280">
            <v>48000</v>
          </cell>
          <cell r="I280">
            <v>26000</v>
          </cell>
        </row>
        <row r="281">
          <cell r="B281" t="str">
            <v>js15</v>
          </cell>
          <cell r="C281" t="str">
            <v xml:space="preserve">Joint sleeve    150 mm2 </v>
          </cell>
          <cell r="D281" t="str">
            <v>Bh</v>
          </cell>
          <cell r="E281">
            <v>72000</v>
          </cell>
          <cell r="H281">
            <v>72000</v>
          </cell>
          <cell r="I281">
            <v>45000</v>
          </cell>
        </row>
        <row r="282">
          <cell r="B282" t="str">
            <v>js24</v>
          </cell>
          <cell r="C282" t="str">
            <v xml:space="preserve">Joint sleeve    240 mm2 </v>
          </cell>
          <cell r="D282" t="str">
            <v>Bh</v>
          </cell>
          <cell r="E282">
            <v>88000</v>
          </cell>
          <cell r="H282">
            <v>88000</v>
          </cell>
          <cell r="I282">
            <v>55000</v>
          </cell>
        </row>
        <row r="283">
          <cell r="B283" t="str">
            <v>ks</v>
          </cell>
          <cell r="C283" t="str">
            <v>Kousen</v>
          </cell>
          <cell r="D283" t="str">
            <v>Bh</v>
          </cell>
          <cell r="E283">
            <v>2750</v>
          </cell>
          <cell r="H283">
            <v>2750</v>
          </cell>
          <cell r="I283">
            <v>2500</v>
          </cell>
        </row>
        <row r="284">
          <cell r="B284" t="str">
            <v>j7t</v>
          </cell>
          <cell r="C284" t="str">
            <v>Large Angle Assembly     (CJ7-T)</v>
          </cell>
          <cell r="D284" t="str">
            <v>Bh</v>
          </cell>
          <cell r="E284">
            <v>78862</v>
          </cell>
          <cell r="H284">
            <v>78862</v>
          </cell>
          <cell r="I284">
            <v>45064</v>
          </cell>
        </row>
        <row r="285">
          <cell r="B285" t="str">
            <v>ln58</v>
          </cell>
          <cell r="C285" t="str">
            <v>Lock nut 5/8"</v>
          </cell>
          <cell r="D285" t="str">
            <v>Bh</v>
          </cell>
          <cell r="E285">
            <v>7500</v>
          </cell>
          <cell r="H285">
            <v>7500</v>
          </cell>
          <cell r="I285">
            <v>2529</v>
          </cell>
        </row>
        <row r="286">
          <cell r="B286" t="str">
            <v>lc71</v>
          </cell>
          <cell r="C286" t="str">
            <v xml:space="preserve">Loop Dead End Clamp / LC  ( 35 s/d 240 ) mm2 </v>
          </cell>
          <cell r="D286" t="str">
            <v>Bh</v>
          </cell>
          <cell r="E286">
            <v>19200</v>
          </cell>
          <cell r="H286">
            <v>19200</v>
          </cell>
          <cell r="I286">
            <v>14552</v>
          </cell>
        </row>
        <row r="287">
          <cell r="B287" t="str">
            <v>llcjp</v>
          </cell>
          <cell r="C287" t="str">
            <v>LLC 240 mm2</v>
          </cell>
          <cell r="D287" t="str">
            <v>Bh</v>
          </cell>
          <cell r="E287">
            <v>142500</v>
          </cell>
          <cell r="H287">
            <v>142500</v>
          </cell>
          <cell r="I287">
            <v>114000</v>
          </cell>
        </row>
        <row r="288">
          <cell r="B288" t="str">
            <v>nte58</v>
          </cell>
          <cell r="C288" t="str">
            <v>Nut Thimble Eye 5/8"</v>
          </cell>
          <cell r="D288" t="str">
            <v>Bh</v>
          </cell>
          <cell r="E288">
            <v>8680</v>
          </cell>
          <cell r="H288">
            <v>8680</v>
          </cell>
          <cell r="I288">
            <v>4015</v>
          </cell>
        </row>
        <row r="289">
          <cell r="B289" t="str">
            <v>oeb8</v>
          </cell>
          <cell r="C289" t="str">
            <v>Oval eye bolt 5/8" x  8"</v>
          </cell>
          <cell r="D289" t="str">
            <v>Bh</v>
          </cell>
          <cell r="E289">
            <v>15580</v>
          </cell>
          <cell r="H289">
            <v>15580</v>
          </cell>
          <cell r="I289">
            <v>11500</v>
          </cell>
        </row>
        <row r="290">
          <cell r="B290" t="str">
            <v>oeb9</v>
          </cell>
          <cell r="C290" t="str">
            <v>Oval eye bolt 5/8" x  9"</v>
          </cell>
          <cell r="D290" t="str">
            <v>Bh</v>
          </cell>
          <cell r="E290">
            <v>8290</v>
          </cell>
          <cell r="H290">
            <v>8290</v>
          </cell>
          <cell r="I290">
            <v>8290</v>
          </cell>
        </row>
        <row r="291">
          <cell r="B291" t="str">
            <v>0eb14</v>
          </cell>
          <cell r="C291" t="str">
            <v>Oval eye bolt 5/8" x (14" s/d 22" )</v>
          </cell>
          <cell r="D291" t="str">
            <v>Bh</v>
          </cell>
          <cell r="E291">
            <v>17000</v>
          </cell>
          <cell r="H291">
            <v>17000</v>
          </cell>
          <cell r="I291">
            <v>17000</v>
          </cell>
        </row>
        <row r="292">
          <cell r="B292" t="str">
            <v>oeb10</v>
          </cell>
          <cell r="C292" t="str">
            <v>Oval eye bolt 5/8" x 10"</v>
          </cell>
          <cell r="D292" t="str">
            <v>Bh</v>
          </cell>
          <cell r="E292">
            <v>12500</v>
          </cell>
          <cell r="H292">
            <v>12500</v>
          </cell>
          <cell r="I292">
            <v>12500</v>
          </cell>
        </row>
        <row r="293">
          <cell r="B293" t="str">
            <v>oeb12</v>
          </cell>
          <cell r="C293" t="str">
            <v>Oval eye bolt 5/8" x 12"</v>
          </cell>
          <cell r="D293" t="str">
            <v>Bh</v>
          </cell>
          <cell r="E293">
            <v>13500</v>
          </cell>
          <cell r="H293">
            <v>13500</v>
          </cell>
          <cell r="I293">
            <v>13500</v>
          </cell>
        </row>
        <row r="294">
          <cell r="B294" t="str">
            <v>en</v>
          </cell>
          <cell r="C294" t="str">
            <v>Oval eye Nut 5/8"</v>
          </cell>
          <cell r="D294" t="str">
            <v>Bh</v>
          </cell>
          <cell r="E294">
            <v>14220</v>
          </cell>
          <cell r="H294">
            <v>14220</v>
          </cell>
          <cell r="I294">
            <v>8000</v>
          </cell>
        </row>
        <row r="295">
          <cell r="B295" t="str">
            <v>pgc3515</v>
          </cell>
          <cell r="C295" t="str">
            <v>Parallel grup clamp ( 150 - 70 mm2 / 35 - 16 mm2 )</v>
          </cell>
          <cell r="D295" t="str">
            <v>Bh</v>
          </cell>
          <cell r="E295">
            <v>17500</v>
          </cell>
          <cell r="H295">
            <v>17500</v>
          </cell>
          <cell r="I295">
            <v>17500</v>
          </cell>
        </row>
        <row r="296">
          <cell r="B296" t="str">
            <v>pai</v>
          </cell>
          <cell r="C296" t="str">
            <v>Pin adapter Insulator</v>
          </cell>
          <cell r="D296" t="str">
            <v>Bh</v>
          </cell>
          <cell r="E296">
            <v>23098</v>
          </cell>
          <cell r="H296">
            <v>23098</v>
          </cell>
          <cell r="I296">
            <v>23098</v>
          </cell>
        </row>
        <row r="297">
          <cell r="B297" t="str">
            <v>kth</v>
          </cell>
          <cell r="C297" t="str">
            <v>Plastic Strap for Clamping</v>
          </cell>
          <cell r="D297" t="str">
            <v>Bh</v>
          </cell>
          <cell r="E297">
            <v>1706</v>
          </cell>
          <cell r="H297">
            <v>1706</v>
          </cell>
          <cell r="I297">
            <v>1706</v>
          </cell>
        </row>
        <row r="298">
          <cell r="B298" t="str">
            <v>pbdr35</v>
          </cell>
          <cell r="C298" t="str">
            <v>Pole Band Double Rack  3" atau 3 1/2"</v>
          </cell>
          <cell r="D298" t="str">
            <v>Bh</v>
          </cell>
          <cell r="E298">
            <v>19500</v>
          </cell>
          <cell r="H298">
            <v>19500</v>
          </cell>
          <cell r="I298">
            <v>19500</v>
          </cell>
        </row>
        <row r="299">
          <cell r="B299" t="str">
            <v>pbdr45</v>
          </cell>
          <cell r="C299" t="str">
            <v>Pole Band Double Rack  4" atau 4 1/2"</v>
          </cell>
          <cell r="D299" t="str">
            <v>Bh</v>
          </cell>
          <cell r="E299">
            <v>20500</v>
          </cell>
          <cell r="H299">
            <v>20500</v>
          </cell>
          <cell r="I299">
            <v>20500</v>
          </cell>
        </row>
        <row r="300">
          <cell r="B300" t="str">
            <v>pbdr55</v>
          </cell>
          <cell r="C300" t="str">
            <v>Pole Band Double Rack  5" atau 5 1/2"</v>
          </cell>
          <cell r="D300" t="str">
            <v>Bh</v>
          </cell>
          <cell r="E300">
            <v>21500</v>
          </cell>
          <cell r="H300">
            <v>21500</v>
          </cell>
          <cell r="I300">
            <v>21500</v>
          </cell>
        </row>
        <row r="301">
          <cell r="B301" t="str">
            <v>pbdr65</v>
          </cell>
          <cell r="C301" t="str">
            <v>Pole Band Double Rack  6" atau 6 1/2"</v>
          </cell>
          <cell r="D301" t="str">
            <v>Bh</v>
          </cell>
          <cell r="E301">
            <v>22500</v>
          </cell>
          <cell r="H301">
            <v>22500</v>
          </cell>
          <cell r="I301">
            <v>22500</v>
          </cell>
        </row>
        <row r="302">
          <cell r="B302" t="str">
            <v>pbdr75</v>
          </cell>
          <cell r="C302" t="str">
            <v>Pole Band Double Rack  7" atau 7 1/2"</v>
          </cell>
          <cell r="D302" t="str">
            <v>Bh</v>
          </cell>
          <cell r="E302">
            <v>34080</v>
          </cell>
          <cell r="H302">
            <v>34080</v>
          </cell>
          <cell r="I302">
            <v>23500</v>
          </cell>
        </row>
        <row r="303">
          <cell r="B303" t="str">
            <v>pbdr85</v>
          </cell>
          <cell r="C303" t="str">
            <v>Pole Band Double Rack  8" atau 8 1/2"</v>
          </cell>
          <cell r="D303" t="str">
            <v>Bh</v>
          </cell>
          <cell r="E303">
            <v>38340</v>
          </cell>
          <cell r="H303">
            <v>38340</v>
          </cell>
          <cell r="I303">
            <v>24500</v>
          </cell>
        </row>
        <row r="304">
          <cell r="B304" t="str">
            <v>pbdr95</v>
          </cell>
          <cell r="C304" t="str">
            <v xml:space="preserve">Pole Band Double Rack  9"  s/d   12" </v>
          </cell>
          <cell r="D304" t="str">
            <v>Bh</v>
          </cell>
          <cell r="E304">
            <v>27500</v>
          </cell>
          <cell r="H304">
            <v>27500</v>
          </cell>
          <cell r="I304">
            <v>27500</v>
          </cell>
        </row>
        <row r="305">
          <cell r="B305" t="str">
            <v>pbdu35</v>
          </cell>
          <cell r="C305" t="str">
            <v>Pole Band Double Up Set  3" atau 3 1/2"</v>
          </cell>
          <cell r="D305" t="str">
            <v>Bh</v>
          </cell>
          <cell r="E305">
            <v>22500</v>
          </cell>
          <cell r="H305">
            <v>22500</v>
          </cell>
          <cell r="I305">
            <v>22500</v>
          </cell>
        </row>
        <row r="306">
          <cell r="B306" t="str">
            <v>pbdu45</v>
          </cell>
          <cell r="C306" t="str">
            <v>Pole Band Double Up Set  4" atau 4 1/2"</v>
          </cell>
          <cell r="D306" t="str">
            <v>Bh</v>
          </cell>
          <cell r="E306">
            <v>24000</v>
          </cell>
          <cell r="H306">
            <v>24000</v>
          </cell>
          <cell r="I306">
            <v>24000</v>
          </cell>
        </row>
        <row r="307">
          <cell r="B307" t="str">
            <v>pbdu55</v>
          </cell>
          <cell r="C307" t="str">
            <v>Pole Band Double Up Set  5" atau 5 1/2"</v>
          </cell>
          <cell r="D307" t="str">
            <v>Bh</v>
          </cell>
          <cell r="E307">
            <v>25500</v>
          </cell>
          <cell r="H307">
            <v>25500</v>
          </cell>
          <cell r="I307">
            <v>25000</v>
          </cell>
        </row>
        <row r="308">
          <cell r="B308" t="str">
            <v>pbdu65</v>
          </cell>
          <cell r="C308" t="str">
            <v>Pole Band Double Up Set  6" atau 6 1/2"</v>
          </cell>
          <cell r="D308" t="str">
            <v>Bh</v>
          </cell>
          <cell r="E308">
            <v>27000</v>
          </cell>
          <cell r="H308">
            <v>27000</v>
          </cell>
          <cell r="I308">
            <v>27000</v>
          </cell>
        </row>
        <row r="309">
          <cell r="B309" t="str">
            <v>pbdu75</v>
          </cell>
          <cell r="C309" t="str">
            <v>Pole Band Double Up Set  7" atau 7 1/2"</v>
          </cell>
          <cell r="D309" t="str">
            <v>Bh</v>
          </cell>
          <cell r="E309">
            <v>37590</v>
          </cell>
          <cell r="H309">
            <v>37590</v>
          </cell>
          <cell r="I309">
            <v>28500</v>
          </cell>
        </row>
        <row r="310">
          <cell r="B310" t="str">
            <v>pbdu85</v>
          </cell>
          <cell r="C310" t="str">
            <v>Pole Band Double Up Set  8" atau 8 1/2"</v>
          </cell>
          <cell r="D310" t="str">
            <v>Bh</v>
          </cell>
          <cell r="E310">
            <v>41750</v>
          </cell>
          <cell r="H310">
            <v>41750</v>
          </cell>
          <cell r="I310">
            <v>30000</v>
          </cell>
        </row>
        <row r="311">
          <cell r="B311" t="str">
            <v>pbdu95</v>
          </cell>
          <cell r="C311" t="str">
            <v>Pole Band Double Up Set  9" s/d 12"</v>
          </cell>
          <cell r="D311" t="str">
            <v>Bh</v>
          </cell>
          <cell r="E311">
            <v>33000</v>
          </cell>
          <cell r="H311">
            <v>33000</v>
          </cell>
          <cell r="I311">
            <v>33000</v>
          </cell>
        </row>
        <row r="312">
          <cell r="B312" t="str">
            <v>pbsr35</v>
          </cell>
          <cell r="C312" t="str">
            <v>Pole Band Single  Rack   3" atau 3 1/2"</v>
          </cell>
          <cell r="D312" t="str">
            <v>Bh</v>
          </cell>
          <cell r="E312">
            <v>18000</v>
          </cell>
          <cell r="H312">
            <v>18000</v>
          </cell>
          <cell r="I312">
            <v>18000</v>
          </cell>
        </row>
        <row r="313">
          <cell r="B313" t="str">
            <v>pbsr45</v>
          </cell>
          <cell r="C313" t="str">
            <v>Pole Band Single  Rack   4" atau 4 1/2"</v>
          </cell>
          <cell r="D313" t="str">
            <v>Bh</v>
          </cell>
          <cell r="E313">
            <v>19000</v>
          </cell>
          <cell r="H313">
            <v>19000</v>
          </cell>
          <cell r="I313">
            <v>19000</v>
          </cell>
        </row>
        <row r="314">
          <cell r="B314" t="str">
            <v>pbsr55</v>
          </cell>
          <cell r="C314" t="str">
            <v>Pole Band Single  Rack   5" atau 5 1/2"</v>
          </cell>
          <cell r="D314" t="str">
            <v>Bh</v>
          </cell>
          <cell r="E314">
            <v>20000</v>
          </cell>
          <cell r="H314">
            <v>20000</v>
          </cell>
          <cell r="I314">
            <v>20000</v>
          </cell>
        </row>
        <row r="315">
          <cell r="B315" t="str">
            <v>pbsr65</v>
          </cell>
          <cell r="C315" t="str">
            <v>Pole Band Single  Rack   6" atau 6 1/2"</v>
          </cell>
          <cell r="D315" t="str">
            <v>Bh</v>
          </cell>
          <cell r="E315">
            <v>21000</v>
          </cell>
          <cell r="H315">
            <v>21000</v>
          </cell>
          <cell r="I315">
            <v>21000</v>
          </cell>
        </row>
        <row r="316">
          <cell r="B316" t="str">
            <v>pbsr75</v>
          </cell>
          <cell r="C316" t="str">
            <v>Pole Band Single  Rack   7" atau 7 1/2"</v>
          </cell>
          <cell r="D316" t="str">
            <v>Bh</v>
          </cell>
          <cell r="E316">
            <v>22000</v>
          </cell>
          <cell r="H316">
            <v>22000</v>
          </cell>
          <cell r="I316">
            <v>22000</v>
          </cell>
        </row>
        <row r="317">
          <cell r="B317" t="str">
            <v>pbsr85</v>
          </cell>
          <cell r="C317" t="str">
            <v>Pole Band Single  Rack   8" atau 8 1/2"</v>
          </cell>
          <cell r="D317" t="str">
            <v>Bh</v>
          </cell>
          <cell r="E317">
            <v>23000</v>
          </cell>
          <cell r="H317">
            <v>23000</v>
          </cell>
          <cell r="I317">
            <v>23000</v>
          </cell>
        </row>
        <row r="318">
          <cell r="B318" t="str">
            <v>pbsr95</v>
          </cell>
          <cell r="C318" t="str">
            <v>Pole Band Single  Rack   9" s/d 12"</v>
          </cell>
          <cell r="D318" t="str">
            <v>Bh</v>
          </cell>
          <cell r="E318">
            <v>26000</v>
          </cell>
          <cell r="H318">
            <v>26000</v>
          </cell>
          <cell r="I318">
            <v>26000</v>
          </cell>
        </row>
        <row r="319">
          <cell r="B319" t="str">
            <v>pbsu35</v>
          </cell>
          <cell r="C319" t="str">
            <v>Pole Band Single Up Set   3" atau 3 1/2"</v>
          </cell>
          <cell r="D319" t="str">
            <v>Bh</v>
          </cell>
          <cell r="E319">
            <v>21000</v>
          </cell>
          <cell r="H319">
            <v>21000</v>
          </cell>
          <cell r="I319">
            <v>21000</v>
          </cell>
        </row>
        <row r="320">
          <cell r="B320" t="str">
            <v>pbsu45</v>
          </cell>
          <cell r="C320" t="str">
            <v>Pole Band Single Up Set   4" atau 4 1/2"</v>
          </cell>
          <cell r="D320" t="str">
            <v>Bh</v>
          </cell>
          <cell r="E320">
            <v>22500</v>
          </cell>
          <cell r="H320">
            <v>22500</v>
          </cell>
          <cell r="I320">
            <v>22500</v>
          </cell>
        </row>
        <row r="321">
          <cell r="B321" t="str">
            <v>pbsu55</v>
          </cell>
          <cell r="C321" t="str">
            <v>Pole Band Single Up Set   5" atau 5 1/2"</v>
          </cell>
          <cell r="D321" t="str">
            <v>Bh</v>
          </cell>
          <cell r="E321">
            <v>24000</v>
          </cell>
          <cell r="H321">
            <v>24000</v>
          </cell>
          <cell r="I321">
            <v>24000</v>
          </cell>
        </row>
        <row r="322">
          <cell r="B322" t="str">
            <v>pbsu65</v>
          </cell>
          <cell r="C322" t="str">
            <v>Pole Band Single Up Set   6" atau 6 1/2"</v>
          </cell>
          <cell r="D322" t="str">
            <v>Bh</v>
          </cell>
          <cell r="E322">
            <v>25500</v>
          </cell>
          <cell r="H322">
            <v>25500</v>
          </cell>
          <cell r="I322">
            <v>25500</v>
          </cell>
        </row>
        <row r="323">
          <cell r="B323" t="str">
            <v>pbsu75</v>
          </cell>
          <cell r="C323" t="str">
            <v>Pole Band Single Up Set   7" atau 7 1/2"</v>
          </cell>
          <cell r="D323" t="str">
            <v>Bh</v>
          </cell>
          <cell r="E323">
            <v>35240</v>
          </cell>
          <cell r="H323">
            <v>35240</v>
          </cell>
          <cell r="I323">
            <v>27000</v>
          </cell>
        </row>
        <row r="324">
          <cell r="B324" t="str">
            <v>pbsu85</v>
          </cell>
          <cell r="C324" t="str">
            <v>Pole Band Single Up Set   8" atau 8 1/2"</v>
          </cell>
          <cell r="D324" t="str">
            <v>Bh</v>
          </cell>
          <cell r="E324">
            <v>38950</v>
          </cell>
          <cell r="H324">
            <v>38950</v>
          </cell>
          <cell r="I324">
            <v>28500</v>
          </cell>
        </row>
        <row r="325">
          <cell r="B325" t="str">
            <v>pbsu95</v>
          </cell>
          <cell r="C325" t="str">
            <v>Pole Band Single Up Set   9"  s/d 12"</v>
          </cell>
          <cell r="D325" t="str">
            <v>Bh</v>
          </cell>
          <cell r="E325">
            <v>31500</v>
          </cell>
          <cell r="H325">
            <v>31500</v>
          </cell>
          <cell r="I325">
            <v>31500</v>
          </cell>
        </row>
        <row r="326">
          <cell r="B326" t="str">
            <v>pac735</v>
          </cell>
          <cell r="C326" t="str">
            <v xml:space="preserve">Primary Angle Clamp    (  35   s/d   70 )  mm2 </v>
          </cell>
          <cell r="D326" t="str">
            <v>Bh</v>
          </cell>
          <cell r="E326">
            <v>27500</v>
          </cell>
          <cell r="H326">
            <v>27500</v>
          </cell>
          <cell r="I326">
            <v>27500</v>
          </cell>
        </row>
        <row r="327">
          <cell r="B327" t="str">
            <v>pac1524</v>
          </cell>
          <cell r="C327" t="str">
            <v xml:space="preserve">Primary Angle Clamp    ( 150 s/d  240 )  mm2 </v>
          </cell>
          <cell r="D327" t="str">
            <v>Bh</v>
          </cell>
          <cell r="E327">
            <v>45070</v>
          </cell>
          <cell r="H327">
            <v>45070</v>
          </cell>
          <cell r="I327">
            <v>35000</v>
          </cell>
        </row>
        <row r="328">
          <cell r="B328" t="str">
            <v>sc257</v>
          </cell>
          <cell r="C328" t="str">
            <v xml:space="preserve">Primary Dead End Clamp (   35 s/d   70 ) mm2 </v>
          </cell>
          <cell r="D328" t="str">
            <v>Bh</v>
          </cell>
          <cell r="E328">
            <v>50000</v>
          </cell>
          <cell r="H328">
            <v>50000</v>
          </cell>
          <cell r="I328">
            <v>50000</v>
          </cell>
        </row>
        <row r="329">
          <cell r="B329" t="str">
            <v>sc1524</v>
          </cell>
          <cell r="C329" t="str">
            <v xml:space="preserve">Primary Dead End Clamp ( 150 s/d 240 ) mm2 </v>
          </cell>
          <cell r="D329" t="str">
            <v>Bh</v>
          </cell>
          <cell r="E329">
            <v>70000</v>
          </cell>
          <cell r="H329">
            <v>70000</v>
          </cell>
          <cell r="I329">
            <v>70000</v>
          </cell>
        </row>
        <row r="330">
          <cell r="B330" t="str">
            <v>ra348</v>
          </cell>
          <cell r="C330" t="str">
            <v>Rod Anchor 3/4" x 8'</v>
          </cell>
          <cell r="D330" t="str">
            <v>Bh</v>
          </cell>
          <cell r="E330">
            <v>93690</v>
          </cell>
          <cell r="H330">
            <v>93690</v>
          </cell>
          <cell r="I330">
            <v>75000</v>
          </cell>
        </row>
        <row r="331">
          <cell r="B331" t="str">
            <v>ra587</v>
          </cell>
          <cell r="C331" t="str">
            <v>Rod Anchor 5/8" x 7'</v>
          </cell>
          <cell r="D331" t="str">
            <v>Bh</v>
          </cell>
          <cell r="E331">
            <v>67530</v>
          </cell>
          <cell r="H331">
            <v>67530</v>
          </cell>
          <cell r="I331">
            <v>55000</v>
          </cell>
        </row>
        <row r="332">
          <cell r="B332" t="str">
            <v>sa58</v>
          </cell>
          <cell r="C332" t="str">
            <v>Schackle Anchor 5/8"</v>
          </cell>
          <cell r="D332" t="str">
            <v>Bh</v>
          </cell>
          <cell r="E332">
            <v>10650</v>
          </cell>
          <cell r="H332">
            <v>10650</v>
          </cell>
          <cell r="I332">
            <v>7500</v>
          </cell>
        </row>
        <row r="333">
          <cell r="B333" t="str">
            <v>sch+c</v>
          </cell>
          <cell r="C333" t="str">
            <v>Schackle hank + clevel com</v>
          </cell>
          <cell r="D333" t="str">
            <v>Bh</v>
          </cell>
          <cell r="E333">
            <v>10650</v>
          </cell>
          <cell r="H333">
            <v>10650</v>
          </cell>
          <cell r="I333">
            <v>100</v>
          </cell>
        </row>
        <row r="334">
          <cell r="B334" t="str">
            <v>sdb</v>
          </cell>
          <cell r="C334" t="str">
            <v>Side Bracket</v>
          </cell>
          <cell r="D334" t="str">
            <v>Bh</v>
          </cell>
          <cell r="E334">
            <v>51600</v>
          </cell>
          <cell r="H334">
            <v>51600</v>
          </cell>
          <cell r="I334">
            <v>41700</v>
          </cell>
        </row>
        <row r="335">
          <cell r="B335" t="str">
            <v>sps</v>
          </cell>
          <cell r="C335" t="str">
            <v>Split Plastic Sleeve   ( Tutup kabel )</v>
          </cell>
          <cell r="D335" t="str">
            <v>Bh</v>
          </cell>
          <cell r="E335">
            <v>0</v>
          </cell>
        </row>
        <row r="336">
          <cell r="B336" t="str">
            <v>i532</v>
          </cell>
          <cell r="C336" t="str">
            <v>Spool Insulator ANSI 53 - 2</v>
          </cell>
          <cell r="D336" t="str">
            <v>Bh</v>
          </cell>
          <cell r="E336">
            <v>11112</v>
          </cell>
          <cell r="H336">
            <v>11112</v>
          </cell>
          <cell r="I336">
            <v>11112</v>
          </cell>
        </row>
        <row r="337">
          <cell r="B337" t="str">
            <v>i534</v>
          </cell>
          <cell r="C337" t="str">
            <v>Spool Insulator ANSI 53 - 4</v>
          </cell>
          <cell r="D337" t="str">
            <v>Bh</v>
          </cell>
          <cell r="E337">
            <v>17451</v>
          </cell>
          <cell r="H337">
            <v>17451</v>
          </cell>
          <cell r="I337">
            <v>17451</v>
          </cell>
        </row>
        <row r="338">
          <cell r="B338" t="str">
            <v>stl</v>
          </cell>
          <cell r="C338" t="str">
            <v>Stainless Steel Strap 20 X 0,7 mm</v>
          </cell>
          <cell r="D338" t="str">
            <v>Mtr</v>
          </cell>
          <cell r="E338">
            <v>8218</v>
          </cell>
          <cell r="H338">
            <v>8218</v>
          </cell>
          <cell r="I338">
            <v>8218</v>
          </cell>
        </row>
        <row r="339">
          <cell r="B339" t="str">
            <v>sc3</v>
          </cell>
          <cell r="C339" t="str">
            <v>Steel Canal 3.000 mm ( UNP 10 ) Galvanis</v>
          </cell>
          <cell r="D339" t="str">
            <v>Bh</v>
          </cell>
          <cell r="E339">
            <v>399000</v>
          </cell>
          <cell r="H339">
            <v>399000</v>
          </cell>
        </row>
        <row r="340">
          <cell r="B340" t="str">
            <v>sc175</v>
          </cell>
          <cell r="C340" t="str">
            <v>Steel Canal 1.750 mm ( UNP  10 ) Galvanis</v>
          </cell>
          <cell r="D340" t="str">
            <v>Bh</v>
          </cell>
          <cell r="E340">
            <v>232750</v>
          </cell>
          <cell r="H340">
            <v>232750</v>
          </cell>
        </row>
        <row r="341">
          <cell r="B341" t="str">
            <v>sc2</v>
          </cell>
          <cell r="C341" t="str">
            <v>Steel Canal 2.000 mm ( UNP  10 ) Galvanis</v>
          </cell>
          <cell r="D341" t="str">
            <v>Bh</v>
          </cell>
          <cell r="E341">
            <v>266000</v>
          </cell>
          <cell r="H341">
            <v>266000</v>
          </cell>
        </row>
        <row r="342">
          <cell r="B342" t="str">
            <v>sk7771</v>
          </cell>
          <cell r="C342" t="str">
            <v>Steel L 70 x 70 x 7 x 1.000 mm galvanis</v>
          </cell>
          <cell r="D342" t="str">
            <v>Bh</v>
          </cell>
          <cell r="E342">
            <v>91833</v>
          </cell>
          <cell r="H342">
            <v>91833</v>
          </cell>
          <cell r="I342">
            <v>91833</v>
          </cell>
        </row>
        <row r="343">
          <cell r="B343" t="str">
            <v>sk77716</v>
          </cell>
          <cell r="C343" t="str">
            <v>Steel L 70 x 70 x 7 x 1.682 mm galvanis</v>
          </cell>
          <cell r="D343" t="str">
            <v>Bh</v>
          </cell>
          <cell r="E343">
            <v>159814</v>
          </cell>
          <cell r="H343">
            <v>159814</v>
          </cell>
          <cell r="I343">
            <v>159814</v>
          </cell>
        </row>
        <row r="344">
          <cell r="B344" t="str">
            <v>sk777780</v>
          </cell>
          <cell r="C344" t="str">
            <v>Steel L 70  x 70  x 7  x 780 mm galvanis</v>
          </cell>
          <cell r="D344" t="str">
            <v>Bh</v>
          </cell>
          <cell r="E344">
            <v>79669</v>
          </cell>
          <cell r="H344">
            <v>79669</v>
          </cell>
          <cell r="I344">
            <v>79669</v>
          </cell>
        </row>
        <row r="345">
          <cell r="B345" t="str">
            <v>yk</v>
          </cell>
          <cell r="C345" t="str">
            <v>Stopping Buckle / Yokes</v>
          </cell>
          <cell r="D345" t="str">
            <v>Bh</v>
          </cell>
          <cell r="E345">
            <v>1800</v>
          </cell>
          <cell r="H345">
            <v>1800</v>
          </cell>
          <cell r="I345">
            <v>1800</v>
          </cell>
        </row>
        <row r="346">
          <cell r="B346" t="str">
            <v>j5t</v>
          </cell>
          <cell r="C346" t="str">
            <v>Suspension / Small Angle Assembly  ( CJ5-T) / J2</v>
          </cell>
          <cell r="D346" t="str">
            <v>Bh</v>
          </cell>
          <cell r="E346">
            <v>24727</v>
          </cell>
          <cell r="H346">
            <v>24727</v>
          </cell>
          <cell r="I346">
            <v>24727</v>
          </cell>
        </row>
        <row r="347">
          <cell r="B347" t="str">
            <v>tc357</v>
          </cell>
          <cell r="C347" t="str">
            <v xml:space="preserve">Tap.connector ( 35 s/d   70 ) mm2 </v>
          </cell>
          <cell r="D347" t="str">
            <v>Bh</v>
          </cell>
          <cell r="E347">
            <v>3982</v>
          </cell>
          <cell r="H347">
            <v>3982</v>
          </cell>
          <cell r="I347">
            <v>3982</v>
          </cell>
        </row>
        <row r="348">
          <cell r="B348" t="str">
            <v>tc3515</v>
          </cell>
          <cell r="C348" t="str">
            <v xml:space="preserve">Tap.connector ( 35 s/d 150 ) mm2 </v>
          </cell>
          <cell r="D348" t="str">
            <v>Bh</v>
          </cell>
          <cell r="E348">
            <v>10242</v>
          </cell>
          <cell r="H348">
            <v>10242</v>
          </cell>
          <cell r="I348">
            <v>10242</v>
          </cell>
        </row>
        <row r="349">
          <cell r="B349" t="str">
            <v>tc715</v>
          </cell>
          <cell r="C349" t="str">
            <v xml:space="preserve">Tap.connector ( 70 s/d 150 ) mm2 </v>
          </cell>
          <cell r="D349" t="str">
            <v>Bh</v>
          </cell>
          <cell r="E349">
            <v>13656</v>
          </cell>
          <cell r="H349">
            <v>13656</v>
          </cell>
          <cell r="I349">
            <v>13656</v>
          </cell>
        </row>
        <row r="350">
          <cell r="B350" t="str">
            <v>tc724</v>
          </cell>
          <cell r="C350" t="str">
            <v xml:space="preserve">Tap.connector ( 70 s/d 240 ) mm2 </v>
          </cell>
          <cell r="D350" t="str">
            <v>Bh</v>
          </cell>
          <cell r="E350">
            <v>17281</v>
          </cell>
          <cell r="H350">
            <v>17281</v>
          </cell>
          <cell r="I350">
            <v>17281</v>
          </cell>
        </row>
        <row r="351">
          <cell r="B351" t="str">
            <v>tbc</v>
          </cell>
          <cell r="C351" t="str">
            <v xml:space="preserve">Three Bolt Clamp </v>
          </cell>
          <cell r="D351" t="str">
            <v>Bh</v>
          </cell>
          <cell r="E351">
            <v>26670</v>
          </cell>
          <cell r="H351">
            <v>26670</v>
          </cell>
          <cell r="I351">
            <v>17500</v>
          </cell>
        </row>
        <row r="352">
          <cell r="B352" t="str">
            <v>tw4</v>
          </cell>
          <cell r="C352" t="str">
            <v>Tie Wire # 4 / Alluminium bonding wire # 20</v>
          </cell>
          <cell r="D352" t="str">
            <v>Mtr</v>
          </cell>
          <cell r="E352">
            <v>3500</v>
          </cell>
          <cell r="H352">
            <v>3500</v>
          </cell>
          <cell r="I352">
            <v>3500</v>
          </cell>
        </row>
        <row r="353">
          <cell r="B353" t="str">
            <v>wsr</v>
          </cell>
          <cell r="C353" t="str">
            <v xml:space="preserve">Washer Round 5/8" </v>
          </cell>
          <cell r="D353" t="str">
            <v>Bh</v>
          </cell>
          <cell r="E353">
            <v>1380</v>
          </cell>
          <cell r="H353">
            <v>1380</v>
          </cell>
          <cell r="I353">
            <v>1380</v>
          </cell>
        </row>
        <row r="354">
          <cell r="B354" t="str">
            <v>wss</v>
          </cell>
          <cell r="C354" t="str">
            <v>Washer Square 2 1/4"</v>
          </cell>
          <cell r="D354" t="str">
            <v>Bh</v>
          </cell>
          <cell r="E354">
            <v>996</v>
          </cell>
          <cell r="H354">
            <v>996</v>
          </cell>
          <cell r="I354">
            <v>996</v>
          </cell>
        </row>
        <row r="355">
          <cell r="E355">
            <v>0</v>
          </cell>
        </row>
        <row r="356">
          <cell r="C356" t="str">
            <v>PEKERJAAN KABEL TANAH</v>
          </cell>
          <cell r="E356">
            <v>0</v>
          </cell>
        </row>
        <row r="357">
          <cell r="C357" t="str">
            <v>Terminating kabel 3 x 300 mm2 ID</v>
          </cell>
          <cell r="E357">
            <v>3100000</v>
          </cell>
          <cell r="H357">
            <v>3100000</v>
          </cell>
        </row>
        <row r="358">
          <cell r="C358" t="str">
            <v>Terminating kabel 1 x 300 mm2 ID</v>
          </cell>
          <cell r="E358">
            <v>1900000</v>
          </cell>
          <cell r="H358">
            <v>1900000</v>
          </cell>
        </row>
        <row r="359">
          <cell r="C359" t="str">
            <v>Terminating kabel 3 x 300 mm2 OD</v>
          </cell>
          <cell r="E359">
            <v>3700000</v>
          </cell>
          <cell r="H359">
            <v>3700000</v>
          </cell>
        </row>
        <row r="360">
          <cell r="C360" t="str">
            <v>Terminating kabel 1 x 300 mm2 OD</v>
          </cell>
          <cell r="E360">
            <v>2150000</v>
          </cell>
          <cell r="H360">
            <v>2150000</v>
          </cell>
        </row>
        <row r="361">
          <cell r="B361" t="str">
            <v>tk324id</v>
          </cell>
          <cell r="C361" t="str">
            <v>Terminating kabel 3 x 240 mm2 ID</v>
          </cell>
          <cell r="E361">
            <v>2803800</v>
          </cell>
          <cell r="H361">
            <v>2803800</v>
          </cell>
          <cell r="I361">
            <v>2750000</v>
          </cell>
        </row>
        <row r="362">
          <cell r="B362" t="str">
            <v>tk124id</v>
          </cell>
          <cell r="C362" t="str">
            <v>Terminating kabel 1 x 240 mm2 ID</v>
          </cell>
          <cell r="E362">
            <v>2501800</v>
          </cell>
          <cell r="H362">
            <v>2501800</v>
          </cell>
          <cell r="I362">
            <v>1900000</v>
          </cell>
        </row>
        <row r="363">
          <cell r="B363" t="str">
            <v>tk324od</v>
          </cell>
          <cell r="C363" t="str">
            <v>Terminating kabel 3 x 240 mm2 OD</v>
          </cell>
          <cell r="E363">
            <v>3991800</v>
          </cell>
          <cell r="H363">
            <v>3991800</v>
          </cell>
          <cell r="I363">
            <v>2750000</v>
          </cell>
        </row>
        <row r="364">
          <cell r="B364" t="str">
            <v>tk124od</v>
          </cell>
          <cell r="C364" t="str">
            <v>Terminating kabel 1 x 240 mm2 OD</v>
          </cell>
          <cell r="E364">
            <v>2823800</v>
          </cell>
          <cell r="H364">
            <v>2823800</v>
          </cell>
          <cell r="I364">
            <v>1900000</v>
          </cell>
        </row>
        <row r="365">
          <cell r="B365" t="str">
            <v>tk395id</v>
          </cell>
          <cell r="C365" t="str">
            <v>Terminating kabel 3 x 95 mm2 ID</v>
          </cell>
          <cell r="E365">
            <v>2110800</v>
          </cell>
          <cell r="H365">
            <v>2110800</v>
          </cell>
          <cell r="I365">
            <v>2400000</v>
          </cell>
        </row>
        <row r="366">
          <cell r="B366" t="str">
            <v>tk195id</v>
          </cell>
          <cell r="C366" t="str">
            <v>Terminating kabel 1 x 95 mm2 ID</v>
          </cell>
          <cell r="E366">
            <v>1783800</v>
          </cell>
          <cell r="H366">
            <v>1783800</v>
          </cell>
          <cell r="I366">
            <v>1350000</v>
          </cell>
        </row>
        <row r="367">
          <cell r="B367" t="str">
            <v>tk395od</v>
          </cell>
          <cell r="C367" t="str">
            <v>Terminating kabel 3 x 95 mm2 OD</v>
          </cell>
          <cell r="E367">
            <v>3100000</v>
          </cell>
          <cell r="H367">
            <v>3100000</v>
          </cell>
          <cell r="I367">
            <v>2700000</v>
          </cell>
        </row>
        <row r="368">
          <cell r="B368" t="str">
            <v>tk195od</v>
          </cell>
          <cell r="C368" t="str">
            <v>Terminating kabel 1 x 95 mm2 OD</v>
          </cell>
          <cell r="E368">
            <v>2368800</v>
          </cell>
          <cell r="H368">
            <v>2368800</v>
          </cell>
          <cell r="I368">
            <v>1750000</v>
          </cell>
        </row>
        <row r="369">
          <cell r="B369" t="str">
            <v>klem86</v>
          </cell>
          <cell r="C369" t="str">
            <v>Klem beugel bevesteging 8 x 6"</v>
          </cell>
          <cell r="E369">
            <v>22500</v>
          </cell>
          <cell r="H369">
            <v>22500</v>
          </cell>
          <cell r="I369">
            <v>22500</v>
          </cell>
        </row>
        <row r="370">
          <cell r="B370" t="str">
            <v>pp6</v>
          </cell>
          <cell r="C370" t="str">
            <v>Pipa PVC 6" panjang 4 meter</v>
          </cell>
          <cell r="E370">
            <v>97500</v>
          </cell>
          <cell r="H370">
            <v>97500</v>
          </cell>
          <cell r="I370">
            <v>97500</v>
          </cell>
        </row>
        <row r="371">
          <cell r="B371" t="str">
            <v>sock</v>
          </cell>
          <cell r="C371" t="str">
            <v>Pipa Shock PVC</v>
          </cell>
          <cell r="E371">
            <v>15000</v>
          </cell>
          <cell r="H371">
            <v>15000</v>
          </cell>
          <cell r="I371">
            <v>15000</v>
          </cell>
        </row>
        <row r="372">
          <cell r="B372" t="str">
            <v>klem78</v>
          </cell>
          <cell r="C372" t="str">
            <v>Klem beugel 7/8"</v>
          </cell>
          <cell r="E372">
            <v>7000</v>
          </cell>
          <cell r="H372">
            <v>7000</v>
          </cell>
          <cell r="I372">
            <v>7000</v>
          </cell>
        </row>
        <row r="373">
          <cell r="B373" t="str">
            <v>urtk</v>
          </cell>
          <cell r="C373" t="str">
            <v>Tanda Urutan phasa untuk kabel</v>
          </cell>
          <cell r="E373">
            <v>5500</v>
          </cell>
          <cell r="H373">
            <v>5500</v>
          </cell>
          <cell r="I373">
            <v>5500</v>
          </cell>
        </row>
        <row r="374">
          <cell r="B374" t="str">
            <v>stls</v>
          </cell>
          <cell r="C374" t="str">
            <v>Stainless steel strap</v>
          </cell>
          <cell r="E374">
            <v>2200</v>
          </cell>
          <cell r="H374">
            <v>2200</v>
          </cell>
          <cell r="I374">
            <v>2200</v>
          </cell>
        </row>
        <row r="375">
          <cell r="E375">
            <v>0</v>
          </cell>
        </row>
        <row r="376">
          <cell r="C376" t="str">
            <v>PROTEKSI</v>
          </cell>
          <cell r="E376">
            <v>0</v>
          </cell>
        </row>
        <row r="377">
          <cell r="C377" t="str">
            <v>RECLOSER</v>
          </cell>
          <cell r="E377">
            <v>0</v>
          </cell>
        </row>
        <row r="378">
          <cell r="C378" t="str">
            <v>Nulec Pole Mounted Recloser, 630 A, 24 kV</v>
          </cell>
          <cell r="D378" t="str">
            <v>Set</v>
          </cell>
          <cell r="E378">
            <v>0</v>
          </cell>
        </row>
        <row r="379">
          <cell r="C379" t="str">
            <v>PMT Recloser 630 A, 24 kV, 12,5 KA</v>
          </cell>
          <cell r="D379" t="str">
            <v>Set</v>
          </cell>
          <cell r="E379">
            <v>0</v>
          </cell>
        </row>
        <row r="380">
          <cell r="C380" t="str">
            <v>Numeric Control Recloser</v>
          </cell>
          <cell r="D380" t="str">
            <v>Set</v>
          </cell>
          <cell r="E380">
            <v>0</v>
          </cell>
        </row>
        <row r="381">
          <cell r="E381">
            <v>0</v>
          </cell>
        </row>
        <row r="382">
          <cell r="C382" t="str">
            <v>PROTEKSI</v>
          </cell>
          <cell r="E382">
            <v>0</v>
          </cell>
        </row>
        <row r="383">
          <cell r="C383" t="str">
            <v>3 Phasa Over Curren Relay Type KCGG 142</v>
          </cell>
          <cell r="D383" t="str">
            <v>Set</v>
          </cell>
          <cell r="E383">
            <v>0</v>
          </cell>
        </row>
        <row r="384">
          <cell r="C384" t="str">
            <v>3 Phasa Over Curren Relay 1 Earth Fault Type MCGG 82</v>
          </cell>
          <cell r="D384" t="str">
            <v>Set</v>
          </cell>
          <cell r="E384">
            <v>0</v>
          </cell>
        </row>
        <row r="385">
          <cell r="C385" t="str">
            <v>Multishot Autoreclose Relay Type MVTR 51</v>
          </cell>
          <cell r="D385" t="str">
            <v>Set</v>
          </cell>
          <cell r="E385">
            <v>0</v>
          </cell>
        </row>
        <row r="386">
          <cell r="C386" t="str">
            <v>3 Phasa OCR/GFR Autoreclose Sel 551</v>
          </cell>
          <cell r="D386" t="str">
            <v>Set</v>
          </cell>
          <cell r="E386">
            <v>0</v>
          </cell>
        </row>
        <row r="387">
          <cell r="C387" t="str">
            <v>3 Phasa Relay Thermal</v>
          </cell>
          <cell r="D387" t="str">
            <v>Set</v>
          </cell>
          <cell r="E387">
            <v>0</v>
          </cell>
        </row>
        <row r="388">
          <cell r="C388" t="str">
            <v>Battery 12 V AH (Seal Lead Acid)</v>
          </cell>
          <cell r="D388" t="str">
            <v>Bh</v>
          </cell>
          <cell r="E388">
            <v>0</v>
          </cell>
        </row>
        <row r="389">
          <cell r="C389" t="str">
            <v>Pengisian Gas SF6</v>
          </cell>
          <cell r="D389" t="str">
            <v>Unit</v>
          </cell>
          <cell r="E389">
            <v>0</v>
          </cell>
        </row>
        <row r="390">
          <cell r="C390" t="str">
            <v>O Type Sealing Ring</v>
          </cell>
          <cell r="D390" t="str">
            <v>Bh</v>
          </cell>
          <cell r="E390">
            <v>0</v>
          </cell>
        </row>
        <row r="391">
          <cell r="C391" t="str">
            <v>Mollecular slefe bag</v>
          </cell>
          <cell r="D391" t="str">
            <v>Bh</v>
          </cell>
          <cell r="E391">
            <v>0</v>
          </cell>
        </row>
        <row r="392">
          <cell r="C392" t="str">
            <v>Mollecular sleve 1 kg</v>
          </cell>
          <cell r="D392" t="str">
            <v>Bh</v>
          </cell>
          <cell r="E392">
            <v>0</v>
          </cell>
          <cell r="L392" t="str">
            <v>MATERIAL SAMBUNGAN</v>
          </cell>
        </row>
        <row r="393">
          <cell r="C393" t="str">
            <v>Loctite Chisel 1/2 Cans</v>
          </cell>
          <cell r="D393" t="str">
            <v>Bh</v>
          </cell>
          <cell r="E393">
            <v>0</v>
          </cell>
          <cell r="L393" t="str">
            <v>RUMAH  ( SR )</v>
          </cell>
        </row>
        <row r="394">
          <cell r="C394" t="str">
            <v>S1 Bushing</v>
          </cell>
          <cell r="D394" t="str">
            <v>Bh</v>
          </cell>
          <cell r="E394">
            <v>0</v>
          </cell>
        </row>
        <row r="395">
          <cell r="C395" t="str">
            <v>L1, S2 Bushing</v>
          </cell>
          <cell r="D395" t="str">
            <v>Bh</v>
          </cell>
          <cell r="E395">
            <v>0</v>
          </cell>
        </row>
        <row r="396">
          <cell r="C396" t="str">
            <v>S3 Bushing</v>
          </cell>
          <cell r="D396" t="str">
            <v>Bh</v>
          </cell>
          <cell r="E396">
            <v>0</v>
          </cell>
        </row>
        <row r="397">
          <cell r="C397" t="str">
            <v>S1 HV Connector</v>
          </cell>
          <cell r="D397" t="str">
            <v>Bh</v>
          </cell>
          <cell r="E397">
            <v>0</v>
          </cell>
        </row>
        <row r="398">
          <cell r="C398" t="str">
            <v>S2 HV Connector</v>
          </cell>
          <cell r="D398" t="str">
            <v>Bh</v>
          </cell>
          <cell r="E398">
            <v>0</v>
          </cell>
        </row>
        <row r="399">
          <cell r="C399" t="str">
            <v>DB Switch Assembly</v>
          </cell>
          <cell r="D399" t="str">
            <v>Bh</v>
          </cell>
          <cell r="E399">
            <v>0</v>
          </cell>
        </row>
        <row r="400">
          <cell r="C400" t="str">
            <v>Outer O Ring</v>
          </cell>
          <cell r="D400" t="str">
            <v>Bh</v>
          </cell>
          <cell r="E400">
            <v>0</v>
          </cell>
        </row>
        <row r="401">
          <cell r="C401" t="str">
            <v>Inner O Ring</v>
          </cell>
          <cell r="D401" t="str">
            <v>Bh</v>
          </cell>
          <cell r="E401">
            <v>0</v>
          </cell>
        </row>
        <row r="402">
          <cell r="C402" t="str">
            <v>O Ring  Insulator )</v>
          </cell>
          <cell r="D402" t="str">
            <v>Bh</v>
          </cell>
          <cell r="E402">
            <v>0</v>
          </cell>
        </row>
        <row r="403">
          <cell r="C403" t="str">
            <v>Middle Fluid 1/2 L</v>
          </cell>
          <cell r="D403" t="str">
            <v>Bh</v>
          </cell>
          <cell r="E403">
            <v>0</v>
          </cell>
        </row>
        <row r="404">
          <cell r="C404" t="str">
            <v>DB Switch Solenoid</v>
          </cell>
          <cell r="D404" t="str">
            <v>Bh</v>
          </cell>
          <cell r="E404">
            <v>0</v>
          </cell>
        </row>
        <row r="405">
          <cell r="C405" t="str">
            <v>TP Solenoid</v>
          </cell>
          <cell r="D405" t="str">
            <v>Bh</v>
          </cell>
          <cell r="E405">
            <v>0</v>
          </cell>
        </row>
        <row r="406">
          <cell r="C406" t="str">
            <v>10 Metre Umbilical cable without connector</v>
          </cell>
          <cell r="E406">
            <v>0</v>
          </cell>
        </row>
        <row r="407">
          <cell r="C407" t="str">
            <v>HV Solenoid Connection</v>
          </cell>
          <cell r="D407" t="str">
            <v>Bh</v>
          </cell>
          <cell r="E407">
            <v>0</v>
          </cell>
        </row>
        <row r="408">
          <cell r="C408" t="str">
            <v>Loctite Gas Eliminator</v>
          </cell>
          <cell r="D408" t="str">
            <v>Bh</v>
          </cell>
          <cell r="E408">
            <v>0</v>
          </cell>
        </row>
        <row r="409">
          <cell r="C409" t="str">
            <v>Loctite Activator 1</v>
          </cell>
          <cell r="D409" t="str">
            <v>Bh</v>
          </cell>
          <cell r="E409">
            <v>0</v>
          </cell>
        </row>
        <row r="410">
          <cell r="C410" t="str">
            <v>12 V Litium Battery 12V/7,7Ah</v>
          </cell>
          <cell r="D410" t="str">
            <v>Bh</v>
          </cell>
          <cell r="E410">
            <v>0</v>
          </cell>
        </row>
        <row r="411">
          <cell r="C411" t="str">
            <v>24 Litium Battery 6,2Ah</v>
          </cell>
          <cell r="D411" t="str">
            <v>Bh</v>
          </cell>
          <cell r="E411">
            <v>0</v>
          </cell>
        </row>
        <row r="412">
          <cell r="C412" t="str">
            <v>Microtip 2E</v>
          </cell>
          <cell r="D412" t="str">
            <v>Bh</v>
          </cell>
          <cell r="E412">
            <v>0</v>
          </cell>
        </row>
        <row r="413">
          <cell r="C413" t="str">
            <v>Closing Coil Replacement kit</v>
          </cell>
          <cell r="D413" t="str">
            <v>Bh</v>
          </cell>
          <cell r="E413">
            <v>0</v>
          </cell>
        </row>
        <row r="414">
          <cell r="C414" t="str">
            <v>Closing Solenoid Contactor</v>
          </cell>
          <cell r="D414" t="str">
            <v>Bh</v>
          </cell>
          <cell r="E414">
            <v>0</v>
          </cell>
        </row>
        <row r="415">
          <cell r="C415" t="str">
            <v>CPU Board KA No. KFXI 102-2</v>
          </cell>
          <cell r="D415" t="str">
            <v>Bh</v>
          </cell>
          <cell r="E415">
            <v>0</v>
          </cell>
        </row>
        <row r="416">
          <cell r="C416" t="str">
            <v>Scada Board KA No. KFYA 700-5</v>
          </cell>
          <cell r="D416" t="str">
            <v>Bh</v>
          </cell>
          <cell r="E416">
            <v>0</v>
          </cell>
        </row>
        <row r="417">
          <cell r="C417" t="str">
            <v>Power Supply Board KFXA 100-1</v>
          </cell>
          <cell r="D417" t="str">
            <v>Bh</v>
          </cell>
          <cell r="E417">
            <v>0</v>
          </cell>
        </row>
        <row r="418">
          <cell r="C418" t="str">
            <v>Bushing Assembly Type MVE KA No. 9M5</v>
          </cell>
          <cell r="D418" t="str">
            <v>Bh</v>
          </cell>
          <cell r="E418">
            <v>0</v>
          </cell>
        </row>
        <row r="419">
          <cell r="C419" t="str">
            <v>Motor Asyincron 220V-2400 RPM KA No. 1056 M</v>
          </cell>
          <cell r="D419" t="str">
            <v>Bh</v>
          </cell>
          <cell r="E419">
            <v>0</v>
          </cell>
        </row>
        <row r="420">
          <cell r="C420" t="str">
            <v>Input Plug Type VWVE KA No. 1194 ME</v>
          </cell>
          <cell r="D420" t="str">
            <v>Bh</v>
          </cell>
          <cell r="E420">
            <v>0</v>
          </cell>
        </row>
        <row r="421">
          <cell r="C421" t="str">
            <v>Microvip 3</v>
          </cell>
          <cell r="D421" t="str">
            <v>Set</v>
          </cell>
          <cell r="E421">
            <v>0</v>
          </cell>
        </row>
        <row r="422">
          <cell r="C422" t="str">
            <v>Nanovip</v>
          </cell>
          <cell r="D422" t="str">
            <v>Set</v>
          </cell>
          <cell r="E422">
            <v>0</v>
          </cell>
        </row>
        <row r="423">
          <cell r="C423" t="str">
            <v>Catu Phase Indicator Type MS-152</v>
          </cell>
          <cell r="D423" t="str">
            <v>Set</v>
          </cell>
          <cell r="E423">
            <v>0</v>
          </cell>
        </row>
        <row r="424">
          <cell r="C424" t="str">
            <v>MET Slimulacircuit Board KA No. 1078</v>
          </cell>
          <cell r="D424" t="str">
            <v>Bh</v>
          </cell>
          <cell r="E424">
            <v>0</v>
          </cell>
        </row>
        <row r="425">
          <cell r="C425" t="str">
            <v>Bushing Assembly Type VWE KA No. 717R25</v>
          </cell>
          <cell r="D425" t="str">
            <v>Bh</v>
          </cell>
          <cell r="E425">
            <v>0</v>
          </cell>
        </row>
        <row r="426">
          <cell r="C426" t="str">
            <v>Head gasket KP2103A8</v>
          </cell>
          <cell r="D426" t="str">
            <v>Bh</v>
          </cell>
          <cell r="E426">
            <v>0</v>
          </cell>
        </row>
        <row r="427">
          <cell r="C427" t="str">
            <v>Closing solenoid contactor KA430R3</v>
          </cell>
          <cell r="D427" t="str">
            <v>Bh</v>
          </cell>
          <cell r="E427">
            <v>0</v>
          </cell>
        </row>
        <row r="428">
          <cell r="C428" t="str">
            <v>Closing Coil Fuse Assembly KA259R903</v>
          </cell>
          <cell r="D428" t="str">
            <v>Bh</v>
          </cell>
          <cell r="E428">
            <v>0</v>
          </cell>
        </row>
        <row r="429">
          <cell r="C429" t="str">
            <v>Closing Coil Replacement kit KA861R13</v>
          </cell>
          <cell r="D429" t="str">
            <v>Bh</v>
          </cell>
          <cell r="E429">
            <v>0</v>
          </cell>
        </row>
        <row r="430">
          <cell r="C430" t="str">
            <v>Rotary solenoid Assembly KA 12RE1</v>
          </cell>
          <cell r="D430" t="str">
            <v>Bh</v>
          </cell>
          <cell r="E430">
            <v>0</v>
          </cell>
        </row>
        <row r="431">
          <cell r="C431" t="str">
            <v>Vacuum interrupter KA327VS2</v>
          </cell>
          <cell r="D431" t="str">
            <v>Bh</v>
          </cell>
          <cell r="E431">
            <v>0</v>
          </cell>
        </row>
        <row r="432">
          <cell r="C432" t="str">
            <v>Recloser and Reset Circuit Board for From 3 and 3A KA381MES</v>
          </cell>
          <cell r="D432" t="str">
            <v>Bh</v>
          </cell>
          <cell r="E432">
            <v>0</v>
          </cell>
        </row>
        <row r="433">
          <cell r="C433" t="str">
            <v>Diode Circuit Board for From 3 and 3A KA382MES</v>
          </cell>
          <cell r="D433" t="str">
            <v>Bh</v>
          </cell>
          <cell r="E433">
            <v>0</v>
          </cell>
        </row>
        <row r="434">
          <cell r="C434" t="str">
            <v>Output Circuit Board for From 3 and 3A KA383MES</v>
          </cell>
          <cell r="D434" t="str">
            <v>Bh</v>
          </cell>
          <cell r="E434">
            <v>0</v>
          </cell>
        </row>
        <row r="435">
          <cell r="C435" t="str">
            <v>Ground Trip No.2 Circuit Board for From 3 and 3A KA384MES</v>
          </cell>
          <cell r="D435" t="str">
            <v>Bh</v>
          </cell>
          <cell r="E435">
            <v>0</v>
          </cell>
        </row>
        <row r="436">
          <cell r="C436" t="str">
            <v>Phase Trip No.1 Circuit Board for From 3 and 3A KA387MES</v>
          </cell>
          <cell r="D436" t="str">
            <v>Bh</v>
          </cell>
          <cell r="E436">
            <v>0</v>
          </cell>
        </row>
        <row r="437">
          <cell r="C437" t="str">
            <v>Phase Trip No.2 Circuit Board for From 3 and 3A KA386MES</v>
          </cell>
          <cell r="D437" t="str">
            <v>Bh</v>
          </cell>
          <cell r="E437">
            <v>0</v>
          </cell>
        </row>
        <row r="438">
          <cell r="C438" t="str">
            <v>Battery Charging Isolation Transformer KA871ME2</v>
          </cell>
          <cell r="D438" t="str">
            <v>Bh</v>
          </cell>
          <cell r="E438">
            <v>0</v>
          </cell>
        </row>
        <row r="439">
          <cell r="C439" t="str">
            <v>Control and Protection Modul (CAPM) Card</v>
          </cell>
          <cell r="D439" t="str">
            <v>Bh</v>
          </cell>
          <cell r="E439">
            <v>0</v>
          </cell>
        </row>
        <row r="440">
          <cell r="C440" t="str">
            <v>Cable Control Entry Modul (CCEM) Card</v>
          </cell>
          <cell r="D440" t="str">
            <v>Bh</v>
          </cell>
          <cell r="E440">
            <v>0</v>
          </cell>
        </row>
        <row r="441">
          <cell r="C441" t="str">
            <v>Switch Control Entry Modul (SCEM) Card</v>
          </cell>
          <cell r="D441" t="str">
            <v>Bh</v>
          </cell>
          <cell r="E441">
            <v>0</v>
          </cell>
        </row>
        <row r="442">
          <cell r="C442" t="str">
            <v>Operator Panel, Include PCB Baclit LCD (OPCM)</v>
          </cell>
          <cell r="D442" t="str">
            <v>Bh</v>
          </cell>
          <cell r="E442">
            <v>0</v>
          </cell>
        </row>
        <row r="443">
          <cell r="C443" t="str">
            <v>Exchange 150 VA Current Modul</v>
          </cell>
          <cell r="D443" t="str">
            <v>Set</v>
          </cell>
          <cell r="E443">
            <v>0</v>
          </cell>
        </row>
        <row r="444">
          <cell r="C444" t="str">
            <v>Exchange Voltage Modul</v>
          </cell>
          <cell r="D444" t="str">
            <v>Set</v>
          </cell>
          <cell r="E444">
            <v>0</v>
          </cell>
        </row>
        <row r="445">
          <cell r="C445" t="str">
            <v>Exchange Timer Modul</v>
          </cell>
          <cell r="D445" t="str">
            <v>Set</v>
          </cell>
          <cell r="E445">
            <v>0</v>
          </cell>
        </row>
        <row r="446">
          <cell r="C446" t="str">
            <v>Exchange Power Supply With GP1B</v>
          </cell>
          <cell r="D446" t="str">
            <v>Set</v>
          </cell>
          <cell r="E446">
            <v>0</v>
          </cell>
        </row>
        <row r="447">
          <cell r="E447">
            <v>0</v>
          </cell>
        </row>
        <row r="448">
          <cell r="C448" t="str">
            <v>RELAY TESTER</v>
          </cell>
          <cell r="E448">
            <v>0</v>
          </cell>
        </row>
        <row r="449">
          <cell r="C449" t="str">
            <v>Single Phase Relay Testing Up to 250 A</v>
          </cell>
          <cell r="D449" t="str">
            <v>Set</v>
          </cell>
          <cell r="E449">
            <v>0</v>
          </cell>
        </row>
        <row r="450">
          <cell r="E450">
            <v>0</v>
          </cell>
        </row>
        <row r="451">
          <cell r="C451" t="str">
            <v>CT DAN PT</v>
          </cell>
          <cell r="E451">
            <v>0</v>
          </cell>
        </row>
        <row r="452">
          <cell r="B452" t="str">
            <v>cttmod1015</v>
          </cell>
          <cell r="C452" t="str">
            <v>CT.TM (OD), 30 VA, Cls 0,5, 10/5 A s/d 150/5 A</v>
          </cell>
          <cell r="D452" t="str">
            <v>Bh</v>
          </cell>
          <cell r="E452">
            <v>0</v>
          </cell>
        </row>
        <row r="453">
          <cell r="B453" t="str">
            <v>cttmod1040</v>
          </cell>
          <cell r="C453" t="str">
            <v>CT.TM (ID), 30 VA, Cls 0,5, 10 A s/d 400 A</v>
          </cell>
          <cell r="D453" t="str">
            <v>Bh</v>
          </cell>
          <cell r="E453">
            <v>0</v>
          </cell>
        </row>
        <row r="454">
          <cell r="B454" t="str">
            <v>cttmodp1040</v>
          </cell>
          <cell r="C454" t="str">
            <v>CT.TM (OD), 30 VA, Cls 0,5-5P10, 10 A s/d 400 A</v>
          </cell>
          <cell r="D454" t="str">
            <v>Bh</v>
          </cell>
          <cell r="E454">
            <v>0</v>
          </cell>
        </row>
        <row r="455">
          <cell r="B455" t="str">
            <v>cttmid1040</v>
          </cell>
          <cell r="C455" t="str">
            <v>CT.TM (ID), 30 VA, Cls 0,5-5P10, 10 A s/d 400 A</v>
          </cell>
          <cell r="D455" t="str">
            <v>Bh</v>
          </cell>
          <cell r="E455">
            <v>0</v>
          </cell>
        </row>
        <row r="456">
          <cell r="B456" t="str">
            <v>cttmid40100</v>
          </cell>
          <cell r="C456" t="str">
            <v>CT.TM (ID), 30 VA, Cls 0,5-10P20, 400 A s/d 1000 A</v>
          </cell>
          <cell r="D456" t="str">
            <v>Bh</v>
          </cell>
          <cell r="E456">
            <v>0</v>
          </cell>
        </row>
        <row r="457">
          <cell r="B457" t="str">
            <v>pttmod50</v>
          </cell>
          <cell r="C457" t="str">
            <v>PT.TM (OD) 20000/V3 / 100/V3, 50 VA, Cls 0,5</v>
          </cell>
          <cell r="D457" t="str">
            <v>Bh</v>
          </cell>
          <cell r="E457">
            <v>0</v>
          </cell>
        </row>
        <row r="458">
          <cell r="B458" t="str">
            <v>pttmid50</v>
          </cell>
          <cell r="C458" t="str">
            <v>PT.TM (ID) 20000/V3 / 100/V3, 50 VA, Cls 0,5</v>
          </cell>
          <cell r="D458" t="str">
            <v>Bh</v>
          </cell>
          <cell r="E458">
            <v>0</v>
          </cell>
        </row>
        <row r="459">
          <cell r="B459" t="str">
            <v>cttr25</v>
          </cell>
          <cell r="C459" t="str">
            <v>CT.TR 250/5 A</v>
          </cell>
          <cell r="D459" t="str">
            <v>Bh</v>
          </cell>
          <cell r="E459">
            <v>0</v>
          </cell>
        </row>
        <row r="460">
          <cell r="B460" t="str">
            <v>cttr30</v>
          </cell>
          <cell r="C460" t="str">
            <v>CT.TR 300/5 A</v>
          </cell>
          <cell r="D460" t="str">
            <v>Bh</v>
          </cell>
          <cell r="E460">
            <v>0</v>
          </cell>
        </row>
        <row r="461">
          <cell r="E461">
            <v>0</v>
          </cell>
        </row>
        <row r="462">
          <cell r="C462" t="str">
            <v>MCB</v>
          </cell>
          <cell r="E462">
            <v>0</v>
          </cell>
        </row>
        <row r="463">
          <cell r="B463" t="str">
            <v>mcb12a</v>
          </cell>
          <cell r="C463" t="str">
            <v>MCB 1 Phasa 250 V, Tp PLN 2 A Lengkap</v>
          </cell>
          <cell r="D463" t="str">
            <v>Bh</v>
          </cell>
          <cell r="E463">
            <v>0</v>
          </cell>
        </row>
        <row r="464">
          <cell r="B464" t="str">
            <v>mcb14a</v>
          </cell>
          <cell r="C464" t="str">
            <v>MCB 1 Phasa 250 V, Tp PLN 4 A Lengkap</v>
          </cell>
          <cell r="D464" t="str">
            <v>Bh</v>
          </cell>
          <cell r="E464">
            <v>0</v>
          </cell>
        </row>
        <row r="465">
          <cell r="B465" t="str">
            <v>mcb16a</v>
          </cell>
          <cell r="C465" t="str">
            <v>MCB 1 Phasa 250 V, Tp PLN 6 A Lengkap</v>
          </cell>
          <cell r="D465" t="str">
            <v>Bh</v>
          </cell>
          <cell r="E465">
            <v>0</v>
          </cell>
        </row>
        <row r="466">
          <cell r="B466" t="str">
            <v>mcb110a</v>
          </cell>
          <cell r="C466" t="str">
            <v>MCB 1 Phasa 250 V, Tp PLN 10 A Lengkap</v>
          </cell>
          <cell r="D466" t="str">
            <v>Bh</v>
          </cell>
          <cell r="E466">
            <v>0</v>
          </cell>
        </row>
        <row r="467">
          <cell r="B467" t="str">
            <v>mcb116a</v>
          </cell>
          <cell r="C467" t="str">
            <v>MCB 1 Phasa 250 V, Tp PLN 16 A Lengkap</v>
          </cell>
          <cell r="D467" t="str">
            <v>Bh</v>
          </cell>
          <cell r="E467">
            <v>0</v>
          </cell>
        </row>
        <row r="468">
          <cell r="B468" t="str">
            <v>mcb120a</v>
          </cell>
          <cell r="C468" t="str">
            <v>MCB 1 Phasa 250 V, Tp PLN 20 A Lengkap</v>
          </cell>
          <cell r="D468" t="str">
            <v>Bh</v>
          </cell>
          <cell r="E468">
            <v>0</v>
          </cell>
        </row>
        <row r="469">
          <cell r="B469" t="str">
            <v>mcb125a</v>
          </cell>
          <cell r="C469" t="str">
            <v>MCB 1 Phasa 250 V, Tp PLN 25 A Lengkap</v>
          </cell>
          <cell r="D469" t="str">
            <v>Bh</v>
          </cell>
          <cell r="E469">
            <v>0</v>
          </cell>
        </row>
        <row r="470">
          <cell r="B470" t="str">
            <v>mcb135a</v>
          </cell>
          <cell r="C470" t="str">
            <v>MCB 1 Phasa 250 V, Tp PLN 35 A Lengkap</v>
          </cell>
          <cell r="D470" t="str">
            <v>Bh</v>
          </cell>
          <cell r="E470">
            <v>0</v>
          </cell>
        </row>
        <row r="471">
          <cell r="B471" t="str">
            <v>mcb150a</v>
          </cell>
          <cell r="C471" t="str">
            <v>MCB 1 Phasa 250 V, Tp PLN 50 A Lengkap</v>
          </cell>
          <cell r="D471" t="str">
            <v>Bh</v>
          </cell>
          <cell r="E471">
            <v>0</v>
          </cell>
        </row>
        <row r="472">
          <cell r="B472" t="str">
            <v>mccb36a</v>
          </cell>
          <cell r="C472" t="str">
            <v>MCCB 3 Phasa 440 V, Tp PLN 6 A Lengkap</v>
          </cell>
          <cell r="D472" t="str">
            <v>Bh</v>
          </cell>
          <cell r="E472">
            <v>0</v>
          </cell>
        </row>
        <row r="473">
          <cell r="B473" t="str">
            <v>mccb310a</v>
          </cell>
          <cell r="C473" t="str">
            <v>MCCB 3 Phasa 440 V, Tp PLN 10 A Lengkap</v>
          </cell>
          <cell r="D473" t="str">
            <v>Bh</v>
          </cell>
          <cell r="E473">
            <v>0</v>
          </cell>
        </row>
        <row r="474">
          <cell r="B474" t="str">
            <v>mccb316a</v>
          </cell>
          <cell r="C474" t="str">
            <v>MCCB 3 Phasa 440 V, Tp PLN 16 A Lengkap</v>
          </cell>
          <cell r="D474" t="str">
            <v>Bh</v>
          </cell>
          <cell r="E474">
            <v>0</v>
          </cell>
        </row>
        <row r="475">
          <cell r="B475" t="str">
            <v>mccb320a</v>
          </cell>
          <cell r="C475" t="str">
            <v>MCCB 3 Phasa 440 V, Tp PLN 20 A Lengkap</v>
          </cell>
          <cell r="D475" t="str">
            <v>Bh</v>
          </cell>
          <cell r="E475">
            <v>0</v>
          </cell>
        </row>
        <row r="476">
          <cell r="B476" t="str">
            <v>mccb325a</v>
          </cell>
          <cell r="C476" t="str">
            <v>MCCB 3 Phasa 440 V, Tp PLN 25 A Lengkap</v>
          </cell>
          <cell r="D476" t="str">
            <v>Bh</v>
          </cell>
          <cell r="E476">
            <v>0</v>
          </cell>
        </row>
        <row r="477">
          <cell r="B477" t="str">
            <v>mccb335a</v>
          </cell>
          <cell r="C477" t="str">
            <v>MCCB 3 Phasa 440 V, Tp PLN 35 A Lengkap</v>
          </cell>
          <cell r="D477" t="str">
            <v>Bh</v>
          </cell>
          <cell r="E477">
            <v>0</v>
          </cell>
        </row>
        <row r="478">
          <cell r="B478" t="str">
            <v>mccb350a</v>
          </cell>
          <cell r="C478" t="str">
            <v>MCCB 3 Phasa 440 V, Tp PLN 50 A Lengkap</v>
          </cell>
          <cell r="D478" t="str">
            <v>Bh</v>
          </cell>
          <cell r="E478">
            <v>0</v>
          </cell>
        </row>
        <row r="479">
          <cell r="E479">
            <v>0</v>
          </cell>
        </row>
        <row r="480">
          <cell r="C480" t="str">
            <v>CUBICLE</v>
          </cell>
          <cell r="E480">
            <v>0</v>
          </cell>
        </row>
        <row r="481">
          <cell r="C481" t="str">
            <v>Cubicle 20 kV Type II 400 A</v>
          </cell>
          <cell r="D481" t="str">
            <v>Unit</v>
          </cell>
          <cell r="E481">
            <v>0</v>
          </cell>
        </row>
        <row r="482">
          <cell r="C482" t="str">
            <v>Cubicle 20 kV Type II 630 A</v>
          </cell>
          <cell r="D482" t="str">
            <v>Unit</v>
          </cell>
          <cell r="E482">
            <v>0</v>
          </cell>
        </row>
        <row r="483">
          <cell r="E483">
            <v>0</v>
          </cell>
        </row>
        <row r="484">
          <cell r="C484" t="str">
            <v>MINYAK ISOLASI</v>
          </cell>
          <cell r="E484">
            <v>0</v>
          </cell>
        </row>
        <row r="485">
          <cell r="C485" t="str">
            <v>Minyak Isolasi (Diala B)</v>
          </cell>
          <cell r="D485" t="str">
            <v>Liter</v>
          </cell>
          <cell r="E485">
            <v>0</v>
          </cell>
        </row>
        <row r="486">
          <cell r="E486">
            <v>0</v>
          </cell>
        </row>
        <row r="487">
          <cell r="C487" t="str">
            <v>PERALATAN PDKB</v>
          </cell>
          <cell r="E487">
            <v>0</v>
          </cell>
        </row>
        <row r="488">
          <cell r="C488" t="str">
            <v>Insulator Flexible Cover untuk TM, tebal 3,8 mm</v>
          </cell>
          <cell r="D488" t="str">
            <v>Bh</v>
          </cell>
          <cell r="E488">
            <v>0</v>
          </cell>
        </row>
        <row r="489">
          <cell r="C489" t="str">
            <v>Insulator Flexible Cover untuk Trafo, tebal 0,6 mm</v>
          </cell>
          <cell r="D489" t="str">
            <v>Bh</v>
          </cell>
          <cell r="E489">
            <v>0</v>
          </cell>
        </row>
        <row r="490">
          <cell r="C490" t="str">
            <v>Tension String Cover</v>
          </cell>
          <cell r="D490" t="str">
            <v>Bh</v>
          </cell>
          <cell r="E490">
            <v>0</v>
          </cell>
        </row>
        <row r="491">
          <cell r="C491" t="str">
            <v>Tension Clamp Cover</v>
          </cell>
          <cell r="D491" t="str">
            <v>Bh</v>
          </cell>
          <cell r="E491">
            <v>0</v>
          </cell>
        </row>
        <row r="492">
          <cell r="C492" t="str">
            <v>Conductor Cover</v>
          </cell>
          <cell r="D492" t="str">
            <v>Bh</v>
          </cell>
          <cell r="E492">
            <v>0</v>
          </cell>
        </row>
        <row r="493">
          <cell r="C493" t="str">
            <v>Hydroulic Cutter Head + Dize</v>
          </cell>
          <cell r="D493" t="str">
            <v>Bh</v>
          </cell>
          <cell r="E493">
            <v>0</v>
          </cell>
        </row>
        <row r="494">
          <cell r="C494" t="str">
            <v>Hydroulic Press Head + Dize</v>
          </cell>
          <cell r="D494" t="str">
            <v>Bh</v>
          </cell>
          <cell r="E494">
            <v>0</v>
          </cell>
        </row>
        <row r="495">
          <cell r="C495" t="str">
            <v>Hydroulic Pump + Insulating Hydoulic Hose 16 mm</v>
          </cell>
          <cell r="D495" t="str">
            <v>Bh</v>
          </cell>
          <cell r="E495">
            <v>0</v>
          </cell>
        </row>
        <row r="496">
          <cell r="C496" t="str">
            <v>Siliconed Cloth, Survace Between 12 and 14 dm3</v>
          </cell>
          <cell r="D496" t="str">
            <v>Bh</v>
          </cell>
          <cell r="E496">
            <v>0</v>
          </cell>
        </row>
        <row r="497">
          <cell r="C497" t="str">
            <v>Safety Belt</v>
          </cell>
          <cell r="D497" t="str">
            <v>Bh</v>
          </cell>
          <cell r="E497">
            <v>0</v>
          </cell>
        </row>
        <row r="498">
          <cell r="C498" t="str">
            <v>Safety Helmet</v>
          </cell>
          <cell r="D498" t="str">
            <v>Bh</v>
          </cell>
          <cell r="E498">
            <v>0</v>
          </cell>
        </row>
        <row r="499">
          <cell r="C499" t="str">
            <v>Conductor Cleaning Brush</v>
          </cell>
          <cell r="D499" t="str">
            <v>Bh</v>
          </cell>
          <cell r="E499">
            <v>0</v>
          </cell>
        </row>
        <row r="500">
          <cell r="C500" t="str">
            <v>Rack Wire Cutter Pole, L=2,6 - 3,7 m, D=32 - 39 mm</v>
          </cell>
          <cell r="D500" t="str">
            <v>Bh</v>
          </cell>
          <cell r="E500">
            <v>0</v>
          </cell>
        </row>
        <row r="501">
          <cell r="C501" t="str">
            <v>Leater Work Gloves</v>
          </cell>
          <cell r="D501" t="str">
            <v>Set</v>
          </cell>
          <cell r="E501">
            <v>0</v>
          </cell>
        </row>
        <row r="502">
          <cell r="C502" t="str">
            <v>Hook Pole, L=2,55 - 2,60 m, D=32 mm</v>
          </cell>
          <cell r="D502" t="str">
            <v>Bh</v>
          </cell>
          <cell r="E502">
            <v>0</v>
          </cell>
        </row>
        <row r="503">
          <cell r="C503" t="str">
            <v>Hook Pole, L=3,15 - 3,20 m, D=32 mm</v>
          </cell>
          <cell r="D503" t="str">
            <v>Bh</v>
          </cell>
          <cell r="E503">
            <v>0</v>
          </cell>
        </row>
        <row r="504">
          <cell r="C504" t="str">
            <v>Tie Pole</v>
          </cell>
          <cell r="D504" t="str">
            <v>Bh</v>
          </cell>
          <cell r="E504">
            <v>0</v>
          </cell>
        </row>
        <row r="505">
          <cell r="C505" t="str">
            <v>No Voltage Detector</v>
          </cell>
          <cell r="D505" t="str">
            <v>Bh</v>
          </cell>
          <cell r="E505">
            <v>0</v>
          </cell>
        </row>
        <row r="506">
          <cell r="C506" t="str">
            <v>Universal Hand Pole L=2,5 m, D=32 mm</v>
          </cell>
          <cell r="D506" t="str">
            <v>Bh</v>
          </cell>
          <cell r="E506">
            <v>0</v>
          </cell>
        </row>
        <row r="507">
          <cell r="C507" t="str">
            <v>Wire Holding Pole L=2,6 m, D=32 mm</v>
          </cell>
          <cell r="D507" t="str">
            <v>Bh</v>
          </cell>
          <cell r="E507">
            <v>0</v>
          </cell>
        </row>
        <row r="508">
          <cell r="C508" t="str">
            <v>Measuring Rod</v>
          </cell>
          <cell r="D508" t="str">
            <v>Bh</v>
          </cell>
          <cell r="E508">
            <v>0</v>
          </cell>
        </row>
        <row r="509">
          <cell r="C509" t="str">
            <v>Bypass Jumper Connector</v>
          </cell>
          <cell r="D509" t="str">
            <v>Bh</v>
          </cell>
          <cell r="E509">
            <v>0</v>
          </cell>
        </row>
        <row r="510">
          <cell r="C510" t="str">
            <v>Bypass Jumper L=6,5 - 10 m</v>
          </cell>
          <cell r="D510" t="str">
            <v>Bh</v>
          </cell>
          <cell r="E510">
            <v>0</v>
          </cell>
        </row>
        <row r="511">
          <cell r="C511" t="str">
            <v>Make Switch 0,6 x 0,35 x 0,3 m</v>
          </cell>
          <cell r="D511" t="str">
            <v>Bh</v>
          </cell>
          <cell r="E511">
            <v>0</v>
          </cell>
        </row>
        <row r="512">
          <cell r="C512" t="str">
            <v>Rotary Pronk</v>
          </cell>
          <cell r="D512" t="str">
            <v>Bh</v>
          </cell>
          <cell r="E512">
            <v>0</v>
          </cell>
        </row>
        <row r="513">
          <cell r="C513" t="str">
            <v>Insulated Auxiliary Arm L=2,6 m, D=63-64 mm</v>
          </cell>
          <cell r="D513" t="str">
            <v>Bh</v>
          </cell>
          <cell r="E513">
            <v>0</v>
          </cell>
        </row>
        <row r="514">
          <cell r="C514" t="str">
            <v>Insulated Auxiliary Arm L=1,15 m, D=63-64 mm</v>
          </cell>
          <cell r="D514" t="str">
            <v>Bh</v>
          </cell>
          <cell r="E514">
            <v>0</v>
          </cell>
        </row>
        <row r="515">
          <cell r="C515" t="str">
            <v>Tension Link Pole</v>
          </cell>
          <cell r="D515" t="str">
            <v>Bh</v>
          </cell>
          <cell r="E515">
            <v>0</v>
          </cell>
        </row>
        <row r="516">
          <cell r="C516" t="str">
            <v>Snatch Block</v>
          </cell>
          <cell r="D516" t="str">
            <v>Bh</v>
          </cell>
          <cell r="E516">
            <v>0</v>
          </cell>
        </row>
        <row r="517">
          <cell r="C517" t="str">
            <v>Mechanical Protective Tube L=2,5 m, D=50 mm</v>
          </cell>
          <cell r="D517" t="str">
            <v>Bh</v>
          </cell>
          <cell r="E517">
            <v>0</v>
          </cell>
        </row>
        <row r="518">
          <cell r="C518" t="str">
            <v>Hanger for Bypass Connector</v>
          </cell>
          <cell r="D518" t="str">
            <v>Bh</v>
          </cell>
          <cell r="E518">
            <v>0</v>
          </cell>
        </row>
        <row r="519">
          <cell r="C519" t="str">
            <v>Double Pole Clamp</v>
          </cell>
          <cell r="D519" t="str">
            <v>Bh</v>
          </cell>
          <cell r="E519">
            <v>0</v>
          </cell>
        </row>
        <row r="520">
          <cell r="C520" t="str">
            <v>Polypropylene Rope L=100 - 200 m</v>
          </cell>
          <cell r="D520" t="str">
            <v>Bh</v>
          </cell>
          <cell r="E520">
            <v>0</v>
          </cell>
        </row>
        <row r="521">
          <cell r="C521" t="str">
            <v>Tarpaulin</v>
          </cell>
          <cell r="D521" t="str">
            <v>Bh</v>
          </cell>
          <cell r="E521">
            <v>0</v>
          </cell>
        </row>
        <row r="522">
          <cell r="C522" t="str">
            <v>Tool Rack</v>
          </cell>
          <cell r="D522" t="str">
            <v>Set</v>
          </cell>
          <cell r="E522">
            <v>0</v>
          </cell>
        </row>
        <row r="523">
          <cell r="C523" t="str">
            <v>Tool Bag</v>
          </cell>
          <cell r="D523" t="str">
            <v>Set</v>
          </cell>
          <cell r="E523">
            <v>0</v>
          </cell>
        </row>
        <row r="524">
          <cell r="C524" t="str">
            <v>Double Block, Load &gt; 400 kg Rope Size 5/8</v>
          </cell>
          <cell r="D524" t="str">
            <v>Set</v>
          </cell>
          <cell r="E524">
            <v>0</v>
          </cell>
        </row>
        <row r="525">
          <cell r="C525" t="str">
            <v>Service Rope Hook</v>
          </cell>
          <cell r="D525" t="str">
            <v>Set</v>
          </cell>
          <cell r="E525">
            <v>0</v>
          </cell>
        </row>
        <row r="526">
          <cell r="C526" t="str">
            <v>Service Rope Gin</v>
          </cell>
          <cell r="D526" t="str">
            <v>Set</v>
          </cell>
          <cell r="E526">
            <v>0</v>
          </cell>
        </row>
        <row r="527">
          <cell r="C527" t="str">
            <v>Pole Hanger</v>
          </cell>
          <cell r="D527" t="str">
            <v>Set</v>
          </cell>
          <cell r="E527">
            <v>0</v>
          </cell>
        </row>
        <row r="528">
          <cell r="C528" t="str">
            <v>Chain Extension</v>
          </cell>
          <cell r="D528" t="str">
            <v>Set</v>
          </cell>
          <cell r="E528">
            <v>0</v>
          </cell>
        </row>
        <row r="529">
          <cell r="C529" t="str">
            <v>Chain Tightener</v>
          </cell>
          <cell r="D529" t="str">
            <v>Set</v>
          </cell>
          <cell r="E529">
            <v>0</v>
          </cell>
        </row>
        <row r="530">
          <cell r="C530" t="str">
            <v>Slings</v>
          </cell>
          <cell r="D530" t="str">
            <v>Set</v>
          </cell>
          <cell r="E530">
            <v>0</v>
          </cell>
        </row>
        <row r="531">
          <cell r="C531" t="str">
            <v>Goggies</v>
          </cell>
          <cell r="D531" t="str">
            <v>Set</v>
          </cell>
          <cell r="E531">
            <v>0</v>
          </cell>
        </row>
        <row r="532">
          <cell r="C532" t="str">
            <v>Insulating Shoes</v>
          </cell>
          <cell r="D532" t="str">
            <v>Set</v>
          </cell>
          <cell r="E532">
            <v>0</v>
          </cell>
        </row>
        <row r="533">
          <cell r="C533" t="str">
            <v>Gin Type A (Untuk menaikan Trafo)</v>
          </cell>
          <cell r="D533" t="str">
            <v>Set</v>
          </cell>
          <cell r="E533">
            <v>0</v>
          </cell>
        </row>
        <row r="534">
          <cell r="C534" t="str">
            <v>Automatic Connecting Clamp 240 mm2</v>
          </cell>
          <cell r="D534" t="str">
            <v>Set</v>
          </cell>
          <cell r="E534">
            <v>0</v>
          </cell>
        </row>
        <row r="535">
          <cell r="C535" t="str">
            <v>Automatic Connecting Clamp 150 mm2</v>
          </cell>
          <cell r="D535" t="str">
            <v>Set</v>
          </cell>
          <cell r="E535">
            <v>0</v>
          </cell>
        </row>
        <row r="536">
          <cell r="C536" t="str">
            <v>Metalic Base Spliced Ladders L=3 m</v>
          </cell>
          <cell r="D536" t="str">
            <v>Set</v>
          </cell>
          <cell r="E536">
            <v>0</v>
          </cell>
        </row>
        <row r="537">
          <cell r="C537" t="str">
            <v>Fiber Glass Section Spliced Ladders L= 3 m</v>
          </cell>
          <cell r="D537" t="str">
            <v>Set</v>
          </cell>
          <cell r="E537">
            <v>0</v>
          </cell>
        </row>
        <row r="538">
          <cell r="C538" t="str">
            <v>Fiber Glass Section Spliced Ladders L= 2,1 m</v>
          </cell>
          <cell r="D538" t="str">
            <v>Set</v>
          </cell>
          <cell r="E538">
            <v>0</v>
          </cell>
        </row>
        <row r="539">
          <cell r="C539" t="str">
            <v>Fiber Glass Section Spliced Ladders L= 1,2 m</v>
          </cell>
          <cell r="D539" t="str">
            <v>Set</v>
          </cell>
          <cell r="E539">
            <v>0</v>
          </cell>
        </row>
        <row r="540">
          <cell r="C540" t="str">
            <v>Splice Ladder Support</v>
          </cell>
          <cell r="D540" t="str">
            <v>Bh</v>
          </cell>
          <cell r="E540">
            <v>0</v>
          </cell>
        </row>
        <row r="541">
          <cell r="C541" t="str">
            <v>Conductor Support Pole CSP L=3,3 m, D=38 mm</v>
          </cell>
          <cell r="D541" t="str">
            <v>Bh</v>
          </cell>
          <cell r="E541">
            <v>0</v>
          </cell>
        </row>
        <row r="542">
          <cell r="C542" t="str">
            <v>Conductor Support Pole CSP L=3,3 m, D=63 mm</v>
          </cell>
          <cell r="D542" t="str">
            <v>Bh</v>
          </cell>
          <cell r="E542">
            <v>0</v>
          </cell>
        </row>
        <row r="543">
          <cell r="C543" t="str">
            <v>Conductor Support Pole CSP L=2,0 m, D=63 mm</v>
          </cell>
          <cell r="D543" t="str">
            <v>Bh</v>
          </cell>
          <cell r="E543">
            <v>0</v>
          </cell>
        </row>
        <row r="544">
          <cell r="C544" t="str">
            <v>Life Type Saddal</v>
          </cell>
          <cell r="D544" t="str">
            <v>Bh</v>
          </cell>
          <cell r="E544">
            <v>0</v>
          </cell>
        </row>
        <row r="545">
          <cell r="C545" t="str">
            <v>Pole Clamp 38 mm</v>
          </cell>
          <cell r="D545" t="str">
            <v>Bh</v>
          </cell>
          <cell r="E545">
            <v>0</v>
          </cell>
        </row>
        <row r="546">
          <cell r="C546" t="str">
            <v>Pole Clamp 63 mm</v>
          </cell>
          <cell r="D546" t="str">
            <v>Bh</v>
          </cell>
          <cell r="E546">
            <v>0</v>
          </cell>
        </row>
        <row r="547">
          <cell r="C547" t="str">
            <v>Saddal Tension</v>
          </cell>
          <cell r="D547" t="str">
            <v>Bh</v>
          </cell>
          <cell r="E547">
            <v>0</v>
          </cell>
        </row>
        <row r="548">
          <cell r="C548" t="str">
            <v>Clamp Jepit 3,5 mm</v>
          </cell>
          <cell r="D548" t="str">
            <v>Bh</v>
          </cell>
          <cell r="E548">
            <v>0</v>
          </cell>
        </row>
        <row r="549">
          <cell r="C549" t="str">
            <v>Clamp Jepit 0,8 mm</v>
          </cell>
          <cell r="D549" t="str">
            <v>Bh</v>
          </cell>
          <cell r="E549">
            <v>0</v>
          </cell>
        </row>
        <row r="550">
          <cell r="E550">
            <v>0</v>
          </cell>
        </row>
        <row r="551">
          <cell r="C551" t="str">
            <v>TELEKOMUNIKASI</v>
          </cell>
          <cell r="E551">
            <v>0</v>
          </cell>
        </row>
        <row r="552">
          <cell r="C552" t="str">
            <v>Antena Mobil Larsen</v>
          </cell>
          <cell r="D552" t="str">
            <v>Bh</v>
          </cell>
          <cell r="E552">
            <v>0</v>
          </cell>
        </row>
        <row r="553">
          <cell r="C553" t="str">
            <v>Antena Fixed Station Telex USA</v>
          </cell>
          <cell r="D553" t="str">
            <v>Bh</v>
          </cell>
          <cell r="E553">
            <v>0</v>
          </cell>
        </row>
        <row r="554">
          <cell r="C554" t="str">
            <v>Accu 12 V 100 Ah</v>
          </cell>
          <cell r="D554" t="str">
            <v>Bh</v>
          </cell>
          <cell r="E554">
            <v>0</v>
          </cell>
        </row>
        <row r="555">
          <cell r="C555" t="str">
            <v>Battery Nicad 12 V / 600 mAh</v>
          </cell>
          <cell r="D555" t="str">
            <v>Bh</v>
          </cell>
          <cell r="E555">
            <v>0</v>
          </cell>
        </row>
        <row r="556">
          <cell r="C556" t="str">
            <v>Battery Nicad Pack Standart CNB 152</v>
          </cell>
          <cell r="D556" t="str">
            <v>Bh</v>
          </cell>
          <cell r="E556">
            <v>0</v>
          </cell>
        </row>
        <row r="557">
          <cell r="C557" t="str">
            <v>Battery Nicad Pack Motorolla PMNN 4000</v>
          </cell>
          <cell r="D557" t="str">
            <v>Bh</v>
          </cell>
          <cell r="E557">
            <v>0</v>
          </cell>
        </row>
        <row r="558">
          <cell r="C558" t="str">
            <v>Battery Nicad Pack Motorolla PMNN 4001</v>
          </cell>
          <cell r="D558" t="str">
            <v>Bh</v>
          </cell>
          <cell r="E558">
            <v>0</v>
          </cell>
        </row>
        <row r="559">
          <cell r="C559" t="str">
            <v>Battery Nicad Pack Motorolla HNN 9018</v>
          </cell>
          <cell r="D559" t="str">
            <v>Bh</v>
          </cell>
          <cell r="E559">
            <v>0</v>
          </cell>
        </row>
        <row r="560">
          <cell r="C560" t="str">
            <v>Battery Nicad Pack Motorolla HNN 9044</v>
          </cell>
          <cell r="D560" t="str">
            <v>Bh</v>
          </cell>
          <cell r="E560">
            <v>0</v>
          </cell>
        </row>
        <row r="561">
          <cell r="C561" t="str">
            <v>Dudukan Antena Mobil GM 300</v>
          </cell>
          <cell r="D561" t="str">
            <v>Bh</v>
          </cell>
          <cell r="E561">
            <v>0</v>
          </cell>
        </row>
        <row r="562">
          <cell r="C562" t="str">
            <v>Interface ZR 320</v>
          </cell>
          <cell r="D562" t="str">
            <v>Bh</v>
          </cell>
          <cell r="E562">
            <v>0</v>
          </cell>
        </row>
        <row r="563">
          <cell r="C563" t="str">
            <v>Interface ZR 330</v>
          </cell>
          <cell r="D563" t="str">
            <v>Bh</v>
          </cell>
          <cell r="E563">
            <v>0</v>
          </cell>
        </row>
        <row r="564">
          <cell r="C564" t="str">
            <v>Kabel Coaxial 10 DFB</v>
          </cell>
          <cell r="D564" t="str">
            <v>Mtr</v>
          </cell>
          <cell r="E564">
            <v>0</v>
          </cell>
        </row>
        <row r="565">
          <cell r="C565" t="str">
            <v>Konektor 10 DFB</v>
          </cell>
          <cell r="D565" t="str">
            <v>Bh</v>
          </cell>
          <cell r="E565">
            <v>0</v>
          </cell>
        </row>
        <row r="566">
          <cell r="C566" t="str">
            <v>Microphone Radio Furicom</v>
          </cell>
          <cell r="D566" t="str">
            <v>Bh</v>
          </cell>
          <cell r="E566">
            <v>0</v>
          </cell>
        </row>
        <row r="567">
          <cell r="C567" t="str">
            <v>Microphone Radio Motorolla</v>
          </cell>
          <cell r="D567" t="str">
            <v>Bh</v>
          </cell>
          <cell r="E567">
            <v>0</v>
          </cell>
        </row>
        <row r="568">
          <cell r="C568" t="str">
            <v>Power Supply 13,8 V DC/30 A</v>
          </cell>
          <cell r="D568" t="str">
            <v>Unit</v>
          </cell>
          <cell r="E568">
            <v>0</v>
          </cell>
        </row>
        <row r="569">
          <cell r="C569" t="str">
            <v>Radio Komunikasi Motorolla Low Band</v>
          </cell>
          <cell r="D569" t="str">
            <v>Bh</v>
          </cell>
          <cell r="E569">
            <v>0</v>
          </cell>
        </row>
        <row r="570">
          <cell r="C570" t="str">
            <v>Radio Komunikasi Motorolla GM 300UHV 40W/16 CH</v>
          </cell>
          <cell r="D570" t="str">
            <v>Bh</v>
          </cell>
          <cell r="E570">
            <v>0</v>
          </cell>
        </row>
        <row r="571">
          <cell r="C571" t="str">
            <v>Radio Komunikasi Motorolla GP 68 VHF</v>
          </cell>
          <cell r="D571" t="str">
            <v>Bh</v>
          </cell>
          <cell r="E571">
            <v>0</v>
          </cell>
        </row>
        <row r="572">
          <cell r="C572" t="str">
            <v>Mini PABX 6/16</v>
          </cell>
          <cell r="D572" t="str">
            <v>Unit</v>
          </cell>
          <cell r="E572">
            <v>0</v>
          </cell>
        </row>
        <row r="573">
          <cell r="C573" t="str">
            <v>Telepon Analog Merk Panasonix Type KX-TS 15 MX</v>
          </cell>
          <cell r="D573" t="str">
            <v>Bh</v>
          </cell>
          <cell r="E573">
            <v>0</v>
          </cell>
        </row>
        <row r="574">
          <cell r="C574" t="str">
            <v>AC Filter / Source Protection</v>
          </cell>
          <cell r="D574" t="str">
            <v>Bh</v>
          </cell>
          <cell r="E574">
            <v>0</v>
          </cell>
        </row>
        <row r="576">
          <cell r="B576">
            <v>0</v>
          </cell>
        </row>
        <row r="584">
          <cell r="C584" t="str">
            <v>Di ambil dari harga loko pabrik PKS periode Oktober s/d Desember 1999</v>
          </cell>
        </row>
        <row r="592">
          <cell r="C592" t="str">
            <v>Kwh meter fase tunggal 230 V 5/20 A kelas 2</v>
          </cell>
          <cell r="D592" t="str">
            <v>bh</v>
          </cell>
          <cell r="E592">
            <v>95130</v>
          </cell>
          <cell r="I592">
            <v>95130</v>
          </cell>
        </row>
        <row r="593">
          <cell r="C593" t="str">
            <v>Trafo Distribusi 1 phasa 50 KVA CSP</v>
          </cell>
          <cell r="D593" t="str">
            <v>bh</v>
          </cell>
          <cell r="E593">
            <v>10540000</v>
          </cell>
          <cell r="I593">
            <v>10540000</v>
          </cell>
        </row>
        <row r="594">
          <cell r="C594" t="str">
            <v>Trafo Distribusi 3 phasa 100 KVA</v>
          </cell>
          <cell r="D594" t="str">
            <v>bh</v>
          </cell>
          <cell r="E594">
            <v>18440000</v>
          </cell>
          <cell r="I594">
            <v>18440000</v>
          </cell>
        </row>
        <row r="595">
          <cell r="C595" t="str">
            <v>Trafo Distribusi 3 phasa 160 KVA</v>
          </cell>
          <cell r="D595" t="str">
            <v>bh</v>
          </cell>
          <cell r="E595">
            <v>24990000</v>
          </cell>
          <cell r="I595">
            <v>24990000</v>
          </cell>
        </row>
        <row r="596">
          <cell r="B596" t="str">
            <v>TAMBAHAN</v>
          </cell>
        </row>
        <row r="599">
          <cell r="C599" t="str">
            <v>KELOMPOK KWH</v>
          </cell>
        </row>
        <row r="601">
          <cell r="C601" t="str">
            <v>PT. METBELOSA</v>
          </cell>
        </row>
        <row r="602">
          <cell r="C602" t="str">
            <v>JL. TARUNA NO. 1 PULOGADUNG</v>
          </cell>
        </row>
        <row r="603">
          <cell r="C603" t="str">
            <v>JAKARTA TIMUR 13068</v>
          </cell>
        </row>
        <row r="605">
          <cell r="C605" t="str">
            <v>PT. MELCOINDO</v>
          </cell>
        </row>
        <row r="606">
          <cell r="C606" t="str">
            <v>JL. DESA SENTUL NO. 77 RT.001/05</v>
          </cell>
        </row>
        <row r="607">
          <cell r="C607" t="str">
            <v>SENTUL CITEURIP</v>
          </cell>
        </row>
        <row r="608">
          <cell r="C608" t="str">
            <v>BOGOR</v>
          </cell>
        </row>
        <row r="610">
          <cell r="C610" t="str">
            <v>PT. FUJI DHARMA ELECTRIC</v>
          </cell>
        </row>
        <row r="611">
          <cell r="C611" t="str">
            <v>JL.RAWAGELAM I/10</v>
          </cell>
        </row>
        <row r="612">
          <cell r="C612" t="str">
            <v>KAWASAN INDUSTRI PULOGADUNG</v>
          </cell>
        </row>
        <row r="613">
          <cell r="C613" t="str">
            <v>JAKARTA</v>
          </cell>
        </row>
        <row r="615">
          <cell r="C615" t="str">
            <v>PT. MECOINDO</v>
          </cell>
        </row>
        <row r="616">
          <cell r="C616" t="str">
            <v>EAST JAKARTA INDUSTRIAL PARK</v>
          </cell>
        </row>
        <row r="617">
          <cell r="C617" t="str">
            <v>PLAT 6B - 2 LEMAH ABANG</v>
          </cell>
        </row>
        <row r="618">
          <cell r="C618" t="str">
            <v>BEKASI</v>
          </cell>
        </row>
        <row r="621">
          <cell r="C621" t="str">
            <v>KELOMPOK TRAFO 1PH 50 KVA - 3PH 100 KVA</v>
          </cell>
        </row>
        <row r="623">
          <cell r="C623" t="str">
            <v>PT. BAMBANG DJAJA</v>
          </cell>
        </row>
        <row r="624">
          <cell r="C624" t="str">
            <v>JL. RUNGKUT INDUSTRI III/56</v>
          </cell>
        </row>
        <row r="625">
          <cell r="C625" t="str">
            <v>SURABAYA 60293</v>
          </cell>
        </row>
        <row r="627">
          <cell r="C627" t="str">
            <v>PT. SINTRA SINARINDO ELEKTRIK</v>
          </cell>
        </row>
        <row r="628">
          <cell r="C628" t="str">
            <v>PERKANTORAN " KOTA GROGOL PERMAI"</v>
          </cell>
        </row>
        <row r="629">
          <cell r="C629" t="str">
            <v>BLOK H NO. 26</v>
          </cell>
        </row>
        <row r="630">
          <cell r="C630" t="str">
            <v>JL. PROF DR. LATUMETEN</v>
          </cell>
        </row>
        <row r="631">
          <cell r="C631" t="str">
            <v>JAKARTA 11460</v>
          </cell>
        </row>
        <row r="633">
          <cell r="C633" t="str">
            <v>PT. UNINDO</v>
          </cell>
        </row>
        <row r="634">
          <cell r="C634" t="str">
            <v>JL. SWADAYA PLN KLENDER</v>
          </cell>
        </row>
        <row r="635">
          <cell r="C635" t="str">
            <v>JAKARTA 13013</v>
          </cell>
        </row>
        <row r="637">
          <cell r="C637" t="str">
            <v>PT. MORAWA ELECTRIC TRANSBUANA</v>
          </cell>
        </row>
        <row r="638">
          <cell r="C638" t="str">
            <v>JL. PERNIAGAAN BARU NO. 48D - 50D</v>
          </cell>
        </row>
        <row r="639">
          <cell r="C639" t="str">
            <v>MEDAN 20111</v>
          </cell>
        </row>
        <row r="642">
          <cell r="C642" t="str">
            <v>KELOMPOK TRAFO 3 PHASA 160 KVA</v>
          </cell>
        </row>
        <row r="644">
          <cell r="C644" t="str">
            <v>PT. BAMBANG DJAJA</v>
          </cell>
        </row>
        <row r="645">
          <cell r="C645" t="str">
            <v>JL. RUNGKUT INDUSTRI III/56</v>
          </cell>
        </row>
        <row r="646">
          <cell r="C646" t="str">
            <v>SURABAYA 60293</v>
          </cell>
        </row>
        <row r="648">
          <cell r="C648" t="str">
            <v>PT. SINTRA SINARINDO ELEKTRIK</v>
          </cell>
        </row>
        <row r="649">
          <cell r="C649" t="str">
            <v>PERKANTORAN " KOTA GROGOL PERMAI"</v>
          </cell>
        </row>
        <row r="650">
          <cell r="C650" t="str">
            <v>BLOK H NO. 26</v>
          </cell>
        </row>
        <row r="651">
          <cell r="C651" t="str">
            <v>JL. PROF DR. LATUMETEN</v>
          </cell>
        </row>
        <row r="652">
          <cell r="C652" t="str">
            <v>JAKARTA 11460</v>
          </cell>
        </row>
        <row r="654">
          <cell r="C654" t="str">
            <v>PT. UNINDO</v>
          </cell>
        </row>
        <row r="655">
          <cell r="C655" t="str">
            <v>JL. SWADAYA PLN KLENDER</v>
          </cell>
        </row>
        <row r="656">
          <cell r="C656" t="str">
            <v>JAKARTA 13013</v>
          </cell>
        </row>
        <row r="658">
          <cell r="C658" t="str">
            <v>PT. ASATA UTAMA</v>
          </cell>
        </row>
        <row r="659">
          <cell r="C659" t="str">
            <v>JL. ALAYDRUS NO. 20</v>
          </cell>
        </row>
        <row r="660">
          <cell r="C660" t="str">
            <v>JAKARTA PUSAT 10130</v>
          </cell>
        </row>
        <row r="662">
          <cell r="B662" t="str">
            <v>B1063T</v>
          </cell>
          <cell r="C662" t="str">
            <v>Box 100 x 60 x 30 cm/Topi</v>
          </cell>
          <cell r="D662" t="str">
            <v>Buah</v>
          </cell>
          <cell r="E662">
            <v>0</v>
          </cell>
          <cell r="I662">
            <v>910000</v>
          </cell>
        </row>
        <row r="663">
          <cell r="B663" t="str">
            <v>B1084</v>
          </cell>
          <cell r="C663" t="str">
            <v>Box 100 x 80 x 40 cm</v>
          </cell>
          <cell r="D663" t="str">
            <v>Buah</v>
          </cell>
          <cell r="E663">
            <v>0</v>
          </cell>
          <cell r="I663">
            <v>1324700</v>
          </cell>
        </row>
        <row r="664">
          <cell r="B664" t="str">
            <v>B15753</v>
          </cell>
          <cell r="C664" t="str">
            <v>Box 150 x 75 x 30 cm</v>
          </cell>
          <cell r="D664" t="str">
            <v>Buah</v>
          </cell>
          <cell r="E664">
            <v>0</v>
          </cell>
          <cell r="I664">
            <v>1755000</v>
          </cell>
        </row>
        <row r="665">
          <cell r="B665" t="str">
            <v>B806025</v>
          </cell>
          <cell r="C665" t="str">
            <v>Box 80 x 60 x 25 cm</v>
          </cell>
          <cell r="D665" t="str">
            <v>Buah</v>
          </cell>
          <cell r="E665">
            <v>0</v>
          </cell>
          <cell r="I665">
            <v>650000</v>
          </cell>
        </row>
        <row r="666">
          <cell r="B666" t="str">
            <v>B1075T</v>
          </cell>
          <cell r="C666" t="str">
            <v>Box 100x 70 x 50 cm/Topi</v>
          </cell>
          <cell r="D666" t="str">
            <v>Buah</v>
          </cell>
          <cell r="E666">
            <v>0</v>
          </cell>
          <cell r="I666">
            <v>1170000</v>
          </cell>
        </row>
        <row r="667">
          <cell r="B667" t="str">
            <v>B123105</v>
          </cell>
          <cell r="C667" t="str">
            <v>Box 120x30x105</v>
          </cell>
          <cell r="D667" t="str">
            <v>Buah</v>
          </cell>
          <cell r="E667">
            <v>0</v>
          </cell>
          <cell r="I667">
            <v>0</v>
          </cell>
        </row>
        <row r="668">
          <cell r="B668" t="str">
            <v>b121138</v>
          </cell>
          <cell r="C668" t="str">
            <v>Box 120 x 110 x 38 cm / topi</v>
          </cell>
          <cell r="D668" t="str">
            <v>Buah</v>
          </cell>
          <cell r="E668">
            <v>0</v>
          </cell>
          <cell r="I668">
            <v>1950000</v>
          </cell>
        </row>
        <row r="669">
          <cell r="B669" t="str">
            <v>B15116T</v>
          </cell>
          <cell r="C669" t="str">
            <v>Box 150 x 110 x 60 cm/Topi</v>
          </cell>
          <cell r="D669" t="str">
            <v>Buah</v>
          </cell>
          <cell r="E669">
            <v>0</v>
          </cell>
          <cell r="I669">
            <v>2574000</v>
          </cell>
        </row>
        <row r="670">
          <cell r="B670" t="str">
            <v>B4252</v>
          </cell>
          <cell r="C670" t="str">
            <v xml:space="preserve">Box 40 x 25 x 20  cm </v>
          </cell>
          <cell r="D670" t="str">
            <v>Buah</v>
          </cell>
          <cell r="E670">
            <v>0</v>
          </cell>
          <cell r="I670">
            <v>0</v>
          </cell>
        </row>
        <row r="671">
          <cell r="B671" t="str">
            <v>B4325</v>
          </cell>
          <cell r="C671" t="str">
            <v>Box 40 x 30 x 25   cm</v>
          </cell>
          <cell r="D671" t="str">
            <v>Buah</v>
          </cell>
          <cell r="E671">
            <v>0</v>
          </cell>
          <cell r="I671">
            <v>156000</v>
          </cell>
        </row>
        <row r="672">
          <cell r="B672" t="str">
            <v>B44515</v>
          </cell>
          <cell r="C672" t="str">
            <v>Box 40 x 35 x 15   cm</v>
          </cell>
          <cell r="D672" t="str">
            <v>Buah</v>
          </cell>
          <cell r="E672">
            <v>0</v>
          </cell>
          <cell r="I672">
            <v>260000</v>
          </cell>
        </row>
        <row r="673">
          <cell r="B673" t="str">
            <v>B53515</v>
          </cell>
          <cell r="C673" t="str">
            <v>Box 50 x 35 x 15   cm</v>
          </cell>
          <cell r="D673" t="str">
            <v>Buah</v>
          </cell>
          <cell r="E673">
            <v>0</v>
          </cell>
          <cell r="I673">
            <v>260000</v>
          </cell>
        </row>
        <row r="674">
          <cell r="B674" t="str">
            <v>B5425</v>
          </cell>
          <cell r="C674" t="str">
            <v>Box 50 x 40 x 25   cm</v>
          </cell>
          <cell r="D674" t="str">
            <v>Buah</v>
          </cell>
          <cell r="E674">
            <v>0</v>
          </cell>
          <cell r="I674">
            <v>260000</v>
          </cell>
        </row>
        <row r="675">
          <cell r="B675" t="str">
            <v>B5425t</v>
          </cell>
          <cell r="C675" t="str">
            <v>Box 50 x 40 x 25   cm/Topi</v>
          </cell>
          <cell r="D675" t="str">
            <v>Buah</v>
          </cell>
          <cell r="E675">
            <v>0</v>
          </cell>
          <cell r="I675">
            <v>260000</v>
          </cell>
        </row>
        <row r="676">
          <cell r="B676" t="str">
            <v>B642</v>
          </cell>
          <cell r="C676" t="str">
            <v>Box 60 x 40 x 20   cm</v>
          </cell>
          <cell r="D676" t="str">
            <v>Buah</v>
          </cell>
          <cell r="E676">
            <v>0</v>
          </cell>
          <cell r="I676">
            <v>409500</v>
          </cell>
        </row>
        <row r="677">
          <cell r="B677" t="str">
            <v>B752T</v>
          </cell>
          <cell r="C677" t="str">
            <v>Box 70 x 50 x 20   cm/Topi</v>
          </cell>
          <cell r="D677" t="str">
            <v>Buah</v>
          </cell>
          <cell r="E677">
            <v>0</v>
          </cell>
          <cell r="I677">
            <v>455000</v>
          </cell>
        </row>
        <row r="678">
          <cell r="B678" t="str">
            <v>B752</v>
          </cell>
          <cell r="C678" t="str">
            <v>Box 70 x 50 x 20   cmi</v>
          </cell>
          <cell r="D678" t="str">
            <v>Buah</v>
          </cell>
          <cell r="E678">
            <v>0</v>
          </cell>
          <cell r="I678">
            <v>486200</v>
          </cell>
        </row>
        <row r="679">
          <cell r="B679" t="str">
            <v>B7525</v>
          </cell>
          <cell r="C679" t="str">
            <v>Box 70 x 50 x 25   cm</v>
          </cell>
          <cell r="D679" t="str">
            <v>Buah</v>
          </cell>
          <cell r="E679">
            <v>0</v>
          </cell>
          <cell r="I679">
            <v>455000</v>
          </cell>
        </row>
        <row r="680">
          <cell r="B680" t="str">
            <v>B753T</v>
          </cell>
          <cell r="C680" t="str">
            <v>Box 70 x 50 x 30   cm/Topi</v>
          </cell>
          <cell r="D680" t="str">
            <v>Buah</v>
          </cell>
          <cell r="E680">
            <v>0</v>
          </cell>
          <cell r="I680">
            <v>552500</v>
          </cell>
        </row>
        <row r="681">
          <cell r="B681" t="str">
            <v>B754</v>
          </cell>
          <cell r="C681" t="str">
            <v>Box 70 x 50 x 40   cm</v>
          </cell>
          <cell r="D681" t="str">
            <v>Buah</v>
          </cell>
          <cell r="E681">
            <v>0</v>
          </cell>
          <cell r="I681">
            <v>600000</v>
          </cell>
        </row>
        <row r="682">
          <cell r="B682" t="str">
            <v>B862</v>
          </cell>
          <cell r="C682" t="str">
            <v>Box 80 x 60 x 20   cm</v>
          </cell>
          <cell r="D682" t="str">
            <v>Buah</v>
          </cell>
          <cell r="E682">
            <v>0</v>
          </cell>
          <cell r="I682">
            <v>624000</v>
          </cell>
        </row>
        <row r="683">
          <cell r="B683" t="str">
            <v>B873</v>
          </cell>
          <cell r="C683" t="str">
            <v>Box 80 x 70 x 30   cm</v>
          </cell>
          <cell r="D683" t="str">
            <v>Buah</v>
          </cell>
          <cell r="E683">
            <v>0</v>
          </cell>
          <cell r="I683">
            <v>0</v>
          </cell>
        </row>
        <row r="684">
          <cell r="B684" t="str">
            <v>KNTN0</v>
          </cell>
          <cell r="C684" t="str">
            <v>Kaki NT NH 0</v>
          </cell>
          <cell r="D684" t="str">
            <v>Buah</v>
          </cell>
          <cell r="E684">
            <v>37375</v>
          </cell>
          <cell r="G684">
            <v>28750</v>
          </cell>
        </row>
        <row r="685">
          <cell r="B685" t="str">
            <v>KNTN00</v>
          </cell>
          <cell r="C685" t="str">
            <v>Kaki NT NH 00</v>
          </cell>
          <cell r="D685" t="str">
            <v>Buah</v>
          </cell>
          <cell r="E685">
            <v>26000</v>
          </cell>
          <cell r="G685">
            <v>20000</v>
          </cell>
        </row>
        <row r="686">
          <cell r="B686" t="str">
            <v>KNTN1</v>
          </cell>
          <cell r="C686" t="str">
            <v>Kaki NT NH 1</v>
          </cell>
          <cell r="D686" t="str">
            <v>Buah</v>
          </cell>
          <cell r="E686">
            <v>58500</v>
          </cell>
          <cell r="G686">
            <v>45000</v>
          </cell>
        </row>
        <row r="687">
          <cell r="B687" t="str">
            <v>KNTN2</v>
          </cell>
          <cell r="C687" t="str">
            <v>Kaki NT NH 2</v>
          </cell>
          <cell r="D687" t="str">
            <v>Buah</v>
          </cell>
          <cell r="E687">
            <v>78000</v>
          </cell>
          <cell r="G687">
            <v>60000</v>
          </cell>
        </row>
        <row r="688">
          <cell r="B688" t="str">
            <v>KNTN3</v>
          </cell>
          <cell r="C688" t="str">
            <v>Kaki NT NH 3</v>
          </cell>
          <cell r="D688" t="str">
            <v>Buah</v>
          </cell>
          <cell r="E688">
            <v>175500</v>
          </cell>
          <cell r="G688">
            <v>135000</v>
          </cell>
        </row>
        <row r="689">
          <cell r="B689" t="str">
            <v>GL</v>
          </cell>
          <cell r="C689" t="str">
            <v xml:space="preserve">Ground Lug </v>
          </cell>
          <cell r="D689" t="str">
            <v>Buah</v>
          </cell>
          <cell r="E689">
            <v>6500</v>
          </cell>
          <cell r="F689">
            <v>4500</v>
          </cell>
          <cell r="J689">
            <v>5000</v>
          </cell>
        </row>
        <row r="690">
          <cell r="B690" t="str">
            <v>SHCL</v>
          </cell>
          <cell r="C690" t="str">
            <v>Bolt Clevis  + Socket Eye</v>
          </cell>
          <cell r="D690" t="str">
            <v>Buah</v>
          </cell>
          <cell r="E690">
            <v>32500</v>
          </cell>
          <cell r="F690">
            <v>20000</v>
          </cell>
          <cell r="G690" t="str">
            <v>dp 10/4/07</v>
          </cell>
          <cell r="I690">
            <v>24000</v>
          </cell>
          <cell r="J690">
            <v>25000</v>
          </cell>
          <cell r="K690">
            <v>30000</v>
          </cell>
        </row>
        <row r="691">
          <cell r="B691" t="str">
            <v>jt31</v>
          </cell>
          <cell r="C691" t="str">
            <v>Jagrak Trafo 3 ph 1 Tiang</v>
          </cell>
          <cell r="D691" t="str">
            <v>Buah</v>
          </cell>
          <cell r="E691">
            <v>4082499.9999999995</v>
          </cell>
          <cell r="F691">
            <v>2950000</v>
          </cell>
        </row>
        <row r="692">
          <cell r="B692" t="str">
            <v>jt32</v>
          </cell>
          <cell r="C692" t="str">
            <v>Jagrak Trafo 3 ph 2 Tiang UNP 10</v>
          </cell>
          <cell r="D692" t="str">
            <v>Unit</v>
          </cell>
          <cell r="E692">
            <v>3852499.9999999995</v>
          </cell>
        </row>
        <row r="693">
          <cell r="B693" t="str">
            <v>NTF11</v>
          </cell>
          <cell r="C693" t="str">
            <v>NT Fius 100 A</v>
          </cell>
          <cell r="D693" t="str">
            <v>Buah</v>
          </cell>
          <cell r="E693">
            <v>0</v>
          </cell>
          <cell r="I693">
            <v>45500</v>
          </cell>
        </row>
        <row r="694">
          <cell r="B694" t="str">
            <v>NTF1125</v>
          </cell>
          <cell r="C694" t="str">
            <v>NT Fius 125 A</v>
          </cell>
          <cell r="D694" t="str">
            <v>Buah</v>
          </cell>
          <cell r="E694">
            <v>0</v>
          </cell>
          <cell r="I694">
            <v>45500</v>
          </cell>
        </row>
        <row r="695">
          <cell r="B695" t="str">
            <v>NTF116</v>
          </cell>
          <cell r="C695" t="str">
            <v>NT Fius 160 A</v>
          </cell>
          <cell r="D695" t="str">
            <v>Buah</v>
          </cell>
          <cell r="E695">
            <v>0</v>
          </cell>
          <cell r="I695">
            <v>45500</v>
          </cell>
        </row>
        <row r="696">
          <cell r="B696" t="str">
            <v>NTF120</v>
          </cell>
          <cell r="C696" t="str">
            <v>NT Fius 200 A</v>
          </cell>
          <cell r="D696" t="str">
            <v>Buah</v>
          </cell>
          <cell r="E696">
            <v>0</v>
          </cell>
          <cell r="I696">
            <v>45500</v>
          </cell>
        </row>
        <row r="697">
          <cell r="B697" t="str">
            <v>NTF125</v>
          </cell>
          <cell r="C697" t="str">
            <v>NT Fius 250 A</v>
          </cell>
          <cell r="D697" t="str">
            <v>Buah</v>
          </cell>
          <cell r="E697">
            <v>0</v>
          </cell>
          <cell r="I697">
            <v>52000</v>
          </cell>
        </row>
        <row r="698">
          <cell r="B698" t="str">
            <v>NTF130</v>
          </cell>
          <cell r="C698" t="str">
            <v>NT Fius 300 A</v>
          </cell>
          <cell r="D698" t="str">
            <v>Buah</v>
          </cell>
          <cell r="E698">
            <v>109500</v>
          </cell>
          <cell r="H698">
            <v>109500</v>
          </cell>
          <cell r="I698">
            <v>58500</v>
          </cell>
        </row>
        <row r="699">
          <cell r="B699" t="str">
            <v>NTF163</v>
          </cell>
          <cell r="C699" t="str">
            <v>NT Fius 63 A</v>
          </cell>
          <cell r="D699" t="str">
            <v>Buah</v>
          </cell>
          <cell r="E699">
            <v>0</v>
          </cell>
          <cell r="I699">
            <v>45500</v>
          </cell>
        </row>
        <row r="700">
          <cell r="B700" t="str">
            <v>NTF18</v>
          </cell>
          <cell r="C700" t="str">
            <v>NT Fius 80 A</v>
          </cell>
          <cell r="D700" t="str">
            <v>Buah</v>
          </cell>
          <cell r="E700">
            <v>0</v>
          </cell>
          <cell r="I700">
            <v>45500</v>
          </cell>
        </row>
        <row r="701">
          <cell r="B701" t="str">
            <v>NTF140</v>
          </cell>
          <cell r="C701" t="str">
            <v>Nt Fuse 400 A</v>
          </cell>
          <cell r="D701" t="str">
            <v>Buah</v>
          </cell>
          <cell r="E701">
            <v>0</v>
          </cell>
          <cell r="I701">
            <v>58500</v>
          </cell>
        </row>
        <row r="702">
          <cell r="B702" t="str">
            <v>ntf0032</v>
          </cell>
          <cell r="C702" t="str">
            <v>NT FUSE nh 00 32 A</v>
          </cell>
          <cell r="D702" t="str">
            <v>Buah</v>
          </cell>
          <cell r="E702">
            <v>0</v>
          </cell>
          <cell r="I702">
            <v>23400</v>
          </cell>
        </row>
        <row r="703">
          <cell r="B703" t="str">
            <v>ntf0080</v>
          </cell>
          <cell r="C703" t="str">
            <v>NT FUSE nh 00 80 A</v>
          </cell>
          <cell r="D703" t="str">
            <v>Buah</v>
          </cell>
          <cell r="E703">
            <v>0</v>
          </cell>
          <cell r="I703">
            <v>37375</v>
          </cell>
        </row>
        <row r="704">
          <cell r="B704" t="str">
            <v>m516</v>
          </cell>
          <cell r="C704" t="str">
            <v>Baut M516</v>
          </cell>
          <cell r="D704" t="str">
            <v>Buah</v>
          </cell>
          <cell r="E704">
            <v>0</v>
          </cell>
          <cell r="I704">
            <v>1750</v>
          </cell>
        </row>
        <row r="705">
          <cell r="B705" t="str">
            <v>pt</v>
          </cell>
          <cell r="C705" t="str">
            <v>Pondasi</v>
          </cell>
          <cell r="D705" t="str">
            <v>Unit (ls)</v>
          </cell>
          <cell r="E705">
            <v>0</v>
          </cell>
          <cell r="I705">
            <v>315000</v>
          </cell>
        </row>
        <row r="706">
          <cell r="B706" t="str">
            <v>mccbmg40</v>
          </cell>
          <cell r="C706" t="str">
            <v>MCCB 400 A ex MG</v>
          </cell>
          <cell r="D706" t="str">
            <v xml:space="preserve">Unit </v>
          </cell>
          <cell r="E706">
            <v>0</v>
          </cell>
          <cell r="I706">
            <v>5062500</v>
          </cell>
        </row>
        <row r="707">
          <cell r="C707" t="str">
            <v>Bus Bar</v>
          </cell>
          <cell r="D707" t="str">
            <v>meter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>
        <row r="12">
          <cell r="D12">
            <v>0.54400000000000004</v>
          </cell>
        </row>
      </sheetData>
      <sheetData sheetId="9">
        <row r="12">
          <cell r="D12">
            <v>0.54400000000000004</v>
          </cell>
        </row>
      </sheetData>
      <sheetData sheetId="10">
        <row r="12">
          <cell r="D12">
            <v>0.54400000000000004</v>
          </cell>
        </row>
      </sheetData>
      <sheetData sheetId="11">
        <row r="12">
          <cell r="D12">
            <v>0.54400000000000004</v>
          </cell>
        </row>
      </sheetData>
      <sheetData sheetId="12">
        <row r="12">
          <cell r="D12">
            <v>0.54400000000000004</v>
          </cell>
        </row>
      </sheetData>
      <sheetData sheetId="13">
        <row r="12">
          <cell r="D12">
            <v>0.54400000000000004</v>
          </cell>
        </row>
      </sheetData>
      <sheetData sheetId="14">
        <row r="12">
          <cell r="D12">
            <v>0.54400000000000004</v>
          </cell>
        </row>
      </sheetData>
      <sheetData sheetId="15">
        <row r="12">
          <cell r="D12">
            <v>0.54400000000000004</v>
          </cell>
        </row>
      </sheetData>
      <sheetData sheetId="16">
        <row r="12">
          <cell r="D12">
            <v>0.54400000000000004</v>
          </cell>
        </row>
      </sheetData>
      <sheetData sheetId="17">
        <row r="12">
          <cell r="D12">
            <v>0.54400000000000004</v>
          </cell>
        </row>
      </sheetData>
      <sheetData sheetId="18">
        <row r="12">
          <cell r="D12">
            <v>0.54400000000000004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PUT DATA_REKAP TAG PPFA"/>
      <sheetName val="MON_PPFA"/>
      <sheetName val="REKAP ANGGARAN"/>
      <sheetName val="DAFTAR ALL PEKERJAAN"/>
      <sheetName val="REALISASI ANGGARAN"/>
      <sheetName val="REKAP MON"/>
      <sheetName val="Tag_rutin"/>
      <sheetName val="Daftar pengiriman faktur pajak"/>
      <sheetName val="Surat pengiriman  FP"/>
      <sheetName val="untuk rekon PPN"/>
      <sheetName val="D2. ANALISA HS INSHAR"/>
      <sheetName val="E3. ANALISA HS HAR TEK SUTM"/>
      <sheetName val="E6. ANALISA HS HAR"/>
    </sheetNames>
    <sheetDataSet>
      <sheetData sheetId="0">
        <row r="2">
          <cell r="A2" t="str">
            <v>Januari</v>
          </cell>
          <cell r="E2" t="str">
            <v>PPh 22</v>
          </cell>
          <cell r="F2" t="str">
            <v>Nota Dinas</v>
          </cell>
          <cell r="G2" t="str">
            <v>Pos 53 Sarana</v>
          </cell>
        </row>
        <row r="3">
          <cell r="E3" t="str">
            <v>PPh 23</v>
          </cell>
          <cell r="F3" t="str">
            <v>Kontrak</v>
          </cell>
          <cell r="G3" t="str">
            <v>Pos 54 IT</v>
          </cell>
        </row>
        <row r="4">
          <cell r="E4" t="str">
            <v>PPh 4 (2)</v>
          </cell>
          <cell r="G4">
            <v>0</v>
          </cell>
        </row>
        <row r="5">
          <cell r="E5" t="str">
            <v>PPh 21</v>
          </cell>
          <cell r="G5" t="str">
            <v xml:space="preserve">001/53222/B-KHA/I/2015   </v>
          </cell>
        </row>
        <row r="6">
          <cell r="E6" t="str">
            <v>SKB</v>
          </cell>
          <cell r="G6" t="str">
            <v xml:space="preserve">002/53213/B-DIS/I/2015    </v>
          </cell>
        </row>
        <row r="7">
          <cell r="E7" t="str">
            <v>tdk dikenakan PPh</v>
          </cell>
          <cell r="G7" t="str">
            <v xml:space="preserve">003/544/B-AGA/I/2015     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Kamus"/>
      <sheetName val="E3. ANALISA HS HAR TEK SUTM"/>
      <sheetName val="E6. ANALISA HS HAR"/>
      <sheetName val="Jasa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umsi"/>
      <sheetName val="Jasa"/>
      <sheetName val="Mat"/>
      <sheetName val="data"/>
      <sheetName val="EQUIPMENT"/>
      <sheetName val="Kontrol"/>
      <sheetName val="Source HPI"/>
      <sheetName val="Source HP"/>
      <sheetName val="NerSubsis"/>
      <sheetName val="Lembar1"/>
      <sheetName val="Lembar2"/>
      <sheetName val="Resume"/>
      <sheetName val="input-cost"/>
      <sheetName val="Harga BBM Indonesia"/>
      <sheetName val="Pend.Jenis (5)"/>
      <sheetName val="ap lt angung"/>
      <sheetName val="MASTER"/>
      <sheetName val="prod03"/>
      <sheetName val="Adj"/>
      <sheetName val="chem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l Judul"/>
      <sheetName val="KWH GI"/>
      <sheetName val="EXIM"/>
      <sheetName val="PMT"/>
      <sheetName val="Monitoring Kerja PMT"/>
      <sheetName val="SAIDI-SAIFI"/>
      <sheetName val="mutasi trafo"/>
      <sheetName val="LOAD TRAFO"/>
      <sheetName val="Monitoring Beban Trafo"/>
      <sheetName val="Recloser (2)"/>
      <sheetName val="ABSW"/>
      <sheetName val="GANGGUAN FCO"/>
      <sheetName val="GANGGUAN FCO (2)"/>
      <sheetName val="LAP KWH METER"/>
      <sheetName val="LAP MCB RUSAK"/>
      <sheetName val="Monitoring Penyegelan"/>
      <sheetName val="6-segel RBG1"/>
      <sheetName val="7-segel RBG2"/>
      <sheetName val="8-segel RBG2P2TL"/>
      <sheetName val="Inventarisasi Jaringan"/>
      <sheetName val="LR"/>
      <sheetName val="Jasa"/>
      <sheetName val="Mat"/>
      <sheetName val="LAIN2"/>
      <sheetName val="Rekap PMG."/>
      <sheetName val="Cover"/>
      <sheetName val="FORM-B"/>
      <sheetName val="Usulan"/>
      <sheetName val="UPDATE 25 JANUARI 2007"/>
      <sheetName val="DeVIASI"/>
      <sheetName val="KoMposisi"/>
      <sheetName val="data"/>
      <sheetName val="BERKAS"/>
      <sheetName val="Database"/>
      <sheetName val="W-NAD"/>
      <sheetName val="Neraca seAPJ"/>
      <sheetName val="MATERIAL juni 05"/>
      <sheetName val="TABEL"/>
      <sheetName val="Smg"/>
      <sheetName val="UshDeb00"/>
      <sheetName val="W1"/>
      <sheetName val="aruskas"/>
      <sheetName val="Hal-1"/>
      <sheetName val="01 A"/>
      <sheetName val="DTU"/>
      <sheetName val="A1 pri123"/>
      <sheetName val="4SM00369 &amp; 4SM00370 "/>
      <sheetName val="Bangsri"/>
      <sheetName val="Blora "/>
      <sheetName val="Cepu"/>
      <sheetName val="Jepara"/>
      <sheetName val="Juwana"/>
      <sheetName val="Kudus"/>
      <sheetName val="Pati"/>
      <sheetName val="Rembang"/>
      <sheetName val="PICKUP"/>
    </sheetNames>
    <sheetDataSet>
      <sheetData sheetId="0" refreshError="1"/>
      <sheetData sheetId="1" refreshError="1"/>
      <sheetData sheetId="2" refreshError="1"/>
      <sheetData sheetId="3">
        <row r="13">
          <cell r="D13" t="str">
            <v>PMT RB4</v>
          </cell>
        </row>
        <row r="14">
          <cell r="D14" t="str">
            <v>OCR RB3-229/15</v>
          </cell>
        </row>
        <row r="15">
          <cell r="D15" t="str">
            <v>PMT RB4</v>
          </cell>
        </row>
        <row r="16">
          <cell r="D16" t="str">
            <v>OCR RB4-124</v>
          </cell>
        </row>
        <row r="17">
          <cell r="D17" t="str">
            <v>PMT RB6</v>
          </cell>
        </row>
        <row r="18">
          <cell r="D18" t="str">
            <v>OCR RB6-293</v>
          </cell>
        </row>
        <row r="19">
          <cell r="D19" t="str">
            <v>PMT RB5</v>
          </cell>
        </row>
        <row r="20">
          <cell r="D20" t="str">
            <v>PMT RB3</v>
          </cell>
        </row>
        <row r="21">
          <cell r="D21" t="str">
            <v>PMT RB4</v>
          </cell>
        </row>
        <row r="22">
          <cell r="D22" t="str">
            <v>PMT RB4</v>
          </cell>
        </row>
        <row r="23">
          <cell r="D23" t="str">
            <v>OCR RB6-293</v>
          </cell>
        </row>
        <row r="24">
          <cell r="D24" t="str">
            <v>PMT RB1</v>
          </cell>
        </row>
        <row r="25">
          <cell r="D25" t="str">
            <v>PMT RB3</v>
          </cell>
        </row>
        <row r="26">
          <cell r="D26" t="str">
            <v>PMT RB3</v>
          </cell>
        </row>
        <row r="27">
          <cell r="D27" t="str">
            <v>PMT RB3</v>
          </cell>
        </row>
        <row r="28">
          <cell r="D28" t="str">
            <v>OCR RB6-293</v>
          </cell>
        </row>
        <row r="29">
          <cell r="D29" t="str">
            <v>PMT RB3</v>
          </cell>
        </row>
        <row r="30">
          <cell r="D30" t="str">
            <v>PMT RB4</v>
          </cell>
        </row>
        <row r="31">
          <cell r="D31" t="str">
            <v>PMT RB6</v>
          </cell>
        </row>
        <row r="32">
          <cell r="D32" t="str">
            <v>PMT RB3</v>
          </cell>
        </row>
        <row r="33">
          <cell r="D33" t="str">
            <v>PMT RB5</v>
          </cell>
        </row>
        <row r="34">
          <cell r="D34" t="str">
            <v>PMT RB4</v>
          </cell>
        </row>
        <row r="35">
          <cell r="D35" t="str">
            <v>PMT RB5</v>
          </cell>
        </row>
        <row r="36">
          <cell r="D36" t="str">
            <v>PMT RB1</v>
          </cell>
        </row>
        <row r="37">
          <cell r="D37" t="str">
            <v>PMT RB4</v>
          </cell>
        </row>
        <row r="38">
          <cell r="D38" t="str">
            <v>PMT RB1</v>
          </cell>
        </row>
        <row r="41">
          <cell r="D41" t="str">
            <v>INC 1</v>
          </cell>
        </row>
        <row r="42">
          <cell r="D42">
            <v>0</v>
          </cell>
        </row>
        <row r="46">
          <cell r="D46" t="str">
            <v>MENGETAHUI</v>
          </cell>
        </row>
        <row r="47">
          <cell r="D47" t="str">
            <v>MANAGER</v>
          </cell>
        </row>
        <row r="51">
          <cell r="D51" t="str">
            <v>( MUJI SUPRAPTONO 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B"/>
      <sheetName val="REKAP"/>
      <sheetName val="FORM_B"/>
      <sheetName val="PMT"/>
      <sheetName val="Asumsi"/>
      <sheetName val="Cover"/>
      <sheetName val="W-NAD"/>
      <sheetName val="Jasa"/>
      <sheetName val="Mat"/>
      <sheetName val="UPDATE 25 JANUARI 2007"/>
      <sheetName val="Resume"/>
      <sheetName val="NO. PRK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FORM-B"/>
      <sheetName val="UshDeb00"/>
      <sheetName val="PMT"/>
      <sheetName val="Laba (Rugi) Per Unsur"/>
      <sheetName val="AHS-JTR"/>
      <sheetName val="RINCIAN HARGA MATERIAL"/>
      <sheetName val="MOTOSO"/>
      <sheetName val="Rekap Anl"/>
      <sheetName val="Harga Satuan"/>
      <sheetName val="3_Perluasan SUTM"/>
      <sheetName val="1_Perluasan 100 kVA"/>
      <sheetName val="LR"/>
      <sheetName val="AHS-JTM"/>
      <sheetName val="Isian Biodata"/>
      <sheetName val="W1"/>
      <sheetName val="tm_rab"/>
      <sheetName val="tr_rab"/>
      <sheetName val="Kamus"/>
      <sheetName val="DENPASAR"/>
      <sheetName val="Kontrol"/>
      <sheetName val="data"/>
      <sheetName val="Usulan"/>
      <sheetName val="Resource Plan (2)"/>
      <sheetName val="APBN"/>
      <sheetName val="HB2"/>
    </sheetNames>
    <sheetDataSet>
      <sheetData sheetId="0" refreshError="1"/>
      <sheetData sheetId="1" refreshError="1"/>
      <sheetData sheetId="2" refreshError="1">
        <row r="2">
          <cell r="V2" t="str">
            <v>2005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_5"/>
      <sheetName val="L_4"/>
      <sheetName val="L_3"/>
      <sheetName val="L_2"/>
      <sheetName val="L_1"/>
      <sheetName val="307_309"/>
      <sheetName val="T307"/>
      <sheetName val="T309"/>
      <sheetName val="GRAFIK"/>
      <sheetName val="GRAFIK (2)"/>
      <sheetName val="SUSUT"/>
      <sheetName val="T_TM"/>
      <sheetName val="UNIT3"/>
      <sheetName val="BENDERA"/>
      <sheetName val="UNIT_RINCI"/>
      <sheetName val="INPBA"/>
      <sheetName val="STAND"/>
      <sheetName val="APJ+PLTU_RBG"/>
      <sheetName val="APJ"/>
      <sheetName val="APJ2"/>
      <sheetName val="BA"/>
      <sheetName val="EXIM_UPJ"/>
      <sheetName val="EXIM_APJ"/>
      <sheetName val="KDS"/>
      <sheetName val="JPR"/>
      <sheetName val="BGS"/>
      <sheetName val="PTI"/>
      <sheetName val="JWN"/>
      <sheetName val="RBG"/>
      <sheetName val="BLA"/>
      <sheetName val="CPU"/>
      <sheetName val="INDEX"/>
      <sheetName val="FORM-B"/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DTU"/>
      <sheetName val="APBN"/>
      <sheetName val="Jasa"/>
      <sheetName val="Mat"/>
      <sheetName val="W-NAD"/>
      <sheetName val="UPDATE 25 JANUARI 2007"/>
      <sheetName val="aruskas"/>
      <sheetName val="Hal-1"/>
      <sheetName val="DESEMBER"/>
      <sheetName val="DeVIASI"/>
      <sheetName val="KoMposisi"/>
      <sheetName val="12RB09_SE217_KDS_2011"/>
      <sheetName val="PMT"/>
      <sheetName val="LAMP_1L"/>
      <sheetName val="LAMP_4L"/>
      <sheetName val="LAMP_5L"/>
      <sheetName val="LAMP_7L"/>
      <sheetName val="NO. PRK"/>
      <sheetName val="Smg"/>
      <sheetName val="Cover"/>
      <sheetName val="D2. ANALISA HS INSHAR"/>
      <sheetName val="Asumsi"/>
      <sheetName val="LR"/>
      <sheetName val="ca"/>
      <sheetName val="UPAH 2018"/>
      <sheetName val="Daftar Harga 2018"/>
      <sheetName val="x"/>
      <sheetName val="SOURCE"/>
      <sheetName val="HB BARU"/>
      <sheetName val="MENU"/>
      <sheetName val="PARAMETER"/>
    </sheetNames>
    <sheetDataSet>
      <sheetData sheetId="0">
        <row r="2">
          <cell r="F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2">
          <cell r="F2">
            <v>1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 - Personel"/>
      <sheetName val="AHS - Non Personel"/>
      <sheetName val="FORM-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uskas"/>
      <sheetName val="Hal-1"/>
      <sheetName val="Asumsi"/>
      <sheetName val="Sheet3"/>
      <sheetName val="TRANS"/>
      <sheetName val="000000"/>
      <sheetName val="NERACA"/>
      <sheetName val="10 INDIKATOR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LabaRugi"/>
      <sheetName val="FORM-B"/>
      <sheetName val="Hal_1"/>
      <sheetName val="Program Per Area Detil"/>
      <sheetName val="DESEMBER"/>
      <sheetName val="INPBA"/>
      <sheetName val="DENPASAR"/>
      <sheetName val="PROG-RKAP"/>
      <sheetName val="L_23"/>
      <sheetName val="ap lt angung"/>
      <sheetName val="BPP tw.IV 2016"/>
      <sheetName val="AHS - Non Personel"/>
    </sheetNames>
    <sheetDataSet>
      <sheetData sheetId="0" refreshError="1">
        <row r="110">
          <cell r="A110" t="str">
            <v>REKAPITULASI  ARUS KAS ( CASH FLOW )</v>
          </cell>
        </row>
        <row r="111">
          <cell r="A111" t="str">
            <v>TAHUN 2002</v>
          </cell>
        </row>
        <row r="112">
          <cell r="A112" t="str">
            <v>(Dalam Ribuan Rupiah)</v>
          </cell>
        </row>
        <row r="114">
          <cell r="A114" t="str">
            <v>NO.</v>
          </cell>
          <cell r="B114" t="str">
            <v>U R A I A N</v>
          </cell>
          <cell r="H114" t="str">
            <v>TRIWULAN - I</v>
          </cell>
          <cell r="K114" t="str">
            <v>TRIWULAN - II</v>
          </cell>
          <cell r="N114" t="str">
            <v>TRIWULAN - III</v>
          </cell>
          <cell r="Q114" t="str">
            <v>TRIWULAN - IV</v>
          </cell>
          <cell r="T114" t="str">
            <v>JUMLAH</v>
          </cell>
        </row>
        <row r="115">
          <cell r="H115" t="str">
            <v>Jan</v>
          </cell>
          <cell r="I115" t="str">
            <v>Feb</v>
          </cell>
          <cell r="J115" t="str">
            <v>Mar</v>
          </cell>
          <cell r="K115" t="str">
            <v>Apr</v>
          </cell>
          <cell r="L115" t="str">
            <v>Mei</v>
          </cell>
          <cell r="M115" t="str">
            <v>Jun</v>
          </cell>
          <cell r="N115" t="str">
            <v>Jul</v>
          </cell>
          <cell r="O115" t="str">
            <v>Agust</v>
          </cell>
          <cell r="P115" t="str">
            <v>Sep</v>
          </cell>
          <cell r="Q115" t="str">
            <v>Okt</v>
          </cell>
          <cell r="R115" t="str">
            <v>Nop</v>
          </cell>
          <cell r="S115" t="str">
            <v>Des</v>
          </cell>
        </row>
        <row r="116">
          <cell r="A116" t="str">
            <v>I.</v>
          </cell>
          <cell r="B116" t="str">
            <v>SALDO AWAL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II.</v>
          </cell>
          <cell r="B117" t="str">
            <v>AKTIVITAS OPERASI</v>
          </cell>
        </row>
        <row r="118">
          <cell r="B118" t="str">
            <v>Penerimaan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 t="str">
            <v>Pengeluaran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 t="str">
            <v>Penerimaan / (Pengeluaran)</v>
          </cell>
        </row>
        <row r="121">
          <cell r="B121" t="str">
            <v>1.</v>
          </cell>
          <cell r="C121" t="str">
            <v>Pendapatan Penjualan Tenaga listrik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2.</v>
          </cell>
          <cell r="C122" t="str">
            <v>Penerimaan Biaya Penyambungan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3.</v>
          </cell>
          <cell r="C123" t="str">
            <v>Penerimaan UJL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B124" t="str">
            <v>4.</v>
          </cell>
          <cell r="C124" t="str">
            <v>Pendapatan operasi lainnya :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A.</v>
          </cell>
          <cell r="D125" t="str">
            <v xml:space="preserve">Sewa: trafo, tiang, dll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 t="str">
            <v>B.</v>
          </cell>
          <cell r="D126" t="str">
            <v xml:space="preserve">Sambungan pesta 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 t="str">
            <v>C.</v>
          </cell>
          <cell r="D127" t="str">
            <v>Penambahan daya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 t="str">
            <v>D.</v>
          </cell>
          <cell r="D128" t="str">
            <v>Ts. Opal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 t="str">
            <v>E.</v>
          </cell>
          <cell r="D129" t="str">
            <v>Denda keterlambatan pembayaran listrik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B130" t="str">
            <v>5.</v>
          </cell>
          <cell r="C130" t="str">
            <v>Biaya Operasi ( )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A.</v>
          </cell>
          <cell r="D131" t="str">
            <v>Pembelian Tenaga listrik :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 t="str">
            <v>B.</v>
          </cell>
          <cell r="D132" t="str">
            <v>PSKSK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 t="str">
            <v>C.</v>
          </cell>
          <cell r="D133" t="str">
            <v>Sewa disel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 t="str">
            <v>D.</v>
          </cell>
          <cell r="D134" t="str">
            <v>Bahan bakar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 t="str">
            <v>E.</v>
          </cell>
          <cell r="D135" t="str">
            <v>Ongkos Angkut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F.</v>
          </cell>
          <cell r="D136" t="str">
            <v>Minyak Pelumas / bahan kimia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 t="str">
            <v>G.</v>
          </cell>
          <cell r="D137" t="str">
            <v>Pemeliharaan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D138" t="str">
            <v>a.</v>
          </cell>
          <cell r="F138" t="str">
            <v>Material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D139" t="str">
            <v>b.</v>
          </cell>
          <cell r="F139" t="str">
            <v>Jasa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 t="str">
            <v>H.</v>
          </cell>
          <cell r="D140" t="str">
            <v>Biaya Kepegawaian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 t="str">
            <v>I.</v>
          </cell>
          <cell r="D141" t="str">
            <v>Biaya Administrasi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>6.</v>
          </cell>
          <cell r="C142" t="str">
            <v>Pendapatan / (Pengeluaran) Diluar Operasi</v>
          </cell>
        </row>
        <row r="143">
          <cell r="C143" t="str">
            <v>A.</v>
          </cell>
          <cell r="D143" t="str">
            <v>Pendapatan diluar operasi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B.</v>
          </cell>
          <cell r="D144" t="str">
            <v>Pengeluaran Diluar Operasi ( )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B145" t="str">
            <v>7.</v>
          </cell>
          <cell r="C145" t="str">
            <v>TRANSFER IURAN KE YDP</v>
          </cell>
        </row>
        <row r="146">
          <cell r="B146" t="str">
            <v>8.</v>
          </cell>
          <cell r="C146" t="str">
            <v>DROPING DARI YDP UNTUK PEMBAYARAN PENSIUN</v>
          </cell>
        </row>
        <row r="147">
          <cell r="B147" t="str">
            <v>9.</v>
          </cell>
          <cell r="C147" t="str">
            <v>TRANSFER KE PLN KANTOR WILAYAH</v>
          </cell>
        </row>
        <row r="148">
          <cell r="B148" t="str">
            <v>10.</v>
          </cell>
          <cell r="C148" t="str">
            <v>DROPPING DARI PLN KANTOR WILAYAH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50">
          <cell r="B150" t="str">
            <v>JUMLAH KAS BERSIH DARI AKTIVITAS OPERASI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2">
          <cell r="A152" t="str">
            <v>III</v>
          </cell>
          <cell r="B152" t="str">
            <v>ARUS KAS DARI AKTIVITAS INVESTASI</v>
          </cell>
        </row>
        <row r="153">
          <cell r="B153" t="str">
            <v>1.</v>
          </cell>
          <cell r="C153" t="str">
            <v>Investasi pendirian tetap ( )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B154" t="str">
            <v>2.</v>
          </cell>
          <cell r="C154" t="str">
            <v>Investasi pendirian tetap sambungan baru ( )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B155" t="str">
            <v>3.</v>
          </cell>
          <cell r="C155" t="str">
            <v>Investasi barang gerak/inventaris ( )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B156" t="str">
            <v>4.</v>
          </cell>
          <cell r="C156" t="str">
            <v>Droping dari Kantor Wilayah Untuk Investasi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8">
          <cell r="B158" t="str">
            <v>JUMLAH KAS BERSIH DARI AKTIVITAS INVESTASI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60">
          <cell r="A160" t="str">
            <v>IV</v>
          </cell>
          <cell r="B160" t="str">
            <v>ARUS KAS DARI AKTIVITAS PENDANAAN</v>
          </cell>
        </row>
        <row r="161">
          <cell r="B161" t="str">
            <v>1.</v>
          </cell>
          <cell r="C161" t="str">
            <v>Bunga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B162" t="str">
            <v>2.</v>
          </cell>
          <cell r="C162" t="str">
            <v>Angsuran Pokok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B163" t="str">
            <v>3.</v>
          </cell>
          <cell r="C163" t="str">
            <v>Droping dari Kantor Pusat Untuk Pendanaan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5">
          <cell r="B165" t="str">
            <v>JUMLAH KAS BERSIH DARI AKTIVITAS PENDANAAN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7">
          <cell r="A167" t="str">
            <v>V</v>
          </cell>
          <cell r="B167" t="str">
            <v>NAIK / (TURUN) KAS / BANK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9">
          <cell r="A169" t="str">
            <v>VI</v>
          </cell>
          <cell r="B169" t="str">
            <v>SALDO AKHIR KAS/BANK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 t="str">
            <v>CATATAN :</v>
          </cell>
        </row>
        <row r="171">
          <cell r="A171" t="str">
            <v>POSISI PER AKHIR BULAN :</v>
          </cell>
        </row>
        <row r="172">
          <cell r="A172" t="str">
            <v>1. JUMLAH KAS DAN SETARA KAS PENDAPATAN</v>
          </cell>
          <cell r="H172">
            <v>0</v>
          </cell>
          <cell r="I172">
            <v>0</v>
          </cell>
        </row>
        <row r="173">
          <cell r="I173">
            <v>0</v>
          </cell>
        </row>
        <row r="174">
          <cell r="A174" t="str">
            <v>2. JUMLAH KAS DAN SETARA KAS PEMBIAYAAN :</v>
          </cell>
          <cell r="H174">
            <v>0</v>
          </cell>
          <cell r="I174">
            <v>0</v>
          </cell>
        </row>
        <row r="175">
          <cell r="B175" t="str">
            <v>1.</v>
          </cell>
          <cell r="C175" t="str">
            <v>Operasi</v>
          </cell>
          <cell r="H175">
            <v>0</v>
          </cell>
        </row>
        <row r="176">
          <cell r="B176" t="str">
            <v>2.</v>
          </cell>
          <cell r="C176" t="str">
            <v>Investasi</v>
          </cell>
          <cell r="H176">
            <v>0</v>
          </cell>
        </row>
        <row r="177">
          <cell r="B177" t="str">
            <v>3.</v>
          </cell>
          <cell r="C177" t="str">
            <v>PPJ</v>
          </cell>
          <cell r="H177">
            <v>0</v>
          </cell>
        </row>
        <row r="178">
          <cell r="B178" t="str">
            <v>4.</v>
          </cell>
          <cell r="C178" t="str">
            <v>FEE PPJ</v>
          </cell>
          <cell r="H178">
            <v>0</v>
          </cell>
        </row>
        <row r="179">
          <cell r="B179" t="str">
            <v>5.</v>
          </cell>
          <cell r="C179" t="str">
            <v>Paket Listrik</v>
          </cell>
          <cell r="H179">
            <v>0</v>
          </cell>
        </row>
        <row r="180">
          <cell r="B180" t="str">
            <v>6.</v>
          </cell>
          <cell r="C180" t="str">
            <v>PFK</v>
          </cell>
          <cell r="H1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uskas"/>
      <sheetName val="Hal-1"/>
      <sheetName val="AHS - Non Personel"/>
      <sheetName val="Sheet3"/>
      <sheetName val="TRANS"/>
      <sheetName val="000000"/>
      <sheetName val="NERACA"/>
      <sheetName val="10 INDIKATOR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LabaRugi"/>
      <sheetName val="FORM-B"/>
      <sheetName val="Asumsi"/>
      <sheetName val="Hal_1"/>
      <sheetName val="Program Per Area Detil"/>
      <sheetName val="DESEMBER"/>
      <sheetName val="INPBA"/>
      <sheetName val="DENPASAR"/>
      <sheetName val="PROG-RKAP"/>
      <sheetName val="L_23"/>
      <sheetName val="ap lt angung"/>
      <sheetName val="BPP tw.IV 2016"/>
      <sheetName val="Smg"/>
      <sheetName val="Submission Form"/>
      <sheetName val="Feuil2"/>
      <sheetName val="XL4Test5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</sheetNames>
    <sheetDataSet>
      <sheetData sheetId="0" refreshError="1">
        <row r="110">
          <cell r="A110" t="str">
            <v>REKAPITULASI  ARUS KAS ( CASH FLOW )</v>
          </cell>
        </row>
        <row r="111">
          <cell r="A111" t="str">
            <v>TAHUN 2002</v>
          </cell>
        </row>
        <row r="112">
          <cell r="A112" t="str">
            <v>(Dalam Ribuan Rupiah)</v>
          </cell>
        </row>
        <row r="114">
          <cell r="A114" t="str">
            <v>NO.</v>
          </cell>
          <cell r="B114" t="str">
            <v>U R A I A N</v>
          </cell>
          <cell r="H114" t="str">
            <v>TRIWULAN - I</v>
          </cell>
          <cell r="K114" t="str">
            <v>TRIWULAN - II</v>
          </cell>
          <cell r="N114" t="str">
            <v>TRIWULAN - III</v>
          </cell>
          <cell r="Q114" t="str">
            <v>TRIWULAN - IV</v>
          </cell>
          <cell r="T114" t="str">
            <v>JUMLAH</v>
          </cell>
        </row>
        <row r="115">
          <cell r="H115" t="str">
            <v>Jan</v>
          </cell>
          <cell r="I115" t="str">
            <v>Feb</v>
          </cell>
          <cell r="J115" t="str">
            <v>Mar</v>
          </cell>
          <cell r="K115" t="str">
            <v>Apr</v>
          </cell>
          <cell r="L115" t="str">
            <v>Mei</v>
          </cell>
          <cell r="M115" t="str">
            <v>Jun</v>
          </cell>
          <cell r="N115" t="str">
            <v>Jul</v>
          </cell>
          <cell r="O115" t="str">
            <v>Agust</v>
          </cell>
          <cell r="P115" t="str">
            <v>Sep</v>
          </cell>
          <cell r="Q115" t="str">
            <v>Okt</v>
          </cell>
          <cell r="R115" t="str">
            <v>Nop</v>
          </cell>
          <cell r="S115" t="str">
            <v>Des</v>
          </cell>
        </row>
        <row r="116">
          <cell r="A116" t="str">
            <v>I.</v>
          </cell>
          <cell r="B116" t="str">
            <v>SALDO AWAL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II.</v>
          </cell>
          <cell r="B117" t="str">
            <v>AKTIVITAS OPERASI</v>
          </cell>
        </row>
        <row r="118">
          <cell r="B118" t="str">
            <v>Penerimaan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 t="str">
            <v>Pengeluaran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 t="str">
            <v>Penerimaan / (Pengeluaran)</v>
          </cell>
        </row>
        <row r="121">
          <cell r="B121" t="str">
            <v>1.</v>
          </cell>
          <cell r="C121" t="str">
            <v>Pendapatan Penjualan Tenaga listrik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2.</v>
          </cell>
          <cell r="C122" t="str">
            <v>Penerimaan Biaya Penyambungan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3.</v>
          </cell>
          <cell r="C123" t="str">
            <v>Penerimaan UJL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B124" t="str">
            <v>4.</v>
          </cell>
          <cell r="C124" t="str">
            <v>Pendapatan operasi lainnya :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A.</v>
          </cell>
          <cell r="D125" t="str">
            <v xml:space="preserve">Sewa: trafo, tiang, dll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 t="str">
            <v>B.</v>
          </cell>
          <cell r="D126" t="str">
            <v xml:space="preserve">Sambungan pesta 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 t="str">
            <v>C.</v>
          </cell>
          <cell r="D127" t="str">
            <v>Penambahan daya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 t="str">
            <v>D.</v>
          </cell>
          <cell r="D128" t="str">
            <v>Ts. Opal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 t="str">
            <v>E.</v>
          </cell>
          <cell r="D129" t="str">
            <v>Denda keterlambatan pembayaran listrik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B130" t="str">
            <v>5.</v>
          </cell>
          <cell r="C130" t="str">
            <v>Biaya Operasi ( )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A.</v>
          </cell>
          <cell r="D131" t="str">
            <v>Pembelian Tenaga listrik :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 t="str">
            <v>B.</v>
          </cell>
          <cell r="D132" t="str">
            <v>PSKSK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 t="str">
            <v>C.</v>
          </cell>
          <cell r="D133" t="str">
            <v>Sewa disel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 t="str">
            <v>D.</v>
          </cell>
          <cell r="D134" t="str">
            <v>Bahan bakar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 t="str">
            <v>E.</v>
          </cell>
          <cell r="D135" t="str">
            <v>Ongkos Angkut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F.</v>
          </cell>
          <cell r="D136" t="str">
            <v>Minyak Pelumas / bahan kimia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 t="str">
            <v>G.</v>
          </cell>
          <cell r="D137" t="str">
            <v>Pemeliharaan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D138" t="str">
            <v>a.</v>
          </cell>
          <cell r="F138" t="str">
            <v>Material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D139" t="str">
            <v>b.</v>
          </cell>
          <cell r="F139" t="str">
            <v>Jasa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 t="str">
            <v>H.</v>
          </cell>
          <cell r="D140" t="str">
            <v>Biaya Kepegawaian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 t="str">
            <v>I.</v>
          </cell>
          <cell r="D141" t="str">
            <v>Biaya Administrasi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>6.</v>
          </cell>
          <cell r="C142" t="str">
            <v>Pendapatan / (Pengeluaran) Diluar Operasi</v>
          </cell>
        </row>
        <row r="143">
          <cell r="C143" t="str">
            <v>A.</v>
          </cell>
          <cell r="D143" t="str">
            <v>Pendapatan diluar operasi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B.</v>
          </cell>
          <cell r="D144" t="str">
            <v>Pengeluaran Diluar Operasi ( )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B145" t="str">
            <v>7.</v>
          </cell>
          <cell r="C145" t="str">
            <v>TRANSFER IURAN KE YDP</v>
          </cell>
        </row>
        <row r="146">
          <cell r="B146" t="str">
            <v>8.</v>
          </cell>
          <cell r="C146" t="str">
            <v>DROPING DARI YDP UNTUK PEMBAYARAN PENSIUN</v>
          </cell>
        </row>
        <row r="147">
          <cell r="B147" t="str">
            <v>9.</v>
          </cell>
          <cell r="C147" t="str">
            <v>TRANSFER KE PLN KANTOR WILAYAH</v>
          </cell>
        </row>
        <row r="148">
          <cell r="B148" t="str">
            <v>10.</v>
          </cell>
          <cell r="C148" t="str">
            <v>DROPPING DARI PLN KANTOR WILAYAH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50">
          <cell r="B150" t="str">
            <v>JUMLAH KAS BERSIH DARI AKTIVITAS OPERASI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2">
          <cell r="A152" t="str">
            <v>III</v>
          </cell>
          <cell r="B152" t="str">
            <v>ARUS KAS DARI AKTIVITAS INVESTASI</v>
          </cell>
        </row>
        <row r="153">
          <cell r="B153" t="str">
            <v>1.</v>
          </cell>
          <cell r="C153" t="str">
            <v>Investasi pendirian tetap ( )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B154" t="str">
            <v>2.</v>
          </cell>
          <cell r="C154" t="str">
            <v>Investasi pendirian tetap sambungan baru ( )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B155" t="str">
            <v>3.</v>
          </cell>
          <cell r="C155" t="str">
            <v>Investasi barang gerak/inventaris ( )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B156" t="str">
            <v>4.</v>
          </cell>
          <cell r="C156" t="str">
            <v>Droping dari Kantor Wilayah Untuk Investasi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8">
          <cell r="B158" t="str">
            <v>JUMLAH KAS BERSIH DARI AKTIVITAS INVESTASI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60">
          <cell r="A160" t="str">
            <v>IV</v>
          </cell>
          <cell r="B160" t="str">
            <v>ARUS KAS DARI AKTIVITAS PENDANAAN</v>
          </cell>
        </row>
        <row r="161">
          <cell r="B161" t="str">
            <v>1.</v>
          </cell>
          <cell r="C161" t="str">
            <v>Bunga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B162" t="str">
            <v>2.</v>
          </cell>
          <cell r="C162" t="str">
            <v>Angsuran Pokok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B163" t="str">
            <v>3.</v>
          </cell>
          <cell r="C163" t="str">
            <v>Droping dari Kantor Pusat Untuk Pendanaan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5">
          <cell r="B165" t="str">
            <v>JUMLAH KAS BERSIH DARI AKTIVITAS PENDANAAN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7">
          <cell r="A167" t="str">
            <v>V</v>
          </cell>
          <cell r="B167" t="str">
            <v>NAIK / (TURUN) KAS / BANK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9">
          <cell r="A169" t="str">
            <v>VI</v>
          </cell>
          <cell r="B169" t="str">
            <v>SALDO AKHIR KAS/BANK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 t="str">
            <v>CATATAN :</v>
          </cell>
        </row>
        <row r="171">
          <cell r="A171" t="str">
            <v>POSISI PER AKHIR BULAN :</v>
          </cell>
        </row>
        <row r="172">
          <cell r="A172" t="str">
            <v>1. JUMLAH KAS DAN SETARA KAS PENDAPATAN</v>
          </cell>
          <cell r="H172">
            <v>0</v>
          </cell>
          <cell r="I172">
            <v>0</v>
          </cell>
        </row>
        <row r="173">
          <cell r="I173">
            <v>0</v>
          </cell>
        </row>
        <row r="174">
          <cell r="A174" t="str">
            <v>2. JUMLAH KAS DAN SETARA KAS PEMBIAYAAN :</v>
          </cell>
          <cell r="H174">
            <v>0</v>
          </cell>
          <cell r="I174">
            <v>0</v>
          </cell>
        </row>
        <row r="175">
          <cell r="B175" t="str">
            <v>1.</v>
          </cell>
          <cell r="C175" t="str">
            <v>Operasi</v>
          </cell>
          <cell r="H175">
            <v>0</v>
          </cell>
        </row>
        <row r="176">
          <cell r="B176" t="str">
            <v>2.</v>
          </cell>
          <cell r="C176" t="str">
            <v>Investasi</v>
          </cell>
          <cell r="H176">
            <v>0</v>
          </cell>
        </row>
        <row r="177">
          <cell r="B177" t="str">
            <v>3.</v>
          </cell>
          <cell r="C177" t="str">
            <v>PPJ</v>
          </cell>
          <cell r="H177">
            <v>0</v>
          </cell>
        </row>
        <row r="178">
          <cell r="B178" t="str">
            <v>4.</v>
          </cell>
          <cell r="C178" t="str">
            <v>FEE PPJ</v>
          </cell>
          <cell r="H178">
            <v>0</v>
          </cell>
        </row>
        <row r="179">
          <cell r="B179" t="str">
            <v>5.</v>
          </cell>
          <cell r="C179" t="str">
            <v>Paket Listrik</v>
          </cell>
          <cell r="H179">
            <v>0</v>
          </cell>
        </row>
        <row r="180">
          <cell r="B180" t="str">
            <v>6.</v>
          </cell>
          <cell r="C180" t="str">
            <v>PFK</v>
          </cell>
          <cell r="H1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PEMBUATAN RAB"/>
      <sheetName val="RAB"/>
      <sheetName val="MATERIAL PLN"/>
      <sheetName val="GBR1"/>
      <sheetName val="MATERIAL TOTAL"/>
      <sheetName val="HARGA SATUAN"/>
      <sheetName val="Standar Konstruksi"/>
      <sheetName val="AHS - Non Personel"/>
      <sheetName val="ASUMSI"/>
      <sheetName val="ANALISABBM"/>
      <sheetName val="LR"/>
      <sheetName val="NR"/>
      <sheetName val="CF"/>
      <sheetName val="PSO2005"/>
      <sheetName val="PENJ2005"/>
      <sheetName val="HPP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Sheet1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JELAS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Resume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9">
          <cell r="G2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unjuk"/>
      <sheetName val="Kamus"/>
      <sheetName val="Rekapitulasi"/>
      <sheetName val="Basket"/>
      <sheetName val="JTM"/>
      <sheetName val="JTR"/>
      <sheetName val="Gardu"/>
      <sheetName val="SR"/>
      <sheetName val="KWhmeter"/>
      <sheetName val="UAI"/>
      <sheetName val="Cover"/>
      <sheetName val="Input non sar"/>
      <sheetName val="Input sar"/>
      <sheetName val="F-A12 non sar (1)"/>
      <sheetName val="F-A12 non sar (2)"/>
      <sheetName val="F-A12 sar (1)"/>
      <sheetName val="F-A12 sar (2)"/>
      <sheetName val="rab sar"/>
      <sheetName val="rab non sar"/>
      <sheetName val="perbandingan"/>
      <sheetName val="FORM A12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esume"/>
      <sheetName val="aruskas"/>
      <sheetName val="Hal-1"/>
      <sheetName val="Grafik Wil"/>
      <sheetName val="SuMBER"/>
      <sheetName val="Smg"/>
      <sheetName val="Data"/>
      <sheetName val="MENU PEMBUATAN RAB"/>
      <sheetName val="RAB"/>
      <sheetName val="MATERIAL PLN"/>
      <sheetName val="GBR1"/>
      <sheetName val="MATERIAL TOTAL"/>
      <sheetName val="HARGA SATUAN"/>
      <sheetName val="Standar Konstruksi"/>
      <sheetName val="PA1"/>
      <sheetName val="RAB SPK PB 41.500 VA"/>
      <sheetName val="RAB INV PB 41.500 VA"/>
      <sheetName val="GAMBAR"/>
      <sheetName val="BUKTI BAYAR"/>
      <sheetName val="PERSEDIAAN MATERIAL"/>
      <sheetName val="INPBA"/>
      <sheetName val="PROGRAM"/>
      <sheetName val="Jasa"/>
      <sheetName val="Mat"/>
      <sheetName val="FORM-B"/>
      <sheetName val="Rekap PMG."/>
      <sheetName val="Sheet3"/>
      <sheetName val="TRANS"/>
      <sheetName val="PMT"/>
      <sheetName val="ca"/>
      <sheetName val="Submission Form"/>
      <sheetName val="NerSubsis"/>
      <sheetName val="UPDATE 25 JANUARI 2007"/>
      <sheetName val="BB PUSAT"/>
      <sheetName val="DTst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B7" t="str">
            <v>Jawa Timur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7">
          <cell r="B7" t="str">
            <v>URAIAN PEKERJAAN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 Investasi"/>
      <sheetName val="Fixset"/>
      <sheetName val="Proyeksi Sales"/>
      <sheetName val="Financing"/>
      <sheetName val="Proyeksi COGS"/>
      <sheetName val="Perincian"/>
      <sheetName val="Income Statement"/>
      <sheetName val="BS"/>
      <sheetName val="CF"/>
      <sheetName val="Rasio"/>
      <sheetName val="Project"/>
      <sheetName val="Valuation"/>
      <sheetName val="aruskas"/>
      <sheetName val="Hal-1"/>
      <sheetName val="Rincian_Investasi"/>
      <sheetName val="Proyeksi_Sales"/>
      <sheetName val="Proyeksi_COGS"/>
      <sheetName val="Income_Statement"/>
      <sheetName val="ca"/>
      <sheetName val="entry kpj"/>
      <sheetName val="NPWP"/>
      <sheetName val="NILAI"/>
      <sheetName val="PENCAPAIAN"/>
      <sheetName val="REALISASI"/>
      <sheetName val="SAA"/>
      <sheetName val="neraca 1999-2000"/>
      <sheetName val="Rincian_Investasi1"/>
      <sheetName val="Proyeksi_Sales1"/>
      <sheetName val="Proyeksi_COGS1"/>
      <sheetName val="Income_Statement1"/>
      <sheetName val="AHS - Personel"/>
      <sheetName val="AHS - Non Personel"/>
      <sheetName val="K2-FA"/>
      <sheetName val="JSiar"/>
      <sheetName val="Cover"/>
      <sheetName val="CH"/>
      <sheetName val="Asumsi"/>
      <sheetName val="Material"/>
      <sheetName val="8.b Lamp B-1 BAHP Evaluasi SPH"/>
      <sheetName val="Grafik Wil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Init"/>
      <sheetName val="Beban GRID RIAU"/>
      <sheetName val="GIGS"/>
      <sheetName val="GITL"/>
      <sheetName val="GIBK"/>
      <sheetName val="GIKP"/>
      <sheetName val="GITK"/>
      <sheetName val="GIBP"/>
      <sheetName val="GIDR"/>
      <sheetName val="GIDM"/>
      <sheetName val="GIBB"/>
      <sheetName val="Sistim Grid"/>
      <sheetName val="JURNAL HARIAN"/>
      <sheetName val="GI"/>
      <sheetName val="GH"/>
      <sheetName val="KEY_POINT"/>
      <sheetName val="TABEL"/>
      <sheetName val="PMT"/>
      <sheetName val="JTM"/>
      <sheetName val="aruskas"/>
      <sheetName val="Hal-1"/>
      <sheetName val="Standar Konstruksi"/>
      <sheetName val="pemel2012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A2" t="str">
            <v>ADI_SUCIPTO</v>
          </cell>
        </row>
        <row r="3">
          <cell r="A3" t="str">
            <v>AKASIA</v>
          </cell>
        </row>
        <row r="4">
          <cell r="A4" t="str">
            <v>ARENGKA</v>
          </cell>
        </row>
        <row r="5">
          <cell r="A5" t="str">
            <v>BAGAN_BESAR</v>
          </cell>
        </row>
        <row r="6">
          <cell r="A6" t="str">
            <v>BAKAU</v>
          </cell>
        </row>
        <row r="7">
          <cell r="A7" t="str">
            <v>BAKTI</v>
          </cell>
        </row>
        <row r="8">
          <cell r="A8" t="str">
            <v>BALAI_PUNGUT</v>
          </cell>
        </row>
        <row r="9">
          <cell r="A9" t="str">
            <v>BALAM</v>
          </cell>
        </row>
        <row r="10">
          <cell r="A10" t="str">
            <v>BANGAU_SAKTI</v>
          </cell>
        </row>
        <row r="11">
          <cell r="A11" t="str">
            <v>BANGKO</v>
          </cell>
        </row>
        <row r="12">
          <cell r="A12" t="str">
            <v>BELUTU</v>
          </cell>
        </row>
        <row r="13">
          <cell r="A13" t="str">
            <v>BENAI</v>
          </cell>
        </row>
        <row r="14">
          <cell r="A14" t="str">
            <v>BUNDARAN</v>
          </cell>
        </row>
        <row r="15">
          <cell r="A15" t="str">
            <v>CANDIKA</v>
          </cell>
        </row>
        <row r="16">
          <cell r="A16" t="str">
            <v xml:space="preserve">CEMARA </v>
          </cell>
        </row>
        <row r="17">
          <cell r="A17" t="str">
            <v xml:space="preserve">CENDANA </v>
          </cell>
        </row>
        <row r="18">
          <cell r="A18" t="str">
            <v>CERENTI</v>
          </cell>
        </row>
        <row r="19">
          <cell r="A19" t="str">
            <v>DOCK_YARD</v>
          </cell>
        </row>
        <row r="20">
          <cell r="A20" t="str">
            <v>DURI</v>
          </cell>
        </row>
        <row r="21">
          <cell r="A21" t="str">
            <v>EXPRESS</v>
          </cell>
        </row>
        <row r="22">
          <cell r="A22" t="str">
            <v>INDUSTRI</v>
          </cell>
        </row>
        <row r="23">
          <cell r="A23" t="str">
            <v xml:space="preserve">JATI  </v>
          </cell>
        </row>
        <row r="24">
          <cell r="A24" t="str">
            <v>JENDRAL</v>
          </cell>
        </row>
        <row r="25">
          <cell r="A25" t="str">
            <v>KETAPANG</v>
          </cell>
        </row>
        <row r="26">
          <cell r="A26" t="str">
            <v>KOPAH</v>
          </cell>
        </row>
        <row r="27">
          <cell r="A27" t="str">
            <v>KOTA_GITK</v>
          </cell>
        </row>
        <row r="28">
          <cell r="A28" t="str">
            <v>KOTA_GIBB</v>
          </cell>
        </row>
        <row r="29">
          <cell r="A29" t="str">
            <v>KOTA_PINANG</v>
          </cell>
        </row>
        <row r="30">
          <cell r="A30" t="str">
            <v>KUALU</v>
          </cell>
        </row>
        <row r="31">
          <cell r="A31" t="str">
            <v>KULIM</v>
          </cell>
        </row>
        <row r="32">
          <cell r="A32" t="str">
            <v xml:space="preserve">KURAS </v>
          </cell>
        </row>
        <row r="33">
          <cell r="A33" t="str">
            <v>LIPAT_KAIN</v>
          </cell>
        </row>
        <row r="34">
          <cell r="A34" t="str">
            <v>LOBAK</v>
          </cell>
        </row>
        <row r="35">
          <cell r="A35" t="str">
            <v>LUBUK_JAMBI</v>
          </cell>
        </row>
        <row r="36">
          <cell r="A36" t="str">
            <v>MAHONI</v>
          </cell>
        </row>
        <row r="37">
          <cell r="A37" t="str">
            <v>MANDAU</v>
          </cell>
        </row>
        <row r="38">
          <cell r="A38" t="str">
            <v>MELUR</v>
          </cell>
        </row>
        <row r="39">
          <cell r="A39" t="str">
            <v xml:space="preserve">MERANTI </v>
          </cell>
        </row>
        <row r="40">
          <cell r="A40" t="str">
            <v>MTQ</v>
          </cell>
        </row>
        <row r="41">
          <cell r="A41" t="str">
            <v>MUARA_LEMBU</v>
          </cell>
        </row>
        <row r="42">
          <cell r="A42" t="str">
            <v>MUARA_TAKUS</v>
          </cell>
        </row>
        <row r="43">
          <cell r="A43" t="str">
            <v>OKURA</v>
          </cell>
        </row>
        <row r="44">
          <cell r="A44" t="str">
            <v>PAHLAWAN</v>
          </cell>
        </row>
        <row r="45">
          <cell r="A45" t="str">
            <v>PANAM</v>
          </cell>
        </row>
        <row r="46">
          <cell r="A46" t="str">
            <v>PANGKALAN</v>
          </cell>
        </row>
        <row r="47">
          <cell r="A47" t="str">
            <v>PANTAI_CERMIN</v>
          </cell>
        </row>
        <row r="48">
          <cell r="A48" t="str">
            <v>PERANAP</v>
          </cell>
        </row>
        <row r="49">
          <cell r="A49" t="str">
            <v>PERAWANG</v>
          </cell>
        </row>
        <row r="50">
          <cell r="A50" t="str">
            <v>PERWIRA</v>
          </cell>
        </row>
        <row r="51">
          <cell r="A51" t="str">
            <v>PINANG</v>
          </cell>
        </row>
        <row r="52">
          <cell r="A52" t="str">
            <v>PUJUD</v>
          </cell>
        </row>
        <row r="53">
          <cell r="A53" t="str">
            <v>RAMIN</v>
          </cell>
        </row>
        <row r="54">
          <cell r="A54" t="str">
            <v>RENGAS</v>
          </cell>
        </row>
        <row r="55">
          <cell r="A55" t="str">
            <v>RIAU</v>
          </cell>
        </row>
        <row r="56">
          <cell r="A56" t="str">
            <v>SALO</v>
          </cell>
        </row>
        <row r="57">
          <cell r="A57" t="str">
            <v>SAWIT</v>
          </cell>
        </row>
        <row r="58">
          <cell r="A58" t="str">
            <v>SEDINGINAN</v>
          </cell>
        </row>
        <row r="59">
          <cell r="A59" t="str">
            <v>SEMANGKA</v>
          </cell>
        </row>
        <row r="60">
          <cell r="A60" t="str">
            <v>SEMUNAI</v>
          </cell>
        </row>
        <row r="61">
          <cell r="A61" t="str">
            <v xml:space="preserve">SENGON </v>
          </cell>
        </row>
        <row r="62">
          <cell r="A62" t="str">
            <v>SIBUAK</v>
          </cell>
        </row>
        <row r="63">
          <cell r="A63" t="str">
            <v>SPORT_CENTRE</v>
          </cell>
        </row>
        <row r="64">
          <cell r="A64" t="str">
            <v>SUBRANTAS</v>
          </cell>
        </row>
        <row r="65">
          <cell r="A65" t="str">
            <v>SUKAJAYA</v>
          </cell>
        </row>
        <row r="66">
          <cell r="A66" t="str">
            <v xml:space="preserve">SUNGKAI </v>
          </cell>
        </row>
        <row r="67">
          <cell r="A67" t="str">
            <v>SURIAN</v>
          </cell>
        </row>
        <row r="68">
          <cell r="A68" t="str">
            <v>SUTA</v>
          </cell>
        </row>
        <row r="69">
          <cell r="A69" t="str">
            <v xml:space="preserve">TAMAN_KARYA </v>
          </cell>
        </row>
        <row r="70">
          <cell r="A70" t="str">
            <v>TAMBUSAI</v>
          </cell>
        </row>
        <row r="71">
          <cell r="A71" t="str">
            <v>TANDUN</v>
          </cell>
        </row>
        <row r="72">
          <cell r="A72" t="str">
            <v>TARAI</v>
          </cell>
        </row>
        <row r="73">
          <cell r="A73" t="str">
            <v>TEGALEGA</v>
          </cell>
        </row>
        <row r="74">
          <cell r="A74" t="str">
            <v>TENAYAN</v>
          </cell>
        </row>
        <row r="75">
          <cell r="A75" t="str">
            <v>TPI</v>
          </cell>
        </row>
        <row r="76">
          <cell r="A76" t="str">
            <v>UBAR</v>
          </cell>
        </row>
        <row r="77">
          <cell r="A77" t="str">
            <v>UNRI</v>
          </cell>
        </row>
        <row r="78">
          <cell r="A78" t="str">
            <v>WAJIB_SENYUM</v>
          </cell>
        </row>
        <row r="79">
          <cell r="A79" t="str">
            <v>SSQ</v>
          </cell>
        </row>
        <row r="80">
          <cell r="A80" t="str">
            <v>CIPTA_KARYA</v>
          </cell>
        </row>
        <row r="81">
          <cell r="A81" t="str">
            <v>SUKA_KARYA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 PUSAT"/>
      <sheetName val="JURNAL"/>
      <sheetName val="JML STOK"/>
      <sheetName val="DTstok"/>
      <sheetName val="MEMO"/>
      <sheetName val="MATERIAL juni 05"/>
      <sheetName val="UPDATE 25 JANUARI 2007"/>
      <sheetName val="TDL2001"/>
      <sheetName val="Cover"/>
      <sheetName val="ScaInit"/>
      <sheetName val="Beban GRID RIAU"/>
      <sheetName val="GIGS"/>
      <sheetName val="GITL"/>
      <sheetName val="GIBK"/>
      <sheetName val="GIKP"/>
      <sheetName val="GITK"/>
      <sheetName val="GIBP"/>
      <sheetName val="GIDR"/>
      <sheetName val="GIDM"/>
      <sheetName val="GIBB"/>
      <sheetName val="Sistim Grid"/>
      <sheetName val="JURNAL HARIAN"/>
      <sheetName val="GI"/>
      <sheetName val="GH"/>
      <sheetName val="KEY_POINT"/>
      <sheetName val="TABEL"/>
      <sheetName val="PMT"/>
      <sheetName val="JTM"/>
      <sheetName val="AHS - Non Personel"/>
      <sheetName val="ca"/>
      <sheetName val="W-NAD"/>
      <sheetName val="aruskas"/>
      <sheetName val="Hal-1"/>
      <sheetName val="master rab"/>
    </sheetNames>
    <sheetDataSet>
      <sheetData sheetId="0">
        <row r="1">
          <cell r="A1" t="str">
            <v>BUKU BESAR</v>
          </cell>
        </row>
        <row r="2">
          <cell r="A2" t="str">
            <v>CV LITA</v>
          </cell>
        </row>
        <row r="3">
          <cell r="A3" t="str">
            <v>Periode Maret  2005</v>
          </cell>
        </row>
        <row r="6">
          <cell r="A6" t="str">
            <v>KODE</v>
          </cell>
          <cell r="B6" t="str">
            <v>NAMA RECENING</v>
          </cell>
          <cell r="C6" t="str">
            <v>KODE</v>
          </cell>
        </row>
        <row r="7">
          <cell r="A7">
            <v>1000</v>
          </cell>
          <cell r="B7" t="str">
            <v>persediaan</v>
          </cell>
          <cell r="C7" t="str">
            <v>KODE</v>
          </cell>
        </row>
        <row r="8">
          <cell r="A8">
            <v>1001</v>
          </cell>
          <cell r="B8" t="str">
            <v>AAAC 35 mm</v>
          </cell>
          <cell r="C8" t="str">
            <v>AJJA</v>
          </cell>
        </row>
        <row r="9">
          <cell r="C9" t="str">
            <v>KODE</v>
          </cell>
        </row>
        <row r="10">
          <cell r="A10">
            <v>1002</v>
          </cell>
          <cell r="B10" t="str">
            <v>AAAC 70 mm</v>
          </cell>
          <cell r="C10" t="str">
            <v>AJJB</v>
          </cell>
        </row>
        <row r="11">
          <cell r="C11" t="str">
            <v>KODE</v>
          </cell>
        </row>
        <row r="12">
          <cell r="A12">
            <v>1003</v>
          </cell>
          <cell r="B12" t="str">
            <v>AAAC 240 mm</v>
          </cell>
          <cell r="C12" t="str">
            <v>AJJC</v>
          </cell>
        </row>
        <row r="13">
          <cell r="C13" t="str">
            <v>KODE</v>
          </cell>
        </row>
        <row r="14">
          <cell r="A14">
            <v>1004</v>
          </cell>
          <cell r="B14" t="str">
            <v>Alcua</v>
          </cell>
          <cell r="C14" t="str">
            <v>AJJD</v>
          </cell>
        </row>
        <row r="15">
          <cell r="C15" t="str">
            <v>KODE</v>
          </cell>
        </row>
        <row r="16">
          <cell r="A16">
            <v>1005</v>
          </cell>
          <cell r="B16" t="str">
            <v>Amper meter GHE</v>
          </cell>
          <cell r="C16" t="str">
            <v>AJJE</v>
          </cell>
        </row>
        <row r="17">
          <cell r="C17" t="str">
            <v>KODE</v>
          </cell>
        </row>
        <row r="18">
          <cell r="A18">
            <v>1006</v>
          </cell>
          <cell r="B18">
            <v>0</v>
          </cell>
          <cell r="C18" t="str">
            <v>AJJF</v>
          </cell>
        </row>
        <row r="19">
          <cell r="C19" t="str">
            <v>KODE</v>
          </cell>
        </row>
        <row r="20">
          <cell r="A20">
            <v>1007</v>
          </cell>
          <cell r="B20" t="str">
            <v>Angkur Root</v>
          </cell>
          <cell r="C20" t="str">
            <v>AJJG</v>
          </cell>
        </row>
        <row r="21">
          <cell r="C21" t="str">
            <v>KODE</v>
          </cell>
        </row>
        <row r="22">
          <cell r="A22">
            <v>1008</v>
          </cell>
          <cell r="B22" t="str">
            <v>Arester</v>
          </cell>
          <cell r="C22" t="str">
            <v>AJJH</v>
          </cell>
        </row>
        <row r="23">
          <cell r="C23" t="str">
            <v>KODE</v>
          </cell>
        </row>
        <row r="24">
          <cell r="A24">
            <v>1009</v>
          </cell>
          <cell r="B24" t="str">
            <v>Aye Bol</v>
          </cell>
          <cell r="C24" t="str">
            <v>AJJI</v>
          </cell>
        </row>
        <row r="25">
          <cell r="C25" t="str">
            <v>KODE</v>
          </cell>
        </row>
        <row r="26">
          <cell r="A26">
            <v>1010</v>
          </cell>
          <cell r="B26" t="str">
            <v>Aye Nut</v>
          </cell>
          <cell r="C26" t="str">
            <v>AJAJ</v>
          </cell>
        </row>
        <row r="27">
          <cell r="C27" t="str">
            <v>KODE</v>
          </cell>
        </row>
        <row r="28">
          <cell r="A28">
            <v>1011</v>
          </cell>
          <cell r="B28" t="str">
            <v>Bandled conector</v>
          </cell>
          <cell r="C28" t="str">
            <v>AJAA</v>
          </cell>
        </row>
        <row r="29">
          <cell r="C29" t="str">
            <v>KODE</v>
          </cell>
        </row>
        <row r="30">
          <cell r="A30">
            <v>1012</v>
          </cell>
          <cell r="B30" t="str">
            <v>Begel Petir</v>
          </cell>
          <cell r="C30" t="str">
            <v>AJAB</v>
          </cell>
        </row>
        <row r="31">
          <cell r="C31" t="str">
            <v>KODE</v>
          </cell>
        </row>
        <row r="32">
          <cell r="A32">
            <v>1013</v>
          </cell>
          <cell r="B32" t="str">
            <v>BC 6 mm</v>
          </cell>
          <cell r="C32" t="str">
            <v>AJAC</v>
          </cell>
        </row>
        <row r="33">
          <cell r="C33" t="str">
            <v>KODE</v>
          </cell>
        </row>
        <row r="34">
          <cell r="A34">
            <v>1014</v>
          </cell>
          <cell r="B34" t="str">
            <v>BC 10 mm</v>
          </cell>
          <cell r="C34" t="str">
            <v>AJAD</v>
          </cell>
        </row>
        <row r="35">
          <cell r="C35" t="str">
            <v>KODE</v>
          </cell>
        </row>
        <row r="36">
          <cell r="A36">
            <v>1015</v>
          </cell>
          <cell r="B36" t="str">
            <v>BC 16 mm</v>
          </cell>
          <cell r="C36" t="str">
            <v>AJAE</v>
          </cell>
        </row>
        <row r="37">
          <cell r="C37" t="str">
            <v>KODE</v>
          </cell>
        </row>
        <row r="38">
          <cell r="A38">
            <v>1016</v>
          </cell>
          <cell r="B38" t="str">
            <v>BC 25 mm</v>
          </cell>
          <cell r="C38" t="str">
            <v>AJAF</v>
          </cell>
        </row>
        <row r="39">
          <cell r="C39" t="str">
            <v>KODE</v>
          </cell>
        </row>
        <row r="40">
          <cell r="A40">
            <v>1017</v>
          </cell>
          <cell r="B40" t="str">
            <v>BC 35 mm</v>
          </cell>
          <cell r="C40" t="str">
            <v>AJAG</v>
          </cell>
        </row>
        <row r="41">
          <cell r="C41" t="str">
            <v>KODE</v>
          </cell>
        </row>
        <row r="42">
          <cell r="A42">
            <v>1018</v>
          </cell>
          <cell r="B42" t="str">
            <v>BC 50  mm</v>
          </cell>
          <cell r="C42" t="str">
            <v>AJAH</v>
          </cell>
        </row>
        <row r="43">
          <cell r="C43" t="str">
            <v>KODE</v>
          </cell>
        </row>
        <row r="44">
          <cell r="A44">
            <v>1019</v>
          </cell>
          <cell r="B44" t="str">
            <v>Beugel U</v>
          </cell>
          <cell r="C44" t="str">
            <v>AJAI</v>
          </cell>
        </row>
        <row r="45">
          <cell r="C45" t="str">
            <v>KODE</v>
          </cell>
        </row>
        <row r="46">
          <cell r="A46">
            <v>1020</v>
          </cell>
          <cell r="B46" t="str">
            <v>Bol doble Apset</v>
          </cell>
          <cell r="C46" t="str">
            <v>AJBJ</v>
          </cell>
        </row>
        <row r="47">
          <cell r="C47" t="str">
            <v>KODE</v>
          </cell>
        </row>
        <row r="48">
          <cell r="A48">
            <v>1021</v>
          </cell>
          <cell r="B48" t="str">
            <v>Bol Senggel Apset</v>
          </cell>
          <cell r="C48" t="str">
            <v>AJBA</v>
          </cell>
        </row>
        <row r="49">
          <cell r="C49" t="str">
            <v>KODE</v>
          </cell>
        </row>
        <row r="50">
          <cell r="A50">
            <v>1022</v>
          </cell>
          <cell r="B50" t="str">
            <v>Bolmecin</v>
          </cell>
          <cell r="C50" t="str">
            <v>AJBB</v>
          </cell>
        </row>
        <row r="51">
          <cell r="C51" t="str">
            <v>KODE</v>
          </cell>
        </row>
        <row r="52">
          <cell r="A52">
            <v>1023</v>
          </cell>
          <cell r="B52" t="str">
            <v>Box LVCB  70 x  50 x 30 mm</v>
          </cell>
          <cell r="C52" t="str">
            <v>AJBC</v>
          </cell>
        </row>
        <row r="53">
          <cell r="C53" t="str">
            <v>KODE</v>
          </cell>
        </row>
        <row r="54">
          <cell r="A54">
            <v>1024</v>
          </cell>
          <cell r="B54" t="str">
            <v>Box 40 x 25 x 20  cm / Meteran</v>
          </cell>
          <cell r="C54" t="str">
            <v>AJBD</v>
          </cell>
        </row>
        <row r="55">
          <cell r="C55" t="str">
            <v>KODE</v>
          </cell>
        </row>
        <row r="56">
          <cell r="A56">
            <v>1025</v>
          </cell>
          <cell r="B56" t="str">
            <v>Box 40 x 30 x 25   cm</v>
          </cell>
          <cell r="C56" t="str">
            <v>AJBE</v>
          </cell>
        </row>
        <row r="57">
          <cell r="C57" t="str">
            <v>KODE</v>
          </cell>
        </row>
        <row r="58">
          <cell r="A58">
            <v>1026</v>
          </cell>
          <cell r="B58" t="str">
            <v>Box 50 x 40 x 25   cm/Topi</v>
          </cell>
          <cell r="C58" t="str">
            <v>AJBF</v>
          </cell>
        </row>
        <row r="59">
          <cell r="C59" t="str">
            <v>KODE</v>
          </cell>
        </row>
        <row r="60">
          <cell r="A60">
            <v>1027</v>
          </cell>
          <cell r="B60" t="str">
            <v>Box 60 x 40 x 20   cm</v>
          </cell>
          <cell r="C60" t="str">
            <v>AJBG</v>
          </cell>
        </row>
        <row r="61">
          <cell r="C61" t="str">
            <v>KODE</v>
          </cell>
        </row>
        <row r="62">
          <cell r="A62">
            <v>1028</v>
          </cell>
          <cell r="B62" t="str">
            <v>Box 70 x 50 x 20   cmi</v>
          </cell>
          <cell r="C62" t="str">
            <v>AJBH</v>
          </cell>
        </row>
        <row r="63">
          <cell r="C63" t="str">
            <v>KODE</v>
          </cell>
        </row>
        <row r="64">
          <cell r="A64">
            <v>1029</v>
          </cell>
          <cell r="B64" t="str">
            <v>Box 70 x 50 x 20   cm/Topi</v>
          </cell>
          <cell r="C64" t="str">
            <v>AJBI</v>
          </cell>
        </row>
        <row r="65">
          <cell r="C65" t="str">
            <v>KODE</v>
          </cell>
        </row>
        <row r="66">
          <cell r="A66">
            <v>1030</v>
          </cell>
          <cell r="B66" t="str">
            <v>Box 70 x 50 x 25   cm/Topi</v>
          </cell>
          <cell r="C66" t="str">
            <v>AJCJ</v>
          </cell>
        </row>
        <row r="67">
          <cell r="C67" t="str">
            <v>KODE</v>
          </cell>
        </row>
        <row r="68">
          <cell r="A68">
            <v>1031</v>
          </cell>
          <cell r="B68" t="str">
            <v>Box 70 x 50 x 30   cm</v>
          </cell>
          <cell r="C68" t="str">
            <v>AJCA</v>
          </cell>
        </row>
        <row r="69">
          <cell r="C69" t="str">
            <v>KODE</v>
          </cell>
        </row>
        <row r="70">
          <cell r="A70">
            <v>1032</v>
          </cell>
          <cell r="B70" t="str">
            <v>Box 70 x 50 x 30   cm/Topi</v>
          </cell>
          <cell r="C70" t="str">
            <v>AJCB</v>
          </cell>
        </row>
        <row r="71">
          <cell r="C71" t="str">
            <v>KODE</v>
          </cell>
        </row>
        <row r="72">
          <cell r="A72">
            <v>1033</v>
          </cell>
          <cell r="B72" t="str">
            <v>Box 70 x 50 x 40   cm</v>
          </cell>
          <cell r="C72" t="str">
            <v>AJCC</v>
          </cell>
        </row>
        <row r="73">
          <cell r="C73" t="str">
            <v>KODE</v>
          </cell>
        </row>
        <row r="74">
          <cell r="A74">
            <v>1034</v>
          </cell>
          <cell r="B74" t="str">
            <v>Box 80 x 60 x 20   cm</v>
          </cell>
          <cell r="C74" t="str">
            <v>AJCD</v>
          </cell>
        </row>
        <row r="75">
          <cell r="C75" t="str">
            <v>KODE</v>
          </cell>
        </row>
        <row r="76">
          <cell r="A76">
            <v>1035</v>
          </cell>
          <cell r="B76" t="str">
            <v>Box 80 x 70 x 30   cm</v>
          </cell>
          <cell r="C76" t="str">
            <v>AJCE</v>
          </cell>
        </row>
        <row r="77">
          <cell r="C77" t="str">
            <v>KODE</v>
          </cell>
        </row>
        <row r="78">
          <cell r="A78">
            <v>1036</v>
          </cell>
          <cell r="B78" t="str">
            <v>Box 100 x 60 x 30 cm/Topi</v>
          </cell>
          <cell r="C78" t="str">
            <v>AJCF</v>
          </cell>
        </row>
        <row r="79">
          <cell r="C79" t="str">
            <v>KODE</v>
          </cell>
        </row>
        <row r="80">
          <cell r="A80">
            <v>1037</v>
          </cell>
          <cell r="B80" t="str">
            <v>Box 100x 70 x 50 cm/Topi</v>
          </cell>
          <cell r="C80" t="str">
            <v>AJCG</v>
          </cell>
        </row>
        <row r="81">
          <cell r="C81" t="str">
            <v>KODE</v>
          </cell>
        </row>
        <row r="82">
          <cell r="A82">
            <v>1038</v>
          </cell>
          <cell r="B82" t="str">
            <v>Box Presto 4 Grop</v>
          </cell>
          <cell r="C82" t="str">
            <v>AJCH</v>
          </cell>
        </row>
        <row r="83">
          <cell r="C83" t="str">
            <v>KODE</v>
          </cell>
        </row>
        <row r="84">
          <cell r="A84">
            <v>1039</v>
          </cell>
          <cell r="B84" t="str">
            <v>Box Presto 8 Grop</v>
          </cell>
          <cell r="C84" t="str">
            <v>AJCI</v>
          </cell>
        </row>
        <row r="85">
          <cell r="C85" t="str">
            <v>KODE</v>
          </cell>
        </row>
        <row r="86">
          <cell r="A86">
            <v>1040</v>
          </cell>
          <cell r="B86" t="str">
            <v>Box Presto 12 Grop</v>
          </cell>
          <cell r="C86" t="str">
            <v>AJDJ</v>
          </cell>
        </row>
        <row r="87">
          <cell r="C87" t="str">
            <v>KODE</v>
          </cell>
        </row>
        <row r="88">
          <cell r="A88">
            <v>1041</v>
          </cell>
          <cell r="B88" t="str">
            <v>Brom Impala</v>
          </cell>
          <cell r="C88" t="str">
            <v>AJDA</v>
          </cell>
        </row>
        <row r="89">
          <cell r="C89" t="str">
            <v>KODE</v>
          </cell>
        </row>
        <row r="90">
          <cell r="A90">
            <v>1042</v>
          </cell>
          <cell r="B90" t="str">
            <v>Balas PH</v>
          </cell>
          <cell r="C90" t="str">
            <v>AJDB</v>
          </cell>
        </row>
        <row r="91">
          <cell r="C91" t="str">
            <v>KODE</v>
          </cell>
        </row>
        <row r="92">
          <cell r="A92">
            <v>1043</v>
          </cell>
          <cell r="B92" t="str">
            <v>Braket Monting</v>
          </cell>
          <cell r="C92" t="str">
            <v>AJDC</v>
          </cell>
        </row>
        <row r="93">
          <cell r="C93" t="str">
            <v>KODE</v>
          </cell>
        </row>
        <row r="94">
          <cell r="A94">
            <v>1044</v>
          </cell>
          <cell r="B94" t="str">
            <v>Braket Secunder/J10</v>
          </cell>
          <cell r="C94" t="str">
            <v>AJDD</v>
          </cell>
        </row>
        <row r="95">
          <cell r="C95" t="str">
            <v>KODE</v>
          </cell>
        </row>
        <row r="96">
          <cell r="A96">
            <v>1045</v>
          </cell>
          <cell r="B96" t="str">
            <v>Braket Senter</v>
          </cell>
          <cell r="C96" t="str">
            <v>AJDE</v>
          </cell>
        </row>
        <row r="97">
          <cell r="C97" t="str">
            <v>KODE</v>
          </cell>
        </row>
        <row r="98">
          <cell r="A98">
            <v>1046</v>
          </cell>
          <cell r="B98" t="str">
            <v>Braket trafo</v>
          </cell>
          <cell r="C98" t="str">
            <v>AJDF</v>
          </cell>
        </row>
        <row r="99">
          <cell r="C99" t="str">
            <v>KODE</v>
          </cell>
        </row>
        <row r="100">
          <cell r="A100">
            <v>1047</v>
          </cell>
          <cell r="B100" t="str">
            <v>Bris Stil  55</v>
          </cell>
          <cell r="C100" t="str">
            <v>AJDG</v>
          </cell>
        </row>
        <row r="101">
          <cell r="C101" t="str">
            <v>KODE</v>
          </cell>
        </row>
        <row r="102">
          <cell r="A102">
            <v>1048</v>
          </cell>
          <cell r="B102" t="str">
            <v>Bris Stil  77</v>
          </cell>
          <cell r="C102" t="str">
            <v>AJDH</v>
          </cell>
        </row>
        <row r="103">
          <cell r="C103" t="str">
            <v>KODE</v>
          </cell>
        </row>
        <row r="104">
          <cell r="A104">
            <v>1049</v>
          </cell>
          <cell r="B104" t="str">
            <v>CCO 10 - 16 mm</v>
          </cell>
          <cell r="C104" t="str">
            <v>AJDI</v>
          </cell>
        </row>
        <row r="105">
          <cell r="C105" t="str">
            <v>KODE</v>
          </cell>
        </row>
        <row r="106">
          <cell r="A106">
            <v>1050</v>
          </cell>
          <cell r="B106" t="str">
            <v>CCO 16 - 70 mm</v>
          </cell>
          <cell r="C106" t="str">
            <v>AJEJ</v>
          </cell>
        </row>
        <row r="107">
          <cell r="C107" t="str">
            <v>KODE</v>
          </cell>
        </row>
        <row r="108">
          <cell r="A108">
            <v>1051</v>
          </cell>
          <cell r="B108" t="str">
            <v>CCO 35 - 35 mm/HEC</v>
          </cell>
          <cell r="C108" t="str">
            <v>AJEA</v>
          </cell>
        </row>
        <row r="109">
          <cell r="C109" t="str">
            <v>KODE</v>
          </cell>
        </row>
        <row r="110">
          <cell r="A110">
            <v>1052</v>
          </cell>
          <cell r="B110" t="str">
            <v>CCO 35 - 70 mm/HEC</v>
          </cell>
          <cell r="C110" t="str">
            <v>AJEB</v>
          </cell>
        </row>
        <row r="111">
          <cell r="C111" t="str">
            <v>KODE</v>
          </cell>
        </row>
        <row r="112">
          <cell r="A112">
            <v>1053</v>
          </cell>
          <cell r="B112" t="str">
            <v>CCO 70 - 70 mm</v>
          </cell>
          <cell r="C112" t="str">
            <v>AJEC</v>
          </cell>
        </row>
        <row r="113">
          <cell r="C113" t="str">
            <v>KODE</v>
          </cell>
        </row>
        <row r="114">
          <cell r="A114">
            <v>1054</v>
          </cell>
          <cell r="B114" t="str">
            <v>CCO 70 - 150 mm/HEC</v>
          </cell>
          <cell r="C114" t="str">
            <v>AJED</v>
          </cell>
        </row>
        <row r="115">
          <cell r="C115" t="str">
            <v>KODE</v>
          </cell>
        </row>
        <row r="116">
          <cell r="A116">
            <v>1055</v>
          </cell>
          <cell r="B116" t="str">
            <v>CCO 70 - 240 mm/HEC</v>
          </cell>
          <cell r="C116" t="str">
            <v>AJEE</v>
          </cell>
        </row>
        <row r="117">
          <cell r="C117" t="str">
            <v>KODE</v>
          </cell>
        </row>
        <row r="118">
          <cell r="A118">
            <v>1056</v>
          </cell>
          <cell r="B118" t="str">
            <v>CCO 240 - 240 mm/HEC</v>
          </cell>
          <cell r="C118" t="str">
            <v>AJEF</v>
          </cell>
        </row>
        <row r="119">
          <cell r="C119" t="str">
            <v>KODE</v>
          </cell>
        </row>
        <row r="120">
          <cell r="A120">
            <v>1057</v>
          </cell>
          <cell r="B120" t="str">
            <v>Clevel hang+Level kom</v>
          </cell>
          <cell r="C120" t="str">
            <v>AJEG</v>
          </cell>
        </row>
        <row r="121">
          <cell r="C121" t="str">
            <v>KODE</v>
          </cell>
        </row>
        <row r="122">
          <cell r="A122">
            <v>1058</v>
          </cell>
          <cell r="B122" t="str">
            <v>Clevis swinging</v>
          </cell>
          <cell r="C122" t="str">
            <v>AJEH</v>
          </cell>
        </row>
        <row r="123">
          <cell r="C123" t="str">
            <v>KODE</v>
          </cell>
        </row>
        <row r="124">
          <cell r="A124">
            <v>1059</v>
          </cell>
          <cell r="B124" t="str">
            <v>Cros am  1,5  mtr</v>
          </cell>
          <cell r="C124" t="str">
            <v>AJEI</v>
          </cell>
        </row>
        <row r="125">
          <cell r="C125" t="str">
            <v>KODE</v>
          </cell>
        </row>
        <row r="126">
          <cell r="A126">
            <v>1060</v>
          </cell>
          <cell r="B126" t="str">
            <v>Cros am  2  mtr</v>
          </cell>
          <cell r="C126" t="str">
            <v>AJFJ</v>
          </cell>
        </row>
        <row r="127">
          <cell r="C127" t="str">
            <v>KODE</v>
          </cell>
        </row>
        <row r="128">
          <cell r="A128">
            <v>1061</v>
          </cell>
          <cell r="B128" t="str">
            <v>CCO 25 - 35 mm</v>
          </cell>
          <cell r="C128" t="str">
            <v>AJFA</v>
          </cell>
        </row>
        <row r="129">
          <cell r="C129" t="str">
            <v>KODE</v>
          </cell>
        </row>
        <row r="130">
          <cell r="A130">
            <v>1062</v>
          </cell>
          <cell r="B130" t="str">
            <v>CT Ampere OTTO</v>
          </cell>
          <cell r="C130" t="str">
            <v>AJFB</v>
          </cell>
        </row>
        <row r="131">
          <cell r="C131" t="str">
            <v>KODE</v>
          </cell>
        </row>
        <row r="132">
          <cell r="A132">
            <v>1063</v>
          </cell>
          <cell r="B132" t="str">
            <v>Doble arming</v>
          </cell>
          <cell r="C132" t="str">
            <v>AJFC</v>
          </cell>
        </row>
        <row r="133">
          <cell r="C133" t="str">
            <v>KODE</v>
          </cell>
        </row>
        <row r="134">
          <cell r="A134">
            <v>1064</v>
          </cell>
          <cell r="B134" t="str">
            <v>Donlite</v>
          </cell>
          <cell r="C134" t="str">
            <v>AJFD</v>
          </cell>
        </row>
        <row r="135">
          <cell r="C135" t="str">
            <v>KODE</v>
          </cell>
        </row>
        <row r="136">
          <cell r="A136">
            <v>1065</v>
          </cell>
          <cell r="B136" t="str">
            <v>Doradus</v>
          </cell>
          <cell r="C136" t="str">
            <v>AJFE</v>
          </cell>
        </row>
        <row r="137">
          <cell r="C137" t="str">
            <v>KODE</v>
          </cell>
        </row>
        <row r="138">
          <cell r="A138">
            <v>1066</v>
          </cell>
          <cell r="B138" t="str">
            <v>Enggel klem</v>
          </cell>
          <cell r="C138" t="str">
            <v>AJFF</v>
          </cell>
        </row>
        <row r="139">
          <cell r="C139" t="str">
            <v>KODE</v>
          </cell>
        </row>
        <row r="140">
          <cell r="A140">
            <v>1067</v>
          </cell>
          <cell r="B140" t="str">
            <v>Eser werk 1 set</v>
          </cell>
          <cell r="C140" t="str">
            <v>AJFG</v>
          </cell>
        </row>
        <row r="141">
          <cell r="C141" t="str">
            <v>KODE</v>
          </cell>
        </row>
        <row r="142">
          <cell r="A142">
            <v>1068</v>
          </cell>
          <cell r="B142" t="str">
            <v>Exspanding</v>
          </cell>
          <cell r="C142" t="str">
            <v>AJFH</v>
          </cell>
        </row>
        <row r="143">
          <cell r="C143" t="str">
            <v>KODE</v>
          </cell>
        </row>
        <row r="144">
          <cell r="A144">
            <v>1069</v>
          </cell>
          <cell r="B144" t="str">
            <v>Extrabol</v>
          </cell>
          <cell r="C144" t="str">
            <v>AJFI</v>
          </cell>
        </row>
        <row r="145">
          <cell r="C145" t="str">
            <v>KODE</v>
          </cell>
        </row>
        <row r="146">
          <cell r="A146">
            <v>1070</v>
          </cell>
          <cell r="B146" t="str">
            <v>Foto Sel</v>
          </cell>
          <cell r="C146" t="str">
            <v>AJGJ</v>
          </cell>
        </row>
        <row r="147">
          <cell r="C147" t="str">
            <v>KODE</v>
          </cell>
        </row>
        <row r="148">
          <cell r="A148">
            <v>1071</v>
          </cell>
          <cell r="B148" t="str">
            <v>FCO</v>
          </cell>
          <cell r="C148" t="str">
            <v>AJGA</v>
          </cell>
        </row>
        <row r="149">
          <cell r="C149" t="str">
            <v>KODE</v>
          </cell>
        </row>
        <row r="150">
          <cell r="A150">
            <v>1072</v>
          </cell>
          <cell r="B150" t="str">
            <v>Fiting Holder</v>
          </cell>
          <cell r="C150" t="str">
            <v>AJGB</v>
          </cell>
        </row>
        <row r="151">
          <cell r="C151" t="str">
            <v>KODE</v>
          </cell>
        </row>
        <row r="152">
          <cell r="A152">
            <v>1073</v>
          </cell>
          <cell r="B152" t="str">
            <v>Fitting hias</v>
          </cell>
          <cell r="C152" t="str">
            <v>AJGC</v>
          </cell>
        </row>
        <row r="153">
          <cell r="C153" t="str">
            <v>KODE</v>
          </cell>
        </row>
        <row r="154">
          <cell r="A154">
            <v>1074</v>
          </cell>
          <cell r="B154" t="str">
            <v>Fitting miring</v>
          </cell>
          <cell r="C154" t="str">
            <v>AJGD</v>
          </cell>
        </row>
        <row r="155">
          <cell r="C155" t="str">
            <v>KODE</v>
          </cell>
        </row>
        <row r="156">
          <cell r="A156">
            <v>1075</v>
          </cell>
          <cell r="B156" t="str">
            <v>Fitting segi 4</v>
          </cell>
          <cell r="C156" t="str">
            <v>AJGE</v>
          </cell>
        </row>
        <row r="157">
          <cell r="C157" t="str">
            <v>KODE</v>
          </cell>
        </row>
        <row r="158">
          <cell r="A158">
            <v>1076</v>
          </cell>
          <cell r="B158" t="str">
            <v>Fitting segi 4 broco</v>
          </cell>
          <cell r="C158" t="str">
            <v>AJGF</v>
          </cell>
        </row>
        <row r="159">
          <cell r="C159" t="str">
            <v>KODE</v>
          </cell>
        </row>
        <row r="160">
          <cell r="A160">
            <v>1077</v>
          </cell>
          <cell r="B160" t="str">
            <v>Fitting segi 6</v>
          </cell>
          <cell r="C160" t="str">
            <v>AJGG</v>
          </cell>
        </row>
        <row r="161">
          <cell r="C161" t="str">
            <v>KODE</v>
          </cell>
        </row>
        <row r="162">
          <cell r="A162">
            <v>1078</v>
          </cell>
          <cell r="B162" t="str">
            <v>Fitting tegak</v>
          </cell>
          <cell r="C162" t="str">
            <v>AJGH</v>
          </cell>
        </row>
        <row r="163">
          <cell r="C163" t="str">
            <v>KODE</v>
          </cell>
        </row>
        <row r="164">
          <cell r="A164">
            <v>1079</v>
          </cell>
          <cell r="B164" t="str">
            <v>Fitting tegak broco</v>
          </cell>
          <cell r="C164" t="str">
            <v>AJGI</v>
          </cell>
        </row>
        <row r="165">
          <cell r="C165" t="str">
            <v>KODE</v>
          </cell>
        </row>
        <row r="166">
          <cell r="A166">
            <v>1080</v>
          </cell>
          <cell r="B166" t="str">
            <v>Fitting WD</v>
          </cell>
          <cell r="C166" t="str">
            <v>AJHJ</v>
          </cell>
        </row>
        <row r="167">
          <cell r="C167" t="str">
            <v>KODE</v>
          </cell>
        </row>
        <row r="168">
          <cell r="A168">
            <v>1081</v>
          </cell>
          <cell r="B168" t="str">
            <v>Fius slink 10 A</v>
          </cell>
          <cell r="C168" t="str">
            <v>AJHA</v>
          </cell>
        </row>
        <row r="169">
          <cell r="C169" t="str">
            <v>KODE</v>
          </cell>
        </row>
        <row r="170">
          <cell r="A170">
            <v>1082</v>
          </cell>
          <cell r="B170" t="str">
            <v>Fius slink 15 A</v>
          </cell>
          <cell r="C170" t="str">
            <v>AJHB</v>
          </cell>
        </row>
        <row r="171">
          <cell r="C171" t="str">
            <v>KODE</v>
          </cell>
        </row>
        <row r="172">
          <cell r="A172">
            <v>1083</v>
          </cell>
          <cell r="B172" t="str">
            <v>Fius slink 20 A</v>
          </cell>
          <cell r="C172" t="str">
            <v>AJHC</v>
          </cell>
        </row>
        <row r="173">
          <cell r="C173" t="str">
            <v>KODE</v>
          </cell>
        </row>
        <row r="174">
          <cell r="A174">
            <v>1084</v>
          </cell>
          <cell r="B174" t="str">
            <v>Fius slink 25 A</v>
          </cell>
          <cell r="C174" t="str">
            <v>AJHD</v>
          </cell>
        </row>
        <row r="175">
          <cell r="C175" t="str">
            <v>KODE</v>
          </cell>
        </row>
        <row r="176">
          <cell r="A176">
            <v>1085</v>
          </cell>
          <cell r="B176" t="str">
            <v>Fius slink 40 A</v>
          </cell>
          <cell r="C176" t="str">
            <v>AJHE</v>
          </cell>
        </row>
        <row r="177">
          <cell r="C177" t="str">
            <v>KODE</v>
          </cell>
        </row>
        <row r="178">
          <cell r="A178">
            <v>1086</v>
          </cell>
          <cell r="B178" t="str">
            <v>Fuse Box biasa</v>
          </cell>
          <cell r="C178" t="str">
            <v>AJHF</v>
          </cell>
        </row>
        <row r="179">
          <cell r="C179" t="str">
            <v>KODE</v>
          </cell>
        </row>
        <row r="180">
          <cell r="A180">
            <v>1087</v>
          </cell>
          <cell r="B180" t="str">
            <v>Fuse Box broco</v>
          </cell>
          <cell r="C180" t="str">
            <v>AJHG</v>
          </cell>
        </row>
        <row r="181">
          <cell r="C181" t="str">
            <v>KODE</v>
          </cell>
        </row>
        <row r="182">
          <cell r="A182">
            <v>1088</v>
          </cell>
          <cell r="B182" t="str">
            <v>Gay hook</v>
          </cell>
          <cell r="C182" t="str">
            <v>AJHH</v>
          </cell>
        </row>
        <row r="183">
          <cell r="C183" t="str">
            <v>KODE</v>
          </cell>
        </row>
        <row r="184">
          <cell r="A184">
            <v>1089</v>
          </cell>
          <cell r="B184" t="str">
            <v>Gay weare 25  mm</v>
          </cell>
          <cell r="C184" t="str">
            <v>AJHI</v>
          </cell>
        </row>
        <row r="185">
          <cell r="C185" t="str">
            <v>KODE</v>
          </cell>
        </row>
        <row r="186">
          <cell r="A186">
            <v>1090</v>
          </cell>
          <cell r="B186" t="str">
            <v>Gay weare 35  mm</v>
          </cell>
          <cell r="C186" t="str">
            <v>AJIJ</v>
          </cell>
        </row>
        <row r="187">
          <cell r="C187" t="str">
            <v>KODE</v>
          </cell>
        </row>
        <row r="188">
          <cell r="A188">
            <v>1091</v>
          </cell>
          <cell r="B188" t="str">
            <v>Gay weare 50  mm</v>
          </cell>
          <cell r="C188" t="str">
            <v>AJIA</v>
          </cell>
        </row>
        <row r="189">
          <cell r="C189" t="str">
            <v>KODE</v>
          </cell>
        </row>
        <row r="190">
          <cell r="A190">
            <v>1092</v>
          </cell>
          <cell r="B190" t="str">
            <v>Gay weare 70  mm</v>
          </cell>
          <cell r="C190" t="str">
            <v>AJIB</v>
          </cell>
        </row>
        <row r="191">
          <cell r="C191" t="str">
            <v>KODE</v>
          </cell>
        </row>
        <row r="192">
          <cell r="A192">
            <v>1093</v>
          </cell>
          <cell r="B192" t="str">
            <v>Gron rood 140 cm</v>
          </cell>
          <cell r="C192" t="str">
            <v>AJIC</v>
          </cell>
        </row>
        <row r="193">
          <cell r="C193" t="str">
            <v>KODE</v>
          </cell>
        </row>
        <row r="194">
          <cell r="A194">
            <v>1094</v>
          </cell>
          <cell r="B194" t="str">
            <v>Gron rood 270 cm</v>
          </cell>
          <cell r="C194" t="str">
            <v>AJID</v>
          </cell>
        </row>
        <row r="195">
          <cell r="C195" t="str">
            <v>KODE</v>
          </cell>
        </row>
        <row r="196">
          <cell r="A196">
            <v>1095</v>
          </cell>
          <cell r="B196" t="str">
            <v>Gron lak</v>
          </cell>
          <cell r="C196" t="str">
            <v>AJIE</v>
          </cell>
        </row>
        <row r="197">
          <cell r="C197" t="str">
            <v>KODE</v>
          </cell>
        </row>
        <row r="198">
          <cell r="A198">
            <v>1096</v>
          </cell>
          <cell r="B198" t="str">
            <v>HB SS 10 x 30</v>
          </cell>
          <cell r="C198" t="str">
            <v>AJIF</v>
          </cell>
        </row>
        <row r="199">
          <cell r="C199" t="str">
            <v>KODE</v>
          </cell>
        </row>
        <row r="200">
          <cell r="A200">
            <v>1097</v>
          </cell>
          <cell r="B200" t="str">
            <v>HB SS 12 x 30</v>
          </cell>
          <cell r="C200" t="str">
            <v>AJIG</v>
          </cell>
        </row>
        <row r="201">
          <cell r="C201" t="str">
            <v>KODE</v>
          </cell>
        </row>
        <row r="202">
          <cell r="A202">
            <v>1098</v>
          </cell>
          <cell r="B202" t="str">
            <v>HB SS 10 x 35</v>
          </cell>
          <cell r="C202" t="str">
            <v>AJIH</v>
          </cell>
        </row>
        <row r="203">
          <cell r="C203" t="str">
            <v>KODE</v>
          </cell>
        </row>
        <row r="204">
          <cell r="A204">
            <v>1099</v>
          </cell>
          <cell r="B204" t="str">
            <v>HB SS 12 x 35</v>
          </cell>
          <cell r="C204" t="str">
            <v>AJII</v>
          </cell>
        </row>
        <row r="205">
          <cell r="C205" t="str">
            <v>KODE</v>
          </cell>
        </row>
        <row r="206">
          <cell r="A206">
            <v>1100</v>
          </cell>
          <cell r="B206" t="str">
            <v>Hotlin klem 70 ( biasa )</v>
          </cell>
          <cell r="C206" t="str">
            <v>AAJJ</v>
          </cell>
        </row>
        <row r="207">
          <cell r="C207" t="str">
            <v>KODE</v>
          </cell>
        </row>
        <row r="208">
          <cell r="A208">
            <v>1101</v>
          </cell>
          <cell r="B208" t="str">
            <v>Hotlin klem 70 LLC</v>
          </cell>
          <cell r="C208" t="str">
            <v>AAJA</v>
          </cell>
        </row>
        <row r="209">
          <cell r="C209" t="str">
            <v>KODE</v>
          </cell>
        </row>
        <row r="210">
          <cell r="A210">
            <v>1102</v>
          </cell>
          <cell r="B210" t="str">
            <v>Handel 63 Amper</v>
          </cell>
          <cell r="C210" t="str">
            <v>AAJB</v>
          </cell>
        </row>
        <row r="211">
          <cell r="C211" t="str">
            <v>KODE</v>
          </cell>
        </row>
        <row r="212">
          <cell r="A212">
            <v>1103</v>
          </cell>
          <cell r="B212" t="str">
            <v>Fiteng Helogin</v>
          </cell>
          <cell r="C212" t="str">
            <v>AAJC</v>
          </cell>
        </row>
        <row r="213">
          <cell r="C213" t="str">
            <v>KODE</v>
          </cell>
        </row>
        <row r="214">
          <cell r="A214">
            <v>1104</v>
          </cell>
          <cell r="B214" t="str">
            <v>Inbodos</v>
          </cell>
          <cell r="C214" t="str">
            <v>AAJD</v>
          </cell>
        </row>
        <row r="215">
          <cell r="C215" t="str">
            <v>KODE</v>
          </cell>
        </row>
        <row r="216">
          <cell r="A216">
            <v>1105</v>
          </cell>
          <cell r="B216" t="str">
            <v>Inbodos clipsal</v>
          </cell>
          <cell r="C216" t="str">
            <v>AAJE</v>
          </cell>
        </row>
        <row r="217">
          <cell r="C217" t="str">
            <v>KODE</v>
          </cell>
        </row>
        <row r="218">
          <cell r="A218">
            <v>1106</v>
          </cell>
          <cell r="B218" t="str">
            <v>Inbodos breker</v>
          </cell>
          <cell r="C218" t="str">
            <v>AAJF</v>
          </cell>
        </row>
        <row r="219">
          <cell r="C219" t="str">
            <v>KODE</v>
          </cell>
        </row>
        <row r="220">
          <cell r="A220">
            <v>1107</v>
          </cell>
          <cell r="B220" t="str">
            <v>Isolasi</v>
          </cell>
          <cell r="C220" t="str">
            <v>AAJG</v>
          </cell>
        </row>
        <row r="221">
          <cell r="C221" t="str">
            <v>KODE</v>
          </cell>
        </row>
        <row r="222">
          <cell r="A222">
            <v>1108</v>
          </cell>
          <cell r="B222" t="str">
            <v>J 2</v>
          </cell>
          <cell r="C222" t="str">
            <v>AAJH</v>
          </cell>
        </row>
        <row r="223">
          <cell r="C223" t="str">
            <v>KODE</v>
          </cell>
        </row>
        <row r="224">
          <cell r="A224">
            <v>1109</v>
          </cell>
          <cell r="B224" t="str">
            <v>J 3</v>
          </cell>
          <cell r="C224" t="str">
            <v>AAJI</v>
          </cell>
        </row>
        <row r="225">
          <cell r="C225" t="str">
            <v>KODE</v>
          </cell>
        </row>
        <row r="226">
          <cell r="A226">
            <v>1110</v>
          </cell>
          <cell r="B226" t="str">
            <v>J 4</v>
          </cell>
          <cell r="C226" t="str">
            <v>AAAJ</v>
          </cell>
        </row>
        <row r="227">
          <cell r="C227" t="str">
            <v>KODE</v>
          </cell>
        </row>
        <row r="228">
          <cell r="A228">
            <v>1111</v>
          </cell>
          <cell r="B228" t="str">
            <v>Jon slip 16 mm</v>
          </cell>
          <cell r="C228" t="str">
            <v>AAAA</v>
          </cell>
        </row>
        <row r="229">
          <cell r="C229" t="str">
            <v>KODE</v>
          </cell>
        </row>
        <row r="230">
          <cell r="A230">
            <v>1112</v>
          </cell>
          <cell r="B230" t="str">
            <v>Jon slip 25 mm</v>
          </cell>
          <cell r="C230" t="str">
            <v>AAAB</v>
          </cell>
        </row>
        <row r="231">
          <cell r="C231" t="str">
            <v>KODE</v>
          </cell>
        </row>
        <row r="232">
          <cell r="A232">
            <v>1113</v>
          </cell>
          <cell r="B232" t="str">
            <v>Jon slip 35 mm</v>
          </cell>
          <cell r="C232" t="str">
            <v>AAAC</v>
          </cell>
        </row>
        <row r="233">
          <cell r="C233" t="str">
            <v>KODE</v>
          </cell>
        </row>
        <row r="234">
          <cell r="A234">
            <v>1114</v>
          </cell>
          <cell r="B234" t="str">
            <v>Jon slip 70 mm</v>
          </cell>
          <cell r="C234" t="str">
            <v>AAAD</v>
          </cell>
        </row>
        <row r="235">
          <cell r="C235" t="str">
            <v>KODE</v>
          </cell>
        </row>
        <row r="236">
          <cell r="A236">
            <v>1115</v>
          </cell>
          <cell r="B236" t="str">
            <v>Jon slip 150 mm</v>
          </cell>
          <cell r="C236" t="str">
            <v>AAAE</v>
          </cell>
        </row>
        <row r="237">
          <cell r="C237" t="str">
            <v>KODE</v>
          </cell>
        </row>
        <row r="238">
          <cell r="A238">
            <v>1116</v>
          </cell>
          <cell r="B238" t="str">
            <v>Jon slip 240 mm</v>
          </cell>
          <cell r="C238" t="str">
            <v>AAAF</v>
          </cell>
        </row>
        <row r="239">
          <cell r="C239" t="str">
            <v>KODE</v>
          </cell>
        </row>
        <row r="240">
          <cell r="A240">
            <v>1117</v>
          </cell>
          <cell r="B240" t="str">
            <v>Kaki NT OOI</v>
          </cell>
          <cell r="C240" t="str">
            <v>AAAG</v>
          </cell>
        </row>
        <row r="241">
          <cell r="C241" t="str">
            <v>KODE</v>
          </cell>
        </row>
        <row r="242">
          <cell r="A242">
            <v>1118</v>
          </cell>
          <cell r="B242" t="str">
            <v>Kaki NT NH O</v>
          </cell>
          <cell r="C242" t="str">
            <v>AAAH</v>
          </cell>
        </row>
        <row r="243">
          <cell r="C243" t="str">
            <v>KODE</v>
          </cell>
        </row>
        <row r="244">
          <cell r="A244">
            <v>1119</v>
          </cell>
          <cell r="B244" t="str">
            <v>Kaki NT NH 1</v>
          </cell>
          <cell r="C244" t="str">
            <v>AAAI</v>
          </cell>
        </row>
        <row r="245">
          <cell r="C245" t="str">
            <v>KODE</v>
          </cell>
        </row>
        <row r="246">
          <cell r="A246">
            <v>1120</v>
          </cell>
          <cell r="B246" t="str">
            <v>Kaki NT NH 2</v>
          </cell>
          <cell r="C246" t="str">
            <v>AABJ</v>
          </cell>
        </row>
        <row r="247">
          <cell r="C247" t="str">
            <v>KODE</v>
          </cell>
        </row>
        <row r="248">
          <cell r="A248">
            <v>1121</v>
          </cell>
          <cell r="B248" t="str">
            <v>Kanal C 125 x 50 x 2,8 cm</v>
          </cell>
          <cell r="C248" t="str">
            <v>AABA</v>
          </cell>
        </row>
        <row r="249">
          <cell r="C249" t="str">
            <v>KODE</v>
          </cell>
        </row>
        <row r="250">
          <cell r="A250">
            <v>1122</v>
          </cell>
          <cell r="B250" t="str">
            <v>Kanal UNP 5</v>
          </cell>
          <cell r="C250" t="str">
            <v>AABB</v>
          </cell>
        </row>
        <row r="251">
          <cell r="C251" t="str">
            <v>KODE</v>
          </cell>
        </row>
        <row r="252">
          <cell r="A252">
            <v>1123</v>
          </cell>
          <cell r="B252" t="str">
            <v>Kanal UNP 8</v>
          </cell>
          <cell r="C252" t="str">
            <v>AABC</v>
          </cell>
        </row>
        <row r="253">
          <cell r="C253" t="str">
            <v>KODE</v>
          </cell>
        </row>
        <row r="254">
          <cell r="A254">
            <v>1124</v>
          </cell>
          <cell r="B254" t="str">
            <v>Kanal UNP 10</v>
          </cell>
          <cell r="C254" t="str">
            <v>AABD</v>
          </cell>
        </row>
        <row r="255">
          <cell r="C255" t="str">
            <v>KODE</v>
          </cell>
        </row>
        <row r="256">
          <cell r="A256">
            <v>1125</v>
          </cell>
          <cell r="B256" t="str">
            <v>Kanal UNP 615</v>
          </cell>
          <cell r="C256" t="str">
            <v>AABE</v>
          </cell>
        </row>
        <row r="257">
          <cell r="C257" t="str">
            <v>KODE</v>
          </cell>
        </row>
        <row r="258">
          <cell r="A258">
            <v>1126</v>
          </cell>
          <cell r="B258" t="str">
            <v>Krimpit 16/16</v>
          </cell>
          <cell r="C258" t="str">
            <v>AABF</v>
          </cell>
        </row>
        <row r="259">
          <cell r="C259" t="str">
            <v>KODE</v>
          </cell>
        </row>
        <row r="260">
          <cell r="A260">
            <v>1127</v>
          </cell>
          <cell r="B260" t="str">
            <v>Krimpit 35/70</v>
          </cell>
          <cell r="C260" t="str">
            <v>AABG</v>
          </cell>
        </row>
        <row r="261">
          <cell r="C261" t="str">
            <v>KODE</v>
          </cell>
        </row>
        <row r="262">
          <cell r="A262">
            <v>1128</v>
          </cell>
          <cell r="B262" t="str">
            <v>Klem beton   No: 8</v>
          </cell>
          <cell r="C262" t="str">
            <v>AABH</v>
          </cell>
        </row>
        <row r="263">
          <cell r="C263" t="str">
            <v>KODE</v>
          </cell>
        </row>
        <row r="264">
          <cell r="A264">
            <v>1129</v>
          </cell>
          <cell r="B264" t="str">
            <v>Klem beton   No: 9</v>
          </cell>
          <cell r="C264" t="str">
            <v>AABI</v>
          </cell>
        </row>
        <row r="265">
          <cell r="C265" t="str">
            <v>KODE</v>
          </cell>
        </row>
        <row r="266">
          <cell r="A266">
            <v>1130</v>
          </cell>
          <cell r="B266" t="str">
            <v>Klem beton  No:10</v>
          </cell>
          <cell r="C266" t="str">
            <v>AACJ</v>
          </cell>
        </row>
        <row r="267">
          <cell r="C267" t="str">
            <v>KODE</v>
          </cell>
        </row>
        <row r="268">
          <cell r="A268">
            <v>1131</v>
          </cell>
          <cell r="B268" t="str">
            <v>Klem beton No:12</v>
          </cell>
          <cell r="C268" t="str">
            <v>AACA</v>
          </cell>
        </row>
        <row r="269">
          <cell r="C269" t="str">
            <v>KODE</v>
          </cell>
        </row>
        <row r="270">
          <cell r="A270">
            <v>1132</v>
          </cell>
          <cell r="B270" t="str">
            <v>Klem beton No:14</v>
          </cell>
          <cell r="C270" t="str">
            <v>AACB</v>
          </cell>
        </row>
        <row r="271">
          <cell r="C271" t="str">
            <v>KODE</v>
          </cell>
        </row>
        <row r="272">
          <cell r="A272">
            <v>1133</v>
          </cell>
          <cell r="B272" t="str">
            <v>Klem beton No:17</v>
          </cell>
          <cell r="C272" t="str">
            <v>AACC</v>
          </cell>
        </row>
        <row r="273">
          <cell r="C273" t="str">
            <v>KODE</v>
          </cell>
        </row>
        <row r="274">
          <cell r="A274">
            <v>1134</v>
          </cell>
          <cell r="B274" t="str">
            <v>Klem beton No:19</v>
          </cell>
          <cell r="C274" t="str">
            <v>AACD</v>
          </cell>
        </row>
        <row r="275">
          <cell r="C275" t="str">
            <v>KODE</v>
          </cell>
        </row>
        <row r="276">
          <cell r="A276">
            <v>1135</v>
          </cell>
          <cell r="B276" t="str">
            <v>Klem beton No:22</v>
          </cell>
          <cell r="C276" t="str">
            <v>AACE</v>
          </cell>
        </row>
        <row r="277">
          <cell r="C277" t="str">
            <v>KODE</v>
          </cell>
        </row>
        <row r="278">
          <cell r="A278">
            <v>1136</v>
          </cell>
          <cell r="B278" t="str">
            <v>Klem clipsal</v>
          </cell>
          <cell r="C278" t="str">
            <v>AACF</v>
          </cell>
        </row>
        <row r="279">
          <cell r="C279" t="str">
            <v>KODE</v>
          </cell>
        </row>
        <row r="280">
          <cell r="A280">
            <v>1137</v>
          </cell>
          <cell r="B280" t="str">
            <v>Klem seng</v>
          </cell>
          <cell r="C280" t="str">
            <v>AACG</v>
          </cell>
        </row>
        <row r="281">
          <cell r="C281" t="str">
            <v>KODE</v>
          </cell>
        </row>
        <row r="282">
          <cell r="A282">
            <v>1138</v>
          </cell>
          <cell r="B282" t="str">
            <v>Klem siser</v>
          </cell>
          <cell r="C282" t="str">
            <v>AACH</v>
          </cell>
        </row>
        <row r="283">
          <cell r="C283" t="str">
            <v>KODE</v>
          </cell>
        </row>
        <row r="284">
          <cell r="A284">
            <v>1139</v>
          </cell>
          <cell r="B284" t="str">
            <v>Kabel telp</v>
          </cell>
          <cell r="C284" t="str">
            <v>AACI</v>
          </cell>
        </row>
        <row r="285">
          <cell r="C285" t="str">
            <v>KODE</v>
          </cell>
        </row>
        <row r="286">
          <cell r="A286">
            <v>1140</v>
          </cell>
          <cell r="B286" t="str">
            <v>Kabel Antene</v>
          </cell>
          <cell r="C286" t="str">
            <v>AADJ</v>
          </cell>
        </row>
        <row r="287">
          <cell r="C287" t="str">
            <v>KODE</v>
          </cell>
        </row>
        <row r="288">
          <cell r="A288">
            <v>1141</v>
          </cell>
          <cell r="B288" t="str">
            <v>Lampu Helogin</v>
          </cell>
          <cell r="C288" t="str">
            <v>AADA</v>
          </cell>
        </row>
        <row r="289">
          <cell r="C289" t="str">
            <v>KODE</v>
          </cell>
        </row>
        <row r="290">
          <cell r="A290">
            <v>1142</v>
          </cell>
          <cell r="B290" t="str">
            <v>Lampu RM 2 x 40 wat</v>
          </cell>
          <cell r="C290" t="str">
            <v>AADB</v>
          </cell>
        </row>
        <row r="291">
          <cell r="C291" t="str">
            <v>KODE</v>
          </cell>
        </row>
        <row r="292">
          <cell r="A292">
            <v>1143</v>
          </cell>
          <cell r="B292" t="str">
            <v>Lampu Nion 40 wat</v>
          </cell>
          <cell r="C292" t="str">
            <v>AADC</v>
          </cell>
        </row>
        <row r="293">
          <cell r="C293" t="str">
            <v>KODE</v>
          </cell>
        </row>
        <row r="294">
          <cell r="A294">
            <v>1144</v>
          </cell>
          <cell r="B294" t="str">
            <v>Lampu SL 18 - 25 wat</v>
          </cell>
          <cell r="C294" t="str">
            <v>AADD</v>
          </cell>
        </row>
        <row r="295">
          <cell r="C295" t="str">
            <v>KODE</v>
          </cell>
        </row>
        <row r="296">
          <cell r="A296">
            <v>1145</v>
          </cell>
          <cell r="B296" t="str">
            <v>Lampu Indikator/Pilot</v>
          </cell>
          <cell r="C296" t="str">
            <v>AADE</v>
          </cell>
        </row>
        <row r="297">
          <cell r="C297" t="str">
            <v>KODE</v>
          </cell>
        </row>
        <row r="298">
          <cell r="A298">
            <v>1146</v>
          </cell>
          <cell r="B298" t="str">
            <v>Lampu rekolit</v>
          </cell>
          <cell r="C298" t="str">
            <v>AADF</v>
          </cell>
        </row>
        <row r="299">
          <cell r="C299" t="str">
            <v>KODE</v>
          </cell>
        </row>
        <row r="300">
          <cell r="A300">
            <v>1147</v>
          </cell>
          <cell r="B300" t="str">
            <v>Lampu TK0 20 wat</v>
          </cell>
          <cell r="C300" t="str">
            <v>AADG</v>
          </cell>
        </row>
        <row r="301">
          <cell r="C301" t="str">
            <v>KODE</v>
          </cell>
        </row>
        <row r="302">
          <cell r="A302">
            <v>1148</v>
          </cell>
          <cell r="B302" t="str">
            <v>Lampu TKO 40 wat</v>
          </cell>
          <cell r="C302" t="str">
            <v>AADH</v>
          </cell>
        </row>
        <row r="303">
          <cell r="C303" t="str">
            <v>KODE</v>
          </cell>
        </row>
        <row r="304">
          <cell r="A304">
            <v>1149</v>
          </cell>
          <cell r="B304" t="str">
            <v>Lampu TKI 2 x 20 wat</v>
          </cell>
          <cell r="C304" t="str">
            <v>AADI</v>
          </cell>
        </row>
        <row r="305">
          <cell r="C305" t="str">
            <v>KODE</v>
          </cell>
        </row>
        <row r="306">
          <cell r="A306">
            <v>1150</v>
          </cell>
          <cell r="B306" t="str">
            <v>Lampu TKI 2 x 40 wat</v>
          </cell>
          <cell r="C306" t="str">
            <v>AAEJ</v>
          </cell>
        </row>
        <row r="307">
          <cell r="C307" t="str">
            <v>KODE</v>
          </cell>
        </row>
        <row r="308">
          <cell r="A308">
            <v>1151</v>
          </cell>
          <cell r="B308" t="str">
            <v>LC 71</v>
          </cell>
          <cell r="C308" t="str">
            <v>AAEA</v>
          </cell>
        </row>
        <row r="309">
          <cell r="C309" t="str">
            <v>KODE</v>
          </cell>
        </row>
        <row r="310">
          <cell r="A310">
            <v>1152</v>
          </cell>
          <cell r="B310" t="str">
            <v>LC 74</v>
          </cell>
          <cell r="C310" t="str">
            <v>AAEB</v>
          </cell>
        </row>
        <row r="311">
          <cell r="C311" t="str">
            <v>KODE</v>
          </cell>
        </row>
        <row r="312">
          <cell r="A312">
            <v>1153</v>
          </cell>
          <cell r="B312" t="str">
            <v>Longseng</v>
          </cell>
          <cell r="C312" t="str">
            <v>AAEC</v>
          </cell>
        </row>
        <row r="313">
          <cell r="C313" t="str">
            <v>KODE</v>
          </cell>
        </row>
        <row r="314">
          <cell r="A314">
            <v>1154</v>
          </cell>
          <cell r="B314" t="str">
            <v>LVTC 1 x 70 mm</v>
          </cell>
          <cell r="C314" t="str">
            <v>AAED</v>
          </cell>
        </row>
        <row r="315">
          <cell r="C315" t="str">
            <v>KODE</v>
          </cell>
        </row>
        <row r="316">
          <cell r="A316">
            <v>1155</v>
          </cell>
          <cell r="B316" t="str">
            <v>LVTC 2 x 10 mm</v>
          </cell>
          <cell r="C316" t="str">
            <v>AAEE</v>
          </cell>
        </row>
        <row r="317">
          <cell r="C317" t="str">
            <v>KODE</v>
          </cell>
        </row>
        <row r="318">
          <cell r="A318">
            <v>1156</v>
          </cell>
          <cell r="B318" t="str">
            <v>LVTC 2 x 16 mm</v>
          </cell>
          <cell r="C318" t="str">
            <v>AAEF</v>
          </cell>
        </row>
        <row r="319">
          <cell r="C319" t="str">
            <v>KODE</v>
          </cell>
        </row>
        <row r="320">
          <cell r="A320">
            <v>1157</v>
          </cell>
          <cell r="B320" t="str">
            <v>LVTC 2 x 25 mm</v>
          </cell>
          <cell r="C320" t="str">
            <v>AAEG</v>
          </cell>
        </row>
        <row r="321">
          <cell r="C321" t="str">
            <v>KODE</v>
          </cell>
        </row>
        <row r="322">
          <cell r="A322">
            <v>1158</v>
          </cell>
          <cell r="B322" t="str">
            <v>LVTC 2 x 35 mm</v>
          </cell>
          <cell r="C322" t="str">
            <v>AAEH</v>
          </cell>
        </row>
        <row r="323">
          <cell r="C323" t="str">
            <v>KODE</v>
          </cell>
        </row>
        <row r="324">
          <cell r="A324">
            <v>1159</v>
          </cell>
          <cell r="B324" t="str">
            <v>LVTC 2 x 35 x 50 mm</v>
          </cell>
          <cell r="C324" t="str">
            <v>AAEI</v>
          </cell>
        </row>
        <row r="325">
          <cell r="C325" t="str">
            <v>KODE</v>
          </cell>
        </row>
        <row r="326">
          <cell r="A326">
            <v>1160</v>
          </cell>
          <cell r="B326" t="str">
            <v>LVTC 2 x 35 x 70 mm</v>
          </cell>
          <cell r="C326" t="str">
            <v>AAFJ</v>
          </cell>
        </row>
        <row r="327">
          <cell r="C327" t="str">
            <v>KODE</v>
          </cell>
        </row>
        <row r="328">
          <cell r="A328">
            <v>1161</v>
          </cell>
          <cell r="B328" t="str">
            <v>LVTC 2 x 50 x 70 mm</v>
          </cell>
          <cell r="C328" t="str">
            <v>AAFA</v>
          </cell>
        </row>
        <row r="329">
          <cell r="C329" t="str">
            <v>KODE</v>
          </cell>
        </row>
        <row r="330">
          <cell r="A330">
            <v>1162</v>
          </cell>
          <cell r="B330" t="str">
            <v>LVTC 2 x 70 x 50 mm</v>
          </cell>
          <cell r="C330" t="str">
            <v>AAFB</v>
          </cell>
        </row>
        <row r="331">
          <cell r="C331" t="str">
            <v>KODE</v>
          </cell>
        </row>
        <row r="332">
          <cell r="A332">
            <v>1163</v>
          </cell>
          <cell r="B332" t="str">
            <v>LVTC 3 x 25 x 25 mm</v>
          </cell>
          <cell r="C332" t="str">
            <v>AAFC</v>
          </cell>
        </row>
        <row r="333">
          <cell r="C333" t="str">
            <v>KODE</v>
          </cell>
        </row>
        <row r="334">
          <cell r="A334">
            <v>1164</v>
          </cell>
          <cell r="B334" t="str">
            <v>LVTC 3 x 35 x 25 mm</v>
          </cell>
          <cell r="C334" t="str">
            <v>AAFD</v>
          </cell>
        </row>
        <row r="335">
          <cell r="C335" t="str">
            <v>KODE</v>
          </cell>
        </row>
        <row r="336">
          <cell r="A336">
            <v>1165</v>
          </cell>
          <cell r="B336" t="str">
            <v>LVTC 3 x 35 x 50 mm</v>
          </cell>
          <cell r="C336" t="str">
            <v>AAFE</v>
          </cell>
        </row>
        <row r="337">
          <cell r="C337" t="str">
            <v>KODE</v>
          </cell>
        </row>
        <row r="338">
          <cell r="A338">
            <v>1166</v>
          </cell>
          <cell r="B338" t="str">
            <v>LVTC 3 x 50 x 70 mm</v>
          </cell>
          <cell r="C338" t="str">
            <v>AAFF</v>
          </cell>
        </row>
        <row r="339">
          <cell r="C339" t="str">
            <v>KODE</v>
          </cell>
        </row>
        <row r="340">
          <cell r="A340">
            <v>1167</v>
          </cell>
          <cell r="B340" t="str">
            <v>LVTC 3 x 70 x 50 mm</v>
          </cell>
          <cell r="C340" t="str">
            <v>AAFG</v>
          </cell>
        </row>
        <row r="341">
          <cell r="C341" t="str">
            <v>KODE</v>
          </cell>
        </row>
        <row r="342">
          <cell r="A342">
            <v>1168</v>
          </cell>
          <cell r="B342" t="str">
            <v>Meni cap jago</v>
          </cell>
          <cell r="C342" t="str">
            <v>AAFH</v>
          </cell>
        </row>
        <row r="343">
          <cell r="C343" t="str">
            <v>KODE</v>
          </cell>
        </row>
        <row r="344">
          <cell r="A344">
            <v>1169</v>
          </cell>
          <cell r="B344" t="str">
            <v>MCB 2 A</v>
          </cell>
          <cell r="C344" t="str">
            <v>AAFI</v>
          </cell>
        </row>
        <row r="345">
          <cell r="C345" t="str">
            <v>KODE</v>
          </cell>
        </row>
        <row r="346">
          <cell r="A346">
            <v>1170</v>
          </cell>
          <cell r="B346" t="str">
            <v>MCB 4 A</v>
          </cell>
          <cell r="C346" t="str">
            <v>AAGJ</v>
          </cell>
        </row>
        <row r="347">
          <cell r="C347" t="str">
            <v>KODE</v>
          </cell>
        </row>
        <row r="348">
          <cell r="A348">
            <v>1171</v>
          </cell>
          <cell r="B348" t="str">
            <v>MCB 6 A</v>
          </cell>
          <cell r="C348" t="str">
            <v>AAGA</v>
          </cell>
        </row>
        <row r="349">
          <cell r="C349" t="str">
            <v>KODE</v>
          </cell>
        </row>
        <row r="350">
          <cell r="A350">
            <v>1172</v>
          </cell>
          <cell r="B350" t="str">
            <v>MCB 10 A</v>
          </cell>
          <cell r="C350" t="str">
            <v>AAGB</v>
          </cell>
        </row>
        <row r="351">
          <cell r="C351" t="str">
            <v>KODE</v>
          </cell>
        </row>
        <row r="352">
          <cell r="A352">
            <v>1173</v>
          </cell>
          <cell r="B352" t="str">
            <v>MCB 16 A</v>
          </cell>
          <cell r="C352" t="str">
            <v>AAGC</v>
          </cell>
        </row>
        <row r="353">
          <cell r="C353" t="str">
            <v>KODE</v>
          </cell>
        </row>
        <row r="354">
          <cell r="A354">
            <v>1174</v>
          </cell>
          <cell r="B354" t="str">
            <v>MCB 20 A</v>
          </cell>
          <cell r="C354" t="str">
            <v>AAGD</v>
          </cell>
        </row>
        <row r="355">
          <cell r="C355" t="str">
            <v>KODE</v>
          </cell>
        </row>
        <row r="356">
          <cell r="A356">
            <v>1175</v>
          </cell>
          <cell r="B356" t="str">
            <v>MCB 25 A</v>
          </cell>
          <cell r="C356" t="str">
            <v>AAGE</v>
          </cell>
        </row>
        <row r="357">
          <cell r="C357" t="str">
            <v>KODE</v>
          </cell>
        </row>
        <row r="358">
          <cell r="A358">
            <v>1176</v>
          </cell>
          <cell r="B358" t="str">
            <v>MCB 35 A</v>
          </cell>
          <cell r="C358" t="str">
            <v>AAGF</v>
          </cell>
        </row>
        <row r="359">
          <cell r="C359" t="str">
            <v>KODE</v>
          </cell>
        </row>
        <row r="360">
          <cell r="A360">
            <v>1177</v>
          </cell>
          <cell r="B360" t="str">
            <v>MCB 40 A</v>
          </cell>
          <cell r="C360" t="str">
            <v>AAGG</v>
          </cell>
        </row>
        <row r="361">
          <cell r="C361" t="str">
            <v>KODE</v>
          </cell>
        </row>
        <row r="362">
          <cell r="A362">
            <v>1178</v>
          </cell>
          <cell r="B362" t="str">
            <v>MCB 60 A</v>
          </cell>
          <cell r="C362" t="str">
            <v>AAGH</v>
          </cell>
        </row>
        <row r="363">
          <cell r="C363" t="str">
            <v>KODE</v>
          </cell>
        </row>
        <row r="364">
          <cell r="A364">
            <v>1179</v>
          </cell>
          <cell r="B364" t="str">
            <v>MCCB 40 A</v>
          </cell>
          <cell r="C364" t="str">
            <v>AAGI</v>
          </cell>
        </row>
        <row r="365">
          <cell r="C365" t="str">
            <v>KODE</v>
          </cell>
        </row>
        <row r="366">
          <cell r="A366">
            <v>1180</v>
          </cell>
          <cell r="B366" t="str">
            <v>MCCB 60 A</v>
          </cell>
          <cell r="C366" t="str">
            <v>AAHJ</v>
          </cell>
        </row>
        <row r="367">
          <cell r="C367" t="str">
            <v>KODE</v>
          </cell>
        </row>
        <row r="368">
          <cell r="A368">
            <v>1181</v>
          </cell>
          <cell r="B368" t="str">
            <v>MCCB 100 A</v>
          </cell>
          <cell r="C368" t="str">
            <v>AAHA</v>
          </cell>
        </row>
        <row r="369">
          <cell r="C369" t="str">
            <v>KODE</v>
          </cell>
        </row>
        <row r="370">
          <cell r="A370">
            <v>1182</v>
          </cell>
          <cell r="B370" t="str">
            <v>NFB 400 A</v>
          </cell>
          <cell r="C370" t="str">
            <v>AAHB</v>
          </cell>
        </row>
        <row r="371">
          <cell r="C371" t="str">
            <v>KODE</v>
          </cell>
        </row>
        <row r="372">
          <cell r="A372">
            <v>1183</v>
          </cell>
          <cell r="B372" t="str">
            <v>NFB 50 A</v>
          </cell>
          <cell r="C372" t="str">
            <v>AAHC</v>
          </cell>
        </row>
        <row r="373">
          <cell r="C373" t="str">
            <v>KODE</v>
          </cell>
        </row>
        <row r="374">
          <cell r="A374">
            <v>1184</v>
          </cell>
          <cell r="B374" t="str">
            <v xml:space="preserve">NFB 60 A </v>
          </cell>
          <cell r="C374" t="str">
            <v>AAHD</v>
          </cell>
        </row>
        <row r="375">
          <cell r="C375" t="str">
            <v>KODE</v>
          </cell>
        </row>
        <row r="376">
          <cell r="A376">
            <v>1185</v>
          </cell>
          <cell r="B376" t="str">
            <v xml:space="preserve">NFB 80 A </v>
          </cell>
          <cell r="C376" t="str">
            <v>AAHE</v>
          </cell>
        </row>
        <row r="377">
          <cell r="C377" t="str">
            <v>KODE</v>
          </cell>
        </row>
        <row r="378">
          <cell r="A378">
            <v>1186</v>
          </cell>
          <cell r="B378" t="str">
            <v xml:space="preserve">NFB 100 A </v>
          </cell>
          <cell r="C378" t="str">
            <v>AAHF</v>
          </cell>
        </row>
        <row r="379">
          <cell r="C379" t="str">
            <v>KODE</v>
          </cell>
        </row>
        <row r="380">
          <cell r="A380">
            <v>1187</v>
          </cell>
          <cell r="B380" t="str">
            <v xml:space="preserve">NFB 125 A </v>
          </cell>
          <cell r="C380" t="str">
            <v>AAHG</v>
          </cell>
        </row>
        <row r="381">
          <cell r="C381" t="str">
            <v>KODE</v>
          </cell>
        </row>
        <row r="382">
          <cell r="A382">
            <v>1188</v>
          </cell>
          <cell r="B382" t="str">
            <v xml:space="preserve">NFB 150 A </v>
          </cell>
          <cell r="C382" t="str">
            <v>AAHH</v>
          </cell>
        </row>
        <row r="383">
          <cell r="C383" t="str">
            <v>KODE</v>
          </cell>
        </row>
        <row r="384">
          <cell r="A384">
            <v>1189</v>
          </cell>
          <cell r="B384" t="str">
            <v xml:space="preserve">NFB 250 A </v>
          </cell>
          <cell r="C384" t="str">
            <v>AAHI</v>
          </cell>
        </row>
        <row r="385">
          <cell r="C385" t="str">
            <v>KODE</v>
          </cell>
        </row>
        <row r="386">
          <cell r="A386">
            <v>1190</v>
          </cell>
          <cell r="B386" t="str">
            <v>Nol klem</v>
          </cell>
          <cell r="C386" t="str">
            <v>AAIJ</v>
          </cell>
        </row>
        <row r="387">
          <cell r="C387" t="str">
            <v>KODE</v>
          </cell>
        </row>
        <row r="388">
          <cell r="A388">
            <v>1191</v>
          </cell>
          <cell r="B388" t="str">
            <v>NT Fius 63 A</v>
          </cell>
          <cell r="C388" t="str">
            <v>AAIA</v>
          </cell>
        </row>
        <row r="389">
          <cell r="C389" t="str">
            <v>KODE</v>
          </cell>
        </row>
        <row r="390">
          <cell r="A390">
            <v>1192</v>
          </cell>
          <cell r="B390" t="str">
            <v>NT Fius 80 A</v>
          </cell>
          <cell r="C390" t="str">
            <v>AAIB</v>
          </cell>
        </row>
        <row r="391">
          <cell r="C391" t="str">
            <v>KODE</v>
          </cell>
        </row>
        <row r="392">
          <cell r="A392">
            <v>1193</v>
          </cell>
          <cell r="B392" t="str">
            <v>NT Fius 100 A</v>
          </cell>
          <cell r="C392" t="str">
            <v>AAIC</v>
          </cell>
        </row>
        <row r="393">
          <cell r="C393" t="str">
            <v>KODE</v>
          </cell>
        </row>
        <row r="394">
          <cell r="A394">
            <v>1194</v>
          </cell>
          <cell r="B394" t="str">
            <v>NT Fius 125 A</v>
          </cell>
          <cell r="C394" t="str">
            <v>AAID</v>
          </cell>
        </row>
        <row r="395">
          <cell r="C395" t="str">
            <v>KODE</v>
          </cell>
        </row>
        <row r="396">
          <cell r="A396">
            <v>1195</v>
          </cell>
          <cell r="B396" t="str">
            <v>NT Fius 160 A</v>
          </cell>
          <cell r="C396" t="str">
            <v>AAIE</v>
          </cell>
        </row>
        <row r="397">
          <cell r="C397" t="str">
            <v>KODE</v>
          </cell>
        </row>
        <row r="398">
          <cell r="A398">
            <v>1196</v>
          </cell>
          <cell r="B398" t="str">
            <v>NT Fius 200 A</v>
          </cell>
          <cell r="C398" t="str">
            <v>AAIF</v>
          </cell>
        </row>
        <row r="399">
          <cell r="C399" t="str">
            <v>KODE</v>
          </cell>
        </row>
        <row r="400">
          <cell r="A400">
            <v>1197</v>
          </cell>
          <cell r="B400" t="str">
            <v>NT Fius 250 A</v>
          </cell>
          <cell r="C400" t="str">
            <v>AAIG</v>
          </cell>
        </row>
        <row r="401">
          <cell r="C401" t="str">
            <v>KODE</v>
          </cell>
        </row>
        <row r="402">
          <cell r="A402">
            <v>1198</v>
          </cell>
          <cell r="B402" t="str">
            <v>NT Fius 300 A</v>
          </cell>
          <cell r="C402" t="str">
            <v>AAIH</v>
          </cell>
        </row>
        <row r="403">
          <cell r="C403" t="str">
            <v>KODE</v>
          </cell>
        </row>
        <row r="404">
          <cell r="A404">
            <v>1199</v>
          </cell>
          <cell r="B404" t="str">
            <v>NYA 1,5 mm</v>
          </cell>
          <cell r="C404" t="str">
            <v>AAII</v>
          </cell>
        </row>
        <row r="405">
          <cell r="C405" t="str">
            <v>KODE</v>
          </cell>
        </row>
        <row r="406">
          <cell r="A406">
            <v>1200</v>
          </cell>
          <cell r="B406" t="str">
            <v>NYA 2,5 mm</v>
          </cell>
          <cell r="C406" t="str">
            <v>ABJJ</v>
          </cell>
        </row>
        <row r="407">
          <cell r="C407" t="str">
            <v>KODE</v>
          </cell>
        </row>
        <row r="408">
          <cell r="A408">
            <v>1201</v>
          </cell>
          <cell r="B408" t="str">
            <v>NYM 2 x 1,5 mm</v>
          </cell>
          <cell r="C408" t="str">
            <v>ABJA</v>
          </cell>
        </row>
        <row r="409">
          <cell r="C409" t="str">
            <v>KODE</v>
          </cell>
        </row>
        <row r="410">
          <cell r="A410">
            <v>1202</v>
          </cell>
          <cell r="B410" t="str">
            <v>NYM 2 x 2,5 mm</v>
          </cell>
          <cell r="C410" t="str">
            <v>ABJB</v>
          </cell>
        </row>
        <row r="411">
          <cell r="C411" t="str">
            <v>KODE</v>
          </cell>
        </row>
        <row r="412">
          <cell r="A412">
            <v>1203</v>
          </cell>
          <cell r="B412" t="str">
            <v>NYM 3 x 1,5 mm</v>
          </cell>
          <cell r="C412" t="str">
            <v>ABJC</v>
          </cell>
        </row>
        <row r="413">
          <cell r="C413" t="str">
            <v>KODE</v>
          </cell>
        </row>
        <row r="414">
          <cell r="A414">
            <v>1204</v>
          </cell>
          <cell r="B414" t="str">
            <v>NYM 3 x 2,5 mm</v>
          </cell>
          <cell r="C414" t="str">
            <v>ABJD</v>
          </cell>
        </row>
        <row r="415">
          <cell r="C415" t="str">
            <v>KODE</v>
          </cell>
        </row>
        <row r="416">
          <cell r="A416">
            <v>1205</v>
          </cell>
          <cell r="B416" t="str">
            <v>NYM 3 x 2,5 mm/SP</v>
          </cell>
          <cell r="C416" t="str">
            <v>ABJE</v>
          </cell>
        </row>
        <row r="417">
          <cell r="C417" t="str">
            <v>KODE</v>
          </cell>
        </row>
        <row r="418">
          <cell r="A418">
            <v>1206</v>
          </cell>
          <cell r="B418" t="str">
            <v>NYM 3 x 4 mm</v>
          </cell>
          <cell r="C418" t="str">
            <v>ABJF</v>
          </cell>
        </row>
        <row r="419">
          <cell r="C419" t="str">
            <v>KODE</v>
          </cell>
        </row>
        <row r="420">
          <cell r="A420">
            <v>1207</v>
          </cell>
          <cell r="B420" t="str">
            <v>NYM 3 x 6 mm</v>
          </cell>
          <cell r="C420" t="str">
            <v>ABJG</v>
          </cell>
        </row>
        <row r="421">
          <cell r="C421" t="str">
            <v>KODE</v>
          </cell>
        </row>
        <row r="422">
          <cell r="A422">
            <v>1208</v>
          </cell>
          <cell r="B422" t="str">
            <v>NYM 4 x 2,5 mm/SP</v>
          </cell>
          <cell r="C422" t="str">
            <v>ABJH</v>
          </cell>
        </row>
        <row r="423">
          <cell r="C423" t="str">
            <v>KODE</v>
          </cell>
        </row>
        <row r="424">
          <cell r="A424">
            <v>1209</v>
          </cell>
          <cell r="B424" t="str">
            <v xml:space="preserve">NYM 4 x 2,5 mm  </v>
          </cell>
          <cell r="C424" t="str">
            <v>ABJI</v>
          </cell>
        </row>
        <row r="425">
          <cell r="C425" t="str">
            <v>KODE</v>
          </cell>
        </row>
        <row r="426">
          <cell r="A426">
            <v>1210</v>
          </cell>
          <cell r="B426" t="str">
            <v>NYM 4 x 6 mm</v>
          </cell>
          <cell r="C426" t="str">
            <v>ABAJ</v>
          </cell>
        </row>
        <row r="427">
          <cell r="C427" t="str">
            <v>KODE</v>
          </cell>
        </row>
        <row r="428">
          <cell r="A428">
            <v>1211</v>
          </cell>
          <cell r="B428" t="str">
            <v>NYY 2 x 2,5 mm</v>
          </cell>
          <cell r="C428" t="str">
            <v>ABAA</v>
          </cell>
        </row>
        <row r="429">
          <cell r="C429" t="str">
            <v>KODE</v>
          </cell>
        </row>
        <row r="430">
          <cell r="A430">
            <v>1212</v>
          </cell>
          <cell r="B430" t="str">
            <v>NYY 2 x 10 mm</v>
          </cell>
          <cell r="C430" t="str">
            <v>ABAB</v>
          </cell>
        </row>
        <row r="431">
          <cell r="C431" t="str">
            <v>KODE</v>
          </cell>
        </row>
        <row r="432">
          <cell r="A432">
            <v>1213</v>
          </cell>
          <cell r="B432" t="str">
            <v>NYY 3 x 1,5 mm</v>
          </cell>
          <cell r="C432" t="str">
            <v>ABAC</v>
          </cell>
        </row>
        <row r="433">
          <cell r="C433" t="str">
            <v>KODE</v>
          </cell>
        </row>
        <row r="434">
          <cell r="A434">
            <v>1214</v>
          </cell>
          <cell r="B434" t="str">
            <v>NYY 3 x 2,5 mm</v>
          </cell>
          <cell r="C434" t="str">
            <v>ABAD</v>
          </cell>
        </row>
        <row r="435">
          <cell r="C435" t="str">
            <v>KODE</v>
          </cell>
        </row>
        <row r="436">
          <cell r="A436">
            <v>1215</v>
          </cell>
          <cell r="B436" t="str">
            <v>NYY 3 x 4 mm</v>
          </cell>
          <cell r="C436" t="str">
            <v>ABAE</v>
          </cell>
        </row>
        <row r="437">
          <cell r="C437" t="str">
            <v>KODE</v>
          </cell>
        </row>
        <row r="438">
          <cell r="A438">
            <v>1216</v>
          </cell>
          <cell r="B438" t="str">
            <v>NYY 3 x 6 mm</v>
          </cell>
          <cell r="C438" t="str">
            <v>ABAF</v>
          </cell>
        </row>
        <row r="439">
          <cell r="C439" t="str">
            <v>KODE</v>
          </cell>
        </row>
        <row r="440">
          <cell r="A440">
            <v>1217</v>
          </cell>
          <cell r="B440" t="str">
            <v>NYY 3 x 10 mm</v>
          </cell>
          <cell r="C440" t="str">
            <v>ABAG</v>
          </cell>
        </row>
        <row r="441">
          <cell r="C441" t="str">
            <v>KODE</v>
          </cell>
        </row>
        <row r="442">
          <cell r="A442">
            <v>1218</v>
          </cell>
          <cell r="B442" t="str">
            <v>NYY 3 x 16 mm</v>
          </cell>
          <cell r="C442" t="str">
            <v>ABAH</v>
          </cell>
        </row>
        <row r="443">
          <cell r="C443" t="str">
            <v>KODE</v>
          </cell>
        </row>
        <row r="444">
          <cell r="A444">
            <v>1219</v>
          </cell>
          <cell r="B444" t="str">
            <v>NYY 4 x 1,5 mm</v>
          </cell>
          <cell r="C444" t="str">
            <v>ABAI</v>
          </cell>
        </row>
        <row r="445">
          <cell r="C445" t="str">
            <v>KODE</v>
          </cell>
        </row>
        <row r="446">
          <cell r="A446">
            <v>1220</v>
          </cell>
          <cell r="B446" t="str">
            <v>NYY 4 x 2,5 mm</v>
          </cell>
          <cell r="C446" t="str">
            <v>ABBJ</v>
          </cell>
        </row>
        <row r="447">
          <cell r="C447" t="str">
            <v>KODE</v>
          </cell>
        </row>
        <row r="448">
          <cell r="A448">
            <v>1221</v>
          </cell>
          <cell r="B448" t="str">
            <v>NYY 4 x 6 mm</v>
          </cell>
          <cell r="C448" t="str">
            <v>ABBA</v>
          </cell>
        </row>
        <row r="449">
          <cell r="C449" t="str">
            <v>KODE</v>
          </cell>
        </row>
        <row r="450">
          <cell r="A450">
            <v>1222</v>
          </cell>
          <cell r="B450" t="str">
            <v>NYY 4 x 10 mm</v>
          </cell>
          <cell r="C450" t="str">
            <v>ABBB</v>
          </cell>
        </row>
        <row r="451">
          <cell r="C451" t="str">
            <v>KODE</v>
          </cell>
        </row>
        <row r="452">
          <cell r="A452">
            <v>1223</v>
          </cell>
          <cell r="B452" t="str">
            <v>NYY 4 x 16 mm</v>
          </cell>
          <cell r="C452" t="str">
            <v>ABBC</v>
          </cell>
        </row>
        <row r="453">
          <cell r="C453" t="str">
            <v>KODE</v>
          </cell>
        </row>
        <row r="454">
          <cell r="A454">
            <v>1224</v>
          </cell>
          <cell r="B454" t="str">
            <v>NYY 4 x 25 mm</v>
          </cell>
          <cell r="C454" t="str">
            <v>ABBD</v>
          </cell>
        </row>
        <row r="455">
          <cell r="C455" t="str">
            <v>KODE</v>
          </cell>
        </row>
        <row r="456">
          <cell r="A456">
            <v>1225</v>
          </cell>
          <cell r="B456" t="str">
            <v>Oli B 40 Biesel</v>
          </cell>
          <cell r="C456" t="str">
            <v>ABBE</v>
          </cell>
        </row>
        <row r="457">
          <cell r="C457" t="str">
            <v>KODE</v>
          </cell>
        </row>
        <row r="458">
          <cell r="A458">
            <v>1226</v>
          </cell>
          <cell r="B458" t="str">
            <v>Oli Super SG Bensin</v>
          </cell>
          <cell r="C458" t="str">
            <v>ABBF</v>
          </cell>
        </row>
        <row r="459">
          <cell r="C459" t="str">
            <v>KODE</v>
          </cell>
        </row>
        <row r="460">
          <cell r="A460">
            <v>1227</v>
          </cell>
          <cell r="B460" t="str">
            <v>OK Type 1</v>
          </cell>
          <cell r="C460" t="str">
            <v>ABBG</v>
          </cell>
        </row>
        <row r="461">
          <cell r="C461" t="str">
            <v>KODE</v>
          </cell>
        </row>
        <row r="462">
          <cell r="A462">
            <v>1228</v>
          </cell>
          <cell r="B462" t="str">
            <v>OK Type 3</v>
          </cell>
          <cell r="C462" t="str">
            <v>ABBH</v>
          </cell>
        </row>
        <row r="463">
          <cell r="C463" t="str">
            <v>KODE</v>
          </cell>
        </row>
        <row r="464">
          <cell r="A464">
            <v>1229</v>
          </cell>
          <cell r="B464" t="str">
            <v>Paku reng</v>
          </cell>
          <cell r="C464" t="str">
            <v>ABBI</v>
          </cell>
        </row>
        <row r="465">
          <cell r="C465" t="str">
            <v>KODE</v>
          </cell>
        </row>
        <row r="466">
          <cell r="A466">
            <v>1230</v>
          </cell>
          <cell r="B466" t="str">
            <v>Paku sekrup</v>
          </cell>
          <cell r="C466" t="str">
            <v>ABCJ</v>
          </cell>
        </row>
        <row r="467">
          <cell r="C467" t="str">
            <v>KODE</v>
          </cell>
        </row>
        <row r="468">
          <cell r="A468">
            <v>1231</v>
          </cell>
          <cell r="B468" t="str">
            <v>Pipa 5/8 biasa</v>
          </cell>
          <cell r="C468" t="str">
            <v>ABCA</v>
          </cell>
        </row>
        <row r="469">
          <cell r="C469" t="str">
            <v>KODE</v>
          </cell>
        </row>
        <row r="470">
          <cell r="A470">
            <v>1232</v>
          </cell>
          <cell r="B470" t="str">
            <v>Pipa 5/8 maspion</v>
          </cell>
          <cell r="C470" t="str">
            <v>ABCB</v>
          </cell>
        </row>
        <row r="471">
          <cell r="C471" t="str">
            <v>KODE</v>
          </cell>
        </row>
        <row r="472">
          <cell r="A472">
            <v>1233</v>
          </cell>
          <cell r="B472" t="str">
            <v>Pipa galvanis</v>
          </cell>
          <cell r="C472" t="str">
            <v>ABCC</v>
          </cell>
        </row>
        <row r="473">
          <cell r="C473" t="str">
            <v>KODE</v>
          </cell>
        </row>
        <row r="474">
          <cell r="A474">
            <v>1234</v>
          </cell>
          <cell r="B474" t="str">
            <v>Pipa clipsal</v>
          </cell>
          <cell r="C474" t="str">
            <v>ABCD</v>
          </cell>
        </row>
        <row r="475">
          <cell r="C475" t="str">
            <v>KODE</v>
          </cell>
        </row>
        <row r="476">
          <cell r="A476">
            <v>1235</v>
          </cell>
          <cell r="B476" t="str">
            <v>Pipa midium B 2"</v>
          </cell>
          <cell r="C476" t="str">
            <v>ABCE</v>
          </cell>
        </row>
        <row r="477">
          <cell r="C477" t="str">
            <v>KODE</v>
          </cell>
        </row>
        <row r="478">
          <cell r="A478">
            <v>1236</v>
          </cell>
          <cell r="B478" t="str">
            <v>Pipa midium B 3"</v>
          </cell>
          <cell r="C478" t="str">
            <v>ABCF</v>
          </cell>
        </row>
        <row r="479">
          <cell r="C479" t="str">
            <v>KODE</v>
          </cell>
        </row>
        <row r="480">
          <cell r="A480">
            <v>1237</v>
          </cell>
          <cell r="B480" t="str">
            <v>Pipa midium B 4"</v>
          </cell>
          <cell r="C480" t="str">
            <v>ABCG</v>
          </cell>
        </row>
        <row r="481">
          <cell r="C481" t="str">
            <v>KODE</v>
          </cell>
        </row>
        <row r="482">
          <cell r="A482">
            <v>1238</v>
          </cell>
          <cell r="B482" t="str">
            <v>Pipa midium B 5"</v>
          </cell>
          <cell r="C482" t="str">
            <v>ABCH</v>
          </cell>
        </row>
        <row r="483">
          <cell r="C483" t="str">
            <v>KODE</v>
          </cell>
        </row>
        <row r="484">
          <cell r="A484">
            <v>1239</v>
          </cell>
          <cell r="B484" t="str">
            <v>Plat trafo</v>
          </cell>
          <cell r="C484" t="str">
            <v>ABCI</v>
          </cell>
        </row>
        <row r="485">
          <cell r="C485" t="str">
            <v>KODE</v>
          </cell>
        </row>
        <row r="486">
          <cell r="A486">
            <v>1240</v>
          </cell>
          <cell r="B486" t="str">
            <v>Pliser</v>
          </cell>
          <cell r="C486" t="str">
            <v>ABDJ</v>
          </cell>
        </row>
        <row r="487">
          <cell r="C487" t="str">
            <v>KODE</v>
          </cell>
        </row>
        <row r="488">
          <cell r="A488">
            <v>1241</v>
          </cell>
          <cell r="B488" t="str">
            <v>Pol C9 - 100</v>
          </cell>
          <cell r="C488" t="str">
            <v>ABDA</v>
          </cell>
        </row>
        <row r="489">
          <cell r="C489" t="str">
            <v>KODE</v>
          </cell>
        </row>
        <row r="490">
          <cell r="A490">
            <v>1242</v>
          </cell>
          <cell r="B490" t="str">
            <v>Pol C9 - 200</v>
          </cell>
          <cell r="C490" t="str">
            <v>ABDB</v>
          </cell>
        </row>
        <row r="491">
          <cell r="C491" t="str">
            <v>KODE</v>
          </cell>
        </row>
        <row r="492">
          <cell r="A492">
            <v>1243</v>
          </cell>
          <cell r="B492" t="str">
            <v>Pol C11 - 200</v>
          </cell>
          <cell r="C492" t="str">
            <v>ABDC</v>
          </cell>
        </row>
        <row r="493">
          <cell r="C493" t="str">
            <v>KODE</v>
          </cell>
        </row>
        <row r="494">
          <cell r="A494">
            <v>1244</v>
          </cell>
          <cell r="B494" t="str">
            <v>Pol C11 - 350</v>
          </cell>
          <cell r="C494" t="str">
            <v>ABDD</v>
          </cell>
        </row>
        <row r="495">
          <cell r="C495" t="str">
            <v>KODE</v>
          </cell>
        </row>
        <row r="496">
          <cell r="A496">
            <v>1245</v>
          </cell>
          <cell r="B496" t="str">
            <v>Pol C12 - 350</v>
          </cell>
          <cell r="C496" t="str">
            <v>ABDE</v>
          </cell>
        </row>
        <row r="497">
          <cell r="C497" t="str">
            <v>KODE</v>
          </cell>
        </row>
        <row r="498">
          <cell r="A498">
            <v>1246</v>
          </cell>
          <cell r="B498" t="str">
            <v>Polben Fleksibel</v>
          </cell>
          <cell r="C498" t="str">
            <v>ABDF</v>
          </cell>
        </row>
        <row r="499">
          <cell r="C499" t="str">
            <v>KODE</v>
          </cell>
        </row>
        <row r="500">
          <cell r="A500">
            <v>1247</v>
          </cell>
          <cell r="B500" t="str">
            <v>Polben DR 3,5"</v>
          </cell>
          <cell r="C500" t="str">
            <v>ABDG</v>
          </cell>
        </row>
        <row r="501">
          <cell r="C501" t="str">
            <v>KODE</v>
          </cell>
        </row>
        <row r="502">
          <cell r="A502">
            <v>1248</v>
          </cell>
          <cell r="B502" t="str">
            <v>Polben DR 4,5"</v>
          </cell>
          <cell r="C502" t="str">
            <v>ABDH</v>
          </cell>
        </row>
        <row r="503">
          <cell r="C503" t="str">
            <v>KODE</v>
          </cell>
        </row>
        <row r="504">
          <cell r="A504">
            <v>1249</v>
          </cell>
          <cell r="B504" t="str">
            <v>Polben DR 5,5".</v>
          </cell>
          <cell r="C504" t="str">
            <v>ABDI</v>
          </cell>
        </row>
        <row r="505">
          <cell r="C505" t="str">
            <v>KODE</v>
          </cell>
        </row>
        <row r="506">
          <cell r="A506">
            <v>1250</v>
          </cell>
          <cell r="B506" t="str">
            <v>Polben DR 6,5"</v>
          </cell>
          <cell r="C506" t="str">
            <v>ABEJ</v>
          </cell>
        </row>
        <row r="507">
          <cell r="C507" t="str">
            <v>KODE</v>
          </cell>
        </row>
        <row r="508">
          <cell r="A508">
            <v>1251</v>
          </cell>
          <cell r="B508" t="str">
            <v>Polben DR 7,5"</v>
          </cell>
          <cell r="C508" t="str">
            <v>ABEA</v>
          </cell>
        </row>
        <row r="509">
          <cell r="C509" t="str">
            <v>KODE</v>
          </cell>
        </row>
        <row r="510">
          <cell r="A510">
            <v>1252</v>
          </cell>
          <cell r="B510" t="str">
            <v>Polben DR 8,5"</v>
          </cell>
          <cell r="C510" t="str">
            <v>ABEB</v>
          </cell>
        </row>
        <row r="511">
          <cell r="C511" t="str">
            <v>KODE</v>
          </cell>
        </row>
        <row r="512">
          <cell r="A512">
            <v>1253</v>
          </cell>
          <cell r="B512" t="str">
            <v>Polben DR 10,5"</v>
          </cell>
          <cell r="C512" t="str">
            <v>ABEC</v>
          </cell>
        </row>
        <row r="513">
          <cell r="C513" t="str">
            <v>KODE</v>
          </cell>
        </row>
        <row r="514">
          <cell r="A514">
            <v>1254</v>
          </cell>
          <cell r="B514" t="str">
            <v>Polben SA 7,5"</v>
          </cell>
          <cell r="C514" t="str">
            <v>ABED</v>
          </cell>
        </row>
        <row r="515">
          <cell r="C515" t="str">
            <v>KODE</v>
          </cell>
        </row>
        <row r="516">
          <cell r="A516">
            <v>1255</v>
          </cell>
          <cell r="B516" t="str">
            <v>Polben SA 8,5"</v>
          </cell>
          <cell r="C516" t="str">
            <v>ABEE</v>
          </cell>
        </row>
        <row r="517">
          <cell r="C517" t="str">
            <v>KODE</v>
          </cell>
        </row>
        <row r="518">
          <cell r="A518">
            <v>1256</v>
          </cell>
          <cell r="B518" t="str">
            <v>Polben DA 4,5"</v>
          </cell>
          <cell r="C518" t="str">
            <v>ABEF</v>
          </cell>
        </row>
        <row r="519">
          <cell r="C519" t="str">
            <v>KODE</v>
          </cell>
        </row>
        <row r="520">
          <cell r="A520">
            <v>1257</v>
          </cell>
          <cell r="B520" t="str">
            <v>Polben DA 7,5"</v>
          </cell>
          <cell r="C520" t="str">
            <v>ABEG</v>
          </cell>
        </row>
        <row r="521">
          <cell r="C521" t="str">
            <v>KODE</v>
          </cell>
        </row>
        <row r="522">
          <cell r="A522">
            <v>1258</v>
          </cell>
          <cell r="B522" t="str">
            <v>Protectif</v>
          </cell>
          <cell r="C522" t="str">
            <v>ABEH</v>
          </cell>
        </row>
        <row r="523">
          <cell r="C523" t="str">
            <v>KODE</v>
          </cell>
        </row>
        <row r="524">
          <cell r="A524">
            <v>1259</v>
          </cell>
          <cell r="B524" t="str">
            <v>Rekolit 30/30</v>
          </cell>
          <cell r="C524" t="str">
            <v>ABEI</v>
          </cell>
        </row>
        <row r="525">
          <cell r="C525" t="str">
            <v>KODE</v>
          </cell>
        </row>
        <row r="526">
          <cell r="A526">
            <v>1260</v>
          </cell>
          <cell r="B526" t="str">
            <v>Rekolit 30/40</v>
          </cell>
          <cell r="C526" t="str">
            <v>ABFJ</v>
          </cell>
        </row>
        <row r="527">
          <cell r="C527" t="str">
            <v>KODE</v>
          </cell>
        </row>
        <row r="528">
          <cell r="A528">
            <v>1261</v>
          </cell>
          <cell r="B528" t="str">
            <v>R Per SS 10 mm</v>
          </cell>
          <cell r="C528" t="str">
            <v>ABFA</v>
          </cell>
        </row>
        <row r="529">
          <cell r="C529" t="str">
            <v>KODE</v>
          </cell>
        </row>
        <row r="530">
          <cell r="A530">
            <v>1262</v>
          </cell>
          <cell r="B530" t="str">
            <v>R Per SS 12 mm</v>
          </cell>
          <cell r="C530" t="str">
            <v>ABFB</v>
          </cell>
        </row>
        <row r="531">
          <cell r="C531" t="str">
            <v>KODE</v>
          </cell>
        </row>
        <row r="532">
          <cell r="A532">
            <v>1263</v>
          </cell>
          <cell r="B532" t="str">
            <v>R Plat SS 10 mm</v>
          </cell>
          <cell r="C532" t="str">
            <v>ABFC</v>
          </cell>
        </row>
        <row r="533">
          <cell r="C533" t="str">
            <v>KODE</v>
          </cell>
        </row>
        <row r="534">
          <cell r="A534">
            <v>1264</v>
          </cell>
          <cell r="B534" t="str">
            <v>R Plat SS 12 mm</v>
          </cell>
          <cell r="C534" t="str">
            <v>ABFD</v>
          </cell>
        </row>
        <row r="535">
          <cell r="C535" t="str">
            <v>KODE</v>
          </cell>
        </row>
        <row r="536">
          <cell r="A536">
            <v>1265</v>
          </cell>
          <cell r="B536" t="str">
            <v>Rel Koper</v>
          </cell>
          <cell r="C536" t="str">
            <v>ABFE</v>
          </cell>
        </row>
        <row r="537">
          <cell r="C537" t="str">
            <v>KODE</v>
          </cell>
        </row>
        <row r="538">
          <cell r="A538">
            <v>1266</v>
          </cell>
          <cell r="B538" t="str">
            <v>Rel MCB</v>
          </cell>
          <cell r="C538" t="str">
            <v>ABFF</v>
          </cell>
        </row>
        <row r="539">
          <cell r="C539" t="str">
            <v>KODE</v>
          </cell>
        </row>
        <row r="540">
          <cell r="A540">
            <v>1267</v>
          </cell>
          <cell r="B540" t="str">
            <v>Roset kayu</v>
          </cell>
          <cell r="C540" t="str">
            <v>ABFG</v>
          </cell>
        </row>
        <row r="541">
          <cell r="C541" t="str">
            <v>KODE</v>
          </cell>
        </row>
        <row r="542">
          <cell r="A542">
            <v>1268</v>
          </cell>
          <cell r="B542" t="str">
            <v>Saklar Engkel ( biasa )</v>
          </cell>
          <cell r="C542" t="str">
            <v>ABFH</v>
          </cell>
        </row>
        <row r="543">
          <cell r="C543" t="str">
            <v>KODE</v>
          </cell>
        </row>
        <row r="544">
          <cell r="A544">
            <v>1269</v>
          </cell>
          <cell r="B544" t="str">
            <v>Saklar Engkel  ( broco )</v>
          </cell>
          <cell r="C544" t="str">
            <v>ABFI</v>
          </cell>
        </row>
        <row r="545">
          <cell r="C545" t="str">
            <v>KODE</v>
          </cell>
        </row>
        <row r="546">
          <cell r="A546">
            <v>1270</v>
          </cell>
          <cell r="B546" t="str">
            <v>Saklar Engkel (  NUJI )</v>
          </cell>
          <cell r="C546" t="str">
            <v>ABGJ</v>
          </cell>
        </row>
        <row r="547">
          <cell r="C547" t="str">
            <v>KODE</v>
          </cell>
        </row>
        <row r="548">
          <cell r="A548">
            <v>1271</v>
          </cell>
          <cell r="B548" t="str">
            <v>Saklar Engkel ( Grasio )</v>
          </cell>
          <cell r="C548" t="str">
            <v>ABGA</v>
          </cell>
        </row>
        <row r="549">
          <cell r="C549" t="str">
            <v>KODE</v>
          </cell>
        </row>
        <row r="550">
          <cell r="A550">
            <v>1272</v>
          </cell>
          <cell r="B550" t="str">
            <v>Saklar Seri ( Biasa )</v>
          </cell>
          <cell r="C550" t="str">
            <v>ABGB</v>
          </cell>
        </row>
        <row r="551">
          <cell r="C551" t="str">
            <v>KODE</v>
          </cell>
        </row>
        <row r="552">
          <cell r="A552">
            <v>1273</v>
          </cell>
          <cell r="B552" t="str">
            <v>Saklar Seri ( Broco )</v>
          </cell>
          <cell r="C552" t="str">
            <v>ABGC</v>
          </cell>
        </row>
        <row r="553">
          <cell r="C553" t="str">
            <v>KODE</v>
          </cell>
        </row>
        <row r="554">
          <cell r="A554">
            <v>1274</v>
          </cell>
          <cell r="B554" t="str">
            <v>Saklar Seri ( NUJI )</v>
          </cell>
          <cell r="C554" t="str">
            <v>ABGD</v>
          </cell>
        </row>
        <row r="555">
          <cell r="C555" t="str">
            <v>KODE</v>
          </cell>
        </row>
        <row r="556">
          <cell r="A556">
            <v>1275</v>
          </cell>
          <cell r="B556" t="str">
            <v>Saklar Seri ( Grasio )</v>
          </cell>
          <cell r="C556" t="str">
            <v>ABGE</v>
          </cell>
        </row>
        <row r="557">
          <cell r="C557" t="str">
            <v>KODE</v>
          </cell>
        </row>
        <row r="558">
          <cell r="A558">
            <v>1276</v>
          </cell>
          <cell r="B558" t="str">
            <v>Stop Kontak ( biasa )</v>
          </cell>
          <cell r="C558" t="str">
            <v>ABGF</v>
          </cell>
        </row>
        <row r="559">
          <cell r="C559" t="str">
            <v>KODE</v>
          </cell>
        </row>
        <row r="560">
          <cell r="A560">
            <v>1277</v>
          </cell>
          <cell r="B560" t="str">
            <v>Stop Kontak ( Broco )</v>
          </cell>
          <cell r="C560" t="str">
            <v>ABGG</v>
          </cell>
        </row>
        <row r="561">
          <cell r="C561" t="str">
            <v>KODE</v>
          </cell>
        </row>
        <row r="562">
          <cell r="A562">
            <v>1278</v>
          </cell>
          <cell r="B562" t="str">
            <v>Stop Kontak ( NUJI )</v>
          </cell>
          <cell r="C562" t="str">
            <v>ABGH</v>
          </cell>
        </row>
        <row r="563">
          <cell r="C563" t="str">
            <v>KODE</v>
          </cell>
        </row>
        <row r="564">
          <cell r="A564">
            <v>1279</v>
          </cell>
          <cell r="B564" t="str">
            <v>Stop Kontak ( Grasio )</v>
          </cell>
          <cell r="C564" t="str">
            <v>ABGI</v>
          </cell>
        </row>
        <row r="565">
          <cell r="C565" t="str">
            <v>KODE</v>
          </cell>
        </row>
        <row r="566">
          <cell r="A566">
            <v>1280</v>
          </cell>
          <cell r="B566" t="str">
            <v>Saklar Engkel OB ( Broco )</v>
          </cell>
          <cell r="C566" t="str">
            <v>ABHJ</v>
          </cell>
        </row>
        <row r="567">
          <cell r="C567" t="str">
            <v>KODE</v>
          </cell>
        </row>
        <row r="568">
          <cell r="A568">
            <v>1281</v>
          </cell>
          <cell r="B568" t="str">
            <v>Saklar Seri     OB ( Broco )</v>
          </cell>
          <cell r="C568" t="str">
            <v>ABHA</v>
          </cell>
        </row>
        <row r="569">
          <cell r="C569" t="str">
            <v>KODE</v>
          </cell>
        </row>
        <row r="570">
          <cell r="A570">
            <v>1282</v>
          </cell>
          <cell r="B570" t="str">
            <v>Stop Kontak   OB ( Broco )</v>
          </cell>
          <cell r="C570" t="str">
            <v>ABHB</v>
          </cell>
        </row>
        <row r="571">
          <cell r="C571" t="str">
            <v>KODE</v>
          </cell>
        </row>
        <row r="572">
          <cell r="A572">
            <v>1283</v>
          </cell>
          <cell r="B572" t="str">
            <v>Saklar Seri  Legral</v>
          </cell>
          <cell r="C572" t="str">
            <v>ABHC</v>
          </cell>
        </row>
        <row r="573">
          <cell r="C573" t="str">
            <v>KODE</v>
          </cell>
        </row>
        <row r="574">
          <cell r="A574">
            <v>1284</v>
          </cell>
          <cell r="B574" t="str">
            <v>Stop Kontak Legral</v>
          </cell>
          <cell r="C574" t="str">
            <v>ABHD</v>
          </cell>
        </row>
        <row r="575">
          <cell r="C575" t="str">
            <v>KODE</v>
          </cell>
        </row>
        <row r="576">
          <cell r="A576">
            <v>1285</v>
          </cell>
          <cell r="B576" t="str">
            <v>Stop Kontak Telp</v>
          </cell>
          <cell r="C576" t="str">
            <v>ABHE</v>
          </cell>
        </row>
        <row r="577">
          <cell r="C577" t="str">
            <v>KODE</v>
          </cell>
        </row>
        <row r="578">
          <cell r="A578">
            <v>1286</v>
          </cell>
          <cell r="B578" t="str">
            <v>Stop Kontak AC</v>
          </cell>
          <cell r="C578" t="str">
            <v>ABHF</v>
          </cell>
        </row>
        <row r="579">
          <cell r="C579" t="str">
            <v>KODE</v>
          </cell>
        </row>
        <row r="580">
          <cell r="A580">
            <v>1287</v>
          </cell>
          <cell r="B580" t="str">
            <v>Stop Kontak TV</v>
          </cell>
          <cell r="C580" t="str">
            <v>ABHG</v>
          </cell>
        </row>
        <row r="581">
          <cell r="C581" t="str">
            <v>KODE</v>
          </cell>
        </row>
        <row r="582">
          <cell r="A582">
            <v>1288</v>
          </cell>
          <cell r="B582" t="str">
            <v>Set Braket</v>
          </cell>
          <cell r="C582" t="str">
            <v>ABHH</v>
          </cell>
        </row>
        <row r="583">
          <cell r="C583" t="str">
            <v>KODE</v>
          </cell>
        </row>
        <row r="584">
          <cell r="A584">
            <v>1289</v>
          </cell>
          <cell r="B584" t="str">
            <v>Siku 30 x 30 x 3 cm</v>
          </cell>
          <cell r="C584" t="str">
            <v>ABHI</v>
          </cell>
        </row>
        <row r="585">
          <cell r="C585" t="str">
            <v>KODE</v>
          </cell>
        </row>
        <row r="586">
          <cell r="A586">
            <v>1290</v>
          </cell>
          <cell r="B586" t="str">
            <v>Siku 40 x 40 x 6 cm</v>
          </cell>
          <cell r="C586" t="str">
            <v>ABIJ</v>
          </cell>
        </row>
        <row r="587">
          <cell r="C587" t="str">
            <v>KODE</v>
          </cell>
        </row>
        <row r="588">
          <cell r="A588">
            <v>1291</v>
          </cell>
          <cell r="B588" t="str">
            <v>Siku 60 x 60 x 6 cm</v>
          </cell>
          <cell r="C588" t="str">
            <v>ABIA</v>
          </cell>
        </row>
        <row r="589">
          <cell r="C589" t="str">
            <v>KODE</v>
          </cell>
        </row>
        <row r="590">
          <cell r="A590">
            <v>1292</v>
          </cell>
          <cell r="B590" t="str">
            <v>Siku 70 x 70 x 6 cm</v>
          </cell>
          <cell r="C590" t="str">
            <v>ABIB</v>
          </cell>
        </row>
        <row r="591">
          <cell r="C591" t="str">
            <v>KODE</v>
          </cell>
        </row>
        <row r="592">
          <cell r="A592">
            <v>1293</v>
          </cell>
          <cell r="B592" t="str">
            <v>Skun 10 mm</v>
          </cell>
          <cell r="C592" t="str">
            <v>ABIC</v>
          </cell>
        </row>
        <row r="593">
          <cell r="C593" t="str">
            <v>KODE</v>
          </cell>
        </row>
        <row r="594">
          <cell r="A594">
            <v>1294</v>
          </cell>
          <cell r="B594" t="str">
            <v>Skun 16 mm</v>
          </cell>
          <cell r="C594" t="str">
            <v>ABID</v>
          </cell>
        </row>
        <row r="595">
          <cell r="C595" t="str">
            <v>KODE</v>
          </cell>
        </row>
        <row r="596">
          <cell r="A596">
            <v>1295</v>
          </cell>
          <cell r="B596" t="str">
            <v>Skun 25 mm</v>
          </cell>
          <cell r="C596" t="str">
            <v>ABIE</v>
          </cell>
        </row>
        <row r="597">
          <cell r="C597" t="str">
            <v>KODE</v>
          </cell>
        </row>
        <row r="598">
          <cell r="A598">
            <v>1296</v>
          </cell>
          <cell r="B598" t="str">
            <v>Skun 35 mm</v>
          </cell>
          <cell r="C598" t="str">
            <v>ABIF</v>
          </cell>
        </row>
        <row r="599">
          <cell r="C599" t="str">
            <v>KODE</v>
          </cell>
        </row>
        <row r="600">
          <cell r="A600">
            <v>1297</v>
          </cell>
          <cell r="B600" t="str">
            <v>Skun 50 mm</v>
          </cell>
          <cell r="C600" t="str">
            <v>ABIG</v>
          </cell>
        </row>
        <row r="601">
          <cell r="C601" t="str">
            <v>KODE</v>
          </cell>
        </row>
        <row r="602">
          <cell r="A602">
            <v>1298</v>
          </cell>
          <cell r="B602" t="str">
            <v>Skun 70 mm</v>
          </cell>
          <cell r="C602" t="str">
            <v>ABIH</v>
          </cell>
        </row>
        <row r="603">
          <cell r="C603" t="str">
            <v>KODE</v>
          </cell>
        </row>
        <row r="604">
          <cell r="A604">
            <v>1299</v>
          </cell>
          <cell r="B604" t="str">
            <v>Skun 70 mm/ALCU</v>
          </cell>
          <cell r="C604" t="str">
            <v>ABII</v>
          </cell>
        </row>
        <row r="605">
          <cell r="C605" t="str">
            <v>KODE</v>
          </cell>
        </row>
        <row r="606">
          <cell r="A606">
            <v>1300</v>
          </cell>
          <cell r="B606" t="str">
            <v>Skun 70 mm/Tembaga</v>
          </cell>
          <cell r="C606" t="str">
            <v>ACJJ</v>
          </cell>
        </row>
        <row r="607">
          <cell r="C607" t="str">
            <v>KODE</v>
          </cell>
        </row>
        <row r="608">
          <cell r="A608">
            <v>1301</v>
          </cell>
          <cell r="B608" t="str">
            <v>Skun 120 mm</v>
          </cell>
          <cell r="C608" t="str">
            <v>ACJA</v>
          </cell>
        </row>
        <row r="609">
          <cell r="C609" t="str">
            <v>KODE</v>
          </cell>
        </row>
        <row r="610">
          <cell r="A610">
            <v>1302</v>
          </cell>
          <cell r="B610" t="str">
            <v>Skun 150 mm</v>
          </cell>
          <cell r="C610" t="str">
            <v>ACJB</v>
          </cell>
        </row>
        <row r="611">
          <cell r="C611" t="str">
            <v>KODE</v>
          </cell>
        </row>
        <row r="612">
          <cell r="A612">
            <v>1303</v>
          </cell>
          <cell r="B612" t="str">
            <v>Skun 240 mm/ALCU 2 lobang</v>
          </cell>
          <cell r="C612" t="str">
            <v>ACJC</v>
          </cell>
        </row>
        <row r="613">
          <cell r="C613" t="str">
            <v>KODE</v>
          </cell>
        </row>
        <row r="614">
          <cell r="A614">
            <v>1304</v>
          </cell>
          <cell r="B614" t="str">
            <v>Skun 300 mm</v>
          </cell>
          <cell r="C614" t="str">
            <v>ACJD</v>
          </cell>
        </row>
        <row r="615">
          <cell r="C615" t="str">
            <v>KODE</v>
          </cell>
        </row>
        <row r="616">
          <cell r="A616">
            <v>1305</v>
          </cell>
          <cell r="B616" t="str">
            <v>Sok</v>
          </cell>
          <cell r="C616" t="str">
            <v>ACJE</v>
          </cell>
        </row>
        <row r="617">
          <cell r="C617" t="str">
            <v>KODE</v>
          </cell>
        </row>
        <row r="618">
          <cell r="A618">
            <v>1306</v>
          </cell>
          <cell r="B618" t="str">
            <v>Spiral</v>
          </cell>
          <cell r="C618" t="str">
            <v>ACJF</v>
          </cell>
        </row>
        <row r="619">
          <cell r="C619" t="str">
            <v>KODE</v>
          </cell>
        </row>
        <row r="620">
          <cell r="A620">
            <v>1307</v>
          </cell>
          <cell r="B620" t="str">
            <v>Split 3/4"</v>
          </cell>
          <cell r="C620" t="str">
            <v>ACJG</v>
          </cell>
        </row>
        <row r="621">
          <cell r="C621" t="str">
            <v>KODE</v>
          </cell>
        </row>
        <row r="622">
          <cell r="A622">
            <v>1308</v>
          </cell>
          <cell r="B622" t="str">
            <v>Spool 532</v>
          </cell>
          <cell r="C622" t="str">
            <v>ACJH</v>
          </cell>
        </row>
        <row r="623">
          <cell r="C623" t="str">
            <v>KODE</v>
          </cell>
        </row>
        <row r="624">
          <cell r="A624">
            <v>1309</v>
          </cell>
          <cell r="B624" t="str">
            <v>Spool 534</v>
          </cell>
          <cell r="C624" t="str">
            <v>ACJI</v>
          </cell>
        </row>
        <row r="625">
          <cell r="C625" t="str">
            <v>KODE</v>
          </cell>
        </row>
        <row r="626">
          <cell r="A626">
            <v>1310</v>
          </cell>
          <cell r="B626" t="str">
            <v>Spot bar</v>
          </cell>
          <cell r="C626" t="str">
            <v>ACAJ</v>
          </cell>
        </row>
        <row r="627">
          <cell r="C627" t="str">
            <v>KODE</v>
          </cell>
        </row>
        <row r="628">
          <cell r="A628">
            <v>1311</v>
          </cell>
          <cell r="B628" t="str">
            <v>Spol Lite</v>
          </cell>
          <cell r="C628" t="str">
            <v>ACAA</v>
          </cell>
        </row>
        <row r="629">
          <cell r="C629" t="str">
            <v>KODE</v>
          </cell>
        </row>
        <row r="630">
          <cell r="A630">
            <v>1312</v>
          </cell>
          <cell r="B630" t="str">
            <v>Stang lampu</v>
          </cell>
          <cell r="C630" t="str">
            <v>ACAB</v>
          </cell>
        </row>
        <row r="631">
          <cell r="C631" t="str">
            <v>KODE</v>
          </cell>
        </row>
        <row r="632">
          <cell r="A632">
            <v>1313</v>
          </cell>
          <cell r="B632" t="str">
            <v>Stenlistil</v>
          </cell>
          <cell r="C632" t="str">
            <v>ACAC</v>
          </cell>
        </row>
        <row r="633">
          <cell r="C633" t="str">
            <v>KODE</v>
          </cell>
        </row>
        <row r="634">
          <cell r="A634">
            <v>1314</v>
          </cell>
          <cell r="B634" t="str">
            <v>Strain hook</v>
          </cell>
          <cell r="C634" t="str">
            <v>ACAD</v>
          </cell>
        </row>
        <row r="635">
          <cell r="C635" t="str">
            <v>KODE</v>
          </cell>
        </row>
        <row r="636">
          <cell r="A636">
            <v>1315</v>
          </cell>
          <cell r="B636" t="str">
            <v>String klem</v>
          </cell>
          <cell r="C636" t="str">
            <v>ACAE</v>
          </cell>
        </row>
        <row r="637">
          <cell r="C637" t="str">
            <v>KODE</v>
          </cell>
        </row>
        <row r="638">
          <cell r="A638">
            <v>1316</v>
          </cell>
          <cell r="B638" t="str">
            <v>Stroping bekel/Yokes</v>
          </cell>
          <cell r="C638" t="str">
            <v>ACAF</v>
          </cell>
        </row>
        <row r="639">
          <cell r="C639" t="str">
            <v>KODE</v>
          </cell>
        </row>
        <row r="640">
          <cell r="A640">
            <v>1317</v>
          </cell>
          <cell r="B640" t="str">
            <v>Suspensen</v>
          </cell>
          <cell r="C640" t="str">
            <v>ACAG</v>
          </cell>
        </row>
        <row r="641">
          <cell r="C641" t="str">
            <v>KODE</v>
          </cell>
        </row>
        <row r="642">
          <cell r="A642">
            <v>1318</v>
          </cell>
          <cell r="B642" t="str">
            <v>Tdos biasa</v>
          </cell>
          <cell r="C642" t="str">
            <v>ACAH</v>
          </cell>
        </row>
        <row r="643">
          <cell r="C643" t="str">
            <v>KODE</v>
          </cell>
        </row>
        <row r="644">
          <cell r="A644">
            <v>1319</v>
          </cell>
          <cell r="B644" t="str">
            <v>T dos clipsal</v>
          </cell>
          <cell r="C644" t="str">
            <v>ACAI</v>
          </cell>
        </row>
        <row r="645">
          <cell r="C645" t="str">
            <v>KODE</v>
          </cell>
        </row>
        <row r="646">
          <cell r="A646">
            <v>1320</v>
          </cell>
          <cell r="B646" t="str">
            <v>Terminal</v>
          </cell>
          <cell r="C646" t="str">
            <v>ACBJ</v>
          </cell>
        </row>
        <row r="647">
          <cell r="C647" t="str">
            <v>KODE</v>
          </cell>
        </row>
        <row r="648">
          <cell r="A648">
            <v>1321</v>
          </cell>
          <cell r="B648" t="str">
            <v>Tis Kabel</v>
          </cell>
          <cell r="C648" t="str">
            <v>ACBA</v>
          </cell>
        </row>
        <row r="649">
          <cell r="C649" t="str">
            <v>KODE</v>
          </cell>
        </row>
        <row r="650">
          <cell r="A650">
            <v>1322</v>
          </cell>
          <cell r="B650" t="str">
            <v>Tribel klem</v>
          </cell>
          <cell r="C650" t="str">
            <v>ACBB</v>
          </cell>
        </row>
        <row r="651">
          <cell r="C651" t="str">
            <v>KODE</v>
          </cell>
        </row>
        <row r="652">
          <cell r="A652">
            <v>1323</v>
          </cell>
          <cell r="B652" t="str">
            <v>Trafo 1 Ps 25 Kva</v>
          </cell>
          <cell r="C652" t="str">
            <v>ACBC</v>
          </cell>
        </row>
        <row r="653">
          <cell r="C653" t="str">
            <v>KODE</v>
          </cell>
        </row>
        <row r="654">
          <cell r="A654">
            <v>1324</v>
          </cell>
          <cell r="B654" t="str">
            <v>Trafo 1 Ps 50 Kva</v>
          </cell>
          <cell r="C654" t="str">
            <v>ACBD</v>
          </cell>
        </row>
        <row r="655">
          <cell r="C655" t="str">
            <v>KODE</v>
          </cell>
        </row>
        <row r="656">
          <cell r="A656">
            <v>1325</v>
          </cell>
          <cell r="B656" t="str">
            <v>Trafo 3 Ps 50 Kva</v>
          </cell>
          <cell r="C656" t="str">
            <v>ACBE</v>
          </cell>
        </row>
        <row r="657">
          <cell r="C657" t="str">
            <v>KODE</v>
          </cell>
        </row>
        <row r="658">
          <cell r="A658">
            <v>1326</v>
          </cell>
          <cell r="B658" t="str">
            <v>Trafo 3 Ps 100 Kva</v>
          </cell>
          <cell r="C658" t="str">
            <v>ACBF</v>
          </cell>
        </row>
        <row r="659">
          <cell r="C659" t="str">
            <v>KODE</v>
          </cell>
        </row>
        <row r="660">
          <cell r="A660">
            <v>1327</v>
          </cell>
          <cell r="B660" t="str">
            <v>Trafo 3 Ps 160 Kva</v>
          </cell>
          <cell r="C660" t="str">
            <v>ACBG</v>
          </cell>
        </row>
        <row r="661">
          <cell r="C661" t="str">
            <v>KODE</v>
          </cell>
        </row>
        <row r="662">
          <cell r="A662">
            <v>1328</v>
          </cell>
          <cell r="B662" t="str">
            <v>Trafo 3 Ps 400 Kva</v>
          </cell>
          <cell r="C662" t="str">
            <v>ACBH</v>
          </cell>
        </row>
        <row r="663">
          <cell r="C663" t="str">
            <v>KODE</v>
          </cell>
        </row>
        <row r="664">
          <cell r="A664">
            <v>1329</v>
          </cell>
          <cell r="B664" t="str">
            <v>Tensen  150 mm</v>
          </cell>
          <cell r="C664" t="str">
            <v>ACBI</v>
          </cell>
        </row>
        <row r="665">
          <cell r="C665" t="str">
            <v>KODE</v>
          </cell>
        </row>
        <row r="666">
          <cell r="A666">
            <v>1330</v>
          </cell>
          <cell r="B666" t="str">
            <v>Tensen  240 mm</v>
          </cell>
          <cell r="C666" t="str">
            <v>ACCJ</v>
          </cell>
        </row>
        <row r="667">
          <cell r="C667" t="str">
            <v>KODE</v>
          </cell>
        </row>
        <row r="668">
          <cell r="A668">
            <v>1331</v>
          </cell>
          <cell r="B668" t="str">
            <v>Ter</v>
          </cell>
          <cell r="C668" t="str">
            <v>ACCA</v>
          </cell>
        </row>
        <row r="669">
          <cell r="C669" t="str">
            <v>KODE</v>
          </cell>
        </row>
        <row r="670">
          <cell r="A670">
            <v>1332</v>
          </cell>
          <cell r="B670" t="str">
            <v>Terpentin</v>
          </cell>
          <cell r="C670" t="str">
            <v>ACCB</v>
          </cell>
        </row>
        <row r="671">
          <cell r="C671" t="str">
            <v>KODE</v>
          </cell>
        </row>
        <row r="672">
          <cell r="A672">
            <v>1333</v>
          </cell>
          <cell r="B672" t="str">
            <v>Tambang Plastik</v>
          </cell>
          <cell r="C672" t="str">
            <v>ACCC</v>
          </cell>
        </row>
        <row r="673">
          <cell r="C673" t="str">
            <v>KODE</v>
          </cell>
        </row>
        <row r="674">
          <cell r="A674">
            <v>1334</v>
          </cell>
          <cell r="B674" t="str">
            <v>Visirum baret</v>
          </cell>
          <cell r="C674" t="str">
            <v>ACCD</v>
          </cell>
        </row>
        <row r="675">
          <cell r="C675" t="str">
            <v>KODE</v>
          </cell>
        </row>
        <row r="676">
          <cell r="A676">
            <v>1335</v>
          </cell>
          <cell r="B676" t="str">
            <v xml:space="preserve">Vol meter </v>
          </cell>
          <cell r="C676" t="str">
            <v>ACCE</v>
          </cell>
        </row>
        <row r="677">
          <cell r="C677" t="str">
            <v>KODE</v>
          </cell>
        </row>
        <row r="678">
          <cell r="A678">
            <v>1336</v>
          </cell>
          <cell r="B678" t="str">
            <v>Waiser</v>
          </cell>
          <cell r="C678" t="str">
            <v>ACCF</v>
          </cell>
        </row>
        <row r="679">
          <cell r="C679" t="str">
            <v>KODE</v>
          </cell>
        </row>
        <row r="680">
          <cell r="A680">
            <v>1337</v>
          </cell>
          <cell r="B680" t="str">
            <v>Wigje type</v>
          </cell>
          <cell r="C680" t="str">
            <v>ACCG</v>
          </cell>
        </row>
        <row r="681">
          <cell r="C681" t="str">
            <v>KODE</v>
          </cell>
        </row>
        <row r="682">
          <cell r="A682">
            <v>1338</v>
          </cell>
          <cell r="B682" t="str">
            <v>NYAF 0,75 mm</v>
          </cell>
          <cell r="C682" t="str">
            <v>ACCH</v>
          </cell>
        </row>
        <row r="683">
          <cell r="C683" t="str">
            <v>KODE</v>
          </cell>
        </row>
        <row r="684">
          <cell r="A684">
            <v>1339</v>
          </cell>
          <cell r="B684" t="str">
            <v>NYY 2 x 1,5 mm</v>
          </cell>
          <cell r="C684" t="str">
            <v>ACCI</v>
          </cell>
        </row>
        <row r="685">
          <cell r="C685" t="str">
            <v>KODE</v>
          </cell>
        </row>
        <row r="686">
          <cell r="A686">
            <v>1340</v>
          </cell>
          <cell r="B686" t="str">
            <v>Trokolit hitam</v>
          </cell>
          <cell r="C686" t="str">
            <v>ACDJ</v>
          </cell>
        </row>
        <row r="687">
          <cell r="C687" t="str">
            <v>KODE</v>
          </cell>
        </row>
        <row r="688">
          <cell r="A688">
            <v>1341</v>
          </cell>
          <cell r="B688" t="str">
            <v>Lampu Nion 20 Wat</v>
          </cell>
          <cell r="C688" t="str">
            <v>ACDA</v>
          </cell>
        </row>
        <row r="689">
          <cell r="C689" t="str">
            <v>KODE</v>
          </cell>
        </row>
        <row r="690">
          <cell r="A690">
            <v>1342</v>
          </cell>
          <cell r="B690" t="str">
            <v>PH 2 x 2,5</v>
          </cell>
          <cell r="C690" t="str">
            <v>ACDB</v>
          </cell>
        </row>
        <row r="691">
          <cell r="C691" t="str">
            <v>KODE</v>
          </cell>
        </row>
        <row r="692">
          <cell r="A692">
            <v>1343</v>
          </cell>
          <cell r="B692" t="str">
            <v>PH 3 x 2,2</v>
          </cell>
          <cell r="C692" t="str">
            <v>ACDC</v>
          </cell>
        </row>
        <row r="693">
          <cell r="C693" t="str">
            <v>KODE</v>
          </cell>
        </row>
        <row r="694">
          <cell r="A694">
            <v>1344</v>
          </cell>
          <cell r="B694" t="str">
            <v>PH 4 x 2</v>
          </cell>
          <cell r="C694" t="str">
            <v>ACDD</v>
          </cell>
        </row>
        <row r="695">
          <cell r="C695" t="str">
            <v>KODE</v>
          </cell>
        </row>
        <row r="696">
          <cell r="A696">
            <v>1345</v>
          </cell>
          <cell r="B696">
            <v>0</v>
          </cell>
          <cell r="C696" t="str">
            <v>ACDE</v>
          </cell>
        </row>
        <row r="697">
          <cell r="C697" t="str">
            <v>KODE</v>
          </cell>
        </row>
        <row r="698">
          <cell r="A698">
            <v>1346</v>
          </cell>
          <cell r="B698">
            <v>0</v>
          </cell>
          <cell r="C698" t="str">
            <v>ACDF</v>
          </cell>
        </row>
        <row r="699">
          <cell r="C699" t="str">
            <v>KODE</v>
          </cell>
        </row>
        <row r="700">
          <cell r="A700">
            <v>1347</v>
          </cell>
          <cell r="B700">
            <v>0</v>
          </cell>
          <cell r="C700" t="str">
            <v>ACDG</v>
          </cell>
        </row>
        <row r="701">
          <cell r="C701" t="str">
            <v>KODE</v>
          </cell>
        </row>
        <row r="702">
          <cell r="A702">
            <v>1348</v>
          </cell>
          <cell r="B702">
            <v>0</v>
          </cell>
          <cell r="C702" t="str">
            <v>ACDH</v>
          </cell>
        </row>
        <row r="703">
          <cell r="C703" t="str">
            <v>KODE</v>
          </cell>
        </row>
        <row r="704">
          <cell r="A704">
            <v>1349</v>
          </cell>
          <cell r="B704">
            <v>0</v>
          </cell>
          <cell r="C704" t="str">
            <v>ACDI</v>
          </cell>
        </row>
        <row r="705">
          <cell r="C705" t="str">
            <v>KODE</v>
          </cell>
        </row>
        <row r="706">
          <cell r="A706">
            <v>1350</v>
          </cell>
          <cell r="B706">
            <v>0</v>
          </cell>
          <cell r="C706" t="str">
            <v>ACEJ</v>
          </cell>
        </row>
        <row r="707">
          <cell r="C707" t="str">
            <v>KODE</v>
          </cell>
        </row>
        <row r="708">
          <cell r="A708">
            <v>1351</v>
          </cell>
          <cell r="B708">
            <v>0</v>
          </cell>
          <cell r="C708" t="str">
            <v>ACEA</v>
          </cell>
        </row>
        <row r="709">
          <cell r="C709" t="str">
            <v>KODE</v>
          </cell>
        </row>
        <row r="710">
          <cell r="A710">
            <v>1352</v>
          </cell>
          <cell r="B710">
            <v>0</v>
          </cell>
          <cell r="C710" t="str">
            <v>ACEB</v>
          </cell>
        </row>
        <row r="711">
          <cell r="C711" t="str">
            <v>KODE</v>
          </cell>
        </row>
        <row r="712">
          <cell r="A712">
            <v>1353</v>
          </cell>
          <cell r="B712">
            <v>0</v>
          </cell>
          <cell r="C712" t="str">
            <v>ACEC</v>
          </cell>
        </row>
        <row r="713">
          <cell r="C713" t="str">
            <v>KODE</v>
          </cell>
        </row>
        <row r="714">
          <cell r="A714">
            <v>1354</v>
          </cell>
          <cell r="B714">
            <v>0</v>
          </cell>
          <cell r="C714" t="str">
            <v>ACED</v>
          </cell>
        </row>
        <row r="715">
          <cell r="C715" t="str">
            <v>KODE</v>
          </cell>
        </row>
        <row r="716">
          <cell r="A716">
            <v>1355</v>
          </cell>
          <cell r="B716">
            <v>0</v>
          </cell>
          <cell r="C716" t="str">
            <v>ACEE</v>
          </cell>
        </row>
        <row r="717">
          <cell r="C717" t="str">
            <v>KODE</v>
          </cell>
        </row>
        <row r="718">
          <cell r="A718">
            <v>1356</v>
          </cell>
          <cell r="B718">
            <v>0</v>
          </cell>
          <cell r="C718" t="str">
            <v>ACEF</v>
          </cell>
        </row>
        <row r="719">
          <cell r="C719" t="str">
            <v>KODE</v>
          </cell>
        </row>
        <row r="720">
          <cell r="A720">
            <v>1357</v>
          </cell>
          <cell r="B720">
            <v>0</v>
          </cell>
          <cell r="C720" t="str">
            <v>ACEG</v>
          </cell>
        </row>
        <row r="721">
          <cell r="C721" t="str">
            <v>KODE</v>
          </cell>
        </row>
        <row r="722">
          <cell r="A722">
            <v>1358</v>
          </cell>
          <cell r="B722">
            <v>0</v>
          </cell>
          <cell r="C722" t="str">
            <v>ACEH</v>
          </cell>
        </row>
        <row r="723">
          <cell r="C723" t="str">
            <v>KODE</v>
          </cell>
        </row>
        <row r="724">
          <cell r="A724">
            <v>1359</v>
          </cell>
          <cell r="B724">
            <v>0</v>
          </cell>
          <cell r="C724" t="str">
            <v>ACEI</v>
          </cell>
        </row>
        <row r="725">
          <cell r="C725" t="str">
            <v>KODE</v>
          </cell>
        </row>
        <row r="726">
          <cell r="A726">
            <v>1360</v>
          </cell>
          <cell r="B726">
            <v>0</v>
          </cell>
          <cell r="C726" t="str">
            <v>ACFJ</v>
          </cell>
        </row>
        <row r="727">
          <cell r="C727" t="str">
            <v>KODE</v>
          </cell>
        </row>
        <row r="728">
          <cell r="A728">
            <v>1361</v>
          </cell>
          <cell r="B728">
            <v>0</v>
          </cell>
          <cell r="C728" t="str">
            <v>ACFA</v>
          </cell>
        </row>
        <row r="729">
          <cell r="C729" t="str">
            <v>KODE</v>
          </cell>
        </row>
        <row r="730">
          <cell r="A730">
            <v>1362</v>
          </cell>
          <cell r="B730">
            <v>0</v>
          </cell>
          <cell r="C730" t="str">
            <v>ACFB</v>
          </cell>
        </row>
        <row r="731">
          <cell r="C731" t="str">
            <v>KODE</v>
          </cell>
        </row>
        <row r="732">
          <cell r="A732">
            <v>1363</v>
          </cell>
          <cell r="B732">
            <v>0</v>
          </cell>
          <cell r="C732" t="str">
            <v>ACFC</v>
          </cell>
        </row>
        <row r="733">
          <cell r="C733" t="str">
            <v>KODE</v>
          </cell>
        </row>
        <row r="734">
          <cell r="A734">
            <v>1364</v>
          </cell>
          <cell r="B734">
            <v>0</v>
          </cell>
          <cell r="C734" t="str">
            <v>ACFD</v>
          </cell>
        </row>
        <row r="735">
          <cell r="C735" t="str">
            <v>KODE</v>
          </cell>
        </row>
        <row r="736">
          <cell r="A736">
            <v>1365</v>
          </cell>
          <cell r="B736">
            <v>0</v>
          </cell>
          <cell r="C736" t="str">
            <v>ACFE</v>
          </cell>
        </row>
        <row r="737">
          <cell r="C737" t="str">
            <v>KODE</v>
          </cell>
        </row>
        <row r="738">
          <cell r="A738">
            <v>1366</v>
          </cell>
          <cell r="B738">
            <v>0</v>
          </cell>
          <cell r="C738" t="str">
            <v>ACFF</v>
          </cell>
        </row>
        <row r="739">
          <cell r="C739" t="str">
            <v>KODE</v>
          </cell>
        </row>
        <row r="740">
          <cell r="A740">
            <v>1367</v>
          </cell>
          <cell r="B740">
            <v>0</v>
          </cell>
          <cell r="C740" t="str">
            <v>ACFG</v>
          </cell>
        </row>
        <row r="741">
          <cell r="C741" t="str">
            <v>KODE</v>
          </cell>
        </row>
        <row r="742">
          <cell r="A742">
            <v>1368</v>
          </cell>
          <cell r="B742">
            <v>0</v>
          </cell>
          <cell r="C742" t="str">
            <v>ACFH</v>
          </cell>
        </row>
        <row r="743">
          <cell r="C743" t="str">
            <v>KODE</v>
          </cell>
        </row>
        <row r="744">
          <cell r="A744">
            <v>1369</v>
          </cell>
          <cell r="B744">
            <v>0</v>
          </cell>
          <cell r="C744" t="str">
            <v>ACFI</v>
          </cell>
        </row>
        <row r="745">
          <cell r="C745" t="str">
            <v>KODE</v>
          </cell>
        </row>
        <row r="746">
          <cell r="A746">
            <v>1370</v>
          </cell>
          <cell r="B746">
            <v>0</v>
          </cell>
          <cell r="C746" t="str">
            <v>ACGJ</v>
          </cell>
        </row>
        <row r="747">
          <cell r="C747" t="str">
            <v>KODE</v>
          </cell>
        </row>
        <row r="748">
          <cell r="A748">
            <v>1371</v>
          </cell>
          <cell r="B748">
            <v>0</v>
          </cell>
          <cell r="C748" t="str">
            <v>ACGA</v>
          </cell>
        </row>
        <row r="749">
          <cell r="C749" t="str">
            <v>KODE</v>
          </cell>
        </row>
        <row r="750">
          <cell r="A750">
            <v>1372</v>
          </cell>
          <cell r="B750">
            <v>0</v>
          </cell>
          <cell r="C750" t="str">
            <v>ACGB</v>
          </cell>
        </row>
        <row r="751">
          <cell r="C751" t="str">
            <v>KODE</v>
          </cell>
        </row>
        <row r="752">
          <cell r="A752">
            <v>1373</v>
          </cell>
          <cell r="B752">
            <v>0</v>
          </cell>
          <cell r="C752" t="str">
            <v>ACGC</v>
          </cell>
        </row>
        <row r="753">
          <cell r="C753" t="str">
            <v>KODE</v>
          </cell>
        </row>
        <row r="754">
          <cell r="A754">
            <v>1374</v>
          </cell>
          <cell r="B754">
            <v>0</v>
          </cell>
          <cell r="C754" t="str">
            <v>ACGD</v>
          </cell>
        </row>
        <row r="755">
          <cell r="C755" t="str">
            <v>KODE</v>
          </cell>
        </row>
        <row r="756">
          <cell r="A756">
            <v>1375</v>
          </cell>
          <cell r="B756">
            <v>0</v>
          </cell>
          <cell r="C756" t="str">
            <v>ACGE</v>
          </cell>
        </row>
        <row r="757">
          <cell r="C757" t="str">
            <v>KODE</v>
          </cell>
        </row>
        <row r="758">
          <cell r="A758">
            <v>1376</v>
          </cell>
          <cell r="B758">
            <v>0</v>
          </cell>
          <cell r="C758" t="str">
            <v>ACGF</v>
          </cell>
        </row>
        <row r="759">
          <cell r="C759" t="str">
            <v>KODE</v>
          </cell>
        </row>
        <row r="760">
          <cell r="A760">
            <v>1377</v>
          </cell>
          <cell r="B760">
            <v>0</v>
          </cell>
          <cell r="C760" t="str">
            <v>ACGG</v>
          </cell>
        </row>
        <row r="761">
          <cell r="C761" t="str">
            <v>KODE</v>
          </cell>
        </row>
        <row r="762">
          <cell r="A762">
            <v>1378</v>
          </cell>
          <cell r="B762">
            <v>0</v>
          </cell>
          <cell r="C762" t="str">
            <v>ACGH</v>
          </cell>
        </row>
        <row r="763">
          <cell r="C763" t="str">
            <v>KODE</v>
          </cell>
        </row>
        <row r="764">
          <cell r="A764">
            <v>1379</v>
          </cell>
          <cell r="B764">
            <v>0</v>
          </cell>
          <cell r="C764" t="str">
            <v>ACGI</v>
          </cell>
        </row>
        <row r="765">
          <cell r="C765" t="str">
            <v>KODE</v>
          </cell>
        </row>
        <row r="766">
          <cell r="A766">
            <v>1380</v>
          </cell>
          <cell r="B766">
            <v>0</v>
          </cell>
          <cell r="C766" t="str">
            <v>ACHJ</v>
          </cell>
        </row>
        <row r="767">
          <cell r="C767" t="str">
            <v>KODE</v>
          </cell>
        </row>
        <row r="768">
          <cell r="A768">
            <v>1381</v>
          </cell>
          <cell r="B768">
            <v>0</v>
          </cell>
          <cell r="C768" t="str">
            <v>ACHA</v>
          </cell>
        </row>
        <row r="769">
          <cell r="C769" t="str">
            <v>KODE</v>
          </cell>
        </row>
        <row r="770">
          <cell r="A770">
            <v>1382</v>
          </cell>
          <cell r="B770">
            <v>0</v>
          </cell>
          <cell r="C770" t="str">
            <v>ACHB</v>
          </cell>
        </row>
        <row r="771">
          <cell r="C771" t="str">
            <v>KODE</v>
          </cell>
        </row>
        <row r="772">
          <cell r="A772">
            <v>1383</v>
          </cell>
          <cell r="B772">
            <v>0</v>
          </cell>
          <cell r="C772" t="str">
            <v>ACHC</v>
          </cell>
        </row>
        <row r="773">
          <cell r="C773" t="str">
            <v>KODE</v>
          </cell>
        </row>
        <row r="774">
          <cell r="A774">
            <v>1384</v>
          </cell>
          <cell r="B774">
            <v>0</v>
          </cell>
          <cell r="C774" t="str">
            <v>ACHD</v>
          </cell>
        </row>
        <row r="775">
          <cell r="C775" t="str">
            <v>KODE</v>
          </cell>
        </row>
        <row r="776">
          <cell r="A776">
            <v>1385</v>
          </cell>
          <cell r="B776">
            <v>0</v>
          </cell>
          <cell r="C776" t="str">
            <v>ACHE</v>
          </cell>
        </row>
        <row r="777">
          <cell r="C777" t="str">
            <v>KODE</v>
          </cell>
        </row>
        <row r="778">
          <cell r="A778">
            <v>1386</v>
          </cell>
          <cell r="B778">
            <v>0</v>
          </cell>
          <cell r="C778" t="str">
            <v>ACHF</v>
          </cell>
        </row>
        <row r="779">
          <cell r="C779" t="str">
            <v>KODE</v>
          </cell>
        </row>
        <row r="780">
          <cell r="A780">
            <v>1387</v>
          </cell>
          <cell r="B780">
            <v>0</v>
          </cell>
          <cell r="C780" t="str">
            <v>ACHG</v>
          </cell>
        </row>
        <row r="781">
          <cell r="C781" t="str">
            <v>KODE</v>
          </cell>
        </row>
        <row r="782">
          <cell r="A782">
            <v>1388</v>
          </cell>
          <cell r="B782">
            <v>0</v>
          </cell>
          <cell r="C782" t="str">
            <v>ACHH</v>
          </cell>
        </row>
        <row r="783">
          <cell r="C783" t="str">
            <v>KODE</v>
          </cell>
        </row>
        <row r="784">
          <cell r="A784">
            <v>1389</v>
          </cell>
          <cell r="B784">
            <v>0</v>
          </cell>
          <cell r="C784" t="str">
            <v>ACHI</v>
          </cell>
        </row>
        <row r="785">
          <cell r="C785" t="str">
            <v>KODE</v>
          </cell>
        </row>
        <row r="786">
          <cell r="A786">
            <v>1390</v>
          </cell>
          <cell r="B786">
            <v>0</v>
          </cell>
          <cell r="C786" t="str">
            <v>ACIJ</v>
          </cell>
        </row>
        <row r="787">
          <cell r="C787" t="str">
            <v>KODE</v>
          </cell>
        </row>
        <row r="788">
          <cell r="A788">
            <v>1391</v>
          </cell>
          <cell r="B788">
            <v>0</v>
          </cell>
          <cell r="C788" t="str">
            <v>ACIA</v>
          </cell>
        </row>
        <row r="789">
          <cell r="C789" t="str">
            <v>KODE</v>
          </cell>
        </row>
        <row r="790">
          <cell r="A790">
            <v>1392</v>
          </cell>
          <cell r="B790">
            <v>0</v>
          </cell>
          <cell r="C790" t="str">
            <v>ACIB</v>
          </cell>
        </row>
        <row r="791">
          <cell r="C791" t="str">
            <v>KODE</v>
          </cell>
        </row>
        <row r="792">
          <cell r="A792">
            <v>1393</v>
          </cell>
          <cell r="B792">
            <v>0</v>
          </cell>
          <cell r="C792" t="str">
            <v>ACIC</v>
          </cell>
        </row>
        <row r="793">
          <cell r="C793" t="str">
            <v>KODE</v>
          </cell>
        </row>
        <row r="794">
          <cell r="A794">
            <v>1394</v>
          </cell>
          <cell r="B794">
            <v>0</v>
          </cell>
          <cell r="C794" t="str">
            <v>ACID</v>
          </cell>
        </row>
        <row r="795">
          <cell r="C795" t="str">
            <v>KODE</v>
          </cell>
        </row>
        <row r="796">
          <cell r="A796">
            <v>1395</v>
          </cell>
          <cell r="B796">
            <v>0</v>
          </cell>
          <cell r="C796" t="str">
            <v>ACIE</v>
          </cell>
        </row>
        <row r="797">
          <cell r="C797" t="str">
            <v>KODE</v>
          </cell>
        </row>
        <row r="798">
          <cell r="A798">
            <v>1396</v>
          </cell>
          <cell r="B798">
            <v>0</v>
          </cell>
          <cell r="C798" t="str">
            <v>ACIF</v>
          </cell>
        </row>
        <row r="799">
          <cell r="C799" t="str">
            <v>KODE</v>
          </cell>
        </row>
        <row r="800">
          <cell r="A800">
            <v>1397</v>
          </cell>
          <cell r="B800">
            <v>0</v>
          </cell>
          <cell r="C800" t="str">
            <v>ACIG</v>
          </cell>
        </row>
        <row r="801">
          <cell r="C801" t="str">
            <v>KODE</v>
          </cell>
        </row>
        <row r="802">
          <cell r="A802">
            <v>1398</v>
          </cell>
          <cell r="B802">
            <v>0</v>
          </cell>
          <cell r="C802" t="str">
            <v>ACIH</v>
          </cell>
        </row>
        <row r="803">
          <cell r="C803" t="str">
            <v>KODE</v>
          </cell>
        </row>
        <row r="804">
          <cell r="A804">
            <v>1399</v>
          </cell>
          <cell r="B804">
            <v>0</v>
          </cell>
          <cell r="C804" t="str">
            <v>ACII</v>
          </cell>
        </row>
        <row r="805">
          <cell r="C805" t="str">
            <v>KODE</v>
          </cell>
        </row>
        <row r="806">
          <cell r="A806">
            <v>1400</v>
          </cell>
          <cell r="B806">
            <v>0</v>
          </cell>
          <cell r="C806" t="str">
            <v>ADJJ</v>
          </cell>
        </row>
        <row r="807">
          <cell r="C807" t="str">
            <v>KODE</v>
          </cell>
        </row>
        <row r="808">
          <cell r="A808">
            <v>1401</v>
          </cell>
          <cell r="B808">
            <v>0</v>
          </cell>
          <cell r="C808" t="str">
            <v>ADJA</v>
          </cell>
        </row>
        <row r="809">
          <cell r="C809" t="str">
            <v>KODE</v>
          </cell>
        </row>
        <row r="810">
          <cell r="A810">
            <v>1402</v>
          </cell>
          <cell r="B810">
            <v>0</v>
          </cell>
          <cell r="C810" t="str">
            <v>ADJB</v>
          </cell>
        </row>
        <row r="811">
          <cell r="C811" t="str">
            <v>KODE</v>
          </cell>
        </row>
        <row r="812">
          <cell r="A812">
            <v>1403</v>
          </cell>
          <cell r="B812">
            <v>0</v>
          </cell>
          <cell r="C812" t="str">
            <v>ADJC</v>
          </cell>
        </row>
        <row r="813">
          <cell r="C813" t="str">
            <v>KODE</v>
          </cell>
        </row>
        <row r="814">
          <cell r="A814">
            <v>1404</v>
          </cell>
          <cell r="B814">
            <v>0</v>
          </cell>
          <cell r="C814" t="str">
            <v>ADJD</v>
          </cell>
        </row>
        <row r="815">
          <cell r="C815" t="str">
            <v>KODE</v>
          </cell>
        </row>
        <row r="816">
          <cell r="A816">
            <v>1405</v>
          </cell>
          <cell r="B816">
            <v>0</v>
          </cell>
          <cell r="C816" t="str">
            <v>ADJE</v>
          </cell>
        </row>
        <row r="817">
          <cell r="C817" t="str">
            <v>KODE</v>
          </cell>
        </row>
        <row r="818">
          <cell r="A818">
            <v>1406</v>
          </cell>
          <cell r="B818">
            <v>0</v>
          </cell>
          <cell r="C818" t="str">
            <v>ADJF</v>
          </cell>
        </row>
        <row r="819">
          <cell r="C819" t="str">
            <v>KODE</v>
          </cell>
        </row>
        <row r="820">
          <cell r="A820">
            <v>1407</v>
          </cell>
          <cell r="B820">
            <v>0</v>
          </cell>
          <cell r="C820" t="str">
            <v>ADJG</v>
          </cell>
        </row>
        <row r="821">
          <cell r="C821" t="str">
            <v>KODE</v>
          </cell>
        </row>
        <row r="822">
          <cell r="A822">
            <v>1408</v>
          </cell>
          <cell r="B822">
            <v>0</v>
          </cell>
          <cell r="C822" t="str">
            <v>ADJH</v>
          </cell>
        </row>
        <row r="823">
          <cell r="C823" t="str">
            <v>KODE</v>
          </cell>
        </row>
        <row r="824">
          <cell r="A824">
            <v>1409</v>
          </cell>
          <cell r="B824">
            <v>0</v>
          </cell>
          <cell r="C824" t="str">
            <v>ADJI</v>
          </cell>
        </row>
        <row r="825">
          <cell r="C825" t="str">
            <v>KODE</v>
          </cell>
        </row>
        <row r="826">
          <cell r="A826">
            <v>1410</v>
          </cell>
          <cell r="B826">
            <v>0</v>
          </cell>
          <cell r="C826" t="str">
            <v>ADAJ</v>
          </cell>
        </row>
        <row r="827">
          <cell r="C827" t="str">
            <v>KODE</v>
          </cell>
        </row>
        <row r="828">
          <cell r="A828">
            <v>1411</v>
          </cell>
          <cell r="B828">
            <v>0</v>
          </cell>
          <cell r="C828" t="str">
            <v>ADAA</v>
          </cell>
        </row>
        <row r="829">
          <cell r="C829" t="str">
            <v>KODE</v>
          </cell>
        </row>
        <row r="830">
          <cell r="A830">
            <v>1412</v>
          </cell>
          <cell r="B830">
            <v>0</v>
          </cell>
          <cell r="C830" t="str">
            <v>ADAB</v>
          </cell>
        </row>
        <row r="831">
          <cell r="C831" t="str">
            <v>KODE</v>
          </cell>
        </row>
        <row r="832">
          <cell r="A832">
            <v>1413</v>
          </cell>
          <cell r="B832">
            <v>0</v>
          </cell>
          <cell r="C832" t="str">
            <v>ADAC</v>
          </cell>
        </row>
        <row r="833">
          <cell r="C833" t="str">
            <v>KODE</v>
          </cell>
        </row>
        <row r="834">
          <cell r="A834">
            <v>1414</v>
          </cell>
          <cell r="B834">
            <v>0</v>
          </cell>
          <cell r="C834" t="str">
            <v>ADAD</v>
          </cell>
        </row>
        <row r="835">
          <cell r="C835" t="str">
            <v>KODE</v>
          </cell>
        </row>
        <row r="836">
          <cell r="A836">
            <v>1415</v>
          </cell>
          <cell r="B836">
            <v>0</v>
          </cell>
          <cell r="C836" t="str">
            <v>ADAE</v>
          </cell>
        </row>
        <row r="837">
          <cell r="C837" t="str">
            <v>KODE</v>
          </cell>
        </row>
        <row r="838">
          <cell r="A838">
            <v>1416</v>
          </cell>
          <cell r="B838">
            <v>0</v>
          </cell>
          <cell r="C838" t="str">
            <v>ADAF</v>
          </cell>
        </row>
        <row r="839">
          <cell r="C839" t="str">
            <v>KODE</v>
          </cell>
        </row>
        <row r="840">
          <cell r="A840">
            <v>1417</v>
          </cell>
          <cell r="B840">
            <v>0</v>
          </cell>
          <cell r="C840" t="str">
            <v>ADAG</v>
          </cell>
        </row>
        <row r="841">
          <cell r="C841" t="str">
            <v>KODE</v>
          </cell>
        </row>
        <row r="842">
          <cell r="A842">
            <v>1418</v>
          </cell>
          <cell r="B842">
            <v>0</v>
          </cell>
          <cell r="C842" t="str">
            <v>ADAH</v>
          </cell>
        </row>
        <row r="843">
          <cell r="C843" t="str">
            <v>KODE</v>
          </cell>
        </row>
        <row r="844">
          <cell r="A844">
            <v>1419</v>
          </cell>
          <cell r="B844">
            <v>0</v>
          </cell>
          <cell r="C844" t="str">
            <v>ADAI</v>
          </cell>
        </row>
        <row r="845">
          <cell r="C845" t="str">
            <v>KODE</v>
          </cell>
        </row>
        <row r="846">
          <cell r="A846">
            <v>1420</v>
          </cell>
          <cell r="B846">
            <v>0</v>
          </cell>
          <cell r="C846" t="str">
            <v>ADBJ</v>
          </cell>
        </row>
        <row r="847">
          <cell r="C847" t="str">
            <v>KODE</v>
          </cell>
        </row>
        <row r="848">
          <cell r="A848">
            <v>1421</v>
          </cell>
          <cell r="B848">
            <v>0</v>
          </cell>
          <cell r="C848" t="str">
            <v>ADBA</v>
          </cell>
        </row>
        <row r="849">
          <cell r="C849" t="str">
            <v>KODE</v>
          </cell>
        </row>
        <row r="850">
          <cell r="A850">
            <v>1422</v>
          </cell>
          <cell r="B850">
            <v>0</v>
          </cell>
          <cell r="C850" t="str">
            <v>ADBB</v>
          </cell>
        </row>
        <row r="851">
          <cell r="C851" t="str">
            <v>KODE</v>
          </cell>
        </row>
        <row r="852">
          <cell r="A852">
            <v>1423</v>
          </cell>
          <cell r="B852">
            <v>0</v>
          </cell>
          <cell r="C852" t="str">
            <v>ADBC</v>
          </cell>
        </row>
        <row r="853">
          <cell r="C853" t="str">
            <v>KODE</v>
          </cell>
        </row>
        <row r="854">
          <cell r="A854">
            <v>1424</v>
          </cell>
          <cell r="B854">
            <v>0</v>
          </cell>
          <cell r="C854" t="str">
            <v>ADBD</v>
          </cell>
        </row>
        <row r="855">
          <cell r="C855" t="str">
            <v>KODE</v>
          </cell>
        </row>
        <row r="856">
          <cell r="A856">
            <v>1425</v>
          </cell>
          <cell r="B856">
            <v>0</v>
          </cell>
          <cell r="C856" t="str">
            <v>ADBE</v>
          </cell>
        </row>
        <row r="857">
          <cell r="C857" t="str">
            <v>KODE</v>
          </cell>
        </row>
        <row r="858">
          <cell r="A858">
            <v>1426</v>
          </cell>
          <cell r="B858">
            <v>0</v>
          </cell>
          <cell r="C858" t="str">
            <v>ADBF</v>
          </cell>
        </row>
        <row r="859">
          <cell r="C859" t="str">
            <v>KODE</v>
          </cell>
        </row>
        <row r="860">
          <cell r="A860">
            <v>1427</v>
          </cell>
          <cell r="B860">
            <v>0</v>
          </cell>
          <cell r="C860" t="str">
            <v>ADBG</v>
          </cell>
        </row>
        <row r="861">
          <cell r="C861" t="str">
            <v>KODE</v>
          </cell>
        </row>
        <row r="862">
          <cell r="A862">
            <v>1428</v>
          </cell>
          <cell r="B862">
            <v>0</v>
          </cell>
          <cell r="C862" t="str">
            <v>ADBH</v>
          </cell>
        </row>
        <row r="863">
          <cell r="C863" t="str">
            <v>KODE</v>
          </cell>
        </row>
        <row r="864">
          <cell r="A864">
            <v>1429</v>
          </cell>
          <cell r="B864">
            <v>0</v>
          </cell>
          <cell r="C864" t="str">
            <v>ADBI</v>
          </cell>
        </row>
        <row r="865">
          <cell r="C865" t="str">
            <v>KODE</v>
          </cell>
        </row>
        <row r="866">
          <cell r="A866">
            <v>1430</v>
          </cell>
          <cell r="B866">
            <v>0</v>
          </cell>
          <cell r="C866" t="str">
            <v>ADCJ</v>
          </cell>
        </row>
        <row r="867">
          <cell r="C867" t="str">
            <v>KODE</v>
          </cell>
        </row>
        <row r="868">
          <cell r="A868">
            <v>1431</v>
          </cell>
          <cell r="B868">
            <v>0</v>
          </cell>
          <cell r="C868" t="str">
            <v>ADCA</v>
          </cell>
        </row>
        <row r="869">
          <cell r="C869" t="str">
            <v>KODE</v>
          </cell>
        </row>
        <row r="870">
          <cell r="A870">
            <v>1432</v>
          </cell>
          <cell r="B870">
            <v>0</v>
          </cell>
          <cell r="C870" t="str">
            <v>ADCB</v>
          </cell>
        </row>
        <row r="871">
          <cell r="C871" t="str">
            <v>KODE</v>
          </cell>
        </row>
        <row r="872">
          <cell r="A872">
            <v>1433</v>
          </cell>
          <cell r="B872">
            <v>0</v>
          </cell>
          <cell r="C872" t="str">
            <v>ADCC</v>
          </cell>
        </row>
        <row r="873">
          <cell r="C873" t="str">
            <v>KODE</v>
          </cell>
        </row>
        <row r="874">
          <cell r="A874">
            <v>1434</v>
          </cell>
          <cell r="B874">
            <v>0</v>
          </cell>
          <cell r="C874" t="str">
            <v>ADCD</v>
          </cell>
        </row>
        <row r="875">
          <cell r="C875" t="str">
            <v>KODE</v>
          </cell>
        </row>
        <row r="876">
          <cell r="A876">
            <v>1435</v>
          </cell>
          <cell r="B876">
            <v>0</v>
          </cell>
          <cell r="C876" t="str">
            <v>ADCE</v>
          </cell>
        </row>
        <row r="877">
          <cell r="C877" t="str">
            <v>KODE</v>
          </cell>
        </row>
        <row r="878">
          <cell r="A878">
            <v>1436</v>
          </cell>
          <cell r="B878">
            <v>0</v>
          </cell>
          <cell r="C878" t="str">
            <v>ADCF</v>
          </cell>
        </row>
        <row r="879">
          <cell r="C879" t="str">
            <v>KODE</v>
          </cell>
        </row>
        <row r="880">
          <cell r="A880">
            <v>1437</v>
          </cell>
          <cell r="B880">
            <v>0</v>
          </cell>
          <cell r="C880" t="str">
            <v>ADCG</v>
          </cell>
        </row>
        <row r="881">
          <cell r="C881" t="str">
            <v>KODE</v>
          </cell>
        </row>
        <row r="882">
          <cell r="A882">
            <v>1438</v>
          </cell>
          <cell r="B882">
            <v>0</v>
          </cell>
          <cell r="C882" t="str">
            <v>ADCH</v>
          </cell>
        </row>
        <row r="883">
          <cell r="C883" t="str">
            <v>KODE</v>
          </cell>
        </row>
        <row r="884">
          <cell r="A884">
            <v>1439</v>
          </cell>
          <cell r="B884">
            <v>0</v>
          </cell>
          <cell r="C884" t="str">
            <v>ADCI</v>
          </cell>
        </row>
        <row r="885">
          <cell r="C885" t="str">
            <v>KODE</v>
          </cell>
        </row>
        <row r="886">
          <cell r="A886">
            <v>1440</v>
          </cell>
          <cell r="B886">
            <v>0</v>
          </cell>
          <cell r="C886" t="str">
            <v>ADDJ</v>
          </cell>
        </row>
        <row r="887">
          <cell r="C887" t="str">
            <v>KODE</v>
          </cell>
        </row>
        <row r="888">
          <cell r="A888">
            <v>1441</v>
          </cell>
          <cell r="B888">
            <v>0</v>
          </cell>
          <cell r="C888" t="str">
            <v>ADDA</v>
          </cell>
        </row>
        <row r="889">
          <cell r="C889" t="str">
            <v>KODE</v>
          </cell>
        </row>
        <row r="890">
          <cell r="A890">
            <v>1442</v>
          </cell>
          <cell r="B890">
            <v>0</v>
          </cell>
          <cell r="C890" t="str">
            <v>ADDB</v>
          </cell>
        </row>
        <row r="891">
          <cell r="C891" t="str">
            <v>KODE</v>
          </cell>
        </row>
        <row r="892">
          <cell r="A892">
            <v>1443</v>
          </cell>
          <cell r="B892">
            <v>0</v>
          </cell>
          <cell r="C892" t="str">
            <v>ADDC</v>
          </cell>
        </row>
        <row r="893">
          <cell r="C893" t="str">
            <v>KODE</v>
          </cell>
        </row>
        <row r="894">
          <cell r="A894">
            <v>1444</v>
          </cell>
          <cell r="B894">
            <v>0</v>
          </cell>
          <cell r="C894" t="str">
            <v>ADDD</v>
          </cell>
        </row>
        <row r="895">
          <cell r="C895" t="str">
            <v>KODE</v>
          </cell>
        </row>
        <row r="896">
          <cell r="A896">
            <v>1445</v>
          </cell>
          <cell r="B896">
            <v>0</v>
          </cell>
          <cell r="C896" t="str">
            <v>ADDE</v>
          </cell>
        </row>
        <row r="897">
          <cell r="C897" t="str">
            <v>KODE</v>
          </cell>
        </row>
        <row r="898">
          <cell r="A898">
            <v>1446</v>
          </cell>
          <cell r="B898">
            <v>0</v>
          </cell>
          <cell r="C898" t="str">
            <v>ADDF</v>
          </cell>
        </row>
        <row r="899">
          <cell r="C899" t="str">
            <v>KODE</v>
          </cell>
        </row>
        <row r="900">
          <cell r="A900">
            <v>1447</v>
          </cell>
          <cell r="B900">
            <v>0</v>
          </cell>
          <cell r="C900" t="str">
            <v>ADDG</v>
          </cell>
        </row>
        <row r="901">
          <cell r="C901" t="str">
            <v>KODE</v>
          </cell>
        </row>
        <row r="902">
          <cell r="A902">
            <v>1448</v>
          </cell>
          <cell r="B902">
            <v>0</v>
          </cell>
          <cell r="C902" t="str">
            <v>ADDH</v>
          </cell>
        </row>
        <row r="903">
          <cell r="C903" t="str">
            <v>KODE</v>
          </cell>
        </row>
        <row r="904">
          <cell r="A904">
            <v>1449</v>
          </cell>
          <cell r="B904">
            <v>0</v>
          </cell>
          <cell r="C904" t="str">
            <v>ADDI</v>
          </cell>
        </row>
        <row r="905">
          <cell r="C905" t="str">
            <v>KODE</v>
          </cell>
        </row>
        <row r="906">
          <cell r="A906">
            <v>1450</v>
          </cell>
          <cell r="B906">
            <v>0</v>
          </cell>
          <cell r="C906" t="str">
            <v>ADEJ</v>
          </cell>
        </row>
        <row r="907">
          <cell r="C907" t="str">
            <v>KODE</v>
          </cell>
        </row>
        <row r="908">
          <cell r="A908">
            <v>1451</v>
          </cell>
          <cell r="B908">
            <v>0</v>
          </cell>
          <cell r="C908" t="str">
            <v>ADEA</v>
          </cell>
        </row>
        <row r="909">
          <cell r="C909" t="str">
            <v>KODE</v>
          </cell>
        </row>
        <row r="910">
          <cell r="A910">
            <v>1452</v>
          </cell>
          <cell r="B910">
            <v>0</v>
          </cell>
          <cell r="C910" t="str">
            <v>ADEB</v>
          </cell>
        </row>
        <row r="911">
          <cell r="C911" t="str">
            <v>KODE</v>
          </cell>
        </row>
        <row r="912">
          <cell r="A912">
            <v>1453</v>
          </cell>
          <cell r="B912">
            <v>0</v>
          </cell>
          <cell r="C912" t="str">
            <v>ADEC</v>
          </cell>
        </row>
        <row r="913">
          <cell r="C913" t="str">
            <v>KODE</v>
          </cell>
        </row>
        <row r="914">
          <cell r="A914">
            <v>1454</v>
          </cell>
          <cell r="B914">
            <v>0</v>
          </cell>
          <cell r="C914" t="str">
            <v>ADED</v>
          </cell>
        </row>
        <row r="915">
          <cell r="C915" t="str">
            <v>KODE</v>
          </cell>
        </row>
        <row r="916">
          <cell r="A916">
            <v>1447</v>
          </cell>
          <cell r="B916">
            <v>0</v>
          </cell>
          <cell r="C916" t="str">
            <v>ADDG</v>
          </cell>
        </row>
        <row r="917">
          <cell r="C917" t="str">
            <v>KODE</v>
          </cell>
        </row>
        <row r="918">
          <cell r="A918">
            <v>1448</v>
          </cell>
          <cell r="B918">
            <v>0</v>
          </cell>
          <cell r="C918" t="str">
            <v>ADDH</v>
          </cell>
        </row>
        <row r="919">
          <cell r="C919" t="str">
            <v>KODE</v>
          </cell>
        </row>
        <row r="920">
          <cell r="A920">
            <v>1449</v>
          </cell>
          <cell r="B920">
            <v>0</v>
          </cell>
          <cell r="C920" t="str">
            <v>ADDI</v>
          </cell>
        </row>
        <row r="921">
          <cell r="C921" t="str">
            <v>KODE</v>
          </cell>
        </row>
        <row r="922">
          <cell r="A922">
            <v>1450</v>
          </cell>
          <cell r="B922">
            <v>0</v>
          </cell>
          <cell r="C922" t="str">
            <v>ADEJ</v>
          </cell>
        </row>
        <row r="923">
          <cell r="C923" t="str">
            <v>KODE</v>
          </cell>
        </row>
        <row r="924">
          <cell r="A924">
            <v>1451</v>
          </cell>
          <cell r="B924">
            <v>0</v>
          </cell>
          <cell r="C924" t="str">
            <v>ADEA</v>
          </cell>
        </row>
        <row r="925">
          <cell r="C925" t="str">
            <v>KODE</v>
          </cell>
        </row>
        <row r="926">
          <cell r="A926">
            <v>1452</v>
          </cell>
          <cell r="B926">
            <v>0</v>
          </cell>
          <cell r="C926" t="str">
            <v>ADEB</v>
          </cell>
        </row>
        <row r="927">
          <cell r="C927" t="str">
            <v>KODE</v>
          </cell>
        </row>
        <row r="928">
          <cell r="A928">
            <v>1453</v>
          </cell>
          <cell r="B928">
            <v>0</v>
          </cell>
          <cell r="C928" t="str">
            <v>ADEC</v>
          </cell>
        </row>
        <row r="929">
          <cell r="C929" t="str">
            <v>KODE</v>
          </cell>
        </row>
        <row r="930">
          <cell r="A930">
            <v>1454</v>
          </cell>
          <cell r="B930">
            <v>0</v>
          </cell>
          <cell r="C930" t="str">
            <v>ADED</v>
          </cell>
        </row>
        <row r="931">
          <cell r="C931" t="str">
            <v>KODE</v>
          </cell>
        </row>
        <row r="932">
          <cell r="A932">
            <v>1455</v>
          </cell>
          <cell r="B932">
            <v>0</v>
          </cell>
          <cell r="C932" t="str">
            <v>ADEE</v>
          </cell>
        </row>
        <row r="933">
          <cell r="C933" t="str">
            <v>KODE</v>
          </cell>
        </row>
        <row r="934">
          <cell r="A934">
            <v>1456</v>
          </cell>
          <cell r="B934">
            <v>0</v>
          </cell>
          <cell r="C934" t="str">
            <v>ADEF</v>
          </cell>
        </row>
        <row r="935">
          <cell r="C935" t="str">
            <v>KODE</v>
          </cell>
        </row>
        <row r="936">
          <cell r="A936">
            <v>1457</v>
          </cell>
          <cell r="B936">
            <v>0</v>
          </cell>
          <cell r="C936" t="str">
            <v>ADEG</v>
          </cell>
        </row>
        <row r="937">
          <cell r="C937" t="str">
            <v>KODE</v>
          </cell>
        </row>
        <row r="938">
          <cell r="A938">
            <v>1458</v>
          </cell>
          <cell r="B938">
            <v>0</v>
          </cell>
          <cell r="C938" t="str">
            <v>ADEH</v>
          </cell>
        </row>
        <row r="939">
          <cell r="C939" t="str">
            <v>KODE</v>
          </cell>
        </row>
        <row r="940">
          <cell r="A940">
            <v>1459</v>
          </cell>
          <cell r="B940">
            <v>0</v>
          </cell>
          <cell r="C940" t="str">
            <v>ADEI</v>
          </cell>
        </row>
        <row r="941">
          <cell r="C941" t="str">
            <v>KODE</v>
          </cell>
        </row>
        <row r="942">
          <cell r="A942">
            <v>1460</v>
          </cell>
          <cell r="B942">
            <v>0</v>
          </cell>
          <cell r="C942" t="str">
            <v>ADFJ</v>
          </cell>
        </row>
        <row r="943">
          <cell r="C943" t="str">
            <v>KODE</v>
          </cell>
        </row>
      </sheetData>
      <sheetData sheetId="1"/>
      <sheetData sheetId="2"/>
      <sheetData sheetId="3">
        <row r="1">
          <cell r="A1" t="str">
            <v>Periode Maret  2005</v>
          </cell>
        </row>
        <row r="2">
          <cell r="A2" t="str">
            <v>KODE</v>
          </cell>
          <cell r="B2" t="str">
            <v>NAMA</v>
          </cell>
        </row>
        <row r="3">
          <cell r="A3" t="str">
            <v>PROYEK</v>
          </cell>
          <cell r="B3" t="str">
            <v>CV/PT</v>
          </cell>
        </row>
        <row r="4">
          <cell r="A4">
            <v>1</v>
          </cell>
          <cell r="B4" t="str">
            <v>AAAC 35 mm</v>
          </cell>
        </row>
        <row r="6">
          <cell r="A6">
            <v>2</v>
          </cell>
          <cell r="B6" t="str">
            <v>AAAC 70 mm</v>
          </cell>
        </row>
        <row r="8">
          <cell r="A8">
            <v>3</v>
          </cell>
          <cell r="B8" t="str">
            <v>AAAC 240 mm</v>
          </cell>
        </row>
        <row r="10">
          <cell r="A10">
            <v>4</v>
          </cell>
          <cell r="B10" t="str">
            <v>Alcua</v>
          </cell>
        </row>
        <row r="12">
          <cell r="A12">
            <v>5</v>
          </cell>
          <cell r="B12" t="str">
            <v>Amper meter GHE</v>
          </cell>
        </row>
        <row r="14">
          <cell r="A14">
            <v>6</v>
          </cell>
        </row>
        <row r="16">
          <cell r="A16">
            <v>7</v>
          </cell>
          <cell r="B16" t="str">
            <v>Angkur Root</v>
          </cell>
        </row>
        <row r="18">
          <cell r="A18">
            <v>8</v>
          </cell>
          <cell r="B18" t="str">
            <v>Arester</v>
          </cell>
        </row>
        <row r="20">
          <cell r="A20">
            <v>9</v>
          </cell>
          <cell r="B20" t="str">
            <v>Aye Bol</v>
          </cell>
        </row>
        <row r="22">
          <cell r="A22">
            <v>10</v>
          </cell>
          <cell r="B22" t="str">
            <v>Aye Nut</v>
          </cell>
        </row>
        <row r="24">
          <cell r="A24">
            <v>11</v>
          </cell>
          <cell r="B24" t="str">
            <v>Bandled conector</v>
          </cell>
        </row>
        <row r="26">
          <cell r="A26">
            <v>12</v>
          </cell>
          <cell r="B26" t="str">
            <v>Begel Petir</v>
          </cell>
        </row>
        <row r="28">
          <cell r="A28">
            <v>13</v>
          </cell>
          <cell r="B28" t="str">
            <v>BC 6 mm</v>
          </cell>
        </row>
        <row r="30">
          <cell r="A30">
            <v>14</v>
          </cell>
          <cell r="B30" t="str">
            <v>BC 10 mm</v>
          </cell>
        </row>
        <row r="32">
          <cell r="A32">
            <v>15</v>
          </cell>
          <cell r="B32" t="str">
            <v>BC 16 mm</v>
          </cell>
        </row>
        <row r="34">
          <cell r="A34">
            <v>16</v>
          </cell>
          <cell r="B34" t="str">
            <v>BC 25 mm</v>
          </cell>
        </row>
        <row r="36">
          <cell r="A36">
            <v>17</v>
          </cell>
          <cell r="B36" t="str">
            <v>BC 35 mm</v>
          </cell>
        </row>
        <row r="38">
          <cell r="A38">
            <v>18</v>
          </cell>
          <cell r="B38" t="str">
            <v>BC 50  mm</v>
          </cell>
        </row>
        <row r="40">
          <cell r="A40">
            <v>19</v>
          </cell>
          <cell r="B40" t="str">
            <v>Beugel U</v>
          </cell>
        </row>
        <row r="42">
          <cell r="A42">
            <v>20</v>
          </cell>
          <cell r="B42" t="str">
            <v>Bol doble Apset</v>
          </cell>
        </row>
        <row r="44">
          <cell r="A44">
            <v>21</v>
          </cell>
          <cell r="B44" t="str">
            <v>Bol Senggel Apset</v>
          </cell>
        </row>
        <row r="46">
          <cell r="A46">
            <v>22</v>
          </cell>
          <cell r="B46" t="str">
            <v>Bolmecin</v>
          </cell>
        </row>
        <row r="48">
          <cell r="A48">
            <v>23</v>
          </cell>
          <cell r="B48" t="str">
            <v>Box LVCB  70 x  50 x 30 mm</v>
          </cell>
        </row>
        <row r="50">
          <cell r="A50">
            <v>24</v>
          </cell>
          <cell r="B50" t="str">
            <v>Box 40 x 25 x 20  cm / Meteran</v>
          </cell>
        </row>
        <row r="52">
          <cell r="A52">
            <v>25</v>
          </cell>
          <cell r="B52" t="str">
            <v>Box 40 x 30 x 25   cm</v>
          </cell>
        </row>
        <row r="54">
          <cell r="A54">
            <v>26</v>
          </cell>
          <cell r="B54" t="str">
            <v>Box 50 x 40 x 25   cm/Topi</v>
          </cell>
        </row>
        <row r="56">
          <cell r="A56">
            <v>27</v>
          </cell>
          <cell r="B56" t="str">
            <v>Box 60 x 40 x 20   cm</v>
          </cell>
        </row>
        <row r="58">
          <cell r="A58">
            <v>28</v>
          </cell>
          <cell r="B58" t="str">
            <v>Box 70 x 50 x 20   cmi</v>
          </cell>
        </row>
        <row r="60">
          <cell r="A60">
            <v>29</v>
          </cell>
          <cell r="B60" t="str">
            <v>Box 70 x 50 x 20   cm/Topi</v>
          </cell>
        </row>
        <row r="62">
          <cell r="A62">
            <v>30</v>
          </cell>
          <cell r="B62" t="str">
            <v>Box 70 x 50 x 25   cm/Topi</v>
          </cell>
        </row>
        <row r="64">
          <cell r="A64">
            <v>31</v>
          </cell>
          <cell r="B64" t="str">
            <v>Box 70 x 50 x 30   cm</v>
          </cell>
        </row>
        <row r="66">
          <cell r="A66">
            <v>32</v>
          </cell>
          <cell r="B66" t="str">
            <v>Box 70 x 50 x 30   cm/Topi</v>
          </cell>
        </row>
        <row r="68">
          <cell r="A68">
            <v>33</v>
          </cell>
          <cell r="B68" t="str">
            <v>Box 70 x 50 x 40   cm</v>
          </cell>
        </row>
        <row r="70">
          <cell r="A70">
            <v>34</v>
          </cell>
          <cell r="B70" t="str">
            <v>Box 80 x 60 x 20   cm</v>
          </cell>
        </row>
        <row r="72">
          <cell r="A72">
            <v>35</v>
          </cell>
          <cell r="B72" t="str">
            <v>Box 80 x 70 x 30   cm</v>
          </cell>
        </row>
        <row r="74">
          <cell r="A74">
            <v>36</v>
          </cell>
          <cell r="B74" t="str">
            <v>Box 100 x 60 x 30 cm/Topi</v>
          </cell>
        </row>
        <row r="76">
          <cell r="A76">
            <v>37</v>
          </cell>
          <cell r="B76" t="str">
            <v>Box 100x 70 x 50 cm/Topi</v>
          </cell>
        </row>
        <row r="78">
          <cell r="A78">
            <v>38</v>
          </cell>
          <cell r="B78" t="str">
            <v>Box Presto 4 Grop</v>
          </cell>
        </row>
        <row r="80">
          <cell r="A80">
            <v>39</v>
          </cell>
          <cell r="B80" t="str">
            <v>Box Presto 8 Grop</v>
          </cell>
        </row>
        <row r="82">
          <cell r="A82">
            <v>40</v>
          </cell>
          <cell r="B82" t="str">
            <v>Box Presto 12 Grop</v>
          </cell>
        </row>
        <row r="84">
          <cell r="A84">
            <v>41</v>
          </cell>
          <cell r="B84" t="str">
            <v>Brom Impala</v>
          </cell>
        </row>
        <row r="86">
          <cell r="A86">
            <v>42</v>
          </cell>
          <cell r="B86" t="str">
            <v>Balas PH</v>
          </cell>
        </row>
        <row r="88">
          <cell r="A88">
            <v>43</v>
          </cell>
          <cell r="B88" t="str">
            <v>Braket Monting</v>
          </cell>
        </row>
        <row r="90">
          <cell r="A90">
            <v>44</v>
          </cell>
          <cell r="B90" t="str">
            <v>Braket Secunder/J10</v>
          </cell>
        </row>
        <row r="92">
          <cell r="A92">
            <v>45</v>
          </cell>
          <cell r="B92" t="str">
            <v>Braket Senter</v>
          </cell>
        </row>
        <row r="94">
          <cell r="A94">
            <v>46</v>
          </cell>
          <cell r="B94" t="str">
            <v>Braket trafo</v>
          </cell>
        </row>
        <row r="96">
          <cell r="A96">
            <v>47</v>
          </cell>
          <cell r="B96" t="str">
            <v>Bris Stil  55</v>
          </cell>
        </row>
        <row r="98">
          <cell r="A98">
            <v>48</v>
          </cell>
          <cell r="B98" t="str">
            <v>Bris Stil  77</v>
          </cell>
        </row>
        <row r="100">
          <cell r="A100">
            <v>49</v>
          </cell>
          <cell r="B100" t="str">
            <v>CCO 10 - 16 mm</v>
          </cell>
        </row>
        <row r="102">
          <cell r="A102">
            <v>50</v>
          </cell>
          <cell r="B102" t="str">
            <v>CCO 16 - 70 mm</v>
          </cell>
        </row>
        <row r="104">
          <cell r="A104">
            <v>51</v>
          </cell>
          <cell r="B104" t="str">
            <v>CCO 35 - 35 mm/HEC</v>
          </cell>
        </row>
        <row r="106">
          <cell r="A106">
            <v>52</v>
          </cell>
          <cell r="B106" t="str">
            <v>CCO 35 - 70 mm/HEC</v>
          </cell>
        </row>
        <row r="108">
          <cell r="A108">
            <v>53</v>
          </cell>
          <cell r="B108" t="str">
            <v>CCO 70 - 70 mm</v>
          </cell>
        </row>
        <row r="110">
          <cell r="A110">
            <v>54</v>
          </cell>
          <cell r="B110" t="str">
            <v>CCO 70 - 150 mm/HEC</v>
          </cell>
        </row>
        <row r="112">
          <cell r="A112">
            <v>55</v>
          </cell>
          <cell r="B112" t="str">
            <v>CCO 70 - 240 mm/HEC</v>
          </cell>
        </row>
        <row r="114">
          <cell r="A114">
            <v>56</v>
          </cell>
          <cell r="B114" t="str">
            <v>CCO 240 - 240 mm/HEC</v>
          </cell>
        </row>
        <row r="116">
          <cell r="A116">
            <v>57</v>
          </cell>
          <cell r="B116" t="str">
            <v>Clevel hang+Level kom</v>
          </cell>
        </row>
        <row r="118">
          <cell r="A118">
            <v>58</v>
          </cell>
          <cell r="B118" t="str">
            <v>Clevis swinging</v>
          </cell>
        </row>
        <row r="120">
          <cell r="A120">
            <v>59</v>
          </cell>
          <cell r="B120" t="str">
            <v>Cros am  1,5  mtr</v>
          </cell>
        </row>
        <row r="122">
          <cell r="A122">
            <v>60</v>
          </cell>
          <cell r="B122" t="str">
            <v>Cros am  2  mtr</v>
          </cell>
        </row>
        <row r="124">
          <cell r="A124">
            <v>61</v>
          </cell>
          <cell r="B124" t="str">
            <v>CCO 25 - 35 mm</v>
          </cell>
        </row>
        <row r="126">
          <cell r="A126">
            <v>62</v>
          </cell>
          <cell r="B126" t="str">
            <v>CT Ampere OTTO</v>
          </cell>
        </row>
        <row r="128">
          <cell r="A128">
            <v>63</v>
          </cell>
          <cell r="B128" t="str">
            <v>Doble arming</v>
          </cell>
        </row>
        <row r="130">
          <cell r="A130">
            <v>64</v>
          </cell>
          <cell r="B130" t="str">
            <v>Donlite</v>
          </cell>
        </row>
        <row r="132">
          <cell r="A132">
            <v>65</v>
          </cell>
          <cell r="B132" t="str">
            <v>Doradus</v>
          </cell>
        </row>
        <row r="134">
          <cell r="A134">
            <v>66</v>
          </cell>
          <cell r="B134" t="str">
            <v>Enggel klem</v>
          </cell>
        </row>
        <row r="136">
          <cell r="A136">
            <v>67</v>
          </cell>
          <cell r="B136" t="str">
            <v>Eser werk 1 set</v>
          </cell>
        </row>
        <row r="138">
          <cell r="A138">
            <v>68</v>
          </cell>
          <cell r="B138" t="str">
            <v>Exspanding</v>
          </cell>
        </row>
        <row r="140">
          <cell r="A140">
            <v>69</v>
          </cell>
          <cell r="B140" t="str">
            <v>Extrabol</v>
          </cell>
        </row>
        <row r="142">
          <cell r="A142">
            <v>70</v>
          </cell>
          <cell r="B142" t="str">
            <v>Foto Sel</v>
          </cell>
        </row>
        <row r="144">
          <cell r="A144">
            <v>71</v>
          </cell>
          <cell r="B144" t="str">
            <v>FCO</v>
          </cell>
        </row>
        <row r="146">
          <cell r="A146">
            <v>72</v>
          </cell>
          <cell r="B146" t="str">
            <v>Fiting Holder</v>
          </cell>
        </row>
        <row r="148">
          <cell r="A148">
            <v>73</v>
          </cell>
          <cell r="B148" t="str">
            <v>Fitting hias</v>
          </cell>
        </row>
        <row r="150">
          <cell r="A150">
            <v>74</v>
          </cell>
          <cell r="B150" t="str">
            <v>Fitting miring</v>
          </cell>
        </row>
        <row r="152">
          <cell r="A152">
            <v>75</v>
          </cell>
          <cell r="B152" t="str">
            <v>Fitting segi 4</v>
          </cell>
        </row>
        <row r="154">
          <cell r="A154">
            <v>76</v>
          </cell>
          <cell r="B154" t="str">
            <v>Fitting segi 4 broco</v>
          </cell>
        </row>
        <row r="156">
          <cell r="A156">
            <v>77</v>
          </cell>
          <cell r="B156" t="str">
            <v>Fitting segi 6</v>
          </cell>
        </row>
        <row r="158">
          <cell r="A158">
            <v>78</v>
          </cell>
          <cell r="B158" t="str">
            <v>Fitting tegak</v>
          </cell>
        </row>
        <row r="160">
          <cell r="A160">
            <v>79</v>
          </cell>
          <cell r="B160" t="str">
            <v>Fitting tegak broco</v>
          </cell>
        </row>
        <row r="162">
          <cell r="A162">
            <v>80</v>
          </cell>
          <cell r="B162" t="str">
            <v>Fitting WD</v>
          </cell>
        </row>
        <row r="164">
          <cell r="A164">
            <v>81</v>
          </cell>
          <cell r="B164" t="str">
            <v>Fius slink 10 A</v>
          </cell>
        </row>
        <row r="166">
          <cell r="A166">
            <v>82</v>
          </cell>
          <cell r="B166" t="str">
            <v>Fius slink 15 A</v>
          </cell>
        </row>
        <row r="168">
          <cell r="A168">
            <v>83</v>
          </cell>
          <cell r="B168" t="str">
            <v>Fius slink 20 A</v>
          </cell>
        </row>
        <row r="170">
          <cell r="A170">
            <v>84</v>
          </cell>
          <cell r="B170" t="str">
            <v>Fius slink 25 A</v>
          </cell>
        </row>
        <row r="172">
          <cell r="A172">
            <v>85</v>
          </cell>
          <cell r="B172" t="str">
            <v>Fius slink 40 A</v>
          </cell>
        </row>
        <row r="174">
          <cell r="A174">
            <v>86</v>
          </cell>
          <cell r="B174" t="str">
            <v>Fuse Box biasa</v>
          </cell>
        </row>
        <row r="176">
          <cell r="A176">
            <v>87</v>
          </cell>
          <cell r="B176" t="str">
            <v>Fuse Box broco</v>
          </cell>
        </row>
        <row r="178">
          <cell r="A178">
            <v>88</v>
          </cell>
          <cell r="B178" t="str">
            <v>Gay hook</v>
          </cell>
        </row>
        <row r="180">
          <cell r="A180">
            <v>89</v>
          </cell>
          <cell r="B180" t="str">
            <v>Gay weare 25  mm</v>
          </cell>
        </row>
        <row r="182">
          <cell r="A182">
            <v>90</v>
          </cell>
          <cell r="B182" t="str">
            <v>Gay weare 35  mm</v>
          </cell>
        </row>
        <row r="184">
          <cell r="A184">
            <v>91</v>
          </cell>
          <cell r="B184" t="str">
            <v>Gay weare 50  mm</v>
          </cell>
        </row>
        <row r="186">
          <cell r="A186">
            <v>92</v>
          </cell>
          <cell r="B186" t="str">
            <v>Gay weare 70  mm</v>
          </cell>
        </row>
        <row r="188">
          <cell r="A188">
            <v>93</v>
          </cell>
          <cell r="B188" t="str">
            <v>Gron rood 140 cm</v>
          </cell>
        </row>
        <row r="190">
          <cell r="A190">
            <v>94</v>
          </cell>
          <cell r="B190" t="str">
            <v>Gron rood 270 cm</v>
          </cell>
        </row>
        <row r="192">
          <cell r="A192">
            <v>95</v>
          </cell>
          <cell r="B192" t="str">
            <v>Gron lak</v>
          </cell>
        </row>
        <row r="194">
          <cell r="A194">
            <v>96</v>
          </cell>
          <cell r="B194" t="str">
            <v>HB SS 10 x 30</v>
          </cell>
        </row>
        <row r="196">
          <cell r="A196">
            <v>97</v>
          </cell>
          <cell r="B196" t="str">
            <v>HB SS 12 x 30</v>
          </cell>
        </row>
        <row r="198">
          <cell r="A198">
            <v>98</v>
          </cell>
          <cell r="B198" t="str">
            <v>HB SS 10 x 35</v>
          </cell>
        </row>
        <row r="200">
          <cell r="A200">
            <v>99</v>
          </cell>
          <cell r="B200" t="str">
            <v>HB SS 12 x 35</v>
          </cell>
        </row>
        <row r="202">
          <cell r="A202">
            <v>100</v>
          </cell>
          <cell r="B202" t="str">
            <v>Hotlin klem 70 ( biasa )</v>
          </cell>
        </row>
        <row r="204">
          <cell r="A204">
            <v>101</v>
          </cell>
          <cell r="B204" t="str">
            <v>Hotlin klem 70 LLC</v>
          </cell>
        </row>
        <row r="206">
          <cell r="A206">
            <v>102</v>
          </cell>
          <cell r="B206" t="str">
            <v>Handel 63 Amper</v>
          </cell>
        </row>
        <row r="208">
          <cell r="A208">
            <v>103</v>
          </cell>
          <cell r="B208" t="str">
            <v>Fiteng Helogin</v>
          </cell>
        </row>
        <row r="210">
          <cell r="A210">
            <v>104</v>
          </cell>
          <cell r="B210" t="str">
            <v>Inbodos</v>
          </cell>
        </row>
        <row r="212">
          <cell r="A212">
            <v>105</v>
          </cell>
          <cell r="B212" t="str">
            <v>Inbodos clipsal</v>
          </cell>
        </row>
        <row r="214">
          <cell r="A214">
            <v>106</v>
          </cell>
          <cell r="B214" t="str">
            <v>Inbodos breker</v>
          </cell>
        </row>
        <row r="216">
          <cell r="A216">
            <v>107</v>
          </cell>
          <cell r="B216" t="str">
            <v>Isolasi</v>
          </cell>
        </row>
        <row r="218">
          <cell r="A218">
            <v>108</v>
          </cell>
          <cell r="B218" t="str">
            <v>J 2</v>
          </cell>
        </row>
        <row r="220">
          <cell r="A220">
            <v>109</v>
          </cell>
          <cell r="B220" t="str">
            <v>J 3</v>
          </cell>
        </row>
        <row r="222">
          <cell r="A222">
            <v>110</v>
          </cell>
          <cell r="B222" t="str">
            <v>J 4</v>
          </cell>
        </row>
        <row r="224">
          <cell r="A224">
            <v>111</v>
          </cell>
          <cell r="B224" t="str">
            <v>Jon slip 16 mm</v>
          </cell>
        </row>
        <row r="226">
          <cell r="A226">
            <v>112</v>
          </cell>
          <cell r="B226" t="str">
            <v>Jon slip 25 mm</v>
          </cell>
        </row>
        <row r="228">
          <cell r="A228">
            <v>113</v>
          </cell>
          <cell r="B228" t="str">
            <v>Jon slip 35 mm</v>
          </cell>
        </row>
        <row r="230">
          <cell r="A230">
            <v>114</v>
          </cell>
          <cell r="B230" t="str">
            <v>Jon slip 70 mm</v>
          </cell>
        </row>
        <row r="232">
          <cell r="A232">
            <v>115</v>
          </cell>
          <cell r="B232" t="str">
            <v>Jon slip 150 mm</v>
          </cell>
        </row>
        <row r="234">
          <cell r="A234">
            <v>116</v>
          </cell>
          <cell r="B234" t="str">
            <v>Jon slip 240 mm</v>
          </cell>
        </row>
        <row r="236">
          <cell r="A236">
            <v>117</v>
          </cell>
          <cell r="B236" t="str">
            <v>Kaki NT OOI</v>
          </cell>
        </row>
        <row r="238">
          <cell r="A238">
            <v>118</v>
          </cell>
          <cell r="B238" t="str">
            <v>Kaki NT NH O</v>
          </cell>
        </row>
        <row r="240">
          <cell r="A240">
            <v>119</v>
          </cell>
          <cell r="B240" t="str">
            <v>Kaki NT NH 1</v>
          </cell>
        </row>
        <row r="242">
          <cell r="A242">
            <v>120</v>
          </cell>
          <cell r="B242" t="str">
            <v>Kaki NT NH 2</v>
          </cell>
        </row>
        <row r="244">
          <cell r="A244">
            <v>121</v>
          </cell>
          <cell r="B244" t="str">
            <v>Kanal C 125 x 50 x 2,8 cm</v>
          </cell>
        </row>
        <row r="246">
          <cell r="A246">
            <v>122</v>
          </cell>
          <cell r="B246" t="str">
            <v>Kanal UNP 5</v>
          </cell>
        </row>
        <row r="248">
          <cell r="A248">
            <v>123</v>
          </cell>
          <cell r="B248" t="str">
            <v>Kanal UNP 8</v>
          </cell>
        </row>
        <row r="250">
          <cell r="A250">
            <v>124</v>
          </cell>
          <cell r="B250" t="str">
            <v>Kanal UNP 10</v>
          </cell>
        </row>
        <row r="252">
          <cell r="A252">
            <v>125</v>
          </cell>
          <cell r="B252" t="str">
            <v>Kanal UNP 615</v>
          </cell>
        </row>
        <row r="254">
          <cell r="A254">
            <v>126</v>
          </cell>
          <cell r="B254" t="str">
            <v>Krimpit 16/16</v>
          </cell>
        </row>
        <row r="256">
          <cell r="A256">
            <v>127</v>
          </cell>
          <cell r="B256" t="str">
            <v>Krimpit 35/70</v>
          </cell>
        </row>
        <row r="258">
          <cell r="A258">
            <v>128</v>
          </cell>
          <cell r="B258" t="str">
            <v>Klem beton   No: 8</v>
          </cell>
        </row>
        <row r="260">
          <cell r="A260">
            <v>129</v>
          </cell>
          <cell r="B260" t="str">
            <v>Klem beton   No: 9</v>
          </cell>
        </row>
        <row r="262">
          <cell r="A262">
            <v>130</v>
          </cell>
          <cell r="B262" t="str">
            <v>Klem beton  No:10</v>
          </cell>
        </row>
        <row r="264">
          <cell r="A264">
            <v>131</v>
          </cell>
          <cell r="B264" t="str">
            <v>Klem beton No:12</v>
          </cell>
        </row>
        <row r="266">
          <cell r="A266">
            <v>132</v>
          </cell>
          <cell r="B266" t="str">
            <v>Klem beton No:14</v>
          </cell>
        </row>
        <row r="268">
          <cell r="A268">
            <v>133</v>
          </cell>
          <cell r="B268" t="str">
            <v>Klem beton No:17</v>
          </cell>
        </row>
        <row r="270">
          <cell r="A270">
            <v>134</v>
          </cell>
          <cell r="B270" t="str">
            <v>Klem beton No:19</v>
          </cell>
        </row>
        <row r="272">
          <cell r="A272">
            <v>135</v>
          </cell>
          <cell r="B272" t="str">
            <v>Klem beton No:22</v>
          </cell>
        </row>
        <row r="274">
          <cell r="A274">
            <v>136</v>
          </cell>
          <cell r="B274" t="str">
            <v>Klem clipsal</v>
          </cell>
        </row>
        <row r="276">
          <cell r="A276">
            <v>137</v>
          </cell>
          <cell r="B276" t="str">
            <v>Klem seng</v>
          </cell>
        </row>
        <row r="278">
          <cell r="A278">
            <v>138</v>
          </cell>
          <cell r="B278" t="str">
            <v>Klem siser</v>
          </cell>
        </row>
        <row r="280">
          <cell r="A280">
            <v>139</v>
          </cell>
          <cell r="B280" t="str">
            <v>Kabel telp</v>
          </cell>
        </row>
        <row r="282">
          <cell r="A282">
            <v>140</v>
          </cell>
          <cell r="B282" t="str">
            <v>Kabel Antene</v>
          </cell>
        </row>
        <row r="284">
          <cell r="A284">
            <v>141</v>
          </cell>
          <cell r="B284" t="str">
            <v>Lampu Helogin</v>
          </cell>
        </row>
        <row r="286">
          <cell r="A286">
            <v>142</v>
          </cell>
          <cell r="B286" t="str">
            <v>Lampu RM 2 x 40 wat</v>
          </cell>
        </row>
        <row r="288">
          <cell r="A288">
            <v>143</v>
          </cell>
          <cell r="B288" t="str">
            <v>Lampu Nion 40 wat</v>
          </cell>
        </row>
        <row r="290">
          <cell r="A290">
            <v>144</v>
          </cell>
          <cell r="B290" t="str">
            <v>Lampu SL 18 - 25 wat</v>
          </cell>
        </row>
        <row r="292">
          <cell r="A292">
            <v>145</v>
          </cell>
          <cell r="B292" t="str">
            <v>Lampu Indikator/Pilot</v>
          </cell>
        </row>
        <row r="294">
          <cell r="A294">
            <v>146</v>
          </cell>
          <cell r="B294" t="str">
            <v>Lampu rekolit</v>
          </cell>
        </row>
        <row r="296">
          <cell r="A296">
            <v>147</v>
          </cell>
          <cell r="B296" t="str">
            <v>Lampu TK0 20 wat</v>
          </cell>
        </row>
        <row r="298">
          <cell r="A298">
            <v>148</v>
          </cell>
          <cell r="B298" t="str">
            <v>Lampu TKO 40 wat</v>
          </cell>
        </row>
        <row r="300">
          <cell r="A300">
            <v>149</v>
          </cell>
          <cell r="B300" t="str">
            <v>Lampu TKI 2 x 20 wat</v>
          </cell>
        </row>
        <row r="302">
          <cell r="A302">
            <v>150</v>
          </cell>
          <cell r="B302" t="str">
            <v>Lampu TKI 2 x 40 wat</v>
          </cell>
        </row>
        <row r="304">
          <cell r="A304">
            <v>151</v>
          </cell>
          <cell r="B304" t="str">
            <v>LC 71</v>
          </cell>
        </row>
        <row r="306">
          <cell r="A306">
            <v>152</v>
          </cell>
          <cell r="B306" t="str">
            <v>LC 74</v>
          </cell>
        </row>
        <row r="308">
          <cell r="A308">
            <v>153</v>
          </cell>
          <cell r="B308" t="str">
            <v>Longseng</v>
          </cell>
        </row>
        <row r="310">
          <cell r="A310">
            <v>154</v>
          </cell>
          <cell r="B310" t="str">
            <v>LVTC 1 x 70 mm</v>
          </cell>
        </row>
        <row r="312">
          <cell r="A312">
            <v>155</v>
          </cell>
          <cell r="B312" t="str">
            <v>LVTC 2 x 10 mm</v>
          </cell>
        </row>
        <row r="314">
          <cell r="A314">
            <v>156</v>
          </cell>
          <cell r="B314" t="str">
            <v>LVTC 2 x 16 mm</v>
          </cell>
        </row>
        <row r="316">
          <cell r="A316">
            <v>157</v>
          </cell>
          <cell r="B316" t="str">
            <v>LVTC 2 x 25 mm</v>
          </cell>
        </row>
        <row r="318">
          <cell r="A318">
            <v>158</v>
          </cell>
          <cell r="B318" t="str">
            <v>LVTC 2 x 35 mm</v>
          </cell>
        </row>
        <row r="320">
          <cell r="A320">
            <v>159</v>
          </cell>
          <cell r="B320" t="str">
            <v>LVTC 2 x 35 x 50 mm</v>
          </cell>
        </row>
        <row r="322">
          <cell r="A322">
            <v>160</v>
          </cell>
          <cell r="B322" t="str">
            <v>LVTC 2 x 35 x 70 mm</v>
          </cell>
        </row>
        <row r="324">
          <cell r="A324">
            <v>161</v>
          </cell>
          <cell r="B324" t="str">
            <v>LVTC 2 x 50 x 70 mm</v>
          </cell>
        </row>
        <row r="326">
          <cell r="A326">
            <v>162</v>
          </cell>
          <cell r="B326" t="str">
            <v>LVTC 2 x 70 x 50 mm</v>
          </cell>
        </row>
        <row r="328">
          <cell r="A328">
            <v>163</v>
          </cell>
          <cell r="B328" t="str">
            <v>LVTC 3 x 25 x 25 mm</v>
          </cell>
        </row>
        <row r="330">
          <cell r="A330">
            <v>164</v>
          </cell>
          <cell r="B330" t="str">
            <v>LVTC 3 x 35 x 25 mm</v>
          </cell>
        </row>
        <row r="332">
          <cell r="A332">
            <v>165</v>
          </cell>
          <cell r="B332" t="str">
            <v>LVTC 3 x 35 x 50 mm</v>
          </cell>
        </row>
        <row r="334">
          <cell r="A334">
            <v>166</v>
          </cell>
          <cell r="B334" t="str">
            <v>LVTC 3 x 50 x 70 mm</v>
          </cell>
        </row>
        <row r="336">
          <cell r="A336">
            <v>167</v>
          </cell>
          <cell r="B336" t="str">
            <v>LVTC 3 x 70 x 50 mm</v>
          </cell>
        </row>
        <row r="338">
          <cell r="A338">
            <v>168</v>
          </cell>
          <cell r="B338" t="str">
            <v>Meni cap jago</v>
          </cell>
        </row>
        <row r="340">
          <cell r="A340">
            <v>169</v>
          </cell>
          <cell r="B340" t="str">
            <v>MCB 2 A</v>
          </cell>
        </row>
        <row r="342">
          <cell r="A342">
            <v>170</v>
          </cell>
          <cell r="B342" t="str">
            <v>MCB 4 A</v>
          </cell>
        </row>
        <row r="344">
          <cell r="A344">
            <v>171</v>
          </cell>
          <cell r="B344" t="str">
            <v>MCB 6 A</v>
          </cell>
        </row>
        <row r="346">
          <cell r="A346">
            <v>172</v>
          </cell>
          <cell r="B346" t="str">
            <v>MCB 10 A</v>
          </cell>
        </row>
        <row r="348">
          <cell r="A348">
            <v>173</v>
          </cell>
          <cell r="B348" t="str">
            <v>MCB 16 A</v>
          </cell>
        </row>
        <row r="350">
          <cell r="A350">
            <v>174</v>
          </cell>
          <cell r="B350" t="str">
            <v>MCB 20 A</v>
          </cell>
        </row>
        <row r="352">
          <cell r="A352">
            <v>175</v>
          </cell>
          <cell r="B352" t="str">
            <v>MCB 25 A</v>
          </cell>
        </row>
        <row r="354">
          <cell r="A354">
            <v>176</v>
          </cell>
          <cell r="B354" t="str">
            <v>MCB 35 A</v>
          </cell>
        </row>
        <row r="356">
          <cell r="A356">
            <v>177</v>
          </cell>
          <cell r="B356" t="str">
            <v>MCB 40 A</v>
          </cell>
        </row>
        <row r="358">
          <cell r="A358">
            <v>178</v>
          </cell>
          <cell r="B358" t="str">
            <v>MCB 60 A</v>
          </cell>
        </row>
        <row r="360">
          <cell r="A360">
            <v>179</v>
          </cell>
          <cell r="B360" t="str">
            <v>MCCB 40 A</v>
          </cell>
        </row>
        <row r="362">
          <cell r="A362">
            <v>180</v>
          </cell>
          <cell r="B362" t="str">
            <v>MCCB 60 A</v>
          </cell>
        </row>
        <row r="364">
          <cell r="A364">
            <v>181</v>
          </cell>
          <cell r="B364" t="str">
            <v>MCCB 100 A</v>
          </cell>
        </row>
        <row r="366">
          <cell r="A366">
            <v>182</v>
          </cell>
          <cell r="B366" t="str">
            <v>NFB 400 A</v>
          </cell>
        </row>
        <row r="368">
          <cell r="A368">
            <v>183</v>
          </cell>
          <cell r="B368" t="str">
            <v>NFB 50 A</v>
          </cell>
        </row>
        <row r="370">
          <cell r="A370">
            <v>184</v>
          </cell>
          <cell r="B370" t="str">
            <v xml:space="preserve">NFB 60 A </v>
          </cell>
        </row>
        <row r="372">
          <cell r="A372">
            <v>185</v>
          </cell>
          <cell r="B372" t="str">
            <v xml:space="preserve">NFB 80 A </v>
          </cell>
        </row>
        <row r="374">
          <cell r="A374">
            <v>186</v>
          </cell>
          <cell r="B374" t="str">
            <v xml:space="preserve">NFB 100 A </v>
          </cell>
        </row>
        <row r="376">
          <cell r="A376">
            <v>187</v>
          </cell>
          <cell r="B376" t="str">
            <v xml:space="preserve">NFB 125 A </v>
          </cell>
        </row>
        <row r="378">
          <cell r="A378">
            <v>188</v>
          </cell>
          <cell r="B378" t="str">
            <v xml:space="preserve">NFB 150 A </v>
          </cell>
        </row>
        <row r="380">
          <cell r="A380">
            <v>189</v>
          </cell>
          <cell r="B380" t="str">
            <v xml:space="preserve">NFB 250 A </v>
          </cell>
        </row>
        <row r="382">
          <cell r="A382">
            <v>190</v>
          </cell>
          <cell r="B382" t="str">
            <v>Nol klem</v>
          </cell>
        </row>
        <row r="384">
          <cell r="A384">
            <v>191</v>
          </cell>
          <cell r="B384" t="str">
            <v>NT Fius 63 A</v>
          </cell>
        </row>
        <row r="386">
          <cell r="A386">
            <v>192</v>
          </cell>
          <cell r="B386" t="str">
            <v>NT Fius 80 A</v>
          </cell>
        </row>
        <row r="388">
          <cell r="A388">
            <v>193</v>
          </cell>
          <cell r="B388" t="str">
            <v>NT Fius 100 A</v>
          </cell>
        </row>
        <row r="390">
          <cell r="A390">
            <v>194</v>
          </cell>
          <cell r="B390" t="str">
            <v>NT Fius 125 A</v>
          </cell>
        </row>
        <row r="392">
          <cell r="A392">
            <v>195</v>
          </cell>
          <cell r="B392" t="str">
            <v>NT Fius 160 A</v>
          </cell>
        </row>
        <row r="394">
          <cell r="A394">
            <v>196</v>
          </cell>
          <cell r="B394" t="str">
            <v>NT Fius 200 A</v>
          </cell>
        </row>
        <row r="396">
          <cell r="A396">
            <v>197</v>
          </cell>
          <cell r="B396" t="str">
            <v>NT Fius 250 A</v>
          </cell>
        </row>
        <row r="398">
          <cell r="A398">
            <v>198</v>
          </cell>
          <cell r="B398" t="str">
            <v>NT Fius 300 A</v>
          </cell>
        </row>
        <row r="400">
          <cell r="A400">
            <v>199</v>
          </cell>
          <cell r="B400" t="str">
            <v>NYA 1,5 mm</v>
          </cell>
        </row>
        <row r="402">
          <cell r="A402">
            <v>200</v>
          </cell>
          <cell r="B402" t="str">
            <v>NYA 2,5 mm</v>
          </cell>
        </row>
        <row r="404">
          <cell r="A404">
            <v>201</v>
          </cell>
          <cell r="B404" t="str">
            <v>NYM 2 x 1,5 mm</v>
          </cell>
        </row>
        <row r="406">
          <cell r="A406">
            <v>202</v>
          </cell>
          <cell r="B406" t="str">
            <v>NYM 2 x 2,5 mm</v>
          </cell>
        </row>
        <row r="408">
          <cell r="A408">
            <v>203</v>
          </cell>
          <cell r="B408" t="str">
            <v>NYM 3 x 1,5 mm</v>
          </cell>
        </row>
        <row r="410">
          <cell r="A410">
            <v>204</v>
          </cell>
          <cell r="B410" t="str">
            <v>NYM 3 x 2,5 mm</v>
          </cell>
        </row>
        <row r="412">
          <cell r="A412">
            <v>205</v>
          </cell>
          <cell r="B412" t="str">
            <v>NYM 3 x 2,5 mm/SP</v>
          </cell>
        </row>
        <row r="414">
          <cell r="A414">
            <v>206</v>
          </cell>
          <cell r="B414" t="str">
            <v>NYM 3 x 4 mm</v>
          </cell>
        </row>
        <row r="416">
          <cell r="A416">
            <v>207</v>
          </cell>
          <cell r="B416" t="str">
            <v>NYM 3 x 6 mm</v>
          </cell>
        </row>
        <row r="418">
          <cell r="A418">
            <v>208</v>
          </cell>
          <cell r="B418" t="str">
            <v>NYM 4 x 2,5 mm/SP</v>
          </cell>
        </row>
        <row r="420">
          <cell r="A420">
            <v>209</v>
          </cell>
          <cell r="B420" t="str">
            <v xml:space="preserve">NYM 4 x 2,5 mm  </v>
          </cell>
        </row>
        <row r="422">
          <cell r="A422">
            <v>210</v>
          </cell>
          <cell r="B422" t="str">
            <v>NYM 4 x 6 mm</v>
          </cell>
        </row>
        <row r="424">
          <cell r="A424">
            <v>211</v>
          </cell>
          <cell r="B424" t="str">
            <v>NYY 2 x 2,5 mm</v>
          </cell>
        </row>
        <row r="426">
          <cell r="A426">
            <v>212</v>
          </cell>
          <cell r="B426" t="str">
            <v>NYY 2 x 10 mm</v>
          </cell>
        </row>
        <row r="428">
          <cell r="A428">
            <v>213</v>
          </cell>
          <cell r="B428" t="str">
            <v>NYY 3 x 1,5 mm</v>
          </cell>
        </row>
        <row r="430">
          <cell r="A430">
            <v>214</v>
          </cell>
          <cell r="B430" t="str">
            <v>NYY 3 x 2,5 mm</v>
          </cell>
        </row>
        <row r="432">
          <cell r="A432">
            <v>215</v>
          </cell>
          <cell r="B432" t="str">
            <v>NYY 3 x 4 mm</v>
          </cell>
        </row>
        <row r="434">
          <cell r="A434">
            <v>216</v>
          </cell>
          <cell r="B434" t="str">
            <v>NYY 3 x 6 mm</v>
          </cell>
        </row>
        <row r="436">
          <cell r="A436">
            <v>217</v>
          </cell>
          <cell r="B436" t="str">
            <v>NYY 3 x 10 mm</v>
          </cell>
        </row>
        <row r="438">
          <cell r="A438">
            <v>218</v>
          </cell>
          <cell r="B438" t="str">
            <v>NYY 3 x 16 mm</v>
          </cell>
        </row>
        <row r="440">
          <cell r="A440">
            <v>219</v>
          </cell>
          <cell r="B440" t="str">
            <v>NYY 4 x 1,5 mm</v>
          </cell>
        </row>
        <row r="442">
          <cell r="A442">
            <v>220</v>
          </cell>
          <cell r="B442" t="str">
            <v>NYY 4 x 2,5 mm</v>
          </cell>
        </row>
        <row r="444">
          <cell r="A444">
            <v>221</v>
          </cell>
          <cell r="B444" t="str">
            <v>NYY 4 x 6 mm</v>
          </cell>
        </row>
        <row r="446">
          <cell r="A446">
            <v>222</v>
          </cell>
          <cell r="B446" t="str">
            <v>NYY 4 x 10 mm</v>
          </cell>
        </row>
        <row r="448">
          <cell r="A448">
            <v>223</v>
          </cell>
          <cell r="B448" t="str">
            <v>NYY 4 x 16 mm</v>
          </cell>
        </row>
        <row r="450">
          <cell r="A450">
            <v>224</v>
          </cell>
          <cell r="B450" t="str">
            <v>NYY 4 x 25 mm</v>
          </cell>
        </row>
        <row r="452">
          <cell r="A452">
            <v>225</v>
          </cell>
          <cell r="B452" t="str">
            <v>Oli B 40 Biesel</v>
          </cell>
        </row>
        <row r="454">
          <cell r="A454">
            <v>226</v>
          </cell>
          <cell r="B454" t="str">
            <v>Oli Super SG Bensin</v>
          </cell>
        </row>
        <row r="456">
          <cell r="A456">
            <v>227</v>
          </cell>
          <cell r="B456" t="str">
            <v>OK Type 1</v>
          </cell>
        </row>
        <row r="458">
          <cell r="A458">
            <v>228</v>
          </cell>
          <cell r="B458" t="str">
            <v>OK Type 3</v>
          </cell>
        </row>
        <row r="460">
          <cell r="A460">
            <v>229</v>
          </cell>
          <cell r="B460" t="str">
            <v>Paku reng</v>
          </cell>
        </row>
        <row r="462">
          <cell r="A462">
            <v>230</v>
          </cell>
          <cell r="B462" t="str">
            <v>Paku sekrup</v>
          </cell>
        </row>
        <row r="464">
          <cell r="A464">
            <v>231</v>
          </cell>
          <cell r="B464" t="str">
            <v>Pipa 5/8 biasa</v>
          </cell>
        </row>
        <row r="466">
          <cell r="A466">
            <v>232</v>
          </cell>
          <cell r="B466" t="str">
            <v>Pipa 5/8 maspion</v>
          </cell>
        </row>
        <row r="468">
          <cell r="A468">
            <v>233</v>
          </cell>
          <cell r="B468" t="str">
            <v>Pipa galvanis</v>
          </cell>
        </row>
        <row r="470">
          <cell r="A470">
            <v>234</v>
          </cell>
          <cell r="B470" t="str">
            <v>Pipa clipsal</v>
          </cell>
        </row>
        <row r="472">
          <cell r="A472">
            <v>235</v>
          </cell>
          <cell r="B472" t="str">
            <v>Pipa midium B 2"</v>
          </cell>
        </row>
        <row r="474">
          <cell r="A474">
            <v>236</v>
          </cell>
          <cell r="B474" t="str">
            <v>Pipa midium B 3"</v>
          </cell>
        </row>
        <row r="476">
          <cell r="A476">
            <v>237</v>
          </cell>
          <cell r="B476" t="str">
            <v>Pipa midium B 4"</v>
          </cell>
        </row>
        <row r="478">
          <cell r="A478">
            <v>238</v>
          </cell>
          <cell r="B478" t="str">
            <v>Pipa midium B 5"</v>
          </cell>
        </row>
        <row r="480">
          <cell r="A480">
            <v>239</v>
          </cell>
          <cell r="B480" t="str">
            <v>Plat trafo</v>
          </cell>
        </row>
        <row r="482">
          <cell r="A482">
            <v>240</v>
          </cell>
          <cell r="B482" t="str">
            <v>Pliser</v>
          </cell>
        </row>
        <row r="484">
          <cell r="A484">
            <v>241</v>
          </cell>
          <cell r="B484" t="str">
            <v>Pol C9 - 100</v>
          </cell>
        </row>
        <row r="486">
          <cell r="A486">
            <v>242</v>
          </cell>
          <cell r="B486" t="str">
            <v>Pol C9 - 200</v>
          </cell>
        </row>
        <row r="488">
          <cell r="A488">
            <v>243</v>
          </cell>
          <cell r="B488" t="str">
            <v>Pol C11 - 200</v>
          </cell>
        </row>
        <row r="490">
          <cell r="A490">
            <v>244</v>
          </cell>
          <cell r="B490" t="str">
            <v>Pol C11 - 350</v>
          </cell>
        </row>
        <row r="492">
          <cell r="A492">
            <v>245</v>
          </cell>
          <cell r="B492" t="str">
            <v>Pol C12 - 350</v>
          </cell>
        </row>
        <row r="494">
          <cell r="A494">
            <v>246</v>
          </cell>
          <cell r="B494" t="str">
            <v>Polben Fleksibel</v>
          </cell>
        </row>
        <row r="496">
          <cell r="A496">
            <v>247</v>
          </cell>
          <cell r="B496" t="str">
            <v>Polben DR 3,5"</v>
          </cell>
        </row>
        <row r="498">
          <cell r="A498">
            <v>248</v>
          </cell>
          <cell r="B498" t="str">
            <v>Polben DR 4,5"</v>
          </cell>
        </row>
        <row r="500">
          <cell r="A500">
            <v>249</v>
          </cell>
          <cell r="B500" t="str">
            <v>Polben DR 5,5".</v>
          </cell>
        </row>
        <row r="502">
          <cell r="A502">
            <v>250</v>
          </cell>
          <cell r="B502" t="str">
            <v>Polben DR 6,5"</v>
          </cell>
        </row>
        <row r="504">
          <cell r="A504">
            <v>251</v>
          </cell>
          <cell r="B504" t="str">
            <v>Polben DR 7,5"</v>
          </cell>
        </row>
        <row r="506">
          <cell r="A506">
            <v>252</v>
          </cell>
          <cell r="B506" t="str">
            <v>Polben DR 8,5"</v>
          </cell>
        </row>
        <row r="508">
          <cell r="A508">
            <v>253</v>
          </cell>
          <cell r="B508" t="str">
            <v>Polben DR 10,5"</v>
          </cell>
        </row>
        <row r="510">
          <cell r="A510">
            <v>254</v>
          </cell>
          <cell r="B510" t="str">
            <v>Polben SA 7,5"</v>
          </cell>
        </row>
        <row r="512">
          <cell r="A512">
            <v>255</v>
          </cell>
          <cell r="B512" t="str">
            <v>Polben SA 8,5"</v>
          </cell>
        </row>
        <row r="514">
          <cell r="A514">
            <v>256</v>
          </cell>
          <cell r="B514" t="str">
            <v>Polben DA 4,5"</v>
          </cell>
        </row>
        <row r="516">
          <cell r="A516">
            <v>257</v>
          </cell>
          <cell r="B516" t="str">
            <v>Polben DA 7,5"</v>
          </cell>
        </row>
        <row r="518">
          <cell r="A518">
            <v>258</v>
          </cell>
          <cell r="B518" t="str">
            <v>Protectif</v>
          </cell>
        </row>
        <row r="520">
          <cell r="A520">
            <v>259</v>
          </cell>
          <cell r="B520" t="str">
            <v>Rekolit 30/30</v>
          </cell>
        </row>
        <row r="522">
          <cell r="A522">
            <v>260</v>
          </cell>
          <cell r="B522" t="str">
            <v>Rekolit 30/40</v>
          </cell>
        </row>
        <row r="524">
          <cell r="A524">
            <v>261</v>
          </cell>
          <cell r="B524" t="str">
            <v>R Per SS 10 mm</v>
          </cell>
        </row>
        <row r="526">
          <cell r="A526">
            <v>262</v>
          </cell>
          <cell r="B526" t="str">
            <v>R Per SS 12 mm</v>
          </cell>
        </row>
        <row r="528">
          <cell r="A528">
            <v>263</v>
          </cell>
          <cell r="B528" t="str">
            <v>R Plat SS 10 mm</v>
          </cell>
        </row>
        <row r="530">
          <cell r="A530">
            <v>264</v>
          </cell>
          <cell r="B530" t="str">
            <v>R Plat SS 12 mm</v>
          </cell>
        </row>
        <row r="532">
          <cell r="A532">
            <v>265</v>
          </cell>
          <cell r="B532" t="str">
            <v>Rel Koper</v>
          </cell>
        </row>
        <row r="534">
          <cell r="A534">
            <v>266</v>
          </cell>
          <cell r="B534" t="str">
            <v>Rel MCB</v>
          </cell>
        </row>
        <row r="536">
          <cell r="A536">
            <v>267</v>
          </cell>
          <cell r="B536" t="str">
            <v>Roset kayu</v>
          </cell>
        </row>
        <row r="538">
          <cell r="A538">
            <v>268</v>
          </cell>
          <cell r="B538" t="str">
            <v>Saklar Engkel ( biasa )</v>
          </cell>
        </row>
        <row r="540">
          <cell r="A540">
            <v>269</v>
          </cell>
          <cell r="B540" t="str">
            <v>Saklar Engkel  ( broco )</v>
          </cell>
        </row>
        <row r="542">
          <cell r="A542">
            <v>270</v>
          </cell>
          <cell r="B542" t="str">
            <v>Saklar Engkel (  NUJI )</v>
          </cell>
        </row>
        <row r="544">
          <cell r="A544">
            <v>271</v>
          </cell>
          <cell r="B544" t="str">
            <v>Saklar Engkel ( Grasio )</v>
          </cell>
        </row>
        <row r="546">
          <cell r="A546">
            <v>272</v>
          </cell>
          <cell r="B546" t="str">
            <v>Saklar Seri ( Biasa )</v>
          </cell>
        </row>
        <row r="548">
          <cell r="A548">
            <v>273</v>
          </cell>
          <cell r="B548" t="str">
            <v>Saklar Seri ( Broco )</v>
          </cell>
        </row>
        <row r="550">
          <cell r="A550">
            <v>274</v>
          </cell>
          <cell r="B550" t="str">
            <v>Saklar Seri ( NUJI )</v>
          </cell>
        </row>
        <row r="552">
          <cell r="A552">
            <v>275</v>
          </cell>
          <cell r="B552" t="str">
            <v>Saklar Seri ( Grasio )</v>
          </cell>
        </row>
        <row r="554">
          <cell r="A554">
            <v>276</v>
          </cell>
          <cell r="B554" t="str">
            <v>Stop Kontak ( biasa )</v>
          </cell>
        </row>
        <row r="556">
          <cell r="A556">
            <v>277</v>
          </cell>
          <cell r="B556" t="str">
            <v>Stop Kontak ( Broco )</v>
          </cell>
        </row>
        <row r="558">
          <cell r="A558">
            <v>278</v>
          </cell>
          <cell r="B558" t="str">
            <v>Stop Kontak ( NUJI )</v>
          </cell>
        </row>
        <row r="560">
          <cell r="A560">
            <v>279</v>
          </cell>
          <cell r="B560" t="str">
            <v>Stop Kontak ( Grasio )</v>
          </cell>
        </row>
        <row r="562">
          <cell r="A562">
            <v>280</v>
          </cell>
          <cell r="B562" t="str">
            <v>Saklar Engkel OB ( Broco )</v>
          </cell>
        </row>
        <row r="564">
          <cell r="A564">
            <v>281</v>
          </cell>
          <cell r="B564" t="str">
            <v>Saklar Seri     OB ( Broco )</v>
          </cell>
        </row>
        <row r="566">
          <cell r="A566">
            <v>282</v>
          </cell>
          <cell r="B566" t="str">
            <v>Stop Kontak   OB ( Broco )</v>
          </cell>
        </row>
        <row r="568">
          <cell r="A568">
            <v>283</v>
          </cell>
          <cell r="B568" t="str">
            <v>Saklar Seri  Legral</v>
          </cell>
        </row>
        <row r="570">
          <cell r="A570">
            <v>284</v>
          </cell>
          <cell r="B570" t="str">
            <v>Stop Kontak Legral</v>
          </cell>
        </row>
        <row r="572">
          <cell r="A572">
            <v>285</v>
          </cell>
          <cell r="B572" t="str">
            <v>Stop Kontak Telp</v>
          </cell>
        </row>
        <row r="574">
          <cell r="A574">
            <v>286</v>
          </cell>
          <cell r="B574" t="str">
            <v>Stop Kontak AC</v>
          </cell>
        </row>
        <row r="576">
          <cell r="A576">
            <v>287</v>
          </cell>
          <cell r="B576" t="str">
            <v>Stop Kontak TV</v>
          </cell>
        </row>
        <row r="578">
          <cell r="A578">
            <v>288</v>
          </cell>
          <cell r="B578" t="str">
            <v>Set Braket</v>
          </cell>
        </row>
        <row r="580">
          <cell r="A580">
            <v>289</v>
          </cell>
          <cell r="B580" t="str">
            <v>Siku 30 x 30 x 3 cm</v>
          </cell>
        </row>
        <row r="582">
          <cell r="A582">
            <v>290</v>
          </cell>
          <cell r="B582" t="str">
            <v>Siku 40 x 40 x 6 cm</v>
          </cell>
        </row>
        <row r="584">
          <cell r="A584">
            <v>291</v>
          </cell>
          <cell r="B584" t="str">
            <v>Siku 60 x 60 x 6 cm</v>
          </cell>
        </row>
        <row r="586">
          <cell r="A586">
            <v>292</v>
          </cell>
          <cell r="B586" t="str">
            <v>Siku 70 x 70 x 6 cm</v>
          </cell>
        </row>
        <row r="588">
          <cell r="A588">
            <v>293</v>
          </cell>
          <cell r="B588" t="str">
            <v>Skun 10 mm</v>
          </cell>
        </row>
        <row r="590">
          <cell r="A590">
            <v>294</v>
          </cell>
          <cell r="B590" t="str">
            <v>Skun 16 mm</v>
          </cell>
        </row>
        <row r="592">
          <cell r="A592">
            <v>295</v>
          </cell>
          <cell r="B592" t="str">
            <v>Skun 25 mm</v>
          </cell>
        </row>
        <row r="594">
          <cell r="A594">
            <v>296</v>
          </cell>
          <cell r="B594" t="str">
            <v>Skun 35 mm</v>
          </cell>
        </row>
        <row r="596">
          <cell r="A596">
            <v>297</v>
          </cell>
          <cell r="B596" t="str">
            <v>Skun 50 mm</v>
          </cell>
        </row>
        <row r="598">
          <cell r="A598">
            <v>298</v>
          </cell>
          <cell r="B598" t="str">
            <v>Skun 70 mm</v>
          </cell>
        </row>
        <row r="600">
          <cell r="A600">
            <v>299</v>
          </cell>
          <cell r="B600" t="str">
            <v>Skun 70 mm/ALCU</v>
          </cell>
        </row>
        <row r="602">
          <cell r="A602">
            <v>300</v>
          </cell>
          <cell r="B602" t="str">
            <v>Skun 70 mm/Tembaga</v>
          </cell>
        </row>
        <row r="604">
          <cell r="A604">
            <v>301</v>
          </cell>
          <cell r="B604" t="str">
            <v>Skun 120 mm</v>
          </cell>
        </row>
        <row r="606">
          <cell r="A606">
            <v>302</v>
          </cell>
          <cell r="B606" t="str">
            <v>Skun 150 mm</v>
          </cell>
        </row>
        <row r="608">
          <cell r="A608">
            <v>303</v>
          </cell>
          <cell r="B608" t="str">
            <v>Skun 240 mm/ALCU 2 lobang</v>
          </cell>
        </row>
        <row r="610">
          <cell r="A610">
            <v>304</v>
          </cell>
          <cell r="B610" t="str">
            <v>Skun 300 mm</v>
          </cell>
        </row>
        <row r="612">
          <cell r="A612">
            <v>305</v>
          </cell>
          <cell r="B612" t="str">
            <v>Sok</v>
          </cell>
        </row>
        <row r="614">
          <cell r="A614">
            <v>306</v>
          </cell>
          <cell r="B614" t="str">
            <v>Spiral</v>
          </cell>
        </row>
        <row r="616">
          <cell r="A616">
            <v>307</v>
          </cell>
          <cell r="B616" t="str">
            <v>Split 3/4"</v>
          </cell>
        </row>
        <row r="618">
          <cell r="A618">
            <v>308</v>
          </cell>
          <cell r="B618" t="str">
            <v>Spool 532</v>
          </cell>
        </row>
        <row r="620">
          <cell r="A620">
            <v>309</v>
          </cell>
          <cell r="B620" t="str">
            <v>Spool 534</v>
          </cell>
        </row>
        <row r="622">
          <cell r="A622">
            <v>310</v>
          </cell>
          <cell r="B622" t="str">
            <v>Spot bar</v>
          </cell>
        </row>
        <row r="624">
          <cell r="A624">
            <v>311</v>
          </cell>
          <cell r="B624" t="str">
            <v>Spol Lite</v>
          </cell>
        </row>
        <row r="626">
          <cell r="A626">
            <v>312</v>
          </cell>
          <cell r="B626" t="str">
            <v>Stang lampu</v>
          </cell>
        </row>
        <row r="628">
          <cell r="A628">
            <v>313</v>
          </cell>
          <cell r="B628" t="str">
            <v>Stenlistil</v>
          </cell>
        </row>
        <row r="630">
          <cell r="A630">
            <v>314</v>
          </cell>
          <cell r="B630" t="str">
            <v>Strain hook</v>
          </cell>
        </row>
        <row r="632">
          <cell r="A632">
            <v>315</v>
          </cell>
          <cell r="B632" t="str">
            <v>String klem</v>
          </cell>
        </row>
        <row r="634">
          <cell r="A634">
            <v>316</v>
          </cell>
          <cell r="B634" t="str">
            <v>Stroping bekel/Yokes</v>
          </cell>
        </row>
        <row r="636">
          <cell r="A636">
            <v>317</v>
          </cell>
          <cell r="B636" t="str">
            <v>Suspensen</v>
          </cell>
        </row>
        <row r="638">
          <cell r="A638">
            <v>318</v>
          </cell>
          <cell r="B638" t="str">
            <v>Tdos biasa</v>
          </cell>
        </row>
        <row r="640">
          <cell r="A640">
            <v>319</v>
          </cell>
          <cell r="B640" t="str">
            <v>T dos clipsal</v>
          </cell>
        </row>
        <row r="642">
          <cell r="A642">
            <v>320</v>
          </cell>
          <cell r="B642" t="str">
            <v>Terminal</v>
          </cell>
        </row>
        <row r="644">
          <cell r="A644">
            <v>321</v>
          </cell>
          <cell r="B644" t="str">
            <v>Tis Kabel</v>
          </cell>
        </row>
        <row r="646">
          <cell r="A646">
            <v>322</v>
          </cell>
          <cell r="B646" t="str">
            <v>Tribel klem</v>
          </cell>
        </row>
        <row r="648">
          <cell r="A648">
            <v>323</v>
          </cell>
          <cell r="B648" t="str">
            <v>Trafo 1 Ps 25 Kva</v>
          </cell>
        </row>
        <row r="650">
          <cell r="A650">
            <v>324</v>
          </cell>
          <cell r="B650" t="str">
            <v>Trafo 1 Ps 50 Kva</v>
          </cell>
        </row>
        <row r="652">
          <cell r="A652">
            <v>325</v>
          </cell>
          <cell r="B652" t="str">
            <v>Trafo 3 Ps 50 Kva</v>
          </cell>
        </row>
        <row r="654">
          <cell r="A654">
            <v>326</v>
          </cell>
          <cell r="B654" t="str">
            <v>Trafo 3 Ps 100 Kva</v>
          </cell>
        </row>
        <row r="656">
          <cell r="A656">
            <v>327</v>
          </cell>
          <cell r="B656" t="str">
            <v>Trafo 3 Ps 160 Kva</v>
          </cell>
        </row>
        <row r="658">
          <cell r="A658">
            <v>328</v>
          </cell>
          <cell r="B658" t="str">
            <v>Trafo 3 Ps 400 Kva</v>
          </cell>
        </row>
        <row r="660">
          <cell r="A660">
            <v>329</v>
          </cell>
          <cell r="B660" t="str">
            <v>Tensen  150 mm</v>
          </cell>
        </row>
        <row r="662">
          <cell r="A662">
            <v>330</v>
          </cell>
          <cell r="B662" t="str">
            <v>Tensen  240 mm</v>
          </cell>
        </row>
        <row r="664">
          <cell r="A664">
            <v>331</v>
          </cell>
          <cell r="B664" t="str">
            <v>Ter</v>
          </cell>
        </row>
        <row r="666">
          <cell r="A666">
            <v>332</v>
          </cell>
          <cell r="B666" t="str">
            <v>Terpentin</v>
          </cell>
        </row>
        <row r="668">
          <cell r="A668">
            <v>333</v>
          </cell>
          <cell r="B668" t="str">
            <v>Tambang Plastik</v>
          </cell>
        </row>
        <row r="670">
          <cell r="A670">
            <v>334</v>
          </cell>
          <cell r="B670" t="str">
            <v>Visirum baret</v>
          </cell>
        </row>
        <row r="672">
          <cell r="A672">
            <v>335</v>
          </cell>
          <cell r="B672" t="str">
            <v xml:space="preserve">Vol meter </v>
          </cell>
        </row>
        <row r="674">
          <cell r="A674">
            <v>336</v>
          </cell>
          <cell r="B674" t="str">
            <v>Waiser</v>
          </cell>
        </row>
        <row r="676">
          <cell r="A676">
            <v>337</v>
          </cell>
          <cell r="B676" t="str">
            <v>Wigje type</v>
          </cell>
        </row>
        <row r="678">
          <cell r="A678">
            <v>338</v>
          </cell>
          <cell r="B678" t="str">
            <v>NYAF 0,75 mm</v>
          </cell>
        </row>
        <row r="680">
          <cell r="A680">
            <v>339</v>
          </cell>
          <cell r="B680" t="str">
            <v>NYY 2 x 1,5 mm</v>
          </cell>
        </row>
        <row r="682">
          <cell r="A682">
            <v>340</v>
          </cell>
          <cell r="B682" t="str">
            <v>Trokolit hitam</v>
          </cell>
        </row>
        <row r="684">
          <cell r="A684">
            <v>341</v>
          </cell>
          <cell r="B684" t="str">
            <v>Lampu Nion 20 Wat</v>
          </cell>
        </row>
        <row r="686">
          <cell r="A686">
            <v>342</v>
          </cell>
          <cell r="B686" t="str">
            <v>PH 2 x 2,5</v>
          </cell>
        </row>
        <row r="688">
          <cell r="A688">
            <v>343</v>
          </cell>
          <cell r="B688" t="str">
            <v>PH 3 x 2,2</v>
          </cell>
        </row>
        <row r="690">
          <cell r="A690">
            <v>344</v>
          </cell>
          <cell r="B690" t="str">
            <v>PH 4 x 2</v>
          </cell>
        </row>
        <row r="692">
          <cell r="A692">
            <v>345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>ADI_SUCIPTO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Valuation"/>
      <sheetName val="FORM-B"/>
      <sheetName val="Smg"/>
      <sheetName val="Sudah Berjalan"/>
      <sheetName val="Rencana Penambahan"/>
      <sheetName val="W-NAD"/>
      <sheetName val="PRK"/>
      <sheetName val="Sheet5"/>
      <sheetName val="UshDeb00"/>
      <sheetName val="beban"/>
      <sheetName val="LAIN2"/>
      <sheetName val="SUTT"/>
      <sheetName val="hal 14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Valuation"/>
      <sheetName val="TAB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1"/>
      <sheetName val="Sheet4"/>
      <sheetName val="TABEL"/>
      <sheetName val="JURNAL"/>
      <sheetName val="BB PUSAT"/>
      <sheetName val="DTstok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</sheetNames>
    <sheetDataSet>
      <sheetData sheetId="0"/>
      <sheetData sheetId="1"/>
      <sheetData sheetId="2">
        <row r="3">
          <cell r="D3" t="str">
            <v>JENIS MOTOR BEBEK</v>
          </cell>
        </row>
      </sheetData>
      <sheetData sheetId="3">
        <row r="12">
          <cell r="D12">
            <v>0.54400000000000004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PMG"/>
      <sheetName val="Rekap PMG."/>
      <sheetName val="Rincian HTT"/>
      <sheetName val="Rekap HTT"/>
      <sheetName val="Rincian AT"/>
      <sheetName val="Rekap AT"/>
      <sheetName val="Sheet1"/>
      <sheetName val="PUNCAK-89"/>
      <sheetName val="Cover"/>
      <sheetName val="entry REC  trip"/>
      <sheetName val="Neraca seAPJ"/>
      <sheetName val="Rekap_PMG_"/>
      <sheetName val="Rincian_HTT"/>
      <sheetName val="Rekap_HTT"/>
      <sheetName val="Rincian_AT"/>
      <sheetName val="Rekap_AT"/>
      <sheetName val="Resume"/>
      <sheetName val="JURNAL"/>
      <sheetName val="BB PUSAT"/>
      <sheetName val="DTstok"/>
      <sheetName val="DB"/>
      <sheetName val="JAN07"/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4"/>
      <sheetName val="NO. PRK"/>
      <sheetName val="DATA"/>
      <sheetName val="UPDATE 25 JANUARI 2007"/>
      <sheetName val="PMT"/>
      <sheetName val="Sudah Berjalan"/>
      <sheetName val="W-NAD"/>
      <sheetName val="INPBA"/>
      <sheetName val="SuMBER"/>
      <sheetName val="HARGA SATUAN"/>
      <sheetName val="beban"/>
      <sheetName val="Sheet3"/>
      <sheetName val="TRANS"/>
      <sheetName val="FORM-B"/>
      <sheetName val="W1"/>
    </sheetNames>
    <sheetDataSet>
      <sheetData sheetId="0">
        <row r="10">
          <cell r="A10">
            <v>1</v>
          </cell>
        </row>
      </sheetData>
      <sheetData sheetId="1">
        <row r="10">
          <cell r="A10">
            <v>1</v>
          </cell>
          <cell r="B10" t="str">
            <v>Amour Rod for AAAC 70 mm2</v>
          </cell>
          <cell r="C10" t="str">
            <v>set</v>
          </cell>
          <cell r="D10">
            <v>2</v>
          </cell>
          <cell r="E10">
            <v>48059.55</v>
          </cell>
        </row>
        <row r="11">
          <cell r="A11">
            <v>2</v>
          </cell>
          <cell r="B11" t="str">
            <v>Amour type 1/4" wide</v>
          </cell>
          <cell r="C11" t="str">
            <v>bh</v>
          </cell>
          <cell r="D11">
            <v>6</v>
          </cell>
          <cell r="E11">
            <v>4826.9059999999999</v>
          </cell>
        </row>
        <row r="12">
          <cell r="A12">
            <v>3</v>
          </cell>
          <cell r="B12" t="str">
            <v>Bimetal Conector</v>
          </cell>
          <cell r="C12" t="str">
            <v>bh</v>
          </cell>
          <cell r="D12">
            <v>4</v>
          </cell>
          <cell r="E12">
            <v>32177.670000000002</v>
          </cell>
        </row>
        <row r="13">
          <cell r="A13">
            <v>4</v>
          </cell>
          <cell r="B13" t="str">
            <v>Bolt Machine 5/8" x 10"</v>
          </cell>
          <cell r="C13" t="str">
            <v>bh</v>
          </cell>
          <cell r="D13">
            <v>4</v>
          </cell>
          <cell r="E13">
            <v>12282.396000000001</v>
          </cell>
        </row>
        <row r="14">
          <cell r="A14">
            <v>5</v>
          </cell>
          <cell r="B14" t="str">
            <v>Bracket Transformer C 115</v>
          </cell>
          <cell r="C14" t="str">
            <v>bh</v>
          </cell>
          <cell r="D14">
            <v>4</v>
          </cell>
          <cell r="E14">
            <v>292244.98800000001</v>
          </cell>
        </row>
        <row r="15">
          <cell r="A15">
            <v>6</v>
          </cell>
          <cell r="B15" t="str">
            <v>Center Bracket    12,5 KN</v>
          </cell>
          <cell r="C15" t="str">
            <v>bh</v>
          </cell>
          <cell r="D15">
            <v>2</v>
          </cell>
          <cell r="E15">
            <v>63701.26</v>
          </cell>
        </row>
        <row r="16">
          <cell r="A16">
            <v>7</v>
          </cell>
          <cell r="B16" t="str">
            <v>Clamp Ground Rod  5/8"</v>
          </cell>
          <cell r="C16" t="str">
            <v>bh</v>
          </cell>
          <cell r="D16">
            <v>2</v>
          </cell>
          <cell r="E16">
            <v>3753.806</v>
          </cell>
        </row>
        <row r="17">
          <cell r="A17">
            <v>8</v>
          </cell>
          <cell r="B17" t="str">
            <v>Clevis swinging scundary</v>
          </cell>
          <cell r="C17" t="str">
            <v>bh</v>
          </cell>
          <cell r="D17">
            <v>6</v>
          </cell>
          <cell r="E17">
            <v>10897.585999999999</v>
          </cell>
        </row>
        <row r="18">
          <cell r="A18">
            <v>9</v>
          </cell>
          <cell r="B18" t="str">
            <v>Compression Connector H Type 70 - 70 mm2</v>
          </cell>
          <cell r="C18" t="str">
            <v>bh</v>
          </cell>
          <cell r="D18">
            <v>6</v>
          </cell>
          <cell r="E18">
            <v>22820.238000000001</v>
          </cell>
        </row>
        <row r="19">
          <cell r="A19">
            <v>10</v>
          </cell>
          <cell r="B19" t="str">
            <v>Compression Terminal Lug 70 mm2</v>
          </cell>
          <cell r="C19" t="str">
            <v>bh</v>
          </cell>
          <cell r="D19">
            <v>8</v>
          </cell>
          <cell r="E19">
            <v>10711.582</v>
          </cell>
        </row>
        <row r="20">
          <cell r="A20">
            <v>11</v>
          </cell>
          <cell r="B20" t="str">
            <v>Conector Compresion(CCO) 10-16 / 10-16 mm2</v>
          </cell>
          <cell r="C20" t="str">
            <v>Bh</v>
          </cell>
          <cell r="D20">
            <v>346</v>
          </cell>
          <cell r="E20">
            <v>5363.4560000000001</v>
          </cell>
        </row>
        <row r="21">
          <cell r="A21">
            <v>12</v>
          </cell>
          <cell r="B21" t="str">
            <v>Dead End Assembly       (CJ6 - T)</v>
          </cell>
          <cell r="C21" t="str">
            <v>Bh</v>
          </cell>
          <cell r="D21">
            <v>2</v>
          </cell>
          <cell r="E21">
            <v>58238.67</v>
          </cell>
        </row>
        <row r="22">
          <cell r="A22">
            <v>13</v>
          </cell>
          <cell r="B22" t="str">
            <v>Ground Lug &amp; Washer</v>
          </cell>
          <cell r="C22" t="str">
            <v>bh</v>
          </cell>
          <cell r="D22">
            <v>6</v>
          </cell>
          <cell r="E22">
            <v>6886.2359999999999</v>
          </cell>
        </row>
        <row r="23">
          <cell r="A23">
            <v>14</v>
          </cell>
          <cell r="B23" t="str">
            <v>Ground Rod 5/8" x 8' Copper Weld</v>
          </cell>
          <cell r="C23" t="str">
            <v>Bh</v>
          </cell>
          <cell r="D23">
            <v>2</v>
          </cell>
          <cell r="E23">
            <v>95472.173999999999</v>
          </cell>
        </row>
        <row r="24">
          <cell r="A24">
            <v>15</v>
          </cell>
          <cell r="B24" t="str">
            <v>Ground Wire Cu  16  mm2</v>
          </cell>
          <cell r="C24" t="str">
            <v>Mtr</v>
          </cell>
          <cell r="D24">
            <v>8.6</v>
          </cell>
          <cell r="E24">
            <v>16089.346</v>
          </cell>
        </row>
        <row r="25">
          <cell r="A25">
            <v>16</v>
          </cell>
          <cell r="B25" t="str">
            <v xml:space="preserve">Hot Line Clamp  </v>
          </cell>
          <cell r="C25" t="str">
            <v>bh</v>
          </cell>
          <cell r="D25">
            <v>2</v>
          </cell>
          <cell r="E25">
            <v>68645.695999999996</v>
          </cell>
        </row>
        <row r="26">
          <cell r="A26">
            <v>17</v>
          </cell>
          <cell r="B26" t="str">
            <v>Isolator Tumpu ( Line Post ) 20 KV</v>
          </cell>
          <cell r="C26" t="str">
            <v>bh</v>
          </cell>
          <cell r="D26">
            <v>2</v>
          </cell>
          <cell r="E26">
            <v>171615.26200000002</v>
          </cell>
        </row>
        <row r="27">
          <cell r="A27">
            <v>18</v>
          </cell>
          <cell r="B27" t="str">
            <v>Jumper Wire AAAC 70 mm2</v>
          </cell>
          <cell r="C27" t="str">
            <v>mtr</v>
          </cell>
          <cell r="D27">
            <v>4</v>
          </cell>
          <cell r="E27">
            <v>8093.2179999999998</v>
          </cell>
        </row>
        <row r="28">
          <cell r="A28">
            <v>19</v>
          </cell>
          <cell r="B28" t="str">
            <v>Jumper Wire LVTC 2 x 70 + N 50 mm2</v>
          </cell>
          <cell r="C28" t="str">
            <v>mtr</v>
          </cell>
          <cell r="D28">
            <v>4</v>
          </cell>
          <cell r="E28">
            <v>30739.716</v>
          </cell>
        </row>
        <row r="29">
          <cell r="A29">
            <v>20</v>
          </cell>
          <cell r="B29" t="str">
            <v>Kawat segel khusus</v>
          </cell>
          <cell r="C29" t="str">
            <v>Kg</v>
          </cell>
          <cell r="D29">
            <v>0.2</v>
          </cell>
          <cell r="E29">
            <v>536296.54399999999</v>
          </cell>
        </row>
        <row r="30">
          <cell r="A30">
            <v>21</v>
          </cell>
          <cell r="B30" t="str">
            <v>Klem Beugel u pipa 1,5"</v>
          </cell>
          <cell r="C30" t="str">
            <v>Set</v>
          </cell>
          <cell r="D30">
            <v>346</v>
          </cell>
          <cell r="E30">
            <v>3486.0419999999999</v>
          </cell>
        </row>
        <row r="31">
          <cell r="A31">
            <v>22</v>
          </cell>
          <cell r="B31" t="str">
            <v>KWH Meter 1 Phs,220 V, 5/20A,Type Terpadu</v>
          </cell>
          <cell r="C31" t="str">
            <v>Bh</v>
          </cell>
          <cell r="D31">
            <v>173</v>
          </cell>
          <cell r="E31">
            <v>162551.144</v>
          </cell>
        </row>
        <row r="32">
          <cell r="A32">
            <v>23</v>
          </cell>
          <cell r="B32" t="str">
            <v>Loop dead end clamp / LC ( 35 s/d 240 ) mm2</v>
          </cell>
          <cell r="C32" t="str">
            <v>bh</v>
          </cell>
          <cell r="D32">
            <v>12</v>
          </cell>
          <cell r="E32">
            <v>20593.3</v>
          </cell>
        </row>
        <row r="33">
          <cell r="A33">
            <v>24</v>
          </cell>
          <cell r="B33" t="str">
            <v>MCB 1 Phasa 250 V, Tp PLN 4 A Lengkap</v>
          </cell>
          <cell r="C33" t="str">
            <v>Bh</v>
          </cell>
          <cell r="D33">
            <v>173</v>
          </cell>
          <cell r="E33">
            <v>0</v>
          </cell>
        </row>
        <row r="34">
          <cell r="A34">
            <v>25</v>
          </cell>
          <cell r="B34" t="str">
            <v>Oval eye nut 5/8"</v>
          </cell>
          <cell r="C34" t="str">
            <v>bh</v>
          </cell>
          <cell r="D34">
            <v>6</v>
          </cell>
          <cell r="E34">
            <v>15252.328</v>
          </cell>
        </row>
        <row r="35">
          <cell r="A35">
            <v>26</v>
          </cell>
          <cell r="B35" t="str">
            <v>Pasang SR ( 35 M )</v>
          </cell>
          <cell r="C35" t="str">
            <v>Bh</v>
          </cell>
          <cell r="D35">
            <v>6055</v>
          </cell>
          <cell r="E35">
            <v>3550.4279999999999</v>
          </cell>
        </row>
        <row r="36">
          <cell r="A36">
            <v>27</v>
          </cell>
          <cell r="B36" t="str">
            <v>Pipa galvanis 1,5" meter</v>
          </cell>
          <cell r="C36" t="str">
            <v>Btg</v>
          </cell>
          <cell r="D36">
            <v>173</v>
          </cell>
          <cell r="E36">
            <v>56847.728000000003</v>
          </cell>
        </row>
        <row r="37">
          <cell r="A37">
            <v>28</v>
          </cell>
          <cell r="B37" t="str">
            <v>Plastic Strap For Clamping</v>
          </cell>
          <cell r="C37" t="str">
            <v>Bh</v>
          </cell>
          <cell r="D37">
            <v>2</v>
          </cell>
          <cell r="E37">
            <v>1829.38</v>
          </cell>
        </row>
        <row r="38">
          <cell r="A38">
            <v>29</v>
          </cell>
          <cell r="B38" t="str">
            <v>Pole band single rack 7" atau 7 1/2"</v>
          </cell>
          <cell r="C38" t="str">
            <v>bh</v>
          </cell>
          <cell r="D38">
            <v>6</v>
          </cell>
          <cell r="E38">
            <v>23596.957999999999</v>
          </cell>
        </row>
        <row r="39">
          <cell r="A39">
            <v>30</v>
          </cell>
          <cell r="B39" t="str">
            <v>Protective cup 11/2" P</v>
          </cell>
          <cell r="C39" t="str">
            <v>Set</v>
          </cell>
          <cell r="D39">
            <v>173</v>
          </cell>
          <cell r="E39">
            <v>4022.5920000000001</v>
          </cell>
        </row>
        <row r="40">
          <cell r="A40">
            <v>31</v>
          </cell>
          <cell r="B40" t="str">
            <v>Segel plastik bernomor seri (spesifikasi PLN)</v>
          </cell>
          <cell r="C40" t="str">
            <v>Bh</v>
          </cell>
          <cell r="D40">
            <v>173</v>
          </cell>
          <cell r="E40">
            <v>2305.6320000000001</v>
          </cell>
        </row>
        <row r="41">
          <cell r="A41">
            <v>32</v>
          </cell>
          <cell r="B41" t="str">
            <v>Sepatu Kabel  AL / CU 70 mm2</v>
          </cell>
          <cell r="C41" t="str">
            <v>bh</v>
          </cell>
          <cell r="D41">
            <v>8</v>
          </cell>
          <cell r="E41">
            <v>54379.597999999998</v>
          </cell>
        </row>
        <row r="42">
          <cell r="A42">
            <v>33</v>
          </cell>
          <cell r="B42" t="str">
            <v>Service wedge Clamp 616</v>
          </cell>
          <cell r="C42" t="str">
            <v>Set</v>
          </cell>
          <cell r="D42">
            <v>346</v>
          </cell>
          <cell r="E42">
            <v>2949.4920000000002</v>
          </cell>
        </row>
        <row r="43">
          <cell r="A43">
            <v>34</v>
          </cell>
          <cell r="B43" t="str">
            <v>Spool insulator ansi 53 - 4</v>
          </cell>
          <cell r="C43" t="str">
            <v>bh</v>
          </cell>
          <cell r="D43">
            <v>6</v>
          </cell>
          <cell r="E43">
            <v>18717.93</v>
          </cell>
        </row>
        <row r="44">
          <cell r="A44">
            <v>35</v>
          </cell>
          <cell r="B44" t="str">
            <v>Stainles Steel Strap 20 X 0,7 mm2</v>
          </cell>
          <cell r="C44" t="str">
            <v>mt</v>
          </cell>
          <cell r="D44">
            <v>2</v>
          </cell>
          <cell r="E44">
            <v>8814.75</v>
          </cell>
        </row>
        <row r="45">
          <cell r="A45">
            <v>36</v>
          </cell>
          <cell r="B45" t="str">
            <v>Stoping Buckel / yokes</v>
          </cell>
          <cell r="C45" t="str">
            <v>Bh</v>
          </cell>
          <cell r="D45">
            <v>2</v>
          </cell>
          <cell r="E45">
            <v>1930.558</v>
          </cell>
        </row>
        <row r="46">
          <cell r="A46">
            <v>37</v>
          </cell>
          <cell r="B46" t="str">
            <v>Strain Hooke Clmp 1 1/2"</v>
          </cell>
          <cell r="C46" t="str">
            <v>Set</v>
          </cell>
          <cell r="D46">
            <v>173</v>
          </cell>
          <cell r="E46">
            <v>6972.0839999999998</v>
          </cell>
        </row>
        <row r="47">
          <cell r="A47">
            <v>38</v>
          </cell>
          <cell r="B47" t="str">
            <v>Tiang Besi RS9</v>
          </cell>
          <cell r="C47" t="str">
            <v>bt</v>
          </cell>
          <cell r="D47">
            <v>2</v>
          </cell>
          <cell r="E47">
            <v>0</v>
          </cell>
        </row>
        <row r="48">
          <cell r="A48">
            <v>39</v>
          </cell>
          <cell r="B48" t="str">
            <v xml:space="preserve">Tiang Beton C11 - 350 daN+E </v>
          </cell>
          <cell r="C48" t="str">
            <v>Bt</v>
          </cell>
          <cell r="D48">
            <v>2</v>
          </cell>
          <cell r="E48">
            <v>2923890.9</v>
          </cell>
        </row>
        <row r="49">
          <cell r="A49">
            <v>40</v>
          </cell>
          <cell r="B49" t="str">
            <v xml:space="preserve">Tie Wire # 4 / Allmunium bonding Wire # 20 </v>
          </cell>
          <cell r="C49" t="str">
            <v>mtr</v>
          </cell>
          <cell r="D49">
            <v>3.6</v>
          </cell>
          <cell r="E49">
            <v>3753.806</v>
          </cell>
        </row>
        <row r="50">
          <cell r="A50">
            <v>41</v>
          </cell>
          <cell r="B50" t="str">
            <v>Trafo 1 Phasa csp 50 KVA</v>
          </cell>
          <cell r="C50" t="str">
            <v>bh</v>
          </cell>
          <cell r="D50">
            <v>2</v>
          </cell>
          <cell r="E50">
            <v>25313219.973999999</v>
          </cell>
        </row>
        <row r="51">
          <cell r="A51">
            <v>42</v>
          </cell>
          <cell r="B51" t="str">
            <v>Washer Square  2 1/4"</v>
          </cell>
          <cell r="C51" t="str">
            <v>bh</v>
          </cell>
          <cell r="D51">
            <v>4</v>
          </cell>
          <cell r="E51">
            <v>1069.0119999999999</v>
          </cell>
        </row>
      </sheetData>
      <sheetData sheetId="2">
        <row r="3">
          <cell r="D3" t="str">
            <v>JENIS MOTOR BEBEK</v>
          </cell>
        </row>
      </sheetData>
      <sheetData sheetId="3">
        <row r="12">
          <cell r="D12">
            <v>0.54400000000000004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"/>
      <sheetName val="Pro"/>
      <sheetName val="Uph"/>
      <sheetName val="Kons"/>
      <sheetName val="Tamb"/>
      <sheetName val="SR-APP"/>
      <sheetName val="Sort"/>
      <sheetName val="x"/>
      <sheetName val="Sheet1"/>
      <sheetName val="JAN07"/>
      <sheetName val="RincianPMG"/>
      <sheetName val="Rekap PMG."/>
      <sheetName val="Rincian HTT"/>
      <sheetName val="Rekap HTT"/>
      <sheetName val="Rincian AT"/>
      <sheetName val="Rekap AT"/>
      <sheetName val="FORMULA HSS 2016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PMT"/>
      <sheetName val="UshDeb00"/>
    </sheetNames>
    <sheetDataSet>
      <sheetData sheetId="0" refreshError="1"/>
      <sheetData sheetId="1">
        <row r="9">
          <cell r="A9">
            <v>1</v>
          </cell>
        </row>
      </sheetData>
      <sheetData sheetId="2">
        <row r="9">
          <cell r="A9">
            <v>1</v>
          </cell>
        </row>
      </sheetData>
      <sheetData sheetId="3"/>
      <sheetData sheetId="4"/>
      <sheetData sheetId="5"/>
      <sheetData sheetId="6" refreshError="1"/>
      <sheetData sheetId="7" refreshError="1">
        <row r="9">
          <cell r="A9">
            <v>1</v>
          </cell>
          <cell r="G9">
            <v>81.730373873580078</v>
          </cell>
        </row>
        <row r="10">
          <cell r="G10">
            <v>-5420.1364206727958</v>
          </cell>
        </row>
        <row r="11">
          <cell r="G11">
            <v>-3617.3765487410437</v>
          </cell>
        </row>
        <row r="12">
          <cell r="G12">
            <v>-2706.3479306388044</v>
          </cell>
        </row>
        <row r="13">
          <cell r="G13">
            <v>-2222.1623238111342</v>
          </cell>
        </row>
        <row r="14">
          <cell r="G14">
            <v>-972.59438216826709</v>
          </cell>
        </row>
        <row r="15">
          <cell r="G15">
            <v>-193.65713786370239</v>
          </cell>
        </row>
        <row r="16">
          <cell r="G16">
            <v>-1351.779904073735</v>
          </cell>
        </row>
        <row r="17">
          <cell r="G17">
            <v>-4579.4020658207464</v>
          </cell>
        </row>
        <row r="18">
          <cell r="G18">
            <v>-2339.220423404121</v>
          </cell>
        </row>
        <row r="19">
          <cell r="G19">
            <v>-1595.6356419282504</v>
          </cell>
        </row>
        <row r="20">
          <cell r="G20">
            <v>-1444.3991304666774</v>
          </cell>
        </row>
        <row r="21">
          <cell r="G21">
            <v>-267.78637825252872</v>
          </cell>
        </row>
        <row r="22">
          <cell r="G22">
            <v>682.98142097424011</v>
          </cell>
        </row>
        <row r="23">
          <cell r="G23">
            <v>-2010.1517775510806</v>
          </cell>
        </row>
        <row r="24">
          <cell r="G24">
            <v>-1229.5098062388315</v>
          </cell>
        </row>
        <row r="25">
          <cell r="G25">
            <v>-868.55457340691714</v>
          </cell>
        </row>
        <row r="26">
          <cell r="G26">
            <v>-561.783120077126</v>
          </cell>
        </row>
        <row r="27">
          <cell r="G27">
            <v>24.036750835009393</v>
          </cell>
        </row>
        <row r="28">
          <cell r="G28">
            <v>-610.15539769090265</v>
          </cell>
        </row>
        <row r="29">
          <cell r="G29">
            <v>-4305.7141218117176</v>
          </cell>
        </row>
        <row r="30">
          <cell r="G30">
            <v>-2309.0080171066352</v>
          </cell>
        </row>
        <row r="31">
          <cell r="G31">
            <v>-794.2910953202138</v>
          </cell>
        </row>
        <row r="32">
          <cell r="G32">
            <v>-216.26844105300202</v>
          </cell>
        </row>
        <row r="33">
          <cell r="G33">
            <v>290.64046153228054</v>
          </cell>
        </row>
        <row r="34">
          <cell r="G34">
            <v>-1242.05624034059</v>
          </cell>
        </row>
        <row r="35">
          <cell r="G35">
            <v>-1181.3997280212291</v>
          </cell>
        </row>
        <row r="36">
          <cell r="G36">
            <v>-2581.858425006139</v>
          </cell>
        </row>
        <row r="37">
          <cell r="G37">
            <v>-1120.6835212810754</v>
          </cell>
        </row>
        <row r="38">
          <cell r="G38">
            <v>-284.81830953807429</v>
          </cell>
        </row>
        <row r="39">
          <cell r="G39">
            <v>-341.17041088464845</v>
          </cell>
        </row>
        <row r="40">
          <cell r="G40">
            <v>-256.67453817879266</v>
          </cell>
        </row>
        <row r="41">
          <cell r="G41">
            <v>-74.236495671888662</v>
          </cell>
        </row>
        <row r="42">
          <cell r="G42">
            <v>-701.67106380462474</v>
          </cell>
        </row>
        <row r="43">
          <cell r="G43">
            <v>-1140.724346149934</v>
          </cell>
        </row>
        <row r="44">
          <cell r="G4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9">
          <cell r="A9">
            <v>1</v>
          </cell>
        </row>
      </sheetData>
      <sheetData sheetId="55" refreshError="1"/>
      <sheetData sheetId="56" refreshError="1"/>
      <sheetData sheetId="5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"/>
      <sheetName val="Analisa"/>
      <sheetName val="master rab"/>
      <sheetName val="Blangko Analisa"/>
      <sheetName val="Blangko RAB"/>
      <sheetName val="Blangko RAB (2)"/>
      <sheetName val="HPS"/>
      <sheetName val="PICKUP"/>
      <sheetName val="L-R"/>
      <sheetName val="x"/>
      <sheetName val="Rekap PMG."/>
    </sheetNames>
    <sheetDataSet>
      <sheetData sheetId="0" refreshError="1"/>
      <sheetData sheetId="1" refreshError="1"/>
      <sheetData sheetId="2">
        <row r="2">
          <cell r="B2" t="str">
            <v>Kode</v>
          </cell>
          <cell r="C2" t="str">
            <v>Uraian Pekerjaan</v>
          </cell>
          <cell r="D2" t="str">
            <v>Volume</v>
          </cell>
          <cell r="E2" t="str">
            <v>Satuan</v>
          </cell>
          <cell r="F2" t="str">
            <v>Harga Satuan</v>
          </cell>
          <cell r="H2" t="str">
            <v>Jumlah Total</v>
          </cell>
        </row>
        <row r="3">
          <cell r="F3" t="str">
            <v>Material (Rp)</v>
          </cell>
          <cell r="G3" t="str">
            <v>Upah/Jasa</v>
          </cell>
        </row>
        <row r="5">
          <cell r="B5" t="str">
            <v>TC7A</v>
          </cell>
          <cell r="C5" t="str">
            <v xml:space="preserve"> Tiang beton C7-100 daN E</v>
          </cell>
          <cell r="E5" t="str">
            <v>Btg.</v>
          </cell>
          <cell r="F5">
            <v>1785000</v>
          </cell>
        </row>
        <row r="6">
          <cell r="B6" t="str">
            <v>TC9A</v>
          </cell>
          <cell r="C6" t="str">
            <v xml:space="preserve"> Tiang beton C9-100 daN E</v>
          </cell>
          <cell r="E6" t="str">
            <v>Btg.</v>
          </cell>
          <cell r="F6">
            <v>2326000</v>
          </cell>
        </row>
        <row r="7">
          <cell r="B7" t="str">
            <v>TC9B</v>
          </cell>
          <cell r="C7" t="str">
            <v xml:space="preserve"> Tiang beton C9-200 daN E</v>
          </cell>
          <cell r="E7" t="str">
            <v>Btg.</v>
          </cell>
          <cell r="F7">
            <v>2591000</v>
          </cell>
        </row>
        <row r="8">
          <cell r="B8" t="str">
            <v>TC11A</v>
          </cell>
          <cell r="C8" t="str">
            <v xml:space="preserve"> Tiang beton C11-200 daN E</v>
          </cell>
          <cell r="E8" t="str">
            <v>Btg.</v>
          </cell>
          <cell r="F8">
            <v>3767000</v>
          </cell>
        </row>
        <row r="9">
          <cell r="B9" t="str">
            <v>TC11B</v>
          </cell>
          <cell r="C9" t="str">
            <v xml:space="preserve"> Tiang beton C11-350 daN E</v>
          </cell>
          <cell r="E9" t="str">
            <v>Btg.</v>
          </cell>
          <cell r="F9">
            <v>4352000</v>
          </cell>
        </row>
        <row r="10">
          <cell r="B10" t="str">
            <v>TC12A</v>
          </cell>
          <cell r="C10" t="str">
            <v xml:space="preserve"> Tiang beton C12-200 daN E</v>
          </cell>
          <cell r="E10" t="str">
            <v>Btg.</v>
          </cell>
          <cell r="F10">
            <v>4530000</v>
          </cell>
          <cell r="G10">
            <v>0</v>
          </cell>
        </row>
        <row r="11">
          <cell r="B11" t="str">
            <v>TC12B</v>
          </cell>
          <cell r="C11" t="str">
            <v xml:space="preserve"> Tiang beton C12-350 daN E</v>
          </cell>
          <cell r="E11" t="str">
            <v>Btg.</v>
          </cell>
          <cell r="F11">
            <v>4900000</v>
          </cell>
        </row>
        <row r="12">
          <cell r="B12" t="str">
            <v>TC13B</v>
          </cell>
          <cell r="C12" t="str">
            <v xml:space="preserve"> Tiang beton C13-350 daN E</v>
          </cell>
          <cell r="E12" t="str">
            <v>Btg.</v>
          </cell>
          <cell r="F12">
            <v>5991000</v>
          </cell>
          <cell r="G12">
            <v>0</v>
          </cell>
        </row>
        <row r="13">
          <cell r="B13" t="str">
            <v>TC13C</v>
          </cell>
          <cell r="C13" t="str">
            <v xml:space="preserve"> Tiang beton C13-500 daN E</v>
          </cell>
          <cell r="E13" t="str">
            <v>Btg.</v>
          </cell>
          <cell r="F13">
            <v>6388000</v>
          </cell>
        </row>
        <row r="14">
          <cell r="B14" t="str">
            <v>TC14B</v>
          </cell>
          <cell r="C14" t="str">
            <v xml:space="preserve"> Tiang beton C14-350 daN E</v>
          </cell>
          <cell r="E14" t="str">
            <v>Btg.</v>
          </cell>
          <cell r="F14">
            <v>6760000</v>
          </cell>
        </row>
        <row r="16">
          <cell r="C16" t="str">
            <v>KONSTRUKSI JTM 1 PHASA</v>
          </cell>
        </row>
        <row r="17">
          <cell r="C17" t="str">
            <v>PASANG</v>
          </cell>
        </row>
        <row r="18">
          <cell r="B18" t="str">
            <v>SA1</v>
          </cell>
          <cell r="C18" t="str">
            <v xml:space="preserve">SA 1 </v>
          </cell>
          <cell r="E18" t="str">
            <v>Unit</v>
          </cell>
          <cell r="F18">
            <v>349486.4</v>
          </cell>
          <cell r="G18">
            <v>20429</v>
          </cell>
        </row>
        <row r="19">
          <cell r="B19" t="str">
            <v>SA1'</v>
          </cell>
          <cell r="C19" t="str">
            <v>SA 1'</v>
          </cell>
          <cell r="E19" t="str">
            <v>Unit</v>
          </cell>
          <cell r="F19">
            <v>297108.2</v>
          </cell>
          <cell r="G19">
            <v>16691</v>
          </cell>
        </row>
        <row r="20">
          <cell r="B20" t="str">
            <v>SA2</v>
          </cell>
          <cell r="C20" t="str">
            <v>SA 2</v>
          </cell>
          <cell r="E20" t="str">
            <v>Unit</v>
          </cell>
          <cell r="F20">
            <v>596327.19999999995</v>
          </cell>
          <cell r="G20">
            <v>33126</v>
          </cell>
        </row>
        <row r="21">
          <cell r="B21" t="str">
            <v>SA2'</v>
          </cell>
          <cell r="C21" t="str">
            <v>SA 2'</v>
          </cell>
          <cell r="E21" t="str">
            <v>Unit</v>
          </cell>
          <cell r="F21">
            <v>603260</v>
          </cell>
          <cell r="G21">
            <v>28669</v>
          </cell>
        </row>
        <row r="22">
          <cell r="B22" t="str">
            <v>SA3</v>
          </cell>
          <cell r="C22" t="str">
            <v>SA 3</v>
          </cell>
          <cell r="E22" t="str">
            <v>Unit</v>
          </cell>
          <cell r="F22">
            <v>641374.19999999995</v>
          </cell>
          <cell r="G22">
            <v>33126</v>
          </cell>
        </row>
        <row r="23">
          <cell r="B23" t="str">
            <v>SA3'</v>
          </cell>
          <cell r="C23" t="str">
            <v>SA 3'</v>
          </cell>
          <cell r="E23" t="str">
            <v>Unit</v>
          </cell>
          <cell r="F23">
            <v>370502</v>
          </cell>
          <cell r="G23">
            <v>28669</v>
          </cell>
        </row>
        <row r="24">
          <cell r="B24" t="str">
            <v>SA4</v>
          </cell>
          <cell r="C24" t="str">
            <v>SA 4</v>
          </cell>
          <cell r="E24" t="str">
            <v>Unit</v>
          </cell>
          <cell r="F24">
            <v>1104408</v>
          </cell>
          <cell r="G24">
            <v>47852</v>
          </cell>
        </row>
        <row r="25">
          <cell r="B25" t="str">
            <v>SA4'</v>
          </cell>
          <cell r="C25" t="str">
            <v>SA 4'</v>
          </cell>
          <cell r="E25" t="str">
            <v>Unit</v>
          </cell>
          <cell r="F25">
            <v>687159</v>
          </cell>
          <cell r="G25">
            <v>42562</v>
          </cell>
        </row>
        <row r="26">
          <cell r="B26" t="str">
            <v>SA5</v>
          </cell>
          <cell r="C26" t="str">
            <v>SA 5</v>
          </cell>
          <cell r="E26" t="str">
            <v>Unit</v>
          </cell>
          <cell r="F26">
            <v>516447</v>
          </cell>
          <cell r="G26">
            <v>25503</v>
          </cell>
        </row>
        <row r="27">
          <cell r="B27" t="str">
            <v>SA5'</v>
          </cell>
          <cell r="C27" t="str">
            <v>SA 5'</v>
          </cell>
          <cell r="E27" t="str">
            <v>Unit</v>
          </cell>
          <cell r="F27">
            <v>325701</v>
          </cell>
          <cell r="G27">
            <v>21469</v>
          </cell>
        </row>
        <row r="28">
          <cell r="B28" t="str">
            <v>SA51</v>
          </cell>
          <cell r="C28" t="str">
            <v>SA 5 - 1</v>
          </cell>
          <cell r="E28" t="str">
            <v>Unit</v>
          </cell>
          <cell r="F28">
            <v>587961</v>
          </cell>
          <cell r="G28">
            <v>25503</v>
          </cell>
        </row>
        <row r="29">
          <cell r="B29" t="str">
            <v>SA51'</v>
          </cell>
          <cell r="C29" t="str">
            <v>SA 5 - 1'</v>
          </cell>
          <cell r="E29" t="str">
            <v>Unit</v>
          </cell>
          <cell r="F29">
            <v>361458</v>
          </cell>
          <cell r="G29">
            <v>21469</v>
          </cell>
        </row>
        <row r="30">
          <cell r="B30" t="str">
            <v>SA6</v>
          </cell>
          <cell r="C30" t="str">
            <v>SA 6</v>
          </cell>
          <cell r="E30" t="str">
            <v>Unit</v>
          </cell>
          <cell r="F30">
            <v>575490</v>
          </cell>
          <cell r="G30">
            <v>47852</v>
          </cell>
        </row>
        <row r="31">
          <cell r="B31" t="str">
            <v>SA6'</v>
          </cell>
          <cell r="C31" t="str">
            <v>SA 6'</v>
          </cell>
          <cell r="E31" t="str">
            <v>Unit</v>
          </cell>
          <cell r="F31">
            <v>622900</v>
          </cell>
          <cell r="G31">
            <v>42562</v>
          </cell>
        </row>
        <row r="32">
          <cell r="B32" t="str">
            <v>CA1</v>
          </cell>
          <cell r="C32" t="str">
            <v xml:space="preserve">CA 1 </v>
          </cell>
          <cell r="E32" t="str">
            <v>Unit</v>
          </cell>
          <cell r="F32">
            <v>304529.40000000002</v>
          </cell>
          <cell r="G32">
            <v>20429</v>
          </cell>
        </row>
        <row r="33">
          <cell r="B33" t="str">
            <v>CA1'</v>
          </cell>
          <cell r="C33" t="str">
            <v>CA 1'</v>
          </cell>
          <cell r="E33" t="str">
            <v>Unit</v>
          </cell>
          <cell r="F33">
            <v>256604.2</v>
          </cell>
          <cell r="G33">
            <v>16691</v>
          </cell>
        </row>
        <row r="34">
          <cell r="B34" t="str">
            <v>CA21</v>
          </cell>
          <cell r="C34" t="str">
            <v>CA 2 - 1</v>
          </cell>
          <cell r="E34" t="str">
            <v>Unit</v>
          </cell>
          <cell r="F34">
            <v>518231.19999999995</v>
          </cell>
          <cell r="G34">
            <v>33126</v>
          </cell>
        </row>
        <row r="35">
          <cell r="B35" t="str">
            <v>CA2'</v>
          </cell>
          <cell r="C35" t="str">
            <v>CA 2'</v>
          </cell>
          <cell r="E35" t="str">
            <v>Unit</v>
          </cell>
          <cell r="F35">
            <v>523504</v>
          </cell>
          <cell r="G35">
            <v>28669</v>
          </cell>
        </row>
        <row r="36">
          <cell r="B36" t="str">
            <v>CA3</v>
          </cell>
          <cell r="C36" t="str">
            <v>CA 3</v>
          </cell>
          <cell r="E36" t="str">
            <v>Unit</v>
          </cell>
          <cell r="F36">
            <v>412435.20000000001</v>
          </cell>
          <cell r="G36">
            <v>47852</v>
          </cell>
        </row>
        <row r="37">
          <cell r="B37" t="str">
            <v>CA3'</v>
          </cell>
          <cell r="C37" t="str">
            <v>CA 3'</v>
          </cell>
          <cell r="E37" t="str">
            <v>Unit</v>
          </cell>
          <cell r="F37">
            <v>428802</v>
          </cell>
          <cell r="G37">
            <v>28669</v>
          </cell>
        </row>
        <row r="38">
          <cell r="B38" t="str">
            <v>CA4</v>
          </cell>
          <cell r="C38" t="str">
            <v>CA 4</v>
          </cell>
          <cell r="E38" t="str">
            <v>Unit</v>
          </cell>
          <cell r="F38">
            <v>1066702</v>
          </cell>
          <cell r="G38">
            <v>25503</v>
          </cell>
        </row>
        <row r="39">
          <cell r="B39" t="str">
            <v>CA4'</v>
          </cell>
          <cell r="C39" t="str">
            <v>CA 4'</v>
          </cell>
          <cell r="E39" t="str">
            <v>Unit</v>
          </cell>
          <cell r="F39">
            <v>710371</v>
          </cell>
          <cell r="G39">
            <v>42562</v>
          </cell>
        </row>
        <row r="40">
          <cell r="B40" t="str">
            <v>CA5</v>
          </cell>
          <cell r="C40" t="str">
            <v>CA 5</v>
          </cell>
          <cell r="E40" t="str">
            <v>Unit</v>
          </cell>
          <cell r="F40">
            <v>487708</v>
          </cell>
          <cell r="G40">
            <v>25503</v>
          </cell>
        </row>
        <row r="41">
          <cell r="B41" t="str">
            <v>CA5'</v>
          </cell>
          <cell r="C41" t="str">
            <v>CA 5'</v>
          </cell>
          <cell r="E41" t="str">
            <v>Unit</v>
          </cell>
          <cell r="F41">
            <v>296962</v>
          </cell>
          <cell r="G41">
            <v>21469</v>
          </cell>
        </row>
        <row r="42">
          <cell r="B42" t="str">
            <v>CA51</v>
          </cell>
          <cell r="C42" t="str">
            <v>CA 5 - 1</v>
          </cell>
          <cell r="E42" t="str">
            <v>Unit</v>
          </cell>
          <cell r="F42">
            <v>559222</v>
          </cell>
          <cell r="G42">
            <v>25503</v>
          </cell>
        </row>
        <row r="43">
          <cell r="B43" t="str">
            <v>CA51'</v>
          </cell>
          <cell r="C43" t="str">
            <v>CA 5 - 1'</v>
          </cell>
          <cell r="E43" t="str">
            <v>Unit</v>
          </cell>
          <cell r="F43">
            <v>332719</v>
          </cell>
          <cell r="G43">
            <v>21469</v>
          </cell>
        </row>
        <row r="44">
          <cell r="B44" t="str">
            <v>CA6</v>
          </cell>
          <cell r="C44" t="str">
            <v>CA 6</v>
          </cell>
          <cell r="E44" t="str">
            <v>Unit</v>
          </cell>
          <cell r="F44">
            <v>918412</v>
          </cell>
          <cell r="G44">
            <v>47852</v>
          </cell>
        </row>
        <row r="45">
          <cell r="B45" t="str">
            <v>CA6'</v>
          </cell>
          <cell r="C45" t="str">
            <v>CA 6'</v>
          </cell>
          <cell r="E45" t="str">
            <v>Unit</v>
          </cell>
          <cell r="F45">
            <v>594161</v>
          </cell>
          <cell r="G45">
            <v>42562</v>
          </cell>
        </row>
        <row r="46">
          <cell r="B46" t="str">
            <v>P12C</v>
          </cell>
          <cell r="C46" t="str">
            <v>P12 C</v>
          </cell>
          <cell r="E46" t="str">
            <v>Unit</v>
          </cell>
          <cell r="F46">
            <v>373519</v>
          </cell>
          <cell r="G46">
            <v>38078</v>
          </cell>
        </row>
        <row r="47">
          <cell r="B47" t="str">
            <v>P12C'</v>
          </cell>
          <cell r="C47" t="str">
            <v>P12 C'</v>
          </cell>
          <cell r="E47" t="str">
            <v>Unit</v>
          </cell>
          <cell r="F47">
            <v>772632</v>
          </cell>
          <cell r="G47">
            <v>57117</v>
          </cell>
        </row>
        <row r="49">
          <cell r="B49" t="str">
            <v>bsA1</v>
          </cell>
          <cell r="C49" t="str">
            <v xml:space="preserve">    Bongkar SA 1 </v>
          </cell>
          <cell r="E49" t="str">
            <v>Unit</v>
          </cell>
        </row>
        <row r="50">
          <cell r="B50" t="str">
            <v>bsA1A</v>
          </cell>
          <cell r="C50" t="str">
            <v xml:space="preserve">    Bongkar SA 1 - A</v>
          </cell>
          <cell r="E50" t="str">
            <v>Unit</v>
          </cell>
        </row>
        <row r="51">
          <cell r="B51" t="str">
            <v>bsA1B</v>
          </cell>
          <cell r="C51" t="str">
            <v xml:space="preserve">    Bongkar SA 1 - B</v>
          </cell>
          <cell r="E51" t="str">
            <v>Unit</v>
          </cell>
        </row>
        <row r="52">
          <cell r="B52" t="str">
            <v>bsA2A</v>
          </cell>
          <cell r="C52" t="str">
            <v xml:space="preserve">    Bongkar SA 2 - A</v>
          </cell>
          <cell r="E52" t="str">
            <v>Unit</v>
          </cell>
        </row>
        <row r="53">
          <cell r="B53" t="str">
            <v>bsA21</v>
          </cell>
          <cell r="C53" t="str">
            <v xml:space="preserve">    Bongkar SA 2 - 1</v>
          </cell>
          <cell r="E53" t="str">
            <v>Unit</v>
          </cell>
        </row>
        <row r="54">
          <cell r="B54" t="str">
            <v>bsA3</v>
          </cell>
          <cell r="C54" t="str">
            <v xml:space="preserve">    Bongkar SA 3</v>
          </cell>
          <cell r="E54" t="str">
            <v>Unit</v>
          </cell>
        </row>
        <row r="55">
          <cell r="B55" t="str">
            <v>bsA4</v>
          </cell>
          <cell r="C55" t="str">
            <v xml:space="preserve">    Bongkar SA 4</v>
          </cell>
          <cell r="E55" t="str">
            <v>Unit</v>
          </cell>
        </row>
        <row r="56">
          <cell r="B56" t="str">
            <v>bsA5</v>
          </cell>
          <cell r="C56" t="str">
            <v xml:space="preserve">    Bongkar SA 5</v>
          </cell>
          <cell r="E56" t="str">
            <v>Unit</v>
          </cell>
        </row>
        <row r="57">
          <cell r="B57" t="str">
            <v>bsA51</v>
          </cell>
          <cell r="C57" t="str">
            <v xml:space="preserve">    Bongkar SA 5 - 1</v>
          </cell>
          <cell r="E57" t="str">
            <v>Unit</v>
          </cell>
        </row>
        <row r="58">
          <cell r="B58" t="str">
            <v>bsA52</v>
          </cell>
          <cell r="C58" t="str">
            <v xml:space="preserve">    Bongkar SA 5 - 2</v>
          </cell>
          <cell r="E58" t="str">
            <v>Unit</v>
          </cell>
        </row>
        <row r="59">
          <cell r="B59" t="str">
            <v>bsA53</v>
          </cell>
          <cell r="C59" t="str">
            <v xml:space="preserve">    Bongkar SA 5 - 3</v>
          </cell>
          <cell r="E59" t="str">
            <v>Unit</v>
          </cell>
        </row>
        <row r="60">
          <cell r="B60" t="str">
            <v>bsA54</v>
          </cell>
          <cell r="C60" t="str">
            <v xml:space="preserve">    Bongkar SA 5 - 4</v>
          </cell>
          <cell r="E60" t="str">
            <v>Unit</v>
          </cell>
        </row>
        <row r="61">
          <cell r="B61" t="str">
            <v>bsA6</v>
          </cell>
          <cell r="C61" t="str">
            <v xml:space="preserve">    Bongkar SA 6</v>
          </cell>
          <cell r="E61" t="str">
            <v>Unit</v>
          </cell>
        </row>
        <row r="62">
          <cell r="B62" t="str">
            <v>bcA1</v>
          </cell>
          <cell r="C62" t="str">
            <v xml:space="preserve">    Bongkar CA 1 </v>
          </cell>
          <cell r="E62" t="str">
            <v>Unit</v>
          </cell>
        </row>
        <row r="63">
          <cell r="B63" t="str">
            <v>bcA1A</v>
          </cell>
          <cell r="C63" t="str">
            <v xml:space="preserve">    Bongkar CA 1 - A</v>
          </cell>
          <cell r="E63" t="str">
            <v>Unit</v>
          </cell>
        </row>
        <row r="64">
          <cell r="B64" t="str">
            <v>bcA1B</v>
          </cell>
          <cell r="C64" t="str">
            <v xml:space="preserve">    Bongkar CA 1 - B</v>
          </cell>
          <cell r="E64" t="str">
            <v>Unit</v>
          </cell>
        </row>
        <row r="65">
          <cell r="B65" t="str">
            <v>bcA2A</v>
          </cell>
          <cell r="C65" t="str">
            <v xml:space="preserve">    Bongkar CA 2 - A</v>
          </cell>
          <cell r="E65" t="str">
            <v>Unit</v>
          </cell>
        </row>
        <row r="66">
          <cell r="B66" t="str">
            <v>bcA21</v>
          </cell>
          <cell r="C66" t="str">
            <v xml:space="preserve">    Bongkar CA 2 - 1</v>
          </cell>
          <cell r="E66" t="str">
            <v>Unit</v>
          </cell>
        </row>
        <row r="67">
          <cell r="B67" t="str">
            <v>bcA3</v>
          </cell>
          <cell r="C67" t="str">
            <v xml:space="preserve">    Bongkar CA 3</v>
          </cell>
          <cell r="E67" t="str">
            <v>Unit</v>
          </cell>
        </row>
        <row r="68">
          <cell r="B68" t="str">
            <v>bcA4</v>
          </cell>
          <cell r="C68" t="str">
            <v xml:space="preserve">    Bongkar CA 4</v>
          </cell>
          <cell r="E68" t="str">
            <v>Unit</v>
          </cell>
        </row>
        <row r="69">
          <cell r="B69" t="str">
            <v>bcA5</v>
          </cell>
          <cell r="C69" t="str">
            <v xml:space="preserve">    Bongkar CA 5</v>
          </cell>
          <cell r="E69" t="str">
            <v>Unit</v>
          </cell>
        </row>
        <row r="70">
          <cell r="B70" t="str">
            <v>bcA51</v>
          </cell>
          <cell r="C70" t="str">
            <v xml:space="preserve">    Bongkar CA 5 - 1</v>
          </cell>
          <cell r="E70" t="str">
            <v>Unit</v>
          </cell>
        </row>
        <row r="71">
          <cell r="B71" t="str">
            <v>bcA52</v>
          </cell>
          <cell r="C71" t="str">
            <v xml:space="preserve">    Bongkar CA 5 - 2</v>
          </cell>
          <cell r="E71" t="str">
            <v>Unit</v>
          </cell>
        </row>
        <row r="72">
          <cell r="B72" t="str">
            <v>bcA53</v>
          </cell>
          <cell r="C72" t="str">
            <v xml:space="preserve">    Bongkar CA 5 - 3</v>
          </cell>
          <cell r="E72" t="str">
            <v>Unit</v>
          </cell>
        </row>
        <row r="73">
          <cell r="B73" t="str">
            <v>bcA54</v>
          </cell>
          <cell r="C73" t="str">
            <v xml:space="preserve">    Bongkar CA 5 - 4</v>
          </cell>
          <cell r="E73" t="str">
            <v>Unit</v>
          </cell>
        </row>
        <row r="74">
          <cell r="B74" t="str">
            <v>bcA6</v>
          </cell>
          <cell r="C74" t="str">
            <v xml:space="preserve">    Bongkar CA 6</v>
          </cell>
          <cell r="E74" t="str">
            <v>Unit</v>
          </cell>
        </row>
        <row r="75">
          <cell r="B75" t="str">
            <v>bpbp</v>
          </cell>
          <cell r="C75" t="str">
            <v xml:space="preserve">    Bongkar PENGHALANG  PANJAT</v>
          </cell>
          <cell r="E75" t="str">
            <v>Unit</v>
          </cell>
        </row>
        <row r="76">
          <cell r="B76" t="str">
            <v>bp12A</v>
          </cell>
          <cell r="C76" t="str">
            <v xml:space="preserve">    Bongkar P12 A</v>
          </cell>
          <cell r="E76" t="str">
            <v>Unit</v>
          </cell>
        </row>
        <row r="77">
          <cell r="B77" t="str">
            <v>bp12B</v>
          </cell>
          <cell r="C77" t="str">
            <v xml:space="preserve">    Bongkar P12 B</v>
          </cell>
          <cell r="E77" t="str">
            <v>Unit</v>
          </cell>
        </row>
        <row r="78">
          <cell r="B78" t="str">
            <v>bp12c</v>
          </cell>
          <cell r="C78" t="str">
            <v xml:space="preserve">    Bongkar P12 C</v>
          </cell>
          <cell r="E78" t="str">
            <v>Unit</v>
          </cell>
        </row>
        <row r="81">
          <cell r="C81" t="str">
            <v>KONSTRUKSI JTM 1 PHASA - 3 PHASA</v>
          </cell>
        </row>
        <row r="82">
          <cell r="B82" t="str">
            <v>B1</v>
          </cell>
          <cell r="C82" t="str">
            <v>B 1</v>
          </cell>
          <cell r="E82" t="str">
            <v>Unit</v>
          </cell>
          <cell r="F82">
            <v>751217.6</v>
          </cell>
          <cell r="G82">
            <v>49284</v>
          </cell>
        </row>
        <row r="83">
          <cell r="B83" t="str">
            <v>B1N</v>
          </cell>
          <cell r="C83" t="str">
            <v>B 1-N</v>
          </cell>
          <cell r="E83" t="str">
            <v>Unit</v>
          </cell>
          <cell r="F83">
            <v>818068.6</v>
          </cell>
          <cell r="G83">
            <v>49284</v>
          </cell>
        </row>
        <row r="84">
          <cell r="B84" t="str">
            <v>B1A</v>
          </cell>
          <cell r="C84" t="str">
            <v>B 1-A</v>
          </cell>
          <cell r="E84" t="str">
            <v>Unit</v>
          </cell>
          <cell r="F84">
            <v>496055.6</v>
          </cell>
          <cell r="G84">
            <v>49284</v>
          </cell>
        </row>
        <row r="85">
          <cell r="B85" t="str">
            <v>B2</v>
          </cell>
          <cell r="C85" t="str">
            <v>B 2</v>
          </cell>
          <cell r="E85" t="str">
            <v>Unit</v>
          </cell>
          <cell r="F85">
            <v>1453357.6</v>
          </cell>
          <cell r="G85">
            <v>60098</v>
          </cell>
        </row>
        <row r="86">
          <cell r="B86" t="str">
            <v>B2N</v>
          </cell>
          <cell r="C86" t="str">
            <v>B 2-N</v>
          </cell>
          <cell r="E86" t="str">
            <v>Unit</v>
          </cell>
          <cell r="F86">
            <v>1520208.6</v>
          </cell>
          <cell r="G86">
            <v>60098</v>
          </cell>
        </row>
        <row r="87">
          <cell r="B87" t="str">
            <v>B3</v>
          </cell>
          <cell r="C87" t="str">
            <v>B 3</v>
          </cell>
          <cell r="E87" t="str">
            <v>Unit</v>
          </cell>
          <cell r="F87">
            <v>2346862.4</v>
          </cell>
          <cell r="G87">
            <v>60098</v>
          </cell>
        </row>
        <row r="88">
          <cell r="B88" t="str">
            <v>B4</v>
          </cell>
          <cell r="C88" t="str">
            <v>B 4</v>
          </cell>
          <cell r="E88" t="str">
            <v>Unit</v>
          </cell>
          <cell r="F88">
            <v>3261244.8</v>
          </cell>
          <cell r="G88">
            <v>124185</v>
          </cell>
        </row>
        <row r="89">
          <cell r="B89" t="str">
            <v>B5</v>
          </cell>
          <cell r="C89" t="str">
            <v>B 5</v>
          </cell>
          <cell r="E89" t="str">
            <v>Unit</v>
          </cell>
          <cell r="F89">
            <v>1567989</v>
          </cell>
          <cell r="G89">
            <v>60098</v>
          </cell>
        </row>
        <row r="91">
          <cell r="C91" t="str">
            <v>KONSTRUKSI JTM 3 PHASA</v>
          </cell>
        </row>
        <row r="92">
          <cell r="B92" t="str">
            <v>CC1</v>
          </cell>
          <cell r="C92" t="str">
            <v>CC 1</v>
          </cell>
          <cell r="E92" t="str">
            <v>Unit</v>
          </cell>
          <cell r="F92">
            <v>778643.4</v>
          </cell>
          <cell r="G92">
            <v>52241</v>
          </cell>
        </row>
        <row r="93">
          <cell r="B93" t="str">
            <v>CC1'</v>
          </cell>
          <cell r="C93" t="str">
            <v>CC 1'</v>
          </cell>
          <cell r="E93" t="str">
            <v>Unit</v>
          </cell>
          <cell r="F93">
            <v>732710.2</v>
          </cell>
          <cell r="G93">
            <v>46702</v>
          </cell>
        </row>
        <row r="94">
          <cell r="B94" t="str">
            <v>CC11</v>
          </cell>
          <cell r="C94" t="str">
            <v>CC 1-1</v>
          </cell>
          <cell r="E94" t="str">
            <v>Unit</v>
          </cell>
          <cell r="F94">
            <v>1154096.3999999999</v>
          </cell>
          <cell r="G94">
            <v>52241</v>
          </cell>
        </row>
        <row r="95">
          <cell r="B95" t="str">
            <v>CC11'</v>
          </cell>
          <cell r="C95" t="str">
            <v>CC 1-1'</v>
          </cell>
          <cell r="E95" t="str">
            <v>Unit</v>
          </cell>
          <cell r="F95">
            <v>1110794.3999999999</v>
          </cell>
          <cell r="G95">
            <v>48636</v>
          </cell>
        </row>
        <row r="96">
          <cell r="B96" t="str">
            <v>CC1A</v>
          </cell>
          <cell r="C96" t="str">
            <v>CC 1 - A</v>
          </cell>
          <cell r="E96" t="str">
            <v>Unit</v>
          </cell>
          <cell r="F96">
            <v>1050509.3999999999</v>
          </cell>
          <cell r="G96">
            <v>48636</v>
          </cell>
        </row>
        <row r="97">
          <cell r="B97" t="str">
            <v>CC1A'</v>
          </cell>
          <cell r="C97" t="str">
            <v>CC 1 - A'</v>
          </cell>
          <cell r="E97" t="str">
            <v>Unit</v>
          </cell>
          <cell r="F97">
            <v>1002584.2</v>
          </cell>
          <cell r="G97">
            <v>48636</v>
          </cell>
        </row>
        <row r="98">
          <cell r="B98" t="str">
            <v>CC1AN</v>
          </cell>
          <cell r="C98" t="str">
            <v>CC 1 - AN</v>
          </cell>
          <cell r="E98" t="str">
            <v>Unit</v>
          </cell>
          <cell r="F98">
            <v>1040417.3999999999</v>
          </cell>
          <cell r="G98">
            <v>52241</v>
          </cell>
        </row>
        <row r="99">
          <cell r="B99" t="str">
            <v>CC2</v>
          </cell>
          <cell r="C99" t="str">
            <v xml:space="preserve">CC 2 </v>
          </cell>
          <cell r="E99" t="str">
            <v>Unit</v>
          </cell>
          <cell r="F99">
            <v>760879.4</v>
          </cell>
          <cell r="G99">
            <v>63704</v>
          </cell>
        </row>
        <row r="100">
          <cell r="B100" t="str">
            <v>CC2'</v>
          </cell>
          <cell r="C100" t="str">
            <v>CC 2'</v>
          </cell>
          <cell r="E100" t="str">
            <v>Unit</v>
          </cell>
          <cell r="F100">
            <v>443318.2</v>
          </cell>
          <cell r="G100">
            <v>57516</v>
          </cell>
        </row>
        <row r="101">
          <cell r="B101" t="str">
            <v>CC2A</v>
          </cell>
          <cell r="C101" t="str">
            <v>CC 2 - A</v>
          </cell>
          <cell r="E101" t="str">
            <v>Unit</v>
          </cell>
          <cell r="F101">
            <v>2071144.6</v>
          </cell>
          <cell r="G101">
            <v>63704</v>
          </cell>
        </row>
        <row r="102">
          <cell r="B102" t="str">
            <v>CC2A'</v>
          </cell>
          <cell r="C102" t="str">
            <v>CC 2 - A'</v>
          </cell>
          <cell r="E102" t="str">
            <v>Unit</v>
          </cell>
          <cell r="F102">
            <v>2065795.4</v>
          </cell>
          <cell r="G102">
            <v>57516</v>
          </cell>
        </row>
        <row r="103">
          <cell r="B103" t="str">
            <v>CC21</v>
          </cell>
          <cell r="C103" t="str">
            <v>CC 2 - 1</v>
          </cell>
          <cell r="E103" t="str">
            <v>Unit</v>
          </cell>
          <cell r="F103">
            <v>2649858.6</v>
          </cell>
          <cell r="G103">
            <v>63704</v>
          </cell>
        </row>
        <row r="104">
          <cell r="B104" t="str">
            <v>CC3</v>
          </cell>
          <cell r="C104" t="str">
            <v>CC 3</v>
          </cell>
          <cell r="E104" t="str">
            <v>Unit</v>
          </cell>
          <cell r="F104">
            <v>1375642.2</v>
          </cell>
          <cell r="G104">
            <v>63704</v>
          </cell>
        </row>
        <row r="105">
          <cell r="B105" t="str">
            <v>CC3'</v>
          </cell>
          <cell r="C105" t="str">
            <v>CC 3'</v>
          </cell>
          <cell r="E105" t="str">
            <v>Unit</v>
          </cell>
          <cell r="F105">
            <v>1148412</v>
          </cell>
          <cell r="G105">
            <v>57516</v>
          </cell>
        </row>
        <row r="106">
          <cell r="B106" t="str">
            <v>CC7</v>
          </cell>
          <cell r="C106" t="str">
            <v>CC 7</v>
          </cell>
          <cell r="E106" t="str">
            <v>Unit</v>
          </cell>
          <cell r="F106">
            <v>2085410</v>
          </cell>
          <cell r="G106">
            <v>63704</v>
          </cell>
        </row>
        <row r="107">
          <cell r="B107" t="str">
            <v>CC7'</v>
          </cell>
          <cell r="C107" t="str">
            <v>CC 7'</v>
          </cell>
          <cell r="E107" t="str">
            <v>Unit</v>
          </cell>
          <cell r="F107">
            <v>1951669</v>
          </cell>
          <cell r="G107">
            <v>57516</v>
          </cell>
        </row>
        <row r="108">
          <cell r="B108" t="str">
            <v>CC7A</v>
          </cell>
          <cell r="C108" t="str">
            <v>CC 7 - A</v>
          </cell>
          <cell r="E108" t="str">
            <v>Unit</v>
          </cell>
          <cell r="F108">
            <v>1915251</v>
          </cell>
          <cell r="G108">
            <v>81177</v>
          </cell>
        </row>
        <row r="109">
          <cell r="B109" t="str">
            <v>CC7A'</v>
          </cell>
          <cell r="C109" t="str">
            <v>CC 7 - A'</v>
          </cell>
          <cell r="E109" t="str">
            <v>Unit</v>
          </cell>
          <cell r="F109">
            <v>1761324</v>
          </cell>
          <cell r="G109">
            <v>73991</v>
          </cell>
        </row>
        <row r="110">
          <cell r="B110" t="str">
            <v>CC8</v>
          </cell>
          <cell r="C110" t="str">
            <v>CC 8</v>
          </cell>
          <cell r="E110" t="str">
            <v>Unit</v>
          </cell>
          <cell r="F110">
            <v>3958655.2</v>
          </cell>
          <cell r="G110">
            <v>131637</v>
          </cell>
        </row>
        <row r="111">
          <cell r="B111" t="str">
            <v>CC8A</v>
          </cell>
          <cell r="C111" t="str">
            <v>CC 8 - A</v>
          </cell>
          <cell r="E111" t="str">
            <v>Unit</v>
          </cell>
          <cell r="F111">
            <v>4636191.2</v>
          </cell>
          <cell r="G111">
            <v>131637</v>
          </cell>
        </row>
        <row r="112">
          <cell r="B112" t="str">
            <v>CC8A'</v>
          </cell>
          <cell r="C112" t="str">
            <v>CC 8 - A'</v>
          </cell>
          <cell r="E112" t="str">
            <v>Unit</v>
          </cell>
          <cell r="F112">
            <v>4670393.2</v>
          </cell>
          <cell r="G112">
            <v>121594</v>
          </cell>
        </row>
        <row r="113">
          <cell r="B113" t="str">
            <v>SC1</v>
          </cell>
          <cell r="C113" t="str">
            <v>SC 1</v>
          </cell>
          <cell r="E113" t="str">
            <v>Unit</v>
          </cell>
          <cell r="F113">
            <v>796388.4</v>
          </cell>
          <cell r="G113">
            <v>52241</v>
          </cell>
        </row>
        <row r="114">
          <cell r="B114" t="str">
            <v>SC1'</v>
          </cell>
          <cell r="C114" t="str">
            <v>SC 1'</v>
          </cell>
          <cell r="E114" t="str">
            <v>Unit</v>
          </cell>
          <cell r="F114">
            <v>732710.2</v>
          </cell>
          <cell r="G114">
            <v>48636</v>
          </cell>
        </row>
        <row r="115">
          <cell r="B115" t="str">
            <v>SC1A</v>
          </cell>
          <cell r="C115" t="str">
            <v>SC 1 - A</v>
          </cell>
          <cell r="E115" t="str">
            <v>Unit</v>
          </cell>
          <cell r="F115">
            <v>1124262.3999999999</v>
          </cell>
          <cell r="G115">
            <v>52241</v>
          </cell>
        </row>
        <row r="116">
          <cell r="B116" t="str">
            <v>SC1A'</v>
          </cell>
          <cell r="C116" t="str">
            <v>SC 1 - A'</v>
          </cell>
          <cell r="E116" t="str">
            <v>Unit</v>
          </cell>
          <cell r="F116">
            <v>1002584.2</v>
          </cell>
          <cell r="G116">
            <v>48636</v>
          </cell>
        </row>
        <row r="117">
          <cell r="B117" t="str">
            <v>SC2</v>
          </cell>
          <cell r="C117" t="str">
            <v xml:space="preserve">SC 2 </v>
          </cell>
          <cell r="E117" t="str">
            <v>Unit</v>
          </cell>
          <cell r="F117">
            <v>788385.4</v>
          </cell>
          <cell r="G117">
            <v>63074</v>
          </cell>
        </row>
        <row r="118">
          <cell r="B118" t="str">
            <v>SC2'</v>
          </cell>
          <cell r="C118" t="str">
            <v>SC 2'</v>
          </cell>
          <cell r="E118" t="str">
            <v>Unit</v>
          </cell>
          <cell r="F118">
            <v>587018.19999999995</v>
          </cell>
          <cell r="G118">
            <v>57516</v>
          </cell>
        </row>
        <row r="119">
          <cell r="B119" t="str">
            <v>SC2A</v>
          </cell>
          <cell r="C119" t="str">
            <v>SC 2 - A</v>
          </cell>
          <cell r="E119" t="str">
            <v>Unit</v>
          </cell>
          <cell r="F119">
            <v>2077067.6</v>
          </cell>
          <cell r="G119">
            <v>63074</v>
          </cell>
        </row>
        <row r="120">
          <cell r="B120" t="str">
            <v>SC2A'</v>
          </cell>
          <cell r="C120" t="str">
            <v>SC 2 - A'</v>
          </cell>
          <cell r="E120" t="str">
            <v>Unit</v>
          </cell>
          <cell r="F120">
            <v>1989278.4</v>
          </cell>
          <cell r="G120">
            <v>57516</v>
          </cell>
        </row>
        <row r="121">
          <cell r="B121" t="str">
            <v>SC3</v>
          </cell>
          <cell r="C121" t="str">
            <v>SC 3</v>
          </cell>
          <cell r="E121" t="str">
            <v>Unit</v>
          </cell>
          <cell r="F121">
            <v>1333525.2</v>
          </cell>
          <cell r="G121">
            <v>66079.318535999992</v>
          </cell>
        </row>
        <row r="122">
          <cell r="B122" t="str">
            <v>SC3'</v>
          </cell>
          <cell r="C122" t="str">
            <v>SC 3'</v>
          </cell>
          <cell r="E122" t="str">
            <v>Unit</v>
          </cell>
          <cell r="F122">
            <v>1344647</v>
          </cell>
          <cell r="G122">
            <v>57516</v>
          </cell>
        </row>
        <row r="123">
          <cell r="B123" t="str">
            <v>SC7</v>
          </cell>
          <cell r="C123" t="str">
            <v>SC 7</v>
          </cell>
          <cell r="E123" t="str">
            <v>Unit</v>
          </cell>
          <cell r="F123">
            <v>2150760</v>
          </cell>
          <cell r="G123">
            <v>66079.318535999992</v>
          </cell>
        </row>
        <row r="124">
          <cell r="B124" t="str">
            <v>SC7'</v>
          </cell>
          <cell r="C124" t="str">
            <v>SC 7'</v>
          </cell>
          <cell r="E124" t="str">
            <v>Unit</v>
          </cell>
          <cell r="F124">
            <v>2009426</v>
          </cell>
          <cell r="G124">
            <v>57516</v>
          </cell>
        </row>
        <row r="125">
          <cell r="B125" t="str">
            <v>SC7A</v>
          </cell>
          <cell r="C125" t="str">
            <v>SC 7 - A</v>
          </cell>
          <cell r="E125" t="str">
            <v>Unit</v>
          </cell>
          <cell r="F125">
            <v>1978838</v>
          </cell>
          <cell r="G125">
            <v>81177</v>
          </cell>
        </row>
        <row r="126">
          <cell r="B126" t="str">
            <v>SC7A'</v>
          </cell>
          <cell r="C126" t="str">
            <v>SC 7 - A'</v>
          </cell>
          <cell r="E126" t="str">
            <v>Unit</v>
          </cell>
          <cell r="F126">
            <v>1832294</v>
          </cell>
          <cell r="G126">
            <v>73991</v>
          </cell>
        </row>
        <row r="127">
          <cell r="B127" t="str">
            <v>SC8</v>
          </cell>
          <cell r="C127" t="str">
            <v>SC 8</v>
          </cell>
          <cell r="E127" t="str">
            <v>Unit</v>
          </cell>
          <cell r="F127">
            <v>3318971.2</v>
          </cell>
          <cell r="G127">
            <v>131637</v>
          </cell>
        </row>
        <row r="128">
          <cell r="B128" t="str">
            <v>SC8A</v>
          </cell>
          <cell r="C128" t="str">
            <v>SC 8 - A</v>
          </cell>
          <cell r="E128" t="str">
            <v>Unit</v>
          </cell>
          <cell r="F128">
            <v>4330391.2</v>
          </cell>
          <cell r="G128">
            <v>131637</v>
          </cell>
        </row>
        <row r="129">
          <cell r="B129" t="str">
            <v>SC8A'</v>
          </cell>
          <cell r="C129" t="str">
            <v>SC 8 - A'</v>
          </cell>
          <cell r="E129" t="str">
            <v>Unit</v>
          </cell>
          <cell r="F129">
            <v>4402355.2</v>
          </cell>
          <cell r="G129">
            <v>121594</v>
          </cell>
        </row>
        <row r="130">
          <cell r="B130" t="str">
            <v>SC9</v>
          </cell>
          <cell r="C130" t="str">
            <v>SC 9</v>
          </cell>
          <cell r="E130" t="str">
            <v>Unit</v>
          </cell>
          <cell r="F130">
            <v>1144977</v>
          </cell>
          <cell r="G130">
            <v>52241</v>
          </cell>
        </row>
        <row r="131">
          <cell r="B131" t="str">
            <v>SC10</v>
          </cell>
          <cell r="C131" t="str">
            <v>SC 10</v>
          </cell>
          <cell r="E131" t="str">
            <v>Unit</v>
          </cell>
          <cell r="F131">
            <v>1188791</v>
          </cell>
          <cell r="G131">
            <v>63704</v>
          </cell>
        </row>
        <row r="132">
          <cell r="B132" t="str">
            <v>SC11</v>
          </cell>
          <cell r="C132" t="str">
            <v>SC 11</v>
          </cell>
          <cell r="E132" t="str">
            <v>Unit</v>
          </cell>
          <cell r="F132">
            <v>2350437</v>
          </cell>
          <cell r="G132">
            <v>63704</v>
          </cell>
        </row>
        <row r="133">
          <cell r="B133" t="str">
            <v>SC12</v>
          </cell>
          <cell r="C133" t="str">
            <v>SC 12</v>
          </cell>
          <cell r="E133" t="str">
            <v>Unit</v>
          </cell>
          <cell r="F133">
            <v>2519027</v>
          </cell>
          <cell r="G133">
            <v>63704</v>
          </cell>
        </row>
        <row r="135">
          <cell r="C135" t="str">
            <v>KONSTRUKSI JTM DOUBLE  3 PHASA</v>
          </cell>
        </row>
        <row r="137">
          <cell r="B137" t="str">
            <v>DC1</v>
          </cell>
          <cell r="C137" t="str">
            <v>DC.1</v>
          </cell>
          <cell r="E137" t="str">
            <v>Unit</v>
          </cell>
          <cell r="F137">
            <v>2371938</v>
          </cell>
          <cell r="G137">
            <v>81283</v>
          </cell>
        </row>
        <row r="138">
          <cell r="B138" t="str">
            <v>DC2</v>
          </cell>
          <cell r="C138" t="str">
            <v>DC.2</v>
          </cell>
          <cell r="E138" t="str">
            <v>Unit</v>
          </cell>
          <cell r="F138">
            <v>4696364</v>
          </cell>
          <cell r="G138">
            <v>99119</v>
          </cell>
        </row>
        <row r="139">
          <cell r="B139" t="str">
            <v>DC3</v>
          </cell>
          <cell r="C139" t="str">
            <v>DC.3</v>
          </cell>
          <cell r="E139" t="str">
            <v>Unit</v>
          </cell>
          <cell r="F139">
            <v>7375501</v>
          </cell>
          <cell r="G139">
            <v>99119</v>
          </cell>
        </row>
        <row r="140">
          <cell r="B140" t="str">
            <v>DC4</v>
          </cell>
          <cell r="C140" t="str">
            <v>DC.4</v>
          </cell>
          <cell r="E140" t="str">
            <v>Unit</v>
          </cell>
          <cell r="F140">
            <v>7099064.4000000004</v>
          </cell>
          <cell r="G140">
            <v>204818</v>
          </cell>
        </row>
        <row r="141">
          <cell r="B141" t="str">
            <v>DC5</v>
          </cell>
          <cell r="C141" t="str">
            <v>DC.5</v>
          </cell>
          <cell r="E141" t="str">
            <v>Unit</v>
          </cell>
          <cell r="F141">
            <v>3334388</v>
          </cell>
          <cell r="G141">
            <v>99119</v>
          </cell>
        </row>
        <row r="144">
          <cell r="C144" t="str">
            <v>KONSTRUKSI GUY, PENTANAHAN DAN</v>
          </cell>
        </row>
        <row r="145">
          <cell r="C145" t="str">
            <v>PERLENGKAPAN TAMBAHAN</v>
          </cell>
        </row>
        <row r="146">
          <cell r="B146" t="str">
            <v>CM52</v>
          </cell>
          <cell r="C146" t="str">
            <v>CM 5 - 2 ( Isolator Top Pole )</v>
          </cell>
          <cell r="E146" t="str">
            <v>Unit</v>
          </cell>
          <cell r="F146">
            <v>290874.2</v>
          </cell>
          <cell r="G146">
            <v>19272</v>
          </cell>
        </row>
        <row r="147">
          <cell r="B147" t="str">
            <v>CM53</v>
          </cell>
          <cell r="C147" t="str">
            <v>CM 5 - 3 ( Pole Band )</v>
          </cell>
          <cell r="E147" t="str">
            <v>Unit</v>
          </cell>
          <cell r="F147">
            <v>44153</v>
          </cell>
          <cell r="G147">
            <v>14485</v>
          </cell>
        </row>
        <row r="148">
          <cell r="B148" t="str">
            <v>CM54</v>
          </cell>
          <cell r="C148" t="str">
            <v xml:space="preserve">CM 5 - 4 ( Adapter horisontal pad Pole ) </v>
          </cell>
          <cell r="E148" t="str">
            <v>Unit</v>
          </cell>
          <cell r="F148">
            <v>213221</v>
          </cell>
          <cell r="G148">
            <v>19272</v>
          </cell>
        </row>
        <row r="149">
          <cell r="B149" t="str">
            <v>CM55</v>
          </cell>
          <cell r="C149" t="str">
            <v>CM 5 - 5</v>
          </cell>
          <cell r="E149" t="str">
            <v>Unit</v>
          </cell>
          <cell r="F149">
            <v>171060</v>
          </cell>
          <cell r="G149">
            <v>19272</v>
          </cell>
        </row>
        <row r="150">
          <cell r="B150" t="str">
            <v>CM56</v>
          </cell>
          <cell r="C150" t="str">
            <v>CM 5 - 6 ( Arrester )</v>
          </cell>
          <cell r="E150" t="str">
            <v>Unit</v>
          </cell>
          <cell r="F150">
            <v>1139660</v>
          </cell>
          <cell r="G150">
            <v>56144</v>
          </cell>
        </row>
        <row r="151">
          <cell r="B151" t="str">
            <v>CM58</v>
          </cell>
          <cell r="C151" t="str">
            <v>CM 5 - 8 (Suspension dengan Pole band)</v>
          </cell>
          <cell r="E151" t="str">
            <v>Unit</v>
          </cell>
          <cell r="F151">
            <v>368259</v>
          </cell>
          <cell r="G151">
            <v>31645</v>
          </cell>
        </row>
        <row r="152">
          <cell r="B152" t="str">
            <v>CM59</v>
          </cell>
          <cell r="C152" t="str">
            <v>CM 5 - 9 ( FCO )</v>
          </cell>
          <cell r="E152" t="str">
            <v>Unit</v>
          </cell>
          <cell r="F152">
            <v>1690000</v>
          </cell>
          <cell r="G152">
            <v>56144</v>
          </cell>
        </row>
        <row r="153">
          <cell r="B153" t="str">
            <v>CM512</v>
          </cell>
          <cell r="C153" t="str">
            <v>CM 5 - 12</v>
          </cell>
          <cell r="E153" t="str">
            <v>Unit</v>
          </cell>
          <cell r="F153">
            <v>289754</v>
          </cell>
          <cell r="G153">
            <v>49636.901411999992</v>
          </cell>
        </row>
        <row r="154">
          <cell r="B154" t="str">
            <v>CM513</v>
          </cell>
          <cell r="C154" t="str">
            <v>CM 5 - 13</v>
          </cell>
          <cell r="E154" t="str">
            <v>Unit</v>
          </cell>
          <cell r="F154">
            <v>110744</v>
          </cell>
          <cell r="G154">
            <v>34794.342828000001</v>
          </cell>
        </row>
        <row r="155">
          <cell r="B155" t="str">
            <v>CM516</v>
          </cell>
          <cell r="C155" t="str">
            <v>CM 5 - 16</v>
          </cell>
          <cell r="E155" t="str">
            <v>Unit</v>
          </cell>
          <cell r="F155">
            <v>563279</v>
          </cell>
          <cell r="G155">
            <v>49636.901411999992</v>
          </cell>
        </row>
        <row r="156">
          <cell r="B156" t="str">
            <v>CM520</v>
          </cell>
          <cell r="C156" t="str">
            <v>CM 5 - 20 (Suspension  Pole band)</v>
          </cell>
          <cell r="E156" t="str">
            <v>Unit</v>
          </cell>
          <cell r="F156">
            <v>323110</v>
          </cell>
          <cell r="G156">
            <v>31645</v>
          </cell>
        </row>
        <row r="157">
          <cell r="B157" t="str">
            <v>CM211</v>
          </cell>
          <cell r="C157" t="str">
            <v>CM 2 - 11</v>
          </cell>
          <cell r="E157" t="str">
            <v>Unit</v>
          </cell>
          <cell r="F157">
            <v>278070.5</v>
          </cell>
          <cell r="G157">
            <v>42046</v>
          </cell>
        </row>
        <row r="158">
          <cell r="B158" t="str">
            <v>CM212</v>
          </cell>
          <cell r="C158" t="str">
            <v>CM 2 - 12</v>
          </cell>
          <cell r="E158" t="str">
            <v>Unit</v>
          </cell>
          <cell r="F158">
            <v>62730.399999999994</v>
          </cell>
          <cell r="G158">
            <v>9265</v>
          </cell>
        </row>
        <row r="159">
          <cell r="B159" t="str">
            <v>CM212A</v>
          </cell>
          <cell r="C159" t="str">
            <v>CM 2 - 12A</v>
          </cell>
          <cell r="E159" t="str">
            <v>Unit</v>
          </cell>
          <cell r="F159">
            <v>66617</v>
          </cell>
          <cell r="G159">
            <v>12495</v>
          </cell>
        </row>
        <row r="160">
          <cell r="B160" t="str">
            <v>CM215</v>
          </cell>
          <cell r="C160" t="str">
            <v>CM 2 - 15</v>
          </cell>
          <cell r="E160" t="str">
            <v>Unit</v>
          </cell>
          <cell r="F160">
            <v>2488534</v>
          </cell>
          <cell r="G160">
            <v>130522</v>
          </cell>
        </row>
        <row r="161">
          <cell r="B161" t="str">
            <v>CM34</v>
          </cell>
          <cell r="C161" t="str">
            <v>CM 3 - 4</v>
          </cell>
          <cell r="E161" t="str">
            <v>Unit</v>
          </cell>
          <cell r="F161">
            <v>910581</v>
          </cell>
          <cell r="G161">
            <v>21190</v>
          </cell>
        </row>
        <row r="162">
          <cell r="B162" t="str">
            <v>CM211M</v>
          </cell>
          <cell r="C162" t="str">
            <v>CM 2 - 11 M</v>
          </cell>
          <cell r="E162" t="str">
            <v>Unit</v>
          </cell>
          <cell r="F162">
            <v>543136.12</v>
          </cell>
          <cell r="G162">
            <v>53342</v>
          </cell>
        </row>
        <row r="163">
          <cell r="B163" t="str">
            <v>SM212</v>
          </cell>
          <cell r="C163" t="str">
            <v>SM  2 - 12</v>
          </cell>
          <cell r="E163" t="str">
            <v>Unit</v>
          </cell>
        </row>
        <row r="164">
          <cell r="B164" t="str">
            <v>SM212A</v>
          </cell>
          <cell r="C164" t="str">
            <v>SM  2 - 12A</v>
          </cell>
          <cell r="E164" t="str">
            <v>Unit</v>
          </cell>
        </row>
        <row r="165">
          <cell r="B165" t="str">
            <v>SM215</v>
          </cell>
          <cell r="C165" t="str">
            <v>SM  2 - 15</v>
          </cell>
          <cell r="E165" t="str">
            <v>Unit</v>
          </cell>
        </row>
        <row r="166">
          <cell r="B166" t="str">
            <v>SM34</v>
          </cell>
          <cell r="C166" t="str">
            <v>SM  3 - 4</v>
          </cell>
          <cell r="E166" t="str">
            <v>Unit</v>
          </cell>
        </row>
        <row r="167">
          <cell r="B167" t="str">
            <v>SM52</v>
          </cell>
          <cell r="C167" t="str">
            <v>SM 5 - 2 ( Isolator Top Pole )</v>
          </cell>
          <cell r="E167" t="str">
            <v>Unit</v>
          </cell>
        </row>
        <row r="168">
          <cell r="B168" t="str">
            <v>SM54</v>
          </cell>
          <cell r="C168" t="str">
            <v xml:space="preserve">SM 5 - 4 ( Adapter horisontal pad Pole ) </v>
          </cell>
          <cell r="E168" t="str">
            <v>Unit</v>
          </cell>
        </row>
        <row r="169">
          <cell r="B169" t="str">
            <v>SM55</v>
          </cell>
          <cell r="C169" t="str">
            <v>SM 5 - 5 ( Adapter vertikal pada Cross Arm)</v>
          </cell>
          <cell r="E169" t="str">
            <v>Unit</v>
          </cell>
        </row>
        <row r="170">
          <cell r="B170" t="str">
            <v>SM53</v>
          </cell>
          <cell r="C170" t="str">
            <v>SM 5 - 3 ( Pole Band )</v>
          </cell>
          <cell r="E170" t="str">
            <v>Unit</v>
          </cell>
        </row>
        <row r="171">
          <cell r="B171" t="str">
            <v>SM56</v>
          </cell>
          <cell r="C171" t="str">
            <v>SM 5 - 6 ( Arrester )</v>
          </cell>
          <cell r="E171" t="str">
            <v>Unit</v>
          </cell>
        </row>
        <row r="172">
          <cell r="B172" t="str">
            <v>SM59</v>
          </cell>
          <cell r="C172" t="str">
            <v>SM 5 - 9 ( FCO )</v>
          </cell>
          <cell r="E172" t="str">
            <v>Unit</v>
          </cell>
        </row>
        <row r="173">
          <cell r="B173" t="str">
            <v>SM510</v>
          </cell>
          <cell r="C173" t="str">
            <v>SM  5 - 10</v>
          </cell>
          <cell r="E173" t="str">
            <v>Unit</v>
          </cell>
        </row>
        <row r="174">
          <cell r="B174" t="str">
            <v>SM512</v>
          </cell>
          <cell r="C174" t="str">
            <v>SM  5 - 12</v>
          </cell>
          <cell r="E174" t="str">
            <v>Unit</v>
          </cell>
        </row>
        <row r="175">
          <cell r="B175" t="str">
            <v>SM513</v>
          </cell>
          <cell r="C175" t="str">
            <v>SM  5 - 13</v>
          </cell>
          <cell r="E175" t="str">
            <v>Unit</v>
          </cell>
        </row>
        <row r="176">
          <cell r="B176" t="str">
            <v>SM516</v>
          </cell>
          <cell r="C176" t="str">
            <v>SM  5 - 16</v>
          </cell>
          <cell r="E176" t="str">
            <v>Unit</v>
          </cell>
        </row>
        <row r="177">
          <cell r="B177" t="str">
            <v>SM58</v>
          </cell>
          <cell r="C177" t="str">
            <v>SM  5 - 8 ( Suspension dengan Pole band )</v>
          </cell>
          <cell r="E177" t="str">
            <v>Unit</v>
          </cell>
        </row>
        <row r="178">
          <cell r="B178" t="str">
            <v>SM520</v>
          </cell>
          <cell r="C178" t="str">
            <v>SM  5 - 20 ( Suspension tanpa pole band )</v>
          </cell>
          <cell r="E178" t="str">
            <v>Unit</v>
          </cell>
        </row>
        <row r="179">
          <cell r="B179" t="str">
            <v>M4010(357)</v>
          </cell>
          <cell r="C179" t="str">
            <v>M40 - 10 ( 35 - 70 ) "Tie Wire"</v>
          </cell>
          <cell r="E179" t="str">
            <v>Unit</v>
          </cell>
        </row>
        <row r="180">
          <cell r="B180" t="str">
            <v>M4010(1524)</v>
          </cell>
          <cell r="C180" t="str">
            <v>M40 - 10 ( 150 - 240 ) "Tie Wire"</v>
          </cell>
          <cell r="E180" t="str">
            <v>Unit</v>
          </cell>
        </row>
        <row r="181">
          <cell r="B181" t="str">
            <v>M4211</v>
          </cell>
          <cell r="C181" t="str">
            <v>M42 - 11 ( String Clamp )</v>
          </cell>
          <cell r="E181" t="str">
            <v>Unit</v>
          </cell>
        </row>
        <row r="182">
          <cell r="B182" t="str">
            <v>SE117</v>
          </cell>
          <cell r="C182" t="str">
            <v>SE  1 - 1(7M)</v>
          </cell>
          <cell r="E182" t="str">
            <v>Unit</v>
          </cell>
          <cell r="F182">
            <v>179800</v>
          </cell>
          <cell r="G182">
            <v>26454</v>
          </cell>
        </row>
        <row r="183">
          <cell r="B183" t="str">
            <v>SE119</v>
          </cell>
          <cell r="C183" t="str">
            <v>SE  1 - 1(9M)</v>
          </cell>
          <cell r="E183" t="str">
            <v>Unit</v>
          </cell>
          <cell r="F183">
            <v>196410</v>
          </cell>
          <cell r="G183">
            <v>26454</v>
          </cell>
        </row>
        <row r="184">
          <cell r="B184" t="str">
            <v>SE1111</v>
          </cell>
          <cell r="C184" t="str">
            <v>SE  1 - 1(11M)</v>
          </cell>
          <cell r="E184" t="str">
            <v>Unit</v>
          </cell>
          <cell r="F184">
            <v>213020</v>
          </cell>
          <cell r="G184">
            <v>26454</v>
          </cell>
        </row>
        <row r="185">
          <cell r="B185" t="str">
            <v>SE1112</v>
          </cell>
          <cell r="C185" t="str">
            <v>SE  1 - 1(12M)</v>
          </cell>
          <cell r="E185" t="str">
            <v>Unit</v>
          </cell>
          <cell r="F185">
            <v>221325</v>
          </cell>
          <cell r="G185">
            <v>26454</v>
          </cell>
        </row>
        <row r="186">
          <cell r="B186" t="str">
            <v>CE117</v>
          </cell>
          <cell r="C186" t="str">
            <v>CE  1 - 1(7M)</v>
          </cell>
          <cell r="E186" t="str">
            <v>Unit</v>
          </cell>
          <cell r="F186">
            <v>151542</v>
          </cell>
          <cell r="G186">
            <v>26454</v>
          </cell>
        </row>
        <row r="187">
          <cell r="B187" t="str">
            <v>CE119</v>
          </cell>
          <cell r="C187" t="str">
            <v>CE  1 - 1(9M)</v>
          </cell>
          <cell r="E187" t="str">
            <v>Unit</v>
          </cell>
          <cell r="F187">
            <v>168152</v>
          </cell>
          <cell r="G187">
            <v>26454</v>
          </cell>
        </row>
        <row r="188">
          <cell r="B188" t="str">
            <v>CE1111</v>
          </cell>
          <cell r="C188" t="str">
            <v>CE  1 - 1(11M)</v>
          </cell>
          <cell r="E188" t="str">
            <v>Unit</v>
          </cell>
          <cell r="F188">
            <v>184762</v>
          </cell>
          <cell r="G188">
            <v>26454</v>
          </cell>
        </row>
        <row r="189">
          <cell r="B189" t="str">
            <v>CE1112</v>
          </cell>
          <cell r="C189" t="str">
            <v>CE  1 - 1(12M)</v>
          </cell>
          <cell r="E189" t="str">
            <v>Unit</v>
          </cell>
          <cell r="F189">
            <v>191072</v>
          </cell>
          <cell r="G189">
            <v>26454</v>
          </cell>
        </row>
        <row r="190">
          <cell r="B190" t="str">
            <v>SE127</v>
          </cell>
          <cell r="C190" t="str">
            <v>SE  1 - 2(7M)</v>
          </cell>
          <cell r="E190" t="str">
            <v>Unit</v>
          </cell>
          <cell r="F190">
            <v>207452</v>
          </cell>
          <cell r="G190">
            <v>26454</v>
          </cell>
        </row>
        <row r="191">
          <cell r="B191" t="str">
            <v>SE129</v>
          </cell>
          <cell r="C191" t="str">
            <v>SE  1 - 2(9M)</v>
          </cell>
          <cell r="E191" t="str">
            <v>Unit</v>
          </cell>
          <cell r="F191">
            <v>231678</v>
          </cell>
          <cell r="G191">
            <v>26454</v>
          </cell>
        </row>
        <row r="192">
          <cell r="B192" t="str">
            <v>SE1211</v>
          </cell>
          <cell r="C192" t="str">
            <v>SE  1 - 2(11M)</v>
          </cell>
          <cell r="E192" t="str">
            <v>Unit</v>
          </cell>
          <cell r="F192">
            <v>255904</v>
          </cell>
          <cell r="G192">
            <v>26454</v>
          </cell>
        </row>
        <row r="193">
          <cell r="B193" t="str">
            <v>SE1212</v>
          </cell>
          <cell r="C193" t="str">
            <v>SE  1 - 2(12M)</v>
          </cell>
          <cell r="E193" t="str">
            <v>Unit</v>
          </cell>
          <cell r="F193">
            <v>385017</v>
          </cell>
          <cell r="G193">
            <v>26454</v>
          </cell>
        </row>
        <row r="194">
          <cell r="B194" t="str">
            <v>CE127</v>
          </cell>
          <cell r="C194" t="str">
            <v>CE  1 - 2(7M)</v>
          </cell>
          <cell r="E194" t="str">
            <v>Unit</v>
          </cell>
          <cell r="F194">
            <v>178198</v>
          </cell>
          <cell r="G194">
            <v>26454</v>
          </cell>
        </row>
        <row r="195">
          <cell r="B195" t="str">
            <v>CE129</v>
          </cell>
          <cell r="C195" t="str">
            <v>CE  1 - 2(9M)</v>
          </cell>
          <cell r="E195" t="str">
            <v>Unit</v>
          </cell>
          <cell r="F195">
            <v>202424</v>
          </cell>
          <cell r="G195">
            <v>26454</v>
          </cell>
        </row>
        <row r="196">
          <cell r="B196" t="str">
            <v>CE1211</v>
          </cell>
          <cell r="C196" t="str">
            <v>CE  1 - 2(11M)</v>
          </cell>
          <cell r="E196" t="str">
            <v>Unit</v>
          </cell>
          <cell r="F196">
            <v>224655</v>
          </cell>
          <cell r="G196">
            <v>26454</v>
          </cell>
        </row>
        <row r="197">
          <cell r="B197" t="str">
            <v>CE1212</v>
          </cell>
          <cell r="C197" t="str">
            <v>CE  1 - 2(12M)</v>
          </cell>
          <cell r="E197" t="str">
            <v>Unit</v>
          </cell>
          <cell r="F197">
            <v>353768</v>
          </cell>
          <cell r="G197">
            <v>26454</v>
          </cell>
        </row>
        <row r="198">
          <cell r="B198" t="str">
            <v>SE1311</v>
          </cell>
          <cell r="C198" t="str">
            <v>SE  1 - 3(11M)</v>
          </cell>
          <cell r="E198" t="str">
            <v>Unit</v>
          </cell>
          <cell r="F198">
            <v>363154</v>
          </cell>
          <cell r="G198">
            <v>26454</v>
          </cell>
        </row>
        <row r="199">
          <cell r="B199" t="str">
            <v>SE1312</v>
          </cell>
          <cell r="C199" t="str">
            <v>SE  1 - 3(12M)</v>
          </cell>
          <cell r="E199" t="str">
            <v>Unit</v>
          </cell>
          <cell r="F199">
            <v>385017</v>
          </cell>
          <cell r="G199">
            <v>26454</v>
          </cell>
        </row>
        <row r="200">
          <cell r="B200" t="str">
            <v>CE1311</v>
          </cell>
          <cell r="C200" t="str">
            <v>CE 1 - 3(11M)</v>
          </cell>
          <cell r="E200" t="str">
            <v>Unit</v>
          </cell>
          <cell r="F200">
            <v>331905</v>
          </cell>
          <cell r="G200">
            <v>26454</v>
          </cell>
        </row>
        <row r="201">
          <cell r="B201" t="str">
            <v>CE1312</v>
          </cell>
          <cell r="C201" t="str">
            <v>CE 1 - 3(12M)</v>
          </cell>
          <cell r="E201" t="str">
            <v>Unit</v>
          </cell>
          <cell r="F201">
            <v>353768</v>
          </cell>
          <cell r="G201">
            <v>26454</v>
          </cell>
        </row>
        <row r="202">
          <cell r="B202" t="str">
            <v>SE22</v>
          </cell>
          <cell r="C202" t="str">
            <v>SE  2 - 2</v>
          </cell>
          <cell r="E202" t="str">
            <v>Unit</v>
          </cell>
          <cell r="F202">
            <v>378007</v>
          </cell>
          <cell r="G202">
            <v>34794</v>
          </cell>
        </row>
        <row r="203">
          <cell r="B203" t="str">
            <v>SE23</v>
          </cell>
          <cell r="C203" t="str">
            <v>SE  2 - 3</v>
          </cell>
          <cell r="E203" t="str">
            <v>Unit</v>
          </cell>
          <cell r="F203">
            <v>617160</v>
          </cell>
          <cell r="G203">
            <v>34794</v>
          </cell>
        </row>
        <row r="204">
          <cell r="B204" t="str">
            <v>CE22</v>
          </cell>
          <cell r="C204" t="str">
            <v>CE 2 - 2</v>
          </cell>
          <cell r="E204" t="str">
            <v>Unit</v>
          </cell>
          <cell r="F204">
            <v>354259</v>
          </cell>
          <cell r="G204">
            <v>34794</v>
          </cell>
        </row>
        <row r="205">
          <cell r="B205" t="str">
            <v>CE23</v>
          </cell>
          <cell r="C205" t="str">
            <v>CE 2 - 3</v>
          </cell>
          <cell r="E205" t="str">
            <v>Unit</v>
          </cell>
          <cell r="F205">
            <v>549259</v>
          </cell>
          <cell r="G205">
            <v>34794</v>
          </cell>
        </row>
        <row r="206">
          <cell r="B206" t="str">
            <v>F12</v>
          </cell>
          <cell r="C206" t="str">
            <v>F 1 - 2</v>
          </cell>
          <cell r="E206" t="str">
            <v>Unit</v>
          </cell>
          <cell r="F206">
            <v>185679</v>
          </cell>
          <cell r="G206">
            <v>29870</v>
          </cell>
        </row>
        <row r="207">
          <cell r="B207" t="str">
            <v>F13</v>
          </cell>
          <cell r="C207" t="str">
            <v>F 1 - 3</v>
          </cell>
          <cell r="E207" t="str">
            <v>Unit</v>
          </cell>
          <cell r="F207">
            <v>220854</v>
          </cell>
          <cell r="G207">
            <v>35217</v>
          </cell>
        </row>
        <row r="208">
          <cell r="B208" t="str">
            <v>cm524</v>
          </cell>
          <cell r="C208" t="str">
            <v>CM 5 - 24 (RECLOSER 3 PHASA 20 KV, 560 A)</v>
          </cell>
          <cell r="E208" t="str">
            <v>Unit</v>
          </cell>
        </row>
        <row r="209">
          <cell r="B209" t="str">
            <v>cm316</v>
          </cell>
          <cell r="C209" t="str">
            <v>CM 3 - 16 (ABSW)</v>
          </cell>
          <cell r="E209" t="str">
            <v>Unit</v>
          </cell>
        </row>
        <row r="210">
          <cell r="B210" t="str">
            <v>ppanper</v>
          </cell>
          <cell r="C210" t="str">
            <v>Penghalang Panjat dan Papan Peringatan</v>
          </cell>
          <cell r="E210" t="str">
            <v>Unit</v>
          </cell>
        </row>
        <row r="211">
          <cell r="B211" t="str">
            <v>L</v>
          </cell>
          <cell r="C211" t="str">
            <v>Pasang LVCB untuk 1 jurusan 1ph (GB1-1)</v>
          </cell>
          <cell r="E211" t="str">
            <v>Unit</v>
          </cell>
          <cell r="F211">
            <v>3000000</v>
          </cell>
          <cell r="G211">
            <v>221400</v>
          </cell>
        </row>
        <row r="212">
          <cell r="B212" t="str">
            <v>L1</v>
          </cell>
          <cell r="C212" t="str">
            <v>Pasang LVCB u/1 Tiang (GB3-1) komplit dengan perlengkapan SM/CM 8-A1/2 Jurusan</v>
          </cell>
          <cell r="E212" t="str">
            <v>Unit</v>
          </cell>
          <cell r="F212">
            <v>11336111</v>
          </cell>
          <cell r="G212">
            <v>469569</v>
          </cell>
        </row>
        <row r="213">
          <cell r="B213" t="str">
            <v>L2</v>
          </cell>
          <cell r="C213" t="str">
            <v>Pasang LVCB u/2 tiang (GB3-2) komplit dengan perlengkapan SM/CM 8-A2/2 Jurusan</v>
          </cell>
          <cell r="E213" t="str">
            <v>Unit</v>
          </cell>
          <cell r="F213">
            <v>11336111</v>
          </cell>
          <cell r="G213">
            <v>469569</v>
          </cell>
        </row>
        <row r="214">
          <cell r="B214" t="str">
            <v>L3</v>
          </cell>
          <cell r="C214" t="str">
            <v>Pasang LVCB u/1 atau 2 tiang komplit dengan perlengkapan SM/CM 8-A/3 Jurusan</v>
          </cell>
          <cell r="E214" t="str">
            <v>Unit</v>
          </cell>
          <cell r="F214">
            <v>14898889</v>
          </cell>
        </row>
        <row r="215">
          <cell r="B215" t="str">
            <v>ocr</v>
          </cell>
          <cell r="C215" t="str">
            <v>SM/CM 5-24 REKLOSER 3P 20 KV 560 A</v>
          </cell>
          <cell r="E215" t="str">
            <v>Unit</v>
          </cell>
          <cell r="G215">
            <v>3244294</v>
          </cell>
        </row>
        <row r="216">
          <cell r="B216" t="str">
            <v>sec</v>
          </cell>
          <cell r="C216" t="str">
            <v>Sectionalizer 3 Phasa</v>
          </cell>
          <cell r="E216" t="str">
            <v>Unit</v>
          </cell>
          <cell r="G216">
            <v>2710693</v>
          </cell>
        </row>
        <row r="217">
          <cell r="B217" t="str">
            <v>L4</v>
          </cell>
          <cell r="C217" t="str">
            <v>Pasang LVCB u/I tiang (GB3-1) komplit dengan perlengkapan SM/CM 8-B1 u/4 Jurusan</v>
          </cell>
          <cell r="E217" t="str">
            <v>Unit</v>
          </cell>
          <cell r="F217">
            <v>18785000</v>
          </cell>
          <cell r="G217">
            <v>611862</v>
          </cell>
        </row>
        <row r="218">
          <cell r="B218" t="str">
            <v>M316</v>
          </cell>
          <cell r="C218" t="str">
            <v>M3-16 Pasang ABSW</v>
          </cell>
          <cell r="E218" t="str">
            <v>Unit</v>
          </cell>
          <cell r="F218">
            <v>17500000</v>
          </cell>
          <cell r="G218">
            <v>1322763</v>
          </cell>
        </row>
        <row r="219">
          <cell r="B219" t="str">
            <v>L4</v>
          </cell>
          <cell r="C219" t="str">
            <v>Pasang LVCB u/2 tiang (GB3-2) komplit dengan perlengkapan SM/CM 8-B2 u/4 Jurusan</v>
          </cell>
          <cell r="E219" t="str">
            <v>Unit</v>
          </cell>
          <cell r="F219">
            <v>18785000</v>
          </cell>
          <cell r="G219">
            <v>611862</v>
          </cell>
        </row>
        <row r="220">
          <cell r="C220" t="str">
            <v>PENARIKAN KAWAT JTM 3 / 1-3 PHASA</v>
          </cell>
        </row>
        <row r="221">
          <cell r="B221" t="str">
            <v>mk32415</v>
          </cell>
          <cell r="C221" t="str">
            <v>TM 3 x AAAC 240 mm2 + 1 x 150 mm2</v>
          </cell>
          <cell r="E221" t="str">
            <v>kms</v>
          </cell>
          <cell r="F221">
            <v>92250000</v>
          </cell>
          <cell r="G221">
            <v>7774080</v>
          </cell>
        </row>
        <row r="222">
          <cell r="B222" t="str">
            <v>mk32412</v>
          </cell>
          <cell r="C222" t="str">
            <v>TM 3 x AAAC 240 mm2 + 1 x 120 mm2</v>
          </cell>
          <cell r="E222" t="str">
            <v>kms</v>
          </cell>
          <cell r="F222">
            <v>88650000</v>
          </cell>
          <cell r="G222">
            <v>7774080</v>
          </cell>
        </row>
        <row r="223">
          <cell r="B223" t="str">
            <v>mk324</v>
          </cell>
          <cell r="C223" t="str">
            <v>TM 3 x AAAC 240 mm2</v>
          </cell>
          <cell r="E223" t="str">
            <v>kms</v>
          </cell>
          <cell r="F223">
            <v>75750000</v>
          </cell>
          <cell r="G223">
            <v>6385860</v>
          </cell>
        </row>
        <row r="224">
          <cell r="B224" t="str">
            <v>mk224</v>
          </cell>
          <cell r="C224" t="str">
            <v>TM 2 x AAAC 240 mm2</v>
          </cell>
          <cell r="E224" t="str">
            <v>kms</v>
          </cell>
          <cell r="F224">
            <v>50500000</v>
          </cell>
          <cell r="G224">
            <v>4303520</v>
          </cell>
        </row>
        <row r="225">
          <cell r="B225" t="str">
            <v>mk31515</v>
          </cell>
          <cell r="C225" t="str">
            <v>TM 3 x AAAC 150 mm2 + 1 x 150 mm2</v>
          </cell>
          <cell r="E225" t="str">
            <v>kms</v>
          </cell>
          <cell r="F225">
            <v>66000000</v>
          </cell>
          <cell r="G225">
            <v>5691740</v>
          </cell>
        </row>
        <row r="226">
          <cell r="B226" t="str">
            <v>mk3157</v>
          </cell>
          <cell r="C226" t="str">
            <v>TM 3 x AAAC 150 mm2 + 1 x 70 mm2</v>
          </cell>
          <cell r="E226" t="str">
            <v>kms</v>
          </cell>
          <cell r="F226">
            <v>58300000</v>
          </cell>
          <cell r="G226">
            <v>5691740</v>
          </cell>
        </row>
        <row r="227">
          <cell r="B227" t="str">
            <v>mk315</v>
          </cell>
          <cell r="C227" t="str">
            <v>TM 3 x AAAC 150 mm2</v>
          </cell>
          <cell r="E227" t="str">
            <v>kms</v>
          </cell>
        </row>
        <row r="228">
          <cell r="B228" t="str">
            <v>mk215</v>
          </cell>
          <cell r="C228" t="str">
            <v>TM 2 x AAAC 150 mm2</v>
          </cell>
          <cell r="E228" t="str">
            <v>kms</v>
          </cell>
        </row>
        <row r="229">
          <cell r="B229" t="str">
            <v>mk3150</v>
          </cell>
          <cell r="C229" t="str">
            <v>TM 3 x AAAC 150 mm2</v>
          </cell>
          <cell r="E229" t="str">
            <v>kms</v>
          </cell>
          <cell r="F229">
            <v>49500000</v>
          </cell>
          <cell r="G229">
            <v>4997620</v>
          </cell>
        </row>
        <row r="230">
          <cell r="B230" t="str">
            <v>mk377</v>
          </cell>
          <cell r="C230" t="str">
            <v>TM 3 x AAAC 70 mm2 + 1 x 70 mm2</v>
          </cell>
          <cell r="E230" t="str">
            <v>kms</v>
          </cell>
          <cell r="F230">
            <v>35200000</v>
          </cell>
          <cell r="G230">
            <v>4997620</v>
          </cell>
        </row>
        <row r="231">
          <cell r="B231" t="str">
            <v>mk375</v>
          </cell>
          <cell r="C231" t="str">
            <v>TM 3 x AAAC 70 mm2 + 1 x 50 mm2</v>
          </cell>
          <cell r="E231" t="str">
            <v>kms</v>
          </cell>
          <cell r="F231">
            <v>42900000</v>
          </cell>
          <cell r="G231">
            <v>4650680</v>
          </cell>
        </row>
        <row r="232">
          <cell r="B232" t="str">
            <v>mk3735</v>
          </cell>
          <cell r="C232" t="str">
            <v>TM 3 x AAAC 70 mm2 + 1 x 35 mm2</v>
          </cell>
          <cell r="E232" t="str">
            <v>kms</v>
          </cell>
          <cell r="F232">
            <v>30902000</v>
          </cell>
          <cell r="G232">
            <v>4650680</v>
          </cell>
        </row>
        <row r="233">
          <cell r="B233" t="str">
            <v>mk37</v>
          </cell>
          <cell r="C233" t="str">
            <v>TM 3 x AAAC 70 mm2</v>
          </cell>
          <cell r="E233" t="str">
            <v>kms</v>
          </cell>
          <cell r="F233">
            <v>26400000</v>
          </cell>
          <cell r="G233">
            <v>4303520</v>
          </cell>
        </row>
        <row r="234">
          <cell r="B234" t="str">
            <v>mk27</v>
          </cell>
          <cell r="C234" t="str">
            <v>TM 2 x AAAC 70 mm2</v>
          </cell>
          <cell r="E234" t="str">
            <v>kms</v>
          </cell>
          <cell r="F234">
            <v>17600000</v>
          </cell>
          <cell r="G234">
            <v>1915280</v>
          </cell>
        </row>
        <row r="235">
          <cell r="B235" t="str">
            <v>mk33535</v>
          </cell>
          <cell r="C235" t="str">
            <v>TM 3 x AAAC 35 mm2 + 1 x 35 mm2</v>
          </cell>
          <cell r="E235" t="str">
            <v>kms</v>
          </cell>
          <cell r="F235">
            <v>18008000</v>
          </cell>
          <cell r="G235">
            <v>3609400</v>
          </cell>
        </row>
        <row r="236">
          <cell r="B236" t="str">
            <v>mk335</v>
          </cell>
          <cell r="C236" t="str">
            <v>TM 3 x AAAC 35 mm2</v>
          </cell>
          <cell r="E236" t="str">
            <v>kms</v>
          </cell>
          <cell r="F236">
            <v>13506000</v>
          </cell>
          <cell r="G236">
            <v>2915280</v>
          </cell>
        </row>
        <row r="237">
          <cell r="B237" t="str">
            <v>mk235</v>
          </cell>
          <cell r="C237" t="str">
            <v>TM 2 x AAAC 35 mm2</v>
          </cell>
          <cell r="E237" t="str">
            <v>kms</v>
          </cell>
          <cell r="F237">
            <v>9004000</v>
          </cell>
        </row>
        <row r="238">
          <cell r="B238" t="str">
            <v>mk1157</v>
          </cell>
          <cell r="C238" t="str">
            <v>TM 1 x AAAC 150 mm2 + 1 x 70 mm2</v>
          </cell>
          <cell r="E238" t="str">
            <v>kms</v>
          </cell>
          <cell r="F238">
            <v>25300000</v>
          </cell>
        </row>
        <row r="239">
          <cell r="B239" t="str">
            <v>mk1127</v>
          </cell>
          <cell r="C239" t="str">
            <v>TM 1 x AAAC 120 mm2 + 1 x 70 mm2</v>
          </cell>
          <cell r="E239" t="str">
            <v>kms</v>
          </cell>
          <cell r="F239">
            <v>21700000</v>
          </cell>
        </row>
        <row r="240">
          <cell r="B240" t="str">
            <v>mk1177</v>
          </cell>
          <cell r="C240" t="str">
            <v>TM 1 x AAAC 70 mm2 + 1 x 70 mm2</v>
          </cell>
          <cell r="E240" t="str">
            <v>kms</v>
          </cell>
          <cell r="F240">
            <v>17600000</v>
          </cell>
          <cell r="G240">
            <v>3609400</v>
          </cell>
        </row>
        <row r="241">
          <cell r="B241" t="str">
            <v>mk175</v>
          </cell>
          <cell r="C241" t="str">
            <v>TM 1 x AAAC 70 mm2 + 1 x 50 mm2</v>
          </cell>
          <cell r="E241" t="str">
            <v>kms</v>
          </cell>
          <cell r="F241">
            <v>15129000</v>
          </cell>
        </row>
        <row r="242">
          <cell r="B242" t="str">
            <v>mk1735</v>
          </cell>
          <cell r="C242" t="str">
            <v>TM 1 x AAAC 70 mm2 + 1 x 35 mm2</v>
          </cell>
          <cell r="E242" t="str">
            <v>kms</v>
          </cell>
          <cell r="F242">
            <v>13302000</v>
          </cell>
        </row>
        <row r="243">
          <cell r="B243" t="str">
            <v>mk13535</v>
          </cell>
          <cell r="C243" t="str">
            <v>TM 1 x AAAC 35 mm2 + 1 x 35 mm2</v>
          </cell>
          <cell r="E243" t="str">
            <v>kms</v>
          </cell>
          <cell r="F243">
            <v>9004000</v>
          </cell>
          <cell r="G243">
            <v>2221160</v>
          </cell>
        </row>
        <row r="244">
          <cell r="B244" t="str">
            <v>mk17</v>
          </cell>
          <cell r="C244" t="str">
            <v>TM 1 x AAAC 70 mm2</v>
          </cell>
          <cell r="E244" t="str">
            <v>kms</v>
          </cell>
          <cell r="F244">
            <v>8800000</v>
          </cell>
          <cell r="G244">
            <v>1874220</v>
          </cell>
        </row>
        <row r="246">
          <cell r="C246" t="str">
            <v>UPAH BORONGAN PEKERJAAN JTR 220 V</v>
          </cell>
        </row>
        <row r="247">
          <cell r="C247" t="str">
            <v>PEMASANGAN PERLENGKAPAN PADA TIANG</v>
          </cell>
        </row>
        <row r="248">
          <cell r="B248" t="str">
            <v>CJ5</v>
          </cell>
          <cell r="C248" t="str">
            <v>CJ 5</v>
          </cell>
          <cell r="E248" t="str">
            <v>Unit</v>
          </cell>
          <cell r="F248">
            <v>45165</v>
          </cell>
          <cell r="G248">
            <v>15652</v>
          </cell>
        </row>
        <row r="249">
          <cell r="B249" t="str">
            <v>CJ6</v>
          </cell>
          <cell r="C249" t="str">
            <v>CJ 6</v>
          </cell>
          <cell r="E249" t="str">
            <v>Unit</v>
          </cell>
          <cell r="F249">
            <v>108541</v>
          </cell>
          <cell r="G249">
            <v>20322</v>
          </cell>
        </row>
        <row r="250">
          <cell r="B250" t="str">
            <v>CJ7</v>
          </cell>
          <cell r="C250" t="str">
            <v>CJ 7</v>
          </cell>
          <cell r="E250" t="str">
            <v>Unit</v>
          </cell>
          <cell r="F250">
            <v>56588.2</v>
          </cell>
          <cell r="G250">
            <v>27384</v>
          </cell>
        </row>
        <row r="251">
          <cell r="B251" t="str">
            <v>CJ8</v>
          </cell>
          <cell r="C251" t="str">
            <v>CJ 8</v>
          </cell>
          <cell r="E251" t="str">
            <v>Unit</v>
          </cell>
          <cell r="F251">
            <v>46929.2</v>
          </cell>
          <cell r="G251">
            <v>15652</v>
          </cell>
        </row>
        <row r="252">
          <cell r="B252" t="str">
            <v>CJ10</v>
          </cell>
          <cell r="C252" t="str">
            <v>CJ 10</v>
          </cell>
          <cell r="E252" t="str">
            <v>Unit</v>
          </cell>
          <cell r="F252">
            <v>43065.2</v>
          </cell>
          <cell r="G252">
            <v>27384</v>
          </cell>
        </row>
        <row r="253">
          <cell r="B253" t="str">
            <v>CJ6X</v>
          </cell>
          <cell r="C253" t="str">
            <v>CJ 6X</v>
          </cell>
          <cell r="E253" t="str">
            <v>Unit</v>
          </cell>
          <cell r="F253">
            <v>109774</v>
          </cell>
          <cell r="G253">
            <v>15652</v>
          </cell>
        </row>
        <row r="254">
          <cell r="B254" t="str">
            <v>SJ5</v>
          </cell>
          <cell r="C254" t="str">
            <v>SJ 5</v>
          </cell>
          <cell r="E254" t="str">
            <v>Unit</v>
          </cell>
          <cell r="F254">
            <v>63678.2</v>
          </cell>
          <cell r="G254">
            <v>15652</v>
          </cell>
        </row>
        <row r="255">
          <cell r="B255" t="str">
            <v>SJ6</v>
          </cell>
          <cell r="C255" t="str">
            <v>SJ 6</v>
          </cell>
          <cell r="E255" t="str">
            <v>Unit</v>
          </cell>
          <cell r="F255">
            <v>138276</v>
          </cell>
          <cell r="G255">
            <v>22345</v>
          </cell>
        </row>
        <row r="256">
          <cell r="B256" t="str">
            <v>SJ7</v>
          </cell>
          <cell r="C256" t="str">
            <v>SJ 7</v>
          </cell>
          <cell r="E256" t="str">
            <v>Unit</v>
          </cell>
          <cell r="F256">
            <v>86323.199999999997</v>
          </cell>
          <cell r="G256">
            <v>21907.200000000001</v>
          </cell>
        </row>
        <row r="257">
          <cell r="B257" t="str">
            <v>SJ8</v>
          </cell>
          <cell r="C257" t="str">
            <v>SJ 8</v>
          </cell>
          <cell r="E257" t="str">
            <v>Unit</v>
          </cell>
          <cell r="F257">
            <v>63678.2</v>
          </cell>
          <cell r="G257">
            <v>15652</v>
          </cell>
        </row>
        <row r="258">
          <cell r="B258" t="str">
            <v>SJ10</v>
          </cell>
          <cell r="C258" t="str">
            <v>SJ 10</v>
          </cell>
          <cell r="E258" t="str">
            <v>Unit</v>
          </cell>
          <cell r="F258">
            <v>65879.199999999997</v>
          </cell>
          <cell r="G258">
            <v>27384</v>
          </cell>
        </row>
        <row r="259">
          <cell r="B259" t="str">
            <v>SJ6X</v>
          </cell>
          <cell r="C259" t="str">
            <v>SJ 6X</v>
          </cell>
          <cell r="E259" t="str">
            <v>Unit</v>
          </cell>
          <cell r="F259">
            <v>109774</v>
          </cell>
          <cell r="G259">
            <v>15652</v>
          </cell>
        </row>
        <row r="261">
          <cell r="C261" t="str">
            <v>UPAH BORONGAN PEKERJAAN PEMBONGKARAN</v>
          </cell>
        </row>
        <row r="263">
          <cell r="B263" t="str">
            <v>CJ5BK</v>
          </cell>
          <cell r="C263" t="str">
            <v>CJ 5</v>
          </cell>
          <cell r="E263" t="str">
            <v>Unit</v>
          </cell>
          <cell r="G263">
            <v>9391.1999999999989</v>
          </cell>
        </row>
        <row r="264">
          <cell r="B264" t="str">
            <v>CJ6BK</v>
          </cell>
          <cell r="C264" t="str">
            <v>CJ 6</v>
          </cell>
          <cell r="E264" t="str">
            <v>Unit</v>
          </cell>
          <cell r="G264">
            <v>12193.199999999999</v>
          </cell>
        </row>
        <row r="265">
          <cell r="B265" t="str">
            <v>CJ7BK</v>
          </cell>
          <cell r="C265" t="str">
            <v>CJ 7</v>
          </cell>
          <cell r="E265" t="str">
            <v>Unit</v>
          </cell>
          <cell r="G265">
            <v>16430.399999999998</v>
          </cell>
        </row>
        <row r="266">
          <cell r="B266" t="str">
            <v>CJ8BK</v>
          </cell>
          <cell r="C266" t="str">
            <v>CJ 8</v>
          </cell>
          <cell r="E266" t="str">
            <v>Unit</v>
          </cell>
          <cell r="G266">
            <v>9391.1999999999989</v>
          </cell>
        </row>
        <row r="267">
          <cell r="B267" t="str">
            <v>CJ10BK</v>
          </cell>
          <cell r="C267" t="str">
            <v>CJ 10</v>
          </cell>
          <cell r="E267" t="str">
            <v>Unit</v>
          </cell>
          <cell r="G267">
            <v>16430.399999999998</v>
          </cell>
        </row>
        <row r="268">
          <cell r="B268" t="str">
            <v>CJ5BKPS</v>
          </cell>
          <cell r="C268" t="str">
            <v>CJ 5</v>
          </cell>
          <cell r="E268" t="str">
            <v>Unit</v>
          </cell>
          <cell r="G268">
            <v>25043.200000000001</v>
          </cell>
        </row>
        <row r="269">
          <cell r="B269" t="str">
            <v>CJ6BKPS</v>
          </cell>
          <cell r="C269" t="str">
            <v>CJ 6</v>
          </cell>
          <cell r="E269" t="str">
            <v>Unit</v>
          </cell>
          <cell r="G269">
            <v>25043.200000000001</v>
          </cell>
        </row>
        <row r="270">
          <cell r="B270" t="str">
            <v>CJ7BKPS</v>
          </cell>
          <cell r="C270" t="str">
            <v>CJ 7</v>
          </cell>
          <cell r="E270" t="str">
            <v>Unit</v>
          </cell>
          <cell r="G270">
            <v>35752</v>
          </cell>
        </row>
        <row r="271">
          <cell r="B271" t="str">
            <v>CJ8BKPS</v>
          </cell>
          <cell r="C271" t="str">
            <v>CJ 8</v>
          </cell>
          <cell r="E271" t="str">
            <v>Unit</v>
          </cell>
          <cell r="G271">
            <v>35051.520000000004</v>
          </cell>
        </row>
        <row r="272">
          <cell r="B272" t="str">
            <v>CJ10BKPS</v>
          </cell>
          <cell r="C272" t="str">
            <v>CJ 10</v>
          </cell>
          <cell r="E272" t="str">
            <v>Unit</v>
          </cell>
          <cell r="G272">
            <v>25043.200000000001</v>
          </cell>
        </row>
        <row r="273">
          <cell r="B273" t="str">
            <v>CJ6XBK</v>
          </cell>
          <cell r="C273" t="str">
            <v>CJ 6X</v>
          </cell>
          <cell r="E273" t="str">
            <v>Unit</v>
          </cell>
          <cell r="G273">
            <v>9391.1999999999989</v>
          </cell>
        </row>
        <row r="274">
          <cell r="B274" t="str">
            <v>SJ5BK</v>
          </cell>
          <cell r="C274" t="str">
            <v>SJ 5</v>
          </cell>
          <cell r="E274" t="str">
            <v>Unit</v>
          </cell>
          <cell r="G274">
            <v>9391.1999999999989</v>
          </cell>
        </row>
        <row r="275">
          <cell r="B275" t="str">
            <v>SJ6BK</v>
          </cell>
          <cell r="C275" t="str">
            <v>SJ 6</v>
          </cell>
          <cell r="E275" t="str">
            <v>Unit</v>
          </cell>
          <cell r="G275">
            <v>13407</v>
          </cell>
        </row>
        <row r="276">
          <cell r="B276" t="str">
            <v>SJ7BK</v>
          </cell>
          <cell r="C276" t="str">
            <v>SJ 7</v>
          </cell>
          <cell r="E276" t="str">
            <v>Unit</v>
          </cell>
          <cell r="G276">
            <v>13144.32</v>
          </cell>
        </row>
        <row r="277">
          <cell r="B277" t="str">
            <v>SJ8BK</v>
          </cell>
          <cell r="C277" t="str">
            <v>SJ 8</v>
          </cell>
          <cell r="E277" t="str">
            <v>Unit</v>
          </cell>
          <cell r="G277">
            <v>9391.1999999999989</v>
          </cell>
        </row>
        <row r="278">
          <cell r="B278" t="str">
            <v>SJ10BK</v>
          </cell>
          <cell r="C278" t="str">
            <v>SJ 10</v>
          </cell>
          <cell r="E278" t="str">
            <v>Unit</v>
          </cell>
          <cell r="G278">
            <v>16430.399999999998</v>
          </cell>
        </row>
        <row r="279">
          <cell r="B279" t="str">
            <v>SJ6XBK</v>
          </cell>
          <cell r="C279" t="str">
            <v>SJ 6X</v>
          </cell>
          <cell r="E279" t="str">
            <v>Unit</v>
          </cell>
          <cell r="G279">
            <v>9391.1999999999989</v>
          </cell>
        </row>
        <row r="280">
          <cell r="B280" t="str">
            <v>S11ABK</v>
          </cell>
          <cell r="C280" t="str">
            <v xml:space="preserve"> Tiang S11A</v>
          </cell>
          <cell r="E280" t="str">
            <v>Btg</v>
          </cell>
          <cell r="G280">
            <v>120000</v>
          </cell>
        </row>
        <row r="281">
          <cell r="B281" t="str">
            <v xml:space="preserve"> RS9BK</v>
          </cell>
          <cell r="C281" t="str">
            <v xml:space="preserve"> Tiang RS9</v>
          </cell>
          <cell r="E281" t="str">
            <v>Btg</v>
          </cell>
          <cell r="G281">
            <v>120000</v>
          </cell>
        </row>
        <row r="282">
          <cell r="B282" t="str">
            <v>TC7ABK</v>
          </cell>
          <cell r="C282" t="str">
            <v xml:space="preserve"> Tiang beton C7-100 daN E</v>
          </cell>
          <cell r="E282" t="str">
            <v>Btg.</v>
          </cell>
          <cell r="G282">
            <v>120000</v>
          </cell>
        </row>
        <row r="283">
          <cell r="B283" t="str">
            <v>TC9ABK</v>
          </cell>
          <cell r="C283" t="str">
            <v xml:space="preserve"> Tiang beton C9-100 daN E</v>
          </cell>
          <cell r="E283" t="str">
            <v>Btg.</v>
          </cell>
          <cell r="G283">
            <v>137400</v>
          </cell>
        </row>
        <row r="284">
          <cell r="B284" t="str">
            <v>TC9BBK</v>
          </cell>
          <cell r="C284" t="str">
            <v xml:space="preserve"> Tiang beton C9-200 daN E</v>
          </cell>
          <cell r="E284" t="str">
            <v>Btg.</v>
          </cell>
          <cell r="G284">
            <v>166980</v>
          </cell>
        </row>
        <row r="285">
          <cell r="B285" t="str">
            <v>TC11ABK</v>
          </cell>
          <cell r="C285" t="str">
            <v xml:space="preserve"> Tiang beton C11-200 daN E</v>
          </cell>
          <cell r="E285" t="str">
            <v>Btg.</v>
          </cell>
          <cell r="G285">
            <v>263340</v>
          </cell>
        </row>
        <row r="286">
          <cell r="B286" t="str">
            <v>TC11BBK</v>
          </cell>
          <cell r="C286" t="str">
            <v xml:space="preserve"> Tiang beton C11-350 daN E</v>
          </cell>
          <cell r="E286" t="str">
            <v>Btg.</v>
          </cell>
          <cell r="G286">
            <v>292500</v>
          </cell>
        </row>
        <row r="287">
          <cell r="B287" t="str">
            <v>TC12ABK</v>
          </cell>
          <cell r="C287" t="str">
            <v xml:space="preserve"> Tiang beton C12-200 daN E</v>
          </cell>
          <cell r="E287" t="str">
            <v>Btg.</v>
          </cell>
          <cell r="G287">
            <v>293040</v>
          </cell>
        </row>
        <row r="288">
          <cell r="B288" t="str">
            <v>TC12BBK</v>
          </cell>
          <cell r="C288" t="str">
            <v xml:space="preserve"> Tiang beton C12-350 daN E</v>
          </cell>
          <cell r="E288" t="str">
            <v>Btg.</v>
          </cell>
          <cell r="G288">
            <v>348480</v>
          </cell>
        </row>
        <row r="289">
          <cell r="B289" t="str">
            <v>TC13BBK</v>
          </cell>
          <cell r="C289" t="str">
            <v xml:space="preserve"> Tiang beton C13-350 daN E</v>
          </cell>
          <cell r="E289" t="str">
            <v>Btg.</v>
          </cell>
          <cell r="G289">
            <v>450780</v>
          </cell>
        </row>
        <row r="290">
          <cell r="B290" t="str">
            <v>TC13CBK</v>
          </cell>
          <cell r="C290" t="str">
            <v xml:space="preserve"> Tiang beton C13-500 daN E</v>
          </cell>
          <cell r="E290" t="str">
            <v>Btg.</v>
          </cell>
          <cell r="G290">
            <v>476520</v>
          </cell>
        </row>
        <row r="291">
          <cell r="B291" t="str">
            <v>TC14BBK</v>
          </cell>
          <cell r="C291" t="str">
            <v xml:space="preserve"> Tiang beton C14-350 daN E</v>
          </cell>
          <cell r="E291" t="str">
            <v>Btg.</v>
          </cell>
          <cell r="G291">
            <v>506220</v>
          </cell>
        </row>
        <row r="292">
          <cell r="B292" t="str">
            <v>J5TBK</v>
          </cell>
          <cell r="C292" t="str">
            <v>J 5 T  /  CJ 2</v>
          </cell>
          <cell r="E292" t="str">
            <v>Unit</v>
          </cell>
          <cell r="G292">
            <v>9375</v>
          </cell>
        </row>
        <row r="293">
          <cell r="B293" t="str">
            <v>J7TBK</v>
          </cell>
          <cell r="C293" t="str">
            <v>J 7 T  /  CJ 3</v>
          </cell>
          <cell r="E293" t="str">
            <v>Unit</v>
          </cell>
          <cell r="G293">
            <v>9375</v>
          </cell>
        </row>
        <row r="294">
          <cell r="B294" t="str">
            <v>J6TBK</v>
          </cell>
          <cell r="C294" t="str">
            <v>J 6 T  /  CJ 4</v>
          </cell>
          <cell r="E294" t="str">
            <v>Unit</v>
          </cell>
          <cell r="G294">
            <v>12193.199999999999</v>
          </cell>
        </row>
        <row r="295">
          <cell r="B295" t="str">
            <v>SA4BK</v>
          </cell>
          <cell r="C295" t="str">
            <v>SA 4</v>
          </cell>
          <cell r="E295" t="str">
            <v>Unit</v>
          </cell>
          <cell r="G295">
            <v>33938.400000000001</v>
          </cell>
        </row>
        <row r="296">
          <cell r="B296" t="str">
            <v>SA5BK</v>
          </cell>
          <cell r="C296" t="str">
            <v>SA 5</v>
          </cell>
          <cell r="E296" t="str">
            <v>Unit</v>
          </cell>
          <cell r="G296">
            <v>15301.8</v>
          </cell>
        </row>
        <row r="297">
          <cell r="B297" t="str">
            <v>SA6BK</v>
          </cell>
          <cell r="C297" t="str">
            <v>SA 6</v>
          </cell>
          <cell r="E297" t="str">
            <v>Unit</v>
          </cell>
          <cell r="G297">
            <v>28711.200000000001</v>
          </cell>
        </row>
        <row r="298">
          <cell r="B298" t="str">
            <v>SC7ABK</v>
          </cell>
          <cell r="C298" t="str">
            <v>SC 7 - A</v>
          </cell>
          <cell r="E298" t="str">
            <v>Unit</v>
          </cell>
          <cell r="G298">
            <v>48706.2</v>
          </cell>
        </row>
        <row r="299">
          <cell r="B299" t="str">
            <v>SC1A'BKPS</v>
          </cell>
          <cell r="C299" t="str">
            <v>SC1A'</v>
          </cell>
          <cell r="E299" t="str">
            <v>Unit</v>
          </cell>
          <cell r="G299">
            <v>29181.599999999999</v>
          </cell>
        </row>
        <row r="300">
          <cell r="B300" t="str">
            <v>SC2A'BKPS</v>
          </cell>
          <cell r="C300" t="str">
            <v>SC2A'</v>
          </cell>
          <cell r="E300" t="str">
            <v>Unit</v>
          </cell>
          <cell r="G300">
            <v>92025.600000000006</v>
          </cell>
        </row>
        <row r="301">
          <cell r="B301" t="str">
            <v>P12CBK</v>
          </cell>
          <cell r="C301" t="str">
            <v>P12C</v>
          </cell>
          <cell r="E301" t="str">
            <v>Unit</v>
          </cell>
          <cell r="G301">
            <v>22846.799999999999</v>
          </cell>
        </row>
        <row r="302">
          <cell r="B302" t="str">
            <v>CC8-A'BK</v>
          </cell>
          <cell r="C302" t="str">
            <v>CC8-A'</v>
          </cell>
          <cell r="E302" t="str">
            <v>Unit</v>
          </cell>
          <cell r="G302">
            <v>72956.399999999994</v>
          </cell>
        </row>
        <row r="303">
          <cell r="B303" t="str">
            <v>CC1ABK</v>
          </cell>
          <cell r="C303" t="str">
            <v>CC1-A</v>
          </cell>
          <cell r="E303" t="str">
            <v>Unit</v>
          </cell>
          <cell r="G303">
            <v>29181.599999999999</v>
          </cell>
        </row>
        <row r="304">
          <cell r="B304" t="str">
            <v>CM55BK</v>
          </cell>
          <cell r="C304" t="str">
            <v>CM 5 - 5</v>
          </cell>
          <cell r="E304" t="str">
            <v>Unit</v>
          </cell>
          <cell r="G304">
            <v>11563.199999999999</v>
          </cell>
        </row>
        <row r="305">
          <cell r="B305" t="str">
            <v>CM59BK</v>
          </cell>
          <cell r="C305" t="str">
            <v>CM 5 - 9 ( FCO )</v>
          </cell>
          <cell r="E305" t="str">
            <v>Unit</v>
          </cell>
          <cell r="G305">
            <v>33686.400000000001</v>
          </cell>
        </row>
        <row r="306">
          <cell r="B306" t="str">
            <v>CM520BK</v>
          </cell>
          <cell r="C306" t="str">
            <v>CM 5 -20</v>
          </cell>
          <cell r="E306" t="str">
            <v>Unit</v>
          </cell>
          <cell r="G306">
            <v>18987</v>
          </cell>
        </row>
        <row r="307">
          <cell r="B307" t="str">
            <v>CC2ABK</v>
          </cell>
          <cell r="C307" t="str">
            <v>CC2-A</v>
          </cell>
          <cell r="E307" t="str">
            <v>Unit</v>
          </cell>
          <cell r="G307">
            <v>38222.400000000001</v>
          </cell>
        </row>
        <row r="308">
          <cell r="B308" t="str">
            <v>rk450bk</v>
          </cell>
          <cell r="C308" t="str">
            <v xml:space="preserve">TR 4 x AAAC 50 mm2 </v>
          </cell>
          <cell r="E308" t="str">
            <v>kms</v>
          </cell>
          <cell r="G308">
            <v>2582112</v>
          </cell>
        </row>
        <row r="309">
          <cell r="B309" t="str">
            <v>rl3535bk</v>
          </cell>
          <cell r="C309" t="str">
            <v>NFA2X-T 3 x 50 + N 35 mm2</v>
          </cell>
          <cell r="E309" t="str">
            <v>kms</v>
          </cell>
          <cell r="G309">
            <v>2568320</v>
          </cell>
        </row>
        <row r="310">
          <cell r="B310" t="str">
            <v>bk13535</v>
          </cell>
          <cell r="C310" t="str">
            <v>TM 1 x AAAC 35 mm2 + 1 x 35 mm2</v>
          </cell>
          <cell r="E310" t="str">
            <v>kms</v>
          </cell>
          <cell r="G310">
            <v>1332696</v>
          </cell>
        </row>
        <row r="311">
          <cell r="B311" t="str">
            <v>bkrk277</v>
          </cell>
          <cell r="C311" t="str">
            <v>TR 2 x AAAC 70 mm2 + 1 x AAAC 70 mm2</v>
          </cell>
          <cell r="E311" t="str">
            <v>kms</v>
          </cell>
          <cell r="G311">
            <v>2165640</v>
          </cell>
        </row>
        <row r="312">
          <cell r="B312" t="str">
            <v>bkrl275</v>
          </cell>
          <cell r="C312" t="str">
            <v>NFA2X-T 2 x 70 + N 50 mm2</v>
          </cell>
          <cell r="E312" t="str">
            <v>kms</v>
          </cell>
          <cell r="G312">
            <v>1749168</v>
          </cell>
        </row>
        <row r="313">
          <cell r="B313" t="str">
            <v>CE129bk</v>
          </cell>
          <cell r="C313" t="str">
            <v>CE  1 - 2(9M)</v>
          </cell>
          <cell r="E313" t="str">
            <v>Unit</v>
          </cell>
          <cell r="G313">
            <v>15872.4</v>
          </cell>
        </row>
        <row r="314">
          <cell r="B314" t="str">
            <v>SC1ABK</v>
          </cell>
          <cell r="C314" t="str">
            <v>SC1A</v>
          </cell>
          <cell r="E314" t="str">
            <v>Unit</v>
          </cell>
          <cell r="G314">
            <v>31344.6</v>
          </cell>
        </row>
        <row r="315">
          <cell r="B315" t="str">
            <v>SC2ABK</v>
          </cell>
          <cell r="C315" t="str">
            <v>SC 2 - A</v>
          </cell>
          <cell r="E315" t="str">
            <v>Unit</v>
          </cell>
          <cell r="G315">
            <v>37844.400000000001</v>
          </cell>
        </row>
        <row r="316">
          <cell r="B316" t="str">
            <v>CE129bk</v>
          </cell>
          <cell r="C316" t="str">
            <v>CE  1 - 2(9M)</v>
          </cell>
          <cell r="E316" t="str">
            <v>Unit</v>
          </cell>
          <cell r="G316">
            <v>15872.4</v>
          </cell>
        </row>
        <row r="317">
          <cell r="B317" t="str">
            <v>t25bk</v>
          </cell>
          <cell r="C317" t="str">
            <v>Trafo 1 Phasa 25 KVA + Bracket</v>
          </cell>
          <cell r="E317" t="str">
            <v>Unit</v>
          </cell>
          <cell r="G317">
            <v>155229.6</v>
          </cell>
        </row>
        <row r="318">
          <cell r="B318" t="str">
            <v>t50bk</v>
          </cell>
          <cell r="C318" t="str">
            <v>Trafo 1 Phasa 50 KVA + Bracket</v>
          </cell>
          <cell r="E318" t="str">
            <v>Unit</v>
          </cell>
          <cell r="G318">
            <v>155229.6</v>
          </cell>
        </row>
        <row r="319">
          <cell r="B319" t="str">
            <v>t350bk</v>
          </cell>
          <cell r="C319" t="str">
            <v>Trafo 3 Phasa 50 KVA 1 tiang (SG/CG 312 A)</v>
          </cell>
          <cell r="E319" t="str">
            <v>Unit</v>
          </cell>
          <cell r="G319">
            <v>543303</v>
          </cell>
        </row>
        <row r="320">
          <cell r="B320" t="str">
            <v>t3100bk</v>
          </cell>
          <cell r="C320" t="str">
            <v>Trafo 3 Phasa 100 KVA 1 tiang (SG/CG 312 A)</v>
          </cell>
          <cell r="E320" t="str">
            <v>Unit</v>
          </cell>
          <cell r="G320">
            <v>543303</v>
          </cell>
        </row>
        <row r="321">
          <cell r="B321" t="str">
            <v>t3502bk</v>
          </cell>
          <cell r="C321" t="str">
            <v>Trafo 3 Phasa 50 KVA 2 tiang (SG/CG 312 A)</v>
          </cell>
          <cell r="E321" t="str">
            <v>Unit</v>
          </cell>
          <cell r="G321">
            <v>659724.6</v>
          </cell>
        </row>
        <row r="322">
          <cell r="B322" t="str">
            <v>t31002bk</v>
          </cell>
          <cell r="C322" t="str">
            <v>Trafo 3 Phasa 100 KVA 2 tiang (SG/CG 313)</v>
          </cell>
          <cell r="E322" t="str">
            <v>Unit</v>
          </cell>
          <cell r="G322">
            <v>1575578.4</v>
          </cell>
        </row>
        <row r="323">
          <cell r="B323" t="str">
            <v>t31601bk</v>
          </cell>
          <cell r="C323" t="str">
            <v>Trafo 3 Phasa 160 KVA 2 tiang (SG/CG 312-B)</v>
          </cell>
          <cell r="E323" t="str">
            <v>Unit</v>
          </cell>
          <cell r="G323">
            <v>1730807.4</v>
          </cell>
        </row>
        <row r="324">
          <cell r="B324" t="str">
            <v>t31602bk</v>
          </cell>
          <cell r="C324" t="str">
            <v>Trafo 3 Phasa 160 KVA 2 tiang (SG/CG 313)</v>
          </cell>
          <cell r="E324" t="str">
            <v>Unit</v>
          </cell>
          <cell r="G324">
            <v>1730807.4</v>
          </cell>
        </row>
        <row r="325">
          <cell r="B325" t="str">
            <v>t32002bk</v>
          </cell>
          <cell r="C325" t="str">
            <v>Trafo 3 Phasa 200 KVA 2 tiang (SG/CG 313)</v>
          </cell>
          <cell r="E325" t="str">
            <v>Unit</v>
          </cell>
          <cell r="G325">
            <v>1886037</v>
          </cell>
        </row>
        <row r="326">
          <cell r="B326" t="str">
            <v>t32502bk</v>
          </cell>
          <cell r="C326" t="str">
            <v>Trafo 3 Phasa 250 KVA 2 tiang (SG/CG 313)</v>
          </cell>
          <cell r="E326" t="str">
            <v>Unit</v>
          </cell>
          <cell r="G326">
            <v>2074641</v>
          </cell>
        </row>
        <row r="327">
          <cell r="B327" t="str">
            <v>TR50BK</v>
          </cell>
          <cell r="C327" t="str">
            <v>Trafo 1 Phasa 50 KVA + Bracket</v>
          </cell>
          <cell r="E327" t="str">
            <v>Unit</v>
          </cell>
          <cell r="G327">
            <v>155229.6</v>
          </cell>
        </row>
        <row r="330">
          <cell r="C330" t="str">
            <v>PEMASANGAN PERLENGKAPAN PADA TIANG</v>
          </cell>
        </row>
        <row r="331">
          <cell r="C331" t="str">
            <v>DENGAN TWISTED CABLE</v>
          </cell>
        </row>
        <row r="332">
          <cell r="B332" t="str">
            <v>J5T</v>
          </cell>
          <cell r="C332" t="str">
            <v>J 5 T  /  CJ 2</v>
          </cell>
          <cell r="E332" t="str">
            <v>Unit</v>
          </cell>
          <cell r="F332">
            <v>78386</v>
          </cell>
          <cell r="G332">
            <v>15625</v>
          </cell>
        </row>
        <row r="333">
          <cell r="B333" t="str">
            <v>J7T</v>
          </cell>
          <cell r="C333" t="str">
            <v>J 7 T  /  CJ 3</v>
          </cell>
          <cell r="E333" t="str">
            <v>Unit</v>
          </cell>
          <cell r="F333">
            <v>96373</v>
          </cell>
          <cell r="G333">
            <v>15625</v>
          </cell>
        </row>
        <row r="334">
          <cell r="B334" t="str">
            <v>J6T</v>
          </cell>
          <cell r="C334" t="str">
            <v>J 6 T  /  CJ 4</v>
          </cell>
          <cell r="E334" t="str">
            <v>Unit</v>
          </cell>
          <cell r="F334">
            <v>87856</v>
          </cell>
          <cell r="G334">
            <v>20322</v>
          </cell>
        </row>
        <row r="335">
          <cell r="B335" t="str">
            <v>MJ6T</v>
          </cell>
          <cell r="C335" t="str">
            <v>MJ 6 T</v>
          </cell>
          <cell r="E335" t="str">
            <v>Unit</v>
          </cell>
          <cell r="F335">
            <v>23803</v>
          </cell>
          <cell r="G335">
            <v>11356</v>
          </cell>
        </row>
        <row r="338">
          <cell r="C338" t="str">
            <v>PENARIKAN HANTARAN JTR u/Kms</v>
          </cell>
        </row>
        <row r="339">
          <cell r="C339" t="str">
            <v>PENARIKAN KAWAT</v>
          </cell>
        </row>
        <row r="340">
          <cell r="B340" t="str">
            <v>rk277</v>
          </cell>
          <cell r="C340" t="str">
            <v>TR 2 x AAAC 70 mm2 + 1 x AAAC 70 mm2</v>
          </cell>
          <cell r="E340" t="str">
            <v>kms</v>
          </cell>
          <cell r="F340">
            <v>26400000</v>
          </cell>
          <cell r="G340">
            <v>3609400</v>
          </cell>
        </row>
        <row r="341">
          <cell r="B341" t="str">
            <v>rk2735</v>
          </cell>
          <cell r="C341" t="str">
            <v>TR 2 x AAAC 70 mm2 + 1 x AAAC 35 mm2</v>
          </cell>
          <cell r="E341" t="str">
            <v>kms</v>
          </cell>
          <cell r="F341">
            <v>22102000</v>
          </cell>
          <cell r="G341">
            <v>3262440</v>
          </cell>
        </row>
        <row r="342">
          <cell r="B342" t="str">
            <v>rk3735</v>
          </cell>
          <cell r="C342" t="str">
            <v>TR 3 x AAAC 70 mm2 + 1 x AAAC 35 mm2</v>
          </cell>
          <cell r="E342" t="str">
            <v>kms</v>
          </cell>
          <cell r="F342">
            <v>30902000</v>
          </cell>
          <cell r="G342">
            <v>4303520</v>
          </cell>
        </row>
        <row r="343">
          <cell r="B343" t="str">
            <v>rk27</v>
          </cell>
          <cell r="C343" t="str">
            <v>TR 2 x AAAC 70 mm2</v>
          </cell>
          <cell r="E343" t="str">
            <v>kms</v>
          </cell>
          <cell r="F343">
            <v>17600000</v>
          </cell>
          <cell r="G343">
            <v>2568320</v>
          </cell>
        </row>
        <row r="344">
          <cell r="B344" t="str">
            <v>rk25535</v>
          </cell>
          <cell r="C344" t="str">
            <v>TR 2 x AAAC 55 mm2 + 1 x AAAC 35 mm2</v>
          </cell>
          <cell r="E344" t="str">
            <v>kms</v>
          </cell>
          <cell r="F344">
            <v>17160000</v>
          </cell>
          <cell r="G344">
            <v>2221160</v>
          </cell>
        </row>
        <row r="345">
          <cell r="B345" t="str">
            <v>rk255</v>
          </cell>
          <cell r="C345" t="str">
            <v>TR 2 x AAAC 55 mm2</v>
          </cell>
          <cell r="E345" t="str">
            <v>kms</v>
          </cell>
          <cell r="F345">
            <v>12658000</v>
          </cell>
          <cell r="G345">
            <v>1874220</v>
          </cell>
        </row>
        <row r="346">
          <cell r="B346" t="str">
            <v>rk235</v>
          </cell>
          <cell r="C346" t="str">
            <v>TR 2 x AAAC 35 mm2</v>
          </cell>
          <cell r="E346" t="str">
            <v>kms</v>
          </cell>
          <cell r="F346">
            <v>9004000</v>
          </cell>
          <cell r="G346">
            <v>1665880</v>
          </cell>
        </row>
        <row r="348">
          <cell r="C348" t="str">
            <v>PENARIKAN KABEL</v>
          </cell>
        </row>
        <row r="349">
          <cell r="B349" t="str">
            <v>TX642</v>
          </cell>
          <cell r="C349" t="str">
            <v>TX # 6, 4, 2</v>
          </cell>
          <cell r="E349" t="str">
            <v>kms</v>
          </cell>
          <cell r="G349">
            <v>1110580</v>
          </cell>
        </row>
        <row r="350">
          <cell r="B350" t="str">
            <v>rl375</v>
          </cell>
          <cell r="C350" t="str">
            <v>NFA2X-T 3 x 70 + N 50 mm2</v>
          </cell>
          <cell r="E350" t="str">
            <v>kms</v>
          </cell>
          <cell r="F350">
            <v>34150000</v>
          </cell>
          <cell r="G350">
            <v>3609400</v>
          </cell>
        </row>
        <row r="351">
          <cell r="B351" t="str">
            <v>rl275</v>
          </cell>
          <cell r="C351" t="str">
            <v>NFA2X-T 2 x 70 + N 50 mm2</v>
          </cell>
          <cell r="E351" t="str">
            <v>kms</v>
          </cell>
          <cell r="F351">
            <v>26500000</v>
          </cell>
          <cell r="G351">
            <v>2915280</v>
          </cell>
        </row>
        <row r="352">
          <cell r="B352" t="str">
            <v>rl2355</v>
          </cell>
          <cell r="C352" t="str">
            <v>NFA2X-T 2 x 35 + N 50 mm2</v>
          </cell>
          <cell r="E352" t="str">
            <v>kms</v>
          </cell>
          <cell r="G352">
            <v>1874220</v>
          </cell>
        </row>
        <row r="353">
          <cell r="B353" t="str">
            <v>rl3535</v>
          </cell>
          <cell r="C353" t="str">
            <v>NFA2X-T 3 x 50 + N 35 mm2</v>
          </cell>
          <cell r="E353" t="str">
            <v>kms</v>
          </cell>
          <cell r="G353">
            <v>2568320</v>
          </cell>
        </row>
        <row r="354">
          <cell r="B354" t="str">
            <v>rl22525</v>
          </cell>
          <cell r="C354" t="str">
            <v>NFA2X-T 2 x 25 + N 25 mm2</v>
          </cell>
          <cell r="E354" t="str">
            <v>kms</v>
          </cell>
          <cell r="G354">
            <v>1874220</v>
          </cell>
        </row>
        <row r="356">
          <cell r="C356" t="str">
            <v>PENARIKAN SAMBUNGAN RUMAH (SR)</v>
          </cell>
        </row>
        <row r="357">
          <cell r="B357" t="str">
            <v>sr1</v>
          </cell>
          <cell r="C357" t="str">
            <v>SR 1 PHASA</v>
          </cell>
          <cell r="E357" t="str">
            <v>Unit</v>
          </cell>
          <cell r="G357">
            <v>19122</v>
          </cell>
        </row>
        <row r="358">
          <cell r="B358" t="str">
            <v>sr3</v>
          </cell>
          <cell r="C358" t="str">
            <v>SR 3 PHASA</v>
          </cell>
          <cell r="E358" t="str">
            <v>Unit</v>
          </cell>
          <cell r="G358">
            <v>45951</v>
          </cell>
        </row>
        <row r="359">
          <cell r="B359" t="str">
            <v>kapp4</v>
          </cell>
          <cell r="C359" t="str">
            <v>Kotak APP TR Type IV Tanpa Topi, lengkap</v>
          </cell>
          <cell r="E359" t="str">
            <v>Unit</v>
          </cell>
          <cell r="F359">
            <v>4534444</v>
          </cell>
        </row>
        <row r="360">
          <cell r="B360" t="str">
            <v>kapp1a</v>
          </cell>
          <cell r="C360" t="str">
            <v>Kotak APP TR Type I A Single tarif, lengkap</v>
          </cell>
          <cell r="E360" t="str">
            <v>Unit</v>
          </cell>
          <cell r="F360">
            <v>5596800</v>
          </cell>
        </row>
        <row r="361">
          <cell r="B361" t="str">
            <v>kappdt</v>
          </cell>
          <cell r="C361" t="str">
            <v>Kotak APP TR Double tarif, lengkap</v>
          </cell>
          <cell r="E361" t="str">
            <v>Unit</v>
          </cell>
          <cell r="F361">
            <v>5804089</v>
          </cell>
        </row>
        <row r="362">
          <cell r="B362" t="str">
            <v>kapptm</v>
          </cell>
          <cell r="C362" t="str">
            <v>Kotak APP TM, lengkap</v>
          </cell>
          <cell r="E362" t="str">
            <v>Unit</v>
          </cell>
          <cell r="F362">
            <v>5389511</v>
          </cell>
        </row>
        <row r="363">
          <cell r="B363" t="str">
            <v>rl375sr</v>
          </cell>
          <cell r="C363" t="str">
            <v>NFA2X-T 3 x 70 + N 50 mm2</v>
          </cell>
          <cell r="E363" t="str">
            <v>Mtr</v>
          </cell>
          <cell r="F363">
            <v>34150</v>
          </cell>
        </row>
        <row r="364">
          <cell r="B364" t="str">
            <v>rl275sr</v>
          </cell>
          <cell r="C364" t="str">
            <v>NFA2X-T 2 x 70 + N 50 mm2</v>
          </cell>
          <cell r="E364" t="str">
            <v>Mtr</v>
          </cell>
          <cell r="F364">
            <v>26500</v>
          </cell>
        </row>
        <row r="365">
          <cell r="B365" t="str">
            <v>rl2355sr</v>
          </cell>
          <cell r="C365" t="str">
            <v>NFA2X-T 2 x 35 + N 50 mm2</v>
          </cell>
          <cell r="E365" t="str">
            <v>Mtr</v>
          </cell>
          <cell r="F365">
            <v>17220</v>
          </cell>
        </row>
        <row r="366">
          <cell r="B366" t="str">
            <v>rl3535sr</v>
          </cell>
          <cell r="C366" t="str">
            <v>NFA2X-T 3 x 50 + N 35 mm2</v>
          </cell>
          <cell r="E366" t="str">
            <v>Mtr</v>
          </cell>
          <cell r="F366">
            <v>21600</v>
          </cell>
        </row>
        <row r="367">
          <cell r="B367" t="str">
            <v>rl425sr</v>
          </cell>
          <cell r="C367" t="str">
            <v>NFA2X-T 4 x 25 mm2</v>
          </cell>
          <cell r="E367" t="str">
            <v>Mtr</v>
          </cell>
          <cell r="F367">
            <v>13729</v>
          </cell>
        </row>
        <row r="368">
          <cell r="B368" t="str">
            <v>rl416sr</v>
          </cell>
          <cell r="C368" t="str">
            <v>NFA2X-T 4 x 16 mm2</v>
          </cell>
          <cell r="E368" t="str">
            <v>Mtr</v>
          </cell>
          <cell r="F368">
            <v>10235</v>
          </cell>
        </row>
        <row r="369">
          <cell r="C369" t="str">
            <v>UPAH BORONGAN PEMASANGAN TRAFO DAN</v>
          </cell>
        </row>
        <row r="370">
          <cell r="C370" t="str">
            <v>KONSTRUKSI</v>
          </cell>
        </row>
        <row r="371">
          <cell r="B371" t="str">
            <v>t25</v>
          </cell>
          <cell r="C371" t="str">
            <v>Trafo 1 Phasa 25 KVA</v>
          </cell>
          <cell r="E371" t="str">
            <v>Unit</v>
          </cell>
          <cell r="G371">
            <v>258716</v>
          </cell>
        </row>
        <row r="372">
          <cell r="B372" t="str">
            <v>t50</v>
          </cell>
          <cell r="C372" t="str">
            <v>Trafo 1 Phasa 50 KVA</v>
          </cell>
          <cell r="E372" t="str">
            <v>Unit</v>
          </cell>
          <cell r="F372">
            <v>20450000</v>
          </cell>
          <cell r="G372">
            <v>258716</v>
          </cell>
        </row>
        <row r="373">
          <cell r="B373" t="str">
            <v>t350</v>
          </cell>
          <cell r="C373" t="str">
            <v>Trafo 3 Phasa 50 KVA 1 tiang (SG/CG 312 A)</v>
          </cell>
          <cell r="E373" t="str">
            <v>Unit</v>
          </cell>
          <cell r="F373">
            <v>27300000</v>
          </cell>
          <cell r="G373">
            <v>905505</v>
          </cell>
        </row>
        <row r="374">
          <cell r="B374" t="str">
            <v>t3100</v>
          </cell>
          <cell r="C374" t="str">
            <v>Trafo 3 Phasa 100 KVA 1 tiang (SG/CG 312 A)</v>
          </cell>
          <cell r="E374" t="str">
            <v>Unit</v>
          </cell>
          <cell r="F374">
            <v>29000000</v>
          </cell>
          <cell r="G374">
            <v>905505</v>
          </cell>
        </row>
        <row r="375">
          <cell r="B375" t="str">
            <v>t3502</v>
          </cell>
          <cell r="C375" t="str">
            <v>Trafo 3 Phasa 50 KVA 2 tiang (SG/CG 313A)</v>
          </cell>
          <cell r="E375" t="str">
            <v>Unit</v>
          </cell>
          <cell r="F375">
            <v>27300000</v>
          </cell>
          <cell r="G375">
            <v>1099541</v>
          </cell>
        </row>
        <row r="376">
          <cell r="B376" t="str">
            <v>t31002</v>
          </cell>
          <cell r="C376" t="str">
            <v>Trafo 3 Phasa 100 KVA 2 tiang (SG/CG 313A)</v>
          </cell>
          <cell r="E376" t="str">
            <v>Unit</v>
          </cell>
          <cell r="F376">
            <v>29000000</v>
          </cell>
          <cell r="G376">
            <v>2625964</v>
          </cell>
        </row>
        <row r="377">
          <cell r="B377" t="str">
            <v>t31601</v>
          </cell>
          <cell r="C377" t="str">
            <v>Trafo 3 Phasa 160 KVA 2 tiang (SG/CG 313-A)</v>
          </cell>
          <cell r="E377" t="str">
            <v>Unit</v>
          </cell>
          <cell r="F377">
            <v>34500000</v>
          </cell>
          <cell r="G377">
            <v>2884679</v>
          </cell>
        </row>
        <row r="378">
          <cell r="B378" t="str">
            <v>t31602</v>
          </cell>
          <cell r="C378" t="str">
            <v>Trafo 3 Phasa 160 KVA 2 tiang (SG/CG 313A)</v>
          </cell>
          <cell r="E378" t="str">
            <v>Unit</v>
          </cell>
          <cell r="F378">
            <v>34500000</v>
          </cell>
          <cell r="G378">
            <v>2884679</v>
          </cell>
        </row>
        <row r="379">
          <cell r="B379" t="str">
            <v>t32002</v>
          </cell>
          <cell r="C379" t="str">
            <v>Trafo 3 Phasa 200 KVA 2 tiang (SG/CG 313A)</v>
          </cell>
          <cell r="E379" t="str">
            <v>Unit</v>
          </cell>
          <cell r="F379">
            <v>56800000</v>
          </cell>
          <cell r="G379">
            <v>3143395</v>
          </cell>
        </row>
        <row r="380">
          <cell r="B380" t="str">
            <v>t32502</v>
          </cell>
          <cell r="C380" t="str">
            <v>Trafo 3 Phasa 250 KVA 2 tiang (SG/CG 313A)</v>
          </cell>
          <cell r="E380" t="str">
            <v>Unit</v>
          </cell>
          <cell r="F380">
            <v>59724000</v>
          </cell>
          <cell r="G380">
            <v>3457735</v>
          </cell>
        </row>
        <row r="381">
          <cell r="E381" t="str">
            <v>Unit</v>
          </cell>
        </row>
        <row r="382">
          <cell r="B382" t="str">
            <v>CG10550</v>
          </cell>
          <cell r="C382" t="str">
            <v xml:space="preserve"> CG105 - 50</v>
          </cell>
          <cell r="E382" t="str">
            <v>Unit</v>
          </cell>
          <cell r="F382">
            <v>1117960</v>
          </cell>
        </row>
        <row r="383">
          <cell r="B383" t="str">
            <v>CG312B50</v>
          </cell>
          <cell r="C383" t="str">
            <v xml:space="preserve"> CG312 - A ( Trafo 50 kVA 3 Ph 1 Tiang )</v>
          </cell>
          <cell r="E383" t="str">
            <v>Unit</v>
          </cell>
          <cell r="F383">
            <v>9777318.8920000046</v>
          </cell>
        </row>
        <row r="384">
          <cell r="B384" t="str">
            <v>CG312B100</v>
          </cell>
          <cell r="C384" t="str">
            <v xml:space="preserve"> CG312 - A ( Trafo 100 kVA 3 Ph 1 Tiang )</v>
          </cell>
          <cell r="E384" t="str">
            <v>Unit</v>
          </cell>
          <cell r="F384">
            <v>9777318.8920000046</v>
          </cell>
        </row>
        <row r="385">
          <cell r="B385" t="str">
            <v>CG313100</v>
          </cell>
          <cell r="C385" t="str">
            <v xml:space="preserve"> CG 313A ( Trafo 100 kVA 3 Ph 2 Tiang )</v>
          </cell>
          <cell r="E385" t="str">
            <v>Unit</v>
          </cell>
          <cell r="F385">
            <v>8211797</v>
          </cell>
        </row>
        <row r="386">
          <cell r="B386" t="str">
            <v>CG313160</v>
          </cell>
          <cell r="C386" t="str">
            <v xml:space="preserve"> CG 313A ( Trafo 160 kVA 3 Ph 2 Tiang )</v>
          </cell>
          <cell r="E386" t="str">
            <v>Unit</v>
          </cell>
          <cell r="F386">
            <v>8211797</v>
          </cell>
        </row>
        <row r="387">
          <cell r="B387" t="str">
            <v>CG313200</v>
          </cell>
          <cell r="C387" t="str">
            <v xml:space="preserve"> CG 313A ( Trafo 200 Kva 3 Ph 2 Tiang )</v>
          </cell>
          <cell r="E387" t="str">
            <v>Unit</v>
          </cell>
          <cell r="F387">
            <v>8211797</v>
          </cell>
        </row>
        <row r="388">
          <cell r="E388" t="str">
            <v>Unit</v>
          </cell>
        </row>
        <row r="389">
          <cell r="C389" t="str">
            <v>UPAH BORONGAN PEKERJAAN KABEL TANAH</v>
          </cell>
          <cell r="E389" t="str">
            <v>Unit</v>
          </cell>
        </row>
        <row r="390">
          <cell r="B390" t="str">
            <v>tk395id</v>
          </cell>
          <cell r="C390" t="str">
            <v>Terminating Kabel 3 x 95 mm2 ID</v>
          </cell>
          <cell r="E390" t="str">
            <v>Unit</v>
          </cell>
          <cell r="F390">
            <v>2400000</v>
          </cell>
          <cell r="G390">
            <v>395555.01500000001</v>
          </cell>
        </row>
        <row r="391">
          <cell r="B391" t="str">
            <v>tk395od</v>
          </cell>
          <cell r="C391" t="str">
            <v>Terminating Kabel 3 x 95 mm2 OD</v>
          </cell>
          <cell r="E391" t="str">
            <v>Unit</v>
          </cell>
          <cell r="F391">
            <v>2700000</v>
          </cell>
          <cell r="G391">
            <v>458170.41650000005</v>
          </cell>
        </row>
        <row r="392">
          <cell r="B392" t="str">
            <v>tk324id</v>
          </cell>
          <cell r="C392" t="str">
            <v>Terminating Kabel 3 x 240 mm2 ID</v>
          </cell>
          <cell r="E392" t="str">
            <v>Unit</v>
          </cell>
          <cell r="F392">
            <v>2750000</v>
          </cell>
          <cell r="G392">
            <v>395555.01500000001</v>
          </cell>
        </row>
        <row r="393">
          <cell r="B393" t="str">
            <v>tk1300id</v>
          </cell>
          <cell r="C393" t="str">
            <v>Terminating Kabel 1 x 300 mm2 ID</v>
          </cell>
          <cell r="E393" t="str">
            <v>Unit</v>
          </cell>
          <cell r="F393">
            <v>1950000</v>
          </cell>
          <cell r="G393">
            <v>131850.80800000002</v>
          </cell>
        </row>
        <row r="394">
          <cell r="B394" t="str">
            <v>tk1300od</v>
          </cell>
          <cell r="C394" t="str">
            <v>Terminating Kabel 1 x 300 mm2 OD</v>
          </cell>
          <cell r="E394" t="str">
            <v>Unit</v>
          </cell>
          <cell r="F394">
            <v>2150000</v>
          </cell>
          <cell r="G394">
            <v>152723.90400000001</v>
          </cell>
        </row>
        <row r="395">
          <cell r="B395" t="str">
            <v>tk324od</v>
          </cell>
          <cell r="C395" t="str">
            <v>Terminating Kabel 3 x 240 mm2 OD</v>
          </cell>
          <cell r="E395" t="str">
            <v>Unit</v>
          </cell>
          <cell r="F395">
            <v>3300000</v>
          </cell>
          <cell r="G395">
            <v>458170.41650000005</v>
          </cell>
        </row>
        <row r="396">
          <cell r="B396" t="str">
            <v>skb240</v>
          </cell>
          <cell r="C396" t="str">
            <v>Sepatu Kabel Bimetal 240 - 300 mm2 (2 lubang)</v>
          </cell>
          <cell r="E396" t="str">
            <v>Bh</v>
          </cell>
          <cell r="F396">
            <v>95323</v>
          </cell>
          <cell r="G396">
            <v>7400.9249999999993</v>
          </cell>
        </row>
        <row r="397">
          <cell r="B397" t="str">
            <v>skb1502</v>
          </cell>
          <cell r="C397" t="str">
            <v>Sepatu Kabel Bimetal 150 mm2 (2 lubang)</v>
          </cell>
          <cell r="E397" t="str">
            <v>Bh</v>
          </cell>
          <cell r="F397">
            <v>72792</v>
          </cell>
          <cell r="G397">
            <v>5978.7325000000001</v>
          </cell>
        </row>
        <row r="398">
          <cell r="B398" t="str">
            <v>xlpe324</v>
          </cell>
          <cell r="C398" t="str">
            <v>Kabel XLPE 3 x 240 mm2 (Three Core)</v>
          </cell>
          <cell r="E398" t="str">
            <v>Mtr</v>
          </cell>
          <cell r="F398">
            <v>360000</v>
          </cell>
          <cell r="G398">
            <v>14228.476500000001</v>
          </cell>
        </row>
        <row r="399">
          <cell r="B399" t="str">
            <v>nyy50</v>
          </cell>
          <cell r="C399" t="str">
            <v>Kabel NYY 1 x 50 mm2</v>
          </cell>
          <cell r="E399" t="str">
            <v>Mtr</v>
          </cell>
          <cell r="F399">
            <v>34584</v>
          </cell>
          <cell r="G399">
            <v>857.62100000000009</v>
          </cell>
        </row>
        <row r="400">
          <cell r="B400" t="str">
            <v>nyy150</v>
          </cell>
          <cell r="C400" t="str">
            <v>Kabel NYY 1 x 150 mm2</v>
          </cell>
          <cell r="E400" t="str">
            <v>Mtr</v>
          </cell>
          <cell r="F400">
            <v>124095</v>
          </cell>
          <cell r="G400">
            <v>857.62100000000009</v>
          </cell>
        </row>
        <row r="401">
          <cell r="B401" t="str">
            <v>kb44</v>
          </cell>
          <cell r="C401" t="str">
            <v xml:space="preserve"> Kabel NYY/NYFGbY 4x 4 mm</v>
          </cell>
          <cell r="E401" t="str">
            <v>Mtr1</v>
          </cell>
          <cell r="F401">
            <v>22052</v>
          </cell>
        </row>
        <row r="402">
          <cell r="B402" t="str">
            <v>kb450</v>
          </cell>
          <cell r="C402" t="str">
            <v xml:space="preserve"> Kabel NYY/NYFGbY 4x 50 mm</v>
          </cell>
          <cell r="E402" t="str">
            <v>Mtr1</v>
          </cell>
          <cell r="F402">
            <v>161320</v>
          </cell>
        </row>
        <row r="403">
          <cell r="B403" t="str">
            <v>kb470</v>
          </cell>
          <cell r="C403" t="str">
            <v xml:space="preserve"> Kabel NYY/NYFGbY 4x 70 mm</v>
          </cell>
          <cell r="E403" t="str">
            <v>Mtr1</v>
          </cell>
          <cell r="F403">
            <v>281500</v>
          </cell>
        </row>
        <row r="404">
          <cell r="B404" t="str">
            <v>kb495</v>
          </cell>
          <cell r="C404" t="str">
            <v xml:space="preserve"> Kabel NYY/NYFGbY 4x 95 mm</v>
          </cell>
          <cell r="E404" t="str">
            <v>Mtr1</v>
          </cell>
          <cell r="F404">
            <v>305800</v>
          </cell>
        </row>
        <row r="405">
          <cell r="B405" t="str">
            <v>kb4120</v>
          </cell>
          <cell r="C405" t="str">
            <v xml:space="preserve"> Kabel NYY/NYFGbY 4x 120 mm</v>
          </cell>
          <cell r="E405" t="str">
            <v>Mtr1</v>
          </cell>
          <cell r="F405">
            <v>475000</v>
          </cell>
        </row>
        <row r="406">
          <cell r="B406" t="str">
            <v>kb4150</v>
          </cell>
          <cell r="C406" t="str">
            <v xml:space="preserve"> Kabel NYY/NYFGbY 4x 150 mm</v>
          </cell>
          <cell r="E406" t="str">
            <v>Mtr1</v>
          </cell>
          <cell r="F406">
            <v>592000</v>
          </cell>
        </row>
        <row r="407">
          <cell r="B407" t="str">
            <v>kb4185</v>
          </cell>
          <cell r="C407" t="str">
            <v xml:space="preserve"> Kabel NYY/NYFGbY 4x 185 mm</v>
          </cell>
          <cell r="E407" t="str">
            <v>Mtr1</v>
          </cell>
          <cell r="F407">
            <v>725000</v>
          </cell>
        </row>
        <row r="409">
          <cell r="C409" t="str">
            <v>SEPATU KABEL</v>
          </cell>
        </row>
        <row r="410">
          <cell r="B410" t="str">
            <v>skb50</v>
          </cell>
          <cell r="C410" t="str">
            <v>Sepatu Kabel AL/CU 50</v>
          </cell>
          <cell r="E410" t="str">
            <v>Bh</v>
          </cell>
          <cell r="F410">
            <v>34000</v>
          </cell>
          <cell r="G410">
            <v>5978.7325000000001</v>
          </cell>
        </row>
        <row r="411">
          <cell r="B411" t="str">
            <v>skb70</v>
          </cell>
          <cell r="C411" t="str">
            <v>Sepatu Kabel AL/CU 70</v>
          </cell>
          <cell r="E411" t="str">
            <v>Bh</v>
          </cell>
          <cell r="F411">
            <v>34000</v>
          </cell>
          <cell r="G411">
            <v>5978.7325000000001</v>
          </cell>
        </row>
        <row r="412">
          <cell r="B412" t="str">
            <v>skb95</v>
          </cell>
          <cell r="C412" t="str">
            <v>Sepatu Kabel AL/CU 95</v>
          </cell>
          <cell r="E412" t="str">
            <v>Bh</v>
          </cell>
          <cell r="F412">
            <v>42600</v>
          </cell>
          <cell r="G412">
            <v>5978.7325000000001</v>
          </cell>
        </row>
        <row r="413">
          <cell r="B413" t="str">
            <v>skb150</v>
          </cell>
          <cell r="C413" t="str">
            <v>Sepatu Kabel AL/CU 150</v>
          </cell>
          <cell r="E413" t="str">
            <v>Bh</v>
          </cell>
          <cell r="F413">
            <v>52400</v>
          </cell>
          <cell r="G413">
            <v>5978.7325000000001</v>
          </cell>
        </row>
        <row r="414">
          <cell r="B414" t="str">
            <v>skb185</v>
          </cell>
          <cell r="C414" t="str">
            <v>Sepatu Kabel AL/CU 185</v>
          </cell>
          <cell r="E414" t="str">
            <v>Bh</v>
          </cell>
          <cell r="F414">
            <v>107101</v>
          </cell>
          <cell r="G414">
            <v>5978.7325000000001</v>
          </cell>
        </row>
        <row r="415">
          <cell r="B415" t="str">
            <v>skb240</v>
          </cell>
          <cell r="C415" t="str">
            <v>Sepatu Kabel AL/CU 240</v>
          </cell>
          <cell r="E415" t="str">
            <v>Bh</v>
          </cell>
          <cell r="F415">
            <v>108300</v>
          </cell>
          <cell r="G415">
            <v>5978.7325000000001</v>
          </cell>
        </row>
        <row r="416">
          <cell r="B416" t="str">
            <v>skb50cu</v>
          </cell>
          <cell r="C416" t="str">
            <v>Sepatu Kabel CU/CU 50</v>
          </cell>
          <cell r="E416" t="str">
            <v>Bh</v>
          </cell>
          <cell r="F416">
            <v>31540</v>
          </cell>
          <cell r="G416">
            <v>5978.7325000000001</v>
          </cell>
        </row>
        <row r="417">
          <cell r="B417" t="str">
            <v>skb70cu</v>
          </cell>
          <cell r="C417" t="str">
            <v>Sepatu Kabel CU/CU 70</v>
          </cell>
          <cell r="E417" t="str">
            <v>Bh</v>
          </cell>
          <cell r="F417">
            <v>42560</v>
          </cell>
          <cell r="G417">
            <v>5978.7325000000001</v>
          </cell>
        </row>
        <row r="418">
          <cell r="B418" t="str">
            <v>skb95cu</v>
          </cell>
          <cell r="C418" t="str">
            <v>Sepatu Kabel CU/CU 95</v>
          </cell>
          <cell r="E418" t="str">
            <v>Bh</v>
          </cell>
          <cell r="F418">
            <v>54340</v>
          </cell>
          <cell r="G418">
            <v>5978.7325000000001</v>
          </cell>
        </row>
        <row r="419">
          <cell r="B419" t="str">
            <v>skb120cu</v>
          </cell>
          <cell r="C419" t="str">
            <v>Sepatu Kabel CU/CU 120</v>
          </cell>
          <cell r="E419" t="str">
            <v>Bh</v>
          </cell>
          <cell r="F419">
            <v>68780</v>
          </cell>
          <cell r="G419">
            <v>5978.7325000000001</v>
          </cell>
        </row>
        <row r="420">
          <cell r="B420" t="str">
            <v>skb150cu</v>
          </cell>
          <cell r="C420" t="str">
            <v>Sepatu Kabel CU/CU 150</v>
          </cell>
          <cell r="E420" t="str">
            <v>Bh</v>
          </cell>
          <cell r="F420">
            <v>89680</v>
          </cell>
          <cell r="G420">
            <v>5978.7325000000001</v>
          </cell>
        </row>
        <row r="421">
          <cell r="B421" t="str">
            <v>skb185cu</v>
          </cell>
          <cell r="C421" t="str">
            <v>Sepatu Kabel CU/CU 185</v>
          </cell>
          <cell r="E421" t="str">
            <v>Bh</v>
          </cell>
          <cell r="F421">
            <v>147440</v>
          </cell>
          <cell r="G421">
            <v>5978.7325000000001</v>
          </cell>
        </row>
        <row r="422">
          <cell r="B422" t="str">
            <v>skb240cu</v>
          </cell>
          <cell r="C422" t="str">
            <v>Sepatu Kabel CU/CU 240</v>
          </cell>
          <cell r="E422" t="str">
            <v>Bh</v>
          </cell>
          <cell r="F422">
            <v>72792</v>
          </cell>
          <cell r="G422">
            <v>5978.7325000000001</v>
          </cell>
        </row>
        <row r="423">
          <cell r="C423" t="str">
            <v xml:space="preserve">  Bongkar</v>
          </cell>
        </row>
        <row r="424">
          <cell r="B424" t="str">
            <v>bSC1</v>
          </cell>
          <cell r="C424" t="str">
            <v xml:space="preserve">    Bongkar SC 1</v>
          </cell>
          <cell r="E424" t="str">
            <v>Unit</v>
          </cell>
        </row>
        <row r="425">
          <cell r="B425" t="str">
            <v>bSC1A</v>
          </cell>
          <cell r="C425" t="str">
            <v xml:space="preserve">    Bongkar SC 1 - A</v>
          </cell>
          <cell r="E425" t="str">
            <v>Unit</v>
          </cell>
        </row>
        <row r="426">
          <cell r="B426" t="str">
            <v>bSC1B</v>
          </cell>
          <cell r="C426" t="str">
            <v xml:space="preserve">    Bongkar SC 1 - B</v>
          </cell>
          <cell r="E426" t="str">
            <v>Unit</v>
          </cell>
        </row>
        <row r="427">
          <cell r="B427" t="str">
            <v>bSC1C</v>
          </cell>
          <cell r="C427" t="str">
            <v xml:space="preserve">    Bongkar SC 1 - C</v>
          </cell>
          <cell r="E427" t="str">
            <v>Unit</v>
          </cell>
        </row>
        <row r="428">
          <cell r="B428" t="str">
            <v>bSC2</v>
          </cell>
          <cell r="C428" t="str">
            <v xml:space="preserve">    Bongkar SC 2 </v>
          </cell>
          <cell r="E428" t="str">
            <v>Unit</v>
          </cell>
        </row>
        <row r="429">
          <cell r="B429" t="str">
            <v>bSC2A</v>
          </cell>
          <cell r="C429" t="str">
            <v xml:space="preserve">    Bongkar SC 2 - A</v>
          </cell>
          <cell r="E429" t="str">
            <v>Unit</v>
          </cell>
        </row>
        <row r="430">
          <cell r="B430" t="str">
            <v>bSC21</v>
          </cell>
          <cell r="C430" t="str">
            <v xml:space="preserve">    Bongkar SC 2 - 1</v>
          </cell>
          <cell r="E430" t="str">
            <v>Unit</v>
          </cell>
        </row>
        <row r="431">
          <cell r="B431" t="str">
            <v>bSC3</v>
          </cell>
          <cell r="C431" t="str">
            <v xml:space="preserve">    Bongkar SC 3</v>
          </cell>
          <cell r="E431" t="str">
            <v>Unit</v>
          </cell>
        </row>
        <row r="432">
          <cell r="B432" t="str">
            <v>bSC7</v>
          </cell>
          <cell r="C432" t="str">
            <v xml:space="preserve">    Bongkar SC 7</v>
          </cell>
          <cell r="E432" t="str">
            <v>Unit</v>
          </cell>
        </row>
        <row r="433">
          <cell r="B433" t="str">
            <v>bSC7A</v>
          </cell>
          <cell r="C433" t="str">
            <v xml:space="preserve">    Bongkar SC 7 - A</v>
          </cell>
          <cell r="E433" t="str">
            <v>Unit</v>
          </cell>
        </row>
        <row r="434">
          <cell r="B434" t="str">
            <v>bSC8</v>
          </cell>
          <cell r="C434" t="str">
            <v xml:space="preserve">    Bongkar SC 8</v>
          </cell>
          <cell r="E434" t="str">
            <v>Unit</v>
          </cell>
        </row>
        <row r="435">
          <cell r="B435" t="str">
            <v>bSC8A</v>
          </cell>
          <cell r="C435" t="str">
            <v xml:space="preserve">    Bongkar SC 8 - A</v>
          </cell>
          <cell r="E435" t="str">
            <v>Unit</v>
          </cell>
        </row>
        <row r="436">
          <cell r="B436" t="str">
            <v>bSC8B</v>
          </cell>
          <cell r="C436" t="str">
            <v xml:space="preserve">    Bongkar SC 8 - B</v>
          </cell>
          <cell r="E436" t="str">
            <v>Unit</v>
          </cell>
        </row>
        <row r="437">
          <cell r="B437" t="str">
            <v>bSC9</v>
          </cell>
          <cell r="C437" t="str">
            <v xml:space="preserve">    Bongkar SC 9</v>
          </cell>
          <cell r="E437" t="str">
            <v>Unit</v>
          </cell>
        </row>
        <row r="438">
          <cell r="B438" t="str">
            <v>bSC10</v>
          </cell>
          <cell r="C438" t="str">
            <v xml:space="preserve">    Bongkar SC 10</v>
          </cell>
          <cell r="E438" t="str">
            <v>Unit</v>
          </cell>
        </row>
        <row r="439">
          <cell r="B439" t="str">
            <v>bSC11</v>
          </cell>
          <cell r="C439" t="str">
            <v xml:space="preserve">    Bongkar SC 11</v>
          </cell>
          <cell r="E439" t="str">
            <v>Unit</v>
          </cell>
        </row>
        <row r="440">
          <cell r="B440" t="str">
            <v>bSC12</v>
          </cell>
          <cell r="C440" t="str">
            <v xml:space="preserve">    Bongkar SC 12</v>
          </cell>
          <cell r="E440" t="str">
            <v>Unit</v>
          </cell>
        </row>
        <row r="441">
          <cell r="B441" t="str">
            <v>bCC1</v>
          </cell>
          <cell r="C441" t="str">
            <v xml:space="preserve">    Bongkar CC 1</v>
          </cell>
          <cell r="E441" t="str">
            <v>Unit</v>
          </cell>
        </row>
        <row r="442">
          <cell r="B442" t="str">
            <v>bCC11</v>
          </cell>
          <cell r="C442" t="str">
            <v xml:space="preserve">    Bongkar CC 1 - 1</v>
          </cell>
          <cell r="E442" t="str">
            <v>Unit</v>
          </cell>
        </row>
        <row r="443">
          <cell r="B443" t="str">
            <v>bCC1A</v>
          </cell>
          <cell r="C443" t="str">
            <v xml:space="preserve">    Bongkar CC 1 - A</v>
          </cell>
          <cell r="E443" t="str">
            <v>Unit</v>
          </cell>
        </row>
        <row r="444">
          <cell r="B444" t="str">
            <v>bCC1C</v>
          </cell>
          <cell r="C444" t="str">
            <v xml:space="preserve">    Bongkar CC 1 - C</v>
          </cell>
          <cell r="E444" t="str">
            <v>Unit</v>
          </cell>
        </row>
        <row r="445">
          <cell r="B445" t="str">
            <v>bCC2</v>
          </cell>
          <cell r="C445" t="str">
            <v xml:space="preserve">    Bongkar CC 2 </v>
          </cell>
          <cell r="E445" t="str">
            <v>Unit</v>
          </cell>
        </row>
        <row r="446">
          <cell r="B446" t="str">
            <v>bCC2A</v>
          </cell>
          <cell r="C446" t="str">
            <v xml:space="preserve">    Bongkar CC 2 - A</v>
          </cell>
          <cell r="E446" t="str">
            <v>Unit</v>
          </cell>
        </row>
        <row r="447">
          <cell r="B447" t="str">
            <v>bCC21</v>
          </cell>
          <cell r="C447" t="str">
            <v xml:space="preserve">    Bongkar CC 2 - 1</v>
          </cell>
          <cell r="E447" t="str">
            <v>Unit</v>
          </cell>
        </row>
        <row r="448">
          <cell r="B448" t="str">
            <v>bCC3</v>
          </cell>
          <cell r="C448" t="str">
            <v xml:space="preserve">    Bongkar CC 3</v>
          </cell>
          <cell r="E448" t="str">
            <v>Unit</v>
          </cell>
        </row>
        <row r="449">
          <cell r="B449" t="str">
            <v>bCC7</v>
          </cell>
          <cell r="C449" t="str">
            <v xml:space="preserve">    Bongkar CC 7</v>
          </cell>
          <cell r="E449" t="str">
            <v>Unit</v>
          </cell>
        </row>
        <row r="450">
          <cell r="B450" t="str">
            <v>bCC7A</v>
          </cell>
          <cell r="C450" t="str">
            <v xml:space="preserve">    Bongkar CC 7 - A</v>
          </cell>
          <cell r="E450" t="str">
            <v>Unit</v>
          </cell>
        </row>
        <row r="451">
          <cell r="B451" t="str">
            <v>bCC8</v>
          </cell>
          <cell r="C451" t="str">
            <v xml:space="preserve">    Bongkar CC 8</v>
          </cell>
          <cell r="E451" t="str">
            <v>Unit</v>
          </cell>
        </row>
        <row r="452">
          <cell r="B452" t="str">
            <v>bCC8A</v>
          </cell>
          <cell r="C452" t="str">
            <v xml:space="preserve">    Bongkar CC 8 - A</v>
          </cell>
          <cell r="E452" t="str">
            <v>Unit</v>
          </cell>
        </row>
        <row r="453">
          <cell r="B453" t="str">
            <v>bCC8B</v>
          </cell>
          <cell r="C453" t="str">
            <v xml:space="preserve">    Bongkar CC 8 - B</v>
          </cell>
          <cell r="E453" t="str">
            <v>Unit</v>
          </cell>
        </row>
        <row r="454">
          <cell r="B454" t="str">
            <v>bCC9</v>
          </cell>
          <cell r="C454" t="str">
            <v xml:space="preserve">    Bongkar CC 9</v>
          </cell>
          <cell r="E454" t="str">
            <v>Unit</v>
          </cell>
        </row>
        <row r="455">
          <cell r="B455" t="str">
            <v>bCC10</v>
          </cell>
          <cell r="C455" t="str">
            <v xml:space="preserve">    Bongkar CC 10</v>
          </cell>
          <cell r="E455" t="str">
            <v>Unit</v>
          </cell>
        </row>
        <row r="456">
          <cell r="B456" t="str">
            <v>bCC11</v>
          </cell>
          <cell r="C456" t="str">
            <v xml:space="preserve">    Bongkar CC 11</v>
          </cell>
          <cell r="E456" t="str">
            <v>Unit</v>
          </cell>
        </row>
        <row r="458">
          <cell r="B458" t="str">
            <v>bSM211</v>
          </cell>
          <cell r="C458" t="str">
            <v xml:space="preserve">    Bongkar SM 2 - 11</v>
          </cell>
          <cell r="E458" t="str">
            <v>Unit</v>
          </cell>
        </row>
        <row r="459">
          <cell r="B459" t="str">
            <v>bCM211</v>
          </cell>
          <cell r="C459" t="str">
            <v xml:space="preserve">    Bongkar CM 2 - 11</v>
          </cell>
          <cell r="E459" t="str">
            <v>Unit</v>
          </cell>
        </row>
        <row r="460">
          <cell r="B460" t="str">
            <v>bCM211M</v>
          </cell>
          <cell r="C460" t="str">
            <v xml:space="preserve">    Bongkar CM 2 - 11 M</v>
          </cell>
          <cell r="E460" t="str">
            <v>Unit</v>
          </cell>
        </row>
        <row r="461">
          <cell r="B461" t="str">
            <v>bCM212</v>
          </cell>
          <cell r="C461" t="str">
            <v xml:space="preserve">    Bongkar CM 2 - 12</v>
          </cell>
          <cell r="E461" t="str">
            <v>Unit</v>
          </cell>
        </row>
        <row r="462">
          <cell r="B462" t="str">
            <v>bCM212A</v>
          </cell>
          <cell r="C462" t="str">
            <v xml:space="preserve">    Bongkar CM 2 - 12A</v>
          </cell>
          <cell r="E462" t="str">
            <v>Unit</v>
          </cell>
        </row>
        <row r="463">
          <cell r="B463" t="str">
            <v>bCM215</v>
          </cell>
          <cell r="C463" t="str">
            <v xml:space="preserve">    Bongkar CM 2 - 15</v>
          </cell>
          <cell r="E463" t="str">
            <v>Unit</v>
          </cell>
        </row>
        <row r="464">
          <cell r="B464" t="str">
            <v>bCM34</v>
          </cell>
          <cell r="C464" t="str">
            <v xml:space="preserve">    Bongkar CM 3 - 4</v>
          </cell>
          <cell r="E464" t="str">
            <v>Unit</v>
          </cell>
        </row>
        <row r="465">
          <cell r="B465" t="str">
            <v>bCM52</v>
          </cell>
          <cell r="C465" t="str">
            <v xml:space="preserve">    Bongkar CM 5 - 2 ( Isolator Top Pole )</v>
          </cell>
          <cell r="E465" t="str">
            <v>Unit</v>
          </cell>
        </row>
        <row r="466">
          <cell r="B466" t="str">
            <v>bCM54</v>
          </cell>
          <cell r="C466" t="str">
            <v xml:space="preserve">    Bongkar CM 5 - 4 ( Adapter horisontal pad Pole ) </v>
          </cell>
          <cell r="E466" t="str">
            <v>Unit</v>
          </cell>
        </row>
        <row r="467">
          <cell r="B467" t="str">
            <v>bCM55</v>
          </cell>
          <cell r="C467" t="str">
            <v xml:space="preserve">    Bongkar CM 5 - 5 ( Adapter vertikal pada Cross Arm)</v>
          </cell>
          <cell r="E467" t="str">
            <v>Unit</v>
          </cell>
        </row>
        <row r="468">
          <cell r="B468" t="str">
            <v>bCM53</v>
          </cell>
          <cell r="C468" t="str">
            <v xml:space="preserve">    Bongkar CM 5 - 3 ( Pole Band )</v>
          </cell>
          <cell r="E468" t="str">
            <v>Unit</v>
          </cell>
        </row>
        <row r="469">
          <cell r="B469" t="str">
            <v>bCM56</v>
          </cell>
          <cell r="C469" t="str">
            <v xml:space="preserve">    Bongkar CM 5 - 6 ( Arrester )</v>
          </cell>
          <cell r="E469" t="str">
            <v>Unit</v>
          </cell>
        </row>
        <row r="470">
          <cell r="B470" t="str">
            <v>bCM59</v>
          </cell>
          <cell r="C470" t="str">
            <v xml:space="preserve">    Bongkar CM 5 - 9 ( FCO )</v>
          </cell>
          <cell r="E470" t="str">
            <v>Unit</v>
          </cell>
        </row>
        <row r="471">
          <cell r="B471" t="str">
            <v>bCM510</v>
          </cell>
          <cell r="C471" t="str">
            <v xml:space="preserve">    Bongkar CM 5 - 10</v>
          </cell>
          <cell r="E471" t="str">
            <v>Unit</v>
          </cell>
        </row>
        <row r="472">
          <cell r="B472" t="str">
            <v>bCM512</v>
          </cell>
          <cell r="C472" t="str">
            <v xml:space="preserve">    Bongkar CM 5 - 12</v>
          </cell>
          <cell r="E472" t="str">
            <v>Unit</v>
          </cell>
        </row>
        <row r="473">
          <cell r="B473" t="str">
            <v>bCM513</v>
          </cell>
          <cell r="C473" t="str">
            <v xml:space="preserve">    Bongkar CM 5 - 13</v>
          </cell>
          <cell r="E473" t="str">
            <v>Unit</v>
          </cell>
        </row>
        <row r="474">
          <cell r="B474" t="str">
            <v>bCM516</v>
          </cell>
          <cell r="C474" t="str">
            <v xml:space="preserve">    Bongkar CM 5 - 16</v>
          </cell>
          <cell r="E474" t="str">
            <v>Unit</v>
          </cell>
        </row>
        <row r="475">
          <cell r="B475" t="str">
            <v>bCM58</v>
          </cell>
          <cell r="C475" t="str">
            <v xml:space="preserve">    Bongkar CM 5 - 8 (Suspension dengan Pole band)</v>
          </cell>
          <cell r="E475" t="str">
            <v>Unit</v>
          </cell>
        </row>
        <row r="476">
          <cell r="B476" t="str">
            <v>bCM520</v>
          </cell>
          <cell r="C476" t="str">
            <v xml:space="preserve">    Bongkar CM 5 - 20 (Suspension  Pole band)</v>
          </cell>
          <cell r="E476" t="str">
            <v>Unit</v>
          </cell>
        </row>
        <row r="477">
          <cell r="B477" t="str">
            <v>bSM212</v>
          </cell>
          <cell r="C477" t="str">
            <v xml:space="preserve">    Bongkar SM  2 - 12</v>
          </cell>
          <cell r="E477" t="str">
            <v>Unit</v>
          </cell>
        </row>
        <row r="478">
          <cell r="B478" t="str">
            <v>bSM212A</v>
          </cell>
          <cell r="C478" t="str">
            <v xml:space="preserve">    Bongkar SM  2 - 12A</v>
          </cell>
          <cell r="E478" t="str">
            <v>Unit</v>
          </cell>
        </row>
        <row r="479">
          <cell r="B479" t="str">
            <v>bSM215</v>
          </cell>
          <cell r="C479" t="str">
            <v xml:space="preserve">    Bongkar SM  2 - 15</v>
          </cell>
          <cell r="E479" t="str">
            <v>Unit</v>
          </cell>
        </row>
        <row r="480">
          <cell r="B480" t="str">
            <v>bSM34</v>
          </cell>
          <cell r="C480" t="str">
            <v xml:space="preserve">    Bongkar SM  3 - 4</v>
          </cell>
          <cell r="E480" t="str">
            <v>Unit</v>
          </cell>
        </row>
        <row r="481">
          <cell r="B481" t="str">
            <v>bSM52</v>
          </cell>
          <cell r="C481" t="str">
            <v xml:space="preserve">    Bongkar SM 5 - 2 ( Isolator Top Pole )</v>
          </cell>
          <cell r="E481" t="str">
            <v>Unit</v>
          </cell>
        </row>
        <row r="482">
          <cell r="B482" t="str">
            <v>bSM54</v>
          </cell>
          <cell r="C482" t="str">
            <v xml:space="preserve">    Bongkar SM 5 - 4 ( Adapter horisontal pad Pole ) </v>
          </cell>
          <cell r="E482" t="str">
            <v>Unit</v>
          </cell>
        </row>
        <row r="483">
          <cell r="B483" t="str">
            <v>bSM55</v>
          </cell>
          <cell r="C483" t="str">
            <v xml:space="preserve">    Bongkar SM 5 - 5 ( Adapter vertikal pada Cross Arm)</v>
          </cell>
          <cell r="E483" t="str">
            <v>Unit</v>
          </cell>
        </row>
        <row r="484">
          <cell r="B484" t="str">
            <v>bSM53</v>
          </cell>
          <cell r="C484" t="str">
            <v xml:space="preserve">    Bongkar SM 5 - 3 ( Pole Band )</v>
          </cell>
          <cell r="E484" t="str">
            <v>Unit</v>
          </cell>
        </row>
        <row r="485">
          <cell r="B485" t="str">
            <v>bSM56</v>
          </cell>
          <cell r="C485" t="str">
            <v xml:space="preserve">    Bongkar SM 5 - 6 ( Arrester )</v>
          </cell>
          <cell r="E485" t="str">
            <v>Unit</v>
          </cell>
        </row>
        <row r="486">
          <cell r="B486" t="str">
            <v>bSM59</v>
          </cell>
          <cell r="C486" t="str">
            <v xml:space="preserve">    Bongkar SM 5 - 9 ( FCO )</v>
          </cell>
          <cell r="E486" t="str">
            <v>Unit</v>
          </cell>
        </row>
        <row r="487">
          <cell r="B487" t="str">
            <v>bSM510</v>
          </cell>
          <cell r="C487" t="str">
            <v xml:space="preserve">    Bongkar SM  5 - 10</v>
          </cell>
          <cell r="E487" t="str">
            <v>Unit</v>
          </cell>
        </row>
        <row r="488">
          <cell r="B488" t="str">
            <v>bSM512</v>
          </cell>
          <cell r="C488" t="str">
            <v xml:space="preserve">    Bongkar SM  5 - 12</v>
          </cell>
          <cell r="E488" t="str">
            <v>Unit</v>
          </cell>
        </row>
        <row r="489">
          <cell r="B489" t="str">
            <v>bSM513</v>
          </cell>
          <cell r="C489" t="str">
            <v xml:space="preserve">    Bongkar SM  5 - 13</v>
          </cell>
          <cell r="E489" t="str">
            <v>Unit</v>
          </cell>
        </row>
        <row r="490">
          <cell r="B490" t="str">
            <v>bSM516</v>
          </cell>
          <cell r="C490" t="str">
            <v xml:space="preserve">    Bongkar SM  5 - 16</v>
          </cell>
          <cell r="E490" t="str">
            <v>Unit</v>
          </cell>
        </row>
        <row r="491">
          <cell r="B491" t="str">
            <v>bSM58</v>
          </cell>
          <cell r="C491" t="str">
            <v xml:space="preserve">    Bongkar SM  5 - 8 ( Suspension dengan Pole band )</v>
          </cell>
          <cell r="E491" t="str">
            <v>Unit</v>
          </cell>
        </row>
        <row r="492">
          <cell r="B492" t="str">
            <v>bSM520</v>
          </cell>
          <cell r="C492" t="str">
            <v xml:space="preserve">    Bongkar SM  5 - 20 ( Suspension tanpa pole band )</v>
          </cell>
          <cell r="E492" t="str">
            <v>Unit</v>
          </cell>
        </row>
        <row r="493">
          <cell r="B493" t="str">
            <v>bm4010(357)</v>
          </cell>
          <cell r="C493" t="str">
            <v xml:space="preserve">    Bongkar M40 - 10 ( 35 - 70 ) "Tie Wire"</v>
          </cell>
          <cell r="E493" t="str">
            <v>Unit</v>
          </cell>
        </row>
        <row r="494">
          <cell r="B494" t="str">
            <v>bm4010(1524)</v>
          </cell>
          <cell r="C494" t="str">
            <v xml:space="preserve">    Bongkar M40 - 10 ( 150 - 240 ) "Tie Wire"</v>
          </cell>
          <cell r="E494" t="str">
            <v>Unit</v>
          </cell>
        </row>
        <row r="495">
          <cell r="B495" t="str">
            <v>M4211</v>
          </cell>
          <cell r="C495" t="str">
            <v xml:space="preserve">    Bongkar M42 - 11 ( String Calmp )</v>
          </cell>
          <cell r="E495" t="str">
            <v>Unit</v>
          </cell>
        </row>
        <row r="496">
          <cell r="B496" t="str">
            <v>bSE11</v>
          </cell>
          <cell r="C496" t="str">
            <v xml:space="preserve">    Bongkar SE  1 - 1</v>
          </cell>
          <cell r="E496" t="str">
            <v>Unit</v>
          </cell>
        </row>
        <row r="497">
          <cell r="B497" t="str">
            <v>bSE12</v>
          </cell>
          <cell r="C497" t="str">
            <v xml:space="preserve">    Bongkar SE  1 - 2</v>
          </cell>
          <cell r="E497" t="str">
            <v>Unit</v>
          </cell>
        </row>
        <row r="498">
          <cell r="B498" t="str">
            <v>bSE13</v>
          </cell>
          <cell r="C498" t="str">
            <v xml:space="preserve">    Bongkar SE  1 - 3</v>
          </cell>
          <cell r="E498" t="str">
            <v>Unit</v>
          </cell>
        </row>
        <row r="499">
          <cell r="B499" t="str">
            <v>bSE22</v>
          </cell>
          <cell r="C499" t="str">
            <v xml:space="preserve">    Bongkar SE  2 - 2</v>
          </cell>
          <cell r="E499" t="str">
            <v>Unit</v>
          </cell>
        </row>
        <row r="500">
          <cell r="B500" t="str">
            <v>bSE23</v>
          </cell>
          <cell r="C500" t="str">
            <v xml:space="preserve">    Bongkar SE  2 - 3</v>
          </cell>
          <cell r="E500" t="str">
            <v>Unit</v>
          </cell>
        </row>
        <row r="501">
          <cell r="B501" t="str">
            <v>bCE11</v>
          </cell>
          <cell r="C501" t="str">
            <v xml:space="preserve">    Bongkar CE 1 - 1</v>
          </cell>
          <cell r="E501" t="str">
            <v>Unit</v>
          </cell>
        </row>
        <row r="502">
          <cell r="B502" t="str">
            <v>bCE12</v>
          </cell>
          <cell r="C502" t="str">
            <v xml:space="preserve">    Bongkar CE 1 - 2</v>
          </cell>
          <cell r="E502" t="str">
            <v>Unit</v>
          </cell>
        </row>
        <row r="503">
          <cell r="B503" t="str">
            <v>bCE13</v>
          </cell>
          <cell r="C503" t="str">
            <v xml:space="preserve">    Bongkar CE 1 - 3</v>
          </cell>
          <cell r="E503" t="str">
            <v>Unit</v>
          </cell>
        </row>
        <row r="504">
          <cell r="B504" t="str">
            <v>bCE22</v>
          </cell>
          <cell r="C504" t="str">
            <v xml:space="preserve">    Bongkar CE 2 - 2</v>
          </cell>
          <cell r="E504" t="str">
            <v>Unit</v>
          </cell>
        </row>
        <row r="505">
          <cell r="B505" t="str">
            <v>bCE23</v>
          </cell>
          <cell r="C505" t="str">
            <v xml:space="preserve">    Bongkar CE 2 - 3</v>
          </cell>
          <cell r="E505" t="str">
            <v>Unit</v>
          </cell>
        </row>
        <row r="506">
          <cell r="B506" t="str">
            <v>bF12</v>
          </cell>
          <cell r="C506" t="str">
            <v xml:space="preserve">    Bongkar F 1 - 2</v>
          </cell>
          <cell r="E506" t="str">
            <v>Unit</v>
          </cell>
        </row>
        <row r="507">
          <cell r="B507" t="str">
            <v>bF13</v>
          </cell>
          <cell r="C507" t="str">
            <v xml:space="preserve">    Bongkar F 1 - 3</v>
          </cell>
          <cell r="E507" t="str">
            <v>Unit</v>
          </cell>
        </row>
        <row r="508">
          <cell r="B508" t="str">
            <v>bCM524</v>
          </cell>
          <cell r="C508" t="str">
            <v xml:space="preserve">    Bongkar CM 5 - 24 (RECLO    Bongkar SER 3 PHASA 20 KV, 560 A)</v>
          </cell>
          <cell r="E508" t="str">
            <v>Unit</v>
          </cell>
        </row>
        <row r="509">
          <cell r="B509" t="str">
            <v>bCM316</v>
          </cell>
          <cell r="C509" t="str">
            <v xml:space="preserve">    Bongkar CM 3 - 16 (ABSW)</v>
          </cell>
          <cell r="E509" t="str">
            <v>Unit</v>
          </cell>
        </row>
        <row r="510">
          <cell r="B510" t="str">
            <v>bppanper</v>
          </cell>
          <cell r="C510" t="str">
            <v xml:space="preserve">    Bongkar Penghalang Panjat dan Papan Peringatan</v>
          </cell>
          <cell r="E510" t="str">
            <v>Unit</v>
          </cell>
        </row>
        <row r="511">
          <cell r="B511" t="str">
            <v>bl1</v>
          </cell>
          <cell r="C511" t="str">
            <v xml:space="preserve">    Bongkar LVCB untuk satu jurusan </v>
          </cell>
          <cell r="E511" t="str">
            <v>Unit</v>
          </cell>
        </row>
        <row r="512">
          <cell r="B512" t="str">
            <v>bl2</v>
          </cell>
          <cell r="C512" t="str">
            <v xml:space="preserve">    Bongkar LVCB (CM 8 - A2) untuk dua jurusan</v>
          </cell>
          <cell r="E512" t="str">
            <v>Unit</v>
          </cell>
        </row>
        <row r="513">
          <cell r="B513" t="str">
            <v>bl3</v>
          </cell>
          <cell r="C513" t="str">
            <v xml:space="preserve">    Bongkar LVCB untuk tiga jurusan</v>
          </cell>
          <cell r="E513" t="str">
            <v>Unit</v>
          </cell>
        </row>
        <row r="514">
          <cell r="B514" t="str">
            <v>bSEc</v>
          </cell>
          <cell r="C514" t="str">
            <v xml:space="preserve">    Bongkar Sectionalizer 3 Phasa</v>
          </cell>
          <cell r="E514" t="str">
            <v>Unit</v>
          </cell>
        </row>
        <row r="515">
          <cell r="B515" t="str">
            <v>bl4</v>
          </cell>
          <cell r="C515" t="str">
            <v xml:space="preserve">    Bongkar LVCB untuk empat jurusan komplit dengan Perlengkapan     Bongkar SM /     Bongkar CM 8 - B2 untuk empat jurusan</v>
          </cell>
          <cell r="E515" t="str">
            <v>Unit</v>
          </cell>
        </row>
        <row r="517">
          <cell r="B517" t="str">
            <v>bsb1a</v>
          </cell>
          <cell r="C517" t="str">
            <v xml:space="preserve">    Bongkar SB 1 - AA'</v>
          </cell>
          <cell r="E517" t="str">
            <v>Unit</v>
          </cell>
        </row>
        <row r="518">
          <cell r="B518" t="str">
            <v>bsb2a</v>
          </cell>
          <cell r="C518" t="str">
            <v xml:space="preserve">    Bongkar SB 2 - AA'</v>
          </cell>
          <cell r="E518" t="str">
            <v>Unit</v>
          </cell>
        </row>
        <row r="519">
          <cell r="B519" t="str">
            <v>bsb3a</v>
          </cell>
          <cell r="C519" t="str">
            <v xml:space="preserve">    Bongkar SB 3 - AA'</v>
          </cell>
          <cell r="E519" t="str">
            <v>Unit</v>
          </cell>
        </row>
        <row r="520">
          <cell r="B520" t="str">
            <v>bsb4a</v>
          </cell>
          <cell r="C520" t="str">
            <v xml:space="preserve">    Bongkar SB 4 - AA'</v>
          </cell>
          <cell r="E520" t="str">
            <v>Unit</v>
          </cell>
        </row>
        <row r="521">
          <cell r="B521" t="str">
            <v>bsb5a</v>
          </cell>
          <cell r="C521" t="str">
            <v xml:space="preserve">    Bongkar SB 5 - AA'</v>
          </cell>
          <cell r="E521" t="str">
            <v>Unit</v>
          </cell>
        </row>
        <row r="522">
          <cell r="B522" t="str">
            <v>bsb7a</v>
          </cell>
          <cell r="C522" t="str">
            <v xml:space="preserve">    Bongkar SB 7 - AA'</v>
          </cell>
          <cell r="E522" t="str">
            <v>Unit</v>
          </cell>
        </row>
        <row r="523">
          <cell r="B523" t="str">
            <v>bsb8a</v>
          </cell>
          <cell r="C523" t="str">
            <v xml:space="preserve">    Bongkar SB 8 - AA'</v>
          </cell>
          <cell r="E523" t="str">
            <v>Unit</v>
          </cell>
        </row>
        <row r="524">
          <cell r="B524" t="str">
            <v>bcb1a</v>
          </cell>
          <cell r="C524" t="str">
            <v xml:space="preserve">    Bongkar cb 1 - AA'</v>
          </cell>
          <cell r="E524" t="str">
            <v>Unit</v>
          </cell>
        </row>
        <row r="525">
          <cell r="B525" t="str">
            <v>bcb2a</v>
          </cell>
          <cell r="C525" t="str">
            <v xml:space="preserve">    Bongkar cb 2 - AA'</v>
          </cell>
          <cell r="E525" t="str">
            <v>Unit</v>
          </cell>
        </row>
        <row r="526">
          <cell r="B526" t="str">
            <v>bcb3a</v>
          </cell>
          <cell r="C526" t="str">
            <v xml:space="preserve">    Bongkar cb 3 - AA'</v>
          </cell>
          <cell r="E526" t="str">
            <v>Unit</v>
          </cell>
        </row>
        <row r="527">
          <cell r="B527" t="str">
            <v>bcb4a</v>
          </cell>
          <cell r="C527" t="str">
            <v xml:space="preserve">    Bongkar cb 4 - AA'</v>
          </cell>
          <cell r="E527" t="str">
            <v>Unit</v>
          </cell>
        </row>
        <row r="528">
          <cell r="B528" t="str">
            <v>bcb5a</v>
          </cell>
          <cell r="C528" t="str">
            <v xml:space="preserve">    Bongkar cb 5 - AA'</v>
          </cell>
          <cell r="E528" t="str">
            <v>Unit</v>
          </cell>
        </row>
        <row r="529">
          <cell r="B529" t="str">
            <v>bcb7a</v>
          </cell>
          <cell r="C529" t="str">
            <v xml:space="preserve">    Bongkar cb 7 - AA'</v>
          </cell>
          <cell r="E529" t="str">
            <v>Unit</v>
          </cell>
        </row>
        <row r="530">
          <cell r="B530" t="str">
            <v>bcb8a</v>
          </cell>
          <cell r="C530" t="str">
            <v xml:space="preserve">    Bongkar cb 8 - AA'</v>
          </cell>
          <cell r="E530" t="str">
            <v>Unit</v>
          </cell>
        </row>
        <row r="532">
          <cell r="B532" t="str">
            <v>bCA1'</v>
          </cell>
          <cell r="C532" t="str">
            <v xml:space="preserve">   Bongkar CA 1'</v>
          </cell>
          <cell r="E532" t="str">
            <v>Unit</v>
          </cell>
        </row>
        <row r="533">
          <cell r="B533" t="str">
            <v>bCA2'</v>
          </cell>
          <cell r="C533" t="str">
            <v xml:space="preserve">   Bongkar CA 2'</v>
          </cell>
          <cell r="E533" t="str">
            <v>Unit</v>
          </cell>
        </row>
        <row r="534">
          <cell r="B534" t="str">
            <v>bCA3'</v>
          </cell>
          <cell r="C534" t="str">
            <v xml:space="preserve">   Bongkar CA 3'</v>
          </cell>
          <cell r="E534" t="str">
            <v>Unit</v>
          </cell>
        </row>
        <row r="535">
          <cell r="B535" t="str">
            <v>bCA4'</v>
          </cell>
          <cell r="C535" t="str">
            <v xml:space="preserve">   Bongkar CA 4'</v>
          </cell>
          <cell r="E535" t="str">
            <v>Unit</v>
          </cell>
        </row>
        <row r="536">
          <cell r="B536" t="str">
            <v>bCA5'</v>
          </cell>
          <cell r="C536" t="str">
            <v xml:space="preserve">   Bongkar CA 5'</v>
          </cell>
          <cell r="E536" t="str">
            <v>Unit</v>
          </cell>
        </row>
        <row r="537">
          <cell r="B537" t="str">
            <v>bCA51'</v>
          </cell>
          <cell r="C537" t="str">
            <v xml:space="preserve">   Bongkar CA 5 - 1'</v>
          </cell>
          <cell r="E537" t="str">
            <v>Unit</v>
          </cell>
        </row>
        <row r="538">
          <cell r="B538" t="str">
            <v>bCA52'</v>
          </cell>
          <cell r="C538" t="str">
            <v xml:space="preserve">   Bongkar CA 5 - 2'</v>
          </cell>
          <cell r="E538" t="str">
            <v>Unit</v>
          </cell>
        </row>
        <row r="539">
          <cell r="B539" t="str">
            <v>bCA53'</v>
          </cell>
          <cell r="C539" t="str">
            <v xml:space="preserve">   Bongkar CA 5 - 3'</v>
          </cell>
          <cell r="E539" t="str">
            <v>Unit</v>
          </cell>
        </row>
        <row r="540">
          <cell r="B540" t="str">
            <v>bCA54'</v>
          </cell>
          <cell r="C540" t="str">
            <v xml:space="preserve">   Bongkar CA 5 - 4'</v>
          </cell>
          <cell r="E540" t="str">
            <v>Unit</v>
          </cell>
        </row>
        <row r="541">
          <cell r="B541" t="str">
            <v>bCA6'</v>
          </cell>
          <cell r="C541" t="str">
            <v xml:space="preserve">   Bongkar CA 6'</v>
          </cell>
          <cell r="E541" t="str">
            <v>Unit</v>
          </cell>
        </row>
        <row r="542">
          <cell r="B542" t="str">
            <v>bCc1'</v>
          </cell>
          <cell r="C542" t="str">
            <v xml:space="preserve">   Bongkar CC 1'</v>
          </cell>
          <cell r="E542" t="str">
            <v>Unit</v>
          </cell>
        </row>
        <row r="543">
          <cell r="B543" t="str">
            <v>bCc1A'</v>
          </cell>
          <cell r="C543" t="str">
            <v xml:space="preserve">   Bongkar CC 1 - A'</v>
          </cell>
          <cell r="E543" t="str">
            <v>Unit</v>
          </cell>
        </row>
        <row r="544">
          <cell r="B544" t="str">
            <v>bCc2'</v>
          </cell>
          <cell r="C544" t="str">
            <v xml:space="preserve">   Bongkar CC 2'</v>
          </cell>
          <cell r="E544" t="str">
            <v>Unit</v>
          </cell>
        </row>
        <row r="545">
          <cell r="B545" t="str">
            <v>bCc2A'</v>
          </cell>
          <cell r="C545" t="str">
            <v xml:space="preserve">   Bongkar CC 2 - A'</v>
          </cell>
          <cell r="E545" t="str">
            <v>Unit</v>
          </cell>
        </row>
        <row r="546">
          <cell r="B546" t="str">
            <v>bCc21'</v>
          </cell>
          <cell r="C546" t="str">
            <v xml:space="preserve">   Bongkar CC 2 - 1'</v>
          </cell>
          <cell r="E546" t="str">
            <v>Unit</v>
          </cell>
        </row>
        <row r="547">
          <cell r="B547" t="str">
            <v>bCc3'</v>
          </cell>
          <cell r="C547" t="str">
            <v xml:space="preserve">   Bongkar CC 3'</v>
          </cell>
          <cell r="E547" t="str">
            <v>Unit</v>
          </cell>
        </row>
        <row r="548">
          <cell r="B548" t="str">
            <v>bCc7'</v>
          </cell>
          <cell r="C548" t="str">
            <v xml:space="preserve">   Bongkar CC 7'</v>
          </cell>
          <cell r="E548" t="str">
            <v>Unit</v>
          </cell>
        </row>
        <row r="549">
          <cell r="B549" t="str">
            <v>bCc7A'</v>
          </cell>
          <cell r="C549" t="str">
            <v xml:space="preserve">   Bongkar CC 7 - A'</v>
          </cell>
          <cell r="E549" t="str">
            <v>Unit</v>
          </cell>
        </row>
        <row r="550">
          <cell r="B550" t="str">
            <v>bCc8'</v>
          </cell>
          <cell r="C550" t="str">
            <v xml:space="preserve">   Bongkar CC 8'</v>
          </cell>
          <cell r="E550" t="str">
            <v>Unit</v>
          </cell>
        </row>
        <row r="551">
          <cell r="B551" t="str">
            <v>bCc8A'</v>
          </cell>
          <cell r="C551" t="str">
            <v xml:space="preserve">   Bongkar CC 8 - A'</v>
          </cell>
          <cell r="E551" t="str">
            <v>Unit</v>
          </cell>
        </row>
        <row r="552">
          <cell r="B552" t="str">
            <v>bCc8B'</v>
          </cell>
          <cell r="C552" t="str">
            <v xml:space="preserve">   Bongkar CC 8 - B'</v>
          </cell>
          <cell r="E552" t="str">
            <v>Unit</v>
          </cell>
        </row>
        <row r="553">
          <cell r="B553" t="str">
            <v>bCc8C'</v>
          </cell>
          <cell r="C553" t="str">
            <v xml:space="preserve">   Bongkar CC 8 - C'</v>
          </cell>
          <cell r="E553" t="str">
            <v>Unit</v>
          </cell>
        </row>
        <row r="554">
          <cell r="B554" t="str">
            <v>bCc9'</v>
          </cell>
          <cell r="C554" t="str">
            <v xml:space="preserve">   Bongkar CC 9'</v>
          </cell>
          <cell r="E554" t="str">
            <v>Unit</v>
          </cell>
        </row>
        <row r="555">
          <cell r="B555" t="str">
            <v>bCc10'</v>
          </cell>
          <cell r="C555" t="str">
            <v xml:space="preserve">   Bongkar CC 10'</v>
          </cell>
          <cell r="E555" t="str">
            <v>Unit</v>
          </cell>
        </row>
        <row r="556">
          <cell r="B556" t="str">
            <v>bCc11'</v>
          </cell>
          <cell r="C556" t="str">
            <v xml:space="preserve">   Bongkar CC 11'</v>
          </cell>
          <cell r="E556" t="str">
            <v>Unit</v>
          </cell>
        </row>
        <row r="557">
          <cell r="B557" t="str">
            <v>bSA1'</v>
          </cell>
          <cell r="C557" t="str">
            <v xml:space="preserve">   Bongkar SA  1'</v>
          </cell>
          <cell r="E557" t="str">
            <v>Unit</v>
          </cell>
        </row>
        <row r="558">
          <cell r="B558" t="str">
            <v>bSA2'</v>
          </cell>
          <cell r="C558" t="str">
            <v xml:space="preserve">   Bongkar SA  2'</v>
          </cell>
          <cell r="E558" t="str">
            <v>Unit</v>
          </cell>
        </row>
        <row r="559">
          <cell r="B559" t="str">
            <v>bSA3'</v>
          </cell>
          <cell r="C559" t="str">
            <v xml:space="preserve">   Bongkar SA  3'</v>
          </cell>
          <cell r="E559" t="str">
            <v>Unit</v>
          </cell>
        </row>
        <row r="560">
          <cell r="B560" t="str">
            <v>bSA4'</v>
          </cell>
          <cell r="C560" t="str">
            <v xml:space="preserve">   Bongkar SA  4'</v>
          </cell>
          <cell r="E560" t="str">
            <v>Unit</v>
          </cell>
        </row>
        <row r="561">
          <cell r="B561" t="str">
            <v>bSA5'</v>
          </cell>
          <cell r="C561" t="str">
            <v xml:space="preserve">   Bongkar SA  5'</v>
          </cell>
          <cell r="E561" t="str">
            <v>Unit</v>
          </cell>
        </row>
        <row r="562">
          <cell r="B562" t="str">
            <v>bSA51'</v>
          </cell>
          <cell r="C562" t="str">
            <v xml:space="preserve">   Bongkar SA  5 - 1'</v>
          </cell>
          <cell r="E562" t="str">
            <v>Unit</v>
          </cell>
        </row>
        <row r="563">
          <cell r="B563" t="str">
            <v>bSA52'</v>
          </cell>
          <cell r="C563" t="str">
            <v xml:space="preserve">   Bongkar SA  5 - 2'</v>
          </cell>
          <cell r="E563" t="str">
            <v>Unit</v>
          </cell>
        </row>
        <row r="564">
          <cell r="B564" t="str">
            <v>bSA53'</v>
          </cell>
          <cell r="C564" t="str">
            <v xml:space="preserve">   Bongkar SA  5 - 3'</v>
          </cell>
          <cell r="E564" t="str">
            <v>Unit</v>
          </cell>
        </row>
        <row r="565">
          <cell r="B565" t="str">
            <v>bSA54'</v>
          </cell>
          <cell r="C565" t="str">
            <v xml:space="preserve">   Bongkar SA  5 - 4'</v>
          </cell>
          <cell r="E565" t="str">
            <v>Unit</v>
          </cell>
        </row>
        <row r="566">
          <cell r="B566" t="str">
            <v>bSA6'</v>
          </cell>
          <cell r="C566" t="str">
            <v xml:space="preserve">   Bongkar SA  6'</v>
          </cell>
          <cell r="E566" t="str">
            <v>Unit</v>
          </cell>
        </row>
        <row r="567">
          <cell r="B567" t="str">
            <v>bSC1'</v>
          </cell>
          <cell r="C567" t="str">
            <v xml:space="preserve">   Bongkar SC  1'</v>
          </cell>
          <cell r="E567" t="str">
            <v>Unit</v>
          </cell>
        </row>
        <row r="568">
          <cell r="B568" t="str">
            <v>bSC1A'</v>
          </cell>
          <cell r="C568" t="str">
            <v xml:space="preserve">   Bongkar SC  1 - A'</v>
          </cell>
          <cell r="E568" t="str">
            <v>Unit</v>
          </cell>
        </row>
        <row r="569">
          <cell r="B569" t="str">
            <v>bSC2'</v>
          </cell>
          <cell r="C569" t="str">
            <v xml:space="preserve">   Bongkar SC  2'</v>
          </cell>
          <cell r="E569" t="str">
            <v>Unit</v>
          </cell>
        </row>
        <row r="570">
          <cell r="B570" t="str">
            <v>bSC2A'</v>
          </cell>
          <cell r="C570" t="str">
            <v xml:space="preserve">   Bongkar SC  2 - A'</v>
          </cell>
          <cell r="E570" t="str">
            <v>Unit</v>
          </cell>
        </row>
        <row r="571">
          <cell r="B571" t="str">
            <v>bSC21'</v>
          </cell>
          <cell r="C571" t="str">
            <v xml:space="preserve">   Bongkar SC  2 - 1'</v>
          </cell>
          <cell r="E571" t="str">
            <v>Unit</v>
          </cell>
        </row>
        <row r="572">
          <cell r="B572" t="str">
            <v>bSC3'</v>
          </cell>
          <cell r="C572" t="str">
            <v xml:space="preserve">   Bongkar SC  3'</v>
          </cell>
          <cell r="E572" t="str">
            <v>Unit</v>
          </cell>
        </row>
        <row r="573">
          <cell r="B573" t="str">
            <v>bSC7'</v>
          </cell>
          <cell r="C573" t="str">
            <v xml:space="preserve">   Bongkar SC  7'</v>
          </cell>
          <cell r="E573" t="str">
            <v>Unit</v>
          </cell>
        </row>
        <row r="574">
          <cell r="B574" t="str">
            <v>bSC7A'</v>
          </cell>
          <cell r="C574" t="str">
            <v xml:space="preserve">   Bongkar SC  7 - A'</v>
          </cell>
          <cell r="E574" t="str">
            <v>Unit</v>
          </cell>
        </row>
        <row r="575">
          <cell r="B575" t="str">
            <v>bSC8'</v>
          </cell>
          <cell r="C575" t="str">
            <v xml:space="preserve">   Bongkar SC  8'</v>
          </cell>
          <cell r="E575" t="str">
            <v>Unit</v>
          </cell>
        </row>
        <row r="576">
          <cell r="B576" t="str">
            <v>bSC8A'</v>
          </cell>
          <cell r="C576" t="str">
            <v xml:space="preserve">   Bongkar SC  8 - A'</v>
          </cell>
          <cell r="E576" t="str">
            <v>Unit</v>
          </cell>
        </row>
        <row r="577">
          <cell r="B577" t="str">
            <v>bSC8B'</v>
          </cell>
          <cell r="C577" t="str">
            <v xml:space="preserve">   Bongkar SC  8 - B'</v>
          </cell>
          <cell r="E577" t="str">
            <v>Unit</v>
          </cell>
        </row>
        <row r="578">
          <cell r="B578" t="str">
            <v>bSC8C'</v>
          </cell>
          <cell r="C578" t="str">
            <v xml:space="preserve">   Bongkar SC  8 - C'</v>
          </cell>
          <cell r="E578" t="str">
            <v>Unit</v>
          </cell>
        </row>
        <row r="579">
          <cell r="B579" t="str">
            <v>bSC9'</v>
          </cell>
          <cell r="C579" t="str">
            <v xml:space="preserve">   Bongkar SC  9'</v>
          </cell>
          <cell r="E579" t="str">
            <v>Unit</v>
          </cell>
        </row>
        <row r="580">
          <cell r="B580" t="str">
            <v>bSC10'</v>
          </cell>
          <cell r="C580" t="str">
            <v xml:space="preserve">   Bongkar SC  10'</v>
          </cell>
          <cell r="E580" t="str">
            <v>Unit</v>
          </cell>
        </row>
        <row r="581">
          <cell r="B581" t="str">
            <v>bSC11'</v>
          </cell>
          <cell r="C581" t="str">
            <v xml:space="preserve">   Bongkar SC  11'</v>
          </cell>
          <cell r="E581" t="str">
            <v>Unit</v>
          </cell>
        </row>
        <row r="583">
          <cell r="B583" t="str">
            <v>bmk32415</v>
          </cell>
          <cell r="C583" t="str">
            <v xml:space="preserve">    Bongkar TM 3 x AAAC 240 mm2 + 1 x 150 mm2</v>
          </cell>
          <cell r="E583" t="str">
            <v>kms</v>
          </cell>
        </row>
        <row r="584">
          <cell r="B584" t="str">
            <v>bmk32412</v>
          </cell>
          <cell r="C584" t="str">
            <v xml:space="preserve">    Bongkar TM 3 x AAAC 240 mm2 + 1 x 120 mm2</v>
          </cell>
          <cell r="E584" t="str">
            <v>kms</v>
          </cell>
        </row>
        <row r="585">
          <cell r="B585" t="str">
            <v>bmk324</v>
          </cell>
          <cell r="C585" t="str">
            <v xml:space="preserve">    Bongkar TM 3 x AAAC 240 mm2</v>
          </cell>
          <cell r="E585" t="str">
            <v>kms</v>
          </cell>
        </row>
        <row r="586">
          <cell r="B586" t="str">
            <v>bmk224</v>
          </cell>
          <cell r="C586" t="str">
            <v xml:space="preserve">    Bongkar TM 2 x AAAC 240 mm2</v>
          </cell>
          <cell r="E586" t="str">
            <v>kms</v>
          </cell>
        </row>
        <row r="587">
          <cell r="B587" t="str">
            <v>bmk31515</v>
          </cell>
          <cell r="C587" t="str">
            <v xml:space="preserve">    Bongkar TM 3 x AAAC 150 mm2 + 1 x 150 mm2</v>
          </cell>
          <cell r="E587" t="str">
            <v>kms</v>
          </cell>
        </row>
        <row r="588">
          <cell r="B588" t="str">
            <v>bmk3157</v>
          </cell>
          <cell r="C588" t="str">
            <v xml:space="preserve">    Bongkar TM 3 x AAAC 150 mm2 + 1 x 70 mm2</v>
          </cell>
          <cell r="E588" t="str">
            <v>kms</v>
          </cell>
        </row>
        <row r="589">
          <cell r="B589" t="str">
            <v>bmk315</v>
          </cell>
          <cell r="C589" t="str">
            <v xml:space="preserve">    Bongkar TM 3 x AAAC 150 mm2</v>
          </cell>
          <cell r="E589" t="str">
            <v>kms</v>
          </cell>
        </row>
        <row r="590">
          <cell r="B590" t="str">
            <v>bmk215</v>
          </cell>
          <cell r="C590" t="str">
            <v xml:space="preserve">    Bongkar TM 2 x AAAC 150 mm2</v>
          </cell>
          <cell r="E590" t="str">
            <v>kms</v>
          </cell>
        </row>
        <row r="591">
          <cell r="B591" t="str">
            <v>bmk377</v>
          </cell>
          <cell r="C591" t="str">
            <v xml:space="preserve">    Bongkar TM 3 x AAAC 70 mm2 + 1 x 70 mm2</v>
          </cell>
          <cell r="E591" t="str">
            <v>kms</v>
          </cell>
        </row>
        <row r="592">
          <cell r="B592" t="str">
            <v>bmk375</v>
          </cell>
          <cell r="C592" t="str">
            <v xml:space="preserve">    Bongkar TM 3 x AAAC 70 mm2 + 1 x 50 mm2</v>
          </cell>
          <cell r="E592" t="str">
            <v>kms</v>
          </cell>
        </row>
        <row r="593">
          <cell r="B593" t="str">
            <v>bmk3735</v>
          </cell>
          <cell r="C593" t="str">
            <v xml:space="preserve">    Bongkar TM 3 x AAAC 70 mm2 + 1 x 35 mm2</v>
          </cell>
          <cell r="E593" t="str">
            <v>kms</v>
          </cell>
        </row>
        <row r="594">
          <cell r="B594" t="str">
            <v>bmk37</v>
          </cell>
          <cell r="C594" t="str">
            <v xml:space="preserve">    Bongkar TM 3 x AAAC 70 mm2</v>
          </cell>
          <cell r="E594" t="str">
            <v>kms</v>
          </cell>
        </row>
        <row r="595">
          <cell r="B595" t="str">
            <v>bmk27</v>
          </cell>
          <cell r="C595" t="str">
            <v xml:space="preserve">    Bongkar TM 2 x AAAC 70 mm2</v>
          </cell>
          <cell r="E595" t="str">
            <v>kms</v>
          </cell>
        </row>
        <row r="596">
          <cell r="B596" t="str">
            <v>bmk33535</v>
          </cell>
          <cell r="C596" t="str">
            <v xml:space="preserve">    Bongkar TM 3 x AAAC 35 mm2 + 1 x 35 mm2</v>
          </cell>
          <cell r="E596" t="str">
            <v>kms</v>
          </cell>
        </row>
        <row r="597">
          <cell r="B597" t="str">
            <v>bmk335</v>
          </cell>
          <cell r="C597" t="str">
            <v xml:space="preserve">    Bongkar TM 3 x AAAC 35 mm2</v>
          </cell>
          <cell r="E597" t="str">
            <v>kms</v>
          </cell>
        </row>
        <row r="598">
          <cell r="B598" t="str">
            <v>bmk225</v>
          </cell>
          <cell r="C598" t="str">
            <v xml:space="preserve">    Bongkar TM 2 x AAAC 25 mm2</v>
          </cell>
          <cell r="E598" t="str">
            <v>kms</v>
          </cell>
        </row>
        <row r="599">
          <cell r="B599" t="str">
            <v>bmk235</v>
          </cell>
          <cell r="C599" t="str">
            <v xml:space="preserve">    Bongkar TM 2 x AAAC 35 mm2</v>
          </cell>
          <cell r="E599" t="str">
            <v>kms</v>
          </cell>
        </row>
        <row r="600">
          <cell r="B600" t="str">
            <v>bmk1157</v>
          </cell>
          <cell r="C600" t="str">
            <v xml:space="preserve">    Bongkar TM 1 x AAAC 150 mm2 + 1 x 70 mm2</v>
          </cell>
          <cell r="E600" t="str">
            <v>kms</v>
          </cell>
        </row>
        <row r="601">
          <cell r="B601" t="str">
            <v>bmk1127</v>
          </cell>
          <cell r="C601" t="str">
            <v xml:space="preserve">    Bongkar TM 1 x AAAC 120 mm2 + 1 x 70 mm2</v>
          </cell>
          <cell r="E601" t="str">
            <v>kms</v>
          </cell>
        </row>
        <row r="602">
          <cell r="B602" t="str">
            <v>bmk1177</v>
          </cell>
          <cell r="C602" t="str">
            <v xml:space="preserve">    Bongkar TM 1 x AAAC 70 mm2 + 1 x 70 mm2</v>
          </cell>
          <cell r="E602" t="str">
            <v>kms</v>
          </cell>
        </row>
        <row r="603">
          <cell r="B603" t="str">
            <v>bmk175</v>
          </cell>
          <cell r="C603" t="str">
            <v xml:space="preserve">    Bongkar TM 1 x AAAC 70 mm2 + 1 x 50 mm2</v>
          </cell>
          <cell r="E603" t="str">
            <v>kms</v>
          </cell>
        </row>
        <row r="604">
          <cell r="B604" t="str">
            <v>bmk1735</v>
          </cell>
          <cell r="C604" t="str">
            <v xml:space="preserve">    Bongkar TM 1 x AAAC 70 mm2 + 1 x 35 mm2</v>
          </cell>
          <cell r="E604" t="str">
            <v>kms</v>
          </cell>
        </row>
        <row r="605">
          <cell r="B605" t="str">
            <v>bmk13535</v>
          </cell>
          <cell r="C605" t="str">
            <v xml:space="preserve">    Bongkar TM 1 x AAAC 35 mm2 + 1 x 35 mm2</v>
          </cell>
          <cell r="E605" t="str">
            <v>kms</v>
          </cell>
        </row>
        <row r="606">
          <cell r="B606" t="str">
            <v>bmk17</v>
          </cell>
          <cell r="C606" t="str">
            <v xml:space="preserve">    Bongkar TM 1 x AAAC 70 mm2</v>
          </cell>
          <cell r="E606" t="str">
            <v>kms</v>
          </cell>
        </row>
        <row r="607">
          <cell r="B607" t="str">
            <v>bmk15</v>
          </cell>
          <cell r="C607" t="str">
            <v xml:space="preserve">    Bongkar TM 1 x AAAC 50 mm2</v>
          </cell>
          <cell r="E607" t="str">
            <v>kms</v>
          </cell>
        </row>
        <row r="608">
          <cell r="B608" t="str">
            <v>bmk135</v>
          </cell>
          <cell r="C608" t="str">
            <v xml:space="preserve">    Bongkar TM 1 x AAAC 35 mm2</v>
          </cell>
          <cell r="E608" t="str">
            <v>kms</v>
          </cell>
        </row>
        <row r="609">
          <cell r="B609" t="str">
            <v>bmk124</v>
          </cell>
          <cell r="C609" t="str">
            <v xml:space="preserve">    Bongkar TM 1 x AAAC 240 mm2</v>
          </cell>
          <cell r="E609" t="str">
            <v>kms</v>
          </cell>
        </row>
        <row r="610">
          <cell r="B610" t="str">
            <v>BNt17</v>
          </cell>
          <cell r="C610" t="str">
            <v xml:space="preserve">    Bongkar Netral  1 x AAAC 70 mm2</v>
          </cell>
          <cell r="E610" t="str">
            <v>kms</v>
          </cell>
        </row>
        <row r="611">
          <cell r="B611" t="str">
            <v>BNt15</v>
          </cell>
          <cell r="C611" t="str">
            <v xml:space="preserve">    Bongkar Netral  1 x AAAC 50 mm2</v>
          </cell>
          <cell r="E611" t="str">
            <v>kms</v>
          </cell>
        </row>
        <row r="612">
          <cell r="B612" t="str">
            <v>BNt135</v>
          </cell>
          <cell r="C612" t="str">
            <v xml:space="preserve">    Bongkar Netral  1 x AAAC 35 mm2</v>
          </cell>
          <cell r="E612" t="str">
            <v>kms</v>
          </cell>
        </row>
        <row r="613">
          <cell r="B613" t="str">
            <v>BMK125</v>
          </cell>
          <cell r="C613" t="str">
            <v xml:space="preserve">    Bongkar TM 1 x AAAC 25 mm2</v>
          </cell>
          <cell r="E613" t="str">
            <v>kms</v>
          </cell>
        </row>
        <row r="614">
          <cell r="E614" t="str">
            <v>kms</v>
          </cell>
        </row>
        <row r="615">
          <cell r="B615" t="str">
            <v>bsj5</v>
          </cell>
          <cell r="C615" t="str">
            <v xml:space="preserve">    Bongkar SJ 5</v>
          </cell>
          <cell r="E615" t="str">
            <v>Unit</v>
          </cell>
        </row>
        <row r="616">
          <cell r="B616" t="str">
            <v>bsj8</v>
          </cell>
          <cell r="C616" t="str">
            <v xml:space="preserve">    Bongkar SJ 8</v>
          </cell>
          <cell r="E616" t="str">
            <v>Unit</v>
          </cell>
        </row>
        <row r="617">
          <cell r="B617" t="str">
            <v>bsj6X</v>
          </cell>
          <cell r="C617" t="str">
            <v xml:space="preserve">    Bongkar SJ 6X</v>
          </cell>
          <cell r="E617" t="str">
            <v>Unit</v>
          </cell>
        </row>
        <row r="618">
          <cell r="B618" t="str">
            <v>bcj5</v>
          </cell>
          <cell r="C618" t="str">
            <v xml:space="preserve">    Bongkar CJ 5</v>
          </cell>
          <cell r="E618" t="str">
            <v>Unit</v>
          </cell>
        </row>
        <row r="619">
          <cell r="B619" t="str">
            <v>bcj8</v>
          </cell>
          <cell r="C619" t="str">
            <v xml:space="preserve">    Bongkar CJ 8</v>
          </cell>
          <cell r="E619" t="str">
            <v>Unit</v>
          </cell>
        </row>
        <row r="620">
          <cell r="B620" t="str">
            <v>bcj6X</v>
          </cell>
          <cell r="C620" t="str">
            <v xml:space="preserve">    Bongkar CJ 6X</v>
          </cell>
          <cell r="E620" t="str">
            <v>Unit</v>
          </cell>
        </row>
        <row r="621">
          <cell r="B621" t="str">
            <v>bsj6</v>
          </cell>
          <cell r="C621" t="str">
            <v xml:space="preserve">    Bongkar SJ  6</v>
          </cell>
          <cell r="E621" t="str">
            <v>Unit</v>
          </cell>
        </row>
        <row r="622">
          <cell r="B622" t="str">
            <v>bsj10</v>
          </cell>
          <cell r="C622" t="str">
            <v xml:space="preserve">    Bongkar SJ 10</v>
          </cell>
          <cell r="E622" t="str">
            <v>Unit</v>
          </cell>
        </row>
        <row r="623">
          <cell r="B623" t="str">
            <v>bcj6</v>
          </cell>
          <cell r="C623" t="str">
            <v xml:space="preserve">    Bongkar CJ 6</v>
          </cell>
          <cell r="E623" t="str">
            <v>Unit</v>
          </cell>
        </row>
        <row r="624">
          <cell r="B624" t="str">
            <v>bcj10</v>
          </cell>
          <cell r="C624" t="str">
            <v xml:space="preserve">    Bongkar CJ 10</v>
          </cell>
          <cell r="E624" t="str">
            <v>Unit</v>
          </cell>
        </row>
        <row r="626">
          <cell r="B626" t="str">
            <v>bB13B</v>
          </cell>
          <cell r="C626" t="str">
            <v xml:space="preserve">    Bongkar B 13 B</v>
          </cell>
          <cell r="E626" t="str">
            <v>Unit</v>
          </cell>
        </row>
        <row r="627">
          <cell r="B627" t="str">
            <v>bB13D</v>
          </cell>
          <cell r="C627" t="str">
            <v xml:space="preserve">    Bongkar B 13 D</v>
          </cell>
          <cell r="E627" t="str">
            <v>Unit</v>
          </cell>
        </row>
        <row r="628">
          <cell r="B628" t="str">
            <v>bCJ2</v>
          </cell>
          <cell r="C628" t="str">
            <v xml:space="preserve">    Bongkar CJ 2</v>
          </cell>
          <cell r="E628" t="str">
            <v>Unit</v>
          </cell>
        </row>
        <row r="629">
          <cell r="B629" t="str">
            <v>bJ5T</v>
          </cell>
          <cell r="C629" t="str">
            <v xml:space="preserve">    Bongkar J 5 T</v>
          </cell>
          <cell r="E629" t="str">
            <v>Unit</v>
          </cell>
        </row>
        <row r="630">
          <cell r="B630" t="str">
            <v>bB15B</v>
          </cell>
          <cell r="C630" t="str">
            <v xml:space="preserve">    Bongkar B 15 B</v>
          </cell>
          <cell r="E630" t="str">
            <v>Unit</v>
          </cell>
        </row>
        <row r="631">
          <cell r="B631" t="str">
            <v>bB15D</v>
          </cell>
          <cell r="C631" t="str">
            <v xml:space="preserve">    Bongkar B 15 D</v>
          </cell>
          <cell r="E631" t="str">
            <v>Unit</v>
          </cell>
        </row>
        <row r="632">
          <cell r="B632" t="str">
            <v>bCJ3</v>
          </cell>
          <cell r="C632" t="str">
            <v xml:space="preserve">    Bongkar CJ 3</v>
          </cell>
          <cell r="E632" t="str">
            <v>Unit</v>
          </cell>
        </row>
        <row r="633">
          <cell r="B633" t="str">
            <v>bJ7T</v>
          </cell>
          <cell r="C633" t="str">
            <v xml:space="preserve">    Bongkar J 7 T</v>
          </cell>
          <cell r="E633" t="str">
            <v>Unit</v>
          </cell>
        </row>
        <row r="634">
          <cell r="B634" t="str">
            <v>bB16B</v>
          </cell>
          <cell r="C634" t="str">
            <v xml:space="preserve">    Bongkar B 16 B</v>
          </cell>
          <cell r="E634" t="str">
            <v>Unit</v>
          </cell>
        </row>
        <row r="635">
          <cell r="B635" t="str">
            <v>bB16D</v>
          </cell>
          <cell r="C635" t="str">
            <v xml:space="preserve">    Bongkar B 16 D</v>
          </cell>
          <cell r="E635" t="str">
            <v>Unit</v>
          </cell>
        </row>
        <row r="636">
          <cell r="B636" t="str">
            <v>bCJ4</v>
          </cell>
          <cell r="C636" t="str">
            <v xml:space="preserve">    Bongkar CJ 4</v>
          </cell>
          <cell r="E636" t="str">
            <v>Unit</v>
          </cell>
        </row>
        <row r="637">
          <cell r="B637" t="str">
            <v>bJ6T</v>
          </cell>
          <cell r="C637" t="str">
            <v xml:space="preserve">    Bongkar J 6 T</v>
          </cell>
          <cell r="E637" t="str">
            <v>Unit</v>
          </cell>
        </row>
        <row r="638">
          <cell r="B638" t="str">
            <v>bMJ6T</v>
          </cell>
          <cell r="C638" t="str">
            <v xml:space="preserve">    Bongkar MJ 6 T</v>
          </cell>
          <cell r="E638" t="str">
            <v>Unit</v>
          </cell>
        </row>
        <row r="639">
          <cell r="B639" t="str">
            <v>bCJ4A</v>
          </cell>
          <cell r="C639" t="str">
            <v xml:space="preserve">    Bongkar CJ 4 A</v>
          </cell>
          <cell r="E639" t="str">
            <v>Unit</v>
          </cell>
        </row>
        <row r="640">
          <cell r="B640" t="str">
            <v>bB71B</v>
          </cell>
          <cell r="C640" t="str">
            <v xml:space="preserve">    Bongkar B 71 B</v>
          </cell>
          <cell r="E640" t="str">
            <v>Unit</v>
          </cell>
        </row>
        <row r="642">
          <cell r="B642" t="str">
            <v>brk277</v>
          </cell>
          <cell r="C642" t="str">
            <v xml:space="preserve">    Bongkar TR 2 x AAAC 70 mm2 + 1 x AAAC 70 mm2</v>
          </cell>
          <cell r="E642" t="str">
            <v>kms</v>
          </cell>
        </row>
        <row r="643">
          <cell r="B643" t="str">
            <v>brk2735</v>
          </cell>
          <cell r="C643" t="str">
            <v xml:space="preserve">    Bongkar TR 2 x AAAC 70 mm2 + 1 x AAAC 35 mm2</v>
          </cell>
          <cell r="E643" t="str">
            <v>kms</v>
          </cell>
        </row>
        <row r="644">
          <cell r="B644" t="str">
            <v>brk3735</v>
          </cell>
          <cell r="C644" t="str">
            <v xml:space="preserve">    Bongkar TR 3 x AAAC 70 mm2 + 1 x AAAC 35 mm2</v>
          </cell>
          <cell r="E644" t="str">
            <v>kms</v>
          </cell>
        </row>
        <row r="645">
          <cell r="B645" t="str">
            <v>brk377</v>
          </cell>
          <cell r="C645" t="str">
            <v xml:space="preserve">    Bongkar TR 3 x AAAC 70 mm2 + 1 x AAAC 70 mm2</v>
          </cell>
          <cell r="E645" t="str">
            <v>kms</v>
          </cell>
        </row>
        <row r="646">
          <cell r="B646" t="str">
            <v>brk17</v>
          </cell>
          <cell r="C646" t="str">
            <v xml:space="preserve">    Bongkar TR 1 x AAAC 70 mm2</v>
          </cell>
          <cell r="E646" t="str">
            <v>kms</v>
          </cell>
        </row>
        <row r="647">
          <cell r="B647" t="str">
            <v>brk27</v>
          </cell>
          <cell r="C647" t="str">
            <v xml:space="preserve">    Bongkar TR 2 x AAAC 70 mm2</v>
          </cell>
          <cell r="E647" t="str">
            <v>kms</v>
          </cell>
        </row>
        <row r="648">
          <cell r="B648" t="str">
            <v>brk25555</v>
          </cell>
          <cell r="C648" t="str">
            <v xml:space="preserve">    Bongkar TR 2 x AAAC 50 mm2 + 1 x AAAC 50 mm2</v>
          </cell>
          <cell r="E648" t="str">
            <v>kms</v>
          </cell>
        </row>
        <row r="649">
          <cell r="B649" t="str">
            <v>brk255</v>
          </cell>
          <cell r="C649" t="str">
            <v xml:space="preserve">    Bongkar TR 2 x AAAC 55 mm2</v>
          </cell>
          <cell r="E649" t="str">
            <v>kms</v>
          </cell>
        </row>
        <row r="650">
          <cell r="B650" t="str">
            <v>brk235</v>
          </cell>
          <cell r="C650" t="str">
            <v xml:space="preserve">    Bongkar TR 2 x AAAC 35 mm2</v>
          </cell>
          <cell r="E650" t="str">
            <v>kms</v>
          </cell>
        </row>
        <row r="651">
          <cell r="B651" t="str">
            <v>brk23535</v>
          </cell>
          <cell r="C651" t="str">
            <v xml:space="preserve">    Bongkar TR 2 x AAAC 35 mm2 + 1 x 35 AAAC 35 mm2</v>
          </cell>
          <cell r="E651" t="str">
            <v>kms</v>
          </cell>
        </row>
        <row r="652">
          <cell r="B652" t="str">
            <v>brk3715</v>
          </cell>
          <cell r="C652" t="str">
            <v xml:space="preserve">    Bongkar TR 3 x AAAC 70  + N 150 mm2</v>
          </cell>
          <cell r="E652" t="str">
            <v>kms</v>
          </cell>
        </row>
        <row r="653">
          <cell r="B653" t="str">
            <v>bk135</v>
          </cell>
          <cell r="C653" t="str">
            <v xml:space="preserve">    Bongkar 1 x AAAC 35 mm2</v>
          </cell>
          <cell r="E653" t="str">
            <v>kms</v>
          </cell>
        </row>
        <row r="654">
          <cell r="B654" t="str">
            <v>bk125</v>
          </cell>
          <cell r="C654" t="str">
            <v xml:space="preserve">    Bongkar 1 x AAAC 25 mm2</v>
          </cell>
          <cell r="E654" t="str">
            <v>kms</v>
          </cell>
        </row>
        <row r="656">
          <cell r="B656" t="str">
            <v>srk277</v>
          </cell>
          <cell r="C656" t="str">
            <v xml:space="preserve">    Saging TR 2 x AAAC 70 mm2 + 1 x AAAC 70 mm2</v>
          </cell>
          <cell r="E656" t="str">
            <v>kms</v>
          </cell>
        </row>
        <row r="657">
          <cell r="B657" t="str">
            <v>srk2735</v>
          </cell>
          <cell r="C657" t="str">
            <v xml:space="preserve">    Saging TR 2 x AAAC 70 mm2 + 1 x AAAC 35 mm2</v>
          </cell>
          <cell r="E657" t="str">
            <v>kms</v>
          </cell>
        </row>
        <row r="658">
          <cell r="B658" t="str">
            <v>srk3735</v>
          </cell>
          <cell r="C658" t="str">
            <v xml:space="preserve">    Saging TR 3 x AAAC 70 mm2 + 1 x AAAC 35 mm2</v>
          </cell>
          <cell r="E658" t="str">
            <v>kms</v>
          </cell>
        </row>
        <row r="659">
          <cell r="B659" t="str">
            <v>srk377</v>
          </cell>
          <cell r="C659" t="str">
            <v xml:space="preserve">    Saging TR 3 x AAAC 70 mm2 + 1 x AAAC70 mm2</v>
          </cell>
          <cell r="E659" t="str">
            <v>kms</v>
          </cell>
        </row>
        <row r="660">
          <cell r="B660" t="str">
            <v>Srk17</v>
          </cell>
          <cell r="C660" t="str">
            <v xml:space="preserve">    Saging TR 1 x AAAC 70 mm2</v>
          </cell>
          <cell r="E660" t="str">
            <v>kms</v>
          </cell>
        </row>
        <row r="661">
          <cell r="B661" t="str">
            <v>srk27</v>
          </cell>
          <cell r="C661" t="str">
            <v xml:space="preserve">    Saging TR 2 x AAAC 70 mm2</v>
          </cell>
          <cell r="E661" t="str">
            <v>kms</v>
          </cell>
        </row>
        <row r="662">
          <cell r="B662" t="str">
            <v>srk25555</v>
          </cell>
          <cell r="C662" t="str">
            <v xml:space="preserve">    Saging TR 2 x AAAC 55 mm2 + 1 x AAAC 55 mm2</v>
          </cell>
          <cell r="E662" t="str">
            <v>kms</v>
          </cell>
        </row>
        <row r="663">
          <cell r="B663" t="str">
            <v>srk255</v>
          </cell>
          <cell r="C663" t="str">
            <v xml:space="preserve">    Saging TR 2 x AAAC 55 mm2</v>
          </cell>
          <cell r="E663" t="str">
            <v>kms</v>
          </cell>
        </row>
        <row r="664">
          <cell r="B664" t="str">
            <v>srk235</v>
          </cell>
          <cell r="C664" t="str">
            <v xml:space="preserve">    Saging TR 2 x AAAC 35 mm2</v>
          </cell>
          <cell r="E664" t="str">
            <v>kms</v>
          </cell>
        </row>
        <row r="665">
          <cell r="B665" t="str">
            <v>srk23535</v>
          </cell>
          <cell r="C665" t="str">
            <v xml:space="preserve">    Saging TR 2 x AAAC 35 mm2 + 1 x 35 AAAC 35 mm2</v>
          </cell>
          <cell r="E665" t="str">
            <v>kms</v>
          </cell>
        </row>
        <row r="666">
          <cell r="B666" t="str">
            <v>srk3715</v>
          </cell>
          <cell r="C666" t="str">
            <v xml:space="preserve">    Saging TR 3 x AAAC 70  + N 150 mm2</v>
          </cell>
          <cell r="E666" t="str">
            <v>kms</v>
          </cell>
        </row>
        <row r="668">
          <cell r="B668" t="str">
            <v>bTX642</v>
          </cell>
          <cell r="C668" t="str">
            <v xml:space="preserve">    Bongkar TX # 6, 4, 2</v>
          </cell>
          <cell r="E668" t="str">
            <v>kms</v>
          </cell>
        </row>
        <row r="669">
          <cell r="B669" t="str">
            <v>bTX1040</v>
          </cell>
          <cell r="C669" t="str">
            <v xml:space="preserve">    Bongkar TX # 1 / 0 &amp; # 4 / 0</v>
          </cell>
          <cell r="E669" t="str">
            <v>kms</v>
          </cell>
        </row>
        <row r="670">
          <cell r="B670" t="str">
            <v>bQX642</v>
          </cell>
          <cell r="C670" t="str">
            <v xml:space="preserve">    Bongkar QX # 6, 4, 2</v>
          </cell>
          <cell r="E670" t="str">
            <v>kms</v>
          </cell>
        </row>
        <row r="671">
          <cell r="B671" t="str">
            <v>bqx2040</v>
          </cell>
          <cell r="C671" t="str">
            <v xml:space="preserve">    Bongkar QX # 2 / 0 &amp; # 4 / 0</v>
          </cell>
          <cell r="E671" t="str">
            <v>kms</v>
          </cell>
        </row>
        <row r="672">
          <cell r="B672" t="str">
            <v>brl375</v>
          </cell>
          <cell r="C672" t="str">
            <v xml:space="preserve">    Bongkar LVTC 3 x 70 + N 50 mm2</v>
          </cell>
          <cell r="E672" t="str">
            <v>kms</v>
          </cell>
        </row>
        <row r="673">
          <cell r="B673" t="str">
            <v>brl275</v>
          </cell>
          <cell r="C673" t="str">
            <v xml:space="preserve">    Bongkar LVTC 2 x 70 + N 50 mm2</v>
          </cell>
          <cell r="E673" t="str">
            <v>kms</v>
          </cell>
        </row>
        <row r="674">
          <cell r="B674" t="str">
            <v>brl270</v>
          </cell>
          <cell r="C674" t="str">
            <v xml:space="preserve">    Bongkar LVTC 2 x 70 mm2</v>
          </cell>
          <cell r="E674" t="str">
            <v>kms</v>
          </cell>
        </row>
        <row r="675">
          <cell r="B675" t="str">
            <v>brl3535</v>
          </cell>
          <cell r="C675" t="str">
            <v xml:space="preserve">    Bongkar LVTC 3 x 50 + N 35 mm2</v>
          </cell>
          <cell r="E675" t="str">
            <v>kms</v>
          </cell>
        </row>
        <row r="676">
          <cell r="B676" t="str">
            <v>brl255</v>
          </cell>
          <cell r="C676" t="str">
            <v xml:space="preserve">    Bongkar LVTC 2 x 50 + N 50 mm2</v>
          </cell>
          <cell r="E676" t="str">
            <v>kms</v>
          </cell>
        </row>
        <row r="677">
          <cell r="B677" t="str">
            <v>brl2535</v>
          </cell>
          <cell r="C677" t="str">
            <v xml:space="preserve">    Bongkar LVTC 2 x 50 + N 35 mm2</v>
          </cell>
          <cell r="E677" t="str">
            <v>kms</v>
          </cell>
        </row>
        <row r="678">
          <cell r="B678" t="str">
            <v>brl2355</v>
          </cell>
          <cell r="C678" t="str">
            <v xml:space="preserve">    Bongkar LVTC 2 x 35 + N 50 mm2</v>
          </cell>
          <cell r="E678" t="str">
            <v>kms</v>
          </cell>
        </row>
        <row r="679">
          <cell r="B679" t="str">
            <v>brl23535</v>
          </cell>
          <cell r="C679" t="str">
            <v xml:space="preserve">    Bongkar LVTC 2 x 35 + N 35 mm2</v>
          </cell>
          <cell r="E679" t="str">
            <v>kms</v>
          </cell>
        </row>
        <row r="680">
          <cell r="B680" t="str">
            <v>brl22525</v>
          </cell>
          <cell r="C680" t="str">
            <v xml:space="preserve">    Bongkar LVTC 2 x 25 + N 25 mm2</v>
          </cell>
          <cell r="E680" t="str">
            <v>kms</v>
          </cell>
        </row>
        <row r="681">
          <cell r="B681" t="str">
            <v>brl216</v>
          </cell>
          <cell r="C681" t="str">
            <v xml:space="preserve">    Bongkar LVTC  2 x 16 mm2</v>
          </cell>
          <cell r="E681" t="str">
            <v>kms</v>
          </cell>
        </row>
        <row r="682">
          <cell r="B682" t="str">
            <v>brl225</v>
          </cell>
          <cell r="C682" t="str">
            <v xml:space="preserve">    Bongkar LVTC  2 x 25 mm2</v>
          </cell>
          <cell r="E682" t="str">
            <v>kms</v>
          </cell>
        </row>
        <row r="683">
          <cell r="B683" t="str">
            <v>brl235</v>
          </cell>
          <cell r="C683" t="str">
            <v xml:space="preserve">    Bongkar LVTC  2 x 35 mm2</v>
          </cell>
          <cell r="E683" t="str">
            <v>kms</v>
          </cell>
        </row>
        <row r="684">
          <cell r="B684" t="str">
            <v>brl416</v>
          </cell>
          <cell r="C684" t="str">
            <v xml:space="preserve">    Bongkar LVTC  3 x 16 + 16 mm2</v>
          </cell>
          <cell r="E684" t="str">
            <v>kms</v>
          </cell>
        </row>
        <row r="685">
          <cell r="B685" t="str">
            <v>brl210</v>
          </cell>
          <cell r="C685" t="str">
            <v xml:space="preserve">    Bongkar LVTC  2 x 10 mm2</v>
          </cell>
          <cell r="E685" t="str">
            <v>kms</v>
          </cell>
        </row>
        <row r="686">
          <cell r="B686" t="str">
            <v>brl3355</v>
          </cell>
          <cell r="C686" t="str">
            <v xml:space="preserve">    Bongkar LVTC  3 x 35 + N 50mm2</v>
          </cell>
          <cell r="E686" t="str">
            <v>kms</v>
          </cell>
        </row>
        <row r="687">
          <cell r="B687" t="str">
            <v>brl257</v>
          </cell>
          <cell r="C687" t="str">
            <v xml:space="preserve">    Bongkar LVTC 2 x 50 + N 70 mm2</v>
          </cell>
          <cell r="E687" t="str">
            <v>kms</v>
          </cell>
        </row>
        <row r="688">
          <cell r="B688" t="str">
            <v>brl33525</v>
          </cell>
          <cell r="C688" t="str">
            <v xml:space="preserve">    Bongkar LVTC 3 x 35 + N 25 mm2</v>
          </cell>
          <cell r="E688" t="str">
            <v>kms</v>
          </cell>
        </row>
        <row r="689">
          <cell r="B689" t="str">
            <v>brl33535</v>
          </cell>
          <cell r="C689" t="str">
            <v xml:space="preserve">    Bongkar LVTC 3 x 35 + N 35 mm2</v>
          </cell>
          <cell r="E689" t="str">
            <v>kms</v>
          </cell>
        </row>
        <row r="690">
          <cell r="B690" t="str">
            <v>brl32525</v>
          </cell>
          <cell r="C690" t="str">
            <v xml:space="preserve">    Bongkar LVTC 3 x 25 + N 25 mm2</v>
          </cell>
          <cell r="E690" t="str">
            <v>kms</v>
          </cell>
        </row>
        <row r="692">
          <cell r="B692" t="str">
            <v>sTX642</v>
          </cell>
          <cell r="C692" t="str">
            <v xml:space="preserve">    Saging TX # 6, 4, 2</v>
          </cell>
          <cell r="E692" t="str">
            <v>kms</v>
          </cell>
        </row>
        <row r="693">
          <cell r="B693" t="str">
            <v>sTX1040</v>
          </cell>
          <cell r="C693" t="str">
            <v xml:space="preserve">    Saging TX # 1 / 0 &amp; # 4 / 0</v>
          </cell>
          <cell r="E693" t="str">
            <v>kms</v>
          </cell>
        </row>
        <row r="694">
          <cell r="B694" t="str">
            <v>sQX642</v>
          </cell>
          <cell r="C694" t="str">
            <v xml:space="preserve">    Saging QX # 6, 4, 2</v>
          </cell>
          <cell r="E694" t="str">
            <v>kms</v>
          </cell>
        </row>
        <row r="695">
          <cell r="B695" t="str">
            <v>sqx2040</v>
          </cell>
          <cell r="C695" t="str">
            <v xml:space="preserve">    Saging QX # 2 / 0 &amp; # 4 / 0</v>
          </cell>
          <cell r="E695" t="str">
            <v>kms</v>
          </cell>
        </row>
        <row r="696">
          <cell r="B696" t="str">
            <v>srl375</v>
          </cell>
          <cell r="C696" t="str">
            <v xml:space="preserve">    Saging LVTC 3 x 70 + N 50 mm2</v>
          </cell>
          <cell r="E696" t="str">
            <v>kms</v>
          </cell>
        </row>
        <row r="697">
          <cell r="B697" t="str">
            <v>srl275</v>
          </cell>
          <cell r="C697" t="str">
            <v xml:space="preserve">    Saging LVTC 2 x 70 + N 50 mm2</v>
          </cell>
          <cell r="E697" t="str">
            <v>kms</v>
          </cell>
        </row>
        <row r="698">
          <cell r="B698" t="str">
            <v>srl270</v>
          </cell>
          <cell r="C698" t="str">
            <v xml:space="preserve">    saging LVTC 2 x 70 mm2</v>
          </cell>
          <cell r="E698" t="str">
            <v>kms</v>
          </cell>
        </row>
        <row r="699">
          <cell r="B699" t="str">
            <v>srl3535</v>
          </cell>
          <cell r="C699" t="str">
            <v xml:space="preserve">    Saging LVTC 3 x 50 + N 35 mm2</v>
          </cell>
          <cell r="E699" t="str">
            <v>kms</v>
          </cell>
        </row>
        <row r="700">
          <cell r="B700" t="str">
            <v>srl255</v>
          </cell>
          <cell r="C700" t="str">
            <v xml:space="preserve">    Saging LVTC 2 x 50 + N 50 mm2</v>
          </cell>
          <cell r="E700" t="str">
            <v>kms</v>
          </cell>
        </row>
        <row r="701">
          <cell r="B701" t="str">
            <v>srl2535</v>
          </cell>
          <cell r="C701" t="str">
            <v xml:space="preserve">    Saging LVTC 2 x 50 + N 35 mm2</v>
          </cell>
          <cell r="E701" t="str">
            <v>kms</v>
          </cell>
        </row>
        <row r="702">
          <cell r="B702" t="str">
            <v>srl2355</v>
          </cell>
          <cell r="C702" t="str">
            <v xml:space="preserve">    Saging LVTC 2 x 35 + N 50 mm2</v>
          </cell>
          <cell r="E702" t="str">
            <v>kms</v>
          </cell>
        </row>
        <row r="703">
          <cell r="B703" t="str">
            <v>srl23535</v>
          </cell>
          <cell r="C703" t="str">
            <v xml:space="preserve">    Saging LVTC 2 x 35 + N 35 mm2</v>
          </cell>
          <cell r="E703" t="str">
            <v>kms</v>
          </cell>
        </row>
        <row r="704">
          <cell r="B704" t="str">
            <v>srl22525</v>
          </cell>
          <cell r="C704" t="str">
            <v xml:space="preserve">    Saging LVTC 2 x 25 + N 25 mm2</v>
          </cell>
          <cell r="E704" t="str">
            <v>kms</v>
          </cell>
        </row>
        <row r="705">
          <cell r="B705" t="str">
            <v>srl216</v>
          </cell>
          <cell r="C705" t="str">
            <v xml:space="preserve">    Saging LVTC  2 x 16 mm2</v>
          </cell>
          <cell r="E705" t="str">
            <v>kms</v>
          </cell>
        </row>
        <row r="706">
          <cell r="B706" t="str">
            <v>srl225</v>
          </cell>
          <cell r="C706" t="str">
            <v xml:space="preserve">    saging LVTC  2 x 25 mm2</v>
          </cell>
          <cell r="E706" t="str">
            <v>kms</v>
          </cell>
        </row>
        <row r="707">
          <cell r="B707" t="str">
            <v>srl416</v>
          </cell>
          <cell r="C707" t="str">
            <v xml:space="preserve">    Saging LVTC  3 x 16 + 16 mm2</v>
          </cell>
          <cell r="E707" t="str">
            <v>kms</v>
          </cell>
        </row>
        <row r="708">
          <cell r="B708" t="str">
            <v>srl210</v>
          </cell>
          <cell r="C708" t="str">
            <v xml:space="preserve">    Saging LVTC  2 x 10 mm2</v>
          </cell>
          <cell r="E708" t="str">
            <v>kms</v>
          </cell>
        </row>
        <row r="709">
          <cell r="B709" t="str">
            <v>srl3355</v>
          </cell>
          <cell r="C709" t="str">
            <v xml:space="preserve">    Saging LVTC  3 x 35 + N 50 mm3</v>
          </cell>
          <cell r="E709" t="str">
            <v>kms</v>
          </cell>
        </row>
        <row r="710">
          <cell r="B710" t="str">
            <v>srl257</v>
          </cell>
          <cell r="C710" t="str">
            <v xml:space="preserve">    Saging LVTC 2 x 50 + N 70 mm2</v>
          </cell>
          <cell r="E710" t="str">
            <v>kms</v>
          </cell>
        </row>
        <row r="711">
          <cell r="B711" t="str">
            <v>srl33525</v>
          </cell>
          <cell r="C711" t="str">
            <v xml:space="preserve">    Saging LVTC 3 x 35 + N 25 mm2</v>
          </cell>
          <cell r="E711" t="str">
            <v>kms</v>
          </cell>
        </row>
        <row r="712">
          <cell r="B712" t="str">
            <v>srl33535</v>
          </cell>
          <cell r="C712" t="str">
            <v xml:space="preserve">    Saging LVTC 3 x 35 + N 35 mm2</v>
          </cell>
          <cell r="E712" t="str">
            <v>kms</v>
          </cell>
        </row>
        <row r="713">
          <cell r="B713" t="str">
            <v>srl32525</v>
          </cell>
          <cell r="C713" t="str">
            <v xml:space="preserve">    Saging LVTC 3 x 25 + N 25 mm2</v>
          </cell>
          <cell r="E713" t="str">
            <v>kms</v>
          </cell>
        </row>
        <row r="715">
          <cell r="B715" t="str">
            <v>bsr1</v>
          </cell>
          <cell r="C715" t="str">
            <v xml:space="preserve">    Bongkar SR 1 PHASA</v>
          </cell>
          <cell r="E715" t="str">
            <v>Unit</v>
          </cell>
        </row>
        <row r="716">
          <cell r="B716" t="str">
            <v>bsr3</v>
          </cell>
          <cell r="C716" t="str">
            <v xml:space="preserve">    Bongkar SR 3 PHASA</v>
          </cell>
          <cell r="E716" t="str">
            <v>Unit</v>
          </cell>
        </row>
        <row r="718">
          <cell r="B718" t="str">
            <v>bpsr1</v>
          </cell>
          <cell r="C718" t="str">
            <v xml:space="preserve">    Bongkar dan Pasang SR 1 PHASA</v>
          </cell>
          <cell r="E718" t="str">
            <v>Unit</v>
          </cell>
        </row>
        <row r="719">
          <cell r="B719" t="str">
            <v>bpsr3</v>
          </cell>
          <cell r="C719" t="str">
            <v xml:space="preserve">    Bongkar dan Pasang SR 3 PHASA</v>
          </cell>
          <cell r="E719" t="str">
            <v>Unit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E721" t="str">
            <v>Unit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E722" t="str">
            <v>Unit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E723" t="str">
            <v>Unit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E724" t="str">
            <v>Unit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E725" t="str">
            <v>Unit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E726" t="str">
            <v>Unit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E727" t="str">
            <v>Unit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E728" t="str">
            <v>Unit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E729" t="str">
            <v>Unit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E730" t="str">
            <v>Unit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E731" t="str">
            <v>Unit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E732" t="str">
            <v>Unit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E733" t="str">
            <v>Unit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E734" t="str">
            <v>Unit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E735" t="str">
            <v>Unit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E736" t="str">
            <v>Unit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E737" t="str">
            <v>Unit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E738" t="str">
            <v>Unit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E739" t="str">
            <v>Unit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E740" t="str">
            <v>Unit</v>
          </cell>
        </row>
        <row r="743">
          <cell r="C743" t="str">
            <v>1.Pemasangan JTR</v>
          </cell>
        </row>
        <row r="744">
          <cell r="B744" t="str">
            <v>NFA375</v>
          </cell>
          <cell r="C744" t="str">
            <v>NFA2X-T 3 X 70mm2+ N50mm2</v>
          </cell>
          <cell r="D744">
            <v>0</v>
          </cell>
          <cell r="E744" t="str">
            <v>Mtr</v>
          </cell>
          <cell r="F744">
            <v>34150</v>
          </cell>
        </row>
        <row r="745">
          <cell r="B745" t="str">
            <v>NFA275</v>
          </cell>
          <cell r="C745" t="str">
            <v>NFA2X-T 2 x 70mm2+ N50mm2</v>
          </cell>
          <cell r="D745">
            <v>0</v>
          </cell>
          <cell r="E745" t="str">
            <v>Mtr</v>
          </cell>
          <cell r="F745">
            <v>26500</v>
          </cell>
        </row>
        <row r="746">
          <cell r="C746" t="str">
            <v xml:space="preserve">JUMLAH </v>
          </cell>
        </row>
        <row r="747">
          <cell r="C747" t="str">
            <v xml:space="preserve">Upah Pemasangan </v>
          </cell>
        </row>
        <row r="748">
          <cell r="B748" t="str">
            <v>PNFA375</v>
          </cell>
          <cell r="C748" t="str">
            <v>NFA2X-T 3 X 70mm2+ N50mm2</v>
          </cell>
          <cell r="D748">
            <v>0</v>
          </cell>
          <cell r="E748" t="str">
            <v>Mtr</v>
          </cell>
          <cell r="G748">
            <v>3094</v>
          </cell>
        </row>
        <row r="749">
          <cell r="B749" t="str">
            <v>PNFA275</v>
          </cell>
          <cell r="C749" t="str">
            <v>NFA2X-T 2 x 70mm2+ N50mm2</v>
          </cell>
          <cell r="D749">
            <v>0</v>
          </cell>
          <cell r="E749" t="str">
            <v>Mtr</v>
          </cell>
          <cell r="G749">
            <v>2915</v>
          </cell>
        </row>
        <row r="750">
          <cell r="C750" t="str">
            <v xml:space="preserve">JUMLAH </v>
          </cell>
        </row>
        <row r="752">
          <cell r="C752" t="str">
            <v>2.Pemasangan TRAFO</v>
          </cell>
        </row>
        <row r="753">
          <cell r="C753" t="str">
            <v xml:space="preserve"> CG105 - 50</v>
          </cell>
          <cell r="D753">
            <v>0</v>
          </cell>
          <cell r="E753" t="str">
            <v>unit</v>
          </cell>
        </row>
        <row r="754">
          <cell r="C754" t="str">
            <v xml:space="preserve"> Trafo 1Phasa csp 50 KVA</v>
          </cell>
          <cell r="D754">
            <v>0</v>
          </cell>
          <cell r="E754" t="str">
            <v>bh</v>
          </cell>
          <cell r="F754">
            <v>17397460</v>
          </cell>
        </row>
        <row r="755">
          <cell r="C755" t="str">
            <v xml:space="preserve"> Line Live Clamp</v>
          </cell>
          <cell r="D755">
            <v>0</v>
          </cell>
          <cell r="E755" t="str">
            <v>bh</v>
          </cell>
          <cell r="F755">
            <v>114000</v>
          </cell>
        </row>
        <row r="756">
          <cell r="C756" t="str">
            <v xml:space="preserve"> Bracket ( Hot Div Galvanized )</v>
          </cell>
          <cell r="D756">
            <v>0</v>
          </cell>
          <cell r="E756" t="str">
            <v>bh</v>
          </cell>
          <cell r="F756">
            <v>195000</v>
          </cell>
        </row>
        <row r="757">
          <cell r="C757" t="str">
            <v xml:space="preserve"> Compression Connector 70 - 70 cqmm</v>
          </cell>
          <cell r="D757">
            <v>0</v>
          </cell>
          <cell r="E757" t="str">
            <v>bh</v>
          </cell>
          <cell r="F757">
            <v>18500</v>
          </cell>
        </row>
        <row r="758">
          <cell r="C758" t="str">
            <v xml:space="preserve"> Compression Terminal lug</v>
          </cell>
          <cell r="D758">
            <v>0</v>
          </cell>
          <cell r="E758" t="str">
            <v>bh</v>
          </cell>
          <cell r="F758">
            <v>7397.6759999999995</v>
          </cell>
        </row>
        <row r="759">
          <cell r="C759" t="str">
            <v xml:space="preserve"> Sepatu kabel 70 mm2 AL/CU</v>
          </cell>
          <cell r="D759">
            <v>0</v>
          </cell>
          <cell r="E759" t="str">
            <v>bh</v>
          </cell>
          <cell r="F759">
            <v>46090</v>
          </cell>
        </row>
        <row r="760">
          <cell r="C760" t="str">
            <v xml:space="preserve"> Armour Rod for AAAC 70 mm2</v>
          </cell>
          <cell r="D760">
            <v>0</v>
          </cell>
          <cell r="E760" t="str">
            <v>bh</v>
          </cell>
          <cell r="F760">
            <v>30000</v>
          </cell>
        </row>
        <row r="761">
          <cell r="C761" t="str">
            <v xml:space="preserve"> Jumper Wire : </v>
          </cell>
        </row>
        <row r="762">
          <cell r="C762" t="str">
            <v xml:space="preserve">             1 . AAAC 70 mm2</v>
          </cell>
          <cell r="D762">
            <v>0</v>
          </cell>
          <cell r="E762" t="str">
            <v>mt</v>
          </cell>
          <cell r="F762">
            <v>7850</v>
          </cell>
        </row>
        <row r="763">
          <cell r="C763" t="str">
            <v xml:space="preserve">             2 . LVTC 2 X 70 + N.50 mm2</v>
          </cell>
          <cell r="D763">
            <v>0</v>
          </cell>
          <cell r="E763" t="str">
            <v>mt</v>
          </cell>
          <cell r="F763">
            <v>28659</v>
          </cell>
        </row>
        <row r="764">
          <cell r="C764" t="str">
            <v xml:space="preserve"> Ground Wire Cu 16 mm2</v>
          </cell>
          <cell r="D764">
            <v>0</v>
          </cell>
          <cell r="E764" t="str">
            <v>mt</v>
          </cell>
          <cell r="F764">
            <v>15000</v>
          </cell>
        </row>
        <row r="765">
          <cell r="C765" t="str">
            <v xml:space="preserve"> Upah Pemasangan</v>
          </cell>
          <cell r="D765">
            <v>0</v>
          </cell>
          <cell r="E765" t="str">
            <v>unit</v>
          </cell>
          <cell r="G765">
            <v>183053.52</v>
          </cell>
        </row>
        <row r="767">
          <cell r="C767" t="str">
            <v>CM 2-11</v>
          </cell>
          <cell r="D767">
            <v>0</v>
          </cell>
          <cell r="E767" t="str">
            <v>Unit</v>
          </cell>
          <cell r="F767">
            <v>115260</v>
          </cell>
          <cell r="G767">
            <v>29750</v>
          </cell>
        </row>
        <row r="768">
          <cell r="C768" t="str">
            <v xml:space="preserve">JUMLAH </v>
          </cell>
        </row>
        <row r="770">
          <cell r="C770" t="str">
            <v>Pemasangan JTM</v>
          </cell>
        </row>
        <row r="771">
          <cell r="C771" t="str">
            <v xml:space="preserve"> Pengadaan  A3C #70 mm2.  </v>
          </cell>
          <cell r="D771">
            <v>0.16420000000000001</v>
          </cell>
          <cell r="E771" t="str">
            <v>kms</v>
          </cell>
          <cell r="F771">
            <v>7850000</v>
          </cell>
        </row>
        <row r="772">
          <cell r="C772" t="str">
            <v>1 x AAAC 70 mm2 + 1 x 70 mm2</v>
          </cell>
          <cell r="D772">
            <v>0</v>
          </cell>
          <cell r="E772" t="str">
            <v>Mtr</v>
          </cell>
          <cell r="F772">
            <v>15700</v>
          </cell>
        </row>
        <row r="773">
          <cell r="C773" t="str">
            <v>1 x AAAC 70 mm2</v>
          </cell>
          <cell r="D773">
            <v>0</v>
          </cell>
          <cell r="E773" t="str">
            <v>Mtr</v>
          </cell>
          <cell r="F773">
            <v>7850</v>
          </cell>
        </row>
        <row r="775">
          <cell r="C775" t="str">
            <v xml:space="preserve">JUMLAH </v>
          </cell>
        </row>
        <row r="776">
          <cell r="C776" t="str">
            <v>Upah Pemasangan JTM</v>
          </cell>
        </row>
        <row r="777">
          <cell r="C777" t="str">
            <v xml:space="preserve"> Upah pemasangan 3 x AAAC 70 mm2+N70mm2</v>
          </cell>
          <cell r="D777">
            <v>3.5000000000000003E-2</v>
          </cell>
          <cell r="E777" t="str">
            <v>kms</v>
          </cell>
          <cell r="G777">
            <v>3215000</v>
          </cell>
        </row>
        <row r="779">
          <cell r="C779" t="str">
            <v xml:space="preserve">JUMLAH </v>
          </cell>
        </row>
        <row r="781">
          <cell r="C781" t="str">
            <v>Pemasangan Konstruksi JTM</v>
          </cell>
        </row>
        <row r="782">
          <cell r="C782" t="str">
            <v xml:space="preserve">P 12C' </v>
          </cell>
          <cell r="D782">
            <v>0</v>
          </cell>
          <cell r="E782" t="str">
            <v>Unit</v>
          </cell>
          <cell r="F782">
            <v>233596</v>
          </cell>
          <cell r="G782">
            <v>24409</v>
          </cell>
        </row>
        <row r="783">
          <cell r="C783" t="str">
            <v xml:space="preserve"> CC.1 - A</v>
          </cell>
          <cell r="D783">
            <v>2</v>
          </cell>
          <cell r="E783" t="str">
            <v>unit</v>
          </cell>
          <cell r="F783">
            <v>833289</v>
          </cell>
          <cell r="G783">
            <v>36245.394</v>
          </cell>
        </row>
        <row r="784">
          <cell r="C784" t="str">
            <v xml:space="preserve"> CC 7-A </v>
          </cell>
          <cell r="D784">
            <v>1</v>
          </cell>
          <cell r="E784" t="str">
            <v>unit</v>
          </cell>
          <cell r="F784">
            <v>1375473</v>
          </cell>
          <cell r="G784">
            <v>54185.435999999994</v>
          </cell>
        </row>
        <row r="785">
          <cell r="C785" t="str">
            <v>CA 2'</v>
          </cell>
          <cell r="D785">
            <v>0</v>
          </cell>
          <cell r="E785" t="str">
            <v>Unit</v>
          </cell>
          <cell r="F785">
            <v>430616</v>
          </cell>
          <cell r="G785">
            <v>20285</v>
          </cell>
        </row>
        <row r="786">
          <cell r="C786" t="str">
            <v>CA 3</v>
          </cell>
          <cell r="D786">
            <v>0</v>
          </cell>
          <cell r="E786" t="str">
            <v>Unit</v>
          </cell>
          <cell r="F786">
            <v>323951</v>
          </cell>
          <cell r="G786">
            <v>31941</v>
          </cell>
        </row>
        <row r="787">
          <cell r="C787" t="str">
            <v xml:space="preserve"> CC 8</v>
          </cell>
          <cell r="D787">
            <v>0</v>
          </cell>
          <cell r="E787" t="str">
            <v>unit</v>
          </cell>
          <cell r="F787">
            <v>2376282</v>
          </cell>
          <cell r="G787">
            <v>87867.018000000011</v>
          </cell>
        </row>
        <row r="788">
          <cell r="C788" t="str">
            <v xml:space="preserve"> SC 7 - A</v>
          </cell>
          <cell r="D788">
            <v>1</v>
          </cell>
          <cell r="E788" t="str">
            <v>unit</v>
          </cell>
          <cell r="F788">
            <v>1420473</v>
          </cell>
          <cell r="G788">
            <v>54185.435999999994</v>
          </cell>
        </row>
        <row r="789">
          <cell r="C789" t="str">
            <v xml:space="preserve"> CM5 - 6</v>
          </cell>
          <cell r="D789">
            <v>3</v>
          </cell>
          <cell r="E789" t="str">
            <v>unit</v>
          </cell>
          <cell r="F789">
            <v>580350</v>
          </cell>
          <cell r="G789">
            <v>31941.377999999997</v>
          </cell>
        </row>
        <row r="790">
          <cell r="C790" t="str">
            <v xml:space="preserve"> CM5 - 9</v>
          </cell>
          <cell r="D790">
            <v>3</v>
          </cell>
          <cell r="E790" t="str">
            <v>unit</v>
          </cell>
          <cell r="F790">
            <v>680212</v>
          </cell>
          <cell r="G790">
            <v>31941</v>
          </cell>
        </row>
        <row r="791">
          <cell r="C791" t="str">
            <v xml:space="preserve"> CM5 - 5</v>
          </cell>
          <cell r="D791">
            <v>2</v>
          </cell>
          <cell r="E791" t="str">
            <v>unit</v>
          </cell>
          <cell r="F791">
            <v>173992</v>
          </cell>
          <cell r="G791">
            <v>13636.026</v>
          </cell>
        </row>
        <row r="792">
          <cell r="C792" t="str">
            <v>CM5-3</v>
          </cell>
          <cell r="D792">
            <v>6</v>
          </cell>
          <cell r="E792" t="str">
            <v>Unit</v>
          </cell>
          <cell r="F792">
            <v>23500</v>
          </cell>
          <cell r="G792">
            <v>10249</v>
          </cell>
        </row>
        <row r="793">
          <cell r="C793" t="str">
            <v xml:space="preserve"> CM 5 - 12</v>
          </cell>
          <cell r="D793">
            <v>2</v>
          </cell>
          <cell r="E793" t="str">
            <v>unit</v>
          </cell>
          <cell r="F793">
            <v>186760</v>
          </cell>
          <cell r="G793">
            <v>31941</v>
          </cell>
        </row>
        <row r="794">
          <cell r="C794" t="str">
            <v xml:space="preserve"> CM 5 - 13</v>
          </cell>
          <cell r="D794">
            <v>2</v>
          </cell>
          <cell r="E794" t="str">
            <v>unit</v>
          </cell>
          <cell r="F794">
            <v>65616</v>
          </cell>
          <cell r="G794">
            <v>22390</v>
          </cell>
        </row>
        <row r="795">
          <cell r="C795" t="str">
            <v xml:space="preserve"> CM5 - 16</v>
          </cell>
          <cell r="D795">
            <v>5</v>
          </cell>
          <cell r="E795" t="str">
            <v>unit</v>
          </cell>
          <cell r="F795">
            <v>340142</v>
          </cell>
          <cell r="G795">
            <v>31941.377999999997</v>
          </cell>
        </row>
        <row r="796">
          <cell r="C796" t="str">
            <v xml:space="preserve"> CM2 - 12</v>
          </cell>
          <cell r="D796">
            <v>3</v>
          </cell>
          <cell r="E796" t="str">
            <v>unit</v>
          </cell>
          <cell r="F796">
            <v>33380</v>
          </cell>
          <cell r="G796">
            <v>6556</v>
          </cell>
        </row>
        <row r="797">
          <cell r="C797" t="str">
            <v xml:space="preserve"> CM2 - 12A</v>
          </cell>
          <cell r="D797">
            <v>0</v>
          </cell>
          <cell r="E797" t="str">
            <v>unit</v>
          </cell>
          <cell r="F797">
            <v>36380</v>
          </cell>
          <cell r="G797">
            <v>8841</v>
          </cell>
        </row>
        <row r="798">
          <cell r="C798" t="str">
            <v xml:space="preserve"> F1 - 2</v>
          </cell>
          <cell r="D798">
            <v>0</v>
          </cell>
          <cell r="E798" t="str">
            <v>unit</v>
          </cell>
          <cell r="F798">
            <v>107650</v>
          </cell>
          <cell r="G798">
            <v>19222</v>
          </cell>
        </row>
        <row r="799">
          <cell r="C799" t="str">
            <v xml:space="preserve"> SE1 - 2 ( 11m )</v>
          </cell>
          <cell r="D799">
            <v>0</v>
          </cell>
          <cell r="E799" t="str">
            <v>unit</v>
          </cell>
          <cell r="F799">
            <v>132313</v>
          </cell>
          <cell r="G799">
            <v>17023.446</v>
          </cell>
        </row>
        <row r="800">
          <cell r="C800" t="str">
            <v xml:space="preserve"> CM2 - 11</v>
          </cell>
          <cell r="D800">
            <v>1</v>
          </cell>
          <cell r="E800" t="str">
            <v>unit</v>
          </cell>
          <cell r="F800">
            <v>115260</v>
          </cell>
          <cell r="G800">
            <v>29750</v>
          </cell>
        </row>
        <row r="801">
          <cell r="C801" t="str">
            <v xml:space="preserve"> Sepatu kabel 70 mm2 AL/AL</v>
          </cell>
          <cell r="D801">
            <v>0</v>
          </cell>
          <cell r="E801" t="str">
            <v>bh</v>
          </cell>
          <cell r="F801">
            <v>6700</v>
          </cell>
        </row>
        <row r="802">
          <cell r="C802" t="str">
            <v>Hot Line Clamp</v>
          </cell>
          <cell r="D802">
            <v>3</v>
          </cell>
          <cell r="E802" t="str">
            <v>Bh</v>
          </cell>
          <cell r="F802">
            <v>40000</v>
          </cell>
        </row>
        <row r="803">
          <cell r="C803" t="str">
            <v xml:space="preserve">JUMLAH </v>
          </cell>
        </row>
        <row r="804">
          <cell r="C804" t="str">
            <v>Pemasangan Konstruksi JTR</v>
          </cell>
        </row>
        <row r="805">
          <cell r="C805" t="str">
            <v xml:space="preserve">JUMLAH </v>
          </cell>
        </row>
        <row r="806">
          <cell r="C806" t="str">
            <v xml:space="preserve"> Pengadaan NFA 2X-T 2x35+N 50 mm2.  </v>
          </cell>
          <cell r="D806">
            <v>0</v>
          </cell>
          <cell r="E806" t="str">
            <v>km</v>
          </cell>
          <cell r="F806">
            <v>15365000</v>
          </cell>
        </row>
        <row r="807">
          <cell r="C807" t="str">
            <v xml:space="preserve"> Upah pemasangan  NFA 2X-T 2x35+N 50 mm2</v>
          </cell>
          <cell r="D807">
            <v>0</v>
          </cell>
          <cell r="E807" t="str">
            <v>kms</v>
          </cell>
          <cell r="G807">
            <v>1206000</v>
          </cell>
        </row>
        <row r="808">
          <cell r="C808" t="str">
            <v xml:space="preserve">JUMLAH </v>
          </cell>
        </row>
        <row r="809">
          <cell r="C809" t="str">
            <v xml:space="preserve"> J7 - T ( CJ3 )</v>
          </cell>
          <cell r="D809">
            <v>0</v>
          </cell>
          <cell r="E809" t="str">
            <v>unit</v>
          </cell>
          <cell r="F809">
            <v>56788</v>
          </cell>
          <cell r="G809">
            <v>11074</v>
          </cell>
        </row>
        <row r="810">
          <cell r="C810" t="str">
            <v xml:space="preserve"> J6 - T ( CJ4 )</v>
          </cell>
          <cell r="D810">
            <v>0</v>
          </cell>
          <cell r="E810" t="str">
            <v>unit</v>
          </cell>
          <cell r="F810">
            <v>76724</v>
          </cell>
          <cell r="G810">
            <v>14379</v>
          </cell>
        </row>
        <row r="811">
          <cell r="C811" t="str">
            <v xml:space="preserve"> MJ6 - T ( CJ4 )</v>
          </cell>
          <cell r="D811">
            <v>0</v>
          </cell>
          <cell r="E811" t="str">
            <v>unit</v>
          </cell>
          <cell r="F811">
            <v>18016</v>
          </cell>
          <cell r="G811">
            <v>8035</v>
          </cell>
        </row>
        <row r="812">
          <cell r="C812" t="str">
            <v xml:space="preserve"> E1 - 2 ( 9m )</v>
          </cell>
          <cell r="D812">
            <v>0</v>
          </cell>
          <cell r="E812" t="str">
            <v>unit</v>
          </cell>
          <cell r="F812">
            <v>104007</v>
          </cell>
          <cell r="G812">
            <v>17023</v>
          </cell>
        </row>
        <row r="813">
          <cell r="C813" t="str">
            <v xml:space="preserve"> CM2 - 12</v>
          </cell>
          <cell r="D813">
            <v>0</v>
          </cell>
          <cell r="E813" t="str">
            <v>unit</v>
          </cell>
          <cell r="F813">
            <v>33380</v>
          </cell>
          <cell r="G813">
            <v>6556</v>
          </cell>
        </row>
        <row r="814">
          <cell r="C814" t="str">
            <v xml:space="preserve"> CM2 - 12A</v>
          </cell>
          <cell r="D814">
            <v>0</v>
          </cell>
          <cell r="E814" t="str">
            <v>unit</v>
          </cell>
          <cell r="F814">
            <v>36380</v>
          </cell>
          <cell r="G814">
            <v>8841</v>
          </cell>
        </row>
        <row r="815">
          <cell r="C815" t="str">
            <v xml:space="preserve"> F1 - 2</v>
          </cell>
          <cell r="D815">
            <v>0</v>
          </cell>
          <cell r="E815" t="str">
            <v>unit</v>
          </cell>
          <cell r="F815">
            <v>107650</v>
          </cell>
          <cell r="G815">
            <v>19222</v>
          </cell>
        </row>
        <row r="817">
          <cell r="C817" t="str">
            <v xml:space="preserve">JUMLAH </v>
          </cell>
        </row>
        <row r="820">
          <cell r="C820" t="str">
            <v>4 Pemasangan Trafo 3 phasa 1tiang</v>
          </cell>
        </row>
        <row r="821">
          <cell r="C821" t="str">
            <v>CG 312</v>
          </cell>
          <cell r="D821">
            <v>0</v>
          </cell>
          <cell r="E821" t="str">
            <v>Unit</v>
          </cell>
        </row>
        <row r="822">
          <cell r="C822" t="str">
            <v xml:space="preserve"> Trafo 3 Phasa 100 KVA</v>
          </cell>
          <cell r="D822">
            <v>0</v>
          </cell>
          <cell r="E822" t="str">
            <v>bh</v>
          </cell>
          <cell r="F822">
            <v>30245565</v>
          </cell>
        </row>
        <row r="823">
          <cell r="C823" t="str">
            <v xml:space="preserve"> Fuse Cut Out 20 KV ,100A</v>
          </cell>
          <cell r="D823">
            <v>0</v>
          </cell>
          <cell r="E823" t="str">
            <v>bh</v>
          </cell>
          <cell r="F823">
            <v>650000</v>
          </cell>
        </row>
        <row r="824">
          <cell r="C824" t="str">
            <v xml:space="preserve"> Lightning Arrester 20 KV , 5 KA</v>
          </cell>
          <cell r="D824">
            <v>0</v>
          </cell>
          <cell r="E824" t="str">
            <v>bh</v>
          </cell>
          <cell r="F824">
            <v>537500</v>
          </cell>
        </row>
        <row r="825">
          <cell r="C825" t="str">
            <v xml:space="preserve"> Steel Channel C NP 8 x 1.750</v>
          </cell>
          <cell r="D825">
            <v>0</v>
          </cell>
          <cell r="E825" t="str">
            <v>bh</v>
          </cell>
          <cell r="F825">
            <v>189000</v>
          </cell>
        </row>
        <row r="826">
          <cell r="C826" t="str">
            <v xml:space="preserve"> Steel Channel C NP 8 x 1.250</v>
          </cell>
          <cell r="D826">
            <v>0</v>
          </cell>
          <cell r="E826" t="str">
            <v>bh</v>
          </cell>
          <cell r="F826">
            <v>135000</v>
          </cell>
        </row>
        <row r="827">
          <cell r="C827" t="str">
            <v xml:space="preserve"> Steel Channel C NP 8 x 1.390</v>
          </cell>
          <cell r="D827">
            <v>0</v>
          </cell>
          <cell r="E827" t="str">
            <v>bh</v>
          </cell>
          <cell r="F827">
            <v>150120</v>
          </cell>
        </row>
        <row r="828">
          <cell r="C828" t="str">
            <v xml:space="preserve"> Steel L 70x70x7x1.250</v>
          </cell>
          <cell r="D828">
            <v>0</v>
          </cell>
          <cell r="E828" t="str">
            <v>bh</v>
          </cell>
          <cell r="F828">
            <v>114791</v>
          </cell>
        </row>
        <row r="829">
          <cell r="C829" t="str">
            <v xml:space="preserve"> Steel L 70x70x7x3.000</v>
          </cell>
          <cell r="D829">
            <v>0</v>
          </cell>
          <cell r="E829" t="str">
            <v>bh</v>
          </cell>
          <cell r="F829">
            <v>275499</v>
          </cell>
        </row>
        <row r="830">
          <cell r="C830" t="str">
            <v xml:space="preserve"> Bracket Transformer cluster and adapter</v>
          </cell>
          <cell r="D830">
            <v>0</v>
          </cell>
          <cell r="E830" t="str">
            <v>bh</v>
          </cell>
          <cell r="F830">
            <v>195000</v>
          </cell>
        </row>
        <row r="831">
          <cell r="C831" t="str">
            <v xml:space="preserve"> Cross Arm Steel  1.500</v>
          </cell>
          <cell r="D831">
            <v>0</v>
          </cell>
          <cell r="E831" t="str">
            <v>bh</v>
          </cell>
          <cell r="F831">
            <v>162000</v>
          </cell>
        </row>
        <row r="832">
          <cell r="C832" t="str">
            <v xml:space="preserve"> Brace Steel  550  mm2</v>
          </cell>
          <cell r="D832">
            <v>0</v>
          </cell>
          <cell r="E832" t="str">
            <v>bh</v>
          </cell>
          <cell r="F832">
            <v>15000</v>
          </cell>
        </row>
        <row r="833">
          <cell r="C833" t="str">
            <v xml:space="preserve"> Brace Steel  1.262  mm2</v>
          </cell>
          <cell r="D833">
            <v>0</v>
          </cell>
          <cell r="E833" t="str">
            <v>bh</v>
          </cell>
          <cell r="F833">
            <v>27500</v>
          </cell>
        </row>
        <row r="834">
          <cell r="C834" t="str">
            <v xml:space="preserve"> Pole Band Single Rack 8" atau 8 1/2"                    </v>
          </cell>
          <cell r="D834">
            <v>0</v>
          </cell>
          <cell r="E834" t="str">
            <v>bh</v>
          </cell>
          <cell r="F834">
            <v>23000</v>
          </cell>
        </row>
        <row r="835">
          <cell r="C835" t="str">
            <v xml:space="preserve"> Bolt Machine 5/8" as req,d</v>
          </cell>
          <cell r="D835">
            <v>0</v>
          </cell>
          <cell r="E835" t="str">
            <v>bh</v>
          </cell>
          <cell r="F835">
            <v>8052</v>
          </cell>
        </row>
        <row r="836">
          <cell r="C836" t="str">
            <v xml:space="preserve"> Bolt Machine / Bolt cariage 1/2" x 3/4"</v>
          </cell>
          <cell r="D836">
            <v>0</v>
          </cell>
          <cell r="E836" t="str">
            <v>bh</v>
          </cell>
          <cell r="F836">
            <v>4308</v>
          </cell>
        </row>
        <row r="837">
          <cell r="C837" t="str">
            <v xml:space="preserve"> Armour Rod for AAAC 240 mm2</v>
          </cell>
          <cell r="D837">
            <v>0</v>
          </cell>
          <cell r="E837" t="str">
            <v>bh</v>
          </cell>
          <cell r="F837">
            <v>60000</v>
          </cell>
        </row>
        <row r="838">
          <cell r="C838" t="str">
            <v xml:space="preserve"> Washer Square  2 1/4"</v>
          </cell>
          <cell r="D838">
            <v>0</v>
          </cell>
          <cell r="E838" t="str">
            <v>bh</v>
          </cell>
          <cell r="F838">
            <v>996</v>
          </cell>
        </row>
        <row r="839">
          <cell r="C839" t="str">
            <v xml:space="preserve"> Ground Wire Cu 16 mm2</v>
          </cell>
          <cell r="D839">
            <v>0</v>
          </cell>
          <cell r="E839" t="str">
            <v>mt</v>
          </cell>
          <cell r="F839">
            <v>15000</v>
          </cell>
        </row>
        <row r="840">
          <cell r="C840" t="str">
            <v xml:space="preserve"> Connector H type 70/70 mm2</v>
          </cell>
          <cell r="D840">
            <v>0</v>
          </cell>
          <cell r="E840" t="str">
            <v>bh</v>
          </cell>
          <cell r="F840">
            <v>18500</v>
          </cell>
        </row>
        <row r="841">
          <cell r="C841" t="str">
            <v xml:space="preserve">  Line Live Clamp</v>
          </cell>
          <cell r="D841">
            <v>0</v>
          </cell>
          <cell r="E841" t="str">
            <v>bh</v>
          </cell>
          <cell r="F841">
            <v>114000</v>
          </cell>
        </row>
        <row r="842">
          <cell r="C842" t="str">
            <v xml:space="preserve"> AAAC 70 mm2 u/jumper</v>
          </cell>
          <cell r="D842">
            <v>0</v>
          </cell>
          <cell r="E842" t="str">
            <v>mt</v>
          </cell>
          <cell r="F842">
            <v>7850</v>
          </cell>
        </row>
        <row r="843">
          <cell r="C843" t="str">
            <v xml:space="preserve"> Upah Pemasangan</v>
          </cell>
          <cell r="D843">
            <v>0</v>
          </cell>
          <cell r="E843" t="str">
            <v>unit</v>
          </cell>
          <cell r="G843">
            <v>640687.31999999995</v>
          </cell>
        </row>
        <row r="845">
          <cell r="C845" t="str">
            <v xml:space="preserve">LVCB 2 Jurusan </v>
          </cell>
          <cell r="D845">
            <v>0</v>
          </cell>
          <cell r="E845" t="str">
            <v>bh</v>
          </cell>
          <cell r="F845" t="str">
            <v>PLN</v>
          </cell>
          <cell r="G845">
            <v>302038</v>
          </cell>
        </row>
        <row r="846">
          <cell r="C846" t="str">
            <v>NT Fuse Base 400V,400A NH 1</v>
          </cell>
          <cell r="D846">
            <v>0</v>
          </cell>
          <cell r="E846" t="str">
            <v>bh</v>
          </cell>
          <cell r="F846" t="str">
            <v>PLN</v>
          </cell>
        </row>
        <row r="847">
          <cell r="C847" t="str">
            <v>NT Fuse Catrige,125A NH 1</v>
          </cell>
          <cell r="D847">
            <v>0</v>
          </cell>
          <cell r="E847" t="str">
            <v>bh</v>
          </cell>
          <cell r="F847" t="str">
            <v>PLN</v>
          </cell>
        </row>
        <row r="848">
          <cell r="C848" t="str">
            <v>Sepatu kabel AL/CU Ring 70mm2</v>
          </cell>
          <cell r="D848">
            <v>0</v>
          </cell>
          <cell r="E848" t="str">
            <v>bh</v>
          </cell>
          <cell r="F848">
            <v>45090</v>
          </cell>
        </row>
        <row r="849">
          <cell r="C849" t="str">
            <v xml:space="preserve"> Sepatu kabel 70 mm2 AL/AL</v>
          </cell>
          <cell r="D849">
            <v>0</v>
          </cell>
          <cell r="E849" t="str">
            <v>bh</v>
          </cell>
          <cell r="F849">
            <v>6700</v>
          </cell>
        </row>
        <row r="850">
          <cell r="C850" t="str">
            <v>CM 2-11</v>
          </cell>
          <cell r="D850">
            <v>0</v>
          </cell>
          <cell r="E850" t="str">
            <v>Unit</v>
          </cell>
          <cell r="F850">
            <v>115260</v>
          </cell>
          <cell r="G850">
            <v>29750</v>
          </cell>
        </row>
        <row r="851">
          <cell r="C851" t="str">
            <v xml:space="preserve">JUMLAH </v>
          </cell>
        </row>
        <row r="853">
          <cell r="F853" t="str">
            <v>JUMLAH TOTAL</v>
          </cell>
        </row>
        <row r="854">
          <cell r="F854" t="str">
            <v>PPN 10%</v>
          </cell>
        </row>
        <row r="855">
          <cell r="F855" t="str">
            <v>JUMLAH TOTAL</v>
          </cell>
        </row>
        <row r="857">
          <cell r="F857" t="str">
            <v>DI BULATKAN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N2"/>
      <sheetName val="Rekap PMG."/>
      <sheetName val="Mat"/>
      <sheetName val="Analisa"/>
      <sheetName val="master rab"/>
      <sheetName val="Blangko Analisa"/>
      <sheetName val="Blangko RAB"/>
      <sheetName val="Blangko RAB (2)"/>
      <sheetName val="HPS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Kode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proyeksi pulse rate"/>
      <sheetName val="RAB"/>
      <sheetName val="IDC"/>
      <sheetName val="Daftar Isi"/>
      <sheetName val="Sensitivitas"/>
      <sheetName val="Word"/>
      <sheetName val="Angsuran Bank"/>
      <sheetName val="Finance"/>
      <sheetName val="total proyeksi penjualan"/>
      <sheetName val="tarif optimis"/>
      <sheetName val="total_proyeksi_pulse_rate"/>
      <sheetName val="Daftar_Isi"/>
      <sheetName val="Angsuran_Bank"/>
      <sheetName val="total_proyeksi_penjualan"/>
      <sheetName val="tarif_optimis"/>
      <sheetName val="Parameter"/>
      <sheetName val="PRICE_INFLATION"/>
      <sheetName val="Summary"/>
      <sheetName val="STEEL_INDEX"/>
      <sheetName val="Sheet1"/>
      <sheetName val="L-R"/>
      <sheetName val="total_proyeksi_pulse_rate1"/>
      <sheetName val="Daftar_Isi1"/>
      <sheetName val="Angsuran_Bank1"/>
      <sheetName val="total_proyeksi_penjualan1"/>
      <sheetName val="tarif_optimis1"/>
      <sheetName val="total_proyeksi_pulse_rate2"/>
      <sheetName val="Daftar_Isi2"/>
      <sheetName val="Angsuran_Bank2"/>
      <sheetName val="total_proyeksi_penjualan2"/>
      <sheetName val="tarif_optimis2"/>
      <sheetName val="Sch-5"/>
      <sheetName val="financials"/>
      <sheetName val="LAIN2"/>
      <sheetName val="Project MAM@ (65-35)"/>
      <sheetName val="JADI"/>
      <sheetName val="Wil-2"/>
      <sheetName val="TERBIT"/>
    </sheetNames>
    <sheetDataSet>
      <sheetData sheetId="0"/>
      <sheetData sheetId="1"/>
      <sheetData sheetId="2"/>
      <sheetData sheetId="3"/>
      <sheetData sheetId="4" refreshError="1">
        <row r="26">
          <cell r="D26">
            <v>0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o duck"/>
      <sheetName val="HB2"/>
      <sheetName val="Yanto"/>
      <sheetName val="Nur Gareng"/>
      <sheetName val="Widodo"/>
      <sheetName val="Manggono"/>
      <sheetName val="Giyanto Kentek"/>
      <sheetName val="harian"/>
      <sheetName val="master rab"/>
      <sheetName val="x"/>
      <sheetName val="total proyeksi pulse rate"/>
      <sheetName val="RAB"/>
      <sheetName val="IDC"/>
      <sheetName val="Daftar Isi"/>
      <sheetName val="Sensitivitas"/>
      <sheetName val="Word"/>
      <sheetName val="Angsuran Bank"/>
      <sheetName val="Finance"/>
      <sheetName val="total proyeksi penjualan"/>
      <sheetName val="tarif optimis"/>
      <sheetName val="total_proyeksi_pulse_rate"/>
      <sheetName val="Daftar_Isi"/>
      <sheetName val="Angsuran_Bank"/>
      <sheetName val="total_proyeksi_penjualan"/>
      <sheetName val="tarif_optimis"/>
      <sheetName val="Parameter"/>
      <sheetName val="PRICE_INFLATION"/>
      <sheetName val="Summary"/>
      <sheetName val="STEEL_INDEX"/>
      <sheetName val="LAIN2"/>
      <sheetName val="Asumsi"/>
      <sheetName val="JAN07"/>
      <sheetName val="Rekap PMG."/>
      <sheetName val="FORM-B"/>
    </sheetNames>
    <sheetDataSet>
      <sheetData sheetId="0" refreshError="1"/>
      <sheetData sheetId="1" refreshError="1">
        <row r="1">
          <cell r="A1" t="str">
            <v>DAFTAR UPAH BORONGAN JARINGAN CV LITA</v>
          </cell>
        </row>
        <row r="4">
          <cell r="A4" t="str">
            <v>KODE</v>
          </cell>
          <cell r="B4" t="str">
            <v>JENIS PEKERJAAN / KONSTRUKSI</v>
          </cell>
          <cell r="C4" t="str">
            <v>SATUAN</v>
          </cell>
          <cell r="D4" t="str">
            <v xml:space="preserve">HARGA </v>
          </cell>
          <cell r="G4" t="str">
            <v>Harga Borongan</v>
          </cell>
          <cell r="H4" t="str">
            <v>ket</v>
          </cell>
          <cell r="I4" t="str">
            <v>Keterangan</v>
          </cell>
        </row>
        <row r="5">
          <cell r="D5" t="str">
            <v>STANDART PLN</v>
          </cell>
          <cell r="E5" t="str">
            <v xml:space="preserve">Harga Borongan </v>
          </cell>
        </row>
        <row r="6">
          <cell r="B6" t="str">
            <v>UPAH BORONGAN PEKERJAAN JTM 20 KV</v>
          </cell>
        </row>
        <row r="7">
          <cell r="A7" t="str">
            <v>Kode</v>
          </cell>
          <cell r="B7" t="str">
            <v>KONSTRUKSI JTM 1 PHASA</v>
          </cell>
        </row>
        <row r="8">
          <cell r="A8" t="str">
            <v>A1</v>
          </cell>
          <cell r="B8" t="str">
            <v xml:space="preserve">A 1 </v>
          </cell>
          <cell r="C8" t="str">
            <v>Unit</v>
          </cell>
          <cell r="D8">
            <v>10265</v>
          </cell>
          <cell r="E8">
            <v>4600</v>
          </cell>
          <cell r="F8">
            <v>4619.25</v>
          </cell>
          <cell r="G8">
            <v>4600</v>
          </cell>
          <cell r="H8">
            <v>0.45</v>
          </cell>
        </row>
        <row r="9">
          <cell r="A9" t="str">
            <v>A1A</v>
          </cell>
          <cell r="B9" t="str">
            <v>A 1 - A</v>
          </cell>
          <cell r="C9" t="str">
            <v>Unit</v>
          </cell>
          <cell r="D9">
            <v>10265</v>
          </cell>
          <cell r="E9">
            <v>4600</v>
          </cell>
          <cell r="F9">
            <v>4619.25</v>
          </cell>
          <cell r="G9">
            <v>4600</v>
          </cell>
          <cell r="H9">
            <v>0.45</v>
          </cell>
        </row>
        <row r="10">
          <cell r="A10" t="str">
            <v>A1B</v>
          </cell>
          <cell r="B10" t="str">
            <v>A 1 - B</v>
          </cell>
          <cell r="C10" t="str">
            <v>Unit</v>
          </cell>
          <cell r="D10">
            <v>10265</v>
          </cell>
          <cell r="E10">
            <v>4600</v>
          </cell>
          <cell r="F10">
            <v>4619.25</v>
          </cell>
          <cell r="G10">
            <v>4600</v>
          </cell>
          <cell r="H10">
            <v>0.45</v>
          </cell>
        </row>
        <row r="11">
          <cell r="A11" t="str">
            <v>A2A</v>
          </cell>
          <cell r="B11" t="str">
            <v>A 2 - A</v>
          </cell>
          <cell r="C11" t="str">
            <v>Unit</v>
          </cell>
          <cell r="D11">
            <v>16645</v>
          </cell>
          <cell r="E11">
            <v>7400</v>
          </cell>
          <cell r="F11">
            <v>7490.25</v>
          </cell>
          <cell r="G11">
            <v>7400</v>
          </cell>
          <cell r="H11">
            <v>0.45</v>
          </cell>
        </row>
        <row r="12">
          <cell r="A12" t="str">
            <v>A21</v>
          </cell>
          <cell r="B12" t="str">
            <v>A 2 - 1</v>
          </cell>
          <cell r="C12" t="str">
            <v>Unit</v>
          </cell>
          <cell r="D12">
            <v>16645</v>
          </cell>
          <cell r="E12">
            <v>7400</v>
          </cell>
          <cell r="F12">
            <v>7490.25</v>
          </cell>
          <cell r="G12">
            <v>7400</v>
          </cell>
          <cell r="H12">
            <v>0.45</v>
          </cell>
        </row>
        <row r="13">
          <cell r="A13" t="str">
            <v>A3</v>
          </cell>
          <cell r="B13" t="str">
            <v>A 3</v>
          </cell>
          <cell r="C13" t="str">
            <v>Unit</v>
          </cell>
          <cell r="D13">
            <v>16645</v>
          </cell>
          <cell r="E13">
            <v>7400</v>
          </cell>
          <cell r="F13">
            <v>7490.25</v>
          </cell>
          <cell r="G13">
            <v>7400</v>
          </cell>
          <cell r="H13">
            <v>0.45</v>
          </cell>
        </row>
        <row r="14">
          <cell r="A14" t="str">
            <v>A4</v>
          </cell>
          <cell r="B14" t="str">
            <v>A 4</v>
          </cell>
          <cell r="C14" t="str">
            <v>Unit</v>
          </cell>
          <cell r="D14">
            <v>24045</v>
          </cell>
          <cell r="E14">
            <v>10800</v>
          </cell>
          <cell r="F14">
            <v>10820.25</v>
          </cell>
          <cell r="G14">
            <v>10800</v>
          </cell>
          <cell r="H14">
            <v>0.45</v>
          </cell>
        </row>
        <row r="15">
          <cell r="A15" t="str">
            <v>A5</v>
          </cell>
          <cell r="B15" t="str">
            <v>A 5</v>
          </cell>
          <cell r="C15" t="str">
            <v>Unit</v>
          </cell>
          <cell r="D15">
            <v>12815</v>
          </cell>
          <cell r="E15">
            <v>5700</v>
          </cell>
          <cell r="F15">
            <v>5766.75</v>
          </cell>
          <cell r="G15">
            <v>5700</v>
          </cell>
          <cell r="H15">
            <v>0.45</v>
          </cell>
        </row>
        <row r="16">
          <cell r="A16" t="str">
            <v>A51</v>
          </cell>
          <cell r="B16" t="str">
            <v>A 5 - 1</v>
          </cell>
          <cell r="C16" t="str">
            <v>Unit</v>
          </cell>
          <cell r="D16">
            <v>12815</v>
          </cell>
          <cell r="E16">
            <v>5700</v>
          </cell>
          <cell r="F16">
            <v>5766.75</v>
          </cell>
          <cell r="G16">
            <v>5700</v>
          </cell>
          <cell r="H16">
            <v>0.45</v>
          </cell>
        </row>
        <row r="17">
          <cell r="A17" t="str">
            <v>A52</v>
          </cell>
          <cell r="B17" t="str">
            <v>A 5 - 2</v>
          </cell>
          <cell r="C17" t="str">
            <v>Unit</v>
          </cell>
          <cell r="D17">
            <v>12815</v>
          </cell>
          <cell r="E17">
            <v>5700</v>
          </cell>
          <cell r="F17">
            <v>5766.75</v>
          </cell>
          <cell r="G17">
            <v>5700</v>
          </cell>
          <cell r="H17">
            <v>0.45</v>
          </cell>
        </row>
        <row r="18">
          <cell r="A18" t="str">
            <v>A53</v>
          </cell>
          <cell r="B18" t="str">
            <v>A 5 - 3</v>
          </cell>
          <cell r="C18" t="str">
            <v>Unit</v>
          </cell>
          <cell r="D18">
            <v>12815</v>
          </cell>
          <cell r="E18">
            <v>5700</v>
          </cell>
          <cell r="F18">
            <v>5766.75</v>
          </cell>
          <cell r="G18">
            <v>5700</v>
          </cell>
          <cell r="H18">
            <v>0.45</v>
          </cell>
        </row>
        <row r="19">
          <cell r="A19" t="str">
            <v>A54</v>
          </cell>
          <cell r="B19" t="str">
            <v>A 5 - 4</v>
          </cell>
          <cell r="C19" t="str">
            <v>Unit</v>
          </cell>
          <cell r="D19">
            <v>12815</v>
          </cell>
          <cell r="E19">
            <v>5700</v>
          </cell>
          <cell r="F19">
            <v>5766.75</v>
          </cell>
          <cell r="G19">
            <v>5700</v>
          </cell>
          <cell r="H19">
            <v>0.45</v>
          </cell>
        </row>
        <row r="20">
          <cell r="A20" t="str">
            <v>A6</v>
          </cell>
          <cell r="B20" t="str">
            <v>A 6</v>
          </cell>
          <cell r="C20" t="str">
            <v>Unit</v>
          </cell>
          <cell r="D20">
            <v>24045</v>
          </cell>
          <cell r="E20">
            <v>10800</v>
          </cell>
          <cell r="F20">
            <v>10820.25</v>
          </cell>
          <cell r="G20">
            <v>10800</v>
          </cell>
          <cell r="H20">
            <v>0.45</v>
          </cell>
        </row>
        <row r="21">
          <cell r="A21" t="str">
            <v>PP</v>
          </cell>
          <cell r="B21" t="str">
            <v>PENGHALANG PANJAT</v>
          </cell>
          <cell r="C21" t="str">
            <v>Unit</v>
          </cell>
          <cell r="D21">
            <v>3585</v>
          </cell>
          <cell r="E21">
            <v>1600</v>
          </cell>
          <cell r="F21">
            <v>1613.25</v>
          </cell>
          <cell r="G21">
            <v>1600</v>
          </cell>
          <cell r="H21">
            <v>0.45</v>
          </cell>
        </row>
        <row r="22">
          <cell r="A22" t="str">
            <v>P12A</v>
          </cell>
          <cell r="B22" t="str">
            <v>P12 A</v>
          </cell>
          <cell r="C22" t="str">
            <v>Unit</v>
          </cell>
          <cell r="D22">
            <v>24380</v>
          </cell>
          <cell r="E22">
            <v>10900</v>
          </cell>
          <cell r="F22">
            <v>10971</v>
          </cell>
          <cell r="G22">
            <v>10900</v>
          </cell>
          <cell r="H22">
            <v>0.45</v>
          </cell>
        </row>
        <row r="23">
          <cell r="A23" t="str">
            <v>P12C</v>
          </cell>
          <cell r="B23" t="str">
            <v>P12 C</v>
          </cell>
          <cell r="C23" t="str">
            <v>Unit</v>
          </cell>
          <cell r="D23">
            <v>31800</v>
          </cell>
          <cell r="E23">
            <v>14300</v>
          </cell>
          <cell r="F23">
            <v>14310</v>
          </cell>
          <cell r="G23">
            <v>14300</v>
          </cell>
          <cell r="H23">
            <v>0.45</v>
          </cell>
        </row>
        <row r="24">
          <cell r="E24">
            <v>0</v>
          </cell>
          <cell r="F24">
            <v>0</v>
          </cell>
          <cell r="G24">
            <v>0</v>
          </cell>
        </row>
        <row r="25">
          <cell r="A25" t="str">
            <v>BA1</v>
          </cell>
          <cell r="B25" t="str">
            <v xml:space="preserve">  Bongkar A 1 </v>
          </cell>
          <cell r="C25" t="str">
            <v>Unit</v>
          </cell>
          <cell r="E25">
            <v>4600</v>
          </cell>
          <cell r="F25">
            <v>1847.7</v>
          </cell>
          <cell r="G25">
            <v>1800</v>
          </cell>
          <cell r="H25">
            <v>0.4</v>
          </cell>
        </row>
        <row r="26">
          <cell r="A26" t="str">
            <v>BA1A</v>
          </cell>
          <cell r="B26" t="str">
            <v xml:space="preserve">  Bongkar A 1 - A</v>
          </cell>
          <cell r="C26" t="str">
            <v>Unit</v>
          </cell>
          <cell r="E26">
            <v>4600</v>
          </cell>
          <cell r="F26">
            <v>1847.7</v>
          </cell>
          <cell r="G26">
            <v>1800</v>
          </cell>
          <cell r="H26">
            <v>0.4</v>
          </cell>
        </row>
        <row r="27">
          <cell r="A27" t="str">
            <v>BA1B</v>
          </cell>
          <cell r="B27" t="str">
            <v xml:space="preserve">  Bongkar A 1 -   B</v>
          </cell>
          <cell r="C27" t="str">
            <v>Unit</v>
          </cell>
          <cell r="E27">
            <v>4600</v>
          </cell>
          <cell r="F27">
            <v>1847.7</v>
          </cell>
          <cell r="G27">
            <v>1800</v>
          </cell>
          <cell r="H27">
            <v>0.4</v>
          </cell>
        </row>
        <row r="28">
          <cell r="A28" t="str">
            <v>BA2A</v>
          </cell>
          <cell r="B28" t="str">
            <v xml:space="preserve">  Bongkar A 2 - A</v>
          </cell>
          <cell r="C28" t="str">
            <v>Unit</v>
          </cell>
          <cell r="E28">
            <v>7400</v>
          </cell>
          <cell r="F28">
            <v>2996.1000000000004</v>
          </cell>
          <cell r="G28">
            <v>2900</v>
          </cell>
          <cell r="H28">
            <v>0.4</v>
          </cell>
        </row>
        <row r="29">
          <cell r="A29" t="str">
            <v>BA21</v>
          </cell>
          <cell r="B29" t="str">
            <v xml:space="preserve">  Bongkar A 2 - 1</v>
          </cell>
          <cell r="C29" t="str">
            <v>Unit</v>
          </cell>
          <cell r="E29">
            <v>7400</v>
          </cell>
          <cell r="F29">
            <v>2996.1000000000004</v>
          </cell>
          <cell r="G29">
            <v>2900</v>
          </cell>
          <cell r="H29">
            <v>0.4</v>
          </cell>
        </row>
        <row r="30">
          <cell r="A30" t="str">
            <v>BA3</v>
          </cell>
          <cell r="B30" t="str">
            <v xml:space="preserve">  Bongkar A 3</v>
          </cell>
          <cell r="C30" t="str">
            <v>Unit</v>
          </cell>
          <cell r="E30">
            <v>7400</v>
          </cell>
          <cell r="F30">
            <v>2996.1000000000004</v>
          </cell>
          <cell r="G30">
            <v>2900</v>
          </cell>
          <cell r="H30">
            <v>0.4</v>
          </cell>
        </row>
        <row r="31">
          <cell r="A31" t="str">
            <v>BA4</v>
          </cell>
          <cell r="B31" t="str">
            <v xml:space="preserve">  Bongkar A 4</v>
          </cell>
          <cell r="C31" t="str">
            <v>Unit</v>
          </cell>
          <cell r="E31">
            <v>10800</v>
          </cell>
          <cell r="F31">
            <v>4328.1000000000004</v>
          </cell>
          <cell r="G31">
            <v>4300</v>
          </cell>
          <cell r="H31">
            <v>0.4</v>
          </cell>
        </row>
        <row r="32">
          <cell r="A32" t="str">
            <v>BA5</v>
          </cell>
          <cell r="B32" t="str">
            <v xml:space="preserve">  Bongkar A 5</v>
          </cell>
          <cell r="C32" t="str">
            <v>Unit</v>
          </cell>
          <cell r="E32">
            <v>5700</v>
          </cell>
          <cell r="F32">
            <v>2306.7000000000003</v>
          </cell>
          <cell r="G32">
            <v>2300</v>
          </cell>
          <cell r="H32">
            <v>0.4</v>
          </cell>
        </row>
        <row r="33">
          <cell r="A33" t="str">
            <v>BA51</v>
          </cell>
          <cell r="B33" t="str">
            <v xml:space="preserve">  Bongkar A 5 - 1</v>
          </cell>
          <cell r="C33" t="str">
            <v>Unit</v>
          </cell>
          <cell r="E33">
            <v>5700</v>
          </cell>
          <cell r="F33">
            <v>2306.7000000000003</v>
          </cell>
          <cell r="G33">
            <v>2300</v>
          </cell>
          <cell r="H33">
            <v>0.4</v>
          </cell>
        </row>
        <row r="34">
          <cell r="A34" t="str">
            <v>BA52</v>
          </cell>
          <cell r="B34" t="str">
            <v xml:space="preserve">  Bongkar A 5 - 2</v>
          </cell>
          <cell r="C34" t="str">
            <v>Unit</v>
          </cell>
          <cell r="E34">
            <v>5700</v>
          </cell>
          <cell r="F34">
            <v>2306.7000000000003</v>
          </cell>
          <cell r="G34">
            <v>2300</v>
          </cell>
          <cell r="H34">
            <v>0.4</v>
          </cell>
        </row>
        <row r="35">
          <cell r="A35" t="str">
            <v>BA53</v>
          </cell>
          <cell r="B35" t="str">
            <v xml:space="preserve">  Bongkar A 5 - 3</v>
          </cell>
          <cell r="C35" t="str">
            <v>Unit</v>
          </cell>
          <cell r="E35">
            <v>5700</v>
          </cell>
          <cell r="F35">
            <v>2306.7000000000003</v>
          </cell>
          <cell r="G35">
            <v>2300</v>
          </cell>
          <cell r="H35">
            <v>0.4</v>
          </cell>
        </row>
        <row r="36">
          <cell r="A36" t="str">
            <v>BA54</v>
          </cell>
          <cell r="B36" t="str">
            <v xml:space="preserve">  Bongkar A 5 - 4</v>
          </cell>
          <cell r="C36" t="str">
            <v>Unit</v>
          </cell>
          <cell r="E36">
            <v>5700</v>
          </cell>
          <cell r="F36">
            <v>2306.7000000000003</v>
          </cell>
          <cell r="G36">
            <v>2300</v>
          </cell>
          <cell r="H36">
            <v>0.4</v>
          </cell>
        </row>
        <row r="37">
          <cell r="A37" t="str">
            <v>BA6</v>
          </cell>
          <cell r="B37" t="str">
            <v xml:space="preserve">  Bongkar A 6</v>
          </cell>
          <cell r="C37" t="str">
            <v>Unit</v>
          </cell>
          <cell r="E37">
            <v>10800</v>
          </cell>
          <cell r="F37">
            <v>4328.1000000000004</v>
          </cell>
          <cell r="G37">
            <v>4300</v>
          </cell>
          <cell r="H37">
            <v>0.4</v>
          </cell>
        </row>
        <row r="38">
          <cell r="A38" t="str">
            <v>BPP</v>
          </cell>
          <cell r="B38" t="str">
            <v xml:space="preserve">  Bongkar PENGHALANG   Bongkar PANJAT</v>
          </cell>
          <cell r="C38" t="str">
            <v>Unit</v>
          </cell>
          <cell r="E38">
            <v>1600</v>
          </cell>
          <cell r="F38">
            <v>645.30000000000007</v>
          </cell>
          <cell r="G38">
            <v>600</v>
          </cell>
          <cell r="H38">
            <v>0.4</v>
          </cell>
        </row>
        <row r="39">
          <cell r="A39" t="str">
            <v>BP12A</v>
          </cell>
          <cell r="B39" t="str">
            <v xml:space="preserve">  Bongkar P12 A</v>
          </cell>
          <cell r="C39" t="str">
            <v>Unit</v>
          </cell>
          <cell r="E39">
            <v>10900</v>
          </cell>
          <cell r="F39">
            <v>4388.4000000000005</v>
          </cell>
          <cell r="G39">
            <v>4300</v>
          </cell>
          <cell r="H39">
            <v>0.4</v>
          </cell>
        </row>
        <row r="40">
          <cell r="A40" t="str">
            <v>BP12C</v>
          </cell>
          <cell r="B40" t="str">
            <v xml:space="preserve">  Bongkar P12 C</v>
          </cell>
          <cell r="C40" t="str">
            <v>Unit</v>
          </cell>
          <cell r="E40">
            <v>14300</v>
          </cell>
          <cell r="F40">
            <v>5724</v>
          </cell>
          <cell r="G40">
            <v>5700</v>
          </cell>
          <cell r="H40">
            <v>0.4</v>
          </cell>
        </row>
        <row r="41">
          <cell r="F41">
            <v>0</v>
          </cell>
          <cell r="G41">
            <v>0</v>
          </cell>
        </row>
        <row r="42">
          <cell r="B42" t="str">
            <v>KONSTRUKSI JTM 3 PHASA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C1</v>
          </cell>
          <cell r="B43" t="str">
            <v>C 1</v>
          </cell>
          <cell r="C43" t="str">
            <v>Unit</v>
          </cell>
          <cell r="D43">
            <v>26250</v>
          </cell>
          <cell r="E43">
            <v>11800</v>
          </cell>
          <cell r="F43">
            <v>11812.5</v>
          </cell>
          <cell r="G43">
            <v>11800</v>
          </cell>
          <cell r="H43">
            <v>0.45</v>
          </cell>
        </row>
        <row r="44">
          <cell r="A44" t="str">
            <v>C11</v>
          </cell>
          <cell r="B44" t="str">
            <v>C 1 - 1</v>
          </cell>
          <cell r="C44" t="str">
            <v>Unit</v>
          </cell>
          <cell r="D44">
            <v>26250</v>
          </cell>
          <cell r="E44">
            <v>11800</v>
          </cell>
          <cell r="F44">
            <v>11812.5</v>
          </cell>
          <cell r="G44">
            <v>11800</v>
          </cell>
          <cell r="H44">
            <v>0.45</v>
          </cell>
        </row>
        <row r="45">
          <cell r="A45" t="str">
            <v>C1A</v>
          </cell>
          <cell r="B45" t="str">
            <v>C 1 - A</v>
          </cell>
          <cell r="C45" t="str">
            <v>Unit</v>
          </cell>
          <cell r="D45">
            <v>27285</v>
          </cell>
          <cell r="E45">
            <v>12200</v>
          </cell>
          <cell r="F45">
            <v>12278.25</v>
          </cell>
          <cell r="G45">
            <v>12200</v>
          </cell>
          <cell r="H45">
            <v>0.45</v>
          </cell>
        </row>
        <row r="46">
          <cell r="A46" t="str">
            <v>C1C</v>
          </cell>
          <cell r="B46" t="str">
            <v>C 1 - C</v>
          </cell>
          <cell r="C46" t="str">
            <v>Unit</v>
          </cell>
          <cell r="D46">
            <v>26250</v>
          </cell>
          <cell r="E46">
            <v>11800</v>
          </cell>
          <cell r="F46">
            <v>11812.5</v>
          </cell>
          <cell r="G46">
            <v>11800</v>
          </cell>
          <cell r="H46">
            <v>0.45</v>
          </cell>
        </row>
        <row r="47">
          <cell r="A47" t="str">
            <v>C2</v>
          </cell>
          <cell r="B47" t="str">
            <v xml:space="preserve">C 2 </v>
          </cell>
          <cell r="C47" t="str">
            <v>Unit</v>
          </cell>
          <cell r="D47">
            <v>32010</v>
          </cell>
          <cell r="E47">
            <v>14400</v>
          </cell>
          <cell r="F47">
            <v>14404.5</v>
          </cell>
          <cell r="G47">
            <v>14400</v>
          </cell>
          <cell r="H47">
            <v>0.45</v>
          </cell>
        </row>
        <row r="48">
          <cell r="A48" t="str">
            <v>C2A</v>
          </cell>
          <cell r="B48" t="str">
            <v>C 2 - A</v>
          </cell>
          <cell r="C48" t="str">
            <v>Unit</v>
          </cell>
          <cell r="D48">
            <v>32010</v>
          </cell>
          <cell r="E48">
            <v>14400</v>
          </cell>
          <cell r="F48">
            <v>14404.5</v>
          </cell>
          <cell r="G48">
            <v>14400</v>
          </cell>
          <cell r="H48">
            <v>0.45</v>
          </cell>
        </row>
        <row r="49">
          <cell r="A49" t="str">
            <v>C21</v>
          </cell>
          <cell r="B49" t="str">
            <v>C 2 - 1</v>
          </cell>
          <cell r="C49" t="str">
            <v>Unit</v>
          </cell>
          <cell r="D49">
            <v>32010</v>
          </cell>
          <cell r="E49">
            <v>14400</v>
          </cell>
          <cell r="F49">
            <v>14404.5</v>
          </cell>
          <cell r="G49">
            <v>14400</v>
          </cell>
          <cell r="H49">
            <v>0.45</v>
          </cell>
        </row>
        <row r="50">
          <cell r="A50" t="str">
            <v>C3</v>
          </cell>
          <cell r="B50" t="str">
            <v>C 3</v>
          </cell>
          <cell r="C50" t="str">
            <v>Unit</v>
          </cell>
          <cell r="D50">
            <v>32010</v>
          </cell>
          <cell r="E50">
            <v>14400</v>
          </cell>
          <cell r="F50">
            <v>14404.5</v>
          </cell>
          <cell r="G50">
            <v>14400</v>
          </cell>
          <cell r="H50">
            <v>0.45</v>
          </cell>
        </row>
        <row r="51">
          <cell r="A51" t="str">
            <v>C7</v>
          </cell>
          <cell r="B51" t="str">
            <v>C 7</v>
          </cell>
          <cell r="C51" t="str">
            <v>Unit</v>
          </cell>
          <cell r="D51">
            <v>32010</v>
          </cell>
          <cell r="E51">
            <v>14400</v>
          </cell>
          <cell r="F51">
            <v>14404.5</v>
          </cell>
          <cell r="G51">
            <v>14400</v>
          </cell>
          <cell r="H51">
            <v>0.45</v>
          </cell>
        </row>
        <row r="52">
          <cell r="A52" t="str">
            <v>C7A</v>
          </cell>
          <cell r="B52" t="str">
            <v>C 7 - A</v>
          </cell>
          <cell r="C52" t="str">
            <v>Unit</v>
          </cell>
          <cell r="D52">
            <v>40790</v>
          </cell>
          <cell r="E52">
            <v>18300</v>
          </cell>
          <cell r="F52">
            <v>18355.5</v>
          </cell>
          <cell r="G52">
            <v>18300</v>
          </cell>
          <cell r="H52">
            <v>0.45</v>
          </cell>
        </row>
        <row r="53">
          <cell r="A53" t="str">
            <v>C8</v>
          </cell>
          <cell r="B53" t="str">
            <v>C 8</v>
          </cell>
          <cell r="C53" t="str">
            <v>Unit</v>
          </cell>
          <cell r="D53">
            <v>66145</v>
          </cell>
          <cell r="E53">
            <v>29700</v>
          </cell>
          <cell r="F53">
            <v>29765.25</v>
          </cell>
          <cell r="G53">
            <v>29700</v>
          </cell>
          <cell r="H53">
            <v>0.45</v>
          </cell>
        </row>
        <row r="54">
          <cell r="A54" t="str">
            <v>C8A</v>
          </cell>
          <cell r="B54" t="str">
            <v>C 8 - A</v>
          </cell>
          <cell r="C54" t="str">
            <v>Unit</v>
          </cell>
          <cell r="D54">
            <v>66145</v>
          </cell>
          <cell r="E54">
            <v>29700</v>
          </cell>
          <cell r="F54">
            <v>29765.25</v>
          </cell>
          <cell r="G54">
            <v>29700</v>
          </cell>
          <cell r="H54">
            <v>0.45</v>
          </cell>
        </row>
        <row r="55">
          <cell r="A55" t="str">
            <v>C8B</v>
          </cell>
          <cell r="B55" t="str">
            <v>C 8 - B</v>
          </cell>
          <cell r="C55" t="str">
            <v>Unit</v>
          </cell>
          <cell r="D55">
            <v>66145</v>
          </cell>
          <cell r="E55">
            <v>29700</v>
          </cell>
          <cell r="F55">
            <v>29765.25</v>
          </cell>
          <cell r="G55">
            <v>29700</v>
          </cell>
          <cell r="H55">
            <v>0.45</v>
          </cell>
        </row>
        <row r="56">
          <cell r="A56" t="str">
            <v>C9</v>
          </cell>
          <cell r="B56" t="str">
            <v>C 9</v>
          </cell>
          <cell r="C56" t="str">
            <v>Unit</v>
          </cell>
          <cell r="D56">
            <v>26250</v>
          </cell>
          <cell r="E56">
            <v>11800</v>
          </cell>
          <cell r="F56">
            <v>11812.5</v>
          </cell>
          <cell r="G56">
            <v>11800</v>
          </cell>
          <cell r="H56">
            <v>0.45</v>
          </cell>
        </row>
        <row r="57">
          <cell r="A57" t="str">
            <v>C10</v>
          </cell>
          <cell r="B57" t="str">
            <v>C 10</v>
          </cell>
          <cell r="C57" t="str">
            <v>Unit</v>
          </cell>
          <cell r="D57">
            <v>32010</v>
          </cell>
          <cell r="E57">
            <v>14400</v>
          </cell>
          <cell r="F57">
            <v>14404.5</v>
          </cell>
          <cell r="G57">
            <v>14400</v>
          </cell>
          <cell r="H57">
            <v>0.45</v>
          </cell>
        </row>
        <row r="58">
          <cell r="A58" t="str">
            <v>C11</v>
          </cell>
          <cell r="B58" t="str">
            <v>C 11</v>
          </cell>
          <cell r="C58" t="str">
            <v>Unit</v>
          </cell>
          <cell r="D58">
            <v>32010</v>
          </cell>
          <cell r="E58">
            <v>14400</v>
          </cell>
          <cell r="F58">
            <v>14404.5</v>
          </cell>
          <cell r="G58">
            <v>14400</v>
          </cell>
          <cell r="H58">
            <v>0.45</v>
          </cell>
        </row>
        <row r="60">
          <cell r="A60" t="str">
            <v>BC1</v>
          </cell>
          <cell r="B60" t="str">
            <v xml:space="preserve">  Bongkar C 1</v>
          </cell>
          <cell r="C60" t="str">
            <v>Unit</v>
          </cell>
          <cell r="E60">
            <v>11800</v>
          </cell>
          <cell r="F60">
            <v>4725</v>
          </cell>
          <cell r="G60">
            <v>4700</v>
          </cell>
          <cell r="H60">
            <v>0.4</v>
          </cell>
        </row>
        <row r="61">
          <cell r="A61" t="str">
            <v>BC11</v>
          </cell>
          <cell r="B61" t="str">
            <v xml:space="preserve">  Bongkar C 1 - 1</v>
          </cell>
          <cell r="C61" t="str">
            <v>Unit</v>
          </cell>
          <cell r="E61">
            <v>11800</v>
          </cell>
          <cell r="F61">
            <v>4725</v>
          </cell>
          <cell r="G61">
            <v>4700</v>
          </cell>
          <cell r="H61">
            <v>0.4</v>
          </cell>
        </row>
        <row r="62">
          <cell r="A62" t="str">
            <v>BC1A</v>
          </cell>
          <cell r="B62" t="str">
            <v xml:space="preserve">  Bongkar C 1 - A</v>
          </cell>
          <cell r="C62" t="str">
            <v>Unit</v>
          </cell>
          <cell r="E62">
            <v>12200</v>
          </cell>
          <cell r="F62">
            <v>4911.3</v>
          </cell>
          <cell r="G62">
            <v>4900</v>
          </cell>
          <cell r="H62">
            <v>0.4</v>
          </cell>
        </row>
        <row r="63">
          <cell r="A63" t="str">
            <v>BC1BC</v>
          </cell>
          <cell r="B63" t="str">
            <v xml:space="preserve">  Bongkar C 1 -  C</v>
          </cell>
          <cell r="C63" t="str">
            <v>Unit</v>
          </cell>
          <cell r="E63">
            <v>11800</v>
          </cell>
          <cell r="F63">
            <v>4725</v>
          </cell>
          <cell r="G63">
            <v>4700</v>
          </cell>
          <cell r="H63">
            <v>0.4</v>
          </cell>
        </row>
        <row r="64">
          <cell r="A64" t="str">
            <v>BC2</v>
          </cell>
          <cell r="B64" t="str">
            <v xml:space="preserve">  Bongkar C 2 </v>
          </cell>
          <cell r="C64" t="str">
            <v>Unit</v>
          </cell>
          <cell r="E64">
            <v>14400</v>
          </cell>
          <cell r="F64">
            <v>5761.8</v>
          </cell>
          <cell r="G64">
            <v>5700</v>
          </cell>
          <cell r="H64">
            <v>0.4</v>
          </cell>
        </row>
        <row r="65">
          <cell r="A65" t="str">
            <v>BC2A</v>
          </cell>
          <cell r="B65" t="str">
            <v xml:space="preserve">  Bongkar C 2 - A</v>
          </cell>
          <cell r="C65" t="str">
            <v>Unit</v>
          </cell>
          <cell r="E65">
            <v>14400</v>
          </cell>
          <cell r="F65">
            <v>5761.8</v>
          </cell>
          <cell r="G65">
            <v>5700</v>
          </cell>
          <cell r="H65">
            <v>0.4</v>
          </cell>
        </row>
        <row r="66">
          <cell r="A66" t="str">
            <v>BC21</v>
          </cell>
          <cell r="B66" t="str">
            <v xml:space="preserve">  Bongkar C 2 - 1</v>
          </cell>
          <cell r="C66" t="str">
            <v>Unit</v>
          </cell>
          <cell r="E66">
            <v>14400</v>
          </cell>
          <cell r="F66">
            <v>5761.8</v>
          </cell>
          <cell r="G66">
            <v>5700</v>
          </cell>
          <cell r="H66">
            <v>0.4</v>
          </cell>
        </row>
        <row r="67">
          <cell r="A67" t="str">
            <v>BC3</v>
          </cell>
          <cell r="B67" t="str">
            <v xml:space="preserve">  Bongkar C 3</v>
          </cell>
          <cell r="C67" t="str">
            <v>Unit</v>
          </cell>
          <cell r="E67">
            <v>14400</v>
          </cell>
          <cell r="F67">
            <v>5761.8</v>
          </cell>
          <cell r="G67">
            <v>5700</v>
          </cell>
          <cell r="H67">
            <v>0.4</v>
          </cell>
        </row>
        <row r="68">
          <cell r="A68" t="str">
            <v>BC7</v>
          </cell>
          <cell r="B68" t="str">
            <v xml:space="preserve">  Bongkar C 7</v>
          </cell>
          <cell r="C68" t="str">
            <v>Unit</v>
          </cell>
          <cell r="E68">
            <v>14400</v>
          </cell>
          <cell r="F68">
            <v>5761.8</v>
          </cell>
          <cell r="G68">
            <v>5700</v>
          </cell>
          <cell r="H68">
            <v>0.4</v>
          </cell>
        </row>
        <row r="69">
          <cell r="A69" t="str">
            <v>BC7A</v>
          </cell>
          <cell r="B69" t="str">
            <v xml:space="preserve">  Bongkar C 7 - A</v>
          </cell>
          <cell r="C69" t="str">
            <v>Unit</v>
          </cell>
          <cell r="E69">
            <v>18300</v>
          </cell>
          <cell r="F69">
            <v>7342.2000000000007</v>
          </cell>
          <cell r="G69">
            <v>7300</v>
          </cell>
          <cell r="H69">
            <v>0.4</v>
          </cell>
        </row>
        <row r="70">
          <cell r="A70" t="str">
            <v>BC8</v>
          </cell>
          <cell r="B70" t="str">
            <v xml:space="preserve">  Bongkar C 8</v>
          </cell>
          <cell r="C70" t="str">
            <v>Unit</v>
          </cell>
          <cell r="E70">
            <v>29700</v>
          </cell>
          <cell r="F70">
            <v>11906.1</v>
          </cell>
          <cell r="G70">
            <v>11900</v>
          </cell>
          <cell r="H70">
            <v>0.4</v>
          </cell>
        </row>
        <row r="71">
          <cell r="A71" t="str">
            <v>BC8A</v>
          </cell>
          <cell r="B71" t="str">
            <v xml:space="preserve">  Bongkar C 8 - A</v>
          </cell>
          <cell r="C71" t="str">
            <v>Unit</v>
          </cell>
          <cell r="E71">
            <v>29700</v>
          </cell>
          <cell r="F71">
            <v>11906.1</v>
          </cell>
          <cell r="G71">
            <v>11900</v>
          </cell>
          <cell r="H71">
            <v>0.4</v>
          </cell>
        </row>
        <row r="72">
          <cell r="A72" t="str">
            <v>BC8B</v>
          </cell>
          <cell r="B72" t="str">
            <v xml:space="preserve">  Bongkar C 8 -   B</v>
          </cell>
          <cell r="C72" t="str">
            <v>Unit</v>
          </cell>
          <cell r="E72">
            <v>29700</v>
          </cell>
          <cell r="F72">
            <v>11906.1</v>
          </cell>
          <cell r="G72">
            <v>11900</v>
          </cell>
          <cell r="H72">
            <v>0.4</v>
          </cell>
        </row>
        <row r="73">
          <cell r="A73" t="str">
            <v>BC9</v>
          </cell>
          <cell r="B73" t="str">
            <v xml:space="preserve">  Bongkar C 9</v>
          </cell>
          <cell r="C73" t="str">
            <v>Unit</v>
          </cell>
          <cell r="E73">
            <v>11800</v>
          </cell>
          <cell r="F73">
            <v>4725</v>
          </cell>
          <cell r="G73">
            <v>4700</v>
          </cell>
          <cell r="H73">
            <v>0.4</v>
          </cell>
        </row>
        <row r="74">
          <cell r="A74" t="str">
            <v>BC10</v>
          </cell>
          <cell r="B74" t="str">
            <v xml:space="preserve">  Bongkar C 10</v>
          </cell>
          <cell r="C74" t="str">
            <v>Unit</v>
          </cell>
          <cell r="E74">
            <v>14400</v>
          </cell>
          <cell r="F74">
            <v>5761.8</v>
          </cell>
          <cell r="G74">
            <v>5700</v>
          </cell>
          <cell r="H74">
            <v>0.4</v>
          </cell>
        </row>
        <row r="75">
          <cell r="A75" t="str">
            <v>BC11</v>
          </cell>
          <cell r="B75" t="str">
            <v xml:space="preserve">  Bongkar C 11</v>
          </cell>
          <cell r="C75" t="str">
            <v>Unit</v>
          </cell>
          <cell r="E75">
            <v>14400</v>
          </cell>
          <cell r="F75">
            <v>5761.8</v>
          </cell>
          <cell r="G75">
            <v>5700</v>
          </cell>
          <cell r="H75">
            <v>0.4</v>
          </cell>
        </row>
        <row r="77">
          <cell r="B77" t="str">
            <v>KONSTRUKSI GUY, PENTANAHAN DAN</v>
          </cell>
          <cell r="E77">
            <v>0</v>
          </cell>
          <cell r="F77">
            <v>0</v>
          </cell>
          <cell r="G77">
            <v>0</v>
          </cell>
        </row>
        <row r="78">
          <cell r="B78" t="str">
            <v>PERLENGKAPAN TAMBAHAN</v>
          </cell>
          <cell r="E78">
            <v>0</v>
          </cell>
          <cell r="F78">
            <v>0</v>
          </cell>
          <cell r="G78">
            <v>0</v>
          </cell>
        </row>
        <row r="79">
          <cell r="A79" t="str">
            <v>M211</v>
          </cell>
          <cell r="B79" t="str">
            <v>M 2 - 11</v>
          </cell>
          <cell r="C79" t="str">
            <v>Unit</v>
          </cell>
          <cell r="D79">
            <v>22395</v>
          </cell>
          <cell r="E79">
            <v>10000</v>
          </cell>
          <cell r="F79">
            <v>11100</v>
          </cell>
          <cell r="G79">
            <v>11100</v>
          </cell>
          <cell r="H79">
            <v>0.45</v>
          </cell>
        </row>
        <row r="80">
          <cell r="A80" t="str">
            <v>M211M</v>
          </cell>
          <cell r="B80" t="str">
            <v>CM 2 - 11 M</v>
          </cell>
          <cell r="C80" t="str">
            <v>Unit</v>
          </cell>
          <cell r="D80">
            <v>25840</v>
          </cell>
          <cell r="E80">
            <v>11600</v>
          </cell>
          <cell r="F80">
            <v>11628</v>
          </cell>
          <cell r="G80">
            <v>11600</v>
          </cell>
          <cell r="H80">
            <v>0.45</v>
          </cell>
        </row>
        <row r="81">
          <cell r="A81" t="str">
            <v>M212</v>
          </cell>
          <cell r="B81" t="str">
            <v>M 2 - 12</v>
          </cell>
          <cell r="C81" t="str">
            <v>Unit</v>
          </cell>
          <cell r="D81">
            <v>4935</v>
          </cell>
          <cell r="E81">
            <v>2200</v>
          </cell>
          <cell r="F81">
            <v>2220.75</v>
          </cell>
          <cell r="G81">
            <v>2200</v>
          </cell>
          <cell r="H81">
            <v>0.45</v>
          </cell>
        </row>
        <row r="82">
          <cell r="A82" t="str">
            <v>M212A</v>
          </cell>
          <cell r="B82" t="str">
            <v>M 2 - 12A</v>
          </cell>
          <cell r="C82" t="str">
            <v>Unit</v>
          </cell>
          <cell r="D82">
            <v>6655</v>
          </cell>
          <cell r="E82">
            <v>2900</v>
          </cell>
          <cell r="F82">
            <v>2994.75</v>
          </cell>
          <cell r="G82">
            <v>2900</v>
          </cell>
          <cell r="H82">
            <v>0.45</v>
          </cell>
        </row>
        <row r="83">
          <cell r="A83" t="str">
            <v>M215</v>
          </cell>
          <cell r="B83" t="str">
            <v>M 2 - 15</v>
          </cell>
          <cell r="C83" t="str">
            <v>Unit</v>
          </cell>
          <cell r="D83">
            <v>69520</v>
          </cell>
          <cell r="E83">
            <v>31200</v>
          </cell>
          <cell r="F83">
            <v>31284</v>
          </cell>
          <cell r="G83">
            <v>31200</v>
          </cell>
          <cell r="H83">
            <v>0.45</v>
          </cell>
        </row>
        <row r="84">
          <cell r="A84" t="str">
            <v>M34</v>
          </cell>
          <cell r="B84" t="str">
            <v>M 3 - 4</v>
          </cell>
          <cell r="C84" t="str">
            <v>Unit</v>
          </cell>
          <cell r="D84">
            <v>24045</v>
          </cell>
          <cell r="E84">
            <v>10800</v>
          </cell>
          <cell r="F84">
            <v>10820.25</v>
          </cell>
          <cell r="G84">
            <v>10800</v>
          </cell>
          <cell r="H84">
            <v>0.45</v>
          </cell>
        </row>
        <row r="85">
          <cell r="A85" t="str">
            <v>M55</v>
          </cell>
          <cell r="B85" t="str">
            <v>M 5 - 2 / M 5 - 4 / M 5 - 5</v>
          </cell>
          <cell r="C85" t="str">
            <v>Unit</v>
          </cell>
          <cell r="D85">
            <v>10265</v>
          </cell>
          <cell r="E85">
            <v>4600</v>
          </cell>
          <cell r="F85">
            <v>4619.25</v>
          </cell>
          <cell r="G85">
            <v>4600</v>
          </cell>
          <cell r="H85">
            <v>0.45</v>
          </cell>
        </row>
        <row r="86">
          <cell r="A86" t="str">
            <v>M53</v>
          </cell>
          <cell r="B86" t="str">
            <v>M 5 - 3</v>
          </cell>
          <cell r="C86" t="str">
            <v>Unit</v>
          </cell>
          <cell r="D86">
            <v>7715</v>
          </cell>
          <cell r="E86">
            <v>3400</v>
          </cell>
          <cell r="F86">
            <v>3471.75</v>
          </cell>
          <cell r="G86">
            <v>3400</v>
          </cell>
          <cell r="H86">
            <v>0.45</v>
          </cell>
        </row>
        <row r="87">
          <cell r="A87" t="str">
            <v>M59</v>
          </cell>
          <cell r="B87" t="str">
            <v>M 5 - 6 / M 5 - 9 / M 5 - 10</v>
          </cell>
          <cell r="C87" t="str">
            <v>Unit</v>
          </cell>
          <cell r="D87">
            <v>24045</v>
          </cell>
          <cell r="E87">
            <v>10800</v>
          </cell>
          <cell r="F87">
            <v>10820.25</v>
          </cell>
          <cell r="G87">
            <v>10800</v>
          </cell>
          <cell r="H87">
            <v>0.45</v>
          </cell>
        </row>
        <row r="88">
          <cell r="A88" t="str">
            <v>M512</v>
          </cell>
          <cell r="B88" t="str">
            <v>M 5 - 12</v>
          </cell>
          <cell r="C88" t="str">
            <v>Unit</v>
          </cell>
          <cell r="D88">
            <v>7715</v>
          </cell>
          <cell r="E88">
            <v>3400</v>
          </cell>
          <cell r="F88">
            <v>3471.75</v>
          </cell>
          <cell r="G88">
            <v>3400</v>
          </cell>
          <cell r="H88">
            <v>0.45</v>
          </cell>
        </row>
        <row r="89">
          <cell r="A89" t="str">
            <v>M513</v>
          </cell>
          <cell r="B89" t="str">
            <v>M 5 - 13</v>
          </cell>
          <cell r="C89" t="str">
            <v>Unit</v>
          </cell>
          <cell r="D89">
            <v>7715</v>
          </cell>
          <cell r="E89">
            <v>3400</v>
          </cell>
          <cell r="F89">
            <v>3471.75</v>
          </cell>
          <cell r="G89">
            <v>3400</v>
          </cell>
          <cell r="H89">
            <v>0.45</v>
          </cell>
        </row>
        <row r="90">
          <cell r="A90" t="str">
            <v>M516</v>
          </cell>
          <cell r="B90" t="str">
            <v>M 5 - 16</v>
          </cell>
          <cell r="C90" t="str">
            <v>Unit</v>
          </cell>
          <cell r="D90">
            <v>7715</v>
          </cell>
          <cell r="E90">
            <v>3400</v>
          </cell>
          <cell r="F90">
            <v>3471.75</v>
          </cell>
          <cell r="G90">
            <v>3400</v>
          </cell>
          <cell r="H90">
            <v>0.45</v>
          </cell>
        </row>
        <row r="91">
          <cell r="A91" t="str">
            <v>M520</v>
          </cell>
          <cell r="B91" t="str">
            <v>M 5 - 8 / M 5 - 20</v>
          </cell>
          <cell r="C91" t="str">
            <v>Unit</v>
          </cell>
          <cell r="D91">
            <v>16855</v>
          </cell>
          <cell r="E91">
            <v>7500</v>
          </cell>
          <cell r="F91">
            <v>7584.75</v>
          </cell>
          <cell r="G91">
            <v>7500</v>
          </cell>
          <cell r="H91">
            <v>0.45</v>
          </cell>
        </row>
        <row r="92">
          <cell r="A92" t="str">
            <v>M41A</v>
          </cell>
          <cell r="B92" t="str">
            <v xml:space="preserve"> M40 - 10 ( 35 - 70 )</v>
          </cell>
          <cell r="C92" t="str">
            <v>Unit</v>
          </cell>
          <cell r="D92">
            <v>4770</v>
          </cell>
          <cell r="E92">
            <v>2100</v>
          </cell>
          <cell r="F92">
            <v>2146.5</v>
          </cell>
          <cell r="G92">
            <v>2100</v>
          </cell>
          <cell r="H92">
            <v>0.45</v>
          </cell>
        </row>
        <row r="93">
          <cell r="A93" t="str">
            <v>M41B</v>
          </cell>
          <cell r="B93" t="str">
            <v xml:space="preserve"> M40 - 10 ( 150 - 240 )</v>
          </cell>
          <cell r="C93" t="str">
            <v>Unit</v>
          </cell>
          <cell r="D93">
            <v>4770</v>
          </cell>
          <cell r="E93">
            <v>2100</v>
          </cell>
          <cell r="F93">
            <v>2146.5</v>
          </cell>
          <cell r="G93">
            <v>2100</v>
          </cell>
          <cell r="H93">
            <v>0.45</v>
          </cell>
        </row>
        <row r="94">
          <cell r="A94" t="str">
            <v>M4211</v>
          </cell>
          <cell r="B94" t="str">
            <v xml:space="preserve"> M42 - 11</v>
          </cell>
          <cell r="C94" t="str">
            <v>Unit</v>
          </cell>
          <cell r="D94">
            <v>13250</v>
          </cell>
          <cell r="E94">
            <v>5900</v>
          </cell>
          <cell r="F94">
            <v>5962.5</v>
          </cell>
          <cell r="G94">
            <v>5900</v>
          </cell>
          <cell r="H94">
            <v>0.45</v>
          </cell>
        </row>
        <row r="95">
          <cell r="A95" t="str">
            <v>E11</v>
          </cell>
          <cell r="B95" t="str">
            <v>E 1 - 1</v>
          </cell>
          <cell r="C95" t="str">
            <v>Unit</v>
          </cell>
          <cell r="D95">
            <v>12813.28</v>
          </cell>
          <cell r="E95">
            <v>5700</v>
          </cell>
          <cell r="F95">
            <v>5765.9760000000006</v>
          </cell>
          <cell r="G95">
            <v>5700</v>
          </cell>
          <cell r="H95">
            <v>0.45</v>
          </cell>
        </row>
        <row r="96">
          <cell r="A96" t="str">
            <v>E12</v>
          </cell>
          <cell r="B96" t="str">
            <v>E 1 - 2</v>
          </cell>
          <cell r="C96" t="str">
            <v>Unit</v>
          </cell>
          <cell r="D96">
            <v>12813.28</v>
          </cell>
          <cell r="E96">
            <v>5700</v>
          </cell>
          <cell r="F96">
            <v>5765.9760000000006</v>
          </cell>
          <cell r="G96">
            <v>5700</v>
          </cell>
          <cell r="H96">
            <v>0.45</v>
          </cell>
        </row>
        <row r="97">
          <cell r="A97" t="str">
            <v>E13</v>
          </cell>
          <cell r="B97" t="str">
            <v>E 1 - 3</v>
          </cell>
          <cell r="C97" t="str">
            <v>Unit</v>
          </cell>
          <cell r="D97">
            <v>12813.28</v>
          </cell>
          <cell r="E97">
            <v>5700</v>
          </cell>
          <cell r="F97">
            <v>5765.9760000000006</v>
          </cell>
          <cell r="G97">
            <v>5700</v>
          </cell>
          <cell r="H97">
            <v>0.45</v>
          </cell>
        </row>
        <row r="98">
          <cell r="A98" t="str">
            <v>E22</v>
          </cell>
          <cell r="B98" t="str">
            <v>E 2 - 2</v>
          </cell>
          <cell r="C98" t="str">
            <v>Unit</v>
          </cell>
          <cell r="D98">
            <v>16855</v>
          </cell>
          <cell r="E98">
            <v>7500</v>
          </cell>
          <cell r="F98">
            <v>7584.75</v>
          </cell>
          <cell r="G98">
            <v>7500</v>
          </cell>
          <cell r="H98">
            <v>0.45</v>
          </cell>
        </row>
        <row r="99">
          <cell r="A99" t="str">
            <v>E23</v>
          </cell>
          <cell r="B99" t="str">
            <v>E 2 - 3</v>
          </cell>
          <cell r="C99" t="str">
            <v>Unit</v>
          </cell>
          <cell r="D99">
            <v>16855</v>
          </cell>
          <cell r="E99">
            <v>7500</v>
          </cell>
          <cell r="F99">
            <v>7584.75</v>
          </cell>
          <cell r="G99">
            <v>7500</v>
          </cell>
          <cell r="H99">
            <v>0.45</v>
          </cell>
        </row>
        <row r="100">
          <cell r="A100" t="str">
            <v>F12</v>
          </cell>
          <cell r="B100" t="str">
            <v>F 1 - 2</v>
          </cell>
          <cell r="C100" t="str">
            <v>Unit</v>
          </cell>
          <cell r="D100">
            <v>14470</v>
          </cell>
          <cell r="E100">
            <v>6500</v>
          </cell>
          <cell r="F100">
            <v>6511.5</v>
          </cell>
          <cell r="G100">
            <v>6500</v>
          </cell>
          <cell r="H100">
            <v>0.45</v>
          </cell>
        </row>
        <row r="101">
          <cell r="A101" t="str">
            <v>F13</v>
          </cell>
          <cell r="B101" t="str">
            <v>F 1 - 3</v>
          </cell>
          <cell r="C101" t="str">
            <v>Unit</v>
          </cell>
          <cell r="D101">
            <v>17060</v>
          </cell>
          <cell r="E101">
            <v>7600</v>
          </cell>
          <cell r="F101">
            <v>7677</v>
          </cell>
          <cell r="G101">
            <v>7600</v>
          </cell>
          <cell r="H101">
            <v>0.45</v>
          </cell>
        </row>
        <row r="102">
          <cell r="A102" t="str">
            <v>REC</v>
          </cell>
          <cell r="B102" t="str">
            <v>M 5 - 24 (RECLOSER 3 PHASA 20 KV, 560 A)</v>
          </cell>
          <cell r="C102" t="str">
            <v>Unit</v>
          </cell>
          <cell r="D102">
            <v>1570920</v>
          </cell>
          <cell r="E102">
            <v>200000</v>
          </cell>
          <cell r="F102">
            <v>200000</v>
          </cell>
          <cell r="G102">
            <v>200000</v>
          </cell>
        </row>
        <row r="103">
          <cell r="A103" t="str">
            <v>ABSW</v>
          </cell>
          <cell r="B103" t="str">
            <v>M 3 - 16 ABSW</v>
          </cell>
          <cell r="C103" t="str">
            <v>Unit</v>
          </cell>
          <cell r="D103">
            <v>640770</v>
          </cell>
          <cell r="E103">
            <v>250000</v>
          </cell>
          <cell r="F103">
            <v>250000</v>
          </cell>
          <cell r="G103">
            <v>250000</v>
          </cell>
        </row>
        <row r="104">
          <cell r="B104" t="str">
            <v>Penghalang Panjat dan Papan Peringatan</v>
          </cell>
          <cell r="C104" t="str">
            <v>Unit</v>
          </cell>
          <cell r="D104">
            <v>3830</v>
          </cell>
          <cell r="E104">
            <v>1900</v>
          </cell>
          <cell r="F104">
            <v>1900</v>
          </cell>
          <cell r="G104">
            <v>1900</v>
          </cell>
        </row>
        <row r="105">
          <cell r="A105" t="str">
            <v>SC3</v>
          </cell>
          <cell r="B105" t="str">
            <v>Sectionalizer 3 Phasa</v>
          </cell>
          <cell r="C105" t="str">
            <v>Unit</v>
          </cell>
          <cell r="D105">
            <v>1312545</v>
          </cell>
          <cell r="E105">
            <v>200000</v>
          </cell>
          <cell r="F105">
            <v>200000</v>
          </cell>
          <cell r="G105">
            <v>200000</v>
          </cell>
        </row>
        <row r="106">
          <cell r="A106" t="str">
            <v>DS</v>
          </cell>
          <cell r="B106" t="str">
            <v>Pasang DS</v>
          </cell>
          <cell r="C106" t="str">
            <v>Unit</v>
          </cell>
        </row>
        <row r="108">
          <cell r="A108" t="str">
            <v>BM211</v>
          </cell>
          <cell r="B108" t="str">
            <v xml:space="preserve">  Bongkar M 2 - 11</v>
          </cell>
          <cell r="C108" t="str">
            <v>Unit</v>
          </cell>
          <cell r="F108">
            <v>6600</v>
          </cell>
          <cell r="G108">
            <v>6600</v>
          </cell>
          <cell r="H108">
            <v>0.4</v>
          </cell>
        </row>
        <row r="109">
          <cell r="A109" t="str">
            <v>BCM2-11</v>
          </cell>
          <cell r="B109" t="str">
            <v xml:space="preserve">  Bongkar C M 2 - 11  M</v>
          </cell>
          <cell r="C109" t="str">
            <v>Unit</v>
          </cell>
          <cell r="F109">
            <v>4651.2</v>
          </cell>
          <cell r="G109">
            <v>4600</v>
          </cell>
          <cell r="H109">
            <v>0.4</v>
          </cell>
        </row>
        <row r="110">
          <cell r="A110" t="str">
            <v>BM212</v>
          </cell>
          <cell r="B110" t="str">
            <v xml:space="preserve">  Bongkar M 2 - 12</v>
          </cell>
          <cell r="C110" t="str">
            <v>Unit</v>
          </cell>
          <cell r="F110">
            <v>888.30000000000007</v>
          </cell>
          <cell r="G110">
            <v>800</v>
          </cell>
          <cell r="H110">
            <v>0.4</v>
          </cell>
        </row>
        <row r="111">
          <cell r="A111" t="str">
            <v>BM212A</v>
          </cell>
          <cell r="B111" t="str">
            <v xml:space="preserve">  Bongkar M 2 - 12A</v>
          </cell>
          <cell r="C111" t="str">
            <v>Unit</v>
          </cell>
          <cell r="F111">
            <v>1197.9000000000001</v>
          </cell>
          <cell r="G111">
            <v>1100</v>
          </cell>
          <cell r="H111">
            <v>0.4</v>
          </cell>
        </row>
        <row r="112">
          <cell r="A112" t="str">
            <v>BM215</v>
          </cell>
          <cell r="B112" t="str">
            <v xml:space="preserve">  Bongkar M 2 - 15</v>
          </cell>
          <cell r="C112" t="str">
            <v>Unit</v>
          </cell>
          <cell r="F112">
            <v>12513.6</v>
          </cell>
          <cell r="G112">
            <v>12500</v>
          </cell>
          <cell r="H112">
            <v>0.4</v>
          </cell>
        </row>
        <row r="113">
          <cell r="A113" t="str">
            <v>BM34</v>
          </cell>
          <cell r="B113" t="str">
            <v xml:space="preserve">  Bongkar M 3 - 4</v>
          </cell>
          <cell r="C113" t="str">
            <v>Unit</v>
          </cell>
          <cell r="F113">
            <v>4328.1000000000004</v>
          </cell>
          <cell r="G113">
            <v>4300</v>
          </cell>
          <cell r="H113">
            <v>0.4</v>
          </cell>
        </row>
        <row r="114">
          <cell r="A114" t="str">
            <v>BM55</v>
          </cell>
          <cell r="B114" t="str">
            <v xml:space="preserve">  Bongkar M 5 - 2 / M 5 - 4 / M 5 - 5</v>
          </cell>
          <cell r="C114" t="str">
            <v>Unit</v>
          </cell>
          <cell r="F114">
            <v>1847.7</v>
          </cell>
          <cell r="G114">
            <v>1800</v>
          </cell>
          <cell r="H114">
            <v>0.4</v>
          </cell>
        </row>
        <row r="115">
          <cell r="A115" t="str">
            <v>BM53</v>
          </cell>
          <cell r="B115" t="str">
            <v xml:space="preserve">  Bongkar M 5 - 3</v>
          </cell>
          <cell r="C115" t="str">
            <v>Unit</v>
          </cell>
          <cell r="F115">
            <v>1388.7</v>
          </cell>
          <cell r="G115">
            <v>1300</v>
          </cell>
          <cell r="H115">
            <v>0.4</v>
          </cell>
        </row>
        <row r="116">
          <cell r="A116" t="str">
            <v>BM59</v>
          </cell>
          <cell r="B116" t="str">
            <v xml:space="preserve">  Bongkar M 5 - 6 / M 5 - 9 / M 5 - 10</v>
          </cell>
          <cell r="C116" t="str">
            <v>Unit</v>
          </cell>
          <cell r="F116">
            <v>4328.1000000000004</v>
          </cell>
          <cell r="G116">
            <v>4300</v>
          </cell>
          <cell r="H116">
            <v>0.4</v>
          </cell>
        </row>
        <row r="117">
          <cell r="A117" t="str">
            <v>BM512</v>
          </cell>
          <cell r="B117" t="str">
            <v xml:space="preserve">  Bongkar M 5 - 12</v>
          </cell>
          <cell r="C117" t="str">
            <v>Unit</v>
          </cell>
          <cell r="F117">
            <v>1388.7</v>
          </cell>
          <cell r="G117">
            <v>1300</v>
          </cell>
          <cell r="H117">
            <v>0.4</v>
          </cell>
        </row>
        <row r="118">
          <cell r="A118" t="str">
            <v>BM513</v>
          </cell>
          <cell r="B118" t="str">
            <v xml:space="preserve">  Bongkar M 5 - 13</v>
          </cell>
          <cell r="C118" t="str">
            <v>Unit</v>
          </cell>
          <cell r="F118">
            <v>1388.7</v>
          </cell>
          <cell r="G118">
            <v>1300</v>
          </cell>
          <cell r="H118">
            <v>0.4</v>
          </cell>
        </row>
        <row r="119">
          <cell r="A119" t="str">
            <v>BM516</v>
          </cell>
          <cell r="B119" t="str">
            <v xml:space="preserve">  Bongkar M 5 - 16</v>
          </cell>
          <cell r="C119" t="str">
            <v>Unit</v>
          </cell>
          <cell r="F119">
            <v>1388.7</v>
          </cell>
          <cell r="G119">
            <v>1300</v>
          </cell>
          <cell r="H119">
            <v>0.4</v>
          </cell>
        </row>
        <row r="120">
          <cell r="A120" t="str">
            <v>BM58</v>
          </cell>
          <cell r="B120" t="str">
            <v xml:space="preserve">  Bongkar M 5 - 8 / M 5 - 20</v>
          </cell>
          <cell r="C120" t="str">
            <v>Unit</v>
          </cell>
          <cell r="F120">
            <v>3033.9</v>
          </cell>
          <cell r="G120">
            <v>3000</v>
          </cell>
          <cell r="H120">
            <v>0.4</v>
          </cell>
        </row>
        <row r="121">
          <cell r="A121" t="str">
            <v>BM41A</v>
          </cell>
          <cell r="B121" t="str">
            <v xml:space="preserve">  Bongkar M40 - 10 ( 35 - 70 )</v>
          </cell>
          <cell r="C121" t="str">
            <v>Unit</v>
          </cell>
          <cell r="F121">
            <v>858.6</v>
          </cell>
          <cell r="G121">
            <v>800</v>
          </cell>
          <cell r="H121">
            <v>0.4</v>
          </cell>
        </row>
        <row r="122">
          <cell r="A122" t="str">
            <v>BM41B</v>
          </cell>
          <cell r="B122" t="str">
            <v xml:space="preserve">  Bongkar M40 - 10 ( 150 - 240 )</v>
          </cell>
          <cell r="C122" t="str">
            <v>Unit</v>
          </cell>
          <cell r="F122">
            <v>858.6</v>
          </cell>
          <cell r="G122">
            <v>800</v>
          </cell>
          <cell r="H122">
            <v>0.4</v>
          </cell>
        </row>
        <row r="123">
          <cell r="A123" t="str">
            <v>BM4211</v>
          </cell>
          <cell r="B123" t="str">
            <v xml:space="preserve">  Bongkar M42 - 11</v>
          </cell>
          <cell r="C123" t="str">
            <v>Unit</v>
          </cell>
          <cell r="F123">
            <v>2385</v>
          </cell>
          <cell r="G123">
            <v>2300</v>
          </cell>
          <cell r="H123">
            <v>0.4</v>
          </cell>
        </row>
        <row r="124">
          <cell r="A124" t="str">
            <v>BE11</v>
          </cell>
          <cell r="B124" t="str">
            <v xml:space="preserve">  Bongkar E 1 - 1</v>
          </cell>
          <cell r="C124" t="str">
            <v>Unit</v>
          </cell>
          <cell r="F124">
            <v>2306.3904000000002</v>
          </cell>
          <cell r="G124">
            <v>2300</v>
          </cell>
          <cell r="H124">
            <v>0.4</v>
          </cell>
        </row>
        <row r="125">
          <cell r="A125" t="str">
            <v>BE12</v>
          </cell>
          <cell r="B125" t="str">
            <v xml:space="preserve">  Bongkar E 1 - 2</v>
          </cell>
          <cell r="C125" t="str">
            <v>Unit</v>
          </cell>
          <cell r="F125">
            <v>2306.3904000000002</v>
          </cell>
          <cell r="G125">
            <v>2300</v>
          </cell>
          <cell r="H125">
            <v>0.4</v>
          </cell>
        </row>
        <row r="126">
          <cell r="A126" t="str">
            <v>BE13</v>
          </cell>
          <cell r="B126" t="str">
            <v xml:space="preserve">  Bongkar E 1 - 3</v>
          </cell>
          <cell r="C126" t="str">
            <v>Unit</v>
          </cell>
          <cell r="F126">
            <v>2306.3904000000002</v>
          </cell>
          <cell r="G126">
            <v>2300</v>
          </cell>
          <cell r="H126">
            <v>0.4</v>
          </cell>
        </row>
        <row r="127">
          <cell r="A127" t="str">
            <v>BE22</v>
          </cell>
          <cell r="B127" t="str">
            <v xml:space="preserve">  Bongkar E 2 - 2</v>
          </cell>
          <cell r="C127" t="str">
            <v>Unit</v>
          </cell>
          <cell r="F127">
            <v>3033.9</v>
          </cell>
          <cell r="G127">
            <v>3000</v>
          </cell>
          <cell r="H127">
            <v>0.4</v>
          </cell>
        </row>
        <row r="128">
          <cell r="A128" t="str">
            <v>BE23</v>
          </cell>
          <cell r="B128" t="str">
            <v xml:space="preserve">  Bongkar E 2 - 3</v>
          </cell>
          <cell r="C128" t="str">
            <v>Unit</v>
          </cell>
          <cell r="F128">
            <v>3033.9</v>
          </cell>
          <cell r="G128">
            <v>3000</v>
          </cell>
          <cell r="H128">
            <v>0.4</v>
          </cell>
        </row>
        <row r="129">
          <cell r="A129" t="str">
            <v>BF12</v>
          </cell>
          <cell r="B129" t="str">
            <v xml:space="preserve">  Bongkar F 1 - 2</v>
          </cell>
          <cell r="C129" t="str">
            <v>Unit</v>
          </cell>
          <cell r="F129">
            <v>2604.6000000000004</v>
          </cell>
          <cell r="G129">
            <v>2600</v>
          </cell>
          <cell r="H129">
            <v>0.4</v>
          </cell>
        </row>
        <row r="130">
          <cell r="A130" t="str">
            <v>BF13</v>
          </cell>
          <cell r="B130" t="str">
            <v xml:space="preserve">  Bongkar F 1 - 3</v>
          </cell>
          <cell r="C130" t="str">
            <v>Unit</v>
          </cell>
          <cell r="F130">
            <v>3070.8</v>
          </cell>
          <cell r="G130">
            <v>3000</v>
          </cell>
          <cell r="H130">
            <v>0.4</v>
          </cell>
        </row>
        <row r="131">
          <cell r="A131" t="str">
            <v>BREC</v>
          </cell>
          <cell r="B131" t="str">
            <v xml:space="preserve">  Bongkar M 5 - 24 (RECLOSER 3 PHASA 20 KV, 560 A)</v>
          </cell>
          <cell r="C131" t="str">
            <v>Unit</v>
          </cell>
          <cell r="F131">
            <v>80000</v>
          </cell>
          <cell r="G131">
            <v>80000</v>
          </cell>
          <cell r="H131">
            <v>0.4</v>
          </cell>
        </row>
        <row r="132">
          <cell r="A132" t="str">
            <v>BABSW</v>
          </cell>
          <cell r="B132" t="str">
            <v xml:space="preserve">  Bongkar M 3 - 16 A  BSW</v>
          </cell>
          <cell r="C132" t="str">
            <v>Unit</v>
          </cell>
          <cell r="F132">
            <v>100000</v>
          </cell>
          <cell r="G132">
            <v>100000</v>
          </cell>
          <cell r="H132">
            <v>0.4</v>
          </cell>
        </row>
        <row r="133">
          <cell r="B133" t="str">
            <v>Penghalang Panjat dan Papan Peringatan</v>
          </cell>
          <cell r="C133" t="str">
            <v>Unit</v>
          </cell>
          <cell r="F133">
            <v>760</v>
          </cell>
          <cell r="G133">
            <v>700</v>
          </cell>
          <cell r="H133">
            <v>0.4</v>
          </cell>
        </row>
        <row r="134">
          <cell r="A134" t="str">
            <v>BSC3</v>
          </cell>
          <cell r="B134" t="str">
            <v xml:space="preserve">  Bongkar Sectionalizer 3 Phasa</v>
          </cell>
          <cell r="C134" t="str">
            <v>Unit</v>
          </cell>
          <cell r="F134">
            <v>80000</v>
          </cell>
          <cell r="G134">
            <v>80000</v>
          </cell>
          <cell r="H134">
            <v>0.4</v>
          </cell>
        </row>
        <row r="135">
          <cell r="A135" t="str">
            <v>BDS</v>
          </cell>
          <cell r="B135" t="str">
            <v xml:space="preserve">  Bongkar Pasang DS</v>
          </cell>
          <cell r="C135" t="str">
            <v>Unit</v>
          </cell>
        </row>
        <row r="137">
          <cell r="B137" t="str">
            <v>PASANG LVCB</v>
          </cell>
        </row>
        <row r="139">
          <cell r="A139" t="str">
            <v>NTB</v>
          </cell>
          <cell r="B139" t="str">
            <v>Pasang LVCB Trafo 1Phasa (NTF Box)</v>
          </cell>
          <cell r="C139" t="str">
            <v>Unit</v>
          </cell>
          <cell r="E139">
            <v>97148.5</v>
          </cell>
          <cell r="F139">
            <v>0</v>
          </cell>
          <cell r="G139">
            <v>97148.5</v>
          </cell>
          <cell r="H139">
            <v>0.45</v>
          </cell>
        </row>
        <row r="140">
          <cell r="A140" t="str">
            <v>L1</v>
          </cell>
          <cell r="B140" t="str">
            <v>Pasang LVCB 1 Jurusan</v>
          </cell>
          <cell r="C140" t="str">
            <v>Unit</v>
          </cell>
          <cell r="E140">
            <v>113685</v>
          </cell>
          <cell r="F140">
            <v>0</v>
          </cell>
          <cell r="G140">
            <v>113700</v>
          </cell>
          <cell r="H140">
            <v>0.45</v>
          </cell>
        </row>
        <row r="141">
          <cell r="A141" t="str">
            <v>L2</v>
          </cell>
          <cell r="B141" t="str">
            <v>Pasang LVCB 2 Jurusan</v>
          </cell>
          <cell r="C141" t="str">
            <v>Unit</v>
          </cell>
          <cell r="E141">
            <v>113685</v>
          </cell>
          <cell r="F141">
            <v>0</v>
          </cell>
          <cell r="G141">
            <v>113700</v>
          </cell>
          <cell r="H141">
            <v>0.45</v>
          </cell>
        </row>
        <row r="142">
          <cell r="A142" t="str">
            <v>L3</v>
          </cell>
          <cell r="B142" t="str">
            <v>Pasang LVCB 3 Jurusan</v>
          </cell>
          <cell r="C142" t="str">
            <v>Unit</v>
          </cell>
          <cell r="E142">
            <v>113685</v>
          </cell>
          <cell r="F142">
            <v>0</v>
          </cell>
          <cell r="G142">
            <v>113700</v>
          </cell>
          <cell r="H142">
            <v>0.45</v>
          </cell>
        </row>
        <row r="144">
          <cell r="A144" t="str">
            <v>BNTB</v>
          </cell>
          <cell r="B144" t="str">
            <v xml:space="preserve">  Bongkar LVC B Trafo 1 Phasa (NTF  Box)</v>
          </cell>
          <cell r="C144" t="str">
            <v>Unit</v>
          </cell>
          <cell r="E144">
            <v>58289.1</v>
          </cell>
          <cell r="F144">
            <v>29144.55</v>
          </cell>
          <cell r="G144">
            <v>29100</v>
          </cell>
          <cell r="H144">
            <v>0.3</v>
          </cell>
        </row>
        <row r="145">
          <cell r="A145" t="str">
            <v>BL1</v>
          </cell>
          <cell r="B145" t="str">
            <v xml:space="preserve">  Bongkar LVC B 1 Jurusan</v>
          </cell>
          <cell r="C145" t="str">
            <v>Unit</v>
          </cell>
          <cell r="E145">
            <v>68211</v>
          </cell>
          <cell r="F145">
            <v>34110</v>
          </cell>
          <cell r="G145">
            <v>34100</v>
          </cell>
          <cell r="H145">
            <v>0.3</v>
          </cell>
        </row>
        <row r="146">
          <cell r="A146" t="str">
            <v>BL2</v>
          </cell>
          <cell r="B146" t="str">
            <v xml:space="preserve">  Bongkar LVC B 2 Jurusan</v>
          </cell>
          <cell r="C146" t="str">
            <v>Unit</v>
          </cell>
          <cell r="E146">
            <v>68211</v>
          </cell>
          <cell r="F146">
            <v>34110</v>
          </cell>
          <cell r="G146">
            <v>34100</v>
          </cell>
          <cell r="H146">
            <v>0.3</v>
          </cell>
        </row>
        <row r="147">
          <cell r="A147" t="str">
            <v>BL3</v>
          </cell>
          <cell r="B147" t="str">
            <v xml:space="preserve">  Bongkar LVC B 3 Jurusan</v>
          </cell>
          <cell r="C147" t="str">
            <v>Unit</v>
          </cell>
          <cell r="E147">
            <v>68211</v>
          </cell>
          <cell r="F147">
            <v>34110</v>
          </cell>
          <cell r="G147">
            <v>34100</v>
          </cell>
          <cell r="H147">
            <v>0.3</v>
          </cell>
        </row>
        <row r="148">
          <cell r="E148">
            <v>0</v>
          </cell>
          <cell r="F148">
            <v>0</v>
          </cell>
          <cell r="G148">
            <v>0</v>
          </cell>
        </row>
        <row r="149">
          <cell r="E149">
            <v>0</v>
          </cell>
          <cell r="F149">
            <v>0</v>
          </cell>
          <cell r="G149">
            <v>0</v>
          </cell>
        </row>
        <row r="150">
          <cell r="B150" t="str">
            <v>KONSTRUKSI JTM 1 PHASA - 3 PHASA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B1A</v>
          </cell>
          <cell r="B151" t="str">
            <v>B 1 - AA'</v>
          </cell>
          <cell r="C151" t="str">
            <v>Unit</v>
          </cell>
          <cell r="D151">
            <v>26250</v>
          </cell>
          <cell r="E151">
            <v>11800</v>
          </cell>
          <cell r="F151">
            <v>11812.5</v>
          </cell>
          <cell r="G151">
            <v>11800</v>
          </cell>
          <cell r="H151">
            <v>0.45</v>
          </cell>
        </row>
        <row r="152">
          <cell r="A152" t="str">
            <v>B2A</v>
          </cell>
          <cell r="B152" t="str">
            <v>B 2 - AA'</v>
          </cell>
          <cell r="C152" t="str">
            <v>Unit</v>
          </cell>
          <cell r="D152">
            <v>32010</v>
          </cell>
          <cell r="E152">
            <v>14400</v>
          </cell>
          <cell r="F152">
            <v>14404.5</v>
          </cell>
          <cell r="G152">
            <v>14400</v>
          </cell>
          <cell r="H152">
            <v>0.45</v>
          </cell>
        </row>
        <row r="153">
          <cell r="A153" t="str">
            <v>B3A</v>
          </cell>
          <cell r="B153" t="str">
            <v>B 3 - AA'</v>
          </cell>
          <cell r="C153" t="str">
            <v>Unit</v>
          </cell>
          <cell r="D153">
            <v>32010</v>
          </cell>
          <cell r="E153">
            <v>14400</v>
          </cell>
          <cell r="F153">
            <v>14404.5</v>
          </cell>
          <cell r="G153">
            <v>14400</v>
          </cell>
          <cell r="H153">
            <v>0.45</v>
          </cell>
        </row>
        <row r="154">
          <cell r="A154" t="str">
            <v>B4A</v>
          </cell>
          <cell r="B154" t="str">
            <v>B 4 - AA'</v>
          </cell>
          <cell r="C154" t="str">
            <v>Unit</v>
          </cell>
          <cell r="D154">
            <v>32010</v>
          </cell>
          <cell r="E154">
            <v>14400</v>
          </cell>
          <cell r="F154">
            <v>14404.5</v>
          </cell>
          <cell r="G154">
            <v>14400</v>
          </cell>
          <cell r="H154">
            <v>0.45</v>
          </cell>
        </row>
        <row r="155">
          <cell r="A155" t="str">
            <v>B5A</v>
          </cell>
          <cell r="B155" t="str">
            <v>B 5 - AA'</v>
          </cell>
          <cell r="C155" t="str">
            <v>Unit</v>
          </cell>
          <cell r="D155">
            <v>32010</v>
          </cell>
          <cell r="E155">
            <v>14400</v>
          </cell>
          <cell r="F155">
            <v>14404.5</v>
          </cell>
          <cell r="G155">
            <v>14400</v>
          </cell>
          <cell r="H155">
            <v>0.45</v>
          </cell>
        </row>
        <row r="156">
          <cell r="A156" t="str">
            <v>B7A</v>
          </cell>
          <cell r="B156" t="str">
            <v>B 7 - AA'</v>
          </cell>
          <cell r="C156" t="str">
            <v>Unit</v>
          </cell>
          <cell r="D156">
            <v>32010</v>
          </cell>
          <cell r="E156">
            <v>14400</v>
          </cell>
          <cell r="F156">
            <v>14404.5</v>
          </cell>
          <cell r="G156">
            <v>14400</v>
          </cell>
          <cell r="H156">
            <v>0.45</v>
          </cell>
        </row>
        <row r="157">
          <cell r="A157" t="str">
            <v>B8A</v>
          </cell>
          <cell r="B157" t="str">
            <v>B 8 - AA'</v>
          </cell>
          <cell r="C157" t="str">
            <v>Unit</v>
          </cell>
          <cell r="D157">
            <v>66145</v>
          </cell>
          <cell r="E157">
            <v>29700</v>
          </cell>
          <cell r="F157">
            <v>29765.25</v>
          </cell>
          <cell r="G157">
            <v>29700</v>
          </cell>
          <cell r="H157">
            <v>0.45</v>
          </cell>
        </row>
        <row r="158">
          <cell r="E158">
            <v>0</v>
          </cell>
          <cell r="F158">
            <v>0</v>
          </cell>
          <cell r="G158">
            <v>0</v>
          </cell>
        </row>
        <row r="159">
          <cell r="B159" t="str">
            <v>KONSTRUKSI JTM 1 PHASA TANPA NETRAL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A1'</v>
          </cell>
          <cell r="B160" t="str">
            <v>A 1'</v>
          </cell>
          <cell r="C160" t="str">
            <v>Unit</v>
          </cell>
          <cell r="D160">
            <v>8890</v>
          </cell>
          <cell r="E160">
            <v>4000</v>
          </cell>
          <cell r="F160">
            <v>4000.5</v>
          </cell>
          <cell r="G160">
            <v>4000</v>
          </cell>
          <cell r="H160">
            <v>0.45</v>
          </cell>
        </row>
        <row r="161">
          <cell r="A161" t="str">
            <v>A2'</v>
          </cell>
          <cell r="B161" t="str">
            <v>A 2'</v>
          </cell>
          <cell r="C161" t="str">
            <v>Unit</v>
          </cell>
          <cell r="D161">
            <v>15270</v>
          </cell>
          <cell r="E161">
            <v>6800</v>
          </cell>
          <cell r="F161">
            <v>6871.5</v>
          </cell>
          <cell r="G161">
            <v>6800</v>
          </cell>
          <cell r="H161">
            <v>0.45</v>
          </cell>
        </row>
        <row r="162">
          <cell r="A162" t="str">
            <v>A3'</v>
          </cell>
          <cell r="B162" t="str">
            <v>A 3'</v>
          </cell>
          <cell r="C162" t="str">
            <v>Unit</v>
          </cell>
          <cell r="D162">
            <v>15270</v>
          </cell>
          <cell r="E162">
            <v>6800</v>
          </cell>
          <cell r="F162">
            <v>6871.5</v>
          </cell>
          <cell r="G162">
            <v>6800</v>
          </cell>
          <cell r="H162">
            <v>0.45</v>
          </cell>
        </row>
        <row r="163">
          <cell r="A163" t="str">
            <v>A4'</v>
          </cell>
          <cell r="B163" t="str">
            <v>A 4'</v>
          </cell>
          <cell r="C163" t="str">
            <v>Unit</v>
          </cell>
          <cell r="D163">
            <v>22670</v>
          </cell>
          <cell r="E163">
            <v>10200</v>
          </cell>
          <cell r="F163">
            <v>10201.5</v>
          </cell>
          <cell r="G163">
            <v>10200</v>
          </cell>
          <cell r="H163">
            <v>0.45</v>
          </cell>
        </row>
        <row r="164">
          <cell r="A164" t="str">
            <v>A5'</v>
          </cell>
          <cell r="B164" t="str">
            <v>A 5'</v>
          </cell>
          <cell r="C164" t="str">
            <v>Unit</v>
          </cell>
          <cell r="D164">
            <v>11435</v>
          </cell>
          <cell r="E164">
            <v>5100</v>
          </cell>
          <cell r="F164">
            <v>5145.75</v>
          </cell>
          <cell r="G164">
            <v>5100</v>
          </cell>
          <cell r="H164">
            <v>0.45</v>
          </cell>
        </row>
        <row r="165">
          <cell r="A165" t="str">
            <v>A51'</v>
          </cell>
          <cell r="B165" t="str">
            <v>A 5 - 1'</v>
          </cell>
          <cell r="C165" t="str">
            <v>Unit</v>
          </cell>
          <cell r="D165">
            <v>11435</v>
          </cell>
          <cell r="E165">
            <v>5100</v>
          </cell>
          <cell r="F165">
            <v>5145.75</v>
          </cell>
          <cell r="G165">
            <v>5100</v>
          </cell>
          <cell r="H165">
            <v>0.45</v>
          </cell>
        </row>
        <row r="166">
          <cell r="A166" t="str">
            <v>A52'</v>
          </cell>
          <cell r="B166" t="str">
            <v>A 5 - 2'</v>
          </cell>
          <cell r="C166" t="str">
            <v>Unit</v>
          </cell>
          <cell r="D166">
            <v>11435</v>
          </cell>
          <cell r="E166">
            <v>5100</v>
          </cell>
          <cell r="F166">
            <v>5145.75</v>
          </cell>
          <cell r="G166">
            <v>5100</v>
          </cell>
          <cell r="H166">
            <v>0.45</v>
          </cell>
        </row>
        <row r="167">
          <cell r="A167" t="str">
            <v>A53'</v>
          </cell>
          <cell r="B167" t="str">
            <v>A 5 - 3'</v>
          </cell>
          <cell r="C167" t="str">
            <v>Unit</v>
          </cell>
          <cell r="D167">
            <v>11435</v>
          </cell>
          <cell r="E167">
            <v>5100</v>
          </cell>
          <cell r="F167">
            <v>5145.75</v>
          </cell>
          <cell r="G167">
            <v>5100</v>
          </cell>
          <cell r="H167">
            <v>0.45</v>
          </cell>
        </row>
        <row r="168">
          <cell r="A168" t="str">
            <v>A54'</v>
          </cell>
          <cell r="B168" t="str">
            <v>A 5 - 4'</v>
          </cell>
          <cell r="C168" t="str">
            <v>Unit</v>
          </cell>
          <cell r="D168">
            <v>12230</v>
          </cell>
          <cell r="E168">
            <v>5500</v>
          </cell>
          <cell r="F168">
            <v>5503.5</v>
          </cell>
          <cell r="G168">
            <v>5500</v>
          </cell>
          <cell r="H168">
            <v>0.45</v>
          </cell>
        </row>
        <row r="169">
          <cell r="A169" t="str">
            <v>A6'</v>
          </cell>
          <cell r="B169" t="str">
            <v>A 6'</v>
          </cell>
          <cell r="C169" t="str">
            <v>Unit</v>
          </cell>
          <cell r="D169">
            <v>22670</v>
          </cell>
          <cell r="E169">
            <v>10200</v>
          </cell>
          <cell r="F169">
            <v>10201.5</v>
          </cell>
          <cell r="G169">
            <v>10200</v>
          </cell>
          <cell r="H169">
            <v>0.45</v>
          </cell>
        </row>
        <row r="170">
          <cell r="A170" t="str">
            <v>C1'</v>
          </cell>
          <cell r="B170" t="str">
            <v>C 1'</v>
          </cell>
          <cell r="C170" t="str">
            <v>Unit</v>
          </cell>
          <cell r="D170">
            <v>24875</v>
          </cell>
          <cell r="E170">
            <v>11100</v>
          </cell>
          <cell r="F170">
            <v>11193.75</v>
          </cell>
          <cell r="G170">
            <v>11100</v>
          </cell>
          <cell r="H170">
            <v>0.45</v>
          </cell>
        </row>
        <row r="171">
          <cell r="A171" t="str">
            <v>C1A'</v>
          </cell>
          <cell r="B171" t="str">
            <v>C 1 - A'</v>
          </cell>
          <cell r="C171" t="str">
            <v>Unit</v>
          </cell>
          <cell r="D171">
            <v>25905</v>
          </cell>
          <cell r="E171">
            <v>11600</v>
          </cell>
          <cell r="F171">
            <v>11657.25</v>
          </cell>
          <cell r="G171">
            <v>11600</v>
          </cell>
          <cell r="H171">
            <v>0.45</v>
          </cell>
        </row>
        <row r="172">
          <cell r="A172" t="str">
            <v>C2'</v>
          </cell>
          <cell r="B172" t="str">
            <v>C 2'</v>
          </cell>
          <cell r="C172" t="str">
            <v>Unit</v>
          </cell>
          <cell r="D172">
            <v>30635</v>
          </cell>
          <cell r="E172">
            <v>13700</v>
          </cell>
          <cell r="F172">
            <v>13785.75</v>
          </cell>
          <cell r="G172">
            <v>13700</v>
          </cell>
          <cell r="H172">
            <v>0.45</v>
          </cell>
        </row>
        <row r="173">
          <cell r="A173" t="str">
            <v>C2A'</v>
          </cell>
          <cell r="B173" t="str">
            <v>C 2 - A'</v>
          </cell>
          <cell r="C173" t="str">
            <v>Unit</v>
          </cell>
          <cell r="D173">
            <v>30635</v>
          </cell>
          <cell r="E173">
            <v>13700</v>
          </cell>
          <cell r="F173">
            <v>13785.75</v>
          </cell>
          <cell r="G173">
            <v>13700</v>
          </cell>
          <cell r="H173">
            <v>0.45</v>
          </cell>
        </row>
        <row r="174">
          <cell r="A174" t="str">
            <v>C21'</v>
          </cell>
          <cell r="B174" t="str">
            <v>C 2 - 1'</v>
          </cell>
          <cell r="C174" t="str">
            <v>Unit</v>
          </cell>
          <cell r="D174">
            <v>30635</v>
          </cell>
          <cell r="E174">
            <v>13700</v>
          </cell>
          <cell r="F174">
            <v>13785.75</v>
          </cell>
          <cell r="G174">
            <v>13700</v>
          </cell>
          <cell r="H174">
            <v>0.45</v>
          </cell>
        </row>
        <row r="175">
          <cell r="A175" t="str">
            <v>C3'</v>
          </cell>
          <cell r="B175" t="str">
            <v>C 3'</v>
          </cell>
          <cell r="C175" t="str">
            <v>Unit</v>
          </cell>
          <cell r="D175">
            <v>30635</v>
          </cell>
          <cell r="E175">
            <v>13700</v>
          </cell>
          <cell r="F175">
            <v>13785.75</v>
          </cell>
          <cell r="G175">
            <v>13700</v>
          </cell>
          <cell r="H175">
            <v>0.45</v>
          </cell>
        </row>
        <row r="176">
          <cell r="A176" t="str">
            <v>C7'</v>
          </cell>
          <cell r="B176" t="str">
            <v>C 7'</v>
          </cell>
          <cell r="C176" t="str">
            <v>Unit</v>
          </cell>
          <cell r="D176">
            <v>30635</v>
          </cell>
          <cell r="E176">
            <v>13700</v>
          </cell>
          <cell r="F176">
            <v>13785.75</v>
          </cell>
          <cell r="G176">
            <v>13700</v>
          </cell>
          <cell r="H176">
            <v>0.45</v>
          </cell>
        </row>
        <row r="177">
          <cell r="A177" t="str">
            <v>C7A'</v>
          </cell>
          <cell r="B177" t="str">
            <v>C 7 - A'</v>
          </cell>
          <cell r="C177" t="str">
            <v>Unit</v>
          </cell>
          <cell r="D177">
            <v>39410</v>
          </cell>
          <cell r="E177">
            <v>17700</v>
          </cell>
          <cell r="F177">
            <v>17734.5</v>
          </cell>
          <cell r="G177">
            <v>17700</v>
          </cell>
          <cell r="H177">
            <v>0.45</v>
          </cell>
        </row>
        <row r="178">
          <cell r="A178" t="str">
            <v>C8'</v>
          </cell>
          <cell r="B178" t="str">
            <v>C 8'</v>
          </cell>
          <cell r="C178" t="str">
            <v>Unit</v>
          </cell>
          <cell r="D178">
            <v>64765</v>
          </cell>
          <cell r="E178">
            <v>29100</v>
          </cell>
          <cell r="F178">
            <v>29144.25</v>
          </cell>
          <cell r="G178">
            <v>29100</v>
          </cell>
          <cell r="H178">
            <v>0.45</v>
          </cell>
        </row>
        <row r="179">
          <cell r="A179" t="str">
            <v>C8A'</v>
          </cell>
          <cell r="B179" t="str">
            <v>C 8 - A'</v>
          </cell>
          <cell r="C179" t="str">
            <v>Unit</v>
          </cell>
          <cell r="D179">
            <v>64765</v>
          </cell>
          <cell r="E179">
            <v>29100</v>
          </cell>
          <cell r="F179">
            <v>29144.25</v>
          </cell>
          <cell r="G179">
            <v>29100</v>
          </cell>
          <cell r="H179">
            <v>0.45</v>
          </cell>
        </row>
        <row r="180">
          <cell r="A180" t="str">
            <v>C8B'</v>
          </cell>
          <cell r="B180" t="str">
            <v>C 8 - B'</v>
          </cell>
          <cell r="C180" t="str">
            <v>Unit</v>
          </cell>
          <cell r="D180">
            <v>64765</v>
          </cell>
          <cell r="E180">
            <v>29100</v>
          </cell>
          <cell r="F180">
            <v>29144.25</v>
          </cell>
          <cell r="G180">
            <v>29100</v>
          </cell>
          <cell r="H180">
            <v>0.45</v>
          </cell>
        </row>
        <row r="181">
          <cell r="A181" t="str">
            <v>C8C'</v>
          </cell>
          <cell r="B181" t="str">
            <v>C 8 - C'</v>
          </cell>
          <cell r="C181" t="str">
            <v>Unit</v>
          </cell>
          <cell r="D181">
            <v>102660</v>
          </cell>
          <cell r="E181">
            <v>46100</v>
          </cell>
          <cell r="F181">
            <v>46197</v>
          </cell>
          <cell r="G181">
            <v>46100</v>
          </cell>
          <cell r="H181">
            <v>0.45</v>
          </cell>
        </row>
        <row r="182">
          <cell r="A182" t="str">
            <v>C9'</v>
          </cell>
          <cell r="B182" t="str">
            <v>C 9'</v>
          </cell>
          <cell r="C182" t="str">
            <v>Unit</v>
          </cell>
          <cell r="D182">
            <v>24875</v>
          </cell>
          <cell r="E182">
            <v>11100</v>
          </cell>
          <cell r="F182">
            <v>11193.75</v>
          </cell>
          <cell r="G182">
            <v>11100</v>
          </cell>
          <cell r="H182">
            <v>0.45</v>
          </cell>
        </row>
        <row r="183">
          <cell r="A183" t="str">
            <v>C10'</v>
          </cell>
          <cell r="B183" t="str">
            <v>C 10'</v>
          </cell>
          <cell r="C183" t="str">
            <v>Unit</v>
          </cell>
          <cell r="D183">
            <v>30635</v>
          </cell>
          <cell r="E183">
            <v>13700</v>
          </cell>
          <cell r="F183">
            <v>13785.75</v>
          </cell>
          <cell r="G183">
            <v>13700</v>
          </cell>
          <cell r="H183">
            <v>0.45</v>
          </cell>
        </row>
        <row r="184">
          <cell r="A184" t="str">
            <v>C11'</v>
          </cell>
          <cell r="B184" t="str">
            <v>C 11'</v>
          </cell>
          <cell r="C184" t="str">
            <v>Unit</v>
          </cell>
          <cell r="D184">
            <v>30635</v>
          </cell>
          <cell r="E184">
            <v>13700</v>
          </cell>
          <cell r="F184">
            <v>13785.75</v>
          </cell>
          <cell r="G184">
            <v>13700</v>
          </cell>
          <cell r="H184">
            <v>0.45</v>
          </cell>
        </row>
        <row r="185">
          <cell r="E185">
            <v>0</v>
          </cell>
          <cell r="F185">
            <v>0</v>
          </cell>
          <cell r="G185">
            <v>0</v>
          </cell>
        </row>
        <row r="186">
          <cell r="A186" t="str">
            <v>BA1'</v>
          </cell>
          <cell r="B186" t="str">
            <v xml:space="preserve">  Bongkar A 1'</v>
          </cell>
          <cell r="C186" t="str">
            <v>Unit</v>
          </cell>
          <cell r="D186">
            <v>8890</v>
          </cell>
          <cell r="E186">
            <v>4000</v>
          </cell>
          <cell r="F186">
            <v>1600</v>
          </cell>
          <cell r="G186">
            <v>1600</v>
          </cell>
          <cell r="H186">
            <v>0.4</v>
          </cell>
        </row>
        <row r="187">
          <cell r="A187" t="str">
            <v>BA2'</v>
          </cell>
          <cell r="B187" t="str">
            <v xml:space="preserve">  Bongkar A 2'</v>
          </cell>
          <cell r="C187" t="str">
            <v>Unit</v>
          </cell>
          <cell r="D187">
            <v>15270</v>
          </cell>
          <cell r="E187">
            <v>6800</v>
          </cell>
          <cell r="F187">
            <v>2720</v>
          </cell>
          <cell r="G187">
            <v>2700</v>
          </cell>
          <cell r="H187">
            <v>0.4</v>
          </cell>
        </row>
        <row r="188">
          <cell r="A188" t="str">
            <v>BA3'</v>
          </cell>
          <cell r="B188" t="str">
            <v xml:space="preserve">  Bongkar A 3'</v>
          </cell>
          <cell r="C188" t="str">
            <v>Unit</v>
          </cell>
          <cell r="D188">
            <v>15270</v>
          </cell>
          <cell r="E188">
            <v>6800</v>
          </cell>
          <cell r="F188">
            <v>2720</v>
          </cell>
          <cell r="G188">
            <v>2700</v>
          </cell>
          <cell r="H188">
            <v>0.4</v>
          </cell>
        </row>
        <row r="189">
          <cell r="A189" t="str">
            <v>BA4'</v>
          </cell>
          <cell r="B189" t="str">
            <v xml:space="preserve">  Bongkar A 4'</v>
          </cell>
          <cell r="C189" t="str">
            <v>Unit</v>
          </cell>
          <cell r="D189">
            <v>22670</v>
          </cell>
          <cell r="E189">
            <v>10200</v>
          </cell>
          <cell r="F189">
            <v>4080</v>
          </cell>
          <cell r="G189">
            <v>4000</v>
          </cell>
          <cell r="H189">
            <v>0.4</v>
          </cell>
        </row>
        <row r="190">
          <cell r="A190" t="str">
            <v>BA5'</v>
          </cell>
          <cell r="B190" t="str">
            <v xml:space="preserve">  Bongkar A 5'</v>
          </cell>
          <cell r="C190" t="str">
            <v>Unit</v>
          </cell>
          <cell r="D190">
            <v>11435</v>
          </cell>
          <cell r="E190">
            <v>5100</v>
          </cell>
          <cell r="F190">
            <v>2040</v>
          </cell>
          <cell r="G190">
            <v>2000</v>
          </cell>
          <cell r="H190">
            <v>0.4</v>
          </cell>
        </row>
        <row r="191">
          <cell r="A191" t="str">
            <v>BA51'</v>
          </cell>
          <cell r="B191" t="str">
            <v xml:space="preserve">  Bongkar A 5 - 1'</v>
          </cell>
          <cell r="C191" t="str">
            <v>Unit</v>
          </cell>
          <cell r="D191">
            <v>11435</v>
          </cell>
          <cell r="E191">
            <v>5100</v>
          </cell>
          <cell r="F191">
            <v>2040</v>
          </cell>
          <cell r="G191">
            <v>2000</v>
          </cell>
          <cell r="H191">
            <v>0.4</v>
          </cell>
        </row>
        <row r="192">
          <cell r="A192" t="str">
            <v>BA52'</v>
          </cell>
          <cell r="B192" t="str">
            <v xml:space="preserve">  Bongkar A 5 - 2'</v>
          </cell>
          <cell r="C192" t="str">
            <v>Unit</v>
          </cell>
          <cell r="D192">
            <v>11435</v>
          </cell>
          <cell r="E192">
            <v>5100</v>
          </cell>
          <cell r="F192">
            <v>2040</v>
          </cell>
          <cell r="G192">
            <v>2000</v>
          </cell>
          <cell r="H192">
            <v>0.4</v>
          </cell>
        </row>
        <row r="193">
          <cell r="A193" t="str">
            <v>BA53'</v>
          </cell>
          <cell r="B193" t="str">
            <v xml:space="preserve">  Bongkar A 5 - 3'</v>
          </cell>
          <cell r="C193" t="str">
            <v>Unit</v>
          </cell>
          <cell r="D193">
            <v>11435</v>
          </cell>
          <cell r="E193">
            <v>5100</v>
          </cell>
          <cell r="F193">
            <v>2040</v>
          </cell>
          <cell r="G193">
            <v>2000</v>
          </cell>
          <cell r="H193">
            <v>0.4</v>
          </cell>
        </row>
        <row r="194">
          <cell r="A194" t="str">
            <v>BA54'</v>
          </cell>
          <cell r="B194" t="str">
            <v xml:space="preserve">  Bongkar A 5 - 4'</v>
          </cell>
          <cell r="C194" t="str">
            <v>Unit</v>
          </cell>
          <cell r="D194">
            <v>12230</v>
          </cell>
          <cell r="E194">
            <v>5500</v>
          </cell>
          <cell r="F194">
            <v>2200</v>
          </cell>
          <cell r="G194">
            <v>2200</v>
          </cell>
          <cell r="H194">
            <v>0.4</v>
          </cell>
        </row>
        <row r="195">
          <cell r="A195" t="str">
            <v>BA6'</v>
          </cell>
          <cell r="B195" t="str">
            <v xml:space="preserve">  Bongkar A 6'</v>
          </cell>
          <cell r="C195" t="str">
            <v>Unit</v>
          </cell>
          <cell r="D195">
            <v>22670</v>
          </cell>
          <cell r="E195">
            <v>10200</v>
          </cell>
          <cell r="F195">
            <v>4080</v>
          </cell>
          <cell r="G195">
            <v>4000</v>
          </cell>
          <cell r="H195">
            <v>0.4</v>
          </cell>
        </row>
        <row r="196">
          <cell r="A196" t="str">
            <v>BC1'</v>
          </cell>
          <cell r="B196" t="str">
            <v xml:space="preserve">  Bongkar C 1'</v>
          </cell>
          <cell r="C196" t="str">
            <v>Unit</v>
          </cell>
          <cell r="D196">
            <v>24875</v>
          </cell>
          <cell r="E196">
            <v>11100</v>
          </cell>
          <cell r="F196">
            <v>4440</v>
          </cell>
          <cell r="G196">
            <v>4400</v>
          </cell>
          <cell r="H196">
            <v>0.4</v>
          </cell>
        </row>
        <row r="197">
          <cell r="A197" t="str">
            <v>BC1A'</v>
          </cell>
          <cell r="B197" t="str">
            <v xml:space="preserve">  Bongkar C 1 - A'</v>
          </cell>
          <cell r="C197" t="str">
            <v>Unit</v>
          </cell>
          <cell r="D197">
            <v>25905</v>
          </cell>
          <cell r="E197">
            <v>11600</v>
          </cell>
          <cell r="F197">
            <v>4640</v>
          </cell>
          <cell r="G197">
            <v>4600</v>
          </cell>
          <cell r="H197">
            <v>0.4</v>
          </cell>
        </row>
        <row r="198">
          <cell r="A198" t="str">
            <v>BC2'</v>
          </cell>
          <cell r="B198" t="str">
            <v xml:space="preserve">  Bongkar C 2'</v>
          </cell>
          <cell r="C198" t="str">
            <v>Unit</v>
          </cell>
          <cell r="D198">
            <v>30635</v>
          </cell>
          <cell r="E198">
            <v>13700</v>
          </cell>
          <cell r="F198">
            <v>5480</v>
          </cell>
          <cell r="G198">
            <v>5400</v>
          </cell>
          <cell r="H198">
            <v>0.4</v>
          </cell>
        </row>
        <row r="199">
          <cell r="A199" t="str">
            <v>BC2A'</v>
          </cell>
          <cell r="B199" t="str">
            <v xml:space="preserve">  Bongkar C 2 - A'</v>
          </cell>
          <cell r="C199" t="str">
            <v>Unit</v>
          </cell>
          <cell r="D199">
            <v>30635</v>
          </cell>
          <cell r="E199">
            <v>13700</v>
          </cell>
          <cell r="F199">
            <v>5480</v>
          </cell>
          <cell r="G199">
            <v>5400</v>
          </cell>
          <cell r="H199">
            <v>0.4</v>
          </cell>
        </row>
        <row r="200">
          <cell r="A200" t="str">
            <v>BC21'</v>
          </cell>
          <cell r="B200" t="str">
            <v xml:space="preserve">  Bongkar C 2 - 1'</v>
          </cell>
          <cell r="C200" t="str">
            <v>Unit</v>
          </cell>
          <cell r="D200">
            <v>30635</v>
          </cell>
          <cell r="E200">
            <v>13700</v>
          </cell>
          <cell r="F200">
            <v>5480</v>
          </cell>
          <cell r="G200">
            <v>5400</v>
          </cell>
          <cell r="H200">
            <v>0.4</v>
          </cell>
        </row>
        <row r="201">
          <cell r="A201" t="str">
            <v>BC3'</v>
          </cell>
          <cell r="B201" t="str">
            <v xml:space="preserve">  Bongkar C 3'</v>
          </cell>
          <cell r="C201" t="str">
            <v>Unit</v>
          </cell>
          <cell r="D201">
            <v>30635</v>
          </cell>
          <cell r="E201">
            <v>13700</v>
          </cell>
          <cell r="F201">
            <v>5480</v>
          </cell>
          <cell r="G201">
            <v>5400</v>
          </cell>
          <cell r="H201">
            <v>0.4</v>
          </cell>
        </row>
        <row r="202">
          <cell r="A202" t="str">
            <v>BC7'</v>
          </cell>
          <cell r="B202" t="str">
            <v xml:space="preserve">  Bongkar C 7'</v>
          </cell>
          <cell r="C202" t="str">
            <v>Unit</v>
          </cell>
          <cell r="D202">
            <v>30635</v>
          </cell>
          <cell r="E202">
            <v>13700</v>
          </cell>
          <cell r="F202">
            <v>5480</v>
          </cell>
          <cell r="G202">
            <v>5400</v>
          </cell>
          <cell r="H202">
            <v>0.4</v>
          </cell>
        </row>
        <row r="203">
          <cell r="A203" t="str">
            <v>BC7A'</v>
          </cell>
          <cell r="B203" t="str">
            <v xml:space="preserve">  Bongkar C 7 - A'</v>
          </cell>
          <cell r="C203" t="str">
            <v>Unit</v>
          </cell>
          <cell r="D203">
            <v>39410</v>
          </cell>
          <cell r="E203">
            <v>17700</v>
          </cell>
          <cell r="F203">
            <v>7080</v>
          </cell>
          <cell r="G203">
            <v>7000</v>
          </cell>
          <cell r="H203">
            <v>0.4</v>
          </cell>
        </row>
        <row r="204">
          <cell r="A204" t="str">
            <v>BC8'</v>
          </cell>
          <cell r="B204" t="str">
            <v xml:space="preserve">  Bongkar C 8'</v>
          </cell>
          <cell r="C204" t="str">
            <v>Unit</v>
          </cell>
          <cell r="D204">
            <v>64765</v>
          </cell>
          <cell r="E204">
            <v>29100</v>
          </cell>
          <cell r="F204">
            <v>11640</v>
          </cell>
          <cell r="G204">
            <v>11600</v>
          </cell>
          <cell r="H204">
            <v>0.4</v>
          </cell>
        </row>
        <row r="205">
          <cell r="A205" t="str">
            <v>BC8A'</v>
          </cell>
          <cell r="B205" t="str">
            <v xml:space="preserve">  Bongkar C 8 - A'</v>
          </cell>
          <cell r="C205" t="str">
            <v>Unit</v>
          </cell>
          <cell r="D205">
            <v>64765</v>
          </cell>
          <cell r="E205">
            <v>29100</v>
          </cell>
          <cell r="F205">
            <v>11640</v>
          </cell>
          <cell r="G205">
            <v>11600</v>
          </cell>
          <cell r="H205">
            <v>0.4</v>
          </cell>
        </row>
        <row r="206">
          <cell r="A206" t="str">
            <v>BC8B'</v>
          </cell>
          <cell r="B206" t="str">
            <v xml:space="preserve">  Bongkar C 8 -   B'</v>
          </cell>
          <cell r="C206" t="str">
            <v>Unit</v>
          </cell>
          <cell r="D206">
            <v>64765</v>
          </cell>
          <cell r="E206">
            <v>29100</v>
          </cell>
          <cell r="F206">
            <v>11640</v>
          </cell>
          <cell r="G206">
            <v>11600</v>
          </cell>
          <cell r="H206">
            <v>0.4</v>
          </cell>
        </row>
        <row r="207">
          <cell r="A207" t="str">
            <v>BC8C'</v>
          </cell>
          <cell r="B207" t="str">
            <v xml:space="preserve">  Bongkar C 8 - C'</v>
          </cell>
          <cell r="C207" t="str">
            <v>Unit</v>
          </cell>
          <cell r="D207">
            <v>102660</v>
          </cell>
          <cell r="E207">
            <v>46100</v>
          </cell>
          <cell r="F207">
            <v>18440</v>
          </cell>
          <cell r="G207">
            <v>18400</v>
          </cell>
          <cell r="H207">
            <v>0.4</v>
          </cell>
        </row>
        <row r="208">
          <cell r="A208" t="str">
            <v>BC9'</v>
          </cell>
          <cell r="B208" t="str">
            <v xml:space="preserve">  Bongkar C 9'</v>
          </cell>
          <cell r="C208" t="str">
            <v>Unit</v>
          </cell>
          <cell r="D208">
            <v>24875</v>
          </cell>
          <cell r="E208">
            <v>11100</v>
          </cell>
          <cell r="F208">
            <v>4440</v>
          </cell>
          <cell r="G208">
            <v>4400</v>
          </cell>
          <cell r="H208">
            <v>0.4</v>
          </cell>
        </row>
        <row r="209">
          <cell r="A209" t="str">
            <v>BC10'</v>
          </cell>
          <cell r="B209" t="str">
            <v xml:space="preserve">  Bongkar C 10'</v>
          </cell>
          <cell r="C209" t="str">
            <v>Unit</v>
          </cell>
          <cell r="D209">
            <v>30635</v>
          </cell>
          <cell r="E209">
            <v>13700</v>
          </cell>
          <cell r="F209">
            <v>5480</v>
          </cell>
          <cell r="G209">
            <v>5400</v>
          </cell>
          <cell r="H209">
            <v>0.4</v>
          </cell>
        </row>
        <row r="210">
          <cell r="A210" t="str">
            <v>C11'</v>
          </cell>
          <cell r="B210" t="str">
            <v xml:space="preserve">  Bongkar C 11'</v>
          </cell>
          <cell r="C210" t="str">
            <v>Unit</v>
          </cell>
          <cell r="D210">
            <v>30635</v>
          </cell>
          <cell r="E210">
            <v>13700</v>
          </cell>
          <cell r="F210">
            <v>5480</v>
          </cell>
          <cell r="G210">
            <v>5400</v>
          </cell>
          <cell r="H210">
            <v>0.4</v>
          </cell>
        </row>
        <row r="211">
          <cell r="E211">
            <v>0</v>
          </cell>
          <cell r="F211">
            <v>0</v>
          </cell>
          <cell r="G211">
            <v>0</v>
          </cell>
        </row>
        <row r="212">
          <cell r="B212" t="str">
            <v>KONSTRUKSI JTM 3 PHASA DOUBLE SIRKUIT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DC1</v>
          </cell>
          <cell r="B213" t="str">
            <v>DC 1</v>
          </cell>
          <cell r="C213" t="str">
            <v>Unit</v>
          </cell>
          <cell r="D213">
            <v>52500</v>
          </cell>
          <cell r="E213">
            <v>23600</v>
          </cell>
          <cell r="F213">
            <v>23625</v>
          </cell>
          <cell r="G213">
            <v>23600</v>
          </cell>
          <cell r="H213">
            <v>0.45</v>
          </cell>
        </row>
        <row r="214">
          <cell r="A214" t="str">
            <v>DC2</v>
          </cell>
          <cell r="B214" t="str">
            <v>DC 2</v>
          </cell>
          <cell r="C214" t="str">
            <v>Unit</v>
          </cell>
          <cell r="D214">
            <v>63940</v>
          </cell>
          <cell r="E214">
            <v>28700</v>
          </cell>
          <cell r="F214">
            <v>28773</v>
          </cell>
          <cell r="G214">
            <v>28700</v>
          </cell>
          <cell r="H214">
            <v>0.45</v>
          </cell>
        </row>
        <row r="215">
          <cell r="A215" t="str">
            <v>DC3</v>
          </cell>
          <cell r="B215" t="str">
            <v>DC 3</v>
          </cell>
          <cell r="C215" t="str">
            <v>Unit</v>
          </cell>
          <cell r="D215">
            <v>63940</v>
          </cell>
          <cell r="E215">
            <v>28700</v>
          </cell>
          <cell r="F215">
            <v>28773</v>
          </cell>
          <cell r="G215">
            <v>28700</v>
          </cell>
          <cell r="H215">
            <v>0.45</v>
          </cell>
        </row>
        <row r="216">
          <cell r="A216" t="str">
            <v>DC4</v>
          </cell>
          <cell r="B216" t="str">
            <v>DC 4</v>
          </cell>
          <cell r="C216" t="str">
            <v>Unit</v>
          </cell>
          <cell r="D216">
            <v>63940</v>
          </cell>
          <cell r="E216">
            <v>28700</v>
          </cell>
          <cell r="F216">
            <v>28773</v>
          </cell>
          <cell r="G216">
            <v>28700</v>
          </cell>
          <cell r="H216">
            <v>0.45</v>
          </cell>
        </row>
        <row r="217">
          <cell r="A217" t="str">
            <v>DC5</v>
          </cell>
          <cell r="B217" t="str">
            <v>DC 5</v>
          </cell>
          <cell r="C217" t="str">
            <v>Unit</v>
          </cell>
          <cell r="D217">
            <v>63940</v>
          </cell>
          <cell r="E217">
            <v>28700</v>
          </cell>
          <cell r="F217">
            <v>28773</v>
          </cell>
          <cell r="G217">
            <v>28700</v>
          </cell>
          <cell r="H217">
            <v>0.45</v>
          </cell>
        </row>
        <row r="218"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BDC1</v>
          </cell>
          <cell r="B219" t="str">
            <v xml:space="preserve">  Bongkar DC 1</v>
          </cell>
          <cell r="C219" t="str">
            <v>Unit</v>
          </cell>
          <cell r="D219">
            <v>52500</v>
          </cell>
          <cell r="E219">
            <v>23600</v>
          </cell>
          <cell r="F219">
            <v>9440</v>
          </cell>
          <cell r="G219">
            <v>9400</v>
          </cell>
          <cell r="H219">
            <v>0.4</v>
          </cell>
        </row>
        <row r="220">
          <cell r="A220" t="str">
            <v>BDC2</v>
          </cell>
          <cell r="B220" t="str">
            <v xml:space="preserve">  Bongkar DC 2</v>
          </cell>
          <cell r="C220" t="str">
            <v>Unit</v>
          </cell>
          <cell r="D220">
            <v>63940</v>
          </cell>
          <cell r="E220">
            <v>28700</v>
          </cell>
          <cell r="F220">
            <v>11480</v>
          </cell>
          <cell r="G220">
            <v>11400</v>
          </cell>
          <cell r="H220">
            <v>0.4</v>
          </cell>
        </row>
        <row r="221">
          <cell r="A221" t="str">
            <v>BDC3</v>
          </cell>
          <cell r="B221" t="str">
            <v xml:space="preserve">  Bongkar DC 3</v>
          </cell>
          <cell r="C221" t="str">
            <v>Unit</v>
          </cell>
          <cell r="D221">
            <v>63940</v>
          </cell>
          <cell r="E221">
            <v>28700</v>
          </cell>
          <cell r="F221">
            <v>11480</v>
          </cell>
          <cell r="G221">
            <v>11400</v>
          </cell>
          <cell r="H221">
            <v>0.4</v>
          </cell>
        </row>
        <row r="222">
          <cell r="A222" t="str">
            <v>BDC4</v>
          </cell>
          <cell r="B222" t="str">
            <v xml:space="preserve">  Bongkar DC 4</v>
          </cell>
          <cell r="C222" t="str">
            <v>Unit</v>
          </cell>
          <cell r="D222">
            <v>63940</v>
          </cell>
          <cell r="E222">
            <v>28700</v>
          </cell>
          <cell r="F222">
            <v>11480</v>
          </cell>
          <cell r="G222">
            <v>11400</v>
          </cell>
          <cell r="H222">
            <v>0.4</v>
          </cell>
        </row>
        <row r="223">
          <cell r="A223" t="str">
            <v>BDC5</v>
          </cell>
          <cell r="B223" t="str">
            <v xml:space="preserve">  Bongkar DC 5</v>
          </cell>
          <cell r="C223" t="str">
            <v>Unit</v>
          </cell>
          <cell r="D223">
            <v>63940</v>
          </cell>
          <cell r="E223">
            <v>28700</v>
          </cell>
          <cell r="F223">
            <v>11480</v>
          </cell>
          <cell r="G223">
            <v>11400</v>
          </cell>
          <cell r="H223">
            <v>0.4</v>
          </cell>
        </row>
        <row r="224">
          <cell r="E224">
            <v>0</v>
          </cell>
          <cell r="F224">
            <v>0</v>
          </cell>
          <cell r="G224">
            <v>0</v>
          </cell>
        </row>
        <row r="225">
          <cell r="B225" t="str">
            <v>PENARIKAN KAWAT JTM 3 / 1-3 PHASA u/50 METER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mk32415</v>
          </cell>
          <cell r="B226" t="str">
            <v xml:space="preserve">Tarik TM 3 x A3C 240  + N 150 </v>
          </cell>
          <cell r="C226" t="str">
            <v>Span</v>
          </cell>
          <cell r="D226">
            <v>192920</v>
          </cell>
          <cell r="E226">
            <v>77100</v>
          </cell>
          <cell r="F226">
            <v>77168</v>
          </cell>
          <cell r="G226">
            <v>77100</v>
          </cell>
          <cell r="H226">
            <v>0.4</v>
          </cell>
        </row>
        <row r="227">
          <cell r="A227" t="str">
            <v>mk32412</v>
          </cell>
          <cell r="B227" t="str">
            <v xml:space="preserve">Tarik TM 3 x A3C 240  + N 120 </v>
          </cell>
          <cell r="C227" t="str">
            <v>Span</v>
          </cell>
          <cell r="D227">
            <v>192920</v>
          </cell>
          <cell r="E227">
            <v>77100</v>
          </cell>
          <cell r="F227">
            <v>77168</v>
          </cell>
          <cell r="G227">
            <v>77100</v>
          </cell>
          <cell r="H227">
            <v>0.4</v>
          </cell>
        </row>
        <row r="228">
          <cell r="A228" t="str">
            <v>mk324</v>
          </cell>
          <cell r="B228" t="str">
            <v xml:space="preserve">Tarik TM 3 x A3C 240 </v>
          </cell>
          <cell r="C228" t="str">
            <v>Span</v>
          </cell>
          <cell r="D228">
            <v>158470</v>
          </cell>
          <cell r="E228">
            <v>63300</v>
          </cell>
          <cell r="F228">
            <v>63388</v>
          </cell>
          <cell r="G228">
            <v>63300</v>
          </cell>
          <cell r="H228">
            <v>0.4</v>
          </cell>
        </row>
        <row r="229">
          <cell r="A229" t="str">
            <v>mk224</v>
          </cell>
          <cell r="B229" t="str">
            <v xml:space="preserve">Tarik TM 2 x A3C 240 </v>
          </cell>
          <cell r="C229" t="str">
            <v>Span</v>
          </cell>
          <cell r="D229">
            <v>106795</v>
          </cell>
          <cell r="E229">
            <v>48000</v>
          </cell>
          <cell r="F229">
            <v>42718</v>
          </cell>
          <cell r="G229">
            <v>42700</v>
          </cell>
          <cell r="H229">
            <v>0.4</v>
          </cell>
        </row>
        <row r="230">
          <cell r="A230" t="str">
            <v>mk31515</v>
          </cell>
          <cell r="B230" t="str">
            <v xml:space="preserve">Tarik TM 3 x A3C 150  + N 150 </v>
          </cell>
          <cell r="C230" t="str">
            <v>Span</v>
          </cell>
          <cell r="D230">
            <v>141245</v>
          </cell>
          <cell r="E230">
            <v>56400</v>
          </cell>
          <cell r="F230">
            <v>56498</v>
          </cell>
          <cell r="G230">
            <v>56400</v>
          </cell>
          <cell r="H230">
            <v>0.4</v>
          </cell>
        </row>
        <row r="231">
          <cell r="A231" t="str">
            <v>mk3157</v>
          </cell>
          <cell r="B231" t="str">
            <v xml:space="preserve">Tarik TM 3 x A3C 150  + N 70 </v>
          </cell>
          <cell r="C231" t="str">
            <v>Span</v>
          </cell>
          <cell r="D231">
            <v>141245</v>
          </cell>
          <cell r="E231">
            <v>56400</v>
          </cell>
          <cell r="F231">
            <v>56498</v>
          </cell>
          <cell r="G231">
            <v>56400</v>
          </cell>
          <cell r="H231">
            <v>0.4</v>
          </cell>
        </row>
        <row r="232">
          <cell r="A232" t="str">
            <v>mk315</v>
          </cell>
          <cell r="B232" t="str">
            <v xml:space="preserve">Tarik TM 3 x A3C 150 </v>
          </cell>
          <cell r="C232" t="str">
            <v>Span</v>
          </cell>
          <cell r="D232">
            <v>124020</v>
          </cell>
          <cell r="E232">
            <v>55800</v>
          </cell>
          <cell r="F232">
            <v>49608</v>
          </cell>
          <cell r="G232">
            <v>49600</v>
          </cell>
          <cell r="H232">
            <v>0.4</v>
          </cell>
        </row>
        <row r="233">
          <cell r="A233" t="str">
            <v>mk215</v>
          </cell>
          <cell r="B233" t="str">
            <v xml:space="preserve">Tarik TM 2 x A3C 150 </v>
          </cell>
          <cell r="C233" t="str">
            <v>Span</v>
          </cell>
          <cell r="D233">
            <v>98185</v>
          </cell>
          <cell r="E233">
            <v>44100</v>
          </cell>
          <cell r="F233">
            <v>39274</v>
          </cell>
          <cell r="G233">
            <v>39200</v>
          </cell>
          <cell r="H233">
            <v>0.4</v>
          </cell>
        </row>
        <row r="234">
          <cell r="A234" t="str">
            <v>mk377</v>
          </cell>
          <cell r="B234" t="str">
            <v xml:space="preserve">Tarik TM 3 x A3C 70  + N 70 </v>
          </cell>
          <cell r="C234" t="str">
            <v>Span</v>
          </cell>
          <cell r="D234">
            <v>124020</v>
          </cell>
          <cell r="E234">
            <v>55800</v>
          </cell>
          <cell r="F234">
            <v>49608</v>
          </cell>
          <cell r="G234">
            <v>49600</v>
          </cell>
          <cell r="H234">
            <v>0.4</v>
          </cell>
        </row>
        <row r="235">
          <cell r="A235" t="str">
            <v>mk375</v>
          </cell>
          <cell r="B235" t="str">
            <v xml:space="preserve">Tarik TM 3 x A3C 70  + N 50 </v>
          </cell>
          <cell r="C235" t="str">
            <v>Span</v>
          </cell>
          <cell r="D235">
            <v>115410</v>
          </cell>
          <cell r="E235">
            <v>51900</v>
          </cell>
          <cell r="F235">
            <v>46164</v>
          </cell>
          <cell r="G235">
            <v>46100</v>
          </cell>
          <cell r="H235">
            <v>0.4</v>
          </cell>
        </row>
        <row r="236">
          <cell r="A236" t="str">
            <v>mk3735</v>
          </cell>
          <cell r="B236" t="str">
            <v xml:space="preserve">Tarik TM 3 x A3C 70  + N 35 </v>
          </cell>
          <cell r="C236" t="str">
            <v>Span</v>
          </cell>
          <cell r="D236">
            <v>115410</v>
          </cell>
          <cell r="E236">
            <v>51900</v>
          </cell>
          <cell r="F236">
            <v>46164</v>
          </cell>
          <cell r="G236">
            <v>46100</v>
          </cell>
          <cell r="H236">
            <v>0.4</v>
          </cell>
        </row>
        <row r="237">
          <cell r="A237" t="str">
            <v>mk37</v>
          </cell>
          <cell r="B237" t="str">
            <v xml:space="preserve">Tarik TM 3 x A3C 70 </v>
          </cell>
          <cell r="C237" t="str">
            <v>Span</v>
          </cell>
          <cell r="D237">
            <v>106795</v>
          </cell>
          <cell r="E237">
            <v>48000</v>
          </cell>
          <cell r="F237">
            <v>42718</v>
          </cell>
          <cell r="G237">
            <v>42700</v>
          </cell>
          <cell r="H237">
            <v>0.4</v>
          </cell>
        </row>
        <row r="238">
          <cell r="A238" t="str">
            <v>mk27</v>
          </cell>
          <cell r="B238" t="str">
            <v xml:space="preserve">Tarik TM 2 x A3C 70 </v>
          </cell>
          <cell r="C238" t="str">
            <v>Span</v>
          </cell>
          <cell r="D238">
            <v>72345</v>
          </cell>
          <cell r="E238">
            <v>32500</v>
          </cell>
          <cell r="F238">
            <v>28938</v>
          </cell>
          <cell r="G238">
            <v>28900</v>
          </cell>
          <cell r="H238">
            <v>0.4</v>
          </cell>
        </row>
        <row r="239">
          <cell r="A239" t="str">
            <v>mk33535</v>
          </cell>
          <cell r="B239" t="str">
            <v xml:space="preserve">Tarik TM 3 x A3C 35  + N 35 </v>
          </cell>
          <cell r="C239" t="str">
            <v>Span</v>
          </cell>
          <cell r="D239">
            <v>89570</v>
          </cell>
          <cell r="E239">
            <v>40300</v>
          </cell>
          <cell r="F239">
            <v>35828</v>
          </cell>
          <cell r="G239">
            <v>35800</v>
          </cell>
          <cell r="H239">
            <v>0.4</v>
          </cell>
        </row>
        <row r="240">
          <cell r="A240" t="str">
            <v>mk335</v>
          </cell>
          <cell r="B240" t="str">
            <v xml:space="preserve">Tarik TM 3 x A3C 35 </v>
          </cell>
          <cell r="C240" t="str">
            <v>Span</v>
          </cell>
          <cell r="D240">
            <v>72345</v>
          </cell>
          <cell r="E240">
            <v>32500</v>
          </cell>
          <cell r="F240">
            <v>28938</v>
          </cell>
          <cell r="G240">
            <v>28900</v>
          </cell>
          <cell r="H240">
            <v>0.4</v>
          </cell>
        </row>
        <row r="241">
          <cell r="A241" t="str">
            <v>mk235</v>
          </cell>
          <cell r="B241" t="str">
            <v xml:space="preserve">Tarik TM 2 x A3C 35 </v>
          </cell>
          <cell r="C241" t="str">
            <v>Span</v>
          </cell>
          <cell r="D241">
            <v>55120</v>
          </cell>
          <cell r="E241">
            <v>24800</v>
          </cell>
          <cell r="F241">
            <v>22048</v>
          </cell>
          <cell r="G241">
            <v>22000</v>
          </cell>
          <cell r="H241">
            <v>0.4</v>
          </cell>
        </row>
        <row r="242">
          <cell r="A242" t="str">
            <v>mk1157</v>
          </cell>
          <cell r="B242" t="str">
            <v xml:space="preserve">Tarik TM 1 x A3C 150  + N 70 </v>
          </cell>
          <cell r="C242" t="str">
            <v>Span</v>
          </cell>
          <cell r="D242">
            <v>106795</v>
          </cell>
          <cell r="E242">
            <v>48000</v>
          </cell>
          <cell r="F242">
            <v>42718</v>
          </cell>
          <cell r="G242">
            <v>42700</v>
          </cell>
          <cell r="H242">
            <v>0.4</v>
          </cell>
        </row>
        <row r="243">
          <cell r="A243" t="str">
            <v>mk1127</v>
          </cell>
          <cell r="B243" t="str">
            <v xml:space="preserve">Tarik TM 1 x A3C 120  + N 70 </v>
          </cell>
          <cell r="C243" t="str">
            <v>Span</v>
          </cell>
          <cell r="D243">
            <v>98185</v>
          </cell>
          <cell r="E243">
            <v>44100</v>
          </cell>
          <cell r="F243">
            <v>39274</v>
          </cell>
          <cell r="G243">
            <v>39200</v>
          </cell>
          <cell r="H243">
            <v>0.4</v>
          </cell>
        </row>
        <row r="244">
          <cell r="A244" t="str">
            <v>mkl177</v>
          </cell>
          <cell r="B244" t="str">
            <v xml:space="preserve">Tarik TM 1 x A3C 70  + N 70 </v>
          </cell>
          <cell r="C244" t="str">
            <v>Span</v>
          </cell>
          <cell r="D244">
            <v>89570</v>
          </cell>
          <cell r="E244">
            <v>40300</v>
          </cell>
          <cell r="F244">
            <v>35828</v>
          </cell>
          <cell r="G244">
            <v>35800</v>
          </cell>
          <cell r="H244">
            <v>0.4</v>
          </cell>
        </row>
        <row r="245">
          <cell r="A245" t="str">
            <v>mk175</v>
          </cell>
          <cell r="B245" t="str">
            <v xml:space="preserve">Tarik TM 1 x A3C 70  + N 50 </v>
          </cell>
          <cell r="C245" t="str">
            <v>Span</v>
          </cell>
          <cell r="D245">
            <v>89570</v>
          </cell>
          <cell r="E245">
            <v>40300</v>
          </cell>
          <cell r="F245">
            <v>35828</v>
          </cell>
          <cell r="G245">
            <v>35800</v>
          </cell>
          <cell r="H245">
            <v>0.4</v>
          </cell>
        </row>
        <row r="246">
          <cell r="A246" t="str">
            <v>mk1735</v>
          </cell>
          <cell r="B246" t="str">
            <v xml:space="preserve">Tarik TM 1 x A3C 70  + N 35 </v>
          </cell>
          <cell r="C246" t="str">
            <v>Span</v>
          </cell>
          <cell r="D246">
            <v>72345</v>
          </cell>
          <cell r="E246">
            <v>32500</v>
          </cell>
          <cell r="F246">
            <v>28938</v>
          </cell>
          <cell r="G246">
            <v>28900</v>
          </cell>
          <cell r="H246">
            <v>0.4</v>
          </cell>
        </row>
        <row r="247">
          <cell r="A247" t="str">
            <v>mk13535</v>
          </cell>
          <cell r="B247" t="str">
            <v xml:space="preserve">Tarik TM 1 x A3C 35  + N 35 </v>
          </cell>
          <cell r="C247" t="str">
            <v>Span</v>
          </cell>
          <cell r="D247">
            <v>55120</v>
          </cell>
          <cell r="E247">
            <v>24800</v>
          </cell>
          <cell r="F247">
            <v>22048</v>
          </cell>
          <cell r="G247">
            <v>22000</v>
          </cell>
          <cell r="H247">
            <v>0.4</v>
          </cell>
        </row>
        <row r="248">
          <cell r="A248" t="str">
            <v>mk17</v>
          </cell>
          <cell r="B248" t="str">
            <v xml:space="preserve">Tarik TM 1 x A3C 70  </v>
          </cell>
          <cell r="C248" t="str">
            <v>Span</v>
          </cell>
          <cell r="D248">
            <v>46510</v>
          </cell>
          <cell r="E248">
            <v>20900</v>
          </cell>
          <cell r="F248">
            <v>18604</v>
          </cell>
          <cell r="G248">
            <v>18600</v>
          </cell>
          <cell r="H248">
            <v>0.4</v>
          </cell>
        </row>
        <row r="249">
          <cell r="A249" t="str">
            <v>mk15</v>
          </cell>
          <cell r="B249" t="str">
            <v xml:space="preserve">Tarik TM 1 x A3C 50 </v>
          </cell>
          <cell r="C249" t="str">
            <v>Span</v>
          </cell>
          <cell r="D249">
            <v>46510</v>
          </cell>
          <cell r="E249">
            <v>20900</v>
          </cell>
          <cell r="F249">
            <v>18604</v>
          </cell>
          <cell r="G249">
            <v>18600</v>
          </cell>
          <cell r="H249">
            <v>0.4</v>
          </cell>
        </row>
        <row r="250">
          <cell r="A250" t="str">
            <v>mk135</v>
          </cell>
          <cell r="B250" t="str">
            <v xml:space="preserve">Tarik TM 1 x A3C 35 </v>
          </cell>
          <cell r="C250" t="str">
            <v>Span</v>
          </cell>
          <cell r="D250">
            <v>37895</v>
          </cell>
          <cell r="E250">
            <v>17000</v>
          </cell>
          <cell r="F250">
            <v>15158</v>
          </cell>
          <cell r="G250">
            <v>15100</v>
          </cell>
          <cell r="H250">
            <v>0.4</v>
          </cell>
        </row>
        <row r="251">
          <cell r="A251" t="str">
            <v>mk115</v>
          </cell>
          <cell r="B251" t="str">
            <v xml:space="preserve">Tarik TM 1 x A3C 150 </v>
          </cell>
          <cell r="C251" t="str">
            <v>Span</v>
          </cell>
          <cell r="D251">
            <v>49092.5</v>
          </cell>
          <cell r="F251">
            <v>19637</v>
          </cell>
          <cell r="G251">
            <v>19600</v>
          </cell>
          <cell r="H251">
            <v>0.4</v>
          </cell>
        </row>
        <row r="252">
          <cell r="A252" t="str">
            <v>mk350</v>
          </cell>
          <cell r="B252" t="str">
            <v xml:space="preserve">Tarik TM 3 x A3C 50 </v>
          </cell>
          <cell r="C252" t="str">
            <v>Span</v>
          </cell>
          <cell r="F252">
            <v>40000</v>
          </cell>
          <cell r="G252">
            <v>40000</v>
          </cell>
        </row>
        <row r="253">
          <cell r="A253" t="str">
            <v>mk124</v>
          </cell>
          <cell r="B253" t="str">
            <v>Tarik TM 1 x A3C 240</v>
          </cell>
          <cell r="C253" t="str">
            <v>Span</v>
          </cell>
          <cell r="F253">
            <v>22000</v>
          </cell>
          <cell r="G253">
            <v>22000</v>
          </cell>
        </row>
        <row r="254">
          <cell r="E254">
            <v>0</v>
          </cell>
          <cell r="F254">
            <v>0</v>
          </cell>
          <cell r="G254">
            <v>0</v>
          </cell>
        </row>
        <row r="255">
          <cell r="A255" t="str">
            <v>smk32415</v>
          </cell>
          <cell r="B255" t="str">
            <v xml:space="preserve">Saging TM 3 x A3C 240  + N 150 </v>
          </cell>
          <cell r="C255" t="str">
            <v>Span</v>
          </cell>
          <cell r="D255">
            <v>192920</v>
          </cell>
          <cell r="E255">
            <v>77100</v>
          </cell>
          <cell r="F255">
            <v>77168</v>
          </cell>
          <cell r="G255">
            <v>38550</v>
          </cell>
          <cell r="H255">
            <v>0.4</v>
          </cell>
        </row>
        <row r="256">
          <cell r="A256" t="str">
            <v>smk32412</v>
          </cell>
          <cell r="B256" t="str">
            <v xml:space="preserve">Saging TM 3 x A3C 240  + N 120 </v>
          </cell>
          <cell r="C256" t="str">
            <v>Span</v>
          </cell>
          <cell r="D256">
            <v>192920</v>
          </cell>
          <cell r="E256">
            <v>77100</v>
          </cell>
          <cell r="F256">
            <v>77168</v>
          </cell>
          <cell r="G256">
            <v>38550</v>
          </cell>
          <cell r="H256">
            <v>0.4</v>
          </cell>
        </row>
        <row r="257">
          <cell r="A257" t="str">
            <v>smk324</v>
          </cell>
          <cell r="B257" t="str">
            <v xml:space="preserve">Saging TM 3 x A3C 240 </v>
          </cell>
          <cell r="C257" t="str">
            <v>Span</v>
          </cell>
          <cell r="D257">
            <v>158470</v>
          </cell>
          <cell r="E257">
            <v>63300</v>
          </cell>
          <cell r="F257">
            <v>63388</v>
          </cell>
          <cell r="G257">
            <v>31650</v>
          </cell>
          <cell r="H257">
            <v>0.4</v>
          </cell>
        </row>
        <row r="258">
          <cell r="A258" t="str">
            <v>smk224</v>
          </cell>
          <cell r="B258" t="str">
            <v xml:space="preserve">Saging TM 2 x A3C 240 </v>
          </cell>
          <cell r="C258" t="str">
            <v>Span</v>
          </cell>
          <cell r="D258">
            <v>106795</v>
          </cell>
          <cell r="E258">
            <v>48000</v>
          </cell>
          <cell r="F258">
            <v>42718</v>
          </cell>
          <cell r="G258">
            <v>21350</v>
          </cell>
          <cell r="H258">
            <v>0.4</v>
          </cell>
        </row>
        <row r="259">
          <cell r="A259" t="str">
            <v>smk31515</v>
          </cell>
          <cell r="B259" t="str">
            <v xml:space="preserve">Saging TM 3 x A3C 150  + N 150 </v>
          </cell>
          <cell r="C259" t="str">
            <v>Span</v>
          </cell>
          <cell r="D259">
            <v>141245</v>
          </cell>
          <cell r="E259">
            <v>56400</v>
          </cell>
          <cell r="F259">
            <v>56498</v>
          </cell>
          <cell r="G259">
            <v>28200</v>
          </cell>
          <cell r="H259">
            <v>0.4</v>
          </cell>
        </row>
        <row r="260">
          <cell r="A260" t="str">
            <v>smk3157</v>
          </cell>
          <cell r="B260" t="str">
            <v xml:space="preserve">Saging TM 3 x A3C 150  + N 70 </v>
          </cell>
          <cell r="C260" t="str">
            <v>Span</v>
          </cell>
          <cell r="D260">
            <v>141245</v>
          </cell>
          <cell r="E260">
            <v>56400</v>
          </cell>
          <cell r="F260">
            <v>56498</v>
          </cell>
          <cell r="G260">
            <v>28200</v>
          </cell>
          <cell r="H260">
            <v>0.4</v>
          </cell>
        </row>
        <row r="261">
          <cell r="A261" t="str">
            <v>smk315</v>
          </cell>
          <cell r="B261" t="str">
            <v xml:space="preserve">Saging TM 3 x A3C 150 </v>
          </cell>
          <cell r="C261" t="str">
            <v>Span</v>
          </cell>
          <cell r="D261">
            <v>124020</v>
          </cell>
          <cell r="E261">
            <v>55800</v>
          </cell>
          <cell r="F261">
            <v>49608</v>
          </cell>
          <cell r="G261">
            <v>24800</v>
          </cell>
          <cell r="H261">
            <v>0.4</v>
          </cell>
        </row>
        <row r="262">
          <cell r="A262" t="str">
            <v>smk215</v>
          </cell>
          <cell r="B262" t="str">
            <v xml:space="preserve">Saging TM 2 x A3C 150 </v>
          </cell>
          <cell r="C262" t="str">
            <v>Span</v>
          </cell>
          <cell r="D262">
            <v>98185</v>
          </cell>
          <cell r="E262">
            <v>44100</v>
          </cell>
          <cell r="F262">
            <v>39274</v>
          </cell>
          <cell r="G262">
            <v>19600</v>
          </cell>
          <cell r="H262">
            <v>0.4</v>
          </cell>
        </row>
        <row r="263">
          <cell r="A263" t="str">
            <v>smk377</v>
          </cell>
          <cell r="B263" t="str">
            <v xml:space="preserve">Saging TM 3 x A3C 70  + N 70 </v>
          </cell>
          <cell r="C263" t="str">
            <v>Span</v>
          </cell>
          <cell r="D263">
            <v>124020</v>
          </cell>
          <cell r="E263">
            <v>55800</v>
          </cell>
          <cell r="F263">
            <v>49608</v>
          </cell>
          <cell r="G263">
            <v>24800</v>
          </cell>
          <cell r="H263">
            <v>0.4</v>
          </cell>
        </row>
        <row r="264">
          <cell r="A264" t="str">
            <v>smk375</v>
          </cell>
          <cell r="B264" t="str">
            <v xml:space="preserve">Saging TM 3 x A3C 70  + N 50 </v>
          </cell>
          <cell r="C264" t="str">
            <v>Span</v>
          </cell>
          <cell r="D264">
            <v>115410</v>
          </cell>
          <cell r="E264">
            <v>51900</v>
          </cell>
          <cell r="F264">
            <v>46164</v>
          </cell>
          <cell r="G264">
            <v>23050</v>
          </cell>
          <cell r="H264">
            <v>0.4</v>
          </cell>
        </row>
        <row r="265">
          <cell r="A265" t="str">
            <v>smk3735</v>
          </cell>
          <cell r="B265" t="str">
            <v xml:space="preserve">Saging TM 3 x A3C 70  + N 35 </v>
          </cell>
          <cell r="C265" t="str">
            <v>Span</v>
          </cell>
          <cell r="D265">
            <v>115410</v>
          </cell>
          <cell r="E265">
            <v>51900</v>
          </cell>
          <cell r="F265">
            <v>46164</v>
          </cell>
          <cell r="G265">
            <v>23050</v>
          </cell>
          <cell r="H265">
            <v>0.4</v>
          </cell>
        </row>
        <row r="266">
          <cell r="A266" t="str">
            <v>smk37</v>
          </cell>
          <cell r="B266" t="str">
            <v xml:space="preserve">Saging TM 3 x A3C 70 </v>
          </cell>
          <cell r="C266" t="str">
            <v>Span</v>
          </cell>
          <cell r="D266">
            <v>106795</v>
          </cell>
          <cell r="E266">
            <v>48000</v>
          </cell>
          <cell r="F266">
            <v>42718</v>
          </cell>
          <cell r="G266">
            <v>21350</v>
          </cell>
          <cell r="H266">
            <v>0.4</v>
          </cell>
        </row>
        <row r="267">
          <cell r="A267" t="str">
            <v>smk27</v>
          </cell>
          <cell r="B267" t="str">
            <v xml:space="preserve">Saging TM 2 x A3C 70 </v>
          </cell>
          <cell r="C267" t="str">
            <v>Span</v>
          </cell>
          <cell r="D267">
            <v>72345</v>
          </cell>
          <cell r="E267">
            <v>32500</v>
          </cell>
          <cell r="F267">
            <v>28938</v>
          </cell>
          <cell r="G267">
            <v>14450</v>
          </cell>
          <cell r="H267">
            <v>0.4</v>
          </cell>
        </row>
        <row r="268">
          <cell r="A268" t="str">
            <v>smk33535</v>
          </cell>
          <cell r="B268" t="str">
            <v xml:space="preserve">Saging TM 3 x A3C 35  + N 35 </v>
          </cell>
          <cell r="C268" t="str">
            <v>Span</v>
          </cell>
          <cell r="D268">
            <v>89570</v>
          </cell>
          <cell r="E268">
            <v>40300</v>
          </cell>
          <cell r="F268">
            <v>35828</v>
          </cell>
          <cell r="G268">
            <v>17900</v>
          </cell>
          <cell r="H268">
            <v>0.4</v>
          </cell>
        </row>
        <row r="269">
          <cell r="A269" t="str">
            <v>smk335</v>
          </cell>
          <cell r="B269" t="str">
            <v xml:space="preserve">Saging TM 3 x A3C 35 </v>
          </cell>
          <cell r="C269" t="str">
            <v>Span</v>
          </cell>
          <cell r="D269">
            <v>72345</v>
          </cell>
          <cell r="E269">
            <v>32500</v>
          </cell>
          <cell r="F269">
            <v>28938</v>
          </cell>
          <cell r="G269">
            <v>14450</v>
          </cell>
          <cell r="H269">
            <v>0.4</v>
          </cell>
        </row>
        <row r="270">
          <cell r="A270" t="str">
            <v>smk235</v>
          </cell>
          <cell r="B270" t="str">
            <v xml:space="preserve">Saging TM 2 x A3C 35 </v>
          </cell>
          <cell r="C270" t="str">
            <v>Span</v>
          </cell>
          <cell r="D270">
            <v>55120</v>
          </cell>
          <cell r="E270">
            <v>24800</v>
          </cell>
          <cell r="F270">
            <v>22048</v>
          </cell>
          <cell r="G270">
            <v>11000</v>
          </cell>
          <cell r="H270">
            <v>0.4</v>
          </cell>
        </row>
        <row r="271">
          <cell r="A271" t="str">
            <v>smk1157</v>
          </cell>
          <cell r="B271" t="str">
            <v xml:space="preserve">Saging TM 1 x A3C 150  + N 70 </v>
          </cell>
          <cell r="C271" t="str">
            <v>Span</v>
          </cell>
          <cell r="D271">
            <v>106795</v>
          </cell>
          <cell r="E271">
            <v>48000</v>
          </cell>
          <cell r="F271">
            <v>42718</v>
          </cell>
          <cell r="G271">
            <v>21350</v>
          </cell>
          <cell r="H271">
            <v>0.4</v>
          </cell>
        </row>
        <row r="272">
          <cell r="A272" t="str">
            <v>smk1127</v>
          </cell>
          <cell r="B272" t="str">
            <v xml:space="preserve">Saging TM 1 x A3C 120  + N 70 </v>
          </cell>
          <cell r="C272" t="str">
            <v>Span</v>
          </cell>
          <cell r="D272">
            <v>98185</v>
          </cell>
          <cell r="E272">
            <v>44100</v>
          </cell>
          <cell r="F272">
            <v>39274</v>
          </cell>
          <cell r="G272">
            <v>19600</v>
          </cell>
          <cell r="H272">
            <v>0.4</v>
          </cell>
        </row>
        <row r="273">
          <cell r="A273" t="str">
            <v>smkl177</v>
          </cell>
          <cell r="B273" t="str">
            <v xml:space="preserve">Saging TM 1 x A3C 70  + N 70 </v>
          </cell>
          <cell r="C273" t="str">
            <v>Span</v>
          </cell>
          <cell r="D273">
            <v>89570</v>
          </cell>
          <cell r="E273">
            <v>40300</v>
          </cell>
          <cell r="F273">
            <v>35828</v>
          </cell>
          <cell r="G273">
            <v>17900</v>
          </cell>
          <cell r="H273">
            <v>0.4</v>
          </cell>
        </row>
        <row r="274">
          <cell r="A274" t="str">
            <v>smk175</v>
          </cell>
          <cell r="B274" t="str">
            <v xml:space="preserve">Saging TM 1 x A3C 70  + N 50 </v>
          </cell>
          <cell r="C274" t="str">
            <v>Span</v>
          </cell>
          <cell r="D274">
            <v>89570</v>
          </cell>
          <cell r="E274">
            <v>40300</v>
          </cell>
          <cell r="F274">
            <v>35828</v>
          </cell>
          <cell r="G274">
            <v>17900</v>
          </cell>
          <cell r="H274">
            <v>0.4</v>
          </cell>
        </row>
        <row r="275">
          <cell r="A275" t="str">
            <v>smk1735</v>
          </cell>
          <cell r="B275" t="str">
            <v xml:space="preserve">Saging TM 1 x A3C 70  + N 35 </v>
          </cell>
          <cell r="C275" t="str">
            <v>Span</v>
          </cell>
          <cell r="D275">
            <v>72345</v>
          </cell>
          <cell r="E275">
            <v>32500</v>
          </cell>
          <cell r="F275">
            <v>28938</v>
          </cell>
          <cell r="G275">
            <v>14450</v>
          </cell>
          <cell r="H275">
            <v>0.4</v>
          </cell>
        </row>
        <row r="276">
          <cell r="A276" t="str">
            <v>smk13535</v>
          </cell>
          <cell r="B276" t="str">
            <v xml:space="preserve">Saging TM 1 x A3C 35  + N 35 </v>
          </cell>
          <cell r="C276" t="str">
            <v>Span</v>
          </cell>
          <cell r="D276">
            <v>55120</v>
          </cell>
          <cell r="E276">
            <v>24800</v>
          </cell>
          <cell r="F276">
            <v>22048</v>
          </cell>
          <cell r="G276">
            <v>11000</v>
          </cell>
          <cell r="H276">
            <v>0.4</v>
          </cell>
        </row>
        <row r="277">
          <cell r="A277" t="str">
            <v>smk17</v>
          </cell>
          <cell r="B277" t="str">
            <v xml:space="preserve">Saging TM 1 x A3C 70  </v>
          </cell>
          <cell r="C277" t="str">
            <v>Span</v>
          </cell>
          <cell r="D277">
            <v>46510</v>
          </cell>
          <cell r="E277">
            <v>20900</v>
          </cell>
          <cell r="F277">
            <v>18604</v>
          </cell>
          <cell r="G277">
            <v>9300</v>
          </cell>
          <cell r="H277">
            <v>0.4</v>
          </cell>
        </row>
        <row r="278">
          <cell r="A278" t="str">
            <v>smk15</v>
          </cell>
          <cell r="B278" t="str">
            <v xml:space="preserve">Saging TM 1 x A3C 50 </v>
          </cell>
          <cell r="C278" t="str">
            <v>Span</v>
          </cell>
          <cell r="D278">
            <v>46510</v>
          </cell>
          <cell r="E278">
            <v>20900</v>
          </cell>
          <cell r="F278">
            <v>18604</v>
          </cell>
          <cell r="G278">
            <v>9300</v>
          </cell>
          <cell r="H278">
            <v>0.4</v>
          </cell>
        </row>
        <row r="279">
          <cell r="A279" t="str">
            <v>smk135</v>
          </cell>
          <cell r="B279" t="str">
            <v xml:space="preserve">Saging TM 1 x A3C 35 </v>
          </cell>
          <cell r="C279" t="str">
            <v>Span</v>
          </cell>
          <cell r="D279">
            <v>37895</v>
          </cell>
          <cell r="E279">
            <v>17000</v>
          </cell>
          <cell r="F279">
            <v>15158</v>
          </cell>
          <cell r="G279">
            <v>7550</v>
          </cell>
          <cell r="H279">
            <v>0.4</v>
          </cell>
        </row>
        <row r="280">
          <cell r="A280" t="str">
            <v>smk115</v>
          </cell>
          <cell r="B280" t="str">
            <v xml:space="preserve">Saging TM 1 x A3C 150 </v>
          </cell>
          <cell r="C280" t="str">
            <v>Span</v>
          </cell>
          <cell r="D280">
            <v>49092.5</v>
          </cell>
          <cell r="F280">
            <v>19637</v>
          </cell>
          <cell r="G280">
            <v>9800</v>
          </cell>
          <cell r="H280">
            <v>0.4</v>
          </cell>
        </row>
        <row r="281">
          <cell r="A281" t="str">
            <v>smk350</v>
          </cell>
          <cell r="B281" t="str">
            <v xml:space="preserve">Saging TM 3 x A3C 50 </v>
          </cell>
          <cell r="C281" t="str">
            <v>Span</v>
          </cell>
          <cell r="G281">
            <v>20000</v>
          </cell>
        </row>
        <row r="282">
          <cell r="A282" t="str">
            <v>smk124</v>
          </cell>
          <cell r="B282" t="str">
            <v>Saging TM 1 x A3C 240</v>
          </cell>
          <cell r="G282">
            <v>11000</v>
          </cell>
        </row>
        <row r="284">
          <cell r="A284" t="str">
            <v>bmk32415</v>
          </cell>
          <cell r="B284" t="str">
            <v xml:space="preserve">  Bongkar TM 3 x A3C 240  + N 150 </v>
          </cell>
          <cell r="C284" t="str">
            <v>Span</v>
          </cell>
          <cell r="E284">
            <v>46260</v>
          </cell>
          <cell r="F284">
            <v>30867.200000000001</v>
          </cell>
          <cell r="G284">
            <v>30800</v>
          </cell>
          <cell r="H284">
            <v>0.4</v>
          </cell>
        </row>
        <row r="285">
          <cell r="A285" t="str">
            <v>bmk32412</v>
          </cell>
          <cell r="B285" t="str">
            <v xml:space="preserve">  Bongkar TM 3 x A3C 240  + N 120 </v>
          </cell>
          <cell r="C285" t="str">
            <v>Span</v>
          </cell>
          <cell r="E285">
            <v>46260</v>
          </cell>
          <cell r="F285">
            <v>30867.200000000001</v>
          </cell>
          <cell r="G285">
            <v>30800</v>
          </cell>
          <cell r="H285">
            <v>0.4</v>
          </cell>
        </row>
        <row r="286">
          <cell r="A286" t="str">
            <v>bmk324</v>
          </cell>
          <cell r="B286" t="str">
            <v xml:space="preserve">  Bongkar TM 3 x A3C 240 </v>
          </cell>
          <cell r="C286" t="str">
            <v>Span</v>
          </cell>
          <cell r="E286">
            <v>37980</v>
          </cell>
          <cell r="F286">
            <v>25355.200000000001</v>
          </cell>
          <cell r="G286">
            <v>25300</v>
          </cell>
          <cell r="H286">
            <v>0.4</v>
          </cell>
        </row>
        <row r="287">
          <cell r="A287" t="str">
            <v>bmk224</v>
          </cell>
          <cell r="B287" t="str">
            <v xml:space="preserve">  Bongkar TM 2 x A3C 240 </v>
          </cell>
          <cell r="C287" t="str">
            <v>Span</v>
          </cell>
          <cell r="E287">
            <v>28800</v>
          </cell>
          <cell r="F287">
            <v>17087.2</v>
          </cell>
          <cell r="G287">
            <v>17000</v>
          </cell>
          <cell r="H287">
            <v>0.4</v>
          </cell>
        </row>
        <row r="288">
          <cell r="A288" t="str">
            <v>bmk31515</v>
          </cell>
          <cell r="B288" t="str">
            <v xml:space="preserve">  Bongkar TM 3 x A3C 150  + N 150 </v>
          </cell>
          <cell r="C288" t="str">
            <v>Span</v>
          </cell>
          <cell r="E288">
            <v>33840</v>
          </cell>
          <cell r="F288">
            <v>22599.200000000001</v>
          </cell>
          <cell r="G288">
            <v>22500</v>
          </cell>
          <cell r="H288">
            <v>0.4</v>
          </cell>
        </row>
        <row r="289">
          <cell r="A289" t="str">
            <v>bmk3157</v>
          </cell>
          <cell r="B289" t="str">
            <v xml:space="preserve">  Bongkar TM 3 x A3C 150  + N 70 </v>
          </cell>
          <cell r="C289" t="str">
            <v>Span</v>
          </cell>
          <cell r="E289">
            <v>33840</v>
          </cell>
          <cell r="F289">
            <v>22599.200000000001</v>
          </cell>
          <cell r="G289">
            <v>22500</v>
          </cell>
          <cell r="H289">
            <v>0.4</v>
          </cell>
        </row>
        <row r="290">
          <cell r="A290" t="str">
            <v>bmk315</v>
          </cell>
          <cell r="B290" t="str">
            <v xml:space="preserve">  Bongkar TM 3 x A3C 150 </v>
          </cell>
          <cell r="C290" t="str">
            <v>Span</v>
          </cell>
          <cell r="E290">
            <v>33480</v>
          </cell>
          <cell r="F290">
            <v>19843.2</v>
          </cell>
          <cell r="G290">
            <v>19800</v>
          </cell>
          <cell r="H290">
            <v>0.4</v>
          </cell>
        </row>
        <row r="291">
          <cell r="A291" t="str">
            <v>bmk215</v>
          </cell>
          <cell r="B291" t="str">
            <v xml:space="preserve">  Bongkar TM 2 x A3C 150 </v>
          </cell>
          <cell r="C291" t="str">
            <v>Span</v>
          </cell>
          <cell r="E291">
            <v>26460</v>
          </cell>
          <cell r="F291">
            <v>15709.6</v>
          </cell>
          <cell r="G291">
            <v>15700</v>
          </cell>
          <cell r="H291">
            <v>0.4</v>
          </cell>
        </row>
        <row r="292">
          <cell r="A292" t="str">
            <v>bmk377</v>
          </cell>
          <cell r="B292" t="str">
            <v xml:space="preserve">  Bongkar TM 3 x A3C 70  + N 70 </v>
          </cell>
          <cell r="C292" t="str">
            <v>Span</v>
          </cell>
          <cell r="E292">
            <v>33480</v>
          </cell>
          <cell r="F292">
            <v>19843.2</v>
          </cell>
          <cell r="G292">
            <v>19800</v>
          </cell>
          <cell r="H292">
            <v>0.4</v>
          </cell>
        </row>
        <row r="293">
          <cell r="A293" t="str">
            <v>bmk375</v>
          </cell>
          <cell r="B293" t="str">
            <v xml:space="preserve">  Bongkar TM 3 x A3C 70  + N 50 </v>
          </cell>
          <cell r="C293" t="str">
            <v>Span</v>
          </cell>
          <cell r="E293">
            <v>31140</v>
          </cell>
          <cell r="F293">
            <v>18465.600000000002</v>
          </cell>
          <cell r="G293">
            <v>18400</v>
          </cell>
          <cell r="H293">
            <v>0.4</v>
          </cell>
        </row>
        <row r="294">
          <cell r="A294" t="str">
            <v>bmk3735</v>
          </cell>
          <cell r="B294" t="str">
            <v xml:space="preserve">  Bongkar TM 3 x A3C 70  + N 35 </v>
          </cell>
          <cell r="C294" t="str">
            <v>Span</v>
          </cell>
          <cell r="E294">
            <v>31140</v>
          </cell>
          <cell r="F294">
            <v>18465.600000000002</v>
          </cell>
          <cell r="G294">
            <v>18400</v>
          </cell>
          <cell r="H294">
            <v>0.4</v>
          </cell>
        </row>
        <row r="295">
          <cell r="A295" t="str">
            <v>bmk37</v>
          </cell>
          <cell r="B295" t="str">
            <v xml:space="preserve">  Bongkar TM 3 x A3C 70 </v>
          </cell>
          <cell r="C295" t="str">
            <v>Span</v>
          </cell>
          <cell r="E295">
            <v>28800</v>
          </cell>
          <cell r="F295">
            <v>17087.2</v>
          </cell>
          <cell r="G295">
            <v>17000</v>
          </cell>
          <cell r="H295">
            <v>0.4</v>
          </cell>
        </row>
        <row r="296">
          <cell r="A296" t="str">
            <v>bmk27</v>
          </cell>
          <cell r="B296" t="str">
            <v xml:space="preserve">  Bongkar TM 2 x A3C 70 </v>
          </cell>
          <cell r="C296" t="str">
            <v>Span</v>
          </cell>
          <cell r="E296">
            <v>19500</v>
          </cell>
          <cell r="F296">
            <v>11575.2</v>
          </cell>
          <cell r="G296">
            <v>11500</v>
          </cell>
          <cell r="H296">
            <v>0.4</v>
          </cell>
        </row>
        <row r="297">
          <cell r="A297" t="str">
            <v>bmk33535</v>
          </cell>
          <cell r="B297" t="str">
            <v xml:space="preserve">  Bongkar TM 3 x A3C 35  + N 35 </v>
          </cell>
          <cell r="C297" t="str">
            <v>Span</v>
          </cell>
          <cell r="E297">
            <v>24180</v>
          </cell>
          <cell r="F297">
            <v>14331.2</v>
          </cell>
          <cell r="G297">
            <v>14300</v>
          </cell>
          <cell r="H297">
            <v>0.4</v>
          </cell>
        </row>
        <row r="298">
          <cell r="A298" t="str">
            <v>bmk335</v>
          </cell>
          <cell r="B298" t="str">
            <v xml:space="preserve">  Bongkar TM 3 x A3C 35 </v>
          </cell>
          <cell r="C298" t="str">
            <v>Span</v>
          </cell>
          <cell r="E298">
            <v>19500</v>
          </cell>
          <cell r="F298">
            <v>11575.2</v>
          </cell>
          <cell r="G298">
            <v>11500</v>
          </cell>
          <cell r="H298">
            <v>0.4</v>
          </cell>
        </row>
        <row r="299">
          <cell r="A299" t="str">
            <v>bmk235</v>
          </cell>
          <cell r="B299" t="str">
            <v xml:space="preserve">  Bongkar TM 2 x A3C 35 </v>
          </cell>
          <cell r="C299" t="str">
            <v>Span</v>
          </cell>
          <cell r="E299">
            <v>14880</v>
          </cell>
          <cell r="F299">
            <v>8819.2000000000007</v>
          </cell>
          <cell r="G299">
            <v>8800</v>
          </cell>
          <cell r="H299">
            <v>0.4</v>
          </cell>
        </row>
        <row r="300">
          <cell r="A300" t="str">
            <v>bmk1157</v>
          </cell>
          <cell r="B300" t="str">
            <v xml:space="preserve">  Bongkar TM 1 x A3C 150  + N 70 </v>
          </cell>
          <cell r="C300" t="str">
            <v>Span</v>
          </cell>
          <cell r="E300">
            <v>28800</v>
          </cell>
          <cell r="F300">
            <v>17087.2</v>
          </cell>
          <cell r="G300">
            <v>17000</v>
          </cell>
          <cell r="H300">
            <v>0.4</v>
          </cell>
        </row>
        <row r="301">
          <cell r="A301" t="str">
            <v>bmk1127</v>
          </cell>
          <cell r="B301" t="str">
            <v xml:space="preserve">  Bongkar TM 1 x A3C 120  + N 70 </v>
          </cell>
          <cell r="C301" t="str">
            <v>Span</v>
          </cell>
          <cell r="E301">
            <v>26460</v>
          </cell>
          <cell r="F301">
            <v>15709.6</v>
          </cell>
          <cell r="G301">
            <v>15700</v>
          </cell>
          <cell r="H301">
            <v>0.4</v>
          </cell>
        </row>
        <row r="302">
          <cell r="A302" t="str">
            <v>bmkl177</v>
          </cell>
          <cell r="B302" t="str">
            <v xml:space="preserve">  Bongkar TM 1 x A3C 70  + N 70 </v>
          </cell>
          <cell r="C302" t="str">
            <v>Span</v>
          </cell>
          <cell r="E302">
            <v>24180</v>
          </cell>
          <cell r="F302">
            <v>14331.2</v>
          </cell>
          <cell r="G302">
            <v>14300</v>
          </cell>
          <cell r="H302">
            <v>0.4</v>
          </cell>
        </row>
        <row r="303">
          <cell r="A303" t="str">
            <v>bmk175</v>
          </cell>
          <cell r="B303" t="str">
            <v xml:space="preserve">  Bongkar TM 1 x A3C 70  + N 50 </v>
          </cell>
          <cell r="C303" t="str">
            <v>Span</v>
          </cell>
          <cell r="E303">
            <v>24180</v>
          </cell>
          <cell r="F303">
            <v>14331.2</v>
          </cell>
          <cell r="G303">
            <v>14300</v>
          </cell>
          <cell r="H303">
            <v>0.4</v>
          </cell>
        </row>
        <row r="304">
          <cell r="A304" t="str">
            <v>bmk1735</v>
          </cell>
          <cell r="B304" t="str">
            <v xml:space="preserve">  Bongkar TM 1 x A3C 70  + N 35 </v>
          </cell>
          <cell r="C304" t="str">
            <v>Span</v>
          </cell>
          <cell r="E304">
            <v>19500</v>
          </cell>
          <cell r="F304">
            <v>11575.2</v>
          </cell>
          <cell r="G304">
            <v>11500</v>
          </cell>
          <cell r="H304">
            <v>0.4</v>
          </cell>
        </row>
        <row r="305">
          <cell r="A305" t="str">
            <v>bmk13535</v>
          </cell>
          <cell r="B305" t="str">
            <v xml:space="preserve">  Bongkar TM 1 x A3C 35  + N 35 </v>
          </cell>
          <cell r="C305" t="str">
            <v>Span</v>
          </cell>
          <cell r="E305">
            <v>14880</v>
          </cell>
          <cell r="F305">
            <v>8819.2000000000007</v>
          </cell>
          <cell r="G305">
            <v>8800</v>
          </cell>
          <cell r="H305">
            <v>0.4</v>
          </cell>
        </row>
        <row r="306">
          <cell r="A306" t="str">
            <v>bmk17</v>
          </cell>
          <cell r="B306" t="str">
            <v xml:space="preserve">  Bongkar TM 1 x A3C 70 </v>
          </cell>
          <cell r="C306" t="str">
            <v>Span</v>
          </cell>
          <cell r="E306">
            <v>12540</v>
          </cell>
          <cell r="F306">
            <v>7441.6</v>
          </cell>
          <cell r="G306">
            <v>7400</v>
          </cell>
          <cell r="H306">
            <v>0.4</v>
          </cell>
        </row>
        <row r="307">
          <cell r="A307" t="str">
            <v>bmk15</v>
          </cell>
          <cell r="B307" t="str">
            <v xml:space="preserve">  Bongkar TM 1 x A3C 50 </v>
          </cell>
          <cell r="C307" t="str">
            <v>Span</v>
          </cell>
          <cell r="E307">
            <v>12540</v>
          </cell>
          <cell r="F307">
            <v>7441.6</v>
          </cell>
          <cell r="G307">
            <v>7400</v>
          </cell>
          <cell r="H307">
            <v>0.4</v>
          </cell>
        </row>
        <row r="308">
          <cell r="A308" t="str">
            <v>bmk135</v>
          </cell>
          <cell r="B308" t="str">
            <v xml:space="preserve">  Bongkar TM 1 x A3C 35 </v>
          </cell>
          <cell r="C308" t="str">
            <v>Span</v>
          </cell>
          <cell r="E308">
            <v>10200</v>
          </cell>
          <cell r="F308">
            <v>6063.2000000000007</v>
          </cell>
          <cell r="G308">
            <v>6000</v>
          </cell>
          <cell r="H308">
            <v>0.4</v>
          </cell>
        </row>
        <row r="309">
          <cell r="A309" t="str">
            <v>bmk115</v>
          </cell>
          <cell r="B309" t="str">
            <v xml:space="preserve">  Bongkar TM 1 x A3C 150 </v>
          </cell>
          <cell r="C309" t="str">
            <v>Span</v>
          </cell>
          <cell r="F309">
            <v>7854.8</v>
          </cell>
          <cell r="G309">
            <v>7800</v>
          </cell>
          <cell r="H309">
            <v>0.4</v>
          </cell>
        </row>
        <row r="310">
          <cell r="A310" t="str">
            <v>bmk350</v>
          </cell>
          <cell r="B310" t="str">
            <v xml:space="preserve">  Bongkar TM 3 x A3C 50</v>
          </cell>
          <cell r="C310" t="str">
            <v>Span</v>
          </cell>
          <cell r="F310">
            <v>16000</v>
          </cell>
          <cell r="G310">
            <v>16000</v>
          </cell>
          <cell r="H310">
            <v>0.4</v>
          </cell>
        </row>
        <row r="311">
          <cell r="A311" t="str">
            <v>bmk124</v>
          </cell>
          <cell r="B311" t="str">
            <v xml:space="preserve">  Bongkar TM 1 x A3C 240</v>
          </cell>
          <cell r="C311" t="str">
            <v>Span</v>
          </cell>
          <cell r="F311">
            <v>8800</v>
          </cell>
          <cell r="G311">
            <v>8800</v>
          </cell>
          <cell r="H311">
            <v>0.4</v>
          </cell>
        </row>
        <row r="312">
          <cell r="E312">
            <v>0</v>
          </cell>
          <cell r="F312">
            <v>0</v>
          </cell>
          <cell r="G312">
            <v>0</v>
          </cell>
        </row>
        <row r="313">
          <cell r="B313" t="str">
            <v>UPAH BORONGAN PEKERJAAN JTR 220 V</v>
          </cell>
          <cell r="E313">
            <v>0</v>
          </cell>
          <cell r="F313">
            <v>0</v>
          </cell>
          <cell r="G313">
            <v>0</v>
          </cell>
        </row>
        <row r="314">
          <cell r="B314" t="str">
            <v>PEMASANGAN PERLENGKAPAN PADA TIANG</v>
          </cell>
          <cell r="E314">
            <v>0</v>
          </cell>
          <cell r="F314">
            <v>0</v>
          </cell>
          <cell r="G314">
            <v>0</v>
          </cell>
        </row>
        <row r="315">
          <cell r="A315" t="str">
            <v>J5</v>
          </cell>
          <cell r="B315" t="str">
            <v>J 5, 8 , 6X</v>
          </cell>
          <cell r="C315" t="str">
            <v>Unit</v>
          </cell>
          <cell r="D315">
            <v>8545</v>
          </cell>
          <cell r="E315">
            <v>3800</v>
          </cell>
          <cell r="F315">
            <v>3845.25</v>
          </cell>
          <cell r="G315">
            <v>3800</v>
          </cell>
          <cell r="H315">
            <v>0.45</v>
          </cell>
        </row>
        <row r="316">
          <cell r="A316" t="str">
            <v>J6</v>
          </cell>
          <cell r="B316" t="str">
            <v>J 6</v>
          </cell>
          <cell r="C316" t="str">
            <v>Unit</v>
          </cell>
          <cell r="D316">
            <v>11095</v>
          </cell>
          <cell r="E316">
            <v>4900</v>
          </cell>
          <cell r="F316">
            <v>4992.75</v>
          </cell>
          <cell r="G316">
            <v>4900</v>
          </cell>
          <cell r="H316">
            <v>0.45</v>
          </cell>
        </row>
        <row r="317">
          <cell r="A317" t="str">
            <v>J10</v>
          </cell>
          <cell r="B317" t="str">
            <v>J 10</v>
          </cell>
          <cell r="C317" t="str">
            <v>Unit</v>
          </cell>
          <cell r="D317">
            <v>14950</v>
          </cell>
          <cell r="E317">
            <v>6700</v>
          </cell>
          <cell r="F317">
            <v>6727.5</v>
          </cell>
          <cell r="G317">
            <v>6700</v>
          </cell>
          <cell r="H317">
            <v>0.45</v>
          </cell>
        </row>
        <row r="318">
          <cell r="E318">
            <v>0</v>
          </cell>
          <cell r="F318">
            <v>0</v>
          </cell>
          <cell r="G318">
            <v>0</v>
          </cell>
        </row>
        <row r="319">
          <cell r="A319" t="str">
            <v>BJ5</v>
          </cell>
          <cell r="B319" t="str">
            <v xml:space="preserve">  Bongkar J 5, 8 , 6X</v>
          </cell>
          <cell r="C319" t="str">
            <v>Unit</v>
          </cell>
          <cell r="E319">
            <v>2280</v>
          </cell>
          <cell r="F319">
            <v>1520</v>
          </cell>
          <cell r="G319">
            <v>1500</v>
          </cell>
          <cell r="H319">
            <v>0.4</v>
          </cell>
        </row>
        <row r="320">
          <cell r="A320" t="str">
            <v>BJ6</v>
          </cell>
          <cell r="B320" t="str">
            <v xml:space="preserve">  Bongkar J 6</v>
          </cell>
          <cell r="C320" t="str">
            <v>Unit</v>
          </cell>
          <cell r="E320">
            <v>2940</v>
          </cell>
          <cell r="F320">
            <v>1960</v>
          </cell>
          <cell r="G320">
            <v>1900</v>
          </cell>
          <cell r="H320">
            <v>0.4</v>
          </cell>
        </row>
        <row r="321">
          <cell r="A321" t="str">
            <v>BJ10</v>
          </cell>
          <cell r="B321" t="str">
            <v xml:space="preserve">  Bongkar J 10</v>
          </cell>
          <cell r="C321" t="str">
            <v>Unit</v>
          </cell>
          <cell r="E321">
            <v>4020</v>
          </cell>
          <cell r="F321">
            <v>2680</v>
          </cell>
          <cell r="G321">
            <v>2600</v>
          </cell>
          <cell r="H321">
            <v>0.4</v>
          </cell>
        </row>
        <row r="322">
          <cell r="F322">
            <v>0</v>
          </cell>
          <cell r="G322">
            <v>0</v>
          </cell>
        </row>
        <row r="323">
          <cell r="B323" t="str">
            <v>PEMASANGAN PERLENGKAPAN PADA TIANG</v>
          </cell>
          <cell r="F323">
            <v>0</v>
          </cell>
          <cell r="G323">
            <v>0</v>
          </cell>
        </row>
        <row r="324">
          <cell r="B324" t="str">
            <v>DENGAN TWISTED CABLE</v>
          </cell>
          <cell r="E324">
            <v>0</v>
          </cell>
          <cell r="F324">
            <v>0</v>
          </cell>
          <cell r="G324">
            <v>0</v>
          </cell>
        </row>
        <row r="325">
          <cell r="A325" t="str">
            <v>J5T</v>
          </cell>
          <cell r="B325" t="str">
            <v>B 13 B / D, J 2, J 5 T</v>
          </cell>
          <cell r="C325" t="str">
            <v>Unit</v>
          </cell>
          <cell r="D325">
            <v>8545</v>
          </cell>
          <cell r="E325">
            <v>3800</v>
          </cell>
          <cell r="F325">
            <v>3845.25</v>
          </cell>
          <cell r="G325">
            <v>3800</v>
          </cell>
          <cell r="H325">
            <v>0.45</v>
          </cell>
        </row>
        <row r="326">
          <cell r="A326" t="str">
            <v>J7T</v>
          </cell>
          <cell r="B326" t="str">
            <v>B 15 B / D, J 3, J 7 T</v>
          </cell>
          <cell r="C326" t="str">
            <v>Unit</v>
          </cell>
          <cell r="D326">
            <v>8545</v>
          </cell>
          <cell r="E326">
            <v>3800</v>
          </cell>
          <cell r="F326">
            <v>3845.25</v>
          </cell>
          <cell r="G326">
            <v>3800</v>
          </cell>
          <cell r="H326">
            <v>0.45</v>
          </cell>
        </row>
        <row r="327">
          <cell r="A327" t="str">
            <v>J6T</v>
          </cell>
          <cell r="B327" t="str">
            <v>B 16 B / D, J 4, J 6 T</v>
          </cell>
          <cell r="C327" t="str">
            <v>Unit</v>
          </cell>
          <cell r="D327">
            <v>11095</v>
          </cell>
          <cell r="E327">
            <v>4900</v>
          </cell>
          <cell r="F327">
            <v>4992.75</v>
          </cell>
          <cell r="G327">
            <v>4900</v>
          </cell>
          <cell r="H327">
            <v>0.45</v>
          </cell>
        </row>
        <row r="328">
          <cell r="A328" t="str">
            <v>MJ6T</v>
          </cell>
          <cell r="B328" t="str">
            <v>J 4 A / MJ 6 T</v>
          </cell>
          <cell r="C328" t="str">
            <v>Unit</v>
          </cell>
          <cell r="D328">
            <v>6200</v>
          </cell>
          <cell r="E328">
            <v>2700</v>
          </cell>
          <cell r="F328">
            <v>2790</v>
          </cell>
          <cell r="G328">
            <v>2700</v>
          </cell>
          <cell r="H328">
            <v>0.45</v>
          </cell>
        </row>
        <row r="329">
          <cell r="A329" t="str">
            <v>B71B</v>
          </cell>
          <cell r="B329" t="str">
            <v>B 71 B</v>
          </cell>
          <cell r="C329" t="str">
            <v>Unit</v>
          </cell>
          <cell r="D329">
            <v>8545</v>
          </cell>
          <cell r="E329">
            <v>3800</v>
          </cell>
          <cell r="F329">
            <v>3845.25</v>
          </cell>
          <cell r="G329">
            <v>3800</v>
          </cell>
          <cell r="H329">
            <v>0.45</v>
          </cell>
        </row>
        <row r="330">
          <cell r="E330">
            <v>0</v>
          </cell>
          <cell r="F330">
            <v>0</v>
          </cell>
          <cell r="G330">
            <v>0</v>
          </cell>
        </row>
        <row r="331">
          <cell r="A331" t="str">
            <v>bJ5T</v>
          </cell>
          <cell r="B331" t="str">
            <v xml:space="preserve">  Bongkar   B 13   B / D, J 2, J 5 T</v>
          </cell>
          <cell r="C331" t="str">
            <v>Unit</v>
          </cell>
          <cell r="E331">
            <v>3800</v>
          </cell>
          <cell r="F331">
            <v>1520</v>
          </cell>
          <cell r="G331">
            <v>1500</v>
          </cell>
          <cell r="H331">
            <v>0.4</v>
          </cell>
        </row>
        <row r="332">
          <cell r="A332" t="str">
            <v>bJ7T</v>
          </cell>
          <cell r="B332" t="str">
            <v xml:space="preserve">  Bongkar   B 15   B / D, J 3, J 7 T</v>
          </cell>
          <cell r="C332" t="str">
            <v>Unit</v>
          </cell>
          <cell r="E332">
            <v>3800</v>
          </cell>
          <cell r="F332">
            <v>1520</v>
          </cell>
          <cell r="G332">
            <v>1500</v>
          </cell>
          <cell r="H332">
            <v>0.4</v>
          </cell>
        </row>
        <row r="333">
          <cell r="A333" t="str">
            <v>bJ6T</v>
          </cell>
          <cell r="B333" t="str">
            <v xml:space="preserve">  Bongkar   B 16   B / D, J 4, J 6 T</v>
          </cell>
          <cell r="C333" t="str">
            <v>Unit</v>
          </cell>
          <cell r="E333">
            <v>4900</v>
          </cell>
          <cell r="F333">
            <v>1960</v>
          </cell>
          <cell r="G333">
            <v>1900</v>
          </cell>
          <cell r="H333">
            <v>0.4</v>
          </cell>
        </row>
        <row r="334">
          <cell r="A334" t="str">
            <v>bMJ6T</v>
          </cell>
          <cell r="B334" t="str">
            <v xml:space="preserve">  Bongkar J 4 A / MJ 6 T</v>
          </cell>
          <cell r="C334" t="str">
            <v>Unit</v>
          </cell>
          <cell r="E334">
            <v>2700</v>
          </cell>
          <cell r="F334">
            <v>1080</v>
          </cell>
          <cell r="G334">
            <v>1000</v>
          </cell>
          <cell r="H334">
            <v>0.4</v>
          </cell>
        </row>
        <row r="335">
          <cell r="A335" t="str">
            <v>bB71B</v>
          </cell>
          <cell r="B335" t="str">
            <v xml:space="preserve">  Bongkar   B 71   B</v>
          </cell>
          <cell r="C335" t="str">
            <v>Unit</v>
          </cell>
          <cell r="E335">
            <v>3800</v>
          </cell>
          <cell r="F335">
            <v>1520</v>
          </cell>
          <cell r="G335">
            <v>1500</v>
          </cell>
          <cell r="H335">
            <v>0.4</v>
          </cell>
        </row>
        <row r="337">
          <cell r="B337" t="str">
            <v>PENARIKAN HANTARAN JTR u/50 METER</v>
          </cell>
          <cell r="E337">
            <v>0</v>
          </cell>
          <cell r="F337">
            <v>0</v>
          </cell>
          <cell r="G337">
            <v>0</v>
          </cell>
        </row>
        <row r="338">
          <cell r="B338" t="str">
            <v>PENARIKAN KAWAT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rk277</v>
          </cell>
          <cell r="B339" t="str">
            <v xml:space="preserve">Tarik TR 2 x A3C 70  + N  70 </v>
          </cell>
          <cell r="C339" t="str">
            <v>Span</v>
          </cell>
          <cell r="D339">
            <v>89570</v>
          </cell>
          <cell r="E339">
            <v>40300</v>
          </cell>
          <cell r="F339">
            <v>35828</v>
          </cell>
          <cell r="G339">
            <v>35800</v>
          </cell>
          <cell r="H339">
            <v>0.4</v>
          </cell>
        </row>
        <row r="340">
          <cell r="A340" t="str">
            <v>rk2735</v>
          </cell>
          <cell r="B340" t="str">
            <v xml:space="preserve">Tarik TR 2 x A3C 70  + N  35 </v>
          </cell>
          <cell r="C340" t="str">
            <v>Span</v>
          </cell>
          <cell r="D340">
            <v>80960</v>
          </cell>
          <cell r="E340">
            <v>36400</v>
          </cell>
          <cell r="F340">
            <v>32384</v>
          </cell>
          <cell r="G340">
            <v>32300</v>
          </cell>
          <cell r="H340">
            <v>0.4</v>
          </cell>
        </row>
        <row r="341">
          <cell r="A341" t="str">
            <v>rk3735</v>
          </cell>
          <cell r="B341" t="str">
            <v xml:space="preserve">Tarik TR 3 x A3C 70  + N  35 </v>
          </cell>
          <cell r="C341" t="str">
            <v>Span</v>
          </cell>
          <cell r="D341">
            <v>106795</v>
          </cell>
          <cell r="E341">
            <v>48000</v>
          </cell>
          <cell r="F341">
            <v>42718</v>
          </cell>
          <cell r="G341">
            <v>42700</v>
          </cell>
          <cell r="H341">
            <v>0.4</v>
          </cell>
        </row>
        <row r="342">
          <cell r="A342" t="str">
            <v>rk27</v>
          </cell>
          <cell r="B342" t="str">
            <v xml:space="preserve">Tarik TR 2 x A3C 70 </v>
          </cell>
          <cell r="C342" t="str">
            <v>Span</v>
          </cell>
          <cell r="D342">
            <v>63735</v>
          </cell>
          <cell r="E342">
            <v>28600</v>
          </cell>
          <cell r="F342">
            <v>25494</v>
          </cell>
          <cell r="G342">
            <v>25400</v>
          </cell>
          <cell r="H342">
            <v>0.4</v>
          </cell>
        </row>
        <row r="343">
          <cell r="A343" t="str">
            <v>rk255</v>
          </cell>
          <cell r="B343" t="str">
            <v xml:space="preserve">Tarik TR 2 x A3C 55  + N  55 </v>
          </cell>
          <cell r="C343" t="str">
            <v>Span</v>
          </cell>
          <cell r="D343">
            <v>55120</v>
          </cell>
          <cell r="E343">
            <v>24800</v>
          </cell>
          <cell r="F343">
            <v>22048</v>
          </cell>
          <cell r="G343">
            <v>22000</v>
          </cell>
          <cell r="H343">
            <v>0.4</v>
          </cell>
        </row>
        <row r="344">
          <cell r="A344" t="str">
            <v>rk255</v>
          </cell>
          <cell r="B344" t="str">
            <v xml:space="preserve">Tarik TR 2 x A3C 55 </v>
          </cell>
          <cell r="C344" t="str">
            <v>Span</v>
          </cell>
          <cell r="D344">
            <v>46510</v>
          </cell>
          <cell r="E344">
            <v>20900</v>
          </cell>
          <cell r="F344">
            <v>18604</v>
          </cell>
          <cell r="G344">
            <v>18600</v>
          </cell>
          <cell r="H344">
            <v>0.4</v>
          </cell>
        </row>
        <row r="345">
          <cell r="A345" t="str">
            <v>rk235</v>
          </cell>
          <cell r="B345" t="str">
            <v xml:space="preserve">Tarik TR 2 x A3C 35 </v>
          </cell>
          <cell r="C345" t="str">
            <v>Span</v>
          </cell>
          <cell r="D345">
            <v>41340</v>
          </cell>
          <cell r="E345">
            <v>18600</v>
          </cell>
          <cell r="F345">
            <v>16536</v>
          </cell>
          <cell r="G345">
            <v>16500</v>
          </cell>
          <cell r="H345">
            <v>0.4</v>
          </cell>
        </row>
        <row r="346">
          <cell r="A346" t="str">
            <v>rk335</v>
          </cell>
          <cell r="B346" t="str">
            <v>Tarik TR 3 x A3C 35</v>
          </cell>
          <cell r="C346" t="str">
            <v>Span</v>
          </cell>
          <cell r="E346">
            <v>25000</v>
          </cell>
          <cell r="F346">
            <v>0</v>
          </cell>
          <cell r="G346">
            <v>19000</v>
          </cell>
          <cell r="H346">
            <v>0.4</v>
          </cell>
        </row>
        <row r="347">
          <cell r="E347">
            <v>0</v>
          </cell>
          <cell r="F347">
            <v>0</v>
          </cell>
          <cell r="G347">
            <v>0</v>
          </cell>
        </row>
        <row r="348">
          <cell r="A348" t="str">
            <v>srk277</v>
          </cell>
          <cell r="B348" t="str">
            <v xml:space="preserve">Saging TR 2 x A3C 70  + N  70 </v>
          </cell>
          <cell r="C348" t="str">
            <v>Span</v>
          </cell>
          <cell r="D348">
            <v>89570</v>
          </cell>
          <cell r="E348">
            <v>40300</v>
          </cell>
          <cell r="F348">
            <v>35828</v>
          </cell>
          <cell r="G348">
            <v>17900</v>
          </cell>
          <cell r="H348">
            <v>0.4</v>
          </cell>
        </row>
        <row r="349">
          <cell r="A349" t="str">
            <v>srk2735</v>
          </cell>
          <cell r="B349" t="str">
            <v xml:space="preserve">Saging TR 2 x A3C 70  + N  35 </v>
          </cell>
          <cell r="C349" t="str">
            <v>Span</v>
          </cell>
          <cell r="D349">
            <v>80960</v>
          </cell>
          <cell r="E349">
            <v>36400</v>
          </cell>
          <cell r="F349">
            <v>32384</v>
          </cell>
          <cell r="G349">
            <v>16150</v>
          </cell>
          <cell r="H349">
            <v>0.4</v>
          </cell>
        </row>
        <row r="350">
          <cell r="A350" t="str">
            <v>srk3735</v>
          </cell>
          <cell r="B350" t="str">
            <v xml:space="preserve">Saging TR 3 x A3C 70  + N  35 </v>
          </cell>
          <cell r="C350" t="str">
            <v>Span</v>
          </cell>
          <cell r="D350">
            <v>106795</v>
          </cell>
          <cell r="E350">
            <v>48000</v>
          </cell>
          <cell r="F350">
            <v>42718</v>
          </cell>
          <cell r="G350">
            <v>21350</v>
          </cell>
          <cell r="H350">
            <v>0.4</v>
          </cell>
        </row>
        <row r="351">
          <cell r="A351" t="str">
            <v>srk27</v>
          </cell>
          <cell r="B351" t="str">
            <v xml:space="preserve">Saging TR 2 x A3C 70 </v>
          </cell>
          <cell r="C351" t="str">
            <v>Span</v>
          </cell>
          <cell r="D351">
            <v>63735</v>
          </cell>
          <cell r="E351">
            <v>28600</v>
          </cell>
          <cell r="F351">
            <v>25494</v>
          </cell>
          <cell r="G351">
            <v>12700</v>
          </cell>
          <cell r="H351">
            <v>0.4</v>
          </cell>
        </row>
        <row r="352">
          <cell r="A352" t="str">
            <v>srk255</v>
          </cell>
          <cell r="B352" t="str">
            <v xml:space="preserve">Saging TR 2 x A3C 55  + N  55 </v>
          </cell>
          <cell r="C352" t="str">
            <v>Span</v>
          </cell>
          <cell r="D352">
            <v>55120</v>
          </cell>
          <cell r="E352">
            <v>24800</v>
          </cell>
          <cell r="F352">
            <v>22048</v>
          </cell>
          <cell r="G352">
            <v>11000</v>
          </cell>
          <cell r="H352">
            <v>0.4</v>
          </cell>
        </row>
        <row r="353">
          <cell r="A353" t="str">
            <v>srk255</v>
          </cell>
          <cell r="B353" t="str">
            <v xml:space="preserve">Saging TR 2 x A3C 55 </v>
          </cell>
          <cell r="C353" t="str">
            <v>Span</v>
          </cell>
          <cell r="D353">
            <v>46510</v>
          </cell>
          <cell r="E353">
            <v>20900</v>
          </cell>
          <cell r="F353">
            <v>18604</v>
          </cell>
          <cell r="G353">
            <v>9300</v>
          </cell>
          <cell r="H353">
            <v>0.4</v>
          </cell>
        </row>
        <row r="354">
          <cell r="A354" t="str">
            <v>srk235</v>
          </cell>
          <cell r="B354" t="str">
            <v xml:space="preserve">Saging TR 2 x A3C 35 </v>
          </cell>
          <cell r="C354" t="str">
            <v>Span</v>
          </cell>
          <cell r="D354">
            <v>41340</v>
          </cell>
          <cell r="E354">
            <v>18600</v>
          </cell>
          <cell r="F354">
            <v>16536</v>
          </cell>
          <cell r="G354">
            <v>8250</v>
          </cell>
          <cell r="H354">
            <v>0.4</v>
          </cell>
        </row>
        <row r="355">
          <cell r="A355" t="str">
            <v>srk335</v>
          </cell>
          <cell r="B355" t="str">
            <v>Saging TR 3 x A3C 35</v>
          </cell>
          <cell r="C355" t="str">
            <v>Span</v>
          </cell>
          <cell r="E355">
            <v>25000</v>
          </cell>
          <cell r="F355">
            <v>0</v>
          </cell>
          <cell r="G355">
            <v>9500</v>
          </cell>
          <cell r="H355">
            <v>0.4</v>
          </cell>
        </row>
        <row r="357">
          <cell r="A357" t="str">
            <v>brk277</v>
          </cell>
          <cell r="B357" t="str">
            <v xml:space="preserve">  Bongkar TR 2 x A3C 70  + N  70 </v>
          </cell>
          <cell r="C357" t="str">
            <v>Span</v>
          </cell>
          <cell r="D357">
            <v>89570</v>
          </cell>
          <cell r="E357">
            <v>40300</v>
          </cell>
          <cell r="F357">
            <v>14320</v>
          </cell>
          <cell r="G357">
            <v>14300</v>
          </cell>
          <cell r="H357">
            <v>0.4</v>
          </cell>
        </row>
        <row r="358">
          <cell r="A358" t="str">
            <v>brk2735</v>
          </cell>
          <cell r="B358" t="str">
            <v xml:space="preserve">  Bongkar TR 2 x A3C 70  + N  35 </v>
          </cell>
          <cell r="C358" t="str">
            <v>Span</v>
          </cell>
          <cell r="D358">
            <v>80960</v>
          </cell>
          <cell r="E358">
            <v>36400</v>
          </cell>
          <cell r="F358">
            <v>12920</v>
          </cell>
          <cell r="G358">
            <v>12900</v>
          </cell>
          <cell r="H358">
            <v>0.4</v>
          </cell>
        </row>
        <row r="359">
          <cell r="A359" t="str">
            <v>brk3735</v>
          </cell>
          <cell r="B359" t="str">
            <v xml:space="preserve">  Bongkar TR 3 x A3C 70  + N  35 </v>
          </cell>
          <cell r="C359" t="str">
            <v>Span</v>
          </cell>
          <cell r="D359">
            <v>106795</v>
          </cell>
          <cell r="E359">
            <v>48000</v>
          </cell>
          <cell r="F359">
            <v>17080</v>
          </cell>
          <cell r="G359">
            <v>17000</v>
          </cell>
          <cell r="H359">
            <v>0.4</v>
          </cell>
        </row>
        <row r="360">
          <cell r="A360" t="str">
            <v>brk27</v>
          </cell>
          <cell r="B360" t="str">
            <v xml:space="preserve">  Bongkar TR 2 x A3C 70 </v>
          </cell>
          <cell r="C360" t="str">
            <v>Span</v>
          </cell>
          <cell r="D360">
            <v>63735</v>
          </cell>
          <cell r="E360">
            <v>28600</v>
          </cell>
          <cell r="F360">
            <v>10160</v>
          </cell>
          <cell r="G360">
            <v>10100</v>
          </cell>
          <cell r="H360">
            <v>0.4</v>
          </cell>
        </row>
        <row r="361">
          <cell r="A361" t="str">
            <v>brk255</v>
          </cell>
          <cell r="B361" t="str">
            <v xml:space="preserve">  Bongkar TR 2 x A3C 55  + N  55 </v>
          </cell>
          <cell r="C361" t="str">
            <v>Span</v>
          </cell>
          <cell r="D361">
            <v>55120</v>
          </cell>
          <cell r="E361">
            <v>24800</v>
          </cell>
          <cell r="F361">
            <v>8800</v>
          </cell>
          <cell r="G361">
            <v>8800</v>
          </cell>
          <cell r="H361">
            <v>0.4</v>
          </cell>
        </row>
        <row r="362">
          <cell r="A362" t="str">
            <v>brk255</v>
          </cell>
          <cell r="B362" t="str">
            <v xml:space="preserve">  Bongkar TR 2 x A3C 55 </v>
          </cell>
          <cell r="C362" t="str">
            <v>Span</v>
          </cell>
          <cell r="D362">
            <v>46510</v>
          </cell>
          <cell r="E362">
            <v>20900</v>
          </cell>
          <cell r="F362">
            <v>7440</v>
          </cell>
          <cell r="G362">
            <v>7400</v>
          </cell>
          <cell r="H362">
            <v>0.4</v>
          </cell>
        </row>
        <row r="363">
          <cell r="A363" t="str">
            <v>brk235</v>
          </cell>
          <cell r="B363" t="str">
            <v xml:space="preserve">  Bongkar TR 2 x A3C 35 </v>
          </cell>
          <cell r="C363" t="str">
            <v>Span</v>
          </cell>
          <cell r="D363">
            <v>41340</v>
          </cell>
          <cell r="E363">
            <v>18600</v>
          </cell>
          <cell r="F363">
            <v>6600</v>
          </cell>
          <cell r="G363">
            <v>6600</v>
          </cell>
          <cell r="H363">
            <v>0.4</v>
          </cell>
        </row>
        <row r="364">
          <cell r="A364" t="str">
            <v>brk335</v>
          </cell>
          <cell r="B364" t="str">
            <v xml:space="preserve">  Bongkar TR 3 x A3C 35 mm3</v>
          </cell>
          <cell r="C364" t="str">
            <v>Span</v>
          </cell>
          <cell r="F364">
            <v>7600</v>
          </cell>
          <cell r="G364">
            <v>7600</v>
          </cell>
          <cell r="H364">
            <v>0.4</v>
          </cell>
        </row>
        <row r="366">
          <cell r="B366" t="str">
            <v>PENARIKAN KABEL</v>
          </cell>
        </row>
        <row r="367">
          <cell r="A367" t="str">
            <v>RL375</v>
          </cell>
          <cell r="B367" t="str">
            <v>Tarik LVTC 3 x 70 + N 50 mm2</v>
          </cell>
          <cell r="C367" t="str">
            <v>Span</v>
          </cell>
          <cell r="D367">
            <v>89570</v>
          </cell>
          <cell r="E367">
            <v>40300</v>
          </cell>
          <cell r="F367">
            <v>35828</v>
          </cell>
          <cell r="G367">
            <v>35800</v>
          </cell>
          <cell r="H367">
            <v>0.4</v>
          </cell>
        </row>
        <row r="368">
          <cell r="A368" t="str">
            <v>RL275</v>
          </cell>
          <cell r="B368" t="str">
            <v>Tarik LVTC 2 x 70 + N 50 mm2</v>
          </cell>
          <cell r="C368" t="str">
            <v>Span</v>
          </cell>
          <cell r="D368">
            <v>72345</v>
          </cell>
          <cell r="E368">
            <v>32500</v>
          </cell>
          <cell r="F368">
            <v>28938</v>
          </cell>
          <cell r="G368">
            <v>28900</v>
          </cell>
          <cell r="H368">
            <v>0.4</v>
          </cell>
        </row>
        <row r="369">
          <cell r="A369" t="str">
            <v>RL3535</v>
          </cell>
          <cell r="B369" t="str">
            <v xml:space="preserve">Tarik LVTC 3 x 50 + N 35 </v>
          </cell>
          <cell r="C369" t="str">
            <v>Span</v>
          </cell>
          <cell r="D369">
            <v>63735</v>
          </cell>
          <cell r="E369">
            <v>28600</v>
          </cell>
          <cell r="F369">
            <v>25494</v>
          </cell>
          <cell r="G369">
            <v>25400</v>
          </cell>
          <cell r="H369">
            <v>0.4</v>
          </cell>
        </row>
        <row r="370">
          <cell r="A370" t="str">
            <v>RL255</v>
          </cell>
          <cell r="B370" t="str">
            <v xml:space="preserve">Tarik LVTC 2 x 50 + N 50 </v>
          </cell>
          <cell r="C370" t="str">
            <v>Span</v>
          </cell>
          <cell r="D370">
            <v>55120</v>
          </cell>
          <cell r="E370">
            <v>24800</v>
          </cell>
          <cell r="F370">
            <v>22048</v>
          </cell>
          <cell r="G370">
            <v>22000</v>
          </cell>
          <cell r="H370">
            <v>0.4</v>
          </cell>
        </row>
        <row r="371">
          <cell r="A371" t="str">
            <v>RL2535</v>
          </cell>
          <cell r="B371" t="str">
            <v xml:space="preserve">Tarik LVTC 2 x 50 + N 35 </v>
          </cell>
          <cell r="C371" t="str">
            <v>Span</v>
          </cell>
          <cell r="D371">
            <v>55120</v>
          </cell>
          <cell r="E371">
            <v>24800</v>
          </cell>
          <cell r="F371">
            <v>22048</v>
          </cell>
          <cell r="G371">
            <v>22000</v>
          </cell>
          <cell r="H371">
            <v>0.4</v>
          </cell>
        </row>
        <row r="372">
          <cell r="A372" t="str">
            <v>RL2355</v>
          </cell>
          <cell r="B372" t="str">
            <v xml:space="preserve">Tarik LVTC 2 x 35 + N 50 </v>
          </cell>
          <cell r="C372" t="str">
            <v>Span</v>
          </cell>
          <cell r="D372">
            <v>46510</v>
          </cell>
          <cell r="E372">
            <v>20900</v>
          </cell>
          <cell r="F372">
            <v>18604</v>
          </cell>
          <cell r="G372">
            <v>18600</v>
          </cell>
          <cell r="H372">
            <v>0.4</v>
          </cell>
        </row>
        <row r="373">
          <cell r="A373" t="str">
            <v>RL23535</v>
          </cell>
          <cell r="B373" t="str">
            <v xml:space="preserve">Tarik LVTC 2 x 35 + N 35 </v>
          </cell>
          <cell r="C373" t="str">
            <v>Span</v>
          </cell>
          <cell r="D373">
            <v>46510</v>
          </cell>
          <cell r="E373">
            <v>20900</v>
          </cell>
          <cell r="F373">
            <v>18604</v>
          </cell>
          <cell r="G373">
            <v>18600</v>
          </cell>
          <cell r="H373">
            <v>0.4</v>
          </cell>
        </row>
        <row r="374">
          <cell r="A374" t="str">
            <v>RL22525</v>
          </cell>
          <cell r="B374" t="str">
            <v xml:space="preserve">Tarik LVTC 2 x 25 + N 25 </v>
          </cell>
          <cell r="C374" t="str">
            <v>Span</v>
          </cell>
          <cell r="D374">
            <v>46510</v>
          </cell>
          <cell r="E374">
            <v>20900</v>
          </cell>
          <cell r="F374">
            <v>18604</v>
          </cell>
          <cell r="G374">
            <v>18600</v>
          </cell>
          <cell r="H374">
            <v>0.4</v>
          </cell>
        </row>
        <row r="375">
          <cell r="A375" t="str">
            <v>RL3355</v>
          </cell>
          <cell r="B375" t="str">
            <v xml:space="preserve">Tarik LVTC 3 x 35 + N 50 </v>
          </cell>
          <cell r="C375" t="str">
            <v>Span</v>
          </cell>
          <cell r="E375">
            <v>24000</v>
          </cell>
          <cell r="F375">
            <v>24000</v>
          </cell>
          <cell r="G375">
            <v>24000</v>
          </cell>
          <cell r="H375">
            <v>0.4</v>
          </cell>
        </row>
        <row r="376">
          <cell r="A376" t="str">
            <v>RL32525</v>
          </cell>
          <cell r="B376" t="str">
            <v xml:space="preserve">Tarik LVTC 3 x 25 + N 25 </v>
          </cell>
          <cell r="C376" t="str">
            <v>Span</v>
          </cell>
          <cell r="E376">
            <v>20000</v>
          </cell>
          <cell r="F376">
            <v>20000</v>
          </cell>
          <cell r="G376">
            <v>20000</v>
          </cell>
          <cell r="H376">
            <v>0.4</v>
          </cell>
        </row>
        <row r="377">
          <cell r="A377" t="str">
            <v>RL216</v>
          </cell>
          <cell r="B377" t="str">
            <v>Tarik LVTC 2 X 16</v>
          </cell>
          <cell r="C377" t="str">
            <v>Span</v>
          </cell>
          <cell r="F377">
            <v>5000</v>
          </cell>
          <cell r="G377">
            <v>5000</v>
          </cell>
        </row>
        <row r="378">
          <cell r="A378" t="str">
            <v>RL21616</v>
          </cell>
          <cell r="B378" t="str">
            <v>Tarik LVTC 2 X 16 + N 16</v>
          </cell>
          <cell r="C378" t="str">
            <v>Span</v>
          </cell>
          <cell r="F378">
            <v>6000</v>
          </cell>
          <cell r="G378">
            <v>6000</v>
          </cell>
        </row>
        <row r="379">
          <cell r="F379">
            <v>0</v>
          </cell>
          <cell r="G379">
            <v>0</v>
          </cell>
        </row>
        <row r="380">
          <cell r="A380" t="str">
            <v>BRL375</v>
          </cell>
          <cell r="B380" t="str">
            <v xml:space="preserve">  Bongkar LVTC 3 x 70 + N 50 </v>
          </cell>
          <cell r="C380" t="str">
            <v>Span</v>
          </cell>
          <cell r="D380">
            <v>89570</v>
          </cell>
          <cell r="E380">
            <v>24100</v>
          </cell>
          <cell r="F380">
            <v>14331.2</v>
          </cell>
          <cell r="G380">
            <v>14300</v>
          </cell>
          <cell r="H380">
            <v>0.4</v>
          </cell>
        </row>
        <row r="381">
          <cell r="A381" t="str">
            <v>BRL275</v>
          </cell>
          <cell r="B381" t="str">
            <v xml:space="preserve">  Bongkar LVTC 2 x 70 + N 50 </v>
          </cell>
          <cell r="C381" t="str">
            <v>Span</v>
          </cell>
          <cell r="D381">
            <v>72345</v>
          </cell>
          <cell r="E381">
            <v>19500</v>
          </cell>
          <cell r="F381">
            <v>11575.2</v>
          </cell>
          <cell r="G381">
            <v>11500</v>
          </cell>
          <cell r="H381">
            <v>0.4</v>
          </cell>
        </row>
        <row r="382">
          <cell r="A382" t="str">
            <v>BRL3535</v>
          </cell>
          <cell r="B382" t="str">
            <v xml:space="preserve">  Bongkar LVTC 3 x 50 + N 35 </v>
          </cell>
          <cell r="C382" t="str">
            <v>Span</v>
          </cell>
          <cell r="D382">
            <v>63735</v>
          </cell>
          <cell r="E382">
            <v>17200</v>
          </cell>
          <cell r="F382">
            <v>10197.6</v>
          </cell>
          <cell r="G382">
            <v>10100</v>
          </cell>
          <cell r="H382">
            <v>0.4</v>
          </cell>
        </row>
        <row r="383">
          <cell r="A383" t="str">
            <v>BRL255</v>
          </cell>
          <cell r="B383" t="str">
            <v xml:space="preserve">  Bongkar LVTC 2 x 50 + N 50 </v>
          </cell>
          <cell r="C383" t="str">
            <v>Span</v>
          </cell>
          <cell r="D383">
            <v>55120</v>
          </cell>
          <cell r="E383">
            <v>14800</v>
          </cell>
          <cell r="F383">
            <v>8819.2000000000007</v>
          </cell>
          <cell r="G383">
            <v>8800</v>
          </cell>
          <cell r="H383">
            <v>0.4</v>
          </cell>
        </row>
        <row r="384">
          <cell r="A384" t="str">
            <v>BRL2535</v>
          </cell>
          <cell r="B384" t="str">
            <v xml:space="preserve">  Bongkar LVTC 2 x 50 + N 35 </v>
          </cell>
          <cell r="C384" t="str">
            <v>Span</v>
          </cell>
          <cell r="D384">
            <v>55120</v>
          </cell>
          <cell r="E384">
            <v>14800</v>
          </cell>
          <cell r="F384">
            <v>8819.2000000000007</v>
          </cell>
          <cell r="G384">
            <v>8800</v>
          </cell>
          <cell r="H384">
            <v>0.4</v>
          </cell>
        </row>
        <row r="385">
          <cell r="A385" t="str">
            <v>BRL2355</v>
          </cell>
          <cell r="B385" t="str">
            <v xml:space="preserve">  Bongkar LVTC 2 x 35 + N 50 </v>
          </cell>
          <cell r="C385" t="str">
            <v>Span</v>
          </cell>
          <cell r="D385">
            <v>46510</v>
          </cell>
          <cell r="E385">
            <v>12500</v>
          </cell>
          <cell r="F385">
            <v>7441.6</v>
          </cell>
          <cell r="G385">
            <v>7400</v>
          </cell>
          <cell r="H385">
            <v>0.4</v>
          </cell>
        </row>
        <row r="386">
          <cell r="A386" t="str">
            <v>BRL23535</v>
          </cell>
          <cell r="B386" t="str">
            <v xml:space="preserve">  Bongkar LVTC 2 x 35 + N 35 </v>
          </cell>
          <cell r="C386" t="str">
            <v>Span</v>
          </cell>
          <cell r="D386">
            <v>46510</v>
          </cell>
          <cell r="E386">
            <v>12500</v>
          </cell>
          <cell r="F386">
            <v>7441.6</v>
          </cell>
          <cell r="G386">
            <v>7400</v>
          </cell>
          <cell r="H386">
            <v>0.4</v>
          </cell>
        </row>
        <row r="387">
          <cell r="A387" t="str">
            <v>BRL22525</v>
          </cell>
          <cell r="B387" t="str">
            <v xml:space="preserve">  Bongkar LVTC 2 x 25 + N 25 </v>
          </cell>
          <cell r="C387" t="str">
            <v>Span</v>
          </cell>
          <cell r="D387">
            <v>46510</v>
          </cell>
          <cell r="E387">
            <v>12500</v>
          </cell>
          <cell r="F387">
            <v>7441.6</v>
          </cell>
          <cell r="G387">
            <v>7400</v>
          </cell>
          <cell r="H387">
            <v>0.4</v>
          </cell>
        </row>
        <row r="388">
          <cell r="A388" t="str">
            <v>BRL3355</v>
          </cell>
          <cell r="B388" t="str">
            <v xml:space="preserve">  Bongkar LVTC 3 x 35 + N 50 </v>
          </cell>
          <cell r="C388" t="str">
            <v>Span</v>
          </cell>
          <cell r="E388">
            <v>16700</v>
          </cell>
          <cell r="F388">
            <v>9600</v>
          </cell>
          <cell r="G388">
            <v>9600</v>
          </cell>
          <cell r="H388">
            <v>0.4</v>
          </cell>
        </row>
        <row r="389">
          <cell r="A389" t="str">
            <v>BRL32525</v>
          </cell>
          <cell r="B389" t="str">
            <v xml:space="preserve">  Bongkar LVTC 3 x 25 + N 25 </v>
          </cell>
          <cell r="C389" t="str">
            <v>Span</v>
          </cell>
          <cell r="E389">
            <v>15600</v>
          </cell>
          <cell r="F389">
            <v>8000</v>
          </cell>
          <cell r="G389">
            <v>8000</v>
          </cell>
          <cell r="H389">
            <v>0.4</v>
          </cell>
        </row>
        <row r="390">
          <cell r="A390" t="str">
            <v>BRL216</v>
          </cell>
          <cell r="B390" t="str">
            <v xml:space="preserve">  Bongkar LVTC 2 X 16</v>
          </cell>
          <cell r="C390" t="str">
            <v>Span</v>
          </cell>
          <cell r="F390">
            <v>2000</v>
          </cell>
          <cell r="G390">
            <v>2000</v>
          </cell>
          <cell r="H390">
            <v>0.4</v>
          </cell>
        </row>
        <row r="391">
          <cell r="A391" t="str">
            <v>BRL21616</v>
          </cell>
          <cell r="B391" t="str">
            <v xml:space="preserve">  Bongkar LVTC 3 X 16</v>
          </cell>
          <cell r="C391" t="str">
            <v>Span</v>
          </cell>
          <cell r="F391">
            <v>2400</v>
          </cell>
          <cell r="G391">
            <v>2400</v>
          </cell>
          <cell r="H391">
            <v>0.4</v>
          </cell>
        </row>
        <row r="392">
          <cell r="F392">
            <v>0</v>
          </cell>
          <cell r="G392">
            <v>0</v>
          </cell>
        </row>
        <row r="393">
          <cell r="A393" t="str">
            <v>SRL375</v>
          </cell>
          <cell r="B393" t="str">
            <v xml:space="preserve">  Saging LVTC 3 x 70 + N 50 </v>
          </cell>
          <cell r="C393" t="str">
            <v>Span</v>
          </cell>
          <cell r="D393">
            <v>89570</v>
          </cell>
          <cell r="E393">
            <v>24100</v>
          </cell>
          <cell r="F393">
            <v>17914</v>
          </cell>
          <cell r="G393">
            <v>17900</v>
          </cell>
          <cell r="H393">
            <v>0.4</v>
          </cell>
        </row>
        <row r="394">
          <cell r="A394" t="str">
            <v>SRL275</v>
          </cell>
          <cell r="B394" t="str">
            <v xml:space="preserve">  Saging LVTC 2 x 70 + N 50 </v>
          </cell>
          <cell r="C394" t="str">
            <v>Span</v>
          </cell>
          <cell r="D394">
            <v>72345</v>
          </cell>
          <cell r="E394">
            <v>19500</v>
          </cell>
          <cell r="F394">
            <v>14469</v>
          </cell>
          <cell r="G394">
            <v>14400</v>
          </cell>
          <cell r="H394">
            <v>0.4</v>
          </cell>
        </row>
        <row r="395">
          <cell r="A395" t="str">
            <v>SRL3535</v>
          </cell>
          <cell r="B395" t="str">
            <v xml:space="preserve">  Saging LVTC 3 x 50 + N 35 </v>
          </cell>
          <cell r="C395" t="str">
            <v>Span</v>
          </cell>
          <cell r="D395">
            <v>63735</v>
          </cell>
          <cell r="E395">
            <v>17200</v>
          </cell>
          <cell r="F395">
            <v>12747</v>
          </cell>
          <cell r="G395">
            <v>12700</v>
          </cell>
          <cell r="H395">
            <v>0.4</v>
          </cell>
        </row>
        <row r="396">
          <cell r="A396" t="str">
            <v>SRL255</v>
          </cell>
          <cell r="B396" t="str">
            <v xml:space="preserve">  Saging LVTC 2 x 50 + N 50 </v>
          </cell>
          <cell r="C396" t="str">
            <v>Span</v>
          </cell>
          <cell r="D396">
            <v>55120</v>
          </cell>
          <cell r="E396">
            <v>14800</v>
          </cell>
          <cell r="F396">
            <v>11024</v>
          </cell>
          <cell r="G396">
            <v>11000</v>
          </cell>
          <cell r="H396">
            <v>0.4</v>
          </cell>
        </row>
        <row r="397">
          <cell r="A397" t="str">
            <v>SRL2535</v>
          </cell>
          <cell r="B397" t="str">
            <v xml:space="preserve">  Saging LVTC 2 x 50 + N 35 </v>
          </cell>
          <cell r="C397" t="str">
            <v>Span</v>
          </cell>
          <cell r="D397">
            <v>55120</v>
          </cell>
          <cell r="E397">
            <v>14800</v>
          </cell>
          <cell r="F397">
            <v>11024</v>
          </cell>
          <cell r="G397">
            <v>11000</v>
          </cell>
          <cell r="H397">
            <v>0.4</v>
          </cell>
        </row>
        <row r="398">
          <cell r="A398" t="str">
            <v>SRL2355</v>
          </cell>
          <cell r="B398" t="str">
            <v xml:space="preserve">  Saging LVTC 2 x 35 + N 50 </v>
          </cell>
          <cell r="C398" t="str">
            <v>Span</v>
          </cell>
          <cell r="D398">
            <v>46510</v>
          </cell>
          <cell r="E398">
            <v>12500</v>
          </cell>
          <cell r="F398">
            <v>9302</v>
          </cell>
          <cell r="G398">
            <v>9300</v>
          </cell>
          <cell r="H398">
            <v>0.4</v>
          </cell>
        </row>
        <row r="399">
          <cell r="A399" t="str">
            <v>SRL23535</v>
          </cell>
          <cell r="B399" t="str">
            <v xml:space="preserve">  Saging LVTC 2 x 35 + N 35 </v>
          </cell>
          <cell r="C399" t="str">
            <v>Span</v>
          </cell>
          <cell r="D399">
            <v>46510</v>
          </cell>
          <cell r="E399">
            <v>12500</v>
          </cell>
          <cell r="F399">
            <v>9302</v>
          </cell>
          <cell r="G399">
            <v>9300</v>
          </cell>
          <cell r="H399">
            <v>0.4</v>
          </cell>
        </row>
        <row r="400">
          <cell r="A400" t="str">
            <v>SRL22525</v>
          </cell>
          <cell r="B400" t="str">
            <v xml:space="preserve">  Saging LVTC 2 x 25 + N 25 </v>
          </cell>
          <cell r="C400" t="str">
            <v>Span</v>
          </cell>
          <cell r="D400">
            <v>46510</v>
          </cell>
          <cell r="E400">
            <v>12500</v>
          </cell>
          <cell r="F400">
            <v>9302</v>
          </cell>
          <cell r="G400">
            <v>9300</v>
          </cell>
          <cell r="H400">
            <v>0.4</v>
          </cell>
        </row>
        <row r="401">
          <cell r="A401" t="str">
            <v>SRL3355</v>
          </cell>
          <cell r="B401" t="str">
            <v xml:space="preserve">  Saging LVTC 3 x 35 + N 50 </v>
          </cell>
          <cell r="C401" t="str">
            <v>Span</v>
          </cell>
          <cell r="E401">
            <v>16700</v>
          </cell>
          <cell r="F401">
            <v>12000</v>
          </cell>
          <cell r="G401">
            <v>12000</v>
          </cell>
          <cell r="H401">
            <v>0.4</v>
          </cell>
        </row>
        <row r="402">
          <cell r="A402" t="str">
            <v>SRL32525</v>
          </cell>
          <cell r="B402" t="str">
            <v xml:space="preserve">  Saging LVTC 3 x 25 + N 25 </v>
          </cell>
          <cell r="C402" t="str">
            <v>Span</v>
          </cell>
          <cell r="E402">
            <v>15600</v>
          </cell>
          <cell r="F402">
            <v>10000</v>
          </cell>
          <cell r="G402">
            <v>10000</v>
          </cell>
          <cell r="H402">
            <v>0.4</v>
          </cell>
        </row>
        <row r="403">
          <cell r="A403" t="str">
            <v>SRL216</v>
          </cell>
          <cell r="B403" t="str">
            <v xml:space="preserve">  Saging LVTC 2 X 16</v>
          </cell>
          <cell r="C403" t="str">
            <v>Span</v>
          </cell>
          <cell r="F403">
            <v>2500</v>
          </cell>
          <cell r="G403">
            <v>2500</v>
          </cell>
          <cell r="H403">
            <v>0.4</v>
          </cell>
        </row>
        <row r="404">
          <cell r="A404" t="str">
            <v>SRL21616</v>
          </cell>
          <cell r="B404" t="str">
            <v xml:space="preserve">  Saging LVTC 3 X 16</v>
          </cell>
          <cell r="C404" t="str">
            <v>Span</v>
          </cell>
          <cell r="F404">
            <v>3000</v>
          </cell>
          <cell r="G404">
            <v>3000</v>
          </cell>
          <cell r="H404">
            <v>0.4</v>
          </cell>
        </row>
        <row r="405">
          <cell r="B405" t="str">
            <v>PENARIKAN SAMBUNGAN RUMAH (SR)</v>
          </cell>
          <cell r="E405">
            <v>0</v>
          </cell>
          <cell r="F405">
            <v>0</v>
          </cell>
          <cell r="G405">
            <v>0</v>
          </cell>
        </row>
        <row r="406">
          <cell r="A406" t="str">
            <v>SR</v>
          </cell>
          <cell r="B406" t="str">
            <v xml:space="preserve">Pasang SR </v>
          </cell>
          <cell r="C406" t="str">
            <v>Unit</v>
          </cell>
          <cell r="D406">
            <v>10850</v>
          </cell>
          <cell r="E406">
            <v>4100</v>
          </cell>
          <cell r="F406">
            <v>0</v>
          </cell>
          <cell r="G406">
            <v>4100</v>
          </cell>
        </row>
        <row r="407">
          <cell r="A407" t="str">
            <v>bsr</v>
          </cell>
          <cell r="B407" t="str">
            <v xml:space="preserve">  Bongkar SR</v>
          </cell>
          <cell r="C407" t="str">
            <v>Unit</v>
          </cell>
          <cell r="E407">
            <v>2400</v>
          </cell>
          <cell r="G407">
            <v>2400</v>
          </cell>
        </row>
        <row r="408">
          <cell r="A408" t="str">
            <v>SRT</v>
          </cell>
          <cell r="B408" t="str">
            <v>Bongkar Pasang  SR Terkait Pemindahan Pole/Split/dll</v>
          </cell>
          <cell r="C408" t="str">
            <v>Unit</v>
          </cell>
          <cell r="E408">
            <v>3000</v>
          </cell>
          <cell r="F408">
            <v>0</v>
          </cell>
          <cell r="G408">
            <v>3000</v>
          </cell>
        </row>
        <row r="409">
          <cell r="A409" t="str">
            <v>BPSR</v>
          </cell>
          <cell r="B409" t="str">
            <v xml:space="preserve">  Bongkar Pasang SR / Penggantian SR </v>
          </cell>
          <cell r="C409" t="str">
            <v>Unit</v>
          </cell>
          <cell r="E409">
            <v>6500</v>
          </cell>
          <cell r="F409">
            <v>0</v>
          </cell>
          <cell r="G409">
            <v>6500</v>
          </cell>
        </row>
        <row r="410">
          <cell r="A410" t="str">
            <v>SR3</v>
          </cell>
          <cell r="B410" t="str">
            <v>SR 3 PHASA</v>
          </cell>
          <cell r="C410" t="str">
            <v>Unit</v>
          </cell>
          <cell r="D410">
            <v>22250</v>
          </cell>
          <cell r="E410">
            <v>8900</v>
          </cell>
          <cell r="F410">
            <v>0</v>
          </cell>
          <cell r="G410">
            <v>8900</v>
          </cell>
        </row>
        <row r="411">
          <cell r="B411" t="str">
            <v>SR 3 PHASA</v>
          </cell>
          <cell r="C411" t="str">
            <v>Unit</v>
          </cell>
          <cell r="D411">
            <v>1100000</v>
          </cell>
          <cell r="F411">
            <v>0</v>
          </cell>
          <cell r="G411">
            <v>0</v>
          </cell>
        </row>
        <row r="412">
          <cell r="B412" t="str">
            <v>SR 3 PHASA</v>
          </cell>
          <cell r="E412">
            <v>0</v>
          </cell>
          <cell r="F412">
            <v>0</v>
          </cell>
          <cell r="G412">
            <v>0</v>
          </cell>
        </row>
        <row r="413">
          <cell r="A413" t="str">
            <v>bsr3</v>
          </cell>
          <cell r="B413" t="str">
            <v xml:space="preserve">  Bongkar SR 3 PHASA</v>
          </cell>
          <cell r="C413" t="str">
            <v>Unit</v>
          </cell>
          <cell r="E413">
            <v>0</v>
          </cell>
          <cell r="F413">
            <v>0</v>
          </cell>
          <cell r="G413">
            <v>5340</v>
          </cell>
        </row>
        <row r="414">
          <cell r="B414" t="str">
            <v>UPAH BORONGAN PEMASANGAN TRAFO DAN</v>
          </cell>
          <cell r="E414">
            <v>0</v>
          </cell>
          <cell r="F414">
            <v>0</v>
          </cell>
          <cell r="G414">
            <v>0</v>
          </cell>
        </row>
        <row r="415">
          <cell r="B415" t="str">
            <v>KONSTRUKSINYA</v>
          </cell>
          <cell r="E415">
            <v>0</v>
          </cell>
          <cell r="F415">
            <v>0</v>
          </cell>
          <cell r="G415">
            <v>0</v>
          </cell>
        </row>
        <row r="416">
          <cell r="A416" t="str">
            <v>T15</v>
          </cell>
          <cell r="B416" t="str">
            <v>Pasang Trafo 1 Phasa 10/15 KVA + Bracket</v>
          </cell>
          <cell r="C416" t="str">
            <v>Unit</v>
          </cell>
          <cell r="G416">
            <v>43000</v>
          </cell>
          <cell r="I416" t="str">
            <v>Komplit</v>
          </cell>
        </row>
        <row r="417">
          <cell r="A417" t="str">
            <v>T25</v>
          </cell>
          <cell r="B417" t="str">
            <v>Pasang Trafo 1 Phasa 25/50 KVA + Bracket</v>
          </cell>
          <cell r="C417" t="str">
            <v>Unit</v>
          </cell>
          <cell r="D417">
            <v>137800</v>
          </cell>
          <cell r="E417">
            <v>57500</v>
          </cell>
          <cell r="F417">
            <v>0</v>
          </cell>
          <cell r="G417">
            <v>57500</v>
          </cell>
          <cell r="I417" t="str">
            <v>Komplit</v>
          </cell>
        </row>
        <row r="418">
          <cell r="A418" t="str">
            <v>T325</v>
          </cell>
          <cell r="B418" t="str">
            <v>Pasang Trafo 3 Phasa 25 KVA (SG/CG 312 A)</v>
          </cell>
          <cell r="C418" t="str">
            <v>Unit</v>
          </cell>
          <cell r="G418">
            <v>75000</v>
          </cell>
        </row>
        <row r="419">
          <cell r="A419" t="str">
            <v>T350</v>
          </cell>
          <cell r="B419" t="str">
            <v>Pasang Trafo 3 Phasa 50 KVA (SG/CG 312 A)</v>
          </cell>
          <cell r="C419" t="str">
            <v>Unit</v>
          </cell>
          <cell r="D419">
            <v>482300</v>
          </cell>
          <cell r="E419">
            <v>100000</v>
          </cell>
          <cell r="F419">
            <v>0</v>
          </cell>
          <cell r="G419">
            <v>100000</v>
          </cell>
          <cell r="I419" t="str">
            <v>Komplit</v>
          </cell>
        </row>
        <row r="420">
          <cell r="A420" t="str">
            <v>T3100</v>
          </cell>
          <cell r="B420" t="str">
            <v>Pasang Trafo 3 Phasa 100 KVA  (SG/CG 313)</v>
          </cell>
          <cell r="C420" t="str">
            <v>Unit</v>
          </cell>
          <cell r="D420">
            <v>1398670</v>
          </cell>
          <cell r="E420">
            <v>125000</v>
          </cell>
          <cell r="F420">
            <v>0</v>
          </cell>
          <cell r="G420">
            <v>125000</v>
          </cell>
          <cell r="I420" t="str">
            <v>Komplit</v>
          </cell>
        </row>
        <row r="421">
          <cell r="A421" t="str">
            <v>T3160</v>
          </cell>
          <cell r="B421" t="str">
            <v>Pasang Trafo 3 Phasa 160 KVA  (SG/CG 313)</v>
          </cell>
          <cell r="C421" t="str">
            <v>Unit</v>
          </cell>
          <cell r="D421">
            <v>1536470</v>
          </cell>
          <cell r="E421">
            <v>150000</v>
          </cell>
          <cell r="F421">
            <v>0</v>
          </cell>
          <cell r="G421">
            <v>150000</v>
          </cell>
          <cell r="I421" t="str">
            <v>Komplit</v>
          </cell>
        </row>
        <row r="422">
          <cell r="A422" t="str">
            <v>T3200</v>
          </cell>
          <cell r="B422" t="str">
            <v>Pasang Trafo 3 Phasa 200 KVA  (SG/CG 313)</v>
          </cell>
          <cell r="C422" t="str">
            <v>Unit</v>
          </cell>
          <cell r="D422">
            <v>1674270</v>
          </cell>
          <cell r="E422">
            <v>175000</v>
          </cell>
          <cell r="F422">
            <v>0</v>
          </cell>
          <cell r="G422">
            <v>175000</v>
          </cell>
          <cell r="I422" t="str">
            <v>Komplit</v>
          </cell>
        </row>
        <row r="423">
          <cell r="A423" t="str">
            <v>GT</v>
          </cell>
          <cell r="B423" t="str">
            <v>Grounding Trafo (SM / CM 2 - 11)</v>
          </cell>
          <cell r="C423" t="str">
            <v>Unit</v>
          </cell>
          <cell r="D423">
            <v>22395</v>
          </cell>
          <cell r="E423">
            <v>11100</v>
          </cell>
          <cell r="F423">
            <v>0</v>
          </cell>
          <cell r="G423">
            <v>11100</v>
          </cell>
          <cell r="I423" t="str">
            <v>Komplit</v>
          </cell>
        </row>
        <row r="424">
          <cell r="A424" t="str">
            <v>T3250</v>
          </cell>
          <cell r="B424" t="str">
            <v>Pasang Trafo 3 Phasa 250 KVA  (SG/CG 313)</v>
          </cell>
          <cell r="C424" t="str">
            <v>Unit</v>
          </cell>
          <cell r="E424">
            <v>200000</v>
          </cell>
          <cell r="F424">
            <v>0</v>
          </cell>
          <cell r="G424">
            <v>200000</v>
          </cell>
          <cell r="I424" t="str">
            <v>Komplit</v>
          </cell>
        </row>
        <row r="425">
          <cell r="A425" t="str">
            <v>JT31</v>
          </cell>
          <cell r="B425" t="str">
            <v>Pasang Jlagrak Trafo 3 Phase 1 Tiang</v>
          </cell>
          <cell r="C425" t="str">
            <v>Unit</v>
          </cell>
          <cell r="E425">
            <v>50000</v>
          </cell>
          <cell r="F425">
            <v>0</v>
          </cell>
          <cell r="G425">
            <v>75000</v>
          </cell>
          <cell r="I425" t="str">
            <v>Komplit</v>
          </cell>
        </row>
        <row r="426">
          <cell r="A426" t="str">
            <v>JT32</v>
          </cell>
          <cell r="B426" t="str">
            <v>Pasang Jlagrak Trafo 3 Phase 2Tiang</v>
          </cell>
          <cell r="C426" t="str">
            <v>Unit</v>
          </cell>
          <cell r="E426">
            <v>75000</v>
          </cell>
          <cell r="F426">
            <v>0</v>
          </cell>
          <cell r="G426">
            <v>50000</v>
          </cell>
          <cell r="I426" t="str">
            <v>Komplit</v>
          </cell>
        </row>
        <row r="427">
          <cell r="A427" t="str">
            <v>JPT</v>
          </cell>
          <cell r="B427" t="str">
            <v>Pasang Jlagrak PT CT</v>
          </cell>
          <cell r="C427" t="str">
            <v>Unit</v>
          </cell>
          <cell r="G427">
            <v>30000</v>
          </cell>
          <cell r="I427" t="str">
            <v>Komplit</v>
          </cell>
        </row>
        <row r="429">
          <cell r="A429" t="str">
            <v>BT15</v>
          </cell>
          <cell r="B429" t="str">
            <v xml:space="preserve">   Bongkar Trafo 1 Phasa 10/15 KVA + Bracket</v>
          </cell>
          <cell r="C429" t="str">
            <v>Unit</v>
          </cell>
          <cell r="G429">
            <v>25800</v>
          </cell>
          <cell r="H429">
            <v>0.6</v>
          </cell>
          <cell r="I429" t="str">
            <v>Komplit</v>
          </cell>
        </row>
        <row r="430">
          <cell r="A430" t="str">
            <v>BT25</v>
          </cell>
          <cell r="B430" t="str">
            <v xml:space="preserve">  Bongkar Trafo 1 Phasa 25/50 KVA +   Bracket</v>
          </cell>
          <cell r="C430" t="str">
            <v>Unit</v>
          </cell>
          <cell r="D430">
            <v>137800</v>
          </cell>
          <cell r="E430">
            <v>34500</v>
          </cell>
          <cell r="G430">
            <v>34500</v>
          </cell>
          <cell r="H430">
            <v>0.6</v>
          </cell>
          <cell r="I430" t="str">
            <v>Komplit</v>
          </cell>
        </row>
        <row r="431">
          <cell r="A431" t="str">
            <v>BT325</v>
          </cell>
          <cell r="B431" t="str">
            <v xml:space="preserve">  Bongkar Trafo 3 Phasa 25 KVA  (SG/CG 312 A)</v>
          </cell>
          <cell r="C431" t="str">
            <v>unit</v>
          </cell>
          <cell r="G431">
            <v>45000</v>
          </cell>
          <cell r="H431">
            <v>0.6</v>
          </cell>
        </row>
        <row r="432">
          <cell r="A432" t="str">
            <v>BT350</v>
          </cell>
          <cell r="B432" t="str">
            <v xml:space="preserve">  Bongkar Trafo 3 Phasa 50 KVA  (SG/CG 312 A)</v>
          </cell>
          <cell r="C432" t="str">
            <v>Unit</v>
          </cell>
          <cell r="D432">
            <v>482300</v>
          </cell>
          <cell r="E432">
            <v>60000</v>
          </cell>
          <cell r="G432">
            <v>60000</v>
          </cell>
          <cell r="H432">
            <v>0.6</v>
          </cell>
          <cell r="I432" t="str">
            <v>Komplit</v>
          </cell>
        </row>
        <row r="433">
          <cell r="A433" t="str">
            <v>BT3100</v>
          </cell>
          <cell r="B433" t="str">
            <v xml:space="preserve">  Bongkar Trafo 3 Phasa 100 KVA  (SG/CG 313)</v>
          </cell>
          <cell r="C433" t="str">
            <v>Unit</v>
          </cell>
          <cell r="D433">
            <v>585650</v>
          </cell>
          <cell r="E433">
            <v>60000</v>
          </cell>
          <cell r="G433">
            <v>75000</v>
          </cell>
          <cell r="H433">
            <v>0.6</v>
          </cell>
          <cell r="I433" t="str">
            <v>Komplit</v>
          </cell>
        </row>
        <row r="434">
          <cell r="A434" t="str">
            <v>BT3160</v>
          </cell>
          <cell r="B434" t="str">
            <v xml:space="preserve">  Bongkar Trafo 3 Phasa 160 KVA  (SG/CG 313)</v>
          </cell>
          <cell r="C434" t="str">
            <v>Unit</v>
          </cell>
          <cell r="D434">
            <v>1398670</v>
          </cell>
          <cell r="E434">
            <v>75000</v>
          </cell>
          <cell r="G434">
            <v>90000</v>
          </cell>
          <cell r="H434">
            <v>0.6</v>
          </cell>
          <cell r="I434" t="str">
            <v>Komplit</v>
          </cell>
        </row>
        <row r="435">
          <cell r="A435" t="str">
            <v>BT3200</v>
          </cell>
          <cell r="B435" t="str">
            <v xml:space="preserve">  Bongkar Trafo 3 Phasa 200 KVA  (SG/CG 313)</v>
          </cell>
          <cell r="C435" t="str">
            <v>Unit</v>
          </cell>
          <cell r="D435">
            <v>1536470</v>
          </cell>
          <cell r="E435">
            <v>90000</v>
          </cell>
          <cell r="G435">
            <v>105000</v>
          </cell>
          <cell r="H435">
            <v>0.6</v>
          </cell>
          <cell r="I435" t="str">
            <v>Komplit</v>
          </cell>
        </row>
        <row r="436">
          <cell r="A436" t="str">
            <v>BGT</v>
          </cell>
          <cell r="B436" t="str">
            <v xml:space="preserve">  Bongkar Grounding Trafo (SM / CM 2 - 11)</v>
          </cell>
          <cell r="C436" t="str">
            <v>Unit</v>
          </cell>
          <cell r="D436">
            <v>22395</v>
          </cell>
          <cell r="E436">
            <v>11100</v>
          </cell>
          <cell r="F436">
            <v>13437</v>
          </cell>
          <cell r="G436">
            <v>6660</v>
          </cell>
          <cell r="H436">
            <v>0.6</v>
          </cell>
          <cell r="I436" t="str">
            <v>Komplit</v>
          </cell>
        </row>
        <row r="437">
          <cell r="A437" t="str">
            <v>BT3250</v>
          </cell>
          <cell r="B437" t="str">
            <v xml:space="preserve">  Bongkar Pasang Trafo 3 Phasa 250 KVA  (SG/CG 313)</v>
          </cell>
          <cell r="C437" t="str">
            <v>Unit</v>
          </cell>
          <cell r="E437">
            <v>200000</v>
          </cell>
          <cell r="F437">
            <v>0</v>
          </cell>
          <cell r="G437">
            <v>120000</v>
          </cell>
          <cell r="H437">
            <v>0.6</v>
          </cell>
          <cell r="I437" t="str">
            <v>Komplit</v>
          </cell>
        </row>
        <row r="438">
          <cell r="A438" t="str">
            <v>BJT31</v>
          </cell>
          <cell r="B438" t="str">
            <v xml:space="preserve">  Bongkar Jlagrak Trafo 3 Phase 1 Tiang</v>
          </cell>
          <cell r="C438" t="str">
            <v>Unit</v>
          </cell>
          <cell r="E438">
            <v>50000</v>
          </cell>
          <cell r="F438">
            <v>0</v>
          </cell>
          <cell r="G438">
            <v>30000</v>
          </cell>
          <cell r="H438">
            <v>0.4</v>
          </cell>
          <cell r="I438" t="str">
            <v>Komplit</v>
          </cell>
        </row>
        <row r="439">
          <cell r="A439" t="str">
            <v>BJT32</v>
          </cell>
          <cell r="B439" t="str">
            <v xml:space="preserve">  Bongkar Jlagrak   Bongkar Trafo 3 Phase 2Tiang</v>
          </cell>
          <cell r="C439" t="str">
            <v>Unit</v>
          </cell>
          <cell r="E439">
            <v>30000</v>
          </cell>
          <cell r="G439">
            <v>20000</v>
          </cell>
          <cell r="H439">
            <v>0.4</v>
          </cell>
          <cell r="I439" t="str">
            <v>Komplit</v>
          </cell>
        </row>
        <row r="440">
          <cell r="A440" t="str">
            <v>BJPT</v>
          </cell>
          <cell r="B440" t="str">
            <v xml:space="preserve">  Bongkar Pasang Jlagrak PT CT</v>
          </cell>
          <cell r="C440" t="str">
            <v>Unit</v>
          </cell>
          <cell r="E440">
            <v>45000</v>
          </cell>
          <cell r="G440">
            <v>12000</v>
          </cell>
          <cell r="H440">
            <v>0.4</v>
          </cell>
          <cell r="I440" t="str">
            <v>Komplit</v>
          </cell>
        </row>
        <row r="442">
          <cell r="B442" t="str">
            <v>UPAH PERBAIKAN RECLOSER</v>
          </cell>
          <cell r="H442">
            <v>0.4</v>
          </cell>
        </row>
        <row r="443">
          <cell r="B443" t="str">
            <v>Perbaikan Control Recloser</v>
          </cell>
          <cell r="E443">
            <v>0</v>
          </cell>
          <cell r="F443">
            <v>0</v>
          </cell>
          <cell r="G443" t="e">
            <v>#REF!</v>
          </cell>
        </row>
        <row r="444">
          <cell r="B444" t="str">
            <v>Perbaikan PMT Recloser</v>
          </cell>
          <cell r="C444" t="str">
            <v>Unit</v>
          </cell>
          <cell r="D444">
            <v>3180000</v>
          </cell>
          <cell r="F444">
            <v>0</v>
          </cell>
          <cell r="G444">
            <v>0</v>
          </cell>
        </row>
        <row r="445">
          <cell r="C445" t="str">
            <v>Unit</v>
          </cell>
          <cell r="D445">
            <v>3710000</v>
          </cell>
          <cell r="F445">
            <v>0</v>
          </cell>
          <cell r="G445">
            <v>0</v>
          </cell>
        </row>
        <row r="446">
          <cell r="B446" t="str">
            <v>UPAH INVESTIGASI INFRA RED</v>
          </cell>
          <cell r="E446">
            <v>0</v>
          </cell>
          <cell r="F446">
            <v>0</v>
          </cell>
          <cell r="G446">
            <v>0</v>
          </cell>
        </row>
        <row r="447">
          <cell r="C447" t="str">
            <v>titik</v>
          </cell>
          <cell r="D447">
            <v>25440</v>
          </cell>
          <cell r="E447">
            <v>10100</v>
          </cell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B449" t="str">
            <v>UPAH Bongkar PASANG TIANG</v>
          </cell>
        </row>
        <row r="450">
          <cell r="F450">
            <v>0</v>
          </cell>
          <cell r="G450">
            <v>0</v>
          </cell>
        </row>
        <row r="451">
          <cell r="A451" t="str">
            <v>T11</v>
          </cell>
          <cell r="B451" t="str">
            <v>Penanaman Tiang  C 11 /  S11B</v>
          </cell>
          <cell r="C451" t="str">
            <v>Batang</v>
          </cell>
          <cell r="E451">
            <v>50000</v>
          </cell>
          <cell r="F451">
            <v>0</v>
          </cell>
          <cell r="G451">
            <v>50000</v>
          </cell>
        </row>
        <row r="452">
          <cell r="A452" t="str">
            <v>T9</v>
          </cell>
          <cell r="B452" t="str">
            <v>Penanaman Tiang S 9 / C 9 / RS11A</v>
          </cell>
          <cell r="C452" t="str">
            <v>Batang</v>
          </cell>
          <cell r="E452">
            <v>35000</v>
          </cell>
          <cell r="F452">
            <v>0</v>
          </cell>
          <cell r="G452">
            <v>35000</v>
          </cell>
        </row>
        <row r="453">
          <cell r="A453" t="str">
            <v>T12</v>
          </cell>
          <cell r="B453" t="str">
            <v>Penanaman Tiang C12 / S 12</v>
          </cell>
          <cell r="C453" t="str">
            <v>Batang</v>
          </cell>
          <cell r="G453">
            <v>65000</v>
          </cell>
        </row>
        <row r="454">
          <cell r="A454" t="str">
            <v>T14</v>
          </cell>
          <cell r="B454" t="str">
            <v>Penanaman Tiang C14 / S 14</v>
          </cell>
          <cell r="C454" t="str">
            <v>Batang</v>
          </cell>
          <cell r="G454">
            <v>75000</v>
          </cell>
        </row>
        <row r="455">
          <cell r="A455" t="str">
            <v>PT</v>
          </cell>
        </row>
        <row r="457">
          <cell r="A457" t="str">
            <v>BT11</v>
          </cell>
          <cell r="B457" t="str">
            <v xml:space="preserve">  Bongkar Tiang S / C /  B 11</v>
          </cell>
          <cell r="C457" t="str">
            <v>Batang</v>
          </cell>
          <cell r="E457">
            <v>30000</v>
          </cell>
          <cell r="F457">
            <v>0</v>
          </cell>
          <cell r="G457">
            <v>30000</v>
          </cell>
        </row>
        <row r="458">
          <cell r="A458" t="str">
            <v>BT9</v>
          </cell>
          <cell r="B458" t="str">
            <v xml:space="preserve">  Bongkar Tiang S 9 / C 9 / RS11A</v>
          </cell>
          <cell r="C458" t="str">
            <v>Batang</v>
          </cell>
          <cell r="E458">
            <v>21000</v>
          </cell>
          <cell r="F458">
            <v>0</v>
          </cell>
          <cell r="G458">
            <v>21000</v>
          </cell>
        </row>
        <row r="459">
          <cell r="A459" t="str">
            <v>BT12</v>
          </cell>
          <cell r="B459" t="str">
            <v xml:space="preserve">  Bongkar Tiang C12 / S12</v>
          </cell>
          <cell r="C459" t="str">
            <v>Batang</v>
          </cell>
          <cell r="G459">
            <v>39000</v>
          </cell>
        </row>
        <row r="460">
          <cell r="A460" t="str">
            <v>BT14</v>
          </cell>
          <cell r="B460" t="str">
            <v xml:space="preserve">  Bongkar Tiang C14 / S14</v>
          </cell>
          <cell r="C460" t="str">
            <v>Batang</v>
          </cell>
          <cell r="G460">
            <v>45000</v>
          </cell>
        </row>
        <row r="463">
          <cell r="B463" t="str">
            <v>PengangkutanTiang dari pabrik ke lokasi (Btl,Ygk, Slm)</v>
          </cell>
          <cell r="F463">
            <v>0</v>
          </cell>
        </row>
        <row r="464">
          <cell r="A464" t="str">
            <v>AT9</v>
          </cell>
          <cell r="B464" t="str">
            <v>Angkut Tiang C 9 Dari Pabrik Ke Lokasi</v>
          </cell>
          <cell r="C464" t="str">
            <v>Batang</v>
          </cell>
          <cell r="E464">
            <v>20000</v>
          </cell>
          <cell r="F464">
            <v>0</v>
          </cell>
          <cell r="G464">
            <v>20000</v>
          </cell>
        </row>
        <row r="465">
          <cell r="A465" t="str">
            <v>AT11</v>
          </cell>
          <cell r="B465" t="str">
            <v>Angkut Tiang C11 Dari Pabrikl Ke Lokasi</v>
          </cell>
          <cell r="C465" t="str">
            <v>Batang</v>
          </cell>
          <cell r="E465">
            <v>30000</v>
          </cell>
          <cell r="F465">
            <v>0</v>
          </cell>
          <cell r="G465">
            <v>30000</v>
          </cell>
        </row>
        <row r="466">
          <cell r="F466">
            <v>0</v>
          </cell>
        </row>
        <row r="467">
          <cell r="B467" t="str">
            <v>UPAH PENGGANTIAN KONEKTOR DARI BANLED JD CCO</v>
          </cell>
          <cell r="F467">
            <v>0</v>
          </cell>
        </row>
        <row r="468">
          <cell r="A468" t="str">
            <v>CcTM</v>
          </cell>
          <cell r="B468" t="str">
            <v>CCO TM</v>
          </cell>
          <cell r="C468" t="str">
            <v>Buah</v>
          </cell>
          <cell r="E468">
            <v>3000</v>
          </cell>
          <cell r="F468">
            <v>0</v>
          </cell>
          <cell r="G468">
            <v>4000</v>
          </cell>
          <cell r="I468" t="str">
            <v>Event Khusus</v>
          </cell>
        </row>
        <row r="469">
          <cell r="A469" t="str">
            <v>CcTrf</v>
          </cell>
          <cell r="B469" t="str">
            <v xml:space="preserve">CCO &amp; skun Trafo </v>
          </cell>
          <cell r="C469" t="str">
            <v xml:space="preserve"> unit</v>
          </cell>
          <cell r="E469">
            <v>27000</v>
          </cell>
          <cell r="F469">
            <v>0</v>
          </cell>
          <cell r="G469">
            <v>27000</v>
          </cell>
          <cell r="I469" t="str">
            <v>Event Khusus</v>
          </cell>
        </row>
        <row r="470">
          <cell r="A470" t="str">
            <v>ccTR</v>
          </cell>
          <cell r="B470" t="str">
            <v xml:space="preserve">CCO Tap JTR </v>
          </cell>
          <cell r="C470" t="str">
            <v>Buah</v>
          </cell>
          <cell r="E470">
            <v>3000</v>
          </cell>
          <cell r="F470">
            <v>0</v>
          </cell>
          <cell r="G470">
            <v>3000</v>
          </cell>
          <cell r="I470" t="str">
            <v>Event Khusus</v>
          </cell>
        </row>
        <row r="471">
          <cell r="A471" t="str">
            <v>ccTRK</v>
          </cell>
          <cell r="B471" t="str">
            <v>CCO Tap JTR (Kalasan &amp;Wates)</v>
          </cell>
          <cell r="C471" t="str">
            <v>Buah</v>
          </cell>
          <cell r="E471">
            <v>3200</v>
          </cell>
          <cell r="F471">
            <v>0</v>
          </cell>
          <cell r="G471">
            <v>3200</v>
          </cell>
          <cell r="I471" t="str">
            <v>Event Khusus</v>
          </cell>
        </row>
        <row r="472">
          <cell r="A472" t="str">
            <v>ccR1B</v>
          </cell>
          <cell r="B472" t="str">
            <v>CCO SR I (Bantul, Jogja, Sleman selatan)</v>
          </cell>
          <cell r="C472" t="str">
            <v>Buah</v>
          </cell>
          <cell r="E472">
            <v>2250</v>
          </cell>
          <cell r="F472">
            <v>0</v>
          </cell>
          <cell r="G472">
            <v>2250</v>
          </cell>
          <cell r="I472" t="str">
            <v>Event Khusus</v>
          </cell>
        </row>
        <row r="473">
          <cell r="A473" t="str">
            <v>ccR1K</v>
          </cell>
          <cell r="B473" t="str">
            <v>CCO SR I (Wates, Sleman Utara, Kalasan)</v>
          </cell>
          <cell r="C473" t="str">
            <v>Buah</v>
          </cell>
          <cell r="E473">
            <v>2400</v>
          </cell>
          <cell r="F473">
            <v>0</v>
          </cell>
          <cell r="G473">
            <v>2400</v>
          </cell>
          <cell r="I473" t="str">
            <v>Event Khusus</v>
          </cell>
        </row>
        <row r="474">
          <cell r="A474" t="str">
            <v>CRD</v>
          </cell>
          <cell r="B474" t="str">
            <v>CCO Antar Duck Rumah</v>
          </cell>
          <cell r="C474" t="str">
            <v>Buah</v>
          </cell>
          <cell r="G474">
            <v>1000</v>
          </cell>
        </row>
        <row r="476">
          <cell r="F476">
            <v>0</v>
          </cell>
        </row>
        <row r="477">
          <cell r="B477" t="str">
            <v>UPAH PENGECATAN POLE BESI</v>
          </cell>
          <cell r="F477">
            <v>0</v>
          </cell>
        </row>
        <row r="478">
          <cell r="A478" t="str">
            <v>CP9A</v>
          </cell>
          <cell r="B478" t="str">
            <v>Pengecatan Pole Type Rs 9/11A Atas</v>
          </cell>
          <cell r="C478" t="str">
            <v>pole</v>
          </cell>
          <cell r="E478">
            <v>3500</v>
          </cell>
          <cell r="F478">
            <v>0</v>
          </cell>
          <cell r="G478">
            <v>3500</v>
          </cell>
        </row>
        <row r="479">
          <cell r="A479" t="str">
            <v>CP9T</v>
          </cell>
          <cell r="B479" t="str">
            <v>Pengecatan Pole Type Rs 9/11A Tengah</v>
          </cell>
          <cell r="C479" t="str">
            <v>pole</v>
          </cell>
          <cell r="E479">
            <v>3500</v>
          </cell>
          <cell r="F479">
            <v>0</v>
          </cell>
          <cell r="G479">
            <v>3500</v>
          </cell>
        </row>
        <row r="480">
          <cell r="A480" t="str">
            <v>CP9B</v>
          </cell>
          <cell r="B480" t="str">
            <v>Pengecatan Pole Type Rs 9/11A Ter Bawah</v>
          </cell>
          <cell r="C480" t="str">
            <v>pole</v>
          </cell>
          <cell r="E480">
            <v>1250</v>
          </cell>
          <cell r="F480">
            <v>0</v>
          </cell>
          <cell r="G480">
            <v>1250</v>
          </cell>
        </row>
        <row r="481">
          <cell r="A481" t="str">
            <v>CP9M</v>
          </cell>
          <cell r="B481" t="str">
            <v>Pengecatan Pole Type Rs 9/11A Dasaran (Meni)</v>
          </cell>
          <cell r="C481" t="str">
            <v>pole</v>
          </cell>
          <cell r="E481">
            <v>4250</v>
          </cell>
          <cell r="F481">
            <v>0</v>
          </cell>
          <cell r="G481">
            <v>4250</v>
          </cell>
        </row>
        <row r="482">
          <cell r="A482" t="str">
            <v>CP11A</v>
          </cell>
          <cell r="B482" t="str">
            <v xml:space="preserve">Pengecatan Pole Type S 11 B Atas </v>
          </cell>
          <cell r="C482" t="str">
            <v>pole</v>
          </cell>
          <cell r="E482">
            <v>5000</v>
          </cell>
          <cell r="F482">
            <v>0</v>
          </cell>
          <cell r="G482">
            <v>5000</v>
          </cell>
        </row>
        <row r="483">
          <cell r="A483" t="str">
            <v>CP11T</v>
          </cell>
          <cell r="B483" t="str">
            <v>Pengecatan Pole Type S 11 B Tengah</v>
          </cell>
          <cell r="C483" t="str">
            <v>pole</v>
          </cell>
          <cell r="E483">
            <v>4000</v>
          </cell>
          <cell r="F483">
            <v>0</v>
          </cell>
          <cell r="G483">
            <v>4000</v>
          </cell>
        </row>
        <row r="484">
          <cell r="A484" t="str">
            <v>CP11B</v>
          </cell>
          <cell r="B484" t="str">
            <v>Pengecatan Pole Type S 11 B Ter Bawah</v>
          </cell>
          <cell r="C484" t="str">
            <v>pole</v>
          </cell>
          <cell r="E484">
            <v>1500</v>
          </cell>
          <cell r="F484">
            <v>0</v>
          </cell>
          <cell r="G484">
            <v>1500</v>
          </cell>
        </row>
        <row r="485">
          <cell r="A485" t="str">
            <v>CP11M</v>
          </cell>
          <cell r="B485" t="str">
            <v>Pengecatan Pole Type S 11 B Dasaran (Meni)</v>
          </cell>
          <cell r="C485" t="str">
            <v>pole</v>
          </cell>
          <cell r="E485">
            <v>5000</v>
          </cell>
          <cell r="F485">
            <v>0</v>
          </cell>
          <cell r="G485">
            <v>5000</v>
          </cell>
        </row>
        <row r="486">
          <cell r="A486" t="str">
            <v>CP9K</v>
          </cell>
          <cell r="B486" t="str">
            <v>Pengecatan Pole Type Rs 9/11A komplit</v>
          </cell>
          <cell r="C486" t="str">
            <v>Batang</v>
          </cell>
          <cell r="E486">
            <v>12500</v>
          </cell>
          <cell r="G486">
            <v>12500</v>
          </cell>
        </row>
        <row r="487">
          <cell r="A487" t="str">
            <v>CP11K</v>
          </cell>
          <cell r="B487" t="str">
            <v>Pengecatan Pole Type 11 B komplit</v>
          </cell>
          <cell r="C487" t="str">
            <v>Batang</v>
          </cell>
          <cell r="E487">
            <v>15500</v>
          </cell>
          <cell r="G487">
            <v>15500</v>
          </cell>
        </row>
        <row r="488">
          <cell r="F488">
            <v>0</v>
          </cell>
          <cell r="G488">
            <v>0</v>
          </cell>
        </row>
        <row r="489">
          <cell r="A489" t="str">
            <v>pcc1</v>
          </cell>
          <cell r="B489" t="str">
            <v>Penggantian Cross Arm C-1</v>
          </cell>
          <cell r="C489" t="str">
            <v>Unit</v>
          </cell>
          <cell r="G489">
            <v>21000</v>
          </cell>
          <cell r="I489" t="str">
            <v>Event Khusus</v>
          </cell>
        </row>
        <row r="490">
          <cell r="A490" t="str">
            <v>pcc2</v>
          </cell>
          <cell r="B490" t="str">
            <v>Penggantian Cross Arm C-2</v>
          </cell>
          <cell r="C490" t="str">
            <v>Unit</v>
          </cell>
          <cell r="G490">
            <v>25500</v>
          </cell>
          <cell r="I490" t="str">
            <v>Event Khusus</v>
          </cell>
        </row>
        <row r="491">
          <cell r="A491" t="str">
            <v>pcc3</v>
          </cell>
          <cell r="B491" t="str">
            <v>Penggantian Cross Arm C-3</v>
          </cell>
          <cell r="C491" t="str">
            <v>Unit</v>
          </cell>
          <cell r="G491">
            <v>25500</v>
          </cell>
          <cell r="I491" t="str">
            <v>Event Khusus</v>
          </cell>
        </row>
        <row r="492">
          <cell r="A492" t="str">
            <v>pcc7</v>
          </cell>
          <cell r="B492" t="str">
            <v>Penggantian Cross Arm C-7</v>
          </cell>
          <cell r="C492" t="str">
            <v>Unit</v>
          </cell>
          <cell r="G492">
            <v>25500</v>
          </cell>
          <cell r="I492" t="str">
            <v>Event Khusus</v>
          </cell>
        </row>
        <row r="493">
          <cell r="A493" t="str">
            <v>pcc8a</v>
          </cell>
          <cell r="B493" t="str">
            <v>Penggantian Cross Arm C-8 A</v>
          </cell>
          <cell r="C493" t="str">
            <v>Unit</v>
          </cell>
          <cell r="G493">
            <v>42000</v>
          </cell>
          <cell r="I493" t="str">
            <v>Event Khusus</v>
          </cell>
        </row>
        <row r="494">
          <cell r="B494" t="str">
            <v>Pondasi Tiang Beton</v>
          </cell>
          <cell r="F494">
            <v>0</v>
          </cell>
        </row>
        <row r="495">
          <cell r="A495" t="str">
            <v>PTB</v>
          </cell>
          <cell r="B495" t="str">
            <v>Pondasi Tiang Beton</v>
          </cell>
          <cell r="C495" t="str">
            <v>unit</v>
          </cell>
          <cell r="F495">
            <v>0</v>
          </cell>
          <cell r="G495">
            <v>50000</v>
          </cell>
        </row>
        <row r="496">
          <cell r="A496" t="str">
            <v>pg</v>
          </cell>
          <cell r="B496" t="str">
            <v>Pondasi Tiang Beton</v>
          </cell>
          <cell r="C496" t="str">
            <v>unit</v>
          </cell>
          <cell r="F496">
            <v>0</v>
          </cell>
          <cell r="G496">
            <v>50001</v>
          </cell>
        </row>
        <row r="497">
          <cell r="A497" t="str">
            <v>pc</v>
          </cell>
          <cell r="B497" t="str">
            <v>Pondasi Tiang Beton</v>
          </cell>
          <cell r="C497" t="str">
            <v>unit</v>
          </cell>
          <cell r="F497">
            <v>0</v>
          </cell>
          <cell r="G497">
            <v>50002</v>
          </cell>
        </row>
        <row r="498">
          <cell r="A498" t="str">
            <v>PTBK</v>
          </cell>
          <cell r="B498" t="str">
            <v>Pondasi Tiang Beton</v>
          </cell>
          <cell r="C498" t="str">
            <v>unit</v>
          </cell>
          <cell r="F498">
            <v>0</v>
          </cell>
          <cell r="G498">
            <v>55000</v>
          </cell>
          <cell r="I498" t="str">
            <v>Event khusu</v>
          </cell>
        </row>
        <row r="499">
          <cell r="A499" t="str">
            <v>RIT</v>
          </cell>
          <cell r="B499" t="str">
            <v>Rit Batu Pondasi Tiang Beton</v>
          </cell>
          <cell r="C499" t="str">
            <v>RIT</v>
          </cell>
          <cell r="G499">
            <v>25000</v>
          </cell>
          <cell r="I499" t="str">
            <v>Event khusu</v>
          </cell>
        </row>
        <row r="500">
          <cell r="A500" t="str">
            <v>psfco</v>
          </cell>
          <cell r="B500" t="str">
            <v>Pasang 2 buah sepatu kabel FCO</v>
          </cell>
          <cell r="C500" t="str">
            <v>unit</v>
          </cell>
          <cell r="G500">
            <v>6000</v>
          </cell>
        </row>
        <row r="501">
          <cell r="A501" t="str">
            <v>j</v>
          </cell>
          <cell r="B501" t="str">
            <v xml:space="preserve">                                          Jumlah Harian</v>
          </cell>
          <cell r="F501">
            <v>0</v>
          </cell>
        </row>
        <row r="502">
          <cell r="A502" t="str">
            <v>ba</v>
          </cell>
          <cell r="B502" t="str">
            <v xml:space="preserve">        Belum Ada Harga Borongan</v>
          </cell>
          <cell r="F502">
            <v>0</v>
          </cell>
          <cell r="G502">
            <v>0</v>
          </cell>
        </row>
        <row r="503">
          <cell r="A503" t="str">
            <v>pta</v>
          </cell>
          <cell r="B503" t="str">
            <v xml:space="preserve">        Perlu Tanya Ahlinya</v>
          </cell>
          <cell r="F503">
            <v>0</v>
          </cell>
          <cell r="G503">
            <v>0</v>
          </cell>
        </row>
        <row r="504">
          <cell r="A504" t="str">
            <v>PTg</v>
          </cell>
          <cell r="B504" t="str">
            <v xml:space="preserve">        Perlu tanya Yang garap</v>
          </cell>
          <cell r="F504">
            <v>0</v>
          </cell>
          <cell r="G504">
            <v>0</v>
          </cell>
        </row>
        <row r="505">
          <cell r="A505" t="str">
            <v>psu</v>
          </cell>
          <cell r="B505" t="str">
            <v>Pasang U Trafo</v>
          </cell>
          <cell r="C505" t="str">
            <v>Buah</v>
          </cell>
          <cell r="F505">
            <v>0</v>
          </cell>
          <cell r="G505">
            <v>15000</v>
          </cell>
        </row>
        <row r="506">
          <cell r="A506" t="str">
            <v>JT</v>
          </cell>
          <cell r="B506" t="str">
            <v>4 Buah Jumperan Trafo</v>
          </cell>
          <cell r="C506" t="str">
            <v>Buah</v>
          </cell>
          <cell r="F506">
            <v>0</v>
          </cell>
          <cell r="G506">
            <v>24000</v>
          </cell>
        </row>
        <row r="507">
          <cell r="A507" t="str">
            <v>Tk</v>
          </cell>
          <cell r="B507" t="str">
            <v>Transportasi Khusus</v>
          </cell>
          <cell r="C507" t="str">
            <v>Rit</v>
          </cell>
          <cell r="F507">
            <v>0</v>
          </cell>
          <cell r="G507">
            <v>20000</v>
          </cell>
          <cell r="I507" t="str">
            <v>Konfirmasi pimpinan</v>
          </cell>
        </row>
        <row r="508">
          <cell r="A508" t="str">
            <v>jt1</v>
          </cell>
          <cell r="B508" t="str">
            <v>Jumperan trafo</v>
          </cell>
          <cell r="C508" t="str">
            <v>Buah</v>
          </cell>
        </row>
        <row r="509">
          <cell r="A509" t="str">
            <v>pm59</v>
          </cell>
          <cell r="B509" t="str">
            <v xml:space="preserve">Pressing M5-9 (FCO) </v>
          </cell>
          <cell r="C509" t="str">
            <v>Buah</v>
          </cell>
          <cell r="G509">
            <v>20000</v>
          </cell>
        </row>
        <row r="510">
          <cell r="A510" t="str">
            <v>pm59a</v>
          </cell>
          <cell r="B510" t="str">
            <v>Pressing M5-9 (FCO) per A</v>
          </cell>
          <cell r="C510" t="str">
            <v>Buah</v>
          </cell>
          <cell r="G510">
            <v>26000</v>
          </cell>
        </row>
        <row r="511">
          <cell r="A511" t="str">
            <v>nomt</v>
          </cell>
          <cell r="B511" t="str">
            <v>Penomoran tiang Fersi Lama</v>
          </cell>
          <cell r="C511" t="str">
            <v>Buah</v>
          </cell>
          <cell r="G511">
            <v>1000</v>
          </cell>
        </row>
        <row r="512">
          <cell r="A512" t="str">
            <v>fang</v>
          </cell>
          <cell r="B512" t="str">
            <v>Fangnet</v>
          </cell>
          <cell r="C512" t="str">
            <v>Unit</v>
          </cell>
          <cell r="G512" t="str">
            <v>Belum</v>
          </cell>
        </row>
        <row r="513">
          <cell r="A513" t="str">
            <v>sjs</v>
          </cell>
          <cell r="B513" t="str">
            <v>Survei Jaringan Sedayu</v>
          </cell>
          <cell r="C513" t="str">
            <v>span</v>
          </cell>
          <cell r="G513">
            <v>500</v>
          </cell>
        </row>
        <row r="514">
          <cell r="A514" t="str">
            <v>bpjs240lc</v>
          </cell>
          <cell r="B514" t="str">
            <v>Bongkar Pasang Jumperan 240, Sepatu Kabel, dan LLC</v>
          </cell>
          <cell r="C514" t="str">
            <v>Unit</v>
          </cell>
          <cell r="G514">
            <v>5000</v>
          </cell>
        </row>
        <row r="515">
          <cell r="A515" t="str">
            <v>pjs240lc</v>
          </cell>
          <cell r="B515" t="str">
            <v>Pasang Jumperan 240, Sepatu Kabel, dan LLC</v>
          </cell>
          <cell r="C515" t="str">
            <v>Unit</v>
          </cell>
          <cell r="G515">
            <v>3000</v>
          </cell>
        </row>
        <row r="516">
          <cell r="A516" t="str">
            <v>sk24</v>
          </cell>
          <cell r="B516" t="str">
            <v>sepatu kabel 240</v>
          </cell>
          <cell r="C516" t="str">
            <v>Unit</v>
          </cell>
          <cell r="G516">
            <v>1500</v>
          </cell>
        </row>
        <row r="517">
          <cell r="A517" t="str">
            <v>ptp</v>
          </cell>
          <cell r="B517" t="str">
            <v>Perlu Tanya  Pimpinan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ip"/>
      <sheetName val="Widodo (2)"/>
      <sheetName val="Widodo"/>
      <sheetName val="HB LAMA"/>
      <sheetName val="HB BARU"/>
      <sheetName val="LAIN2"/>
      <sheetName val="HB2"/>
    </sheetNames>
    <sheetDataSet>
      <sheetData sheetId="0"/>
      <sheetData sheetId="1"/>
      <sheetData sheetId="2"/>
      <sheetData sheetId="3"/>
      <sheetData sheetId="4">
        <row r="1">
          <cell r="A1" t="str">
            <v>DAFTAR UPAH BORONGAN JARINGAN CV LITA</v>
          </cell>
        </row>
        <row r="4">
          <cell r="A4" t="str">
            <v>kode</v>
          </cell>
          <cell r="B4" t="str">
            <v>JENIS PEKERJAAN / KONSTRUKSI STD 2004</v>
          </cell>
          <cell r="C4" t="str">
            <v>SATUAN</v>
          </cell>
          <cell r="D4" t="str">
            <v xml:space="preserve">HARGA sxtd pln </v>
          </cell>
          <cell r="E4" t="str">
            <v>Harga bor.</v>
          </cell>
          <cell r="F4" t="str">
            <v>Harga bor.</v>
          </cell>
          <cell r="G4" t="str">
            <v>Harga Borongan</v>
          </cell>
          <cell r="H4" t="str">
            <v>ket</v>
          </cell>
          <cell r="I4" t="str">
            <v>Keterangan</v>
          </cell>
        </row>
        <row r="5">
          <cell r="A5" t="str">
            <v>cek</v>
          </cell>
          <cell r="B5" t="str">
            <v>JENIS PEKERJAAN / KONSTRUKSI</v>
          </cell>
          <cell r="C5" t="str">
            <v>SATUAN</v>
          </cell>
          <cell r="D5" t="str">
            <v>STANDART PLN</v>
          </cell>
          <cell r="E5" t="str">
            <v>Lama</v>
          </cell>
          <cell r="F5">
            <v>2008</v>
          </cell>
          <cell r="G5" t="str">
            <v>baru (Bulat)</v>
          </cell>
        </row>
        <row r="6">
          <cell r="B6" t="str">
            <v>UPAH BORONGAN PEKERJAAN JTM 20 KV</v>
          </cell>
        </row>
        <row r="7">
          <cell r="A7" t="str">
            <v>Kode</v>
          </cell>
          <cell r="B7" t="str">
            <v>KONSTRUKSI JTM 1 PHASA</v>
          </cell>
        </row>
        <row r="8">
          <cell r="A8" t="str">
            <v>A1</v>
          </cell>
          <cell r="B8" t="str">
            <v xml:space="preserve">A 1 </v>
          </cell>
          <cell r="C8" t="str">
            <v>Unit</v>
          </cell>
          <cell r="D8">
            <v>10265</v>
          </cell>
          <cell r="E8">
            <v>4600</v>
          </cell>
          <cell r="F8">
            <v>5060</v>
          </cell>
          <cell r="G8">
            <v>5000</v>
          </cell>
          <cell r="H8">
            <v>0.45</v>
          </cell>
        </row>
        <row r="9">
          <cell r="A9" t="str">
            <v>A1A</v>
          </cell>
          <cell r="B9" t="str">
            <v>A 1 - A</v>
          </cell>
          <cell r="C9" t="str">
            <v>Unit</v>
          </cell>
          <cell r="D9">
            <v>10265</v>
          </cell>
          <cell r="E9">
            <v>4600</v>
          </cell>
          <cell r="F9">
            <v>5060</v>
          </cell>
          <cell r="G9">
            <v>5000</v>
          </cell>
          <cell r="H9">
            <v>0.45</v>
          </cell>
        </row>
        <row r="10">
          <cell r="A10" t="str">
            <v>A1B</v>
          </cell>
          <cell r="B10" t="str">
            <v>A 1 - B</v>
          </cell>
          <cell r="C10" t="str">
            <v>Unit</v>
          </cell>
          <cell r="D10">
            <v>10265</v>
          </cell>
          <cell r="E10">
            <v>4600</v>
          </cell>
          <cell r="F10">
            <v>5060</v>
          </cell>
          <cell r="G10">
            <v>5000</v>
          </cell>
          <cell r="H10">
            <v>0.45</v>
          </cell>
        </row>
        <row r="11">
          <cell r="A11" t="str">
            <v>A2A</v>
          </cell>
          <cell r="B11" t="str">
            <v>A 2 - A/A 2</v>
          </cell>
          <cell r="C11" t="str">
            <v>Unit</v>
          </cell>
          <cell r="D11">
            <v>16645</v>
          </cell>
          <cell r="E11">
            <v>7400</v>
          </cell>
          <cell r="F11">
            <v>8140.0000000000009</v>
          </cell>
          <cell r="G11">
            <v>8100</v>
          </cell>
          <cell r="H11">
            <v>0.45</v>
          </cell>
        </row>
        <row r="12">
          <cell r="A12" t="str">
            <v>A21</v>
          </cell>
          <cell r="B12" t="str">
            <v>A 2 - 1</v>
          </cell>
          <cell r="C12" t="str">
            <v>Unit</v>
          </cell>
          <cell r="D12">
            <v>16645</v>
          </cell>
          <cell r="E12">
            <v>7400</v>
          </cell>
          <cell r="F12">
            <v>8140.0000000000009</v>
          </cell>
          <cell r="G12">
            <v>8100</v>
          </cell>
          <cell r="H12">
            <v>0.45</v>
          </cell>
        </row>
        <row r="13">
          <cell r="A13" t="str">
            <v>A3</v>
          </cell>
          <cell r="B13" t="str">
            <v>A 3</v>
          </cell>
          <cell r="C13" t="str">
            <v>Unit</v>
          </cell>
          <cell r="D13">
            <v>16645</v>
          </cell>
          <cell r="E13">
            <v>7400</v>
          </cell>
          <cell r="F13">
            <v>8140.0000000000009</v>
          </cell>
          <cell r="G13">
            <v>8100</v>
          </cell>
          <cell r="H13">
            <v>0.45</v>
          </cell>
        </row>
        <row r="14">
          <cell r="A14" t="str">
            <v>A4</v>
          </cell>
          <cell r="B14" t="str">
            <v>A 4</v>
          </cell>
          <cell r="C14" t="str">
            <v>Unit</v>
          </cell>
          <cell r="D14">
            <v>24045</v>
          </cell>
          <cell r="E14">
            <v>10800</v>
          </cell>
          <cell r="F14">
            <v>11880.000000000002</v>
          </cell>
          <cell r="G14">
            <v>11800</v>
          </cell>
          <cell r="H14">
            <v>0.45</v>
          </cell>
        </row>
        <row r="15">
          <cell r="A15" t="str">
            <v>A5</v>
          </cell>
          <cell r="B15" t="str">
            <v>A 5</v>
          </cell>
          <cell r="C15" t="str">
            <v>Unit</v>
          </cell>
          <cell r="D15">
            <v>12815</v>
          </cell>
          <cell r="E15">
            <v>5700</v>
          </cell>
          <cell r="F15">
            <v>6270.0000000000009</v>
          </cell>
          <cell r="G15">
            <v>6200</v>
          </cell>
          <cell r="H15">
            <v>0.45</v>
          </cell>
        </row>
        <row r="16">
          <cell r="A16" t="str">
            <v>A51</v>
          </cell>
          <cell r="B16" t="str">
            <v>A 5 - 1</v>
          </cell>
          <cell r="C16" t="str">
            <v>Unit</v>
          </cell>
          <cell r="D16">
            <v>12815</v>
          </cell>
          <cell r="E16">
            <v>5700</v>
          </cell>
          <cell r="F16">
            <v>6270.0000000000009</v>
          </cell>
          <cell r="G16">
            <v>6200</v>
          </cell>
          <cell r="H16">
            <v>0.45</v>
          </cell>
        </row>
        <row r="17">
          <cell r="A17" t="str">
            <v>A52</v>
          </cell>
          <cell r="B17" t="str">
            <v>A 5 - 2</v>
          </cell>
          <cell r="C17" t="str">
            <v>Unit</v>
          </cell>
          <cell r="D17">
            <v>12815</v>
          </cell>
          <cell r="E17">
            <v>5700</v>
          </cell>
          <cell r="F17">
            <v>6270.0000000000009</v>
          </cell>
          <cell r="G17">
            <v>6200</v>
          </cell>
          <cell r="H17">
            <v>0.45</v>
          </cell>
        </row>
        <row r="18">
          <cell r="A18" t="str">
            <v>A53</v>
          </cell>
          <cell r="B18" t="str">
            <v>A 5 - 3</v>
          </cell>
          <cell r="C18" t="str">
            <v>Unit</v>
          </cell>
          <cell r="D18">
            <v>12815</v>
          </cell>
          <cell r="E18">
            <v>5700</v>
          </cell>
          <cell r="F18">
            <v>6270.0000000000009</v>
          </cell>
          <cell r="G18">
            <v>6200</v>
          </cell>
          <cell r="H18">
            <v>0.45</v>
          </cell>
        </row>
        <row r="19">
          <cell r="A19" t="str">
            <v>A54</v>
          </cell>
          <cell r="B19" t="str">
            <v>A 5 - 4</v>
          </cell>
          <cell r="C19" t="str">
            <v>Unit</v>
          </cell>
          <cell r="D19">
            <v>12815</v>
          </cell>
          <cell r="E19">
            <v>5700</v>
          </cell>
          <cell r="F19">
            <v>6270.0000000000009</v>
          </cell>
          <cell r="G19">
            <v>6200</v>
          </cell>
          <cell r="H19">
            <v>0.45</v>
          </cell>
        </row>
        <row r="20">
          <cell r="A20" t="str">
            <v>A6</v>
          </cell>
          <cell r="B20" t="str">
            <v>A 6</v>
          </cell>
          <cell r="C20" t="str">
            <v>Unit</v>
          </cell>
          <cell r="D20">
            <v>24045</v>
          </cell>
          <cell r="E20">
            <v>10800</v>
          </cell>
          <cell r="F20">
            <v>11880.000000000002</v>
          </cell>
          <cell r="G20">
            <v>11800</v>
          </cell>
          <cell r="H20">
            <v>0.45</v>
          </cell>
        </row>
        <row r="21">
          <cell r="A21" t="str">
            <v>PP</v>
          </cell>
          <cell r="B21" t="str">
            <v>PENGHALANG PANJAT</v>
          </cell>
          <cell r="C21" t="str">
            <v>Unit</v>
          </cell>
          <cell r="D21">
            <v>3585</v>
          </cell>
          <cell r="E21">
            <v>1600</v>
          </cell>
          <cell r="F21">
            <v>1760.0000000000002</v>
          </cell>
          <cell r="G21">
            <v>1700</v>
          </cell>
          <cell r="H21">
            <v>0.45</v>
          </cell>
        </row>
        <row r="22">
          <cell r="A22" t="str">
            <v>P12A</v>
          </cell>
          <cell r="B22" t="str">
            <v>P12 A</v>
          </cell>
          <cell r="C22" t="str">
            <v>Unit</v>
          </cell>
          <cell r="D22">
            <v>24380</v>
          </cell>
          <cell r="E22">
            <v>10900</v>
          </cell>
          <cell r="F22">
            <v>11990.000000000002</v>
          </cell>
          <cell r="G22">
            <v>11900</v>
          </cell>
          <cell r="H22">
            <v>0.45</v>
          </cell>
        </row>
        <row r="23">
          <cell r="A23" t="str">
            <v>P12C</v>
          </cell>
          <cell r="B23" t="str">
            <v>P12 C</v>
          </cell>
          <cell r="C23" t="str">
            <v>Unit</v>
          </cell>
          <cell r="D23">
            <v>31800</v>
          </cell>
          <cell r="E23">
            <v>14300</v>
          </cell>
          <cell r="F23">
            <v>15730.000000000002</v>
          </cell>
          <cell r="G23">
            <v>15700</v>
          </cell>
          <cell r="H23">
            <v>0.45</v>
          </cell>
        </row>
        <row r="24">
          <cell r="A24" t="str">
            <v>P12C'</v>
          </cell>
          <cell r="B24" t="str">
            <v>P12 C'</v>
          </cell>
          <cell r="C24" t="str">
            <v>Unit</v>
          </cell>
          <cell r="D24">
            <v>35000</v>
          </cell>
          <cell r="E24">
            <v>15700</v>
          </cell>
          <cell r="F24">
            <v>17270</v>
          </cell>
          <cell r="G24">
            <v>17200</v>
          </cell>
          <cell r="H24">
            <v>0.45</v>
          </cell>
        </row>
        <row r="25">
          <cell r="E25">
            <v>0</v>
          </cell>
          <cell r="F25">
            <v>0</v>
          </cell>
          <cell r="G25">
            <v>0</v>
          </cell>
        </row>
        <row r="26">
          <cell r="A26" t="str">
            <v>BA1</v>
          </cell>
          <cell r="B26" t="str">
            <v xml:space="preserve">  Bongkar A 1 </v>
          </cell>
          <cell r="C26" t="str">
            <v>Unit</v>
          </cell>
          <cell r="D26">
            <v>6159</v>
          </cell>
          <cell r="E26">
            <v>1800</v>
          </cell>
          <cell r="F26">
            <v>1980.0000000000002</v>
          </cell>
          <cell r="G26">
            <v>1900</v>
          </cell>
          <cell r="H26">
            <v>0.4</v>
          </cell>
        </row>
        <row r="27">
          <cell r="A27" t="str">
            <v>BA1A</v>
          </cell>
          <cell r="B27" t="str">
            <v xml:space="preserve">  Bongkar A 1 - A</v>
          </cell>
          <cell r="C27" t="str">
            <v>Unit</v>
          </cell>
          <cell r="D27">
            <v>6159</v>
          </cell>
          <cell r="E27">
            <v>1800</v>
          </cell>
          <cell r="F27">
            <v>1980.0000000000002</v>
          </cell>
          <cell r="G27">
            <v>1900</v>
          </cell>
          <cell r="H27">
            <v>0.4</v>
          </cell>
        </row>
        <row r="28">
          <cell r="A28" t="str">
            <v>BA1B</v>
          </cell>
          <cell r="B28" t="str">
            <v xml:space="preserve">  Bongkar A 1 -   B</v>
          </cell>
          <cell r="C28" t="str">
            <v>Unit</v>
          </cell>
          <cell r="D28">
            <v>6159</v>
          </cell>
          <cell r="E28">
            <v>1800</v>
          </cell>
          <cell r="F28">
            <v>1980.0000000000002</v>
          </cell>
          <cell r="G28">
            <v>1900</v>
          </cell>
          <cell r="H28">
            <v>0.4</v>
          </cell>
        </row>
        <row r="29">
          <cell r="A29" t="str">
            <v>BA2A</v>
          </cell>
          <cell r="B29" t="str">
            <v xml:space="preserve">  Bongkar A 2 - A</v>
          </cell>
          <cell r="C29" t="str">
            <v>Unit</v>
          </cell>
          <cell r="D29">
            <v>9987</v>
          </cell>
          <cell r="E29">
            <v>2900</v>
          </cell>
          <cell r="F29">
            <v>3190.0000000000005</v>
          </cell>
          <cell r="G29">
            <v>3100</v>
          </cell>
          <cell r="H29">
            <v>0.4</v>
          </cell>
        </row>
        <row r="30">
          <cell r="A30" t="str">
            <v>BA21</v>
          </cell>
          <cell r="B30" t="str">
            <v xml:space="preserve">  Bongkar A 2 - 1</v>
          </cell>
          <cell r="C30" t="str">
            <v>Unit</v>
          </cell>
          <cell r="D30">
            <v>9987</v>
          </cell>
          <cell r="E30">
            <v>2900</v>
          </cell>
          <cell r="F30">
            <v>3190.0000000000005</v>
          </cell>
          <cell r="G30">
            <v>3100</v>
          </cell>
          <cell r="H30">
            <v>0.4</v>
          </cell>
        </row>
        <row r="31">
          <cell r="A31" t="str">
            <v>BA3</v>
          </cell>
          <cell r="B31" t="str">
            <v xml:space="preserve">  Bongkar A 3</v>
          </cell>
          <cell r="C31" t="str">
            <v>Unit</v>
          </cell>
          <cell r="D31">
            <v>9987</v>
          </cell>
          <cell r="E31">
            <v>2900</v>
          </cell>
          <cell r="F31">
            <v>3190.0000000000005</v>
          </cell>
          <cell r="G31">
            <v>3100</v>
          </cell>
          <cell r="H31">
            <v>0.4</v>
          </cell>
        </row>
        <row r="32">
          <cell r="A32" t="str">
            <v>BA4</v>
          </cell>
          <cell r="B32" t="str">
            <v xml:space="preserve">  Bongkar A 4</v>
          </cell>
          <cell r="C32" t="str">
            <v>Unit</v>
          </cell>
          <cell r="D32">
            <v>14427</v>
          </cell>
          <cell r="E32">
            <v>4300</v>
          </cell>
          <cell r="F32">
            <v>4730</v>
          </cell>
          <cell r="G32">
            <v>4700</v>
          </cell>
          <cell r="H32">
            <v>0.4</v>
          </cell>
        </row>
        <row r="33">
          <cell r="A33" t="str">
            <v>BA5</v>
          </cell>
          <cell r="B33" t="str">
            <v xml:space="preserve">  Bongkar A 5</v>
          </cell>
          <cell r="C33" t="str">
            <v>Unit</v>
          </cell>
          <cell r="D33">
            <v>7689</v>
          </cell>
          <cell r="E33">
            <v>2300</v>
          </cell>
          <cell r="F33">
            <v>2530</v>
          </cell>
          <cell r="G33">
            <v>2500</v>
          </cell>
          <cell r="H33">
            <v>0.4</v>
          </cell>
        </row>
        <row r="34">
          <cell r="A34" t="str">
            <v>BA51</v>
          </cell>
          <cell r="B34" t="str">
            <v xml:space="preserve">  Bongkar A 5 - 1</v>
          </cell>
          <cell r="C34" t="str">
            <v>Unit</v>
          </cell>
          <cell r="D34">
            <v>7689</v>
          </cell>
          <cell r="E34">
            <v>2300</v>
          </cell>
          <cell r="F34">
            <v>2530</v>
          </cell>
          <cell r="G34">
            <v>2500</v>
          </cell>
          <cell r="H34">
            <v>0.4</v>
          </cell>
        </row>
        <row r="35">
          <cell r="A35" t="str">
            <v>BA52</v>
          </cell>
          <cell r="B35" t="str">
            <v xml:space="preserve">  Bongkar A 5 - 2</v>
          </cell>
          <cell r="C35" t="str">
            <v>Unit</v>
          </cell>
          <cell r="D35">
            <v>7689</v>
          </cell>
          <cell r="E35">
            <v>2300</v>
          </cell>
          <cell r="F35">
            <v>2530</v>
          </cell>
          <cell r="G35">
            <v>2500</v>
          </cell>
          <cell r="H35">
            <v>0.4</v>
          </cell>
        </row>
        <row r="36">
          <cell r="A36" t="str">
            <v>BA53</v>
          </cell>
          <cell r="B36" t="str">
            <v xml:space="preserve">  Bongkar A 5 - 3</v>
          </cell>
          <cell r="C36" t="str">
            <v>Unit</v>
          </cell>
          <cell r="D36">
            <v>7689</v>
          </cell>
          <cell r="E36">
            <v>2300</v>
          </cell>
          <cell r="F36">
            <v>2530</v>
          </cell>
          <cell r="G36">
            <v>2500</v>
          </cell>
          <cell r="H36">
            <v>0.4</v>
          </cell>
        </row>
        <row r="37">
          <cell r="A37" t="str">
            <v>BA54</v>
          </cell>
          <cell r="B37" t="str">
            <v xml:space="preserve">  Bongkar A 5 - 4</v>
          </cell>
          <cell r="C37" t="str">
            <v>Unit</v>
          </cell>
          <cell r="D37">
            <v>7689</v>
          </cell>
          <cell r="E37">
            <v>2300</v>
          </cell>
          <cell r="F37">
            <v>2530</v>
          </cell>
          <cell r="G37">
            <v>2500</v>
          </cell>
          <cell r="H37">
            <v>0.4</v>
          </cell>
        </row>
        <row r="38">
          <cell r="A38" t="str">
            <v>BA6</v>
          </cell>
          <cell r="B38" t="str">
            <v xml:space="preserve">  Bongkar A 6</v>
          </cell>
          <cell r="C38" t="str">
            <v>Unit</v>
          </cell>
          <cell r="D38">
            <v>14427</v>
          </cell>
          <cell r="E38">
            <v>4300</v>
          </cell>
          <cell r="F38">
            <v>4730</v>
          </cell>
          <cell r="G38">
            <v>4700</v>
          </cell>
          <cell r="H38">
            <v>0.4</v>
          </cell>
        </row>
        <row r="39">
          <cell r="A39" t="str">
            <v>BPP</v>
          </cell>
          <cell r="B39" t="str">
            <v xml:space="preserve">  Bongkar PENGHALANG   Bongkar PANJAT</v>
          </cell>
          <cell r="C39" t="str">
            <v>Unit</v>
          </cell>
          <cell r="D39">
            <v>2151</v>
          </cell>
          <cell r="E39">
            <v>600</v>
          </cell>
          <cell r="F39">
            <v>660</v>
          </cell>
          <cell r="G39">
            <v>600</v>
          </cell>
          <cell r="H39">
            <v>0.4</v>
          </cell>
        </row>
        <row r="40">
          <cell r="A40" t="str">
            <v>BP12A</v>
          </cell>
          <cell r="B40" t="str">
            <v xml:space="preserve">  Bongkar P12 A</v>
          </cell>
          <cell r="C40" t="str">
            <v>Unit</v>
          </cell>
          <cell r="D40">
            <v>14628</v>
          </cell>
          <cell r="E40">
            <v>4300</v>
          </cell>
          <cell r="F40">
            <v>4730</v>
          </cell>
          <cell r="G40">
            <v>4700</v>
          </cell>
          <cell r="H40">
            <v>0.4</v>
          </cell>
        </row>
        <row r="41">
          <cell r="A41" t="str">
            <v>BP12C</v>
          </cell>
          <cell r="B41" t="str">
            <v xml:space="preserve">  Bongkar P12 C</v>
          </cell>
          <cell r="C41" t="str">
            <v>Unit</v>
          </cell>
          <cell r="D41">
            <v>19080</v>
          </cell>
          <cell r="E41">
            <v>5700</v>
          </cell>
          <cell r="F41">
            <v>6270.0000000000009</v>
          </cell>
          <cell r="G41">
            <v>6200</v>
          </cell>
          <cell r="H41">
            <v>0.4</v>
          </cell>
        </row>
        <row r="42">
          <cell r="A42" t="str">
            <v>BP12C'</v>
          </cell>
          <cell r="B42" t="str">
            <v xml:space="preserve">  Bongkar P12 C</v>
          </cell>
          <cell r="C42" t="str">
            <v>Unit</v>
          </cell>
          <cell r="D42">
            <v>21000</v>
          </cell>
          <cell r="E42">
            <v>6300</v>
          </cell>
          <cell r="F42">
            <v>6930.0000000000009</v>
          </cell>
          <cell r="G42">
            <v>6900</v>
          </cell>
          <cell r="H42">
            <v>0.4</v>
          </cell>
        </row>
        <row r="43">
          <cell r="E43">
            <v>0</v>
          </cell>
          <cell r="F43">
            <v>0</v>
          </cell>
          <cell r="G43">
            <v>0</v>
          </cell>
        </row>
        <row r="44">
          <cell r="B44" t="str">
            <v>KONSTRUKSI JTM 3 PHASA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C1</v>
          </cell>
          <cell r="B45" t="str">
            <v>C 1</v>
          </cell>
          <cell r="C45" t="str">
            <v>Unit</v>
          </cell>
          <cell r="D45">
            <v>26250</v>
          </cell>
          <cell r="E45">
            <v>11800</v>
          </cell>
          <cell r="F45">
            <v>12980.000000000002</v>
          </cell>
          <cell r="G45">
            <v>12900</v>
          </cell>
          <cell r="H45">
            <v>0.45</v>
          </cell>
        </row>
        <row r="46">
          <cell r="A46" t="str">
            <v>C1-1</v>
          </cell>
          <cell r="B46" t="str">
            <v>C 1 - 1</v>
          </cell>
          <cell r="C46" t="str">
            <v>Unit</v>
          </cell>
          <cell r="D46">
            <v>26250</v>
          </cell>
          <cell r="E46">
            <v>11800</v>
          </cell>
          <cell r="F46">
            <v>12980.000000000002</v>
          </cell>
          <cell r="G46">
            <v>12900</v>
          </cell>
          <cell r="H46">
            <v>0.45</v>
          </cell>
        </row>
        <row r="47">
          <cell r="A47" t="str">
            <v>C1A</v>
          </cell>
          <cell r="B47" t="str">
            <v>C 1 - A</v>
          </cell>
          <cell r="C47" t="str">
            <v>Unit</v>
          </cell>
          <cell r="D47">
            <v>27285</v>
          </cell>
          <cell r="E47">
            <v>12200</v>
          </cell>
          <cell r="F47">
            <v>13420.000000000002</v>
          </cell>
          <cell r="G47">
            <v>13400</v>
          </cell>
          <cell r="H47">
            <v>0.45</v>
          </cell>
        </row>
        <row r="48">
          <cell r="A48" t="str">
            <v>C1C</v>
          </cell>
          <cell r="B48" t="str">
            <v>C 1 - C</v>
          </cell>
          <cell r="C48" t="str">
            <v>Unit</v>
          </cell>
          <cell r="D48">
            <v>26250</v>
          </cell>
          <cell r="E48">
            <v>11800</v>
          </cell>
          <cell r="F48">
            <v>12980.000000000002</v>
          </cell>
          <cell r="G48">
            <v>12900</v>
          </cell>
          <cell r="H48">
            <v>0.45</v>
          </cell>
        </row>
        <row r="49">
          <cell r="A49" t="str">
            <v>C2</v>
          </cell>
          <cell r="B49" t="str">
            <v xml:space="preserve">C 2 </v>
          </cell>
          <cell r="C49" t="str">
            <v>Unit</v>
          </cell>
          <cell r="D49">
            <v>32010</v>
          </cell>
          <cell r="E49">
            <v>14400</v>
          </cell>
          <cell r="F49">
            <v>15840.000000000002</v>
          </cell>
          <cell r="G49">
            <v>15800</v>
          </cell>
          <cell r="H49">
            <v>0.45</v>
          </cell>
        </row>
        <row r="50">
          <cell r="A50" t="str">
            <v>C2A</v>
          </cell>
          <cell r="B50" t="str">
            <v>C 2 - A</v>
          </cell>
          <cell r="C50" t="str">
            <v>Unit</v>
          </cell>
          <cell r="D50">
            <v>32010</v>
          </cell>
          <cell r="E50">
            <v>14400</v>
          </cell>
          <cell r="F50">
            <v>15840.000000000002</v>
          </cell>
          <cell r="G50">
            <v>15800</v>
          </cell>
          <cell r="H50">
            <v>0.45</v>
          </cell>
        </row>
        <row r="51">
          <cell r="A51" t="str">
            <v>C21</v>
          </cell>
          <cell r="B51" t="str">
            <v>C 2 - 1</v>
          </cell>
          <cell r="C51" t="str">
            <v>Unit</v>
          </cell>
          <cell r="D51">
            <v>32010</v>
          </cell>
          <cell r="E51">
            <v>14400</v>
          </cell>
          <cell r="F51">
            <v>15840.000000000002</v>
          </cell>
          <cell r="G51">
            <v>15800</v>
          </cell>
          <cell r="H51">
            <v>0.45</v>
          </cell>
        </row>
        <row r="52">
          <cell r="A52" t="str">
            <v>C3</v>
          </cell>
          <cell r="B52" t="str">
            <v>C 3</v>
          </cell>
          <cell r="C52" t="str">
            <v>Unit</v>
          </cell>
          <cell r="D52">
            <v>32010</v>
          </cell>
          <cell r="E52">
            <v>14400</v>
          </cell>
          <cell r="F52">
            <v>15840.000000000002</v>
          </cell>
          <cell r="G52">
            <v>15800</v>
          </cell>
          <cell r="H52">
            <v>0.45</v>
          </cell>
        </row>
        <row r="53">
          <cell r="A53" t="str">
            <v>C7</v>
          </cell>
          <cell r="B53" t="str">
            <v>C 7</v>
          </cell>
          <cell r="C53" t="str">
            <v>Unit</v>
          </cell>
          <cell r="D53">
            <v>32010</v>
          </cell>
          <cell r="E53">
            <v>14400</v>
          </cell>
          <cell r="F53">
            <v>15840.000000000002</v>
          </cell>
          <cell r="G53">
            <v>15800</v>
          </cell>
          <cell r="H53">
            <v>0.45</v>
          </cell>
        </row>
        <row r="54">
          <cell r="A54" t="str">
            <v>C7A</v>
          </cell>
          <cell r="B54" t="str">
            <v>C 7 - A</v>
          </cell>
          <cell r="C54" t="str">
            <v>Unit</v>
          </cell>
          <cell r="D54">
            <v>40790</v>
          </cell>
          <cell r="E54">
            <v>18300</v>
          </cell>
          <cell r="F54">
            <v>20130</v>
          </cell>
          <cell r="G54">
            <v>20100</v>
          </cell>
          <cell r="H54">
            <v>0.45</v>
          </cell>
        </row>
        <row r="55">
          <cell r="A55" t="str">
            <v>C8</v>
          </cell>
          <cell r="B55" t="str">
            <v>C 8</v>
          </cell>
          <cell r="C55" t="str">
            <v>Unit</v>
          </cell>
          <cell r="D55">
            <v>66145</v>
          </cell>
          <cell r="E55">
            <v>29700</v>
          </cell>
          <cell r="F55">
            <v>32670.000000000004</v>
          </cell>
          <cell r="G55">
            <v>32600</v>
          </cell>
          <cell r="H55">
            <v>0.45</v>
          </cell>
        </row>
        <row r="56">
          <cell r="A56" t="str">
            <v>C8A</v>
          </cell>
          <cell r="B56" t="str">
            <v>C 8 - A</v>
          </cell>
          <cell r="C56" t="str">
            <v>Unit</v>
          </cell>
          <cell r="D56">
            <v>66145</v>
          </cell>
          <cell r="E56">
            <v>29700</v>
          </cell>
          <cell r="F56">
            <v>32670.000000000004</v>
          </cell>
          <cell r="G56">
            <v>32600</v>
          </cell>
          <cell r="H56">
            <v>0.45</v>
          </cell>
        </row>
        <row r="57">
          <cell r="A57" t="str">
            <v>C8B</v>
          </cell>
          <cell r="B57" t="str">
            <v>C 8 - B</v>
          </cell>
          <cell r="C57" t="str">
            <v>Unit</v>
          </cell>
          <cell r="D57">
            <v>66145</v>
          </cell>
          <cell r="E57">
            <v>29700</v>
          </cell>
          <cell r="F57">
            <v>32670.000000000004</v>
          </cell>
          <cell r="G57">
            <v>32600</v>
          </cell>
          <cell r="H57">
            <v>0.45</v>
          </cell>
        </row>
        <row r="58">
          <cell r="A58" t="str">
            <v>C9</v>
          </cell>
          <cell r="B58" t="str">
            <v>C 9</v>
          </cell>
          <cell r="C58" t="str">
            <v>Unit</v>
          </cell>
          <cell r="D58">
            <v>26250</v>
          </cell>
          <cell r="E58">
            <v>11800</v>
          </cell>
          <cell r="F58">
            <v>12980.000000000002</v>
          </cell>
          <cell r="G58">
            <v>12900</v>
          </cell>
          <cell r="H58">
            <v>0.45</v>
          </cell>
        </row>
        <row r="59">
          <cell r="A59" t="str">
            <v>C10</v>
          </cell>
          <cell r="B59" t="str">
            <v>C 10</v>
          </cell>
          <cell r="C59" t="str">
            <v>Unit</v>
          </cell>
          <cell r="D59">
            <v>32010</v>
          </cell>
          <cell r="E59">
            <v>14400</v>
          </cell>
          <cell r="F59">
            <v>15840.000000000002</v>
          </cell>
          <cell r="G59">
            <v>15800</v>
          </cell>
          <cell r="H59">
            <v>0.45</v>
          </cell>
        </row>
        <row r="60">
          <cell r="A60" t="str">
            <v>C11</v>
          </cell>
          <cell r="B60" t="str">
            <v>C 11</v>
          </cell>
          <cell r="C60" t="str">
            <v>Unit</v>
          </cell>
          <cell r="D60">
            <v>32010</v>
          </cell>
          <cell r="E60">
            <v>14400</v>
          </cell>
          <cell r="F60">
            <v>15840.000000000002</v>
          </cell>
          <cell r="G60">
            <v>15800</v>
          </cell>
          <cell r="H60">
            <v>0.45</v>
          </cell>
        </row>
        <row r="61">
          <cell r="F61">
            <v>0</v>
          </cell>
          <cell r="G61">
            <v>0</v>
          </cell>
        </row>
        <row r="62">
          <cell r="A62" t="str">
            <v>BC1</v>
          </cell>
          <cell r="B62" t="str">
            <v xml:space="preserve">  Bongkar C 1</v>
          </cell>
          <cell r="C62" t="str">
            <v>Unit</v>
          </cell>
          <cell r="D62">
            <v>15750</v>
          </cell>
          <cell r="E62">
            <v>4700</v>
          </cell>
          <cell r="F62">
            <v>5170</v>
          </cell>
          <cell r="G62">
            <v>5100</v>
          </cell>
          <cell r="H62">
            <v>0.4</v>
          </cell>
        </row>
        <row r="63">
          <cell r="A63" t="str">
            <v>BC1-1</v>
          </cell>
          <cell r="B63" t="str">
            <v xml:space="preserve">  Bongkar C 1 - 1</v>
          </cell>
          <cell r="C63" t="str">
            <v>Unit</v>
          </cell>
          <cell r="D63">
            <v>15750</v>
          </cell>
          <cell r="E63">
            <v>4700</v>
          </cell>
          <cell r="F63">
            <v>5170</v>
          </cell>
          <cell r="G63">
            <v>5100</v>
          </cell>
          <cell r="H63">
            <v>0.4</v>
          </cell>
        </row>
        <row r="64">
          <cell r="A64" t="str">
            <v>BC1A</v>
          </cell>
          <cell r="B64" t="str">
            <v xml:space="preserve">  Bongkar C 1 - A</v>
          </cell>
          <cell r="C64" t="str">
            <v>Unit</v>
          </cell>
          <cell r="D64">
            <v>16371</v>
          </cell>
          <cell r="E64">
            <v>4900</v>
          </cell>
          <cell r="F64">
            <v>5390</v>
          </cell>
          <cell r="G64">
            <v>5300</v>
          </cell>
          <cell r="H64">
            <v>0.4</v>
          </cell>
        </row>
        <row r="65">
          <cell r="A65" t="str">
            <v>BC1BC</v>
          </cell>
          <cell r="B65" t="str">
            <v xml:space="preserve">  Bongkar C 1 -  C</v>
          </cell>
          <cell r="C65" t="str">
            <v>Unit</v>
          </cell>
          <cell r="D65">
            <v>15750</v>
          </cell>
          <cell r="E65">
            <v>4700</v>
          </cell>
          <cell r="F65">
            <v>5170</v>
          </cell>
          <cell r="G65">
            <v>5100</v>
          </cell>
          <cell r="H65">
            <v>0.4</v>
          </cell>
        </row>
        <row r="66">
          <cell r="A66" t="str">
            <v>BC2</v>
          </cell>
          <cell r="B66" t="str">
            <v xml:space="preserve">  Bongkar C 2 </v>
          </cell>
          <cell r="C66" t="str">
            <v>Unit</v>
          </cell>
          <cell r="D66">
            <v>19206</v>
          </cell>
          <cell r="E66">
            <v>5700</v>
          </cell>
          <cell r="F66">
            <v>6270.0000000000009</v>
          </cell>
          <cell r="G66">
            <v>6200</v>
          </cell>
          <cell r="H66">
            <v>0.4</v>
          </cell>
        </row>
        <row r="67">
          <cell r="A67" t="str">
            <v>BC2A</v>
          </cell>
          <cell r="B67" t="str">
            <v xml:space="preserve">  Bongkar C 2 - A</v>
          </cell>
          <cell r="C67" t="str">
            <v>Unit</v>
          </cell>
          <cell r="D67">
            <v>19206</v>
          </cell>
          <cell r="E67">
            <v>5700</v>
          </cell>
          <cell r="F67">
            <v>6270.0000000000009</v>
          </cell>
          <cell r="G67">
            <v>6200</v>
          </cell>
          <cell r="H67">
            <v>0.4</v>
          </cell>
        </row>
        <row r="68">
          <cell r="A68" t="str">
            <v>BC21</v>
          </cell>
          <cell r="B68" t="str">
            <v xml:space="preserve">  Bongkar C 2 - 1</v>
          </cell>
          <cell r="C68" t="str">
            <v>Unit</v>
          </cell>
          <cell r="D68">
            <v>19206</v>
          </cell>
          <cell r="E68">
            <v>5700</v>
          </cell>
          <cell r="F68">
            <v>6270.0000000000009</v>
          </cell>
          <cell r="G68">
            <v>6200</v>
          </cell>
          <cell r="H68">
            <v>0.4</v>
          </cell>
        </row>
        <row r="69">
          <cell r="A69" t="str">
            <v>BC3</v>
          </cell>
          <cell r="B69" t="str">
            <v xml:space="preserve">  Bongkar C 3</v>
          </cell>
          <cell r="C69" t="str">
            <v>Unit</v>
          </cell>
          <cell r="D69">
            <v>19206</v>
          </cell>
          <cell r="E69">
            <v>5700</v>
          </cell>
          <cell r="F69">
            <v>6270.0000000000009</v>
          </cell>
          <cell r="G69">
            <v>6200</v>
          </cell>
          <cell r="H69">
            <v>0.4</v>
          </cell>
        </row>
        <row r="70">
          <cell r="A70" t="str">
            <v>BC7</v>
          </cell>
          <cell r="B70" t="str">
            <v xml:space="preserve">  Bongkar C 7</v>
          </cell>
          <cell r="C70" t="str">
            <v>Unit</v>
          </cell>
          <cell r="D70">
            <v>19206</v>
          </cell>
          <cell r="E70">
            <v>5700</v>
          </cell>
          <cell r="F70">
            <v>6270.0000000000009</v>
          </cell>
          <cell r="G70">
            <v>6200</v>
          </cell>
          <cell r="H70">
            <v>0.4</v>
          </cell>
        </row>
        <row r="71">
          <cell r="A71" t="str">
            <v>BC7A</v>
          </cell>
          <cell r="B71" t="str">
            <v xml:space="preserve">  Bongkar C 7 - A</v>
          </cell>
          <cell r="C71" t="str">
            <v>Unit</v>
          </cell>
          <cell r="D71">
            <v>24474</v>
          </cell>
          <cell r="E71">
            <v>7300</v>
          </cell>
          <cell r="F71">
            <v>8030.0000000000009</v>
          </cell>
          <cell r="G71">
            <v>8000</v>
          </cell>
          <cell r="H71">
            <v>0.4</v>
          </cell>
        </row>
        <row r="72">
          <cell r="A72" t="str">
            <v>BC8</v>
          </cell>
          <cell r="B72" t="str">
            <v xml:space="preserve">  Bongkar C 8</v>
          </cell>
          <cell r="C72" t="str">
            <v>Unit</v>
          </cell>
          <cell r="D72">
            <v>39687</v>
          </cell>
          <cell r="E72">
            <v>11900</v>
          </cell>
          <cell r="F72">
            <v>13090.000000000002</v>
          </cell>
          <cell r="G72">
            <v>13000</v>
          </cell>
          <cell r="H72">
            <v>0.4</v>
          </cell>
        </row>
        <row r="73">
          <cell r="A73" t="str">
            <v>BC8A</v>
          </cell>
          <cell r="B73" t="str">
            <v xml:space="preserve">  Bongkar C 8 - A</v>
          </cell>
          <cell r="C73" t="str">
            <v>Unit</v>
          </cell>
          <cell r="D73">
            <v>39687</v>
          </cell>
          <cell r="E73">
            <v>11900</v>
          </cell>
          <cell r="F73">
            <v>13090.000000000002</v>
          </cell>
          <cell r="G73">
            <v>13000</v>
          </cell>
          <cell r="H73">
            <v>0.4</v>
          </cell>
        </row>
        <row r="74">
          <cell r="A74" t="str">
            <v>BC8B</v>
          </cell>
          <cell r="B74" t="str">
            <v xml:space="preserve">  Bongkar C 8 -   B</v>
          </cell>
          <cell r="C74" t="str">
            <v>Unit</v>
          </cell>
          <cell r="D74">
            <v>39687</v>
          </cell>
          <cell r="E74">
            <v>11900</v>
          </cell>
          <cell r="F74">
            <v>13090.000000000002</v>
          </cell>
          <cell r="G74">
            <v>13000</v>
          </cell>
          <cell r="H74">
            <v>0.4</v>
          </cell>
        </row>
        <row r="75">
          <cell r="A75" t="str">
            <v>BC9</v>
          </cell>
          <cell r="B75" t="str">
            <v xml:space="preserve">  Bongkar C 9</v>
          </cell>
          <cell r="C75" t="str">
            <v>Unit</v>
          </cell>
          <cell r="D75">
            <v>15750</v>
          </cell>
          <cell r="E75">
            <v>4700</v>
          </cell>
          <cell r="F75">
            <v>5170</v>
          </cell>
          <cell r="G75">
            <v>5100</v>
          </cell>
          <cell r="H75">
            <v>0.4</v>
          </cell>
        </row>
        <row r="76">
          <cell r="A76" t="str">
            <v>BC10</v>
          </cell>
          <cell r="B76" t="str">
            <v xml:space="preserve">  Bongkar C 10</v>
          </cell>
          <cell r="C76" t="str">
            <v>Unit</v>
          </cell>
          <cell r="D76">
            <v>19206</v>
          </cell>
          <cell r="E76">
            <v>5700</v>
          </cell>
          <cell r="F76">
            <v>6270.0000000000009</v>
          </cell>
          <cell r="G76">
            <v>6200</v>
          </cell>
          <cell r="H76">
            <v>0.4</v>
          </cell>
        </row>
        <row r="77">
          <cell r="A77" t="str">
            <v>BC11</v>
          </cell>
          <cell r="B77" t="str">
            <v xml:space="preserve">  Bongkar C 11</v>
          </cell>
          <cell r="C77" t="str">
            <v>Unit</v>
          </cell>
          <cell r="D77">
            <v>19206</v>
          </cell>
          <cell r="E77">
            <v>5700</v>
          </cell>
          <cell r="F77">
            <v>6270.0000000000009</v>
          </cell>
          <cell r="G77">
            <v>6200</v>
          </cell>
          <cell r="H77">
            <v>0.4</v>
          </cell>
        </row>
        <row r="78">
          <cell r="F78">
            <v>0</v>
          </cell>
          <cell r="G78">
            <v>0</v>
          </cell>
        </row>
        <row r="79">
          <cell r="B79" t="str">
            <v>KONSTRUKSI GUY, PENTANAHAN DAN</v>
          </cell>
          <cell r="E79">
            <v>0</v>
          </cell>
          <cell r="F79">
            <v>0</v>
          </cell>
          <cell r="G79">
            <v>0</v>
          </cell>
        </row>
        <row r="80">
          <cell r="B80" t="str">
            <v>PERLENGKAPAN TAMBAHAN</v>
          </cell>
          <cell r="E80">
            <v>0</v>
          </cell>
          <cell r="F80">
            <v>0</v>
          </cell>
          <cell r="G80">
            <v>0</v>
          </cell>
        </row>
        <row r="81">
          <cell r="A81" t="str">
            <v>M211</v>
          </cell>
          <cell r="B81" t="str">
            <v>M 2 - 11</v>
          </cell>
          <cell r="C81" t="str">
            <v>Unit</v>
          </cell>
          <cell r="D81">
            <v>22395</v>
          </cell>
          <cell r="E81">
            <v>11100</v>
          </cell>
          <cell r="F81">
            <v>12210.000000000002</v>
          </cell>
          <cell r="G81">
            <v>12200</v>
          </cell>
          <cell r="H81">
            <v>0.45</v>
          </cell>
        </row>
        <row r="82">
          <cell r="A82" t="str">
            <v>M211M</v>
          </cell>
          <cell r="B82" t="str">
            <v>CM 2 - 11 M</v>
          </cell>
          <cell r="C82" t="str">
            <v>Unit</v>
          </cell>
          <cell r="D82">
            <v>25840</v>
          </cell>
          <cell r="E82">
            <v>15000</v>
          </cell>
          <cell r="F82">
            <v>16500</v>
          </cell>
          <cell r="G82">
            <v>16500</v>
          </cell>
          <cell r="H82">
            <v>0.45</v>
          </cell>
        </row>
        <row r="83">
          <cell r="A83" t="str">
            <v>M212</v>
          </cell>
          <cell r="B83" t="str">
            <v>M 2 - 12</v>
          </cell>
          <cell r="C83" t="str">
            <v>Unit</v>
          </cell>
          <cell r="D83">
            <v>4935</v>
          </cell>
          <cell r="E83">
            <v>2200</v>
          </cell>
          <cell r="F83">
            <v>2420</v>
          </cell>
          <cell r="G83">
            <v>2400</v>
          </cell>
          <cell r="H83">
            <v>0.45</v>
          </cell>
        </row>
        <row r="84">
          <cell r="A84" t="str">
            <v>M212A</v>
          </cell>
          <cell r="B84" t="str">
            <v>M 2 - 12A</v>
          </cell>
          <cell r="C84" t="str">
            <v>Unit</v>
          </cell>
          <cell r="D84">
            <v>6655</v>
          </cell>
          <cell r="E84">
            <v>2900</v>
          </cell>
          <cell r="F84">
            <v>3190.0000000000005</v>
          </cell>
          <cell r="G84">
            <v>3100</v>
          </cell>
          <cell r="H84">
            <v>0.45</v>
          </cell>
        </row>
        <row r="85">
          <cell r="A85" t="str">
            <v>M215</v>
          </cell>
          <cell r="B85" t="str">
            <v>M 2 - 15</v>
          </cell>
          <cell r="C85" t="str">
            <v>Unit</v>
          </cell>
          <cell r="D85">
            <v>69520</v>
          </cell>
          <cell r="E85">
            <v>31200</v>
          </cell>
          <cell r="F85">
            <v>34320</v>
          </cell>
          <cell r="G85">
            <v>34300</v>
          </cell>
          <cell r="H85">
            <v>0.45</v>
          </cell>
        </row>
        <row r="86">
          <cell r="A86" t="str">
            <v>M34</v>
          </cell>
          <cell r="B86" t="str">
            <v>M 3 - 4</v>
          </cell>
          <cell r="C86" t="str">
            <v>Unit</v>
          </cell>
          <cell r="D86">
            <v>24045</v>
          </cell>
          <cell r="E86">
            <v>10800</v>
          </cell>
          <cell r="F86">
            <v>11880.000000000002</v>
          </cell>
          <cell r="G86">
            <v>11800</v>
          </cell>
          <cell r="H86">
            <v>0.45</v>
          </cell>
        </row>
        <row r="87">
          <cell r="A87" t="str">
            <v>M52</v>
          </cell>
          <cell r="B87" t="str">
            <v xml:space="preserve">M 5 - 2 </v>
          </cell>
          <cell r="C87" t="str">
            <v>Unit</v>
          </cell>
          <cell r="D87">
            <v>10265</v>
          </cell>
          <cell r="E87">
            <v>4600</v>
          </cell>
          <cell r="F87">
            <v>5060</v>
          </cell>
          <cell r="G87">
            <v>5000</v>
          </cell>
          <cell r="H87">
            <v>0.45</v>
          </cell>
        </row>
        <row r="88">
          <cell r="A88" t="str">
            <v>M54</v>
          </cell>
          <cell r="B88" t="str">
            <v xml:space="preserve">M 5 - 4 </v>
          </cell>
          <cell r="C88" t="str">
            <v>Unit</v>
          </cell>
          <cell r="D88">
            <v>10265</v>
          </cell>
          <cell r="E88">
            <v>4600</v>
          </cell>
          <cell r="F88">
            <v>5060</v>
          </cell>
          <cell r="G88">
            <v>5000</v>
          </cell>
          <cell r="H88">
            <v>0.45</v>
          </cell>
        </row>
        <row r="89">
          <cell r="A89" t="str">
            <v>M55</v>
          </cell>
          <cell r="B89" t="str">
            <v>M 5 - 5</v>
          </cell>
          <cell r="C89" t="str">
            <v>Unit</v>
          </cell>
          <cell r="D89">
            <v>10265</v>
          </cell>
          <cell r="E89">
            <v>4600</v>
          </cell>
          <cell r="F89">
            <v>5060</v>
          </cell>
          <cell r="G89">
            <v>5000</v>
          </cell>
          <cell r="H89">
            <v>0.45</v>
          </cell>
        </row>
        <row r="90">
          <cell r="A90" t="str">
            <v>M53</v>
          </cell>
          <cell r="B90" t="str">
            <v>M 5 - 3</v>
          </cell>
          <cell r="C90" t="str">
            <v>Unit</v>
          </cell>
          <cell r="D90">
            <v>7715</v>
          </cell>
          <cell r="E90">
            <v>3400</v>
          </cell>
          <cell r="F90">
            <v>3740.0000000000005</v>
          </cell>
          <cell r="G90">
            <v>3700</v>
          </cell>
          <cell r="H90">
            <v>0.45</v>
          </cell>
        </row>
        <row r="91">
          <cell r="A91" t="str">
            <v>M56</v>
          </cell>
          <cell r="B91" t="str">
            <v xml:space="preserve">M 5 - 6 </v>
          </cell>
          <cell r="C91" t="str">
            <v>Unit</v>
          </cell>
          <cell r="D91">
            <v>24045</v>
          </cell>
          <cell r="E91">
            <v>10800</v>
          </cell>
          <cell r="F91">
            <v>11880.000000000002</v>
          </cell>
          <cell r="G91">
            <v>11800</v>
          </cell>
          <cell r="H91">
            <v>0.45</v>
          </cell>
        </row>
        <row r="92">
          <cell r="A92" t="str">
            <v>M59</v>
          </cell>
          <cell r="B92" t="str">
            <v xml:space="preserve">M 5 - 9 </v>
          </cell>
          <cell r="C92" t="str">
            <v>Unit</v>
          </cell>
          <cell r="D92">
            <v>24045</v>
          </cell>
          <cell r="E92">
            <v>10800</v>
          </cell>
          <cell r="F92">
            <v>11880.000000000002</v>
          </cell>
          <cell r="G92">
            <v>11800</v>
          </cell>
          <cell r="H92">
            <v>0.45</v>
          </cell>
        </row>
        <row r="93">
          <cell r="A93" t="str">
            <v>M510</v>
          </cell>
          <cell r="B93" t="str">
            <v>M 5 - 10</v>
          </cell>
          <cell r="C93" t="str">
            <v>Unit</v>
          </cell>
          <cell r="D93">
            <v>24045</v>
          </cell>
          <cell r="E93">
            <v>10800</v>
          </cell>
          <cell r="F93">
            <v>11880.000000000002</v>
          </cell>
          <cell r="G93">
            <v>11800</v>
          </cell>
          <cell r="H93">
            <v>0.45</v>
          </cell>
        </row>
        <row r="94">
          <cell r="A94" t="str">
            <v>M512</v>
          </cell>
          <cell r="B94" t="str">
            <v>M 5 - 12</v>
          </cell>
          <cell r="C94" t="str">
            <v>Unit</v>
          </cell>
          <cell r="D94">
            <v>7715</v>
          </cell>
          <cell r="E94">
            <v>3400</v>
          </cell>
          <cell r="F94">
            <v>3740.0000000000005</v>
          </cell>
          <cell r="G94">
            <v>3700</v>
          </cell>
          <cell r="H94">
            <v>0.45</v>
          </cell>
        </row>
        <row r="95">
          <cell r="A95" t="str">
            <v>M513</v>
          </cell>
          <cell r="B95" t="str">
            <v>M 5 - 13</v>
          </cell>
          <cell r="C95" t="str">
            <v>Unit</v>
          </cell>
          <cell r="D95">
            <v>7715</v>
          </cell>
          <cell r="E95">
            <v>3400</v>
          </cell>
          <cell r="F95">
            <v>3740.0000000000005</v>
          </cell>
          <cell r="G95">
            <v>3700</v>
          </cell>
          <cell r="H95">
            <v>0.45</v>
          </cell>
        </row>
        <row r="96">
          <cell r="A96" t="str">
            <v>M516</v>
          </cell>
          <cell r="B96" t="str">
            <v>M 5 - 16</v>
          </cell>
          <cell r="C96" t="str">
            <v>Unit</v>
          </cell>
          <cell r="D96">
            <v>7715</v>
          </cell>
          <cell r="E96">
            <v>3400</v>
          </cell>
          <cell r="F96">
            <v>3740.0000000000005</v>
          </cell>
          <cell r="G96">
            <v>3700</v>
          </cell>
          <cell r="H96">
            <v>0.45</v>
          </cell>
        </row>
        <row r="97">
          <cell r="A97" t="str">
            <v>M58</v>
          </cell>
          <cell r="B97" t="str">
            <v>M 5 - 8</v>
          </cell>
          <cell r="C97" t="str">
            <v>Unit</v>
          </cell>
          <cell r="D97">
            <v>16855</v>
          </cell>
          <cell r="E97">
            <v>7500</v>
          </cell>
          <cell r="F97">
            <v>8250</v>
          </cell>
          <cell r="G97">
            <v>8200</v>
          </cell>
          <cell r="H97">
            <v>0.45</v>
          </cell>
        </row>
        <row r="98">
          <cell r="A98" t="str">
            <v>M520</v>
          </cell>
          <cell r="B98" t="str">
            <v>M 5 - 20</v>
          </cell>
          <cell r="C98" t="str">
            <v>Unit</v>
          </cell>
          <cell r="D98">
            <v>16855</v>
          </cell>
          <cell r="E98">
            <v>7500</v>
          </cell>
          <cell r="F98">
            <v>8250</v>
          </cell>
          <cell r="G98">
            <v>8200</v>
          </cell>
          <cell r="H98">
            <v>0.45</v>
          </cell>
        </row>
        <row r="99">
          <cell r="A99" t="str">
            <v>M41A</v>
          </cell>
          <cell r="B99" t="str">
            <v>M40 - 10 ( 35 - 70 )</v>
          </cell>
          <cell r="C99" t="str">
            <v>Unit</v>
          </cell>
          <cell r="D99">
            <v>4770</v>
          </cell>
          <cell r="E99">
            <v>2100</v>
          </cell>
          <cell r="F99">
            <v>2310</v>
          </cell>
          <cell r="G99">
            <v>2300</v>
          </cell>
          <cell r="H99">
            <v>0.45</v>
          </cell>
        </row>
        <row r="100">
          <cell r="A100" t="str">
            <v>M41B</v>
          </cell>
          <cell r="B100" t="str">
            <v>M40 - 10 ( 150 - 240 )</v>
          </cell>
          <cell r="C100" t="str">
            <v>Unit</v>
          </cell>
          <cell r="D100">
            <v>4770</v>
          </cell>
          <cell r="E100">
            <v>2100</v>
          </cell>
          <cell r="F100">
            <v>2310</v>
          </cell>
          <cell r="G100">
            <v>2300</v>
          </cell>
          <cell r="H100">
            <v>0.45</v>
          </cell>
        </row>
        <row r="101">
          <cell r="A101" t="str">
            <v>M4211</v>
          </cell>
          <cell r="B101" t="str">
            <v>M42 - 11</v>
          </cell>
          <cell r="C101" t="str">
            <v>Unit</v>
          </cell>
          <cell r="D101">
            <v>13250</v>
          </cell>
          <cell r="E101">
            <v>5900</v>
          </cell>
          <cell r="F101">
            <v>6490.0000000000009</v>
          </cell>
          <cell r="G101">
            <v>6400</v>
          </cell>
          <cell r="H101">
            <v>0.45</v>
          </cell>
        </row>
        <row r="102">
          <cell r="A102" t="str">
            <v>E11</v>
          </cell>
          <cell r="B102" t="str">
            <v>E 1 - 1</v>
          </cell>
          <cell r="C102" t="str">
            <v>Unit</v>
          </cell>
          <cell r="D102">
            <v>12813.28</v>
          </cell>
          <cell r="E102">
            <v>5700</v>
          </cell>
          <cell r="F102">
            <v>6270.0000000000009</v>
          </cell>
          <cell r="G102">
            <v>6200</v>
          </cell>
          <cell r="H102">
            <v>0.45</v>
          </cell>
        </row>
        <row r="103">
          <cell r="A103" t="str">
            <v>E12</v>
          </cell>
          <cell r="B103" t="str">
            <v>E 1 - 2</v>
          </cell>
          <cell r="C103" t="str">
            <v>Unit</v>
          </cell>
          <cell r="D103">
            <v>12813.28</v>
          </cell>
          <cell r="E103">
            <v>5700</v>
          </cell>
          <cell r="F103">
            <v>6270.0000000000009</v>
          </cell>
          <cell r="G103">
            <v>6200</v>
          </cell>
          <cell r="H103">
            <v>0.45</v>
          </cell>
        </row>
        <row r="104">
          <cell r="A104" t="str">
            <v>E13</v>
          </cell>
          <cell r="B104" t="str">
            <v>E 1 - 3</v>
          </cell>
          <cell r="C104" t="str">
            <v>Unit</v>
          </cell>
          <cell r="D104">
            <v>12813.28</v>
          </cell>
          <cell r="E104">
            <v>5700</v>
          </cell>
          <cell r="F104">
            <v>6270.0000000000009</v>
          </cell>
          <cell r="G104">
            <v>6200</v>
          </cell>
          <cell r="H104">
            <v>0.45</v>
          </cell>
        </row>
        <row r="105">
          <cell r="A105" t="str">
            <v>E22</v>
          </cell>
          <cell r="B105" t="str">
            <v>E 2 - 2</v>
          </cell>
          <cell r="C105" t="str">
            <v>Unit</v>
          </cell>
          <cell r="D105">
            <v>16855</v>
          </cell>
          <cell r="E105">
            <v>7500</v>
          </cell>
          <cell r="F105">
            <v>8250</v>
          </cell>
          <cell r="G105">
            <v>8200</v>
          </cell>
          <cell r="H105">
            <v>0.45</v>
          </cell>
        </row>
        <row r="106">
          <cell r="A106" t="str">
            <v>E23</v>
          </cell>
          <cell r="B106" t="str">
            <v>E 2 - 3</v>
          </cell>
          <cell r="C106" t="str">
            <v>Unit</v>
          </cell>
          <cell r="D106">
            <v>16855</v>
          </cell>
          <cell r="E106">
            <v>7500</v>
          </cell>
          <cell r="F106">
            <v>8250</v>
          </cell>
          <cell r="G106">
            <v>8200</v>
          </cell>
          <cell r="H106">
            <v>0.45</v>
          </cell>
        </row>
        <row r="107">
          <cell r="A107" t="str">
            <v>F12</v>
          </cell>
          <cell r="B107" t="str">
            <v>F 1 - 2</v>
          </cell>
          <cell r="C107" t="str">
            <v>Unit</v>
          </cell>
          <cell r="D107">
            <v>14470</v>
          </cell>
          <cell r="E107">
            <v>6500</v>
          </cell>
          <cell r="F107">
            <v>7150.0000000000009</v>
          </cell>
          <cell r="G107">
            <v>7100</v>
          </cell>
          <cell r="H107">
            <v>0.45</v>
          </cell>
        </row>
        <row r="108">
          <cell r="A108" t="str">
            <v>F13</v>
          </cell>
          <cell r="B108" t="str">
            <v>F 1 - 3</v>
          </cell>
          <cell r="C108" t="str">
            <v>Unit</v>
          </cell>
          <cell r="D108">
            <v>17060</v>
          </cell>
          <cell r="E108">
            <v>7600</v>
          </cell>
          <cell r="F108">
            <v>8360</v>
          </cell>
          <cell r="G108">
            <v>8300</v>
          </cell>
          <cell r="H108">
            <v>0.45</v>
          </cell>
        </row>
        <row r="109">
          <cell r="A109" t="str">
            <v>REC</v>
          </cell>
          <cell r="B109" t="str">
            <v>M 5 - 24 (RECLOSER 3 PHASA 20 KV, 560 A)</v>
          </cell>
          <cell r="C109" t="str">
            <v>Unit</v>
          </cell>
          <cell r="D109">
            <v>1570920</v>
          </cell>
          <cell r="E109">
            <v>300000</v>
          </cell>
          <cell r="F109">
            <v>330000</v>
          </cell>
          <cell r="G109">
            <v>330000</v>
          </cell>
        </row>
        <row r="110">
          <cell r="A110" t="str">
            <v>ABSW</v>
          </cell>
          <cell r="B110" t="str">
            <v>M 3 - 16 ABSW</v>
          </cell>
          <cell r="C110" t="str">
            <v>Unit</v>
          </cell>
          <cell r="D110">
            <v>640770</v>
          </cell>
          <cell r="E110">
            <v>300000</v>
          </cell>
          <cell r="F110">
            <v>330000</v>
          </cell>
          <cell r="G110">
            <v>330000</v>
          </cell>
        </row>
        <row r="111">
          <cell r="B111" t="str">
            <v>Penghalang Panjat dan Papan Peringatan</v>
          </cell>
          <cell r="C111" t="str">
            <v>Unit</v>
          </cell>
          <cell r="D111">
            <v>3830</v>
          </cell>
          <cell r="E111">
            <v>1900</v>
          </cell>
          <cell r="F111">
            <v>2090</v>
          </cell>
          <cell r="G111">
            <v>2000</v>
          </cell>
        </row>
        <row r="112">
          <cell r="A112" t="str">
            <v>SC3</v>
          </cell>
          <cell r="B112" t="str">
            <v>Sectionalizer 3 Phasa</v>
          </cell>
          <cell r="C112" t="str">
            <v>Unit</v>
          </cell>
          <cell r="D112">
            <v>1312545</v>
          </cell>
          <cell r="E112">
            <v>200000</v>
          </cell>
          <cell r="F112">
            <v>220000.00000000003</v>
          </cell>
          <cell r="G112">
            <v>220000</v>
          </cell>
        </row>
        <row r="113">
          <cell r="A113" t="str">
            <v>DS</v>
          </cell>
          <cell r="B113" t="str">
            <v>Pasang DS</v>
          </cell>
          <cell r="C113" t="str">
            <v>Unit</v>
          </cell>
          <cell r="D113">
            <v>24045</v>
          </cell>
          <cell r="E113">
            <v>10800</v>
          </cell>
          <cell r="F113">
            <v>11880.000000000002</v>
          </cell>
          <cell r="G113">
            <v>11800</v>
          </cell>
        </row>
        <row r="114">
          <cell r="A114" t="str">
            <v>K3</v>
          </cell>
          <cell r="B114" t="str">
            <v>Pasang Kapasitor 3 phase</v>
          </cell>
          <cell r="C114" t="str">
            <v>Unit</v>
          </cell>
          <cell r="D114">
            <v>482300</v>
          </cell>
          <cell r="E114">
            <v>100000</v>
          </cell>
          <cell r="F114">
            <v>110000.00000000001</v>
          </cell>
          <cell r="G114">
            <v>110000</v>
          </cell>
          <cell r="I114" t="str">
            <v>Komplit</v>
          </cell>
        </row>
        <row r="115">
          <cell r="A115" t="str">
            <v>pABSW</v>
          </cell>
          <cell r="B115" t="str">
            <v>PERBAIKAN M 3 - 16 ABSW</v>
          </cell>
          <cell r="C115" t="str">
            <v>Unit</v>
          </cell>
          <cell r="D115">
            <v>640770</v>
          </cell>
          <cell r="E115">
            <v>50000</v>
          </cell>
          <cell r="F115">
            <v>55000.000000000007</v>
          </cell>
          <cell r="G115">
            <v>55000</v>
          </cell>
        </row>
        <row r="116">
          <cell r="F116">
            <v>0</v>
          </cell>
          <cell r="G116">
            <v>0</v>
          </cell>
        </row>
        <row r="117">
          <cell r="A117" t="str">
            <v>BM211</v>
          </cell>
          <cell r="B117" t="str">
            <v xml:space="preserve">  Bongkar M 2 - 11</v>
          </cell>
          <cell r="C117" t="str">
            <v>Unit</v>
          </cell>
          <cell r="D117">
            <v>13437</v>
          </cell>
          <cell r="E117">
            <v>4400</v>
          </cell>
          <cell r="F117">
            <v>4840</v>
          </cell>
          <cell r="G117">
            <v>4800</v>
          </cell>
          <cell r="H117">
            <v>0.4</v>
          </cell>
        </row>
        <row r="118">
          <cell r="A118" t="str">
            <v>BM211m</v>
          </cell>
          <cell r="B118" t="str">
            <v xml:space="preserve">  Bongkar C M 2 - 11  M</v>
          </cell>
          <cell r="C118" t="str">
            <v>Unit</v>
          </cell>
          <cell r="D118">
            <v>15504</v>
          </cell>
          <cell r="E118">
            <v>6000</v>
          </cell>
          <cell r="F118">
            <v>6600.0000000000009</v>
          </cell>
          <cell r="G118">
            <v>6600</v>
          </cell>
          <cell r="H118">
            <v>0.4</v>
          </cell>
        </row>
        <row r="119">
          <cell r="A119" t="str">
            <v>BM212</v>
          </cell>
          <cell r="B119" t="str">
            <v xml:space="preserve">  Bongkar M 2 - 12</v>
          </cell>
          <cell r="C119" t="str">
            <v>Unit</v>
          </cell>
          <cell r="D119">
            <v>2961</v>
          </cell>
          <cell r="E119">
            <v>800</v>
          </cell>
          <cell r="F119">
            <v>880.00000000000011</v>
          </cell>
          <cell r="G119">
            <v>800</v>
          </cell>
          <cell r="H119">
            <v>0.4</v>
          </cell>
        </row>
        <row r="120">
          <cell r="A120" t="str">
            <v>BM212A</v>
          </cell>
          <cell r="B120" t="str">
            <v xml:space="preserve">  Bongkar M 2 - 12A</v>
          </cell>
          <cell r="C120" t="str">
            <v>Unit</v>
          </cell>
          <cell r="D120">
            <v>3993</v>
          </cell>
          <cell r="E120">
            <v>1100</v>
          </cell>
          <cell r="F120">
            <v>1210</v>
          </cell>
          <cell r="G120">
            <v>1200</v>
          </cell>
          <cell r="H120">
            <v>0.4</v>
          </cell>
        </row>
        <row r="121">
          <cell r="A121" t="str">
            <v>BM215</v>
          </cell>
          <cell r="B121" t="str">
            <v xml:space="preserve">  Bongkar M 2 - 15</v>
          </cell>
          <cell r="C121" t="str">
            <v>Unit</v>
          </cell>
          <cell r="D121">
            <v>41712</v>
          </cell>
          <cell r="E121">
            <v>12500</v>
          </cell>
          <cell r="F121">
            <v>13750.000000000002</v>
          </cell>
          <cell r="G121">
            <v>13700</v>
          </cell>
          <cell r="H121">
            <v>0.4</v>
          </cell>
        </row>
        <row r="122">
          <cell r="A122" t="str">
            <v>BM34</v>
          </cell>
          <cell r="B122" t="str">
            <v xml:space="preserve">  Bongkar M 3 - 4</v>
          </cell>
          <cell r="C122" t="str">
            <v>Unit</v>
          </cell>
          <cell r="D122">
            <v>14427</v>
          </cell>
          <cell r="E122">
            <v>4300</v>
          </cell>
          <cell r="F122">
            <v>4730</v>
          </cell>
          <cell r="G122">
            <v>4700</v>
          </cell>
          <cell r="H122">
            <v>0.4</v>
          </cell>
        </row>
        <row r="123">
          <cell r="A123" t="str">
            <v>BM52</v>
          </cell>
          <cell r="B123" t="str">
            <v xml:space="preserve">  Bongkar M 5 - 2 </v>
          </cell>
          <cell r="C123" t="str">
            <v>Unit</v>
          </cell>
          <cell r="D123">
            <v>6159</v>
          </cell>
          <cell r="E123">
            <v>1800</v>
          </cell>
          <cell r="F123">
            <v>1980.0000000000002</v>
          </cell>
          <cell r="G123">
            <v>1900</v>
          </cell>
          <cell r="H123">
            <v>0.4</v>
          </cell>
        </row>
        <row r="124">
          <cell r="A124" t="str">
            <v>BM54</v>
          </cell>
          <cell r="B124" t="str">
            <v xml:space="preserve">  Bongkar M 5 - 4 </v>
          </cell>
          <cell r="C124" t="str">
            <v>Unit</v>
          </cell>
          <cell r="D124">
            <v>6159</v>
          </cell>
          <cell r="E124">
            <v>1800</v>
          </cell>
          <cell r="F124">
            <v>1980.0000000000002</v>
          </cell>
          <cell r="G124">
            <v>1900</v>
          </cell>
          <cell r="H124">
            <v>0.4</v>
          </cell>
        </row>
        <row r="125">
          <cell r="A125" t="str">
            <v>BM55</v>
          </cell>
          <cell r="B125" t="str">
            <v xml:space="preserve">  Bongkar M 5 - 5</v>
          </cell>
          <cell r="C125" t="str">
            <v>Unit</v>
          </cell>
          <cell r="D125">
            <v>6159</v>
          </cell>
          <cell r="E125">
            <v>1800</v>
          </cell>
          <cell r="F125">
            <v>1980.0000000000002</v>
          </cell>
          <cell r="G125">
            <v>1900</v>
          </cell>
          <cell r="H125">
            <v>0.4</v>
          </cell>
        </row>
        <row r="126">
          <cell r="A126" t="str">
            <v>BM53</v>
          </cell>
          <cell r="B126" t="str">
            <v xml:space="preserve">  Bongkar M 5 - 3</v>
          </cell>
          <cell r="C126" t="str">
            <v>Unit</v>
          </cell>
          <cell r="D126">
            <v>4629</v>
          </cell>
          <cell r="E126">
            <v>1300</v>
          </cell>
          <cell r="F126">
            <v>1430.0000000000002</v>
          </cell>
          <cell r="G126">
            <v>1400</v>
          </cell>
          <cell r="H126">
            <v>0.4</v>
          </cell>
        </row>
        <row r="127">
          <cell r="A127" t="str">
            <v>BM56</v>
          </cell>
          <cell r="B127" t="str">
            <v xml:space="preserve">  Bongkar M 5 - 6 ( Arester)</v>
          </cell>
          <cell r="C127" t="str">
            <v>Unit</v>
          </cell>
          <cell r="D127">
            <v>14427</v>
          </cell>
          <cell r="E127">
            <v>4300</v>
          </cell>
          <cell r="F127">
            <v>4730</v>
          </cell>
          <cell r="G127">
            <v>4700</v>
          </cell>
          <cell r="H127">
            <v>0.4</v>
          </cell>
        </row>
        <row r="128">
          <cell r="A128" t="str">
            <v>BM59</v>
          </cell>
          <cell r="B128" t="str">
            <v xml:space="preserve">  Bongkar M 5 - 9 (FCO)</v>
          </cell>
          <cell r="C128" t="str">
            <v>Unit</v>
          </cell>
          <cell r="D128">
            <v>14427</v>
          </cell>
          <cell r="E128">
            <v>4300</v>
          </cell>
          <cell r="F128">
            <v>4730</v>
          </cell>
          <cell r="G128">
            <v>4700</v>
          </cell>
          <cell r="H128">
            <v>0.4</v>
          </cell>
        </row>
        <row r="129">
          <cell r="A129" t="str">
            <v>BM510</v>
          </cell>
          <cell r="B129" t="str">
            <v xml:space="preserve">  Bongkar M 5 - 10</v>
          </cell>
          <cell r="C129" t="str">
            <v>Unit</v>
          </cell>
          <cell r="D129">
            <v>14427</v>
          </cell>
          <cell r="E129">
            <v>4300</v>
          </cell>
          <cell r="F129">
            <v>4730</v>
          </cell>
          <cell r="G129">
            <v>4700</v>
          </cell>
          <cell r="H129">
            <v>0.4</v>
          </cell>
        </row>
        <row r="130">
          <cell r="A130" t="str">
            <v>BM512</v>
          </cell>
          <cell r="B130" t="str">
            <v xml:space="preserve">  Bongkar M 5 - 12</v>
          </cell>
          <cell r="C130" t="str">
            <v>Unit</v>
          </cell>
          <cell r="D130">
            <v>4629</v>
          </cell>
          <cell r="E130">
            <v>1300</v>
          </cell>
          <cell r="F130">
            <v>1430.0000000000002</v>
          </cell>
          <cell r="G130">
            <v>1400</v>
          </cell>
          <cell r="H130">
            <v>0.4</v>
          </cell>
        </row>
        <row r="131">
          <cell r="A131" t="str">
            <v>BM513</v>
          </cell>
          <cell r="B131" t="str">
            <v xml:space="preserve">  Bongkar M 5 - 13</v>
          </cell>
          <cell r="C131" t="str">
            <v>Unit</v>
          </cell>
          <cell r="D131">
            <v>4629</v>
          </cell>
          <cell r="E131">
            <v>1300</v>
          </cell>
          <cell r="F131">
            <v>1430.0000000000002</v>
          </cell>
          <cell r="G131">
            <v>1400</v>
          </cell>
          <cell r="H131">
            <v>0.4</v>
          </cell>
        </row>
        <row r="132">
          <cell r="A132" t="str">
            <v>BM516</v>
          </cell>
          <cell r="B132" t="str">
            <v xml:space="preserve">  Bongkar M 5 - 16</v>
          </cell>
          <cell r="C132" t="str">
            <v>Unit</v>
          </cell>
          <cell r="D132">
            <v>4629</v>
          </cell>
          <cell r="E132">
            <v>1300</v>
          </cell>
          <cell r="F132">
            <v>1430.0000000000002</v>
          </cell>
          <cell r="G132">
            <v>1400</v>
          </cell>
          <cell r="H132">
            <v>0.4</v>
          </cell>
        </row>
        <row r="133">
          <cell r="A133" t="str">
            <v>BM58</v>
          </cell>
          <cell r="B133" t="str">
            <v xml:space="preserve">  Bongkar M 5 - 8</v>
          </cell>
          <cell r="C133" t="str">
            <v>Unit</v>
          </cell>
          <cell r="D133">
            <v>10113</v>
          </cell>
          <cell r="E133">
            <v>3000</v>
          </cell>
          <cell r="F133">
            <v>3300.0000000000005</v>
          </cell>
          <cell r="G133">
            <v>3300</v>
          </cell>
          <cell r="H133">
            <v>0.4</v>
          </cell>
        </row>
        <row r="134">
          <cell r="A134" t="str">
            <v>BM520</v>
          </cell>
          <cell r="B134" t="str">
            <v xml:space="preserve">  Bongkar M 5 - 20</v>
          </cell>
          <cell r="C134" t="str">
            <v>Unit</v>
          </cell>
          <cell r="D134">
            <v>10113</v>
          </cell>
          <cell r="E134">
            <v>3000</v>
          </cell>
          <cell r="F134">
            <v>3300.0000000000005</v>
          </cell>
          <cell r="G134">
            <v>3300</v>
          </cell>
          <cell r="H134">
            <v>0.4</v>
          </cell>
        </row>
        <row r="135">
          <cell r="A135" t="str">
            <v>BM41A</v>
          </cell>
          <cell r="B135" t="str">
            <v xml:space="preserve">  Bongkar M40 - 10 ( 35 - 70 )</v>
          </cell>
          <cell r="C135" t="str">
            <v>Unit</v>
          </cell>
          <cell r="D135">
            <v>2862</v>
          </cell>
          <cell r="E135">
            <v>800</v>
          </cell>
          <cell r="F135">
            <v>880.00000000000011</v>
          </cell>
          <cell r="G135">
            <v>800</v>
          </cell>
          <cell r="H135">
            <v>0.4</v>
          </cell>
        </row>
        <row r="136">
          <cell r="A136" t="str">
            <v>BM41B</v>
          </cell>
          <cell r="B136" t="str">
            <v xml:space="preserve">  Bongkar M40 - 10 ( 150 - 240 )</v>
          </cell>
          <cell r="C136" t="str">
            <v>Unit</v>
          </cell>
          <cell r="D136">
            <v>2862</v>
          </cell>
          <cell r="E136">
            <v>800</v>
          </cell>
          <cell r="F136">
            <v>880.00000000000011</v>
          </cell>
          <cell r="G136">
            <v>800</v>
          </cell>
          <cell r="H136">
            <v>0.4</v>
          </cell>
        </row>
        <row r="137">
          <cell r="A137" t="str">
            <v>BM4211</v>
          </cell>
          <cell r="B137" t="str">
            <v xml:space="preserve">  Bongkar M42 - 11</v>
          </cell>
          <cell r="C137" t="str">
            <v>Unit</v>
          </cell>
          <cell r="D137">
            <v>7950</v>
          </cell>
          <cell r="E137">
            <v>2300</v>
          </cell>
          <cell r="F137">
            <v>2530</v>
          </cell>
          <cell r="G137">
            <v>2500</v>
          </cell>
          <cell r="H137">
            <v>0.4</v>
          </cell>
        </row>
        <row r="138">
          <cell r="A138" t="str">
            <v>BE11</v>
          </cell>
          <cell r="B138" t="str">
            <v xml:space="preserve">  Bongkar E 1 - 1</v>
          </cell>
          <cell r="C138" t="str">
            <v>Unit</v>
          </cell>
          <cell r="D138">
            <v>7687.9679999999998</v>
          </cell>
          <cell r="E138">
            <v>2300</v>
          </cell>
          <cell r="F138">
            <v>2530</v>
          </cell>
          <cell r="G138">
            <v>2500</v>
          </cell>
          <cell r="H138">
            <v>0.4</v>
          </cell>
        </row>
        <row r="139">
          <cell r="A139" t="str">
            <v>BE12</v>
          </cell>
          <cell r="B139" t="str">
            <v xml:space="preserve">  Bongkar E 1 - 2</v>
          </cell>
          <cell r="C139" t="str">
            <v>Unit</v>
          </cell>
          <cell r="D139">
            <v>7687.9679999999998</v>
          </cell>
          <cell r="E139">
            <v>2300</v>
          </cell>
          <cell r="F139">
            <v>2530</v>
          </cell>
          <cell r="G139">
            <v>2500</v>
          </cell>
          <cell r="H139">
            <v>0.4</v>
          </cell>
        </row>
        <row r="140">
          <cell r="A140" t="str">
            <v>BE13</v>
          </cell>
          <cell r="B140" t="str">
            <v xml:space="preserve">  Bongkar E 1 - 3</v>
          </cell>
          <cell r="C140" t="str">
            <v>Unit</v>
          </cell>
          <cell r="D140">
            <v>7687.9679999999998</v>
          </cell>
          <cell r="E140">
            <v>2300</v>
          </cell>
          <cell r="F140">
            <v>2530</v>
          </cell>
          <cell r="G140">
            <v>2500</v>
          </cell>
          <cell r="H140">
            <v>0.4</v>
          </cell>
        </row>
        <row r="141">
          <cell r="A141" t="str">
            <v>BE22</v>
          </cell>
          <cell r="B141" t="str">
            <v xml:space="preserve">  Bongkar E 2 - 2</v>
          </cell>
          <cell r="C141" t="str">
            <v>Unit</v>
          </cell>
          <cell r="D141">
            <v>10113</v>
          </cell>
          <cell r="E141">
            <v>3000</v>
          </cell>
          <cell r="F141">
            <v>3300.0000000000005</v>
          </cell>
          <cell r="G141">
            <v>3300</v>
          </cell>
          <cell r="H141">
            <v>0.4</v>
          </cell>
        </row>
        <row r="142">
          <cell r="A142" t="str">
            <v>BE23</v>
          </cell>
          <cell r="B142" t="str">
            <v xml:space="preserve">  Bongkar E 2 - 3</v>
          </cell>
          <cell r="C142" t="str">
            <v>Unit</v>
          </cell>
          <cell r="D142">
            <v>10113</v>
          </cell>
          <cell r="E142">
            <v>3000</v>
          </cell>
          <cell r="F142">
            <v>3300.0000000000005</v>
          </cell>
          <cell r="G142">
            <v>3300</v>
          </cell>
          <cell r="H142">
            <v>0.4</v>
          </cell>
        </row>
        <row r="143">
          <cell r="A143" t="str">
            <v>BF12</v>
          </cell>
          <cell r="B143" t="str">
            <v xml:space="preserve">  Bongkar F 1 - 2</v>
          </cell>
          <cell r="C143" t="str">
            <v>Unit</v>
          </cell>
          <cell r="D143">
            <v>8682</v>
          </cell>
          <cell r="E143">
            <v>2600</v>
          </cell>
          <cell r="F143">
            <v>2860.0000000000005</v>
          </cell>
          <cell r="G143">
            <v>2800</v>
          </cell>
          <cell r="H143">
            <v>0.4</v>
          </cell>
        </row>
        <row r="144">
          <cell r="A144" t="str">
            <v>BF13</v>
          </cell>
          <cell r="B144" t="str">
            <v xml:space="preserve">  Bongkar F 1 - 3</v>
          </cell>
          <cell r="C144" t="str">
            <v>Unit</v>
          </cell>
          <cell r="D144">
            <v>10236</v>
          </cell>
          <cell r="E144">
            <v>3000</v>
          </cell>
          <cell r="F144">
            <v>3300.0000000000005</v>
          </cell>
          <cell r="G144">
            <v>3300</v>
          </cell>
          <cell r="H144">
            <v>0.4</v>
          </cell>
        </row>
        <row r="145">
          <cell r="A145" t="str">
            <v>BREC</v>
          </cell>
          <cell r="B145" t="str">
            <v xml:space="preserve">  Bongkar M 5 - 24 (RECLOSER 3 PHASA 20 KV, 560 A)</v>
          </cell>
          <cell r="C145" t="str">
            <v>Unit</v>
          </cell>
          <cell r="D145">
            <v>942552</v>
          </cell>
          <cell r="E145">
            <v>80000</v>
          </cell>
          <cell r="F145">
            <v>88000</v>
          </cell>
          <cell r="G145">
            <v>88000</v>
          </cell>
          <cell r="H145">
            <v>0.4</v>
          </cell>
        </row>
        <row r="146">
          <cell r="A146" t="str">
            <v>BABSW</v>
          </cell>
          <cell r="B146" t="str">
            <v xml:space="preserve">  Bongkar M 3 - 16 A  BSW</v>
          </cell>
          <cell r="C146" t="str">
            <v>Unit</v>
          </cell>
          <cell r="D146">
            <v>384462</v>
          </cell>
          <cell r="E146">
            <v>100000</v>
          </cell>
          <cell r="F146">
            <v>110000.00000000001</v>
          </cell>
          <cell r="G146">
            <v>110000</v>
          </cell>
          <cell r="H146">
            <v>0.4</v>
          </cell>
        </row>
        <row r="147">
          <cell r="B147" t="str">
            <v>Penghalang Panjat dan Papan Peringatan</v>
          </cell>
          <cell r="C147" t="str">
            <v>Unit</v>
          </cell>
          <cell r="D147">
            <v>2298</v>
          </cell>
          <cell r="E147">
            <v>700</v>
          </cell>
          <cell r="F147">
            <v>770.00000000000011</v>
          </cell>
          <cell r="G147">
            <v>700</v>
          </cell>
          <cell r="H147">
            <v>0.4</v>
          </cell>
        </row>
        <row r="148">
          <cell r="A148" t="str">
            <v>BSC3</v>
          </cell>
          <cell r="B148" t="str">
            <v xml:space="preserve">  Bongkar Sectionalizer 3 Phasa</v>
          </cell>
          <cell r="C148" t="str">
            <v>Unit</v>
          </cell>
          <cell r="D148">
            <v>787527</v>
          </cell>
          <cell r="E148">
            <v>80000</v>
          </cell>
          <cell r="F148">
            <v>88000</v>
          </cell>
          <cell r="G148">
            <v>88000</v>
          </cell>
          <cell r="H148">
            <v>0.4</v>
          </cell>
        </row>
        <row r="149">
          <cell r="A149" t="str">
            <v>BDS</v>
          </cell>
          <cell r="B149" t="str">
            <v xml:space="preserve">  Bongkar Pasang DS</v>
          </cell>
          <cell r="C149" t="str">
            <v>Unit</v>
          </cell>
          <cell r="D149">
            <v>14427</v>
          </cell>
          <cell r="E149">
            <v>4300</v>
          </cell>
          <cell r="F149">
            <v>4730</v>
          </cell>
          <cell r="G149">
            <v>4700</v>
          </cell>
          <cell r="H149">
            <v>0.4</v>
          </cell>
        </row>
        <row r="150">
          <cell r="A150" t="str">
            <v>BK3</v>
          </cell>
          <cell r="B150" t="str">
            <v xml:space="preserve">  Bongkar Kapasitor 3 Phasa </v>
          </cell>
          <cell r="C150" t="str">
            <v>Unit</v>
          </cell>
          <cell r="D150">
            <v>289380</v>
          </cell>
          <cell r="E150">
            <v>60000</v>
          </cell>
          <cell r="F150">
            <v>66000</v>
          </cell>
          <cell r="G150">
            <v>66000</v>
          </cell>
          <cell r="H150">
            <v>0.6</v>
          </cell>
          <cell r="I150" t="str">
            <v>Komplit</v>
          </cell>
        </row>
        <row r="151">
          <cell r="A151" t="str">
            <v>sE12</v>
          </cell>
          <cell r="B151" t="str">
            <v>Saging E 1 - 2</v>
          </cell>
          <cell r="C151" t="str">
            <v>Unit</v>
          </cell>
          <cell r="D151">
            <v>0</v>
          </cell>
          <cell r="E151">
            <v>2500</v>
          </cell>
          <cell r="F151">
            <v>2750</v>
          </cell>
          <cell r="G151">
            <v>2700</v>
          </cell>
          <cell r="H151">
            <v>0.45</v>
          </cell>
        </row>
        <row r="152">
          <cell r="F152">
            <v>0</v>
          </cell>
          <cell r="G152">
            <v>0</v>
          </cell>
        </row>
        <row r="153">
          <cell r="B153" t="str">
            <v>PASANG LVCB</v>
          </cell>
          <cell r="F153">
            <v>0</v>
          </cell>
          <cell r="G153">
            <v>0</v>
          </cell>
        </row>
        <row r="154">
          <cell r="F154">
            <v>0</v>
          </cell>
          <cell r="G154">
            <v>0</v>
          </cell>
        </row>
        <row r="155">
          <cell r="A155" t="str">
            <v>NTB</v>
          </cell>
          <cell r="B155" t="str">
            <v>Pasang LVCB Trafo 1Phasa (NTF Box)</v>
          </cell>
          <cell r="C155" t="str">
            <v>Unit</v>
          </cell>
          <cell r="E155">
            <v>97000</v>
          </cell>
          <cell r="F155">
            <v>106700.00000000001</v>
          </cell>
          <cell r="G155">
            <v>106700</v>
          </cell>
          <cell r="H155">
            <v>0.45</v>
          </cell>
        </row>
        <row r="156">
          <cell r="A156" t="str">
            <v>L1</v>
          </cell>
          <cell r="B156" t="str">
            <v>Pasang LVCB 1 Jurusan</v>
          </cell>
          <cell r="C156" t="str">
            <v>Unit</v>
          </cell>
          <cell r="D156">
            <v>227000</v>
          </cell>
          <cell r="E156">
            <v>113700</v>
          </cell>
          <cell r="F156">
            <v>125070.00000000001</v>
          </cell>
          <cell r="G156">
            <v>125000</v>
          </cell>
          <cell r="H156">
            <v>0.45</v>
          </cell>
        </row>
        <row r="157">
          <cell r="A157" t="str">
            <v>L2</v>
          </cell>
          <cell r="B157" t="str">
            <v>Pasang LVCB 2 Jurusan</v>
          </cell>
          <cell r="C157" t="str">
            <v>Unit</v>
          </cell>
          <cell r="D157">
            <v>227000</v>
          </cell>
          <cell r="E157">
            <v>113700</v>
          </cell>
          <cell r="F157">
            <v>125070.00000000001</v>
          </cell>
          <cell r="G157">
            <v>125000</v>
          </cell>
          <cell r="H157">
            <v>0.45</v>
          </cell>
        </row>
        <row r="158">
          <cell r="A158" t="str">
            <v>L3</v>
          </cell>
          <cell r="B158" t="str">
            <v>Pasang LVCB 3 Jurusan</v>
          </cell>
          <cell r="C158" t="str">
            <v>Unit</v>
          </cell>
          <cell r="D158">
            <v>227000</v>
          </cell>
          <cell r="E158">
            <v>113700</v>
          </cell>
          <cell r="F158">
            <v>125070.00000000001</v>
          </cell>
          <cell r="G158">
            <v>125000</v>
          </cell>
          <cell r="H158">
            <v>0.45</v>
          </cell>
        </row>
        <row r="159">
          <cell r="A159" t="str">
            <v>L4</v>
          </cell>
          <cell r="B159" t="str">
            <v>Pasang LVCB 4 Jurusan</v>
          </cell>
          <cell r="C159" t="str">
            <v>Unit</v>
          </cell>
          <cell r="D159">
            <v>227000</v>
          </cell>
          <cell r="E159">
            <v>113700</v>
          </cell>
          <cell r="F159">
            <v>125070.00000000001</v>
          </cell>
          <cell r="G159">
            <v>125000</v>
          </cell>
          <cell r="H159">
            <v>0.45</v>
          </cell>
        </row>
        <row r="160">
          <cell r="F160">
            <v>0</v>
          </cell>
          <cell r="G160">
            <v>0</v>
          </cell>
        </row>
        <row r="161">
          <cell r="A161" t="str">
            <v>BNTB</v>
          </cell>
          <cell r="B161" t="str">
            <v xml:space="preserve">  Bongkar LVC B Trafo 1 Phasa (NTF  Box)</v>
          </cell>
          <cell r="C161" t="str">
            <v>Unit</v>
          </cell>
          <cell r="E161">
            <v>29100</v>
          </cell>
          <cell r="F161">
            <v>32010.000000000004</v>
          </cell>
          <cell r="G161">
            <v>32000</v>
          </cell>
          <cell r="H161">
            <v>0.3</v>
          </cell>
        </row>
        <row r="162">
          <cell r="A162" t="str">
            <v>BL1</v>
          </cell>
          <cell r="B162" t="str">
            <v xml:space="preserve">  Bongkar LVC B 1 Jurusan</v>
          </cell>
          <cell r="C162" t="str">
            <v>Unit</v>
          </cell>
          <cell r="E162">
            <v>34100</v>
          </cell>
          <cell r="F162">
            <v>37510</v>
          </cell>
          <cell r="G162">
            <v>37500</v>
          </cell>
          <cell r="H162">
            <v>0.3</v>
          </cell>
        </row>
        <row r="163">
          <cell r="A163" t="str">
            <v>BL2</v>
          </cell>
          <cell r="B163" t="str">
            <v xml:space="preserve">  Bongkar LVC B 2 Jurusan</v>
          </cell>
          <cell r="C163" t="str">
            <v>Unit</v>
          </cell>
          <cell r="E163">
            <v>34100</v>
          </cell>
          <cell r="F163">
            <v>37510</v>
          </cell>
          <cell r="G163">
            <v>37500</v>
          </cell>
          <cell r="H163">
            <v>0.3</v>
          </cell>
        </row>
        <row r="164">
          <cell r="A164" t="str">
            <v>BL3</v>
          </cell>
          <cell r="B164" t="str">
            <v xml:space="preserve">  Bongkar LVC B 3 Jurusan</v>
          </cell>
          <cell r="C164" t="str">
            <v>Unit</v>
          </cell>
          <cell r="E164">
            <v>34100</v>
          </cell>
          <cell r="F164">
            <v>37510</v>
          </cell>
          <cell r="G164">
            <v>37500</v>
          </cell>
          <cell r="H164">
            <v>0.3</v>
          </cell>
        </row>
        <row r="165">
          <cell r="A165" t="str">
            <v>BL4</v>
          </cell>
          <cell r="B165" t="str">
            <v xml:space="preserve">  Bongkar LVC B 4 Jurusan</v>
          </cell>
          <cell r="C165" t="str">
            <v>Unit</v>
          </cell>
          <cell r="E165">
            <v>34100</v>
          </cell>
          <cell r="F165">
            <v>37510</v>
          </cell>
          <cell r="G165">
            <v>37500</v>
          </cell>
          <cell r="H165">
            <v>0.3</v>
          </cell>
        </row>
        <row r="166">
          <cell r="E166">
            <v>0</v>
          </cell>
          <cell r="F166">
            <v>0</v>
          </cell>
          <cell r="G166">
            <v>0</v>
          </cell>
        </row>
        <row r="167">
          <cell r="E167">
            <v>0</v>
          </cell>
          <cell r="F167">
            <v>0</v>
          </cell>
          <cell r="G167">
            <v>0</v>
          </cell>
        </row>
        <row r="168">
          <cell r="B168" t="str">
            <v>KONSTRUKSI JTM 1 PHASA - 3 PHASA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B1A</v>
          </cell>
          <cell r="B169" t="str">
            <v>B 1 - AA'</v>
          </cell>
          <cell r="C169" t="str">
            <v>Unit</v>
          </cell>
          <cell r="D169">
            <v>26250</v>
          </cell>
          <cell r="E169">
            <v>11800</v>
          </cell>
          <cell r="F169">
            <v>12980.000000000002</v>
          </cell>
          <cell r="G169">
            <v>12900</v>
          </cell>
          <cell r="H169">
            <v>0.45</v>
          </cell>
        </row>
        <row r="170">
          <cell r="A170" t="str">
            <v>B2A</v>
          </cell>
          <cell r="B170" t="str">
            <v>B 2 - AA'</v>
          </cell>
          <cell r="C170" t="str">
            <v>Unit</v>
          </cell>
          <cell r="D170">
            <v>32010</v>
          </cell>
          <cell r="E170">
            <v>14400</v>
          </cell>
          <cell r="F170">
            <v>15840.000000000002</v>
          </cell>
          <cell r="G170">
            <v>15800</v>
          </cell>
          <cell r="H170">
            <v>0.45</v>
          </cell>
        </row>
        <row r="171">
          <cell r="A171" t="str">
            <v>B3A</v>
          </cell>
          <cell r="B171" t="str">
            <v>B 3 - AA'</v>
          </cell>
          <cell r="C171" t="str">
            <v>Unit</v>
          </cell>
          <cell r="D171">
            <v>32010</v>
          </cell>
          <cell r="E171">
            <v>14400</v>
          </cell>
          <cell r="F171">
            <v>15840.000000000002</v>
          </cell>
          <cell r="G171">
            <v>15800</v>
          </cell>
          <cell r="H171">
            <v>0.45</v>
          </cell>
        </row>
        <row r="172">
          <cell r="A172" t="str">
            <v>B4A</v>
          </cell>
          <cell r="B172" t="str">
            <v>B 4 - AA'</v>
          </cell>
          <cell r="C172" t="str">
            <v>Unit</v>
          </cell>
          <cell r="D172">
            <v>32010</v>
          </cell>
          <cell r="E172">
            <v>14400</v>
          </cell>
          <cell r="F172">
            <v>15840.000000000002</v>
          </cell>
          <cell r="G172">
            <v>15800</v>
          </cell>
          <cell r="H172">
            <v>0.45</v>
          </cell>
        </row>
        <row r="173">
          <cell r="A173" t="str">
            <v>B5A</v>
          </cell>
          <cell r="B173" t="str">
            <v>B 5 - AA'</v>
          </cell>
          <cell r="C173" t="str">
            <v>Unit</v>
          </cell>
          <cell r="D173">
            <v>32010</v>
          </cell>
          <cell r="E173">
            <v>14400</v>
          </cell>
          <cell r="F173">
            <v>15840.000000000002</v>
          </cell>
          <cell r="G173">
            <v>15800</v>
          </cell>
          <cell r="H173">
            <v>0.45</v>
          </cell>
        </row>
        <row r="174">
          <cell r="A174" t="str">
            <v>B7A</v>
          </cell>
          <cell r="B174" t="str">
            <v>B 7 - AA'</v>
          </cell>
          <cell r="C174" t="str">
            <v>Unit</v>
          </cell>
          <cell r="D174">
            <v>32010</v>
          </cell>
          <cell r="E174">
            <v>14400</v>
          </cell>
          <cell r="F174">
            <v>15840.000000000002</v>
          </cell>
          <cell r="G174">
            <v>15800</v>
          </cell>
          <cell r="H174">
            <v>0.45</v>
          </cell>
        </row>
        <row r="175">
          <cell r="A175" t="str">
            <v>B8A</v>
          </cell>
          <cell r="B175" t="str">
            <v>B 8 - AA'</v>
          </cell>
          <cell r="C175" t="str">
            <v>Unit</v>
          </cell>
          <cell r="D175">
            <v>66145</v>
          </cell>
          <cell r="E175">
            <v>29700</v>
          </cell>
          <cell r="F175">
            <v>32670.000000000004</v>
          </cell>
          <cell r="G175">
            <v>32600</v>
          </cell>
          <cell r="H175">
            <v>0.45</v>
          </cell>
        </row>
        <row r="176">
          <cell r="E176">
            <v>0</v>
          </cell>
          <cell r="F176">
            <v>0</v>
          </cell>
          <cell r="G176">
            <v>0</v>
          </cell>
        </row>
        <row r="177">
          <cell r="B177" t="str">
            <v>KONSTRUKSI JTM 1 PHASA TANPA NETRAL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A1'</v>
          </cell>
          <cell r="B178" t="str">
            <v>A 1'</v>
          </cell>
          <cell r="C178" t="str">
            <v>Unit</v>
          </cell>
          <cell r="D178">
            <v>8890</v>
          </cell>
          <cell r="E178">
            <v>4000</v>
          </cell>
          <cell r="F178">
            <v>4400</v>
          </cell>
          <cell r="G178">
            <v>4400</v>
          </cell>
          <cell r="H178">
            <v>0.45</v>
          </cell>
        </row>
        <row r="179">
          <cell r="A179" t="str">
            <v>A2'</v>
          </cell>
          <cell r="B179" t="str">
            <v>A 2'</v>
          </cell>
          <cell r="C179" t="str">
            <v>Unit</v>
          </cell>
          <cell r="D179">
            <v>15270</v>
          </cell>
          <cell r="E179">
            <v>6800</v>
          </cell>
          <cell r="F179">
            <v>7480.0000000000009</v>
          </cell>
          <cell r="G179">
            <v>7400</v>
          </cell>
          <cell r="H179">
            <v>0.45</v>
          </cell>
        </row>
        <row r="180">
          <cell r="A180" t="str">
            <v>A3'</v>
          </cell>
          <cell r="B180" t="str">
            <v>A 3'</v>
          </cell>
          <cell r="C180" t="str">
            <v>Unit</v>
          </cell>
          <cell r="D180">
            <v>15270</v>
          </cell>
          <cell r="E180">
            <v>6800</v>
          </cell>
          <cell r="F180">
            <v>7480.0000000000009</v>
          </cell>
          <cell r="G180">
            <v>7400</v>
          </cell>
          <cell r="H180">
            <v>0.45</v>
          </cell>
        </row>
        <row r="181">
          <cell r="A181" t="str">
            <v>A4'</v>
          </cell>
          <cell r="B181" t="str">
            <v>A 4'</v>
          </cell>
          <cell r="C181" t="str">
            <v>Unit</v>
          </cell>
          <cell r="D181">
            <v>22670</v>
          </cell>
          <cell r="E181">
            <v>10200</v>
          </cell>
          <cell r="F181">
            <v>11220</v>
          </cell>
          <cell r="G181">
            <v>11200</v>
          </cell>
          <cell r="H181">
            <v>0.45</v>
          </cell>
        </row>
        <row r="182">
          <cell r="A182" t="str">
            <v>A5'</v>
          </cell>
          <cell r="B182" t="str">
            <v>A 5'</v>
          </cell>
          <cell r="C182" t="str">
            <v>Unit</v>
          </cell>
          <cell r="D182">
            <v>11435</v>
          </cell>
          <cell r="E182">
            <v>5100</v>
          </cell>
          <cell r="F182">
            <v>5610</v>
          </cell>
          <cell r="G182">
            <v>5600</v>
          </cell>
          <cell r="H182">
            <v>0.45</v>
          </cell>
        </row>
        <row r="183">
          <cell r="A183" t="str">
            <v>A51'</v>
          </cell>
          <cell r="B183" t="str">
            <v>A 5 - 1'</v>
          </cell>
          <cell r="C183" t="str">
            <v>Unit</v>
          </cell>
          <cell r="D183">
            <v>11435</v>
          </cell>
          <cell r="E183">
            <v>5100</v>
          </cell>
          <cell r="F183">
            <v>5610</v>
          </cell>
          <cell r="G183">
            <v>5600</v>
          </cell>
          <cell r="H183">
            <v>0.45</v>
          </cell>
        </row>
        <row r="184">
          <cell r="A184" t="str">
            <v>A52'</v>
          </cell>
          <cell r="B184" t="str">
            <v>A 5 - 2'</v>
          </cell>
          <cell r="C184" t="str">
            <v>Unit</v>
          </cell>
          <cell r="D184">
            <v>11435</v>
          </cell>
          <cell r="E184">
            <v>5100</v>
          </cell>
          <cell r="F184">
            <v>5610</v>
          </cell>
          <cell r="G184">
            <v>5600</v>
          </cell>
          <cell r="H184">
            <v>0.45</v>
          </cell>
        </row>
        <row r="185">
          <cell r="A185" t="str">
            <v>A53'</v>
          </cell>
          <cell r="B185" t="str">
            <v>A 5 - 3'</v>
          </cell>
          <cell r="C185" t="str">
            <v>Unit</v>
          </cell>
          <cell r="D185">
            <v>11435</v>
          </cell>
          <cell r="E185">
            <v>5100</v>
          </cell>
          <cell r="F185">
            <v>5610</v>
          </cell>
          <cell r="G185">
            <v>5600</v>
          </cell>
          <cell r="H185">
            <v>0.45</v>
          </cell>
        </row>
        <row r="186">
          <cell r="A186" t="str">
            <v>A54'</v>
          </cell>
          <cell r="B186" t="str">
            <v>A 5 - 4'</v>
          </cell>
          <cell r="C186" t="str">
            <v>Unit</v>
          </cell>
          <cell r="D186">
            <v>12230</v>
          </cell>
          <cell r="E186">
            <v>5500</v>
          </cell>
          <cell r="F186">
            <v>6050.0000000000009</v>
          </cell>
          <cell r="G186">
            <v>6000</v>
          </cell>
          <cell r="H186">
            <v>0.45</v>
          </cell>
        </row>
        <row r="187">
          <cell r="A187" t="str">
            <v>A6'</v>
          </cell>
          <cell r="B187" t="str">
            <v>A 6'</v>
          </cell>
          <cell r="C187" t="str">
            <v>Unit</v>
          </cell>
          <cell r="D187">
            <v>22670</v>
          </cell>
          <cell r="E187">
            <v>10200</v>
          </cell>
          <cell r="F187">
            <v>11220</v>
          </cell>
          <cell r="G187">
            <v>11200</v>
          </cell>
          <cell r="H187">
            <v>0.45</v>
          </cell>
        </row>
        <row r="188">
          <cell r="A188" t="str">
            <v>C1'</v>
          </cell>
          <cell r="B188" t="str">
            <v>C 1'</v>
          </cell>
          <cell r="C188" t="str">
            <v>Unit</v>
          </cell>
          <cell r="D188">
            <v>24875</v>
          </cell>
          <cell r="E188">
            <v>11100</v>
          </cell>
          <cell r="F188">
            <v>12210.000000000002</v>
          </cell>
          <cell r="G188">
            <v>12200</v>
          </cell>
          <cell r="H188">
            <v>0.45</v>
          </cell>
        </row>
        <row r="189">
          <cell r="A189" t="str">
            <v>C1A'</v>
          </cell>
          <cell r="B189" t="str">
            <v>C 1 - A'</v>
          </cell>
          <cell r="C189" t="str">
            <v>Unit</v>
          </cell>
          <cell r="D189">
            <v>25905</v>
          </cell>
          <cell r="E189">
            <v>11600</v>
          </cell>
          <cell r="F189">
            <v>12760.000000000002</v>
          </cell>
          <cell r="G189">
            <v>12700</v>
          </cell>
          <cell r="H189">
            <v>0.45</v>
          </cell>
        </row>
        <row r="190">
          <cell r="A190" t="str">
            <v>C2'</v>
          </cell>
          <cell r="B190" t="str">
            <v>C 2'</v>
          </cell>
          <cell r="C190" t="str">
            <v>Unit</v>
          </cell>
          <cell r="D190">
            <v>30635</v>
          </cell>
          <cell r="E190">
            <v>13700</v>
          </cell>
          <cell r="F190">
            <v>15070.000000000002</v>
          </cell>
          <cell r="G190">
            <v>15000</v>
          </cell>
          <cell r="H190">
            <v>0.45</v>
          </cell>
        </row>
        <row r="191">
          <cell r="A191" t="str">
            <v>C2A'</v>
          </cell>
          <cell r="B191" t="str">
            <v>C 2 - A'</v>
          </cell>
          <cell r="C191" t="str">
            <v>Unit</v>
          </cell>
          <cell r="D191">
            <v>30635</v>
          </cell>
          <cell r="E191">
            <v>13700</v>
          </cell>
          <cell r="F191">
            <v>15070.000000000002</v>
          </cell>
          <cell r="G191">
            <v>15000</v>
          </cell>
          <cell r="H191">
            <v>0.45</v>
          </cell>
        </row>
        <row r="192">
          <cell r="A192" t="str">
            <v>C21'</v>
          </cell>
          <cell r="B192" t="str">
            <v>C 2 - 1'</v>
          </cell>
          <cell r="C192" t="str">
            <v>Unit</v>
          </cell>
          <cell r="D192">
            <v>30635</v>
          </cell>
          <cell r="E192">
            <v>13700</v>
          </cell>
          <cell r="F192">
            <v>15070.000000000002</v>
          </cell>
          <cell r="G192">
            <v>15000</v>
          </cell>
          <cell r="H192">
            <v>0.45</v>
          </cell>
        </row>
        <row r="193">
          <cell r="A193" t="str">
            <v>C3'</v>
          </cell>
          <cell r="B193" t="str">
            <v>C 3'</v>
          </cell>
          <cell r="C193" t="str">
            <v>Unit</v>
          </cell>
          <cell r="D193">
            <v>30635</v>
          </cell>
          <cell r="E193">
            <v>13700</v>
          </cell>
          <cell r="F193">
            <v>15070.000000000002</v>
          </cell>
          <cell r="G193">
            <v>15000</v>
          </cell>
          <cell r="H193">
            <v>0.45</v>
          </cell>
        </row>
        <row r="194">
          <cell r="A194" t="str">
            <v>C7'</v>
          </cell>
          <cell r="B194" t="str">
            <v>C 7'</v>
          </cell>
          <cell r="C194" t="str">
            <v>Unit</v>
          </cell>
          <cell r="D194">
            <v>30635</v>
          </cell>
          <cell r="E194">
            <v>13700</v>
          </cell>
          <cell r="F194">
            <v>15070.000000000002</v>
          </cell>
          <cell r="G194">
            <v>15000</v>
          </cell>
          <cell r="H194">
            <v>0.45</v>
          </cell>
        </row>
        <row r="195">
          <cell r="A195" t="str">
            <v>C7A'</v>
          </cell>
          <cell r="B195" t="str">
            <v>C 7 - A'</v>
          </cell>
          <cell r="C195" t="str">
            <v>Unit</v>
          </cell>
          <cell r="D195">
            <v>39410</v>
          </cell>
          <cell r="E195">
            <v>17700</v>
          </cell>
          <cell r="F195">
            <v>19470</v>
          </cell>
          <cell r="G195">
            <v>19400</v>
          </cell>
          <cell r="H195">
            <v>0.45</v>
          </cell>
        </row>
        <row r="196">
          <cell r="A196" t="str">
            <v>C8'</v>
          </cell>
          <cell r="B196" t="str">
            <v>C 8'</v>
          </cell>
          <cell r="C196" t="str">
            <v>Unit</v>
          </cell>
          <cell r="D196">
            <v>64765</v>
          </cell>
          <cell r="E196">
            <v>29100</v>
          </cell>
          <cell r="F196">
            <v>32010.000000000004</v>
          </cell>
          <cell r="G196">
            <v>32000</v>
          </cell>
          <cell r="H196">
            <v>0.45</v>
          </cell>
        </row>
        <row r="197">
          <cell r="A197" t="str">
            <v>C8A'</v>
          </cell>
          <cell r="B197" t="str">
            <v>C 8 - A'</v>
          </cell>
          <cell r="C197" t="str">
            <v>Unit</v>
          </cell>
          <cell r="D197">
            <v>64765</v>
          </cell>
          <cell r="E197">
            <v>29100</v>
          </cell>
          <cell r="F197">
            <v>32010.000000000004</v>
          </cell>
          <cell r="G197">
            <v>32000</v>
          </cell>
          <cell r="H197">
            <v>0.45</v>
          </cell>
        </row>
        <row r="198">
          <cell r="A198" t="str">
            <v>C8B'</v>
          </cell>
          <cell r="B198" t="str">
            <v>C 8 - B'</v>
          </cell>
          <cell r="C198" t="str">
            <v>Unit</v>
          </cell>
          <cell r="D198">
            <v>64765</v>
          </cell>
          <cell r="E198">
            <v>29100</v>
          </cell>
          <cell r="F198">
            <v>32010.000000000004</v>
          </cell>
          <cell r="G198">
            <v>32000</v>
          </cell>
          <cell r="H198">
            <v>0.45</v>
          </cell>
        </row>
        <row r="199">
          <cell r="A199" t="str">
            <v>C8C'</v>
          </cell>
          <cell r="B199" t="str">
            <v>C 8 - C'</v>
          </cell>
          <cell r="C199" t="str">
            <v>Unit</v>
          </cell>
          <cell r="D199">
            <v>102660</v>
          </cell>
          <cell r="E199">
            <v>46100</v>
          </cell>
          <cell r="F199">
            <v>50710.000000000007</v>
          </cell>
          <cell r="G199">
            <v>50700</v>
          </cell>
          <cell r="H199">
            <v>0.45</v>
          </cell>
        </row>
        <row r="200">
          <cell r="A200" t="str">
            <v>C9'</v>
          </cell>
          <cell r="B200" t="str">
            <v>C 9'</v>
          </cell>
          <cell r="C200" t="str">
            <v>Unit</v>
          </cell>
          <cell r="D200">
            <v>24875</v>
          </cell>
          <cell r="E200">
            <v>11100</v>
          </cell>
          <cell r="F200">
            <v>12210.000000000002</v>
          </cell>
          <cell r="G200">
            <v>12200</v>
          </cell>
          <cell r="H200">
            <v>0.45</v>
          </cell>
        </row>
        <row r="201">
          <cell r="A201" t="str">
            <v>C10'</v>
          </cell>
          <cell r="B201" t="str">
            <v>C 10'</v>
          </cell>
          <cell r="C201" t="str">
            <v>Unit</v>
          </cell>
          <cell r="D201">
            <v>30635</v>
          </cell>
          <cell r="E201">
            <v>13700</v>
          </cell>
          <cell r="F201">
            <v>15070.000000000002</v>
          </cell>
          <cell r="G201">
            <v>15000</v>
          </cell>
          <cell r="H201">
            <v>0.45</v>
          </cell>
        </row>
        <row r="202">
          <cell r="A202" t="str">
            <v>C11'</v>
          </cell>
          <cell r="B202" t="str">
            <v>C 11'</v>
          </cell>
          <cell r="C202" t="str">
            <v>Unit</v>
          </cell>
          <cell r="D202">
            <v>30635</v>
          </cell>
          <cell r="E202">
            <v>13700</v>
          </cell>
          <cell r="F202">
            <v>15070.000000000002</v>
          </cell>
          <cell r="G202">
            <v>15000</v>
          </cell>
          <cell r="H202">
            <v>0.45</v>
          </cell>
        </row>
        <row r="203"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>BA1'</v>
          </cell>
          <cell r="B204" t="str">
            <v xml:space="preserve">  Bongkar A 1'</v>
          </cell>
          <cell r="C204" t="str">
            <v>Unit</v>
          </cell>
          <cell r="D204">
            <v>5334</v>
          </cell>
          <cell r="E204">
            <v>1600</v>
          </cell>
          <cell r="F204">
            <v>1760.0000000000002</v>
          </cell>
          <cell r="G204">
            <v>1700</v>
          </cell>
          <cell r="H204">
            <v>0.4</v>
          </cell>
        </row>
        <row r="205">
          <cell r="A205" t="str">
            <v>BA2'</v>
          </cell>
          <cell r="B205" t="str">
            <v xml:space="preserve">  Bongkar A 2'</v>
          </cell>
          <cell r="C205" t="str">
            <v>Unit</v>
          </cell>
          <cell r="D205">
            <v>15270</v>
          </cell>
          <cell r="E205">
            <v>2700</v>
          </cell>
          <cell r="F205">
            <v>2970.0000000000005</v>
          </cell>
          <cell r="G205">
            <v>2900</v>
          </cell>
          <cell r="H205">
            <v>0.4</v>
          </cell>
        </row>
        <row r="206">
          <cell r="A206" t="str">
            <v>BA3'</v>
          </cell>
          <cell r="B206" t="str">
            <v xml:space="preserve">  Bongkar A 3'</v>
          </cell>
          <cell r="C206" t="str">
            <v>Unit</v>
          </cell>
          <cell r="D206">
            <v>15270</v>
          </cell>
          <cell r="E206">
            <v>2700</v>
          </cell>
          <cell r="F206">
            <v>2970.0000000000005</v>
          </cell>
          <cell r="G206">
            <v>2900</v>
          </cell>
          <cell r="H206">
            <v>0.4</v>
          </cell>
        </row>
        <row r="207">
          <cell r="A207" t="str">
            <v>BA4'</v>
          </cell>
          <cell r="B207" t="str">
            <v xml:space="preserve">  Bongkar A 4'</v>
          </cell>
          <cell r="C207" t="str">
            <v>Unit</v>
          </cell>
          <cell r="D207">
            <v>22670</v>
          </cell>
          <cell r="E207">
            <v>4000</v>
          </cell>
          <cell r="F207">
            <v>4400</v>
          </cell>
          <cell r="G207">
            <v>4400</v>
          </cell>
          <cell r="H207">
            <v>0.4</v>
          </cell>
        </row>
        <row r="208">
          <cell r="A208" t="str">
            <v>BA5'</v>
          </cell>
          <cell r="B208" t="str">
            <v xml:space="preserve">  Bongkar A 5'</v>
          </cell>
          <cell r="C208" t="str">
            <v>Unit</v>
          </cell>
          <cell r="D208">
            <v>11435</v>
          </cell>
          <cell r="E208">
            <v>2000</v>
          </cell>
          <cell r="F208">
            <v>2200</v>
          </cell>
          <cell r="G208">
            <v>2200</v>
          </cell>
          <cell r="H208">
            <v>0.4</v>
          </cell>
        </row>
        <row r="209">
          <cell r="A209" t="str">
            <v>BA51'</v>
          </cell>
          <cell r="B209" t="str">
            <v xml:space="preserve">  Bongkar A 5 - 1'</v>
          </cell>
          <cell r="C209" t="str">
            <v>Unit</v>
          </cell>
          <cell r="D209">
            <v>11435</v>
          </cell>
          <cell r="E209">
            <v>2000</v>
          </cell>
          <cell r="F209">
            <v>2200</v>
          </cell>
          <cell r="G209">
            <v>2200</v>
          </cell>
          <cell r="H209">
            <v>0.4</v>
          </cell>
        </row>
        <row r="210">
          <cell r="A210" t="str">
            <v>BA52'</v>
          </cell>
          <cell r="B210" t="str">
            <v xml:space="preserve">  Bongkar A 5 - 2'</v>
          </cell>
          <cell r="C210" t="str">
            <v>Unit</v>
          </cell>
          <cell r="D210">
            <v>11435</v>
          </cell>
          <cell r="E210">
            <v>2000</v>
          </cell>
          <cell r="F210">
            <v>2200</v>
          </cell>
          <cell r="G210">
            <v>2200</v>
          </cell>
          <cell r="H210">
            <v>0.4</v>
          </cell>
        </row>
        <row r="211">
          <cell r="A211" t="str">
            <v>BA53'</v>
          </cell>
          <cell r="B211" t="str">
            <v xml:space="preserve">  Bongkar A 5 - 3'</v>
          </cell>
          <cell r="C211" t="str">
            <v>Unit</v>
          </cell>
          <cell r="D211">
            <v>11435</v>
          </cell>
          <cell r="E211">
            <v>2000</v>
          </cell>
          <cell r="F211">
            <v>2200</v>
          </cell>
          <cell r="G211">
            <v>2200</v>
          </cell>
          <cell r="H211">
            <v>0.4</v>
          </cell>
        </row>
        <row r="212">
          <cell r="A212" t="str">
            <v>BA54'</v>
          </cell>
          <cell r="B212" t="str">
            <v xml:space="preserve">  Bongkar A 5 - 4'</v>
          </cell>
          <cell r="C212" t="str">
            <v>Unit</v>
          </cell>
          <cell r="D212">
            <v>12230</v>
          </cell>
          <cell r="E212">
            <v>2200</v>
          </cell>
          <cell r="F212">
            <v>2420</v>
          </cell>
          <cell r="G212">
            <v>2400</v>
          </cell>
          <cell r="H212">
            <v>0.4</v>
          </cell>
        </row>
        <row r="213">
          <cell r="A213" t="str">
            <v>BA6'</v>
          </cell>
          <cell r="B213" t="str">
            <v xml:space="preserve">  Bongkar A 6'</v>
          </cell>
          <cell r="C213" t="str">
            <v>Unit</v>
          </cell>
          <cell r="D213">
            <v>22670</v>
          </cell>
          <cell r="E213">
            <v>4000</v>
          </cell>
          <cell r="F213">
            <v>4400</v>
          </cell>
          <cell r="G213">
            <v>4400</v>
          </cell>
          <cell r="H213">
            <v>0.4</v>
          </cell>
        </row>
        <row r="214">
          <cell r="A214" t="str">
            <v>BC1'</v>
          </cell>
          <cell r="B214" t="str">
            <v xml:space="preserve">  Bongkar C 1'</v>
          </cell>
          <cell r="C214" t="str">
            <v>Unit</v>
          </cell>
          <cell r="D214">
            <v>24875</v>
          </cell>
          <cell r="E214">
            <v>4400</v>
          </cell>
          <cell r="F214">
            <v>4840</v>
          </cell>
          <cell r="G214">
            <v>4800</v>
          </cell>
          <cell r="H214">
            <v>0.4</v>
          </cell>
        </row>
        <row r="215">
          <cell r="A215" t="str">
            <v>BC1A'</v>
          </cell>
          <cell r="B215" t="str">
            <v xml:space="preserve">  Bongkar C 1 - A'</v>
          </cell>
          <cell r="C215" t="str">
            <v>Unit</v>
          </cell>
          <cell r="D215">
            <v>25905</v>
          </cell>
          <cell r="E215">
            <v>4600</v>
          </cell>
          <cell r="F215">
            <v>5060</v>
          </cell>
          <cell r="G215">
            <v>5000</v>
          </cell>
          <cell r="H215">
            <v>0.4</v>
          </cell>
        </row>
        <row r="216">
          <cell r="A216" t="str">
            <v>BC2'</v>
          </cell>
          <cell r="B216" t="str">
            <v xml:space="preserve">  Bongkar C 2'</v>
          </cell>
          <cell r="C216" t="str">
            <v>Unit</v>
          </cell>
          <cell r="D216">
            <v>30635</v>
          </cell>
          <cell r="E216">
            <v>5400</v>
          </cell>
          <cell r="F216">
            <v>5940.0000000000009</v>
          </cell>
          <cell r="G216">
            <v>5900</v>
          </cell>
          <cell r="H216">
            <v>0.4</v>
          </cell>
        </row>
        <row r="217">
          <cell r="A217" t="str">
            <v>BC2A'</v>
          </cell>
          <cell r="B217" t="str">
            <v xml:space="preserve">  Bongkar C 2 - A'</v>
          </cell>
          <cell r="C217" t="str">
            <v>Unit</v>
          </cell>
          <cell r="D217">
            <v>30635</v>
          </cell>
          <cell r="E217">
            <v>5400</v>
          </cell>
          <cell r="F217">
            <v>5940.0000000000009</v>
          </cell>
          <cell r="G217">
            <v>5900</v>
          </cell>
          <cell r="H217">
            <v>0.4</v>
          </cell>
        </row>
        <row r="218">
          <cell r="A218" t="str">
            <v>BC21'</v>
          </cell>
          <cell r="B218" t="str">
            <v xml:space="preserve">  Bongkar C 2 - 1'</v>
          </cell>
          <cell r="C218" t="str">
            <v>Unit</v>
          </cell>
          <cell r="D218">
            <v>30635</v>
          </cell>
          <cell r="E218">
            <v>5400</v>
          </cell>
          <cell r="F218">
            <v>5940.0000000000009</v>
          </cell>
          <cell r="G218">
            <v>5900</v>
          </cell>
          <cell r="H218">
            <v>0.4</v>
          </cell>
        </row>
        <row r="219">
          <cell r="A219" t="str">
            <v>BC3'</v>
          </cell>
          <cell r="B219" t="str">
            <v xml:space="preserve">  Bongkar C 3'</v>
          </cell>
          <cell r="C219" t="str">
            <v>Unit</v>
          </cell>
          <cell r="D219">
            <v>30635</v>
          </cell>
          <cell r="E219">
            <v>5400</v>
          </cell>
          <cell r="F219">
            <v>5940.0000000000009</v>
          </cell>
          <cell r="G219">
            <v>5900</v>
          </cell>
          <cell r="H219">
            <v>0.4</v>
          </cell>
        </row>
        <row r="220">
          <cell r="A220" t="str">
            <v>BC7'</v>
          </cell>
          <cell r="B220" t="str">
            <v xml:space="preserve">  Bongkar C 7'</v>
          </cell>
          <cell r="C220" t="str">
            <v>Unit</v>
          </cell>
          <cell r="D220">
            <v>30635</v>
          </cell>
          <cell r="E220">
            <v>5400</v>
          </cell>
          <cell r="F220">
            <v>5940.0000000000009</v>
          </cell>
          <cell r="G220">
            <v>5900</v>
          </cell>
          <cell r="H220">
            <v>0.4</v>
          </cell>
        </row>
        <row r="221">
          <cell r="A221" t="str">
            <v>BC7A'</v>
          </cell>
          <cell r="B221" t="str">
            <v xml:space="preserve">  Bongkar C 7 - A'</v>
          </cell>
          <cell r="C221" t="str">
            <v>Unit</v>
          </cell>
          <cell r="D221">
            <v>39410</v>
          </cell>
          <cell r="E221">
            <v>7000</v>
          </cell>
          <cell r="F221">
            <v>7700.0000000000009</v>
          </cell>
          <cell r="G221">
            <v>7700</v>
          </cell>
          <cell r="H221">
            <v>0.4</v>
          </cell>
        </row>
        <row r="222">
          <cell r="A222" t="str">
            <v>BC8'</v>
          </cell>
          <cell r="B222" t="str">
            <v xml:space="preserve">  Bongkar C 8'</v>
          </cell>
          <cell r="C222" t="str">
            <v>Unit</v>
          </cell>
          <cell r="D222">
            <v>64765</v>
          </cell>
          <cell r="E222">
            <v>11600</v>
          </cell>
          <cell r="F222">
            <v>12760.000000000002</v>
          </cell>
          <cell r="G222">
            <v>12700</v>
          </cell>
          <cell r="H222">
            <v>0.4</v>
          </cell>
        </row>
        <row r="223">
          <cell r="A223" t="str">
            <v>BC8A'</v>
          </cell>
          <cell r="B223" t="str">
            <v xml:space="preserve">  Bongkar C 8 - A'</v>
          </cell>
          <cell r="C223" t="str">
            <v>Unit</v>
          </cell>
          <cell r="D223">
            <v>64765</v>
          </cell>
          <cell r="E223">
            <v>11600</v>
          </cell>
          <cell r="F223">
            <v>12760.000000000002</v>
          </cell>
          <cell r="G223">
            <v>12700</v>
          </cell>
          <cell r="H223">
            <v>0.4</v>
          </cell>
        </row>
        <row r="224">
          <cell r="A224" t="str">
            <v>BC8B'</v>
          </cell>
          <cell r="B224" t="str">
            <v xml:space="preserve">  Bongkar C 8 -   B'</v>
          </cell>
          <cell r="C224" t="str">
            <v>Unit</v>
          </cell>
          <cell r="D224">
            <v>64765</v>
          </cell>
          <cell r="E224">
            <v>11600</v>
          </cell>
          <cell r="F224">
            <v>12760.000000000002</v>
          </cell>
          <cell r="G224">
            <v>12700</v>
          </cell>
          <cell r="H224">
            <v>0.4</v>
          </cell>
        </row>
        <row r="225">
          <cell r="A225" t="str">
            <v>BC8C'</v>
          </cell>
          <cell r="B225" t="str">
            <v xml:space="preserve">  Bongkar C 8 - C'</v>
          </cell>
          <cell r="C225" t="str">
            <v>Unit</v>
          </cell>
          <cell r="D225">
            <v>102660</v>
          </cell>
          <cell r="E225">
            <v>18400</v>
          </cell>
          <cell r="F225">
            <v>20240</v>
          </cell>
          <cell r="G225">
            <v>20200</v>
          </cell>
          <cell r="H225">
            <v>0.4</v>
          </cell>
        </row>
        <row r="226">
          <cell r="A226" t="str">
            <v>BC9'</v>
          </cell>
          <cell r="B226" t="str">
            <v xml:space="preserve">  Bongkar C 9'</v>
          </cell>
          <cell r="C226" t="str">
            <v>Unit</v>
          </cell>
          <cell r="D226">
            <v>24875</v>
          </cell>
          <cell r="E226">
            <v>4400</v>
          </cell>
          <cell r="F226">
            <v>4840</v>
          </cell>
          <cell r="G226">
            <v>4800</v>
          </cell>
          <cell r="H226">
            <v>0.4</v>
          </cell>
        </row>
        <row r="227">
          <cell r="A227" t="str">
            <v>BC10'</v>
          </cell>
          <cell r="B227" t="str">
            <v xml:space="preserve">  Bongkar C 10'</v>
          </cell>
          <cell r="C227" t="str">
            <v>Unit</v>
          </cell>
          <cell r="D227">
            <v>30635</v>
          </cell>
          <cell r="E227">
            <v>5400</v>
          </cell>
          <cell r="F227">
            <v>5940.0000000000009</v>
          </cell>
          <cell r="G227">
            <v>5900</v>
          </cell>
          <cell r="H227">
            <v>0.4</v>
          </cell>
        </row>
        <row r="228">
          <cell r="A228" t="str">
            <v>C11'</v>
          </cell>
          <cell r="B228" t="str">
            <v xml:space="preserve">  Bongkar C 11'</v>
          </cell>
          <cell r="C228" t="str">
            <v>Unit</v>
          </cell>
          <cell r="D228">
            <v>30635</v>
          </cell>
          <cell r="E228">
            <v>5400</v>
          </cell>
          <cell r="F228">
            <v>5940.0000000000009</v>
          </cell>
          <cell r="G228">
            <v>5900</v>
          </cell>
          <cell r="H228">
            <v>0.4</v>
          </cell>
        </row>
        <row r="229">
          <cell r="E229">
            <v>0</v>
          </cell>
          <cell r="F229">
            <v>0</v>
          </cell>
          <cell r="G229">
            <v>0</v>
          </cell>
        </row>
        <row r="230">
          <cell r="B230" t="str">
            <v>KONSTRUKSI JTM 3 PHASA DOUBLE SIRKUIT</v>
          </cell>
          <cell r="E230">
            <v>0</v>
          </cell>
          <cell r="F230">
            <v>0</v>
          </cell>
          <cell r="G230">
            <v>0</v>
          </cell>
        </row>
        <row r="231">
          <cell r="A231" t="str">
            <v>DC1</v>
          </cell>
          <cell r="B231" t="str">
            <v>DC 1</v>
          </cell>
          <cell r="C231" t="str">
            <v>Unit</v>
          </cell>
          <cell r="D231">
            <v>52500</v>
          </cell>
          <cell r="E231">
            <v>23600</v>
          </cell>
          <cell r="F231">
            <v>25960.000000000004</v>
          </cell>
          <cell r="G231">
            <v>25900</v>
          </cell>
          <cell r="H231">
            <v>0.45</v>
          </cell>
        </row>
        <row r="232">
          <cell r="A232" t="str">
            <v>DC2</v>
          </cell>
          <cell r="B232" t="str">
            <v>DC 2</v>
          </cell>
          <cell r="C232" t="str">
            <v>Unit</v>
          </cell>
          <cell r="D232">
            <v>63940</v>
          </cell>
          <cell r="E232">
            <v>28700</v>
          </cell>
          <cell r="F232">
            <v>31570.000000000004</v>
          </cell>
          <cell r="G232">
            <v>31500</v>
          </cell>
          <cell r="H232">
            <v>0.45</v>
          </cell>
        </row>
        <row r="233">
          <cell r="A233" t="str">
            <v>DC3</v>
          </cell>
          <cell r="B233" t="str">
            <v>DC 3</v>
          </cell>
          <cell r="C233" t="str">
            <v>Unit</v>
          </cell>
          <cell r="D233">
            <v>63940</v>
          </cell>
          <cell r="E233">
            <v>28700</v>
          </cell>
          <cell r="F233">
            <v>31570.000000000004</v>
          </cell>
          <cell r="G233">
            <v>31500</v>
          </cell>
          <cell r="H233">
            <v>0.45</v>
          </cell>
        </row>
        <row r="234">
          <cell r="A234" t="str">
            <v>DC4</v>
          </cell>
          <cell r="B234" t="str">
            <v>DC 4</v>
          </cell>
          <cell r="C234" t="str">
            <v>Unit</v>
          </cell>
          <cell r="D234">
            <v>63940</v>
          </cell>
          <cell r="E234">
            <v>28700</v>
          </cell>
          <cell r="F234">
            <v>31570.000000000004</v>
          </cell>
          <cell r="G234">
            <v>31500</v>
          </cell>
          <cell r="H234">
            <v>0.45</v>
          </cell>
        </row>
        <row r="235">
          <cell r="A235" t="str">
            <v>DC5</v>
          </cell>
          <cell r="B235" t="str">
            <v>DC 5</v>
          </cell>
          <cell r="C235" t="str">
            <v>Unit</v>
          </cell>
          <cell r="D235">
            <v>63940</v>
          </cell>
          <cell r="E235">
            <v>28700</v>
          </cell>
          <cell r="F235">
            <v>31570.000000000004</v>
          </cell>
          <cell r="G235">
            <v>31500</v>
          </cell>
          <cell r="H235">
            <v>0.45</v>
          </cell>
        </row>
        <row r="236"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BDC1</v>
          </cell>
          <cell r="B237" t="str">
            <v xml:space="preserve">  Bongkar DC 1</v>
          </cell>
          <cell r="C237" t="str">
            <v>Unit</v>
          </cell>
          <cell r="D237">
            <v>31500</v>
          </cell>
          <cell r="E237">
            <v>9400</v>
          </cell>
          <cell r="F237">
            <v>10340</v>
          </cell>
          <cell r="G237">
            <v>10300</v>
          </cell>
          <cell r="H237">
            <v>0.4</v>
          </cell>
        </row>
        <row r="238">
          <cell r="A238" t="str">
            <v>BDC2</v>
          </cell>
          <cell r="B238" t="str">
            <v xml:space="preserve">  Bongkar DC 2</v>
          </cell>
          <cell r="C238" t="str">
            <v>Unit</v>
          </cell>
          <cell r="D238">
            <v>38364</v>
          </cell>
          <cell r="E238">
            <v>11400</v>
          </cell>
          <cell r="F238">
            <v>12540.000000000002</v>
          </cell>
          <cell r="G238">
            <v>12500</v>
          </cell>
          <cell r="H238">
            <v>0.4</v>
          </cell>
        </row>
        <row r="239">
          <cell r="A239" t="str">
            <v>BDC3</v>
          </cell>
          <cell r="B239" t="str">
            <v xml:space="preserve">  Bongkar DC 3</v>
          </cell>
          <cell r="C239" t="str">
            <v>Unit</v>
          </cell>
          <cell r="D239">
            <v>38364</v>
          </cell>
          <cell r="E239">
            <v>11400</v>
          </cell>
          <cell r="F239">
            <v>12540.000000000002</v>
          </cell>
          <cell r="G239">
            <v>12500</v>
          </cell>
          <cell r="H239">
            <v>0.4</v>
          </cell>
        </row>
        <row r="240">
          <cell r="A240" t="str">
            <v>BDC4</v>
          </cell>
          <cell r="B240" t="str">
            <v xml:space="preserve">  Bongkar DC 4</v>
          </cell>
          <cell r="C240" t="str">
            <v>Unit</v>
          </cell>
          <cell r="D240">
            <v>38364</v>
          </cell>
          <cell r="E240">
            <v>11400</v>
          </cell>
          <cell r="F240">
            <v>12540.000000000002</v>
          </cell>
          <cell r="G240">
            <v>12500</v>
          </cell>
          <cell r="H240">
            <v>0.4</v>
          </cell>
        </row>
        <row r="241">
          <cell r="A241" t="str">
            <v>BDC5</v>
          </cell>
          <cell r="B241" t="str">
            <v xml:space="preserve">  Bongkar DC 5</v>
          </cell>
          <cell r="C241" t="str">
            <v>Unit</v>
          </cell>
          <cell r="D241">
            <v>38364</v>
          </cell>
          <cell r="E241">
            <v>11400</v>
          </cell>
          <cell r="F241">
            <v>12540.000000000002</v>
          </cell>
          <cell r="G241">
            <v>12500</v>
          </cell>
          <cell r="H241">
            <v>0.4</v>
          </cell>
        </row>
        <row r="242">
          <cell r="E242">
            <v>0</v>
          </cell>
          <cell r="F242">
            <v>0</v>
          </cell>
          <cell r="G242">
            <v>0</v>
          </cell>
        </row>
        <row r="243">
          <cell r="B243" t="str">
            <v>PENARIKAN KAWAT JTM 3 / 1-3 PHASA u/50 METER</v>
          </cell>
          <cell r="E243">
            <v>0</v>
          </cell>
          <cell r="F243">
            <v>0</v>
          </cell>
          <cell r="G243">
            <v>0</v>
          </cell>
        </row>
        <row r="244">
          <cell r="A244" t="str">
            <v>mk32415</v>
          </cell>
          <cell r="B244" t="str">
            <v xml:space="preserve">Tarik TM 3 x A3C 240  + N 150 </v>
          </cell>
          <cell r="C244" t="str">
            <v>Span</v>
          </cell>
          <cell r="D244">
            <v>192920</v>
          </cell>
          <cell r="E244">
            <v>77100</v>
          </cell>
          <cell r="F244">
            <v>84810</v>
          </cell>
          <cell r="G244">
            <v>84800</v>
          </cell>
          <cell r="H244">
            <v>0.4</v>
          </cell>
        </row>
        <row r="245">
          <cell r="A245" t="str">
            <v>mk32412</v>
          </cell>
          <cell r="B245" t="str">
            <v xml:space="preserve">Tarik TM 3 x A3C 240  + N 120 </v>
          </cell>
          <cell r="C245" t="str">
            <v>Span</v>
          </cell>
          <cell r="D245">
            <v>192920</v>
          </cell>
          <cell r="E245">
            <v>77100</v>
          </cell>
          <cell r="F245">
            <v>84810</v>
          </cell>
          <cell r="G245">
            <v>84800</v>
          </cell>
          <cell r="H245">
            <v>0.4</v>
          </cell>
        </row>
        <row r="246">
          <cell r="A246" t="str">
            <v>mk324</v>
          </cell>
          <cell r="B246" t="str">
            <v xml:space="preserve">Tarik TM 3 x A3C 240 </v>
          </cell>
          <cell r="C246" t="str">
            <v>Span</v>
          </cell>
          <cell r="D246">
            <v>158470</v>
          </cell>
          <cell r="E246">
            <v>63300</v>
          </cell>
          <cell r="F246">
            <v>69630</v>
          </cell>
          <cell r="G246">
            <v>69600</v>
          </cell>
          <cell r="H246">
            <v>0.4</v>
          </cell>
        </row>
        <row r="247">
          <cell r="A247" t="str">
            <v>mk224</v>
          </cell>
          <cell r="B247" t="str">
            <v xml:space="preserve">Tarik TM 2 x A3C 240 </v>
          </cell>
          <cell r="C247" t="str">
            <v>Span</v>
          </cell>
          <cell r="D247">
            <v>106795</v>
          </cell>
          <cell r="E247">
            <v>42700</v>
          </cell>
          <cell r="F247">
            <v>46970.000000000007</v>
          </cell>
          <cell r="G247">
            <v>46900</v>
          </cell>
          <cell r="H247">
            <v>0.4</v>
          </cell>
        </row>
        <row r="248">
          <cell r="A248" t="str">
            <v>mk31515</v>
          </cell>
          <cell r="B248" t="str">
            <v xml:space="preserve">Tarik TM 3 x A3C 150  + N 150 </v>
          </cell>
          <cell r="C248" t="str">
            <v>Span</v>
          </cell>
          <cell r="D248">
            <v>141245</v>
          </cell>
          <cell r="E248">
            <v>56400</v>
          </cell>
          <cell r="F248">
            <v>62040.000000000007</v>
          </cell>
          <cell r="G248">
            <v>62000</v>
          </cell>
          <cell r="H248">
            <v>0.4</v>
          </cell>
        </row>
        <row r="249">
          <cell r="A249" t="str">
            <v>mk3157</v>
          </cell>
          <cell r="B249" t="str">
            <v xml:space="preserve">Tarik TM 3 x A3C 150  + N 70 </v>
          </cell>
          <cell r="C249" t="str">
            <v>Span</v>
          </cell>
          <cell r="D249">
            <v>141245</v>
          </cell>
          <cell r="E249">
            <v>56400</v>
          </cell>
          <cell r="F249">
            <v>62040.000000000007</v>
          </cell>
          <cell r="G249">
            <v>62000</v>
          </cell>
          <cell r="H249">
            <v>0.4</v>
          </cell>
        </row>
        <row r="250">
          <cell r="A250" t="str">
            <v>mk315</v>
          </cell>
          <cell r="B250" t="str">
            <v xml:space="preserve">Tarik TM 3 x A3C 150 </v>
          </cell>
          <cell r="C250" t="str">
            <v>Span</v>
          </cell>
          <cell r="D250">
            <v>124020</v>
          </cell>
          <cell r="E250">
            <v>49600</v>
          </cell>
          <cell r="F250">
            <v>54560.000000000007</v>
          </cell>
          <cell r="G250">
            <v>54500</v>
          </cell>
          <cell r="H250">
            <v>0.4</v>
          </cell>
        </row>
        <row r="251">
          <cell r="A251" t="str">
            <v>mk215</v>
          </cell>
          <cell r="B251" t="str">
            <v xml:space="preserve">Tarik TM 2 x A3C 150 </v>
          </cell>
          <cell r="C251" t="str">
            <v>Span</v>
          </cell>
          <cell r="D251">
            <v>98185</v>
          </cell>
          <cell r="E251">
            <v>39200</v>
          </cell>
          <cell r="F251">
            <v>43120</v>
          </cell>
          <cell r="G251">
            <v>43100</v>
          </cell>
          <cell r="H251">
            <v>0.4</v>
          </cell>
        </row>
        <row r="252">
          <cell r="A252" t="str">
            <v>mk377</v>
          </cell>
          <cell r="B252" t="str">
            <v xml:space="preserve">Tarik TM 3 x A3C 70  + N 70 </v>
          </cell>
          <cell r="C252" t="str">
            <v>Span</v>
          </cell>
          <cell r="D252">
            <v>124020</v>
          </cell>
          <cell r="E252">
            <v>49600</v>
          </cell>
          <cell r="F252">
            <v>54560.000000000007</v>
          </cell>
          <cell r="G252">
            <v>54500</v>
          </cell>
          <cell r="H252">
            <v>0.4</v>
          </cell>
        </row>
        <row r="253">
          <cell r="A253" t="str">
            <v>mk375</v>
          </cell>
          <cell r="B253" t="str">
            <v xml:space="preserve">Tarik TM 3 x A3C 70  + N 50 </v>
          </cell>
          <cell r="C253" t="str">
            <v>Span</v>
          </cell>
          <cell r="D253">
            <v>115410</v>
          </cell>
          <cell r="E253">
            <v>46100</v>
          </cell>
          <cell r="F253">
            <v>50710.000000000007</v>
          </cell>
          <cell r="G253">
            <v>50700</v>
          </cell>
          <cell r="H253">
            <v>0.4</v>
          </cell>
        </row>
        <row r="254">
          <cell r="A254" t="str">
            <v>mk3735</v>
          </cell>
          <cell r="B254" t="str">
            <v xml:space="preserve">Tarik TM 3 x A3C 70  + N 35 </v>
          </cell>
          <cell r="C254" t="str">
            <v>Span</v>
          </cell>
          <cell r="D254">
            <v>115410</v>
          </cell>
          <cell r="E254">
            <v>46100</v>
          </cell>
          <cell r="F254">
            <v>50710.000000000007</v>
          </cell>
          <cell r="G254">
            <v>50700</v>
          </cell>
          <cell r="H254">
            <v>0.4</v>
          </cell>
        </row>
        <row r="255">
          <cell r="A255" t="str">
            <v>mk37</v>
          </cell>
          <cell r="B255" t="str">
            <v xml:space="preserve">Tarik TM 3 x A3C 70 </v>
          </cell>
          <cell r="C255" t="str">
            <v>Span</v>
          </cell>
          <cell r="D255">
            <v>106795</v>
          </cell>
          <cell r="E255">
            <v>42700</v>
          </cell>
          <cell r="F255">
            <v>46970.000000000007</v>
          </cell>
          <cell r="G255">
            <v>46900</v>
          </cell>
          <cell r="H255">
            <v>0.4</v>
          </cell>
        </row>
        <row r="256">
          <cell r="A256" t="str">
            <v>mk27</v>
          </cell>
          <cell r="B256" t="str">
            <v xml:space="preserve">Tarik TM 2 x A3C 70 </v>
          </cell>
          <cell r="C256" t="str">
            <v>Span</v>
          </cell>
          <cell r="D256">
            <v>72345</v>
          </cell>
          <cell r="E256">
            <v>28900</v>
          </cell>
          <cell r="F256">
            <v>31790.000000000004</v>
          </cell>
          <cell r="G256">
            <v>31700</v>
          </cell>
          <cell r="H256">
            <v>0.4</v>
          </cell>
        </row>
        <row r="257">
          <cell r="A257" t="str">
            <v>mk33535</v>
          </cell>
          <cell r="B257" t="str">
            <v xml:space="preserve">Tarik TM 3 x A3C 35  + N 35 </v>
          </cell>
          <cell r="C257" t="str">
            <v>Span</v>
          </cell>
          <cell r="D257">
            <v>89570</v>
          </cell>
          <cell r="E257">
            <v>35800</v>
          </cell>
          <cell r="F257">
            <v>39380</v>
          </cell>
          <cell r="G257">
            <v>39300</v>
          </cell>
          <cell r="H257">
            <v>0.4</v>
          </cell>
        </row>
        <row r="258">
          <cell r="A258" t="str">
            <v>mk335</v>
          </cell>
          <cell r="B258" t="str">
            <v xml:space="preserve">Tarik TM 3 x A3C 35 </v>
          </cell>
          <cell r="C258" t="str">
            <v>Span</v>
          </cell>
          <cell r="D258">
            <v>72345</v>
          </cell>
          <cell r="E258">
            <v>28900</v>
          </cell>
          <cell r="F258">
            <v>31790.000000000004</v>
          </cell>
          <cell r="G258">
            <v>31700</v>
          </cell>
          <cell r="H258">
            <v>0.4</v>
          </cell>
        </row>
        <row r="259">
          <cell r="A259" t="str">
            <v>mk235</v>
          </cell>
          <cell r="B259" t="str">
            <v xml:space="preserve">Tarik TM 2 x A3C 35 </v>
          </cell>
          <cell r="C259" t="str">
            <v>Span</v>
          </cell>
          <cell r="D259">
            <v>55120</v>
          </cell>
          <cell r="E259">
            <v>22000</v>
          </cell>
          <cell r="F259">
            <v>24200.000000000004</v>
          </cell>
          <cell r="G259">
            <v>24200</v>
          </cell>
          <cell r="H259">
            <v>0.4</v>
          </cell>
        </row>
        <row r="260">
          <cell r="A260" t="str">
            <v>mk1157</v>
          </cell>
          <cell r="B260" t="str">
            <v xml:space="preserve">Tarik TM 1 x A3C 150  + N 70 </v>
          </cell>
          <cell r="C260" t="str">
            <v>Span</v>
          </cell>
          <cell r="D260">
            <v>106795</v>
          </cell>
          <cell r="E260">
            <v>42700</v>
          </cell>
          <cell r="F260">
            <v>46970.000000000007</v>
          </cell>
          <cell r="G260">
            <v>46900</v>
          </cell>
          <cell r="H260">
            <v>0.4</v>
          </cell>
        </row>
        <row r="261">
          <cell r="A261" t="str">
            <v>mk1127</v>
          </cell>
          <cell r="B261" t="str">
            <v xml:space="preserve">Tarik TM 1 x A3C 120  + N 70 </v>
          </cell>
          <cell r="C261" t="str">
            <v>Span</v>
          </cell>
          <cell r="D261">
            <v>98185</v>
          </cell>
          <cell r="E261">
            <v>39200</v>
          </cell>
          <cell r="F261">
            <v>43120</v>
          </cell>
          <cell r="G261">
            <v>43100</v>
          </cell>
          <cell r="H261">
            <v>0.4</v>
          </cell>
        </row>
        <row r="262">
          <cell r="A262" t="str">
            <v>mkl177</v>
          </cell>
          <cell r="B262" t="str">
            <v xml:space="preserve">Tarik TM 1 x A3C 70  + N 70 </v>
          </cell>
          <cell r="C262" t="str">
            <v>Span</v>
          </cell>
          <cell r="D262">
            <v>89570</v>
          </cell>
          <cell r="E262">
            <v>35800</v>
          </cell>
          <cell r="F262">
            <v>39380</v>
          </cell>
          <cell r="G262">
            <v>39300</v>
          </cell>
          <cell r="H262">
            <v>0.4</v>
          </cell>
        </row>
        <row r="263">
          <cell r="A263" t="str">
            <v>mk175</v>
          </cell>
          <cell r="B263" t="str">
            <v xml:space="preserve">Tarik TM 1 x A3C 70  + N 50 </v>
          </cell>
          <cell r="C263" t="str">
            <v>Span</v>
          </cell>
          <cell r="D263">
            <v>89570</v>
          </cell>
          <cell r="E263">
            <v>35800</v>
          </cell>
          <cell r="F263">
            <v>39380</v>
          </cell>
          <cell r="G263">
            <v>39300</v>
          </cell>
          <cell r="H263">
            <v>0.4</v>
          </cell>
        </row>
        <row r="264">
          <cell r="A264" t="str">
            <v>mk1735</v>
          </cell>
          <cell r="B264" t="str">
            <v xml:space="preserve">Tarik TM 1 x A3C 70  + N 35 </v>
          </cell>
          <cell r="C264" t="str">
            <v>Span</v>
          </cell>
          <cell r="D264">
            <v>72345</v>
          </cell>
          <cell r="E264">
            <v>28900</v>
          </cell>
          <cell r="F264">
            <v>31790.000000000004</v>
          </cell>
          <cell r="G264">
            <v>31700</v>
          </cell>
          <cell r="H264">
            <v>0.4</v>
          </cell>
        </row>
        <row r="265">
          <cell r="A265" t="str">
            <v>mk13535</v>
          </cell>
          <cell r="B265" t="str">
            <v xml:space="preserve">Tarik TM 1 x A3C 35  + N 35 </v>
          </cell>
          <cell r="C265" t="str">
            <v>Span</v>
          </cell>
          <cell r="D265">
            <v>55120</v>
          </cell>
          <cell r="E265">
            <v>22000</v>
          </cell>
          <cell r="F265">
            <v>24200.000000000004</v>
          </cell>
          <cell r="G265">
            <v>24200</v>
          </cell>
          <cell r="H265">
            <v>0.4</v>
          </cell>
        </row>
        <row r="266">
          <cell r="A266" t="str">
            <v>mk17</v>
          </cell>
          <cell r="B266" t="str">
            <v xml:space="preserve">Tarik TM 1 x A3C 70  </v>
          </cell>
          <cell r="C266" t="str">
            <v>Span</v>
          </cell>
          <cell r="D266">
            <v>46510</v>
          </cell>
          <cell r="E266">
            <v>18600</v>
          </cell>
          <cell r="F266">
            <v>20460</v>
          </cell>
          <cell r="G266">
            <v>20400</v>
          </cell>
          <cell r="H266">
            <v>0.4</v>
          </cell>
        </row>
        <row r="267">
          <cell r="A267" t="str">
            <v>mk15</v>
          </cell>
          <cell r="B267" t="str">
            <v xml:space="preserve">Tarik TM 1 x A3C 50 </v>
          </cell>
          <cell r="C267" t="str">
            <v>Span</v>
          </cell>
          <cell r="D267">
            <v>46510</v>
          </cell>
          <cell r="E267">
            <v>18600</v>
          </cell>
          <cell r="F267">
            <v>20460</v>
          </cell>
          <cell r="G267">
            <v>20400</v>
          </cell>
          <cell r="H267">
            <v>0.4</v>
          </cell>
        </row>
        <row r="268">
          <cell r="A268" t="str">
            <v>mk135</v>
          </cell>
          <cell r="B268" t="str">
            <v xml:space="preserve">Tarik TM 1 x A3C 35 </v>
          </cell>
          <cell r="C268" t="str">
            <v>Span</v>
          </cell>
          <cell r="D268">
            <v>37895</v>
          </cell>
          <cell r="E268">
            <v>15100</v>
          </cell>
          <cell r="F268">
            <v>16610</v>
          </cell>
          <cell r="G268">
            <v>16600</v>
          </cell>
          <cell r="H268">
            <v>0.4</v>
          </cell>
        </row>
        <row r="269">
          <cell r="A269" t="str">
            <v>mk115</v>
          </cell>
          <cell r="B269" t="str">
            <v xml:space="preserve">Tarik TM 1 x A3C 150 </v>
          </cell>
          <cell r="C269" t="str">
            <v>Span</v>
          </cell>
          <cell r="D269">
            <v>49092.5</v>
          </cell>
          <cell r="E269">
            <v>19600</v>
          </cell>
          <cell r="F269">
            <v>21560</v>
          </cell>
          <cell r="G269">
            <v>21500</v>
          </cell>
          <cell r="H269">
            <v>0.4</v>
          </cell>
        </row>
        <row r="270">
          <cell r="A270" t="str">
            <v>mk350</v>
          </cell>
          <cell r="B270" t="str">
            <v xml:space="preserve">Tarik TM 3 x A3C 50 </v>
          </cell>
          <cell r="C270" t="str">
            <v>Span</v>
          </cell>
          <cell r="D270">
            <v>49092.5</v>
          </cell>
          <cell r="E270">
            <v>40000</v>
          </cell>
          <cell r="F270">
            <v>44000</v>
          </cell>
          <cell r="G270">
            <v>44000</v>
          </cell>
        </row>
        <row r="271">
          <cell r="A271" t="str">
            <v>mk124</v>
          </cell>
          <cell r="B271" t="str">
            <v>Tarik TM 1 x A3C 240</v>
          </cell>
          <cell r="C271" t="str">
            <v>Span</v>
          </cell>
          <cell r="D271">
            <v>53397.5</v>
          </cell>
          <cell r="E271">
            <v>22000</v>
          </cell>
          <cell r="F271">
            <v>24200.000000000004</v>
          </cell>
          <cell r="G271">
            <v>24200</v>
          </cell>
        </row>
        <row r="272">
          <cell r="A272" t="str">
            <v>nt17</v>
          </cell>
          <cell r="B272" t="str">
            <v xml:space="preserve">Tarik Netral 1 x A3C 70  </v>
          </cell>
          <cell r="C272" t="str">
            <v>Span</v>
          </cell>
          <cell r="D272">
            <v>46510</v>
          </cell>
          <cell r="E272">
            <v>18600</v>
          </cell>
          <cell r="F272">
            <v>20460</v>
          </cell>
          <cell r="G272">
            <v>20400</v>
          </cell>
          <cell r="H272">
            <v>0.4</v>
          </cell>
        </row>
        <row r="273">
          <cell r="A273" t="str">
            <v>nt15</v>
          </cell>
          <cell r="B273" t="str">
            <v xml:space="preserve">Tarik Netral 1 x A3C 50 </v>
          </cell>
          <cell r="C273" t="str">
            <v>Span</v>
          </cell>
          <cell r="D273">
            <v>46510</v>
          </cell>
          <cell r="E273">
            <v>18600</v>
          </cell>
          <cell r="F273">
            <v>20460</v>
          </cell>
          <cell r="G273">
            <v>20400</v>
          </cell>
          <cell r="H273">
            <v>0.4</v>
          </cell>
        </row>
        <row r="274">
          <cell r="A274" t="str">
            <v>nt135</v>
          </cell>
          <cell r="B274" t="str">
            <v xml:space="preserve">Tarik Netral 1 x A3C 35 </v>
          </cell>
          <cell r="C274" t="str">
            <v>Span</v>
          </cell>
          <cell r="D274">
            <v>37895</v>
          </cell>
          <cell r="E274">
            <v>15100</v>
          </cell>
          <cell r="F274">
            <v>16610</v>
          </cell>
          <cell r="G274">
            <v>16600</v>
          </cell>
          <cell r="H274">
            <v>0.4</v>
          </cell>
        </row>
        <row r="275">
          <cell r="A275" t="str">
            <v>nt115</v>
          </cell>
          <cell r="B275" t="str">
            <v xml:space="preserve">Tarik Netral 1 x A3C 150 </v>
          </cell>
          <cell r="C275" t="str">
            <v>Span</v>
          </cell>
          <cell r="D275">
            <v>49092.5</v>
          </cell>
          <cell r="E275">
            <v>19600</v>
          </cell>
          <cell r="F275">
            <v>21560</v>
          </cell>
          <cell r="G275">
            <v>21500</v>
          </cell>
          <cell r="H275">
            <v>0.4</v>
          </cell>
        </row>
        <row r="276">
          <cell r="A276" t="str">
            <v>nt350</v>
          </cell>
          <cell r="B276" t="str">
            <v xml:space="preserve">Tarik Netral 3 x A3C 50 </v>
          </cell>
          <cell r="C276" t="str">
            <v>Span</v>
          </cell>
          <cell r="D276">
            <v>49093</v>
          </cell>
          <cell r="E276">
            <v>40000</v>
          </cell>
          <cell r="F276">
            <v>44000</v>
          </cell>
          <cell r="G276">
            <v>44000</v>
          </cell>
        </row>
        <row r="277">
          <cell r="A277" t="str">
            <v>nt124</v>
          </cell>
          <cell r="B277" t="str">
            <v>Tarik Netral 1 x A3C 240</v>
          </cell>
          <cell r="C277" t="str">
            <v>Span</v>
          </cell>
          <cell r="D277">
            <v>53397.5</v>
          </cell>
          <cell r="E277">
            <v>22000</v>
          </cell>
          <cell r="F277">
            <v>24200.000000000004</v>
          </cell>
          <cell r="G277">
            <v>24200</v>
          </cell>
        </row>
        <row r="278">
          <cell r="A278" t="str">
            <v>mk225</v>
          </cell>
          <cell r="B278" t="str">
            <v xml:space="preserve">Tarik TM 2 x A3C 25 </v>
          </cell>
          <cell r="C278" t="str">
            <v>Span</v>
          </cell>
          <cell r="D278">
            <v>25000</v>
          </cell>
          <cell r="E278">
            <v>10000</v>
          </cell>
          <cell r="F278">
            <v>11000</v>
          </cell>
          <cell r="G278">
            <v>11000</v>
          </cell>
          <cell r="H278">
            <v>0.4</v>
          </cell>
        </row>
        <row r="279">
          <cell r="A279" t="str">
            <v>nt125</v>
          </cell>
          <cell r="B279" t="str">
            <v>Tarik Netral 1 x A3C 25</v>
          </cell>
          <cell r="C279" t="str">
            <v>Span</v>
          </cell>
          <cell r="D279">
            <v>17500</v>
          </cell>
          <cell r="E279">
            <v>7000</v>
          </cell>
          <cell r="F279">
            <v>7700.0000000000009</v>
          </cell>
          <cell r="G279">
            <v>7700</v>
          </cell>
          <cell r="H279">
            <v>0.4</v>
          </cell>
        </row>
        <row r="280">
          <cell r="E280">
            <v>0</v>
          </cell>
          <cell r="F280">
            <v>0</v>
          </cell>
          <cell r="G280">
            <v>0</v>
          </cell>
        </row>
        <row r="281">
          <cell r="A281" t="str">
            <v>smk32415</v>
          </cell>
          <cell r="B281" t="str">
            <v xml:space="preserve">Saging TM 3 x A3C 240  + N 150 </v>
          </cell>
          <cell r="C281" t="str">
            <v>Span</v>
          </cell>
          <cell r="D281">
            <v>192920</v>
          </cell>
          <cell r="E281">
            <v>23130</v>
          </cell>
          <cell r="F281">
            <v>25443.000000000004</v>
          </cell>
          <cell r="G281">
            <v>25400</v>
          </cell>
          <cell r="H281">
            <v>0.4</v>
          </cell>
        </row>
        <row r="282">
          <cell r="A282" t="str">
            <v>smk32412</v>
          </cell>
          <cell r="B282" t="str">
            <v xml:space="preserve">Saging TM 3 x A3C 240  + N 120 </v>
          </cell>
          <cell r="C282" t="str">
            <v>Span</v>
          </cell>
          <cell r="D282">
            <v>192920</v>
          </cell>
          <cell r="E282">
            <v>23130</v>
          </cell>
          <cell r="F282">
            <v>25443.000000000004</v>
          </cell>
          <cell r="G282">
            <v>25400</v>
          </cell>
          <cell r="H282">
            <v>0.4</v>
          </cell>
        </row>
        <row r="283">
          <cell r="A283" t="str">
            <v>smk324</v>
          </cell>
          <cell r="B283" t="str">
            <v xml:space="preserve">Saging TM 3 x A3C 240 </v>
          </cell>
          <cell r="C283" t="str">
            <v>Span</v>
          </cell>
          <cell r="D283">
            <v>158470</v>
          </cell>
          <cell r="E283">
            <v>18990</v>
          </cell>
          <cell r="F283">
            <v>20889</v>
          </cell>
          <cell r="G283">
            <v>20800</v>
          </cell>
          <cell r="H283">
            <v>0.4</v>
          </cell>
        </row>
        <row r="284">
          <cell r="A284" t="str">
            <v>smk224</v>
          </cell>
          <cell r="B284" t="str">
            <v xml:space="preserve">Saging TM 2 x A3C 240 </v>
          </cell>
          <cell r="C284" t="str">
            <v>Span</v>
          </cell>
          <cell r="D284">
            <v>106795</v>
          </cell>
          <cell r="E284">
            <v>12810</v>
          </cell>
          <cell r="F284">
            <v>14091.000000000002</v>
          </cell>
          <cell r="G284">
            <v>14000</v>
          </cell>
          <cell r="H284">
            <v>0.4</v>
          </cell>
        </row>
        <row r="285">
          <cell r="A285" t="str">
            <v>smk31515</v>
          </cell>
          <cell r="B285" t="str">
            <v xml:space="preserve">Saging TM 3 x A3C 150  + N 150 </v>
          </cell>
          <cell r="C285" t="str">
            <v>Span</v>
          </cell>
          <cell r="D285">
            <v>141245</v>
          </cell>
          <cell r="E285">
            <v>16920</v>
          </cell>
          <cell r="F285">
            <v>18612</v>
          </cell>
          <cell r="G285">
            <v>18600</v>
          </cell>
          <cell r="H285">
            <v>0.4</v>
          </cell>
        </row>
        <row r="286">
          <cell r="A286" t="str">
            <v>smk3157</v>
          </cell>
          <cell r="B286" t="str">
            <v xml:space="preserve">Saging TM 3 x A3C 150  + N 70 </v>
          </cell>
          <cell r="C286" t="str">
            <v>Span</v>
          </cell>
          <cell r="D286">
            <v>141245</v>
          </cell>
          <cell r="E286">
            <v>16920</v>
          </cell>
          <cell r="F286">
            <v>18612</v>
          </cell>
          <cell r="G286">
            <v>18600</v>
          </cell>
          <cell r="H286">
            <v>0.4</v>
          </cell>
        </row>
        <row r="287">
          <cell r="A287" t="str">
            <v>smk315</v>
          </cell>
          <cell r="B287" t="str">
            <v xml:space="preserve">Saging TM 3 x A3C 150 </v>
          </cell>
          <cell r="C287" t="str">
            <v>Span</v>
          </cell>
          <cell r="D287">
            <v>124020</v>
          </cell>
          <cell r="E287">
            <v>14880</v>
          </cell>
          <cell r="F287">
            <v>16368.000000000002</v>
          </cell>
          <cell r="G287">
            <v>16300</v>
          </cell>
          <cell r="H287">
            <v>0.4</v>
          </cell>
        </row>
        <row r="288">
          <cell r="A288" t="str">
            <v>smk215</v>
          </cell>
          <cell r="B288" t="str">
            <v xml:space="preserve">Saging TM 2 x A3C 150 </v>
          </cell>
          <cell r="C288" t="str">
            <v>Span</v>
          </cell>
          <cell r="D288">
            <v>98185</v>
          </cell>
          <cell r="E288">
            <v>11760</v>
          </cell>
          <cell r="F288">
            <v>12936.000000000002</v>
          </cell>
          <cell r="G288">
            <v>12900</v>
          </cell>
          <cell r="H288">
            <v>0.4</v>
          </cell>
        </row>
        <row r="289">
          <cell r="A289" t="str">
            <v>smk377</v>
          </cell>
          <cell r="B289" t="str">
            <v xml:space="preserve">Saging TM 3 x A3C 70  + N 70 </v>
          </cell>
          <cell r="C289" t="str">
            <v>Span</v>
          </cell>
          <cell r="D289">
            <v>124020</v>
          </cell>
          <cell r="E289">
            <v>14880</v>
          </cell>
          <cell r="F289">
            <v>16368.000000000002</v>
          </cell>
          <cell r="G289">
            <v>16300</v>
          </cell>
          <cell r="H289">
            <v>0.4</v>
          </cell>
        </row>
        <row r="290">
          <cell r="A290" t="str">
            <v>smk375</v>
          </cell>
          <cell r="B290" t="str">
            <v xml:space="preserve">Saging TM 3 x A3C 70  + N 50 </v>
          </cell>
          <cell r="C290" t="str">
            <v>Span</v>
          </cell>
          <cell r="D290">
            <v>115410</v>
          </cell>
          <cell r="E290">
            <v>13830</v>
          </cell>
          <cell r="F290">
            <v>15213.000000000002</v>
          </cell>
          <cell r="G290">
            <v>15200</v>
          </cell>
          <cell r="H290">
            <v>0.4</v>
          </cell>
        </row>
        <row r="291">
          <cell r="A291" t="str">
            <v>smk3735</v>
          </cell>
          <cell r="B291" t="str">
            <v xml:space="preserve">Saging TM 3 x A3C 70  + N 35 </v>
          </cell>
          <cell r="C291" t="str">
            <v>Span</v>
          </cell>
          <cell r="D291">
            <v>115410</v>
          </cell>
          <cell r="E291">
            <v>13830</v>
          </cell>
          <cell r="F291">
            <v>15213.000000000002</v>
          </cell>
          <cell r="G291">
            <v>15200</v>
          </cell>
          <cell r="H291">
            <v>0.4</v>
          </cell>
        </row>
        <row r="292">
          <cell r="A292" t="str">
            <v>smk37</v>
          </cell>
          <cell r="B292" t="str">
            <v xml:space="preserve">Saging TM 3 x A3C 70 </v>
          </cell>
          <cell r="C292" t="str">
            <v>Span</v>
          </cell>
          <cell r="D292">
            <v>106795</v>
          </cell>
          <cell r="E292">
            <v>12810</v>
          </cell>
          <cell r="F292">
            <v>14091.000000000002</v>
          </cell>
          <cell r="G292">
            <v>14000</v>
          </cell>
          <cell r="H292">
            <v>0.4</v>
          </cell>
        </row>
        <row r="293">
          <cell r="A293" t="str">
            <v>smk27</v>
          </cell>
          <cell r="B293" t="str">
            <v xml:space="preserve">Saging TM 2 x A3C 70 </v>
          </cell>
          <cell r="C293" t="str">
            <v>Span</v>
          </cell>
          <cell r="D293">
            <v>72345</v>
          </cell>
          <cell r="E293">
            <v>8670</v>
          </cell>
          <cell r="F293">
            <v>9537</v>
          </cell>
          <cell r="G293">
            <v>9500</v>
          </cell>
          <cell r="H293">
            <v>0.4</v>
          </cell>
        </row>
        <row r="294">
          <cell r="A294" t="str">
            <v>smk33535</v>
          </cell>
          <cell r="B294" t="str">
            <v xml:space="preserve">Saging TM 3 x A3C 35  + N 35 </v>
          </cell>
          <cell r="C294" t="str">
            <v>Span</v>
          </cell>
          <cell r="D294">
            <v>89570</v>
          </cell>
          <cell r="E294">
            <v>10740</v>
          </cell>
          <cell r="F294">
            <v>11814.000000000002</v>
          </cell>
          <cell r="G294">
            <v>11800</v>
          </cell>
          <cell r="H294">
            <v>0.4</v>
          </cell>
        </row>
        <row r="295">
          <cell r="A295" t="str">
            <v>smk335</v>
          </cell>
          <cell r="B295" t="str">
            <v xml:space="preserve">Saging TM 3 x A3C 35 </v>
          </cell>
          <cell r="C295" t="str">
            <v>Span</v>
          </cell>
          <cell r="D295">
            <v>72345</v>
          </cell>
          <cell r="E295">
            <v>8670</v>
          </cell>
          <cell r="F295">
            <v>9537</v>
          </cell>
          <cell r="G295">
            <v>9500</v>
          </cell>
          <cell r="H295">
            <v>0.4</v>
          </cell>
        </row>
        <row r="296">
          <cell r="A296" t="str">
            <v>smk235</v>
          </cell>
          <cell r="B296" t="str">
            <v xml:space="preserve">Saging TM 2 x A3C 35 </v>
          </cell>
          <cell r="C296" t="str">
            <v>Span</v>
          </cell>
          <cell r="D296">
            <v>55120</v>
          </cell>
          <cell r="E296">
            <v>6600</v>
          </cell>
          <cell r="F296">
            <v>7260.0000000000009</v>
          </cell>
          <cell r="G296">
            <v>7200</v>
          </cell>
          <cell r="H296">
            <v>0.4</v>
          </cell>
        </row>
        <row r="297">
          <cell r="A297" t="str">
            <v>smk1157</v>
          </cell>
          <cell r="B297" t="str">
            <v xml:space="preserve">Saging TM 1 x A3C 150  + N 70 </v>
          </cell>
          <cell r="C297" t="str">
            <v>Span</v>
          </cell>
          <cell r="D297">
            <v>106795</v>
          </cell>
          <cell r="E297">
            <v>12810</v>
          </cell>
          <cell r="F297">
            <v>14091.000000000002</v>
          </cell>
          <cell r="G297">
            <v>14000</v>
          </cell>
          <cell r="H297">
            <v>0.4</v>
          </cell>
        </row>
        <row r="298">
          <cell r="A298" t="str">
            <v>smk1127</v>
          </cell>
          <cell r="B298" t="str">
            <v xml:space="preserve">Saging TM 1 x A3C 120  + N 70 </v>
          </cell>
          <cell r="C298" t="str">
            <v>Span</v>
          </cell>
          <cell r="D298">
            <v>98185</v>
          </cell>
          <cell r="E298">
            <v>11760</v>
          </cell>
          <cell r="F298">
            <v>12936.000000000002</v>
          </cell>
          <cell r="G298">
            <v>12900</v>
          </cell>
          <cell r="H298">
            <v>0.4</v>
          </cell>
        </row>
        <row r="299">
          <cell r="A299" t="str">
            <v>smkl177</v>
          </cell>
          <cell r="B299" t="str">
            <v xml:space="preserve">Saging TM 1 x A3C 70  + N 70 </v>
          </cell>
          <cell r="C299" t="str">
            <v>Span</v>
          </cell>
          <cell r="D299">
            <v>89570</v>
          </cell>
          <cell r="E299">
            <v>10740</v>
          </cell>
          <cell r="F299">
            <v>11814.000000000002</v>
          </cell>
          <cell r="G299">
            <v>11800</v>
          </cell>
          <cell r="H299">
            <v>0.4</v>
          </cell>
        </row>
        <row r="300">
          <cell r="A300" t="str">
            <v>smk175</v>
          </cell>
          <cell r="B300" t="str">
            <v xml:space="preserve">Saging TM 1 x A3C 70  + N 50 </v>
          </cell>
          <cell r="C300" t="str">
            <v>Span</v>
          </cell>
          <cell r="D300">
            <v>89570</v>
          </cell>
          <cell r="E300">
            <v>10740</v>
          </cell>
          <cell r="F300">
            <v>11814.000000000002</v>
          </cell>
          <cell r="G300">
            <v>11800</v>
          </cell>
          <cell r="H300">
            <v>0.4</v>
          </cell>
        </row>
        <row r="301">
          <cell r="A301" t="str">
            <v>smk1735</v>
          </cell>
          <cell r="B301" t="str">
            <v xml:space="preserve">Saging TM 1 x A3C 70  + N 35 </v>
          </cell>
          <cell r="C301" t="str">
            <v>Span</v>
          </cell>
          <cell r="D301">
            <v>72345</v>
          </cell>
          <cell r="E301">
            <v>8670</v>
          </cell>
          <cell r="F301">
            <v>9537</v>
          </cell>
          <cell r="G301">
            <v>9500</v>
          </cell>
          <cell r="H301">
            <v>0.4</v>
          </cell>
        </row>
        <row r="302">
          <cell r="A302" t="str">
            <v>smk13535</v>
          </cell>
          <cell r="B302" t="str">
            <v xml:space="preserve">Saging TM 1 x A3C 35  + N 35 </v>
          </cell>
          <cell r="C302" t="str">
            <v>Span</v>
          </cell>
          <cell r="D302">
            <v>55120</v>
          </cell>
          <cell r="E302">
            <v>6600</v>
          </cell>
          <cell r="F302">
            <v>7260.0000000000009</v>
          </cell>
          <cell r="G302">
            <v>7200</v>
          </cell>
          <cell r="H302">
            <v>0.4</v>
          </cell>
        </row>
        <row r="303">
          <cell r="A303" t="str">
            <v>smk17</v>
          </cell>
          <cell r="B303" t="str">
            <v xml:space="preserve">Saging TM 1 x A3C 70  </v>
          </cell>
          <cell r="C303" t="str">
            <v>Span</v>
          </cell>
          <cell r="D303">
            <v>46510</v>
          </cell>
          <cell r="E303">
            <v>5580</v>
          </cell>
          <cell r="F303">
            <v>6138.0000000000009</v>
          </cell>
          <cell r="G303">
            <v>6100</v>
          </cell>
          <cell r="H303">
            <v>0.4</v>
          </cell>
        </row>
        <row r="304">
          <cell r="A304" t="str">
            <v>smk15</v>
          </cell>
          <cell r="B304" t="str">
            <v xml:space="preserve">Saging TM 1 x A3C 50 </v>
          </cell>
          <cell r="C304" t="str">
            <v>Span</v>
          </cell>
          <cell r="D304">
            <v>46510</v>
          </cell>
          <cell r="E304">
            <v>5580</v>
          </cell>
          <cell r="F304">
            <v>6138.0000000000009</v>
          </cell>
          <cell r="G304">
            <v>6100</v>
          </cell>
          <cell r="H304">
            <v>0.4</v>
          </cell>
        </row>
        <row r="305">
          <cell r="A305" t="str">
            <v>smk135</v>
          </cell>
          <cell r="B305" t="str">
            <v xml:space="preserve">Saging TM 1 x A3C 35 </v>
          </cell>
          <cell r="C305" t="str">
            <v>Span</v>
          </cell>
          <cell r="D305">
            <v>37895</v>
          </cell>
          <cell r="E305">
            <v>4530</v>
          </cell>
          <cell r="F305">
            <v>4983</v>
          </cell>
          <cell r="G305">
            <v>4900</v>
          </cell>
          <cell r="H305">
            <v>0.4</v>
          </cell>
        </row>
        <row r="306">
          <cell r="A306" t="str">
            <v>smk115</v>
          </cell>
          <cell r="B306" t="str">
            <v xml:space="preserve">Saging TM 1 x A3C 150 </v>
          </cell>
          <cell r="C306" t="str">
            <v>Span</v>
          </cell>
          <cell r="D306">
            <v>49092.5</v>
          </cell>
          <cell r="E306">
            <v>5880</v>
          </cell>
          <cell r="F306">
            <v>6468.0000000000009</v>
          </cell>
          <cell r="G306">
            <v>6400</v>
          </cell>
          <cell r="H306">
            <v>0.4</v>
          </cell>
        </row>
        <row r="307">
          <cell r="A307" t="str">
            <v>smk350</v>
          </cell>
          <cell r="B307" t="str">
            <v xml:space="preserve">Saging TM 3 x A3C 50 </v>
          </cell>
          <cell r="C307" t="str">
            <v>Span</v>
          </cell>
          <cell r="E307">
            <v>12000</v>
          </cell>
          <cell r="F307">
            <v>13200.000000000002</v>
          </cell>
          <cell r="G307">
            <v>13200</v>
          </cell>
        </row>
        <row r="308">
          <cell r="A308" t="str">
            <v>smk124</v>
          </cell>
          <cell r="B308" t="str">
            <v>Saging TM 1 x A3C 240</v>
          </cell>
          <cell r="C308" t="str">
            <v>Span</v>
          </cell>
          <cell r="E308">
            <v>6600</v>
          </cell>
          <cell r="F308">
            <v>7260.0000000000009</v>
          </cell>
          <cell r="G308">
            <v>7200</v>
          </cell>
        </row>
        <row r="309">
          <cell r="A309" t="str">
            <v>snt17</v>
          </cell>
          <cell r="B309" t="str">
            <v xml:space="preserve">Saging Netral 1 x A3C 70  </v>
          </cell>
          <cell r="C309" t="str">
            <v>Span</v>
          </cell>
          <cell r="D309">
            <v>46510</v>
          </cell>
          <cell r="E309">
            <v>5580</v>
          </cell>
          <cell r="F309">
            <v>6138.0000000000009</v>
          </cell>
          <cell r="G309">
            <v>6100</v>
          </cell>
          <cell r="H309">
            <v>0.4</v>
          </cell>
        </row>
        <row r="310">
          <cell r="A310" t="str">
            <v>snt15</v>
          </cell>
          <cell r="B310" t="str">
            <v xml:space="preserve">Saging Netral 1 x A3C 50 </v>
          </cell>
          <cell r="C310" t="str">
            <v>Span</v>
          </cell>
          <cell r="D310">
            <v>46510</v>
          </cell>
          <cell r="E310">
            <v>5580</v>
          </cell>
          <cell r="F310">
            <v>6138.0000000000009</v>
          </cell>
          <cell r="G310">
            <v>6100</v>
          </cell>
          <cell r="H310">
            <v>0.4</v>
          </cell>
        </row>
        <row r="311">
          <cell r="A311" t="str">
            <v>snt135</v>
          </cell>
          <cell r="B311" t="str">
            <v xml:space="preserve">Saging Netral 1 x A3C 35 </v>
          </cell>
          <cell r="C311" t="str">
            <v>Span</v>
          </cell>
          <cell r="D311">
            <v>37895</v>
          </cell>
          <cell r="E311">
            <v>4530</v>
          </cell>
          <cell r="F311">
            <v>4983</v>
          </cell>
          <cell r="G311">
            <v>4900</v>
          </cell>
          <cell r="H311">
            <v>0.4</v>
          </cell>
        </row>
        <row r="312">
          <cell r="A312" t="str">
            <v>snt115</v>
          </cell>
          <cell r="B312" t="str">
            <v xml:space="preserve">Saging Netral 1 x A3C 150 </v>
          </cell>
          <cell r="C312" t="str">
            <v>Span</v>
          </cell>
          <cell r="D312">
            <v>49092.5</v>
          </cell>
          <cell r="E312">
            <v>5880</v>
          </cell>
          <cell r="F312">
            <v>6468.0000000000009</v>
          </cell>
          <cell r="G312">
            <v>6400</v>
          </cell>
          <cell r="H312">
            <v>0.4</v>
          </cell>
        </row>
        <row r="313">
          <cell r="A313" t="str">
            <v>snt350</v>
          </cell>
          <cell r="B313" t="str">
            <v xml:space="preserve">Saging Netral 3 x A3C 50 </v>
          </cell>
          <cell r="C313" t="str">
            <v>Span</v>
          </cell>
          <cell r="E313">
            <v>12000</v>
          </cell>
          <cell r="F313">
            <v>13200.000000000002</v>
          </cell>
          <cell r="G313">
            <v>13200</v>
          </cell>
        </row>
        <row r="314">
          <cell r="A314" t="str">
            <v>snt124</v>
          </cell>
          <cell r="B314" t="str">
            <v>Saging Netral 1 x A3C 240</v>
          </cell>
          <cell r="C314" t="str">
            <v>Span</v>
          </cell>
          <cell r="E314">
            <v>6600</v>
          </cell>
          <cell r="F314">
            <v>7260.0000000000009</v>
          </cell>
          <cell r="G314">
            <v>7200</v>
          </cell>
        </row>
        <row r="315">
          <cell r="A315" t="str">
            <v>smk225</v>
          </cell>
          <cell r="B315" t="str">
            <v>Saging TM 2 x A3C 25</v>
          </cell>
          <cell r="C315" t="str">
            <v>Span</v>
          </cell>
          <cell r="D315">
            <v>55120</v>
          </cell>
          <cell r="E315">
            <v>3000</v>
          </cell>
          <cell r="F315">
            <v>3300.0000000000005</v>
          </cell>
          <cell r="G315">
            <v>3300</v>
          </cell>
          <cell r="H315">
            <v>0.4</v>
          </cell>
        </row>
        <row r="316">
          <cell r="F316">
            <v>0</v>
          </cell>
          <cell r="G316">
            <v>0</v>
          </cell>
        </row>
        <row r="317">
          <cell r="A317" t="str">
            <v>bmk32415</v>
          </cell>
          <cell r="B317" t="str">
            <v xml:space="preserve">  Bongkar TM 3 x A3C 240  + N 150 </v>
          </cell>
          <cell r="C317" t="str">
            <v>Span</v>
          </cell>
          <cell r="D317">
            <v>115752</v>
          </cell>
          <cell r="E317">
            <v>30800</v>
          </cell>
          <cell r="F317">
            <v>33880</v>
          </cell>
          <cell r="G317">
            <v>33800</v>
          </cell>
          <cell r="H317">
            <v>0.4</v>
          </cell>
        </row>
        <row r="318">
          <cell r="A318" t="str">
            <v>bmk32412</v>
          </cell>
          <cell r="B318" t="str">
            <v xml:space="preserve">  Bongkar TM 3 x A3C 240  + N 120 </v>
          </cell>
          <cell r="C318" t="str">
            <v>Span</v>
          </cell>
          <cell r="D318">
            <v>115752</v>
          </cell>
          <cell r="E318">
            <v>30800</v>
          </cell>
          <cell r="F318">
            <v>33880</v>
          </cell>
          <cell r="G318">
            <v>33800</v>
          </cell>
          <cell r="H318">
            <v>0.4</v>
          </cell>
        </row>
        <row r="319">
          <cell r="A319" t="str">
            <v>bmk324</v>
          </cell>
          <cell r="B319" t="str">
            <v xml:space="preserve">  Bongkar TM 3 x A3C 240 </v>
          </cell>
          <cell r="C319" t="str">
            <v>Span</v>
          </cell>
          <cell r="D319">
            <v>95082</v>
          </cell>
          <cell r="E319">
            <v>25300</v>
          </cell>
          <cell r="F319">
            <v>27830.000000000004</v>
          </cell>
          <cell r="G319">
            <v>27800</v>
          </cell>
          <cell r="H319">
            <v>0.4</v>
          </cell>
        </row>
        <row r="320">
          <cell r="A320" t="str">
            <v>bmk224</v>
          </cell>
          <cell r="B320" t="str">
            <v xml:space="preserve">  Bongkar TM 2 x A3C 240 </v>
          </cell>
          <cell r="C320" t="str">
            <v>Span</v>
          </cell>
          <cell r="D320">
            <v>64077</v>
          </cell>
          <cell r="E320">
            <v>17000</v>
          </cell>
          <cell r="F320">
            <v>18700</v>
          </cell>
          <cell r="G320">
            <v>18700</v>
          </cell>
          <cell r="H320">
            <v>0.4</v>
          </cell>
        </row>
        <row r="321">
          <cell r="A321" t="str">
            <v>bmk31515</v>
          </cell>
          <cell r="B321" t="str">
            <v xml:space="preserve">  Bongkar TM 3 x A3C 150  + N 150 </v>
          </cell>
          <cell r="C321" t="str">
            <v>Span</v>
          </cell>
          <cell r="D321">
            <v>84747</v>
          </cell>
          <cell r="E321">
            <v>22500</v>
          </cell>
          <cell r="F321">
            <v>24750.000000000004</v>
          </cell>
          <cell r="G321">
            <v>24700</v>
          </cell>
          <cell r="H321">
            <v>0.4</v>
          </cell>
        </row>
        <row r="322">
          <cell r="A322" t="str">
            <v>bmk3157</v>
          </cell>
          <cell r="B322" t="str">
            <v xml:space="preserve">  Bongkar TM 3 x A3C 150  + N 70 </v>
          </cell>
          <cell r="C322" t="str">
            <v>Span</v>
          </cell>
          <cell r="D322">
            <v>84747</v>
          </cell>
          <cell r="E322">
            <v>22500</v>
          </cell>
          <cell r="F322">
            <v>24750.000000000004</v>
          </cell>
          <cell r="G322">
            <v>24700</v>
          </cell>
          <cell r="H322">
            <v>0.4</v>
          </cell>
        </row>
        <row r="323">
          <cell r="A323" t="str">
            <v>bmk315</v>
          </cell>
          <cell r="B323" t="str">
            <v xml:space="preserve">  Bongkar TM 3 x A3C 150 </v>
          </cell>
          <cell r="C323" t="str">
            <v>Span</v>
          </cell>
          <cell r="D323">
            <v>74412</v>
          </cell>
          <cell r="E323">
            <v>19800</v>
          </cell>
          <cell r="F323">
            <v>21780</v>
          </cell>
          <cell r="G323">
            <v>21700</v>
          </cell>
          <cell r="H323">
            <v>0.4</v>
          </cell>
        </row>
        <row r="324">
          <cell r="A324" t="str">
            <v>bmk215</v>
          </cell>
          <cell r="B324" t="str">
            <v xml:space="preserve">  Bongkar TM 2 x A3C 150 </v>
          </cell>
          <cell r="C324" t="str">
            <v>Span</v>
          </cell>
          <cell r="D324">
            <v>58911</v>
          </cell>
          <cell r="E324">
            <v>15700</v>
          </cell>
          <cell r="F324">
            <v>17270</v>
          </cell>
          <cell r="G324">
            <v>17200</v>
          </cell>
          <cell r="H324">
            <v>0.4</v>
          </cell>
        </row>
        <row r="325">
          <cell r="A325" t="str">
            <v>bmk377</v>
          </cell>
          <cell r="B325" t="str">
            <v xml:space="preserve">  Bongkar TM 3 x A3C 70  + N 70 </v>
          </cell>
          <cell r="C325" t="str">
            <v>Span</v>
          </cell>
          <cell r="D325">
            <v>74412</v>
          </cell>
          <cell r="E325">
            <v>19800</v>
          </cell>
          <cell r="F325">
            <v>21780</v>
          </cell>
          <cell r="G325">
            <v>21700</v>
          </cell>
          <cell r="H325">
            <v>0.4</v>
          </cell>
        </row>
        <row r="326">
          <cell r="A326" t="str">
            <v>bmk375</v>
          </cell>
          <cell r="B326" t="str">
            <v xml:space="preserve">  Bongkar TM 3 x A3C 70  + N 50 </v>
          </cell>
          <cell r="C326" t="str">
            <v>Span</v>
          </cell>
          <cell r="D326">
            <v>69246</v>
          </cell>
          <cell r="E326">
            <v>18400</v>
          </cell>
          <cell r="F326">
            <v>20240</v>
          </cell>
          <cell r="G326">
            <v>20200</v>
          </cell>
          <cell r="H326">
            <v>0.4</v>
          </cell>
        </row>
        <row r="327">
          <cell r="A327" t="str">
            <v>bmk3735</v>
          </cell>
          <cell r="B327" t="str">
            <v xml:space="preserve">  Bongkar TM 3 x A3C 70  + N 35 </v>
          </cell>
          <cell r="C327" t="str">
            <v>Span</v>
          </cell>
          <cell r="D327">
            <v>69246</v>
          </cell>
          <cell r="E327">
            <v>18400</v>
          </cell>
          <cell r="F327">
            <v>20240</v>
          </cell>
          <cell r="G327">
            <v>20200</v>
          </cell>
          <cell r="H327">
            <v>0.4</v>
          </cell>
        </row>
        <row r="328">
          <cell r="A328" t="str">
            <v>bmk37</v>
          </cell>
          <cell r="B328" t="str">
            <v xml:space="preserve">  Bongkar TM 3 x A3C 70 </v>
          </cell>
          <cell r="C328" t="str">
            <v>Span</v>
          </cell>
          <cell r="D328">
            <v>64077</v>
          </cell>
          <cell r="E328">
            <v>17000</v>
          </cell>
          <cell r="F328">
            <v>18700</v>
          </cell>
          <cell r="G328">
            <v>18700</v>
          </cell>
          <cell r="H328">
            <v>0.4</v>
          </cell>
        </row>
        <row r="329">
          <cell r="A329" t="str">
            <v>bmk27</v>
          </cell>
          <cell r="B329" t="str">
            <v xml:space="preserve">  Bongkar TM 2 x A3C 70 </v>
          </cell>
          <cell r="C329" t="str">
            <v>Span</v>
          </cell>
          <cell r="D329">
            <v>43407</v>
          </cell>
          <cell r="E329">
            <v>11500</v>
          </cell>
          <cell r="F329">
            <v>12650.000000000002</v>
          </cell>
          <cell r="G329">
            <v>12600</v>
          </cell>
          <cell r="H329">
            <v>0.4</v>
          </cell>
        </row>
        <row r="330">
          <cell r="A330" t="str">
            <v>bmk33535</v>
          </cell>
          <cell r="B330" t="str">
            <v xml:space="preserve">  Bongkar TM 3 x A3C 35  + N 35 </v>
          </cell>
          <cell r="C330" t="str">
            <v>Span</v>
          </cell>
          <cell r="D330">
            <v>53742</v>
          </cell>
          <cell r="E330">
            <v>14300</v>
          </cell>
          <cell r="F330">
            <v>15730.000000000002</v>
          </cell>
          <cell r="G330">
            <v>15700</v>
          </cell>
          <cell r="H330">
            <v>0.4</v>
          </cell>
        </row>
        <row r="331">
          <cell r="A331" t="str">
            <v>bmk335</v>
          </cell>
          <cell r="B331" t="str">
            <v xml:space="preserve">  Bongkar TM 3 x A3C 35 </v>
          </cell>
          <cell r="C331" t="str">
            <v>Span</v>
          </cell>
          <cell r="D331">
            <v>43407</v>
          </cell>
          <cell r="E331">
            <v>11500</v>
          </cell>
          <cell r="F331">
            <v>12650.000000000002</v>
          </cell>
          <cell r="G331">
            <v>12600</v>
          </cell>
          <cell r="H331">
            <v>0.4</v>
          </cell>
        </row>
        <row r="332">
          <cell r="A332" t="str">
            <v>bmk235</v>
          </cell>
          <cell r="B332" t="str">
            <v xml:space="preserve">  Bongkar TM 2 x A3C 35 </v>
          </cell>
          <cell r="C332" t="str">
            <v>Span</v>
          </cell>
          <cell r="D332">
            <v>33072</v>
          </cell>
          <cell r="E332">
            <v>8800</v>
          </cell>
          <cell r="F332">
            <v>9680</v>
          </cell>
          <cell r="G332">
            <v>9600</v>
          </cell>
          <cell r="H332">
            <v>0.4</v>
          </cell>
        </row>
        <row r="333">
          <cell r="A333" t="str">
            <v>bmk1157</v>
          </cell>
          <cell r="B333" t="str">
            <v xml:space="preserve">  Bongkar TM 1 x A3C 150  + N 70 </v>
          </cell>
          <cell r="C333" t="str">
            <v>Span</v>
          </cell>
          <cell r="D333">
            <v>64077</v>
          </cell>
          <cell r="E333">
            <v>17000</v>
          </cell>
          <cell r="F333">
            <v>18700</v>
          </cell>
          <cell r="G333">
            <v>18700</v>
          </cell>
          <cell r="H333">
            <v>0.4</v>
          </cell>
        </row>
        <row r="334">
          <cell r="A334" t="str">
            <v>bmk1127</v>
          </cell>
          <cell r="B334" t="str">
            <v xml:space="preserve">  Bongkar TM 1 x A3C 120  + N 70 </v>
          </cell>
          <cell r="C334" t="str">
            <v>Span</v>
          </cell>
          <cell r="D334">
            <v>58911</v>
          </cell>
          <cell r="E334">
            <v>15700</v>
          </cell>
          <cell r="F334">
            <v>17270</v>
          </cell>
          <cell r="G334">
            <v>17200</v>
          </cell>
          <cell r="H334">
            <v>0.4</v>
          </cell>
        </row>
        <row r="335">
          <cell r="A335" t="str">
            <v>bmkl177</v>
          </cell>
          <cell r="B335" t="str">
            <v xml:space="preserve">  Bongkar TM 1 x A3C 70  + N 70 </v>
          </cell>
          <cell r="C335" t="str">
            <v>Span</v>
          </cell>
          <cell r="D335">
            <v>53742</v>
          </cell>
          <cell r="E335">
            <v>14300</v>
          </cell>
          <cell r="F335">
            <v>15730.000000000002</v>
          </cell>
          <cell r="G335">
            <v>15700</v>
          </cell>
          <cell r="H335">
            <v>0.4</v>
          </cell>
        </row>
        <row r="336">
          <cell r="A336" t="str">
            <v>bmk175</v>
          </cell>
          <cell r="B336" t="str">
            <v xml:space="preserve">  Bongkar TM 1 x A3C 70  + N 50 </v>
          </cell>
          <cell r="C336" t="str">
            <v>Span</v>
          </cell>
          <cell r="D336">
            <v>53742</v>
          </cell>
          <cell r="E336">
            <v>14300</v>
          </cell>
          <cell r="F336">
            <v>15730.000000000002</v>
          </cell>
          <cell r="G336">
            <v>15700</v>
          </cell>
          <cell r="H336">
            <v>0.4</v>
          </cell>
        </row>
        <row r="337">
          <cell r="A337" t="str">
            <v>bmk1735</v>
          </cell>
          <cell r="B337" t="str">
            <v xml:space="preserve">  Bongkar TM 1 x A3C 70  + N 35 </v>
          </cell>
          <cell r="C337" t="str">
            <v>Span</v>
          </cell>
          <cell r="D337">
            <v>43407</v>
          </cell>
          <cell r="E337">
            <v>11500</v>
          </cell>
          <cell r="F337">
            <v>12650.000000000002</v>
          </cell>
          <cell r="G337">
            <v>12600</v>
          </cell>
          <cell r="H337">
            <v>0.4</v>
          </cell>
        </row>
        <row r="338">
          <cell r="A338" t="str">
            <v>bmk13535</v>
          </cell>
          <cell r="B338" t="str">
            <v xml:space="preserve">  Bongkar TM 1 x A3C 35  + N 35 </v>
          </cell>
          <cell r="C338" t="str">
            <v>Span</v>
          </cell>
          <cell r="D338">
            <v>33072</v>
          </cell>
          <cell r="E338">
            <v>8800</v>
          </cell>
          <cell r="F338">
            <v>9680</v>
          </cell>
          <cell r="G338">
            <v>9600</v>
          </cell>
          <cell r="H338">
            <v>0.4</v>
          </cell>
        </row>
        <row r="339">
          <cell r="A339" t="str">
            <v>bmk17</v>
          </cell>
          <cell r="B339" t="str">
            <v xml:space="preserve">  Bongkar TM 1 x A3C 70 </v>
          </cell>
          <cell r="C339" t="str">
            <v>Span</v>
          </cell>
          <cell r="D339">
            <v>27906</v>
          </cell>
          <cell r="E339">
            <v>7400</v>
          </cell>
          <cell r="F339">
            <v>8140.0000000000009</v>
          </cell>
          <cell r="G339">
            <v>8100</v>
          </cell>
          <cell r="H339">
            <v>0.4</v>
          </cell>
        </row>
        <row r="340">
          <cell r="A340" t="str">
            <v>bmk15</v>
          </cell>
          <cell r="B340" t="str">
            <v xml:space="preserve">  Bongkar TM 1 x A3C 50 </v>
          </cell>
          <cell r="C340" t="str">
            <v>Span</v>
          </cell>
          <cell r="D340">
            <v>27906</v>
          </cell>
          <cell r="E340">
            <v>7400</v>
          </cell>
          <cell r="F340">
            <v>8140.0000000000009</v>
          </cell>
          <cell r="G340">
            <v>8100</v>
          </cell>
          <cell r="H340">
            <v>0.4</v>
          </cell>
        </row>
        <row r="341">
          <cell r="A341" t="str">
            <v>bmk135</v>
          </cell>
          <cell r="B341" t="str">
            <v xml:space="preserve">  Bongkar TM 1 x A3C 35 </v>
          </cell>
          <cell r="C341" t="str">
            <v>Span</v>
          </cell>
          <cell r="D341">
            <v>22737</v>
          </cell>
          <cell r="E341">
            <v>6000</v>
          </cell>
          <cell r="F341">
            <v>6600.0000000000009</v>
          </cell>
          <cell r="G341">
            <v>6600</v>
          </cell>
          <cell r="H341">
            <v>0.4</v>
          </cell>
        </row>
        <row r="342">
          <cell r="A342" t="str">
            <v>bmk115</v>
          </cell>
          <cell r="B342" t="str">
            <v xml:space="preserve">  Bongkar TM 1 x A3C 150 </v>
          </cell>
          <cell r="C342" t="str">
            <v>Span</v>
          </cell>
          <cell r="D342">
            <v>29455.5</v>
          </cell>
          <cell r="E342">
            <v>7800</v>
          </cell>
          <cell r="F342">
            <v>8580</v>
          </cell>
          <cell r="G342">
            <v>8500</v>
          </cell>
          <cell r="H342">
            <v>0.4</v>
          </cell>
        </row>
        <row r="343">
          <cell r="A343" t="str">
            <v>bmk350</v>
          </cell>
          <cell r="B343" t="str">
            <v xml:space="preserve">  Bongkar TM 3 x A3C 50</v>
          </cell>
          <cell r="C343" t="str">
            <v>Span</v>
          </cell>
          <cell r="D343">
            <v>29455.5</v>
          </cell>
          <cell r="E343">
            <v>16000</v>
          </cell>
          <cell r="F343">
            <v>17600</v>
          </cell>
          <cell r="G343">
            <v>17600</v>
          </cell>
          <cell r="H343">
            <v>0.4</v>
          </cell>
        </row>
        <row r="344">
          <cell r="A344" t="str">
            <v>bmk124</v>
          </cell>
          <cell r="B344" t="str">
            <v xml:space="preserve">  Bongkar TM 1 x A3C 240</v>
          </cell>
          <cell r="C344" t="str">
            <v>Span</v>
          </cell>
          <cell r="D344">
            <v>32038.5</v>
          </cell>
          <cell r="E344">
            <v>8800</v>
          </cell>
          <cell r="F344">
            <v>9680</v>
          </cell>
          <cell r="G344">
            <v>9600</v>
          </cell>
          <cell r="H344">
            <v>0.4</v>
          </cell>
        </row>
        <row r="345">
          <cell r="A345" t="str">
            <v>bnt17</v>
          </cell>
          <cell r="B345" t="str">
            <v xml:space="preserve">  Bongkar Netral 1 x A3C 70 </v>
          </cell>
          <cell r="C345" t="str">
            <v>Span</v>
          </cell>
          <cell r="D345">
            <v>27906</v>
          </cell>
          <cell r="E345">
            <v>7400</v>
          </cell>
          <cell r="F345">
            <v>8140.0000000000009</v>
          </cell>
          <cell r="G345">
            <v>8100</v>
          </cell>
          <cell r="H345">
            <v>0.4</v>
          </cell>
        </row>
        <row r="346">
          <cell r="A346" t="str">
            <v>bnt15</v>
          </cell>
          <cell r="B346" t="str">
            <v xml:space="preserve">  Bongkar Netral 1 x A3C 50 </v>
          </cell>
          <cell r="C346" t="str">
            <v>Span</v>
          </cell>
          <cell r="D346">
            <v>27906</v>
          </cell>
          <cell r="E346">
            <v>7400</v>
          </cell>
          <cell r="F346">
            <v>8140.0000000000009</v>
          </cell>
          <cell r="G346">
            <v>8100</v>
          </cell>
          <cell r="H346">
            <v>0.4</v>
          </cell>
        </row>
        <row r="347">
          <cell r="A347" t="str">
            <v>bnt135</v>
          </cell>
          <cell r="B347" t="str">
            <v xml:space="preserve">  Bongkar Netral 1 x A3C 35 </v>
          </cell>
          <cell r="C347" t="str">
            <v>Span</v>
          </cell>
          <cell r="D347">
            <v>22737</v>
          </cell>
          <cell r="E347">
            <v>6000</v>
          </cell>
          <cell r="F347">
            <v>6600.0000000000009</v>
          </cell>
          <cell r="G347">
            <v>6600</v>
          </cell>
          <cell r="H347">
            <v>0.4</v>
          </cell>
        </row>
        <row r="348">
          <cell r="A348" t="str">
            <v>bnt115</v>
          </cell>
          <cell r="B348" t="str">
            <v xml:space="preserve">  Bongkar Netral 1 x A3C 150 </v>
          </cell>
          <cell r="C348" t="str">
            <v>Span</v>
          </cell>
          <cell r="D348">
            <v>29455.5</v>
          </cell>
          <cell r="E348">
            <v>7800</v>
          </cell>
          <cell r="F348">
            <v>8580</v>
          </cell>
          <cell r="G348">
            <v>8500</v>
          </cell>
          <cell r="H348">
            <v>0.4</v>
          </cell>
        </row>
        <row r="349">
          <cell r="A349" t="str">
            <v>bnt350</v>
          </cell>
          <cell r="B349" t="str">
            <v xml:space="preserve">  Bongkar Netral 3 x A3C 50</v>
          </cell>
          <cell r="C349" t="str">
            <v>Span</v>
          </cell>
          <cell r="D349">
            <v>29455.8</v>
          </cell>
          <cell r="E349">
            <v>16000</v>
          </cell>
          <cell r="F349">
            <v>17600</v>
          </cell>
          <cell r="G349">
            <v>17600</v>
          </cell>
          <cell r="H349">
            <v>0.4</v>
          </cell>
        </row>
        <row r="350">
          <cell r="A350" t="str">
            <v>bnt124</v>
          </cell>
          <cell r="B350" t="str">
            <v xml:space="preserve">  Bongkar Netral 1 x A3C 240</v>
          </cell>
          <cell r="C350" t="str">
            <v>Span</v>
          </cell>
          <cell r="D350">
            <v>32038.5</v>
          </cell>
          <cell r="E350">
            <v>8800</v>
          </cell>
          <cell r="F350">
            <v>9680</v>
          </cell>
          <cell r="G350">
            <v>9600</v>
          </cell>
          <cell r="H350">
            <v>0.4</v>
          </cell>
        </row>
        <row r="351">
          <cell r="A351" t="str">
            <v>bnt125</v>
          </cell>
          <cell r="B351" t="str">
            <v>Bongkar Netral 1 x A3C 25</v>
          </cell>
          <cell r="C351" t="str">
            <v>Span</v>
          </cell>
          <cell r="D351">
            <v>17500</v>
          </cell>
          <cell r="E351">
            <v>2800</v>
          </cell>
          <cell r="F351">
            <v>3080.0000000000005</v>
          </cell>
          <cell r="G351">
            <v>3000</v>
          </cell>
          <cell r="H351">
            <v>0.4</v>
          </cell>
        </row>
        <row r="352">
          <cell r="E352">
            <v>0</v>
          </cell>
          <cell r="F352">
            <v>0</v>
          </cell>
          <cell r="G352">
            <v>0</v>
          </cell>
        </row>
        <row r="353">
          <cell r="B353" t="str">
            <v>UPAH BORONGAN PEKERJAAN JTR 220 V</v>
          </cell>
          <cell r="E353">
            <v>0</v>
          </cell>
          <cell r="F353">
            <v>0</v>
          </cell>
          <cell r="G353">
            <v>0</v>
          </cell>
        </row>
        <row r="354">
          <cell r="B354" t="str">
            <v>PEMASANGAN PERLENGKAPAN PADA TIANG</v>
          </cell>
          <cell r="E354">
            <v>0</v>
          </cell>
          <cell r="F354">
            <v>0</v>
          </cell>
          <cell r="G354">
            <v>0</v>
          </cell>
        </row>
        <row r="355">
          <cell r="A355" t="str">
            <v>J5</v>
          </cell>
          <cell r="B355" t="str">
            <v>J 5</v>
          </cell>
          <cell r="C355" t="str">
            <v>Unit</v>
          </cell>
          <cell r="D355">
            <v>8545</v>
          </cell>
          <cell r="E355">
            <v>3800</v>
          </cell>
          <cell r="F355">
            <v>4180</v>
          </cell>
          <cell r="G355">
            <v>4100</v>
          </cell>
          <cell r="H355">
            <v>0.45</v>
          </cell>
        </row>
        <row r="356">
          <cell r="A356" t="str">
            <v>J8</v>
          </cell>
          <cell r="B356" t="str">
            <v>J 8</v>
          </cell>
          <cell r="C356" t="str">
            <v>Unit</v>
          </cell>
          <cell r="D356">
            <v>8545</v>
          </cell>
          <cell r="E356">
            <v>3800</v>
          </cell>
          <cell r="F356">
            <v>4180</v>
          </cell>
          <cell r="G356">
            <v>4100</v>
          </cell>
          <cell r="H356">
            <v>0.45</v>
          </cell>
        </row>
        <row r="357">
          <cell r="A357" t="str">
            <v>J6X</v>
          </cell>
          <cell r="B357" t="str">
            <v>J 6X</v>
          </cell>
          <cell r="C357" t="str">
            <v>Unit</v>
          </cell>
          <cell r="D357">
            <v>8545</v>
          </cell>
          <cell r="E357">
            <v>3800</v>
          </cell>
          <cell r="F357">
            <v>4180</v>
          </cell>
          <cell r="G357">
            <v>4100</v>
          </cell>
          <cell r="H357">
            <v>0.45</v>
          </cell>
        </row>
        <row r="358">
          <cell r="A358" t="str">
            <v>J6</v>
          </cell>
          <cell r="B358" t="str">
            <v>J 6</v>
          </cell>
          <cell r="C358" t="str">
            <v>Unit</v>
          </cell>
          <cell r="D358">
            <v>11095</v>
          </cell>
          <cell r="E358">
            <v>4900</v>
          </cell>
          <cell r="F358">
            <v>5390</v>
          </cell>
          <cell r="G358">
            <v>5300</v>
          </cell>
          <cell r="H358">
            <v>0.45</v>
          </cell>
        </row>
        <row r="359">
          <cell r="A359" t="str">
            <v>J10</v>
          </cell>
          <cell r="B359" t="str">
            <v>J 10</v>
          </cell>
          <cell r="C359" t="str">
            <v>Unit</v>
          </cell>
          <cell r="D359">
            <v>14950</v>
          </cell>
          <cell r="E359">
            <v>6700</v>
          </cell>
          <cell r="F359">
            <v>7370.0000000000009</v>
          </cell>
          <cell r="G359">
            <v>7300</v>
          </cell>
          <cell r="H359">
            <v>0.45</v>
          </cell>
        </row>
        <row r="360">
          <cell r="E360">
            <v>0</v>
          </cell>
          <cell r="F360">
            <v>0</v>
          </cell>
          <cell r="G360">
            <v>0</v>
          </cell>
        </row>
        <row r="361">
          <cell r="A361" t="str">
            <v>BJ5</v>
          </cell>
          <cell r="B361" t="str">
            <v xml:space="preserve">  Bongkar J 5</v>
          </cell>
          <cell r="C361" t="str">
            <v>Unit</v>
          </cell>
          <cell r="D361">
            <v>5127</v>
          </cell>
          <cell r="E361">
            <v>1500</v>
          </cell>
          <cell r="F361">
            <v>1650.0000000000002</v>
          </cell>
          <cell r="G361">
            <v>1600</v>
          </cell>
          <cell r="H361">
            <v>0.4</v>
          </cell>
        </row>
        <row r="362">
          <cell r="A362" t="str">
            <v>BJ8</v>
          </cell>
          <cell r="B362" t="str">
            <v xml:space="preserve">  Bongkar J 8</v>
          </cell>
          <cell r="C362" t="str">
            <v>Unit</v>
          </cell>
          <cell r="D362">
            <v>5127</v>
          </cell>
          <cell r="E362">
            <v>1500</v>
          </cell>
          <cell r="F362">
            <v>1650.0000000000002</v>
          </cell>
          <cell r="G362">
            <v>1600</v>
          </cell>
          <cell r="H362">
            <v>0.4</v>
          </cell>
        </row>
        <row r="363">
          <cell r="A363" t="str">
            <v>Bj6x</v>
          </cell>
          <cell r="B363" t="str">
            <v xml:space="preserve">  Bongkar J 6X</v>
          </cell>
          <cell r="C363" t="str">
            <v>Unit</v>
          </cell>
          <cell r="D363">
            <v>5127</v>
          </cell>
          <cell r="E363">
            <v>1500</v>
          </cell>
          <cell r="F363">
            <v>1650.0000000000002</v>
          </cell>
          <cell r="G363">
            <v>1600</v>
          </cell>
          <cell r="H363">
            <v>0.4</v>
          </cell>
        </row>
        <row r="364">
          <cell r="A364" t="str">
            <v>BJ6</v>
          </cell>
          <cell r="B364" t="str">
            <v xml:space="preserve">  Bongkar J 6</v>
          </cell>
          <cell r="C364" t="str">
            <v>Unit</v>
          </cell>
          <cell r="D364">
            <v>6657</v>
          </cell>
          <cell r="E364">
            <v>1900</v>
          </cell>
          <cell r="F364">
            <v>2090</v>
          </cell>
          <cell r="G364">
            <v>2000</v>
          </cell>
          <cell r="H364">
            <v>0.4</v>
          </cell>
        </row>
        <row r="365">
          <cell r="A365" t="str">
            <v>BJ10</v>
          </cell>
          <cell r="B365" t="str">
            <v xml:space="preserve">  Bongkar J 10</v>
          </cell>
          <cell r="C365" t="str">
            <v>Unit</v>
          </cell>
          <cell r="D365">
            <v>8970</v>
          </cell>
          <cell r="E365">
            <v>2600</v>
          </cell>
          <cell r="F365">
            <v>2860.0000000000005</v>
          </cell>
          <cell r="G365">
            <v>2800</v>
          </cell>
          <cell r="H365">
            <v>0.4</v>
          </cell>
        </row>
        <row r="366">
          <cell r="E366">
            <v>0</v>
          </cell>
          <cell r="F366">
            <v>0</v>
          </cell>
          <cell r="G366">
            <v>0</v>
          </cell>
        </row>
        <row r="367">
          <cell r="B367" t="str">
            <v>PEMASANGAN PERLENGKAPAN PADA TIANG</v>
          </cell>
          <cell r="E367">
            <v>0</v>
          </cell>
          <cell r="F367">
            <v>0</v>
          </cell>
          <cell r="G367">
            <v>0</v>
          </cell>
        </row>
        <row r="368">
          <cell r="B368" t="str">
            <v>DENGAN TWISTED CABLE</v>
          </cell>
          <cell r="E368">
            <v>0</v>
          </cell>
          <cell r="F368">
            <v>0</v>
          </cell>
          <cell r="G368">
            <v>0</v>
          </cell>
        </row>
        <row r="369">
          <cell r="A369" t="str">
            <v>J5T</v>
          </cell>
          <cell r="B369" t="str">
            <v>J 5 T</v>
          </cell>
          <cell r="C369" t="str">
            <v>Unit</v>
          </cell>
          <cell r="D369">
            <v>8545</v>
          </cell>
          <cell r="E369">
            <v>3800</v>
          </cell>
          <cell r="F369">
            <v>4180</v>
          </cell>
          <cell r="G369">
            <v>4100</v>
          </cell>
          <cell r="H369">
            <v>0.45</v>
          </cell>
        </row>
        <row r="370">
          <cell r="A370" t="str">
            <v>J2</v>
          </cell>
          <cell r="B370" t="str">
            <v>J 2</v>
          </cell>
          <cell r="C370" t="str">
            <v>Unit</v>
          </cell>
          <cell r="D370">
            <v>8545</v>
          </cell>
          <cell r="E370">
            <v>3800</v>
          </cell>
          <cell r="F370">
            <v>4180</v>
          </cell>
          <cell r="G370">
            <v>4100</v>
          </cell>
          <cell r="H370">
            <v>0.45</v>
          </cell>
        </row>
        <row r="371">
          <cell r="A371" t="str">
            <v>b13bd</v>
          </cell>
          <cell r="B371" t="str">
            <v>B 13 B</v>
          </cell>
          <cell r="C371" t="str">
            <v>Unit</v>
          </cell>
          <cell r="D371">
            <v>8545</v>
          </cell>
          <cell r="E371">
            <v>3800</v>
          </cell>
          <cell r="F371">
            <v>4180</v>
          </cell>
          <cell r="G371">
            <v>4100</v>
          </cell>
          <cell r="H371">
            <v>0.45</v>
          </cell>
        </row>
        <row r="372">
          <cell r="A372" t="str">
            <v>15b</v>
          </cell>
          <cell r="B372" t="str">
            <v>B15 B / D</v>
          </cell>
          <cell r="C372" t="str">
            <v>Unit</v>
          </cell>
          <cell r="D372">
            <v>8545</v>
          </cell>
          <cell r="E372">
            <v>3800</v>
          </cell>
          <cell r="F372">
            <v>4180</v>
          </cell>
          <cell r="G372">
            <v>4100</v>
          </cell>
          <cell r="H372">
            <v>0.45</v>
          </cell>
        </row>
        <row r="373">
          <cell r="A373" t="str">
            <v>J7T</v>
          </cell>
          <cell r="B373" t="str">
            <v>J 7 T</v>
          </cell>
          <cell r="C373" t="str">
            <v>Unit</v>
          </cell>
          <cell r="D373">
            <v>8545</v>
          </cell>
          <cell r="E373">
            <v>3800</v>
          </cell>
          <cell r="F373">
            <v>4180</v>
          </cell>
          <cell r="G373">
            <v>4100</v>
          </cell>
          <cell r="H373">
            <v>0.45</v>
          </cell>
        </row>
        <row r="374">
          <cell r="A374" t="str">
            <v>j3</v>
          </cell>
          <cell r="B374" t="str">
            <v>J 3</v>
          </cell>
          <cell r="C374" t="str">
            <v>Unit</v>
          </cell>
          <cell r="D374">
            <v>8545</v>
          </cell>
          <cell r="E374">
            <v>3800</v>
          </cell>
          <cell r="F374">
            <v>4180</v>
          </cell>
          <cell r="G374">
            <v>4100</v>
          </cell>
          <cell r="H374">
            <v>0.45</v>
          </cell>
        </row>
        <row r="375">
          <cell r="A375" t="str">
            <v>J6T</v>
          </cell>
          <cell r="B375" t="str">
            <v>J 6 T</v>
          </cell>
          <cell r="C375" t="str">
            <v>Unit</v>
          </cell>
          <cell r="D375">
            <v>11095</v>
          </cell>
          <cell r="E375">
            <v>4900</v>
          </cell>
          <cell r="F375">
            <v>5390</v>
          </cell>
          <cell r="G375">
            <v>5300</v>
          </cell>
          <cell r="H375">
            <v>0.45</v>
          </cell>
        </row>
        <row r="376">
          <cell r="A376" t="str">
            <v>16bd</v>
          </cell>
          <cell r="B376" t="str">
            <v>B 16 B / D</v>
          </cell>
          <cell r="C376" t="str">
            <v>Unit</v>
          </cell>
          <cell r="D376">
            <v>11095</v>
          </cell>
          <cell r="E376">
            <v>4900</v>
          </cell>
          <cell r="F376">
            <v>5390</v>
          </cell>
          <cell r="G376">
            <v>5300</v>
          </cell>
          <cell r="H376">
            <v>0.45</v>
          </cell>
        </row>
        <row r="377">
          <cell r="A377" t="str">
            <v>J4</v>
          </cell>
          <cell r="B377" t="str">
            <v>J 4</v>
          </cell>
          <cell r="C377" t="str">
            <v>Unit</v>
          </cell>
          <cell r="D377">
            <v>11095</v>
          </cell>
          <cell r="E377">
            <v>4900</v>
          </cell>
          <cell r="F377">
            <v>5390</v>
          </cell>
          <cell r="G377">
            <v>5300</v>
          </cell>
          <cell r="H377">
            <v>0.45</v>
          </cell>
        </row>
        <row r="378">
          <cell r="A378" t="str">
            <v>J4A</v>
          </cell>
          <cell r="B378" t="str">
            <v>J 4 A</v>
          </cell>
          <cell r="C378" t="str">
            <v>Unit</v>
          </cell>
          <cell r="D378">
            <v>6200</v>
          </cell>
          <cell r="E378">
            <v>2700</v>
          </cell>
          <cell r="F378">
            <v>2970.0000000000005</v>
          </cell>
          <cell r="G378">
            <v>2900</v>
          </cell>
          <cell r="H378">
            <v>0.45</v>
          </cell>
        </row>
        <row r="379">
          <cell r="A379" t="str">
            <v>MJ6T</v>
          </cell>
          <cell r="B379" t="str">
            <v>MJ 6 T</v>
          </cell>
          <cell r="C379" t="str">
            <v>Unit</v>
          </cell>
          <cell r="D379">
            <v>6200</v>
          </cell>
          <cell r="E379">
            <v>2700</v>
          </cell>
          <cell r="F379">
            <v>2970.0000000000005</v>
          </cell>
          <cell r="G379">
            <v>2900</v>
          </cell>
          <cell r="H379">
            <v>0.45</v>
          </cell>
        </row>
        <row r="380">
          <cell r="A380" t="str">
            <v>B71B</v>
          </cell>
          <cell r="B380" t="str">
            <v>B 71 B</v>
          </cell>
          <cell r="C380" t="str">
            <v>Unit</v>
          </cell>
          <cell r="D380">
            <v>8545</v>
          </cell>
          <cell r="E380">
            <v>3800</v>
          </cell>
          <cell r="F380">
            <v>4180</v>
          </cell>
          <cell r="G380">
            <v>4100</v>
          </cell>
          <cell r="H380">
            <v>0.45</v>
          </cell>
        </row>
        <row r="381">
          <cell r="F381">
            <v>0</v>
          </cell>
          <cell r="G381">
            <v>0</v>
          </cell>
        </row>
        <row r="382">
          <cell r="A382" t="str">
            <v>bJ5T</v>
          </cell>
          <cell r="B382" t="str">
            <v xml:space="preserve">  Bongkar  J 5 T</v>
          </cell>
          <cell r="C382" t="str">
            <v>Unit</v>
          </cell>
          <cell r="D382">
            <v>5127</v>
          </cell>
          <cell r="E382">
            <v>1500</v>
          </cell>
          <cell r="F382">
            <v>1650.0000000000002</v>
          </cell>
          <cell r="G382">
            <v>1600</v>
          </cell>
          <cell r="H382">
            <v>0.4</v>
          </cell>
        </row>
        <row r="383">
          <cell r="A383" t="str">
            <v>bJ2</v>
          </cell>
          <cell r="B383" t="str">
            <v xml:space="preserve">  Bongkar  J 2</v>
          </cell>
          <cell r="C383" t="str">
            <v>Unit</v>
          </cell>
          <cell r="D383">
            <v>5127</v>
          </cell>
          <cell r="E383">
            <v>1500</v>
          </cell>
          <cell r="F383">
            <v>1650.0000000000002</v>
          </cell>
          <cell r="G383">
            <v>1600</v>
          </cell>
          <cell r="H383">
            <v>0.4</v>
          </cell>
        </row>
        <row r="384">
          <cell r="A384" t="str">
            <v>b13bd</v>
          </cell>
          <cell r="B384" t="str">
            <v xml:space="preserve">  Bongkar   B 13   B / D</v>
          </cell>
          <cell r="C384" t="str">
            <v>Unit</v>
          </cell>
          <cell r="D384">
            <v>5127</v>
          </cell>
          <cell r="E384">
            <v>1500</v>
          </cell>
          <cell r="F384">
            <v>1650.0000000000002</v>
          </cell>
          <cell r="G384">
            <v>1600</v>
          </cell>
          <cell r="H384">
            <v>0.4</v>
          </cell>
        </row>
        <row r="385">
          <cell r="A385" t="str">
            <v>b15bd</v>
          </cell>
          <cell r="B385" t="str">
            <v xml:space="preserve">  Bongkar   B 15   B / D</v>
          </cell>
          <cell r="C385" t="str">
            <v>Unit</v>
          </cell>
          <cell r="D385">
            <v>5127</v>
          </cell>
          <cell r="E385">
            <v>1500</v>
          </cell>
          <cell r="F385">
            <v>1650.0000000000002</v>
          </cell>
          <cell r="G385">
            <v>1600</v>
          </cell>
          <cell r="H385">
            <v>0.4</v>
          </cell>
        </row>
        <row r="386">
          <cell r="A386" t="str">
            <v>bj3</v>
          </cell>
          <cell r="B386" t="str">
            <v xml:space="preserve">  Bongkar   J 3</v>
          </cell>
          <cell r="C386" t="str">
            <v>Unit</v>
          </cell>
          <cell r="D386">
            <v>5127</v>
          </cell>
          <cell r="E386">
            <v>1500</v>
          </cell>
          <cell r="F386">
            <v>1650.0000000000002</v>
          </cell>
          <cell r="G386">
            <v>1600</v>
          </cell>
          <cell r="H386">
            <v>0.4</v>
          </cell>
        </row>
        <row r="387">
          <cell r="A387" t="str">
            <v>bj7T</v>
          </cell>
          <cell r="B387" t="str">
            <v xml:space="preserve">  Bongkar   J 7 T</v>
          </cell>
          <cell r="C387" t="str">
            <v>Unit</v>
          </cell>
          <cell r="D387">
            <v>5127</v>
          </cell>
          <cell r="E387">
            <v>1500</v>
          </cell>
          <cell r="F387">
            <v>1650.0000000000002</v>
          </cell>
          <cell r="G387">
            <v>1600</v>
          </cell>
          <cell r="H387">
            <v>0.4</v>
          </cell>
        </row>
        <row r="388">
          <cell r="A388" t="str">
            <v>bJ6T</v>
          </cell>
          <cell r="B388" t="str">
            <v xml:space="preserve">  Bongkar  J 6 T</v>
          </cell>
          <cell r="C388" t="str">
            <v>Unit</v>
          </cell>
          <cell r="D388">
            <v>6657</v>
          </cell>
          <cell r="E388">
            <v>1900</v>
          </cell>
          <cell r="F388">
            <v>2090</v>
          </cell>
          <cell r="G388">
            <v>2000</v>
          </cell>
          <cell r="H388">
            <v>0.4</v>
          </cell>
        </row>
        <row r="389">
          <cell r="A389" t="str">
            <v>bJ4</v>
          </cell>
          <cell r="B389" t="str">
            <v xml:space="preserve">  Bongkar  J 4</v>
          </cell>
          <cell r="C389" t="str">
            <v>Unit</v>
          </cell>
          <cell r="D389">
            <v>6657</v>
          </cell>
          <cell r="E389">
            <v>1900</v>
          </cell>
          <cell r="F389">
            <v>2090</v>
          </cell>
          <cell r="G389">
            <v>2000</v>
          </cell>
          <cell r="H389">
            <v>0.4</v>
          </cell>
        </row>
        <row r="390">
          <cell r="A390" t="str">
            <v>b16b</v>
          </cell>
          <cell r="B390" t="str">
            <v xml:space="preserve">  Bongkar   B 16   B / D, J 4, J 6 T</v>
          </cell>
          <cell r="C390" t="str">
            <v>Unit</v>
          </cell>
          <cell r="D390">
            <v>6657</v>
          </cell>
          <cell r="E390">
            <v>1900</v>
          </cell>
          <cell r="F390">
            <v>2090</v>
          </cell>
          <cell r="G390">
            <v>2000</v>
          </cell>
          <cell r="H390">
            <v>0.4</v>
          </cell>
        </row>
        <row r="391">
          <cell r="A391" t="str">
            <v>bMJ6T</v>
          </cell>
          <cell r="B391" t="str">
            <v xml:space="preserve">  Bongkar  MJ 6 T</v>
          </cell>
          <cell r="C391" t="str">
            <v>Unit</v>
          </cell>
          <cell r="D391">
            <v>3720</v>
          </cell>
          <cell r="E391">
            <v>1000</v>
          </cell>
          <cell r="F391">
            <v>1100</v>
          </cell>
          <cell r="G391">
            <v>1100</v>
          </cell>
          <cell r="H391">
            <v>0.4</v>
          </cell>
        </row>
        <row r="392">
          <cell r="A392" t="str">
            <v>bJ4a</v>
          </cell>
          <cell r="B392" t="str">
            <v xml:space="preserve">  Bongkar J 4 A </v>
          </cell>
          <cell r="C392" t="str">
            <v>Unit</v>
          </cell>
          <cell r="D392">
            <v>3720</v>
          </cell>
          <cell r="E392">
            <v>1500</v>
          </cell>
          <cell r="F392">
            <v>1650.0000000000002</v>
          </cell>
          <cell r="G392">
            <v>1600</v>
          </cell>
          <cell r="H392">
            <v>0.4</v>
          </cell>
        </row>
        <row r="393">
          <cell r="A393" t="str">
            <v>bB71B</v>
          </cell>
          <cell r="B393" t="str">
            <v xml:space="preserve">  Bongkar   B 71   B</v>
          </cell>
          <cell r="C393" t="str">
            <v>Unit</v>
          </cell>
          <cell r="D393">
            <v>5127</v>
          </cell>
          <cell r="E393">
            <v>1500</v>
          </cell>
          <cell r="F393">
            <v>1650.0000000000002</v>
          </cell>
          <cell r="G393">
            <v>1600</v>
          </cell>
          <cell r="H393">
            <v>0.4</v>
          </cell>
        </row>
        <row r="394">
          <cell r="F394">
            <v>0</v>
          </cell>
          <cell r="G394">
            <v>0</v>
          </cell>
        </row>
        <row r="395">
          <cell r="B395" t="str">
            <v>PENARIKAN HANTARAN JTR u/50 METER</v>
          </cell>
          <cell r="E395">
            <v>0</v>
          </cell>
          <cell r="F395">
            <v>0</v>
          </cell>
          <cell r="G395">
            <v>0</v>
          </cell>
        </row>
        <row r="396">
          <cell r="B396" t="str">
            <v>PENARIKAN KAWAT</v>
          </cell>
          <cell r="E396">
            <v>0</v>
          </cell>
          <cell r="F396">
            <v>0</v>
          </cell>
          <cell r="G396">
            <v>0</v>
          </cell>
        </row>
        <row r="397">
          <cell r="A397" t="str">
            <v>rk277</v>
          </cell>
          <cell r="B397" t="str">
            <v xml:space="preserve">Tarik TR 2 x A3C 70  + N  70 </v>
          </cell>
          <cell r="C397" t="str">
            <v>Span</v>
          </cell>
          <cell r="D397">
            <v>89570</v>
          </cell>
          <cell r="E397">
            <v>35800</v>
          </cell>
          <cell r="F397">
            <v>39380</v>
          </cell>
          <cell r="G397">
            <v>39300</v>
          </cell>
          <cell r="H397">
            <v>0.4</v>
          </cell>
        </row>
        <row r="398">
          <cell r="A398" t="str">
            <v>rk2735</v>
          </cell>
          <cell r="B398" t="str">
            <v xml:space="preserve">Tarik TR 2 x A3C 70  + N  35 </v>
          </cell>
          <cell r="C398" t="str">
            <v>Span</v>
          </cell>
          <cell r="D398">
            <v>80960</v>
          </cell>
          <cell r="E398">
            <v>32300</v>
          </cell>
          <cell r="F398">
            <v>35530</v>
          </cell>
          <cell r="G398">
            <v>35500</v>
          </cell>
          <cell r="H398">
            <v>0.4</v>
          </cell>
        </row>
        <row r="399">
          <cell r="A399" t="str">
            <v>rk3735</v>
          </cell>
          <cell r="B399" t="str">
            <v xml:space="preserve">Tarik TR 3 x A3C 70  + N  35 </v>
          </cell>
          <cell r="C399" t="str">
            <v>Span</v>
          </cell>
          <cell r="D399">
            <v>106795</v>
          </cell>
          <cell r="E399">
            <v>42700</v>
          </cell>
          <cell r="F399">
            <v>46970.000000000007</v>
          </cell>
          <cell r="G399">
            <v>46900</v>
          </cell>
          <cell r="H399">
            <v>0.4</v>
          </cell>
        </row>
        <row r="400">
          <cell r="A400" t="str">
            <v>rk377</v>
          </cell>
          <cell r="B400" t="str">
            <v>Tarik TR 3 x A3C 70  + N  70</v>
          </cell>
          <cell r="C400" t="str">
            <v>Span</v>
          </cell>
          <cell r="D400">
            <v>110000</v>
          </cell>
          <cell r="E400">
            <v>44000</v>
          </cell>
          <cell r="F400">
            <v>48400.000000000007</v>
          </cell>
          <cell r="G400">
            <v>48400</v>
          </cell>
          <cell r="H400">
            <v>0.4</v>
          </cell>
        </row>
        <row r="401">
          <cell r="A401" t="str">
            <v>rk27</v>
          </cell>
          <cell r="B401" t="str">
            <v xml:space="preserve">Tarik TR 2 x A3C 70 </v>
          </cell>
          <cell r="C401" t="str">
            <v>Span</v>
          </cell>
          <cell r="D401">
            <v>63735</v>
          </cell>
          <cell r="E401">
            <v>25400</v>
          </cell>
          <cell r="F401">
            <v>27940.000000000004</v>
          </cell>
          <cell r="G401">
            <v>27900</v>
          </cell>
          <cell r="H401">
            <v>0.4</v>
          </cell>
        </row>
        <row r="402">
          <cell r="A402" t="str">
            <v>rk25555</v>
          </cell>
          <cell r="B402" t="str">
            <v xml:space="preserve">Tarik TR 2 x A3C 55  + N  55 </v>
          </cell>
          <cell r="C402" t="str">
            <v>Span</v>
          </cell>
          <cell r="D402">
            <v>55120</v>
          </cell>
          <cell r="E402">
            <v>22000</v>
          </cell>
          <cell r="F402">
            <v>24200.000000000004</v>
          </cell>
          <cell r="G402">
            <v>24200</v>
          </cell>
          <cell r="H402">
            <v>0.4</v>
          </cell>
        </row>
        <row r="403">
          <cell r="A403" t="str">
            <v>rk255</v>
          </cell>
          <cell r="B403" t="str">
            <v xml:space="preserve">Tarik TR 2 x A3C 55 </v>
          </cell>
          <cell r="C403" t="str">
            <v>Span</v>
          </cell>
          <cell r="D403">
            <v>46510</v>
          </cell>
          <cell r="E403">
            <v>18600</v>
          </cell>
          <cell r="F403">
            <v>20460</v>
          </cell>
          <cell r="G403">
            <v>20400</v>
          </cell>
          <cell r="H403">
            <v>0.4</v>
          </cell>
        </row>
        <row r="404">
          <cell r="A404" t="str">
            <v>rk235</v>
          </cell>
          <cell r="B404" t="str">
            <v xml:space="preserve">Tarik TR 2 x A3C 35 </v>
          </cell>
          <cell r="C404" t="str">
            <v>Span</v>
          </cell>
          <cell r="D404">
            <v>41340</v>
          </cell>
          <cell r="E404">
            <v>16500</v>
          </cell>
          <cell r="F404">
            <v>18150</v>
          </cell>
          <cell r="G404">
            <v>18100</v>
          </cell>
          <cell r="H404">
            <v>0.4</v>
          </cell>
        </row>
        <row r="405">
          <cell r="A405" t="str">
            <v>rk335</v>
          </cell>
          <cell r="B405" t="str">
            <v>Tarik TR 3 x A3C 35</v>
          </cell>
          <cell r="C405" t="str">
            <v>Span</v>
          </cell>
          <cell r="D405">
            <v>62010</v>
          </cell>
          <cell r="E405">
            <v>19000</v>
          </cell>
          <cell r="F405">
            <v>20900</v>
          </cell>
          <cell r="G405">
            <v>20900</v>
          </cell>
          <cell r="H405">
            <v>0.4</v>
          </cell>
        </row>
        <row r="406">
          <cell r="A406" t="str">
            <v>rk33535</v>
          </cell>
          <cell r="B406" t="str">
            <v>Tarik TR 3 x A3C 35 + N 35</v>
          </cell>
          <cell r="C406" t="str">
            <v>Span</v>
          </cell>
          <cell r="D406">
            <v>82680</v>
          </cell>
          <cell r="E406">
            <v>24000</v>
          </cell>
          <cell r="F406">
            <v>26400.000000000004</v>
          </cell>
          <cell r="G406">
            <v>26400</v>
          </cell>
        </row>
        <row r="407">
          <cell r="A407" t="str">
            <v>rk225</v>
          </cell>
          <cell r="B407" t="str">
            <v xml:space="preserve">Tarik TR 2 x A3C 25 </v>
          </cell>
          <cell r="C407" t="str">
            <v>Span</v>
          </cell>
          <cell r="D407">
            <v>41340</v>
          </cell>
          <cell r="E407">
            <v>15000</v>
          </cell>
          <cell r="F407">
            <v>16500</v>
          </cell>
          <cell r="G407">
            <v>16500</v>
          </cell>
          <cell r="H407">
            <v>0.4</v>
          </cell>
        </row>
        <row r="408">
          <cell r="A408" t="str">
            <v>rk325</v>
          </cell>
          <cell r="B408" t="str">
            <v>Tarik TR 3 x A3C 25</v>
          </cell>
          <cell r="C408" t="str">
            <v>Span</v>
          </cell>
          <cell r="D408">
            <v>62010</v>
          </cell>
          <cell r="E408">
            <v>17000</v>
          </cell>
          <cell r="F408">
            <v>18700</v>
          </cell>
          <cell r="G408">
            <v>18700</v>
          </cell>
          <cell r="H408">
            <v>0.4</v>
          </cell>
        </row>
        <row r="409">
          <cell r="A409" t="str">
            <v>rk35555</v>
          </cell>
          <cell r="B409" t="str">
            <v>Tarik TR 3 x A3C 55 + N 55</v>
          </cell>
          <cell r="C409" t="str">
            <v>Span</v>
          </cell>
          <cell r="D409">
            <v>93020</v>
          </cell>
          <cell r="E409">
            <v>24000</v>
          </cell>
          <cell r="F409">
            <v>26400.000000000004</v>
          </cell>
          <cell r="G409">
            <v>26400</v>
          </cell>
        </row>
        <row r="410">
          <cell r="A410" t="str">
            <v>rk275</v>
          </cell>
          <cell r="B410" t="str">
            <v xml:space="preserve">Tarik TR 2 x A3C 70  + N  50 </v>
          </cell>
          <cell r="C410" t="str">
            <v>Span</v>
          </cell>
          <cell r="E410">
            <v>32300</v>
          </cell>
          <cell r="F410">
            <v>35530</v>
          </cell>
          <cell r="G410">
            <v>35500</v>
          </cell>
        </row>
        <row r="411">
          <cell r="E411">
            <v>0</v>
          </cell>
          <cell r="F411">
            <v>0</v>
          </cell>
          <cell r="G411">
            <v>0</v>
          </cell>
        </row>
        <row r="412">
          <cell r="A412" t="str">
            <v>srk277</v>
          </cell>
          <cell r="B412" t="str">
            <v xml:space="preserve">Saging TR 2 x A3C 70  + N  70 </v>
          </cell>
          <cell r="C412" t="str">
            <v>Span</v>
          </cell>
          <cell r="E412">
            <v>10740</v>
          </cell>
          <cell r="F412">
            <v>11814.000000000002</v>
          </cell>
          <cell r="G412">
            <v>11800</v>
          </cell>
          <cell r="H412">
            <v>0.4</v>
          </cell>
        </row>
        <row r="413">
          <cell r="A413" t="str">
            <v>srk2735</v>
          </cell>
          <cell r="B413" t="str">
            <v xml:space="preserve">Saging TR 2 x A3C 70  + N  35 </v>
          </cell>
          <cell r="C413" t="str">
            <v>Span</v>
          </cell>
          <cell r="E413">
            <v>9690</v>
          </cell>
          <cell r="F413">
            <v>10659</v>
          </cell>
          <cell r="G413">
            <v>10600</v>
          </cell>
          <cell r="H413">
            <v>0.4</v>
          </cell>
        </row>
        <row r="414">
          <cell r="A414" t="str">
            <v>srk3735</v>
          </cell>
          <cell r="B414" t="str">
            <v xml:space="preserve">Saging TR 3 x A3C 70  + N  35 </v>
          </cell>
          <cell r="C414" t="str">
            <v>Span</v>
          </cell>
          <cell r="E414">
            <v>12810</v>
          </cell>
          <cell r="F414">
            <v>14091.000000000002</v>
          </cell>
          <cell r="G414">
            <v>14000</v>
          </cell>
          <cell r="H414">
            <v>0.4</v>
          </cell>
        </row>
        <row r="415">
          <cell r="A415" t="str">
            <v>srk377</v>
          </cell>
          <cell r="B415" t="str">
            <v xml:space="preserve">Saging TR 3 x A3C 70  + N  70 </v>
          </cell>
          <cell r="C415" t="str">
            <v>Span</v>
          </cell>
          <cell r="E415">
            <v>13200</v>
          </cell>
          <cell r="F415">
            <v>14520.000000000002</v>
          </cell>
          <cell r="G415">
            <v>14500</v>
          </cell>
          <cell r="H415">
            <v>0.4</v>
          </cell>
        </row>
        <row r="416">
          <cell r="A416" t="str">
            <v>srk27</v>
          </cell>
          <cell r="B416" t="str">
            <v xml:space="preserve">Saging TR 2 x A3C 70 </v>
          </cell>
          <cell r="C416" t="str">
            <v>Span</v>
          </cell>
          <cell r="E416">
            <v>7620</v>
          </cell>
          <cell r="F416">
            <v>8382</v>
          </cell>
          <cell r="G416">
            <v>8300</v>
          </cell>
          <cell r="H416">
            <v>0.4</v>
          </cell>
        </row>
        <row r="417">
          <cell r="A417" t="str">
            <v>srk25555</v>
          </cell>
          <cell r="B417" t="str">
            <v xml:space="preserve">Saging TR 2 x A3C 55  + N  55 </v>
          </cell>
          <cell r="C417" t="str">
            <v>Span</v>
          </cell>
          <cell r="E417">
            <v>6600</v>
          </cell>
          <cell r="F417">
            <v>7260.0000000000009</v>
          </cell>
          <cell r="G417">
            <v>7200</v>
          </cell>
          <cell r="H417">
            <v>0.4</v>
          </cell>
        </row>
        <row r="418">
          <cell r="A418" t="str">
            <v>srk255</v>
          </cell>
          <cell r="B418" t="str">
            <v xml:space="preserve">Saging TR 2 x A3C 55 </v>
          </cell>
          <cell r="C418" t="str">
            <v>Span</v>
          </cell>
          <cell r="E418">
            <v>5580</v>
          </cell>
          <cell r="F418">
            <v>6138.0000000000009</v>
          </cell>
          <cell r="G418">
            <v>6100</v>
          </cell>
          <cell r="H418">
            <v>0.4</v>
          </cell>
        </row>
        <row r="419">
          <cell r="A419" t="str">
            <v>srk235</v>
          </cell>
          <cell r="B419" t="str">
            <v xml:space="preserve">Saging TR 2 x A3C 35 </v>
          </cell>
          <cell r="C419" t="str">
            <v>Span</v>
          </cell>
          <cell r="E419">
            <v>4950</v>
          </cell>
          <cell r="F419">
            <v>5445</v>
          </cell>
          <cell r="G419">
            <v>5400</v>
          </cell>
          <cell r="H419">
            <v>0.4</v>
          </cell>
        </row>
        <row r="420">
          <cell r="A420" t="str">
            <v>srk335</v>
          </cell>
          <cell r="B420" t="str">
            <v>Saging TR 3 x A3C 35</v>
          </cell>
          <cell r="C420" t="str">
            <v>Span</v>
          </cell>
          <cell r="E420">
            <v>5700</v>
          </cell>
          <cell r="F420">
            <v>6270.0000000000009</v>
          </cell>
          <cell r="G420">
            <v>6200</v>
          </cell>
          <cell r="H420">
            <v>0.4</v>
          </cell>
        </row>
        <row r="421">
          <cell r="A421" t="str">
            <v>srk33535</v>
          </cell>
          <cell r="B421" t="str">
            <v>Saging TR 3 x A3C 35 + N35</v>
          </cell>
          <cell r="C421" t="str">
            <v>Span</v>
          </cell>
          <cell r="E421">
            <v>7200</v>
          </cell>
          <cell r="F421">
            <v>7920.0000000000009</v>
          </cell>
          <cell r="G421">
            <v>7900</v>
          </cell>
          <cell r="H421">
            <v>0.4</v>
          </cell>
        </row>
        <row r="422">
          <cell r="A422" t="str">
            <v>srk225</v>
          </cell>
          <cell r="B422" t="str">
            <v xml:space="preserve">Saging TR 2 x A3C 35 </v>
          </cell>
          <cell r="C422" t="str">
            <v>Span</v>
          </cell>
          <cell r="E422">
            <v>4500</v>
          </cell>
          <cell r="F422">
            <v>4950</v>
          </cell>
          <cell r="G422">
            <v>4900</v>
          </cell>
          <cell r="H422">
            <v>0.4</v>
          </cell>
        </row>
        <row r="423">
          <cell r="A423" t="str">
            <v>srk325</v>
          </cell>
          <cell r="B423" t="str">
            <v>Saging TR 3 x A3C 25</v>
          </cell>
          <cell r="C423" t="str">
            <v>Span</v>
          </cell>
          <cell r="E423">
            <v>5100</v>
          </cell>
          <cell r="F423">
            <v>5610</v>
          </cell>
          <cell r="G423">
            <v>5600</v>
          </cell>
          <cell r="H423">
            <v>0.4</v>
          </cell>
        </row>
        <row r="424">
          <cell r="A424" t="str">
            <v>srk35555</v>
          </cell>
          <cell r="B424" t="str">
            <v>Saging TR 3 x A3C 55 + N55</v>
          </cell>
          <cell r="C424" t="str">
            <v>Span</v>
          </cell>
          <cell r="E424">
            <v>7200</v>
          </cell>
          <cell r="F424">
            <v>7920.0000000000009</v>
          </cell>
          <cell r="G424">
            <v>7900</v>
          </cell>
          <cell r="H424">
            <v>0.4</v>
          </cell>
        </row>
        <row r="425">
          <cell r="F425">
            <v>0</v>
          </cell>
          <cell r="G425">
            <v>0</v>
          </cell>
        </row>
        <row r="426">
          <cell r="A426" t="str">
            <v>brk277</v>
          </cell>
          <cell r="B426" t="str">
            <v xml:space="preserve">  Bongkar TR 2 x A3C 70  + N  70 </v>
          </cell>
          <cell r="C426" t="str">
            <v>Span</v>
          </cell>
          <cell r="D426">
            <v>53742</v>
          </cell>
          <cell r="E426">
            <v>14300</v>
          </cell>
          <cell r="F426">
            <v>15730.000000000002</v>
          </cell>
          <cell r="G426">
            <v>15700</v>
          </cell>
          <cell r="H426">
            <v>0.4</v>
          </cell>
        </row>
        <row r="427">
          <cell r="A427" t="str">
            <v>brk2735</v>
          </cell>
          <cell r="B427" t="str">
            <v xml:space="preserve">  Bongkar TR 2 x A3C 70  + N  35 </v>
          </cell>
          <cell r="C427" t="str">
            <v>Span</v>
          </cell>
          <cell r="D427">
            <v>48576</v>
          </cell>
          <cell r="E427">
            <v>12900</v>
          </cell>
          <cell r="F427">
            <v>14190.000000000002</v>
          </cell>
          <cell r="G427">
            <v>14100</v>
          </cell>
          <cell r="H427">
            <v>0.4</v>
          </cell>
        </row>
        <row r="428">
          <cell r="A428" t="str">
            <v>brk3735</v>
          </cell>
          <cell r="B428" t="str">
            <v xml:space="preserve">  Bongkar TR 3 x A3C 70  + N  35 </v>
          </cell>
          <cell r="C428" t="str">
            <v>Span</v>
          </cell>
          <cell r="D428">
            <v>64077</v>
          </cell>
          <cell r="E428">
            <v>17000</v>
          </cell>
          <cell r="F428">
            <v>18700</v>
          </cell>
          <cell r="G428">
            <v>18700</v>
          </cell>
          <cell r="H428">
            <v>0.4</v>
          </cell>
        </row>
        <row r="429">
          <cell r="A429" t="str">
            <v>brk377</v>
          </cell>
          <cell r="B429" t="str">
            <v xml:space="preserve">  Bongkar TR 3 x A3C 70  + N  70</v>
          </cell>
          <cell r="C429" t="str">
            <v>Span</v>
          </cell>
          <cell r="D429">
            <v>66000</v>
          </cell>
          <cell r="E429">
            <v>17600</v>
          </cell>
          <cell r="F429">
            <v>19360</v>
          </cell>
          <cell r="G429">
            <v>19300</v>
          </cell>
          <cell r="H429">
            <v>0.4</v>
          </cell>
        </row>
        <row r="430">
          <cell r="A430" t="str">
            <v>brk27</v>
          </cell>
          <cell r="B430" t="str">
            <v xml:space="preserve">  Bongkar TR 2 x A3C 70 </v>
          </cell>
          <cell r="C430" t="str">
            <v>Span</v>
          </cell>
          <cell r="D430">
            <v>38241</v>
          </cell>
          <cell r="E430">
            <v>10100</v>
          </cell>
          <cell r="F430">
            <v>11110</v>
          </cell>
          <cell r="G430">
            <v>11100</v>
          </cell>
          <cell r="H430">
            <v>0.4</v>
          </cell>
        </row>
        <row r="431">
          <cell r="A431" t="str">
            <v>brk25555</v>
          </cell>
          <cell r="B431" t="str">
            <v xml:space="preserve">  Bongkar TR 2 x A3C 55  + N  55 </v>
          </cell>
          <cell r="C431" t="str">
            <v>Span</v>
          </cell>
          <cell r="D431">
            <v>33072</v>
          </cell>
          <cell r="E431">
            <v>8800</v>
          </cell>
          <cell r="F431">
            <v>9680</v>
          </cell>
          <cell r="G431">
            <v>9600</v>
          </cell>
          <cell r="H431">
            <v>0.4</v>
          </cell>
        </row>
        <row r="432">
          <cell r="A432" t="str">
            <v>brk255</v>
          </cell>
          <cell r="B432" t="str">
            <v xml:space="preserve">  Bongkar TR 2 x A3C 55 </v>
          </cell>
          <cell r="C432" t="str">
            <v>Span</v>
          </cell>
          <cell r="D432">
            <v>27906</v>
          </cell>
          <cell r="E432">
            <v>7400</v>
          </cell>
          <cell r="F432">
            <v>8140.0000000000009</v>
          </cell>
          <cell r="G432">
            <v>8100</v>
          </cell>
          <cell r="H432">
            <v>0.4</v>
          </cell>
        </row>
        <row r="433">
          <cell r="A433" t="str">
            <v>brk235</v>
          </cell>
          <cell r="B433" t="str">
            <v xml:space="preserve">  Bongkar TR 2 x A3C 35 </v>
          </cell>
          <cell r="C433" t="str">
            <v>Span</v>
          </cell>
          <cell r="D433">
            <v>24804</v>
          </cell>
          <cell r="E433">
            <v>6600</v>
          </cell>
          <cell r="F433">
            <v>7260.0000000000009</v>
          </cell>
          <cell r="G433">
            <v>7200</v>
          </cell>
          <cell r="H433">
            <v>0.4</v>
          </cell>
        </row>
        <row r="434">
          <cell r="A434" t="str">
            <v>brk335</v>
          </cell>
          <cell r="B434" t="str">
            <v xml:space="preserve">  Bongkar TR 3 x A3C 35 mm3</v>
          </cell>
          <cell r="C434" t="str">
            <v>Span</v>
          </cell>
          <cell r="D434">
            <v>37206</v>
          </cell>
          <cell r="E434">
            <v>7600</v>
          </cell>
          <cell r="F434">
            <v>8360</v>
          </cell>
          <cell r="G434">
            <v>8300</v>
          </cell>
          <cell r="H434">
            <v>0.4</v>
          </cell>
        </row>
        <row r="435">
          <cell r="A435" t="str">
            <v>brk33535</v>
          </cell>
          <cell r="B435" t="str">
            <v xml:space="preserve">  Bongkar TR 3 x A3C 35 mm3 + N 35</v>
          </cell>
          <cell r="C435" t="str">
            <v>Span</v>
          </cell>
          <cell r="D435">
            <v>49608</v>
          </cell>
          <cell r="E435">
            <v>9600</v>
          </cell>
          <cell r="F435">
            <v>10560</v>
          </cell>
          <cell r="G435">
            <v>10500</v>
          </cell>
          <cell r="H435">
            <v>0.4</v>
          </cell>
        </row>
        <row r="436">
          <cell r="A436" t="str">
            <v>brk225</v>
          </cell>
          <cell r="B436" t="str">
            <v xml:space="preserve">  Bongkar TR 2 x A3C 25 </v>
          </cell>
          <cell r="C436" t="str">
            <v>Span</v>
          </cell>
          <cell r="D436">
            <v>24804</v>
          </cell>
          <cell r="E436">
            <v>6000</v>
          </cell>
          <cell r="F436">
            <v>6600.0000000000009</v>
          </cell>
          <cell r="G436">
            <v>6600</v>
          </cell>
          <cell r="H436">
            <v>0.4</v>
          </cell>
        </row>
        <row r="437">
          <cell r="A437" t="str">
            <v>brk325</v>
          </cell>
          <cell r="B437" t="str">
            <v xml:space="preserve">  Bongkar TR 3 x A3C 25 mm3</v>
          </cell>
          <cell r="C437" t="str">
            <v>Span</v>
          </cell>
          <cell r="D437">
            <v>37206</v>
          </cell>
          <cell r="E437">
            <v>6800</v>
          </cell>
          <cell r="F437">
            <v>7480.0000000000009</v>
          </cell>
          <cell r="G437">
            <v>7400</v>
          </cell>
          <cell r="H437">
            <v>0.4</v>
          </cell>
        </row>
        <row r="438">
          <cell r="A438" t="str">
            <v>brk35555</v>
          </cell>
          <cell r="B438" t="str">
            <v xml:space="preserve">  Bongkar TR 3 x A3C 55 mm3 + N 55</v>
          </cell>
          <cell r="C438" t="str">
            <v>Span</v>
          </cell>
          <cell r="D438">
            <v>55812</v>
          </cell>
          <cell r="E438">
            <v>9600</v>
          </cell>
          <cell r="F438">
            <v>10560</v>
          </cell>
          <cell r="G438">
            <v>10500</v>
          </cell>
          <cell r="H438">
            <v>0.4</v>
          </cell>
        </row>
        <row r="439">
          <cell r="A439" t="str">
            <v>brk275</v>
          </cell>
          <cell r="B439" t="str">
            <v xml:space="preserve">  Bongkar TR 2 x A3C 70  + N  50</v>
          </cell>
          <cell r="C439" t="str">
            <v>Span</v>
          </cell>
          <cell r="E439">
            <v>12900</v>
          </cell>
          <cell r="F439">
            <v>14190.000000000002</v>
          </cell>
          <cell r="G439">
            <v>14100</v>
          </cell>
        </row>
        <row r="440">
          <cell r="A440" t="str">
            <v>brk13515</v>
          </cell>
          <cell r="B440" t="str">
            <v xml:space="preserve">  Bongkar TR 1 x A3C 35  + 2 x 150 </v>
          </cell>
          <cell r="C440" t="str">
            <v>Span</v>
          </cell>
          <cell r="E440">
            <v>13500</v>
          </cell>
          <cell r="F440">
            <v>14850.000000000002</v>
          </cell>
          <cell r="G440">
            <v>14800</v>
          </cell>
        </row>
        <row r="441">
          <cell r="F441">
            <v>0</v>
          </cell>
          <cell r="G441">
            <v>0</v>
          </cell>
        </row>
        <row r="442">
          <cell r="B442" t="str">
            <v>PENARIKAN KABEL</v>
          </cell>
          <cell r="F442">
            <v>0</v>
          </cell>
          <cell r="G442">
            <v>0</v>
          </cell>
        </row>
        <row r="443">
          <cell r="A443" t="str">
            <v>RL375</v>
          </cell>
          <cell r="B443" t="str">
            <v>Tarik LVTC 3 x 70 + N 50 mm2</v>
          </cell>
          <cell r="C443" t="str">
            <v>Span</v>
          </cell>
          <cell r="D443">
            <v>89570</v>
          </cell>
          <cell r="E443">
            <v>35800</v>
          </cell>
          <cell r="F443">
            <v>39380</v>
          </cell>
          <cell r="G443">
            <v>39300</v>
          </cell>
          <cell r="H443">
            <v>0.4</v>
          </cell>
        </row>
        <row r="444">
          <cell r="A444" t="str">
            <v>RL377</v>
          </cell>
          <cell r="B444" t="str">
            <v>Tarik LVTC 3 x 70 + N 70 mm2</v>
          </cell>
          <cell r="C444" t="str">
            <v>Span</v>
          </cell>
          <cell r="D444">
            <v>89570</v>
          </cell>
          <cell r="E444">
            <v>35800</v>
          </cell>
          <cell r="F444">
            <v>39380</v>
          </cell>
          <cell r="G444">
            <v>39300</v>
          </cell>
          <cell r="H444">
            <v>0.4</v>
          </cell>
        </row>
        <row r="445">
          <cell r="A445" t="str">
            <v>RL275</v>
          </cell>
          <cell r="B445" t="str">
            <v>Tarik LVTC 2 x 70 + N 50 mm2</v>
          </cell>
          <cell r="C445" t="str">
            <v>Span</v>
          </cell>
          <cell r="D445">
            <v>72345</v>
          </cell>
          <cell r="E445">
            <v>28900</v>
          </cell>
          <cell r="F445">
            <v>31790.000000000004</v>
          </cell>
          <cell r="G445">
            <v>31700</v>
          </cell>
          <cell r="H445">
            <v>0.4</v>
          </cell>
        </row>
        <row r="446">
          <cell r="A446" t="str">
            <v>RL3535</v>
          </cell>
          <cell r="B446" t="str">
            <v xml:space="preserve">Tarik LVTC 3 x 50 + N 35 </v>
          </cell>
          <cell r="C446" t="str">
            <v>Span</v>
          </cell>
          <cell r="D446">
            <v>63735</v>
          </cell>
          <cell r="E446">
            <v>25400</v>
          </cell>
          <cell r="F446">
            <v>27940.000000000004</v>
          </cell>
          <cell r="G446">
            <v>27900</v>
          </cell>
          <cell r="H446">
            <v>0.4</v>
          </cell>
        </row>
        <row r="447">
          <cell r="A447" t="str">
            <v>RL255</v>
          </cell>
          <cell r="B447" t="str">
            <v xml:space="preserve">Tarik LVTC 2 x 50 + N 50 </v>
          </cell>
          <cell r="C447" t="str">
            <v>Span</v>
          </cell>
          <cell r="D447">
            <v>55120</v>
          </cell>
          <cell r="E447">
            <v>22000</v>
          </cell>
          <cell r="F447">
            <v>24200.000000000004</v>
          </cell>
          <cell r="G447">
            <v>24200</v>
          </cell>
          <cell r="H447">
            <v>0.4</v>
          </cell>
        </row>
        <row r="448">
          <cell r="A448" t="str">
            <v>RL2535</v>
          </cell>
          <cell r="B448" t="str">
            <v xml:space="preserve">Tarik LVTC 2 x 50 + N 35 </v>
          </cell>
          <cell r="C448" t="str">
            <v>Span</v>
          </cell>
          <cell r="D448">
            <v>55120</v>
          </cell>
          <cell r="E448">
            <v>22000</v>
          </cell>
          <cell r="F448">
            <v>24200.000000000004</v>
          </cell>
          <cell r="G448">
            <v>24200</v>
          </cell>
          <cell r="H448">
            <v>0.4</v>
          </cell>
        </row>
        <row r="449">
          <cell r="A449" t="str">
            <v>RL2355</v>
          </cell>
          <cell r="B449" t="str">
            <v xml:space="preserve">Tarik LVTC 2 x 35 + N 50 </v>
          </cell>
          <cell r="C449" t="str">
            <v>Span</v>
          </cell>
          <cell r="D449">
            <v>46510</v>
          </cell>
          <cell r="E449">
            <v>18600</v>
          </cell>
          <cell r="F449">
            <v>20460</v>
          </cell>
          <cell r="G449">
            <v>20400</v>
          </cell>
          <cell r="H449">
            <v>0.4</v>
          </cell>
        </row>
        <row r="450">
          <cell r="A450" t="str">
            <v>RL23535</v>
          </cell>
          <cell r="B450" t="str">
            <v xml:space="preserve">Tarik LVTC 2 x 35 + N 35 </v>
          </cell>
          <cell r="C450" t="str">
            <v>Span</v>
          </cell>
          <cell r="D450">
            <v>46510</v>
          </cell>
          <cell r="E450">
            <v>18600</v>
          </cell>
          <cell r="F450">
            <v>20460</v>
          </cell>
          <cell r="G450">
            <v>20400</v>
          </cell>
          <cell r="H450">
            <v>0.4</v>
          </cell>
        </row>
        <row r="451">
          <cell r="A451" t="str">
            <v>RL22525</v>
          </cell>
          <cell r="B451" t="str">
            <v xml:space="preserve">Tarik LVTC 2 x 25 + N 25 </v>
          </cell>
          <cell r="C451" t="str">
            <v>Span</v>
          </cell>
          <cell r="D451">
            <v>46510</v>
          </cell>
          <cell r="E451">
            <v>18600</v>
          </cell>
          <cell r="F451">
            <v>20460</v>
          </cell>
          <cell r="G451">
            <v>20400</v>
          </cell>
          <cell r="H451">
            <v>0.4</v>
          </cell>
        </row>
        <row r="452">
          <cell r="A452" t="str">
            <v>RL3355</v>
          </cell>
          <cell r="B452" t="str">
            <v xml:space="preserve">Tarik LVTC 3 x 35 + N 50 </v>
          </cell>
          <cell r="C452" t="str">
            <v>Span</v>
          </cell>
          <cell r="D452">
            <v>66000</v>
          </cell>
          <cell r="E452">
            <v>24000</v>
          </cell>
          <cell r="F452">
            <v>26400.000000000004</v>
          </cell>
          <cell r="G452">
            <v>26400</v>
          </cell>
          <cell r="H452">
            <v>0.4</v>
          </cell>
        </row>
        <row r="453">
          <cell r="A453" t="str">
            <v>RL32525</v>
          </cell>
          <cell r="B453" t="str">
            <v xml:space="preserve">Tarik LVTC 3 x 25 + N 25 </v>
          </cell>
          <cell r="C453" t="str">
            <v>Span</v>
          </cell>
          <cell r="D453">
            <v>62013.333333333336</v>
          </cell>
          <cell r="E453">
            <v>20000</v>
          </cell>
          <cell r="F453">
            <v>22000</v>
          </cell>
          <cell r="G453">
            <v>22000</v>
          </cell>
          <cell r="H453">
            <v>0.4</v>
          </cell>
        </row>
        <row r="454">
          <cell r="A454" t="str">
            <v>RL216</v>
          </cell>
          <cell r="B454" t="str">
            <v>Tarik LVTC 2 X 16</v>
          </cell>
          <cell r="C454" t="str">
            <v>Span</v>
          </cell>
          <cell r="D454">
            <v>15000</v>
          </cell>
          <cell r="E454">
            <v>5000</v>
          </cell>
          <cell r="F454">
            <v>5500</v>
          </cell>
          <cell r="G454">
            <v>5500</v>
          </cell>
        </row>
        <row r="455">
          <cell r="A455" t="str">
            <v>RL210</v>
          </cell>
          <cell r="B455" t="str">
            <v>Tarik LVTC 2 X 10</v>
          </cell>
          <cell r="C455" t="str">
            <v>Span</v>
          </cell>
          <cell r="D455">
            <v>10000</v>
          </cell>
          <cell r="E455">
            <v>3000</v>
          </cell>
          <cell r="F455">
            <v>3300.0000000000005</v>
          </cell>
          <cell r="G455">
            <v>3300</v>
          </cell>
          <cell r="H455">
            <v>0.4</v>
          </cell>
        </row>
        <row r="456">
          <cell r="A456" t="str">
            <v>RL250</v>
          </cell>
          <cell r="B456" t="str">
            <v>Tarik LVTC 2 x 50</v>
          </cell>
          <cell r="C456" t="str">
            <v>Span</v>
          </cell>
          <cell r="D456">
            <v>50500</v>
          </cell>
          <cell r="E456">
            <v>17500</v>
          </cell>
          <cell r="F456">
            <v>19250</v>
          </cell>
          <cell r="G456">
            <v>19200</v>
          </cell>
        </row>
        <row r="457">
          <cell r="A457" t="str">
            <v>RL27</v>
          </cell>
          <cell r="B457" t="str">
            <v>Tarik LVTC 2 x 70</v>
          </cell>
          <cell r="C457" t="str">
            <v>Span</v>
          </cell>
          <cell r="D457">
            <v>72345</v>
          </cell>
          <cell r="E457">
            <v>22000</v>
          </cell>
          <cell r="F457">
            <v>24200.000000000004</v>
          </cell>
          <cell r="G457">
            <v>24200</v>
          </cell>
          <cell r="H457">
            <v>0.4</v>
          </cell>
        </row>
        <row r="458">
          <cell r="A458" t="str">
            <v>RL21616</v>
          </cell>
          <cell r="B458" t="str">
            <v>Tarik LVTC 2 X 16 + N 16</v>
          </cell>
          <cell r="C458" t="str">
            <v>Span</v>
          </cell>
          <cell r="D458">
            <v>22500</v>
          </cell>
          <cell r="E458">
            <v>6000</v>
          </cell>
          <cell r="F458">
            <v>6600.0000000000009</v>
          </cell>
          <cell r="G458">
            <v>6600</v>
          </cell>
        </row>
        <row r="459">
          <cell r="A459" t="str">
            <v>RL23525</v>
          </cell>
          <cell r="B459" t="str">
            <v>Tarik LVTC 2 x 35 + N 25</v>
          </cell>
          <cell r="C459" t="str">
            <v>Span</v>
          </cell>
          <cell r="D459">
            <v>46510</v>
          </cell>
          <cell r="E459">
            <v>18600</v>
          </cell>
          <cell r="F459">
            <v>20460</v>
          </cell>
          <cell r="G459">
            <v>20400</v>
          </cell>
          <cell r="H459">
            <v>0.4</v>
          </cell>
        </row>
        <row r="460">
          <cell r="A460" t="str">
            <v>RL21010</v>
          </cell>
          <cell r="B460" t="str">
            <v>Tarik LVTC 2 X 10 + N 10</v>
          </cell>
          <cell r="C460" t="str">
            <v>Span</v>
          </cell>
          <cell r="D460">
            <v>15000</v>
          </cell>
          <cell r="E460">
            <v>6000</v>
          </cell>
          <cell r="F460">
            <v>6600.0000000000009</v>
          </cell>
          <cell r="G460">
            <v>6600</v>
          </cell>
          <cell r="H460">
            <v>0.4</v>
          </cell>
        </row>
        <row r="461">
          <cell r="A461" t="str">
            <v>RL31616</v>
          </cell>
          <cell r="B461" t="str">
            <v>Tarik LVTC 3 X 16 + N 16</v>
          </cell>
          <cell r="C461" t="str">
            <v>Span</v>
          </cell>
          <cell r="D461">
            <v>30000</v>
          </cell>
          <cell r="E461">
            <v>7000</v>
          </cell>
          <cell r="F461">
            <v>7700.0000000000009</v>
          </cell>
          <cell r="G461">
            <v>7700</v>
          </cell>
        </row>
        <row r="462">
          <cell r="A462" t="str">
            <v>RL33525</v>
          </cell>
          <cell r="B462" t="str">
            <v>Tarik LVTC 3 x 35 + N 25</v>
          </cell>
          <cell r="C462" t="str">
            <v>Span</v>
          </cell>
          <cell r="D462">
            <v>61750</v>
          </cell>
          <cell r="E462">
            <v>22500</v>
          </cell>
          <cell r="F462">
            <v>24750.000000000004</v>
          </cell>
          <cell r="G462">
            <v>24700</v>
          </cell>
          <cell r="H462">
            <v>0.4</v>
          </cell>
        </row>
        <row r="463">
          <cell r="A463" t="str">
            <v>RL235</v>
          </cell>
          <cell r="B463" t="str">
            <v xml:space="preserve">Tarik LVTC 2 x 35 </v>
          </cell>
          <cell r="C463" t="str">
            <v>Span</v>
          </cell>
          <cell r="D463">
            <v>46510</v>
          </cell>
          <cell r="E463">
            <v>15000</v>
          </cell>
          <cell r="F463">
            <v>16500</v>
          </cell>
          <cell r="G463">
            <v>16500</v>
          </cell>
          <cell r="H463">
            <v>0.4</v>
          </cell>
        </row>
        <row r="464">
          <cell r="F464">
            <v>0</v>
          </cell>
          <cell r="G464">
            <v>0</v>
          </cell>
        </row>
        <row r="465">
          <cell r="A465" t="str">
            <v>BRL375</v>
          </cell>
          <cell r="B465" t="str">
            <v xml:space="preserve">  Bongkar LVTC 3 x 70 + N 50 </v>
          </cell>
          <cell r="C465" t="str">
            <v>Span</v>
          </cell>
          <cell r="D465">
            <v>53742</v>
          </cell>
          <cell r="E465">
            <v>14300</v>
          </cell>
          <cell r="F465">
            <v>15730.000000000002</v>
          </cell>
          <cell r="G465">
            <v>15700</v>
          </cell>
          <cell r="H465">
            <v>0.4</v>
          </cell>
        </row>
        <row r="466">
          <cell r="A466" t="str">
            <v>BRL377</v>
          </cell>
          <cell r="B466" t="str">
            <v xml:space="preserve">  Bongkar LVTC 3 x 70 + N 70</v>
          </cell>
          <cell r="C466" t="str">
            <v>Span</v>
          </cell>
          <cell r="D466">
            <v>53742</v>
          </cell>
          <cell r="E466">
            <v>14300</v>
          </cell>
          <cell r="F466">
            <v>15730.000000000002</v>
          </cell>
          <cell r="G466">
            <v>15700</v>
          </cell>
          <cell r="H466">
            <v>0.4</v>
          </cell>
        </row>
        <row r="467">
          <cell r="A467" t="str">
            <v>BRL275</v>
          </cell>
          <cell r="B467" t="str">
            <v xml:space="preserve">  Bongkar LVTC 2 x 70 + N 50 </v>
          </cell>
          <cell r="C467" t="str">
            <v>Span</v>
          </cell>
          <cell r="D467">
            <v>43407</v>
          </cell>
          <cell r="E467">
            <v>11500</v>
          </cell>
          <cell r="F467">
            <v>12650.000000000002</v>
          </cell>
          <cell r="G467">
            <v>12600</v>
          </cell>
          <cell r="H467">
            <v>0.4</v>
          </cell>
        </row>
        <row r="468">
          <cell r="A468" t="str">
            <v>BRL3535</v>
          </cell>
          <cell r="B468" t="str">
            <v xml:space="preserve">  Bongkar LVTC 3 x 50 + N 35 </v>
          </cell>
          <cell r="C468" t="str">
            <v>Span</v>
          </cell>
          <cell r="D468">
            <v>38241</v>
          </cell>
          <cell r="E468">
            <v>10100</v>
          </cell>
          <cell r="F468">
            <v>11110</v>
          </cell>
          <cell r="G468">
            <v>11100</v>
          </cell>
          <cell r="H468">
            <v>0.4</v>
          </cell>
        </row>
        <row r="469">
          <cell r="A469" t="str">
            <v>BRL255</v>
          </cell>
          <cell r="B469" t="str">
            <v xml:space="preserve">  Bongkar LVTC 2 x 50 + N 50 </v>
          </cell>
          <cell r="C469" t="str">
            <v>Span</v>
          </cell>
          <cell r="D469">
            <v>33072</v>
          </cell>
          <cell r="E469">
            <v>8800</v>
          </cell>
          <cell r="F469">
            <v>9680</v>
          </cell>
          <cell r="G469">
            <v>9600</v>
          </cell>
          <cell r="H469">
            <v>0.4</v>
          </cell>
        </row>
        <row r="470">
          <cell r="A470" t="str">
            <v>BRL2535</v>
          </cell>
          <cell r="B470" t="str">
            <v xml:space="preserve">  Bongkar LVTC 2 x 50 + N 35 </v>
          </cell>
          <cell r="C470" t="str">
            <v>Span</v>
          </cell>
          <cell r="D470">
            <v>33072</v>
          </cell>
          <cell r="E470">
            <v>8800</v>
          </cell>
          <cell r="F470">
            <v>9680</v>
          </cell>
          <cell r="G470">
            <v>9600</v>
          </cell>
          <cell r="H470">
            <v>0.4</v>
          </cell>
        </row>
        <row r="471">
          <cell r="A471" t="str">
            <v>BRL2355</v>
          </cell>
          <cell r="B471" t="str">
            <v xml:space="preserve">  Bongkar LVTC 2 x 35 + N 50 </v>
          </cell>
          <cell r="C471" t="str">
            <v>Span</v>
          </cell>
          <cell r="D471">
            <v>27906</v>
          </cell>
          <cell r="E471">
            <v>7400</v>
          </cell>
          <cell r="F471">
            <v>8140.0000000000009</v>
          </cell>
          <cell r="G471">
            <v>8100</v>
          </cell>
          <cell r="H471">
            <v>0.4</v>
          </cell>
        </row>
        <row r="472">
          <cell r="A472" t="str">
            <v>BRL23535</v>
          </cell>
          <cell r="B472" t="str">
            <v xml:space="preserve">  Bongkar LVTC 2 x 35 + N 35 </v>
          </cell>
          <cell r="C472" t="str">
            <v>Span</v>
          </cell>
          <cell r="D472">
            <v>27906</v>
          </cell>
          <cell r="E472">
            <v>7400</v>
          </cell>
          <cell r="F472">
            <v>8140.0000000000009</v>
          </cell>
          <cell r="G472">
            <v>8100</v>
          </cell>
          <cell r="H472">
            <v>0.4</v>
          </cell>
        </row>
        <row r="473">
          <cell r="A473" t="str">
            <v>BRL22525</v>
          </cell>
          <cell r="B473" t="str">
            <v xml:space="preserve">  Bongkar LVTC 2 x 25 + N 25 </v>
          </cell>
          <cell r="C473" t="str">
            <v>Span</v>
          </cell>
          <cell r="D473">
            <v>27906</v>
          </cell>
          <cell r="E473">
            <v>7400</v>
          </cell>
          <cell r="F473">
            <v>8140.0000000000009</v>
          </cell>
          <cell r="G473">
            <v>8100</v>
          </cell>
          <cell r="H473">
            <v>0.4</v>
          </cell>
        </row>
        <row r="474">
          <cell r="A474" t="str">
            <v>BRL3355</v>
          </cell>
          <cell r="B474" t="str">
            <v xml:space="preserve">  Bongkar LVTC 3 x 35 + N 50 </v>
          </cell>
          <cell r="C474" t="str">
            <v>Span</v>
          </cell>
          <cell r="D474">
            <v>39600</v>
          </cell>
          <cell r="E474">
            <v>9600</v>
          </cell>
          <cell r="F474">
            <v>10560</v>
          </cell>
          <cell r="G474">
            <v>10500</v>
          </cell>
          <cell r="H474">
            <v>0.4</v>
          </cell>
        </row>
        <row r="475">
          <cell r="A475" t="str">
            <v>BRL32525</v>
          </cell>
          <cell r="B475" t="str">
            <v xml:space="preserve">  Bongkar LVTC 3 x 25 + N 25 </v>
          </cell>
          <cell r="C475" t="str">
            <v>Span</v>
          </cell>
          <cell r="D475">
            <v>37208</v>
          </cell>
          <cell r="E475">
            <v>8000</v>
          </cell>
          <cell r="F475">
            <v>8800</v>
          </cell>
          <cell r="G475">
            <v>8800</v>
          </cell>
          <cell r="H475">
            <v>0.4</v>
          </cell>
        </row>
        <row r="476">
          <cell r="A476" t="str">
            <v>BRL216</v>
          </cell>
          <cell r="B476" t="str">
            <v xml:space="preserve">  Bongkar LVTC 2 X 16</v>
          </cell>
          <cell r="C476" t="str">
            <v>Span</v>
          </cell>
          <cell r="D476">
            <v>9000</v>
          </cell>
          <cell r="E476">
            <v>2000</v>
          </cell>
          <cell r="F476">
            <v>2200</v>
          </cell>
          <cell r="G476">
            <v>2200</v>
          </cell>
          <cell r="H476">
            <v>0.4</v>
          </cell>
        </row>
        <row r="477">
          <cell r="A477" t="str">
            <v>BRL210</v>
          </cell>
          <cell r="B477" t="str">
            <v xml:space="preserve">  Bongkar LVTC 2 X 10</v>
          </cell>
          <cell r="C477" t="str">
            <v>Span</v>
          </cell>
          <cell r="D477">
            <v>6000</v>
          </cell>
          <cell r="E477">
            <v>1600</v>
          </cell>
          <cell r="F477">
            <v>1760.0000000000002</v>
          </cell>
          <cell r="G477">
            <v>1700</v>
          </cell>
          <cell r="H477">
            <v>0.4</v>
          </cell>
        </row>
        <row r="478">
          <cell r="A478" t="str">
            <v>brl25</v>
          </cell>
          <cell r="B478" t="str">
            <v xml:space="preserve">  Bongkar LVTC 2 X 50</v>
          </cell>
          <cell r="C478" t="str">
            <v>Span</v>
          </cell>
          <cell r="D478">
            <v>30300</v>
          </cell>
          <cell r="E478">
            <v>7000</v>
          </cell>
          <cell r="F478">
            <v>7700.0000000000009</v>
          </cell>
          <cell r="G478">
            <v>7700</v>
          </cell>
          <cell r="H478">
            <v>0.4</v>
          </cell>
        </row>
        <row r="479">
          <cell r="A479" t="str">
            <v>BRL27</v>
          </cell>
          <cell r="B479" t="str">
            <v xml:space="preserve">  Bongkar LVTC 2 x 70 </v>
          </cell>
          <cell r="C479" t="str">
            <v>Span</v>
          </cell>
          <cell r="D479">
            <v>13500</v>
          </cell>
          <cell r="E479">
            <v>8800</v>
          </cell>
          <cell r="F479">
            <v>9680</v>
          </cell>
          <cell r="G479">
            <v>9600</v>
          </cell>
          <cell r="H479">
            <v>0.4</v>
          </cell>
        </row>
        <row r="480">
          <cell r="A480" t="str">
            <v>BRL21616</v>
          </cell>
          <cell r="B480" t="str">
            <v xml:space="preserve">  Bongkar LVTC 3 X 16</v>
          </cell>
          <cell r="C480" t="str">
            <v>Span</v>
          </cell>
          <cell r="E480">
            <v>2400</v>
          </cell>
          <cell r="F480">
            <v>2640</v>
          </cell>
          <cell r="G480">
            <v>2600</v>
          </cell>
          <cell r="H480">
            <v>0.4</v>
          </cell>
        </row>
        <row r="481">
          <cell r="A481" t="str">
            <v>BRL23525</v>
          </cell>
          <cell r="B481" t="str">
            <v xml:space="preserve">  Bongkar LVTC 2 x 35 + N 25</v>
          </cell>
          <cell r="C481" t="str">
            <v>Span</v>
          </cell>
          <cell r="D481">
            <v>27906</v>
          </cell>
          <cell r="E481">
            <v>7400</v>
          </cell>
          <cell r="F481">
            <v>8140.0000000000009</v>
          </cell>
          <cell r="G481">
            <v>8100</v>
          </cell>
          <cell r="H481">
            <v>0.4</v>
          </cell>
        </row>
        <row r="482">
          <cell r="A482" t="str">
            <v>BRL21010</v>
          </cell>
          <cell r="B482" t="str">
            <v xml:space="preserve">  Bongkar LVTC 3 X 10</v>
          </cell>
          <cell r="C482" t="str">
            <v>Span</v>
          </cell>
          <cell r="D482">
            <v>9000</v>
          </cell>
          <cell r="E482">
            <v>2400</v>
          </cell>
          <cell r="F482">
            <v>2640</v>
          </cell>
          <cell r="G482">
            <v>2600</v>
          </cell>
          <cell r="H482">
            <v>0.4</v>
          </cell>
        </row>
        <row r="483">
          <cell r="A483" t="str">
            <v>bRL31616</v>
          </cell>
          <cell r="B483" t="str">
            <v xml:space="preserve">  Bongkar LVTC 3 X 16 + N 16</v>
          </cell>
          <cell r="C483" t="str">
            <v>Span</v>
          </cell>
          <cell r="D483">
            <v>18000</v>
          </cell>
          <cell r="E483">
            <v>2800</v>
          </cell>
          <cell r="F483">
            <v>3080.0000000000005</v>
          </cell>
          <cell r="G483">
            <v>3000</v>
          </cell>
          <cell r="H483">
            <v>0.4</v>
          </cell>
        </row>
        <row r="484">
          <cell r="A484" t="str">
            <v>BRL33525</v>
          </cell>
          <cell r="B484" t="str">
            <v xml:space="preserve">  Bongkar LVTC 3 x 35 + N 25</v>
          </cell>
          <cell r="C484" t="str">
            <v>Span</v>
          </cell>
          <cell r="D484">
            <v>37050</v>
          </cell>
          <cell r="E484">
            <v>9000</v>
          </cell>
          <cell r="F484">
            <v>9900</v>
          </cell>
          <cell r="G484">
            <v>9900</v>
          </cell>
          <cell r="H484">
            <v>0.4</v>
          </cell>
        </row>
        <row r="485">
          <cell r="A485" t="str">
            <v>BRL235</v>
          </cell>
          <cell r="B485" t="str">
            <v xml:space="preserve">  Bongkar LVTC 2 x 35</v>
          </cell>
          <cell r="C485" t="str">
            <v>Span</v>
          </cell>
          <cell r="D485">
            <v>27906</v>
          </cell>
          <cell r="E485">
            <v>6000</v>
          </cell>
          <cell r="F485">
            <v>6600.0000000000009</v>
          </cell>
          <cell r="G485">
            <v>6600</v>
          </cell>
          <cell r="H485">
            <v>0.4</v>
          </cell>
        </row>
        <row r="486">
          <cell r="D486">
            <v>0</v>
          </cell>
          <cell r="F486">
            <v>0</v>
          </cell>
          <cell r="G486">
            <v>0</v>
          </cell>
        </row>
        <row r="487">
          <cell r="A487" t="str">
            <v>SRL375</v>
          </cell>
          <cell r="B487" t="str">
            <v xml:space="preserve">  Saging LVTC 3 x 70 + N 50 </v>
          </cell>
          <cell r="C487" t="str">
            <v>Span</v>
          </cell>
          <cell r="D487">
            <v>89570</v>
          </cell>
          <cell r="E487">
            <v>10700</v>
          </cell>
          <cell r="F487">
            <v>11770.000000000002</v>
          </cell>
          <cell r="G487">
            <v>11700</v>
          </cell>
          <cell r="H487">
            <v>0.4</v>
          </cell>
        </row>
        <row r="488">
          <cell r="A488" t="str">
            <v>SRL377</v>
          </cell>
          <cell r="B488" t="str">
            <v xml:space="preserve">  Saging LVTC 3 x 70 + N 70</v>
          </cell>
          <cell r="C488" t="str">
            <v>Span</v>
          </cell>
          <cell r="D488">
            <v>89570</v>
          </cell>
          <cell r="E488">
            <v>10700</v>
          </cell>
          <cell r="F488">
            <v>11770.000000000002</v>
          </cell>
          <cell r="G488">
            <v>11700</v>
          </cell>
          <cell r="H488">
            <v>0.4</v>
          </cell>
        </row>
        <row r="489">
          <cell r="A489" t="str">
            <v>SRL275</v>
          </cell>
          <cell r="B489" t="str">
            <v xml:space="preserve">  Saging LVTC 2 x 70 + N 50 </v>
          </cell>
          <cell r="C489" t="str">
            <v>Span</v>
          </cell>
          <cell r="D489">
            <v>72345</v>
          </cell>
          <cell r="E489">
            <v>8600</v>
          </cell>
          <cell r="F489">
            <v>9460</v>
          </cell>
          <cell r="G489">
            <v>9400</v>
          </cell>
          <cell r="H489">
            <v>0.4</v>
          </cell>
        </row>
        <row r="490">
          <cell r="A490" t="str">
            <v>SRL3535</v>
          </cell>
          <cell r="B490" t="str">
            <v xml:space="preserve">  Saging LVTC 3 x 50 + N 35 </v>
          </cell>
          <cell r="C490" t="str">
            <v>Span</v>
          </cell>
          <cell r="D490">
            <v>63735</v>
          </cell>
          <cell r="E490">
            <v>7600</v>
          </cell>
          <cell r="F490">
            <v>8360</v>
          </cell>
          <cell r="G490">
            <v>8300</v>
          </cell>
          <cell r="H490">
            <v>0.4</v>
          </cell>
        </row>
        <row r="491">
          <cell r="A491" t="str">
            <v>SRL255</v>
          </cell>
          <cell r="B491" t="str">
            <v xml:space="preserve">  Saging LVTC 2 x 50 + N 50 </v>
          </cell>
          <cell r="C491" t="str">
            <v>Span</v>
          </cell>
          <cell r="D491">
            <v>55120</v>
          </cell>
          <cell r="E491">
            <v>6600</v>
          </cell>
          <cell r="F491">
            <v>7260.0000000000009</v>
          </cell>
          <cell r="G491">
            <v>7200</v>
          </cell>
          <cell r="H491">
            <v>0.4</v>
          </cell>
        </row>
        <row r="492">
          <cell r="A492" t="str">
            <v>SRL2535</v>
          </cell>
          <cell r="B492" t="str">
            <v xml:space="preserve">  Saging LVTC 2 x 50 + N 35 </v>
          </cell>
          <cell r="C492" t="str">
            <v>Span</v>
          </cell>
          <cell r="D492">
            <v>55120</v>
          </cell>
          <cell r="E492">
            <v>6600</v>
          </cell>
          <cell r="F492">
            <v>7260.0000000000009</v>
          </cell>
          <cell r="G492">
            <v>7200</v>
          </cell>
          <cell r="H492">
            <v>0.4</v>
          </cell>
        </row>
        <row r="493">
          <cell r="A493" t="str">
            <v>SRL2355</v>
          </cell>
          <cell r="B493" t="str">
            <v xml:space="preserve">  Saging LVTC 2 x 35 + N 50 </v>
          </cell>
          <cell r="C493" t="str">
            <v>Span</v>
          </cell>
          <cell r="D493">
            <v>46510</v>
          </cell>
          <cell r="E493">
            <v>5500</v>
          </cell>
          <cell r="F493">
            <v>6050.0000000000009</v>
          </cell>
          <cell r="G493">
            <v>6000</v>
          </cell>
          <cell r="H493">
            <v>0.4</v>
          </cell>
        </row>
        <row r="494">
          <cell r="A494" t="str">
            <v>SRL23535</v>
          </cell>
          <cell r="B494" t="str">
            <v xml:space="preserve">  Saging LVTC 2 x 35 + N 35 </v>
          </cell>
          <cell r="C494" t="str">
            <v>Span</v>
          </cell>
          <cell r="D494">
            <v>46510</v>
          </cell>
          <cell r="E494">
            <v>5500</v>
          </cell>
          <cell r="F494">
            <v>6050.0000000000009</v>
          </cell>
          <cell r="G494">
            <v>6000</v>
          </cell>
          <cell r="H494">
            <v>0.4</v>
          </cell>
        </row>
        <row r="495">
          <cell r="A495" t="str">
            <v>SRL22525</v>
          </cell>
          <cell r="B495" t="str">
            <v xml:space="preserve">  Saging LVTC 2 x 25 + N 25 </v>
          </cell>
          <cell r="C495" t="str">
            <v>Span</v>
          </cell>
          <cell r="D495">
            <v>46510</v>
          </cell>
          <cell r="E495">
            <v>5500</v>
          </cell>
          <cell r="F495">
            <v>6050.0000000000009</v>
          </cell>
          <cell r="G495">
            <v>6000</v>
          </cell>
          <cell r="H495">
            <v>0.4</v>
          </cell>
        </row>
        <row r="496">
          <cell r="A496" t="str">
            <v>SRL33525</v>
          </cell>
          <cell r="B496" t="str">
            <v xml:space="preserve">  Saging LVTC 3 x 35 + N 50</v>
          </cell>
          <cell r="C496" t="str">
            <v>Span</v>
          </cell>
          <cell r="D496">
            <v>66000</v>
          </cell>
          <cell r="E496">
            <v>7200</v>
          </cell>
          <cell r="F496">
            <v>7920.0000000000009</v>
          </cell>
          <cell r="G496">
            <v>7900</v>
          </cell>
          <cell r="H496">
            <v>0.4</v>
          </cell>
        </row>
        <row r="497">
          <cell r="A497" t="str">
            <v>SRL32525</v>
          </cell>
          <cell r="B497" t="str">
            <v xml:space="preserve">  Saging LVTC 3 x 25 + N 25 </v>
          </cell>
          <cell r="C497" t="str">
            <v>Span</v>
          </cell>
          <cell r="D497">
            <v>62013.333333333336</v>
          </cell>
          <cell r="E497">
            <v>6000</v>
          </cell>
          <cell r="F497">
            <v>6600.0000000000009</v>
          </cell>
          <cell r="G497">
            <v>6600</v>
          </cell>
          <cell r="H497">
            <v>0.4</v>
          </cell>
        </row>
        <row r="498">
          <cell r="A498" t="str">
            <v>SRL216</v>
          </cell>
          <cell r="B498" t="str">
            <v xml:space="preserve">  Saging LVTC 2 X 16</v>
          </cell>
          <cell r="C498" t="str">
            <v>Span</v>
          </cell>
          <cell r="D498">
            <v>15000</v>
          </cell>
          <cell r="E498">
            <v>1500</v>
          </cell>
          <cell r="F498">
            <v>1650.0000000000002</v>
          </cell>
          <cell r="G498">
            <v>1600</v>
          </cell>
          <cell r="H498">
            <v>0.4</v>
          </cell>
        </row>
        <row r="499">
          <cell r="A499" t="str">
            <v>SRL210</v>
          </cell>
          <cell r="B499" t="str">
            <v xml:space="preserve">  Saging LVTC 2 X 10</v>
          </cell>
          <cell r="C499" t="str">
            <v>Span</v>
          </cell>
          <cell r="D499">
            <v>10000</v>
          </cell>
          <cell r="E499">
            <v>1200</v>
          </cell>
          <cell r="F499">
            <v>1320</v>
          </cell>
          <cell r="G499">
            <v>1300</v>
          </cell>
          <cell r="H499">
            <v>0.4</v>
          </cell>
        </row>
        <row r="500">
          <cell r="A500" t="str">
            <v>SRL250</v>
          </cell>
          <cell r="B500" t="str">
            <v xml:space="preserve">  Saging  LVTC 2 x 50</v>
          </cell>
          <cell r="C500" t="str">
            <v>Span</v>
          </cell>
          <cell r="D500">
            <v>50500</v>
          </cell>
          <cell r="E500">
            <v>5200</v>
          </cell>
          <cell r="F500">
            <v>5720.0000000000009</v>
          </cell>
          <cell r="G500">
            <v>5700</v>
          </cell>
        </row>
        <row r="501">
          <cell r="A501" t="str">
            <v>SRL27</v>
          </cell>
          <cell r="B501" t="str">
            <v xml:space="preserve">  Saging LVTC 2 x 70</v>
          </cell>
          <cell r="C501" t="str">
            <v>Span</v>
          </cell>
          <cell r="D501">
            <v>72345</v>
          </cell>
          <cell r="E501">
            <v>6600</v>
          </cell>
          <cell r="F501">
            <v>7260.0000000000009</v>
          </cell>
          <cell r="G501">
            <v>7200</v>
          </cell>
          <cell r="H501">
            <v>0.4</v>
          </cell>
        </row>
        <row r="502">
          <cell r="A502" t="str">
            <v>srl21616</v>
          </cell>
          <cell r="B502" t="str">
            <v xml:space="preserve">  Saging LVTC 2 X 16 + N 16</v>
          </cell>
          <cell r="D502">
            <v>22500</v>
          </cell>
          <cell r="E502">
            <v>1800</v>
          </cell>
          <cell r="F502">
            <v>1980.0000000000002</v>
          </cell>
          <cell r="G502">
            <v>1900</v>
          </cell>
          <cell r="H502">
            <v>0.4</v>
          </cell>
        </row>
        <row r="503">
          <cell r="A503" t="str">
            <v>sRL33525</v>
          </cell>
          <cell r="B503" t="str">
            <v xml:space="preserve">  Saging LVTC 2 x 35 + N 25</v>
          </cell>
          <cell r="C503" t="str">
            <v>Span</v>
          </cell>
          <cell r="D503">
            <v>46510</v>
          </cell>
          <cell r="E503">
            <v>5500</v>
          </cell>
          <cell r="F503">
            <v>6050.0000000000009</v>
          </cell>
          <cell r="G503">
            <v>6000</v>
          </cell>
          <cell r="H503">
            <v>0.4</v>
          </cell>
        </row>
        <row r="504">
          <cell r="A504" t="str">
            <v>srl21010</v>
          </cell>
          <cell r="B504" t="str">
            <v xml:space="preserve">  Saging LVTC 2 x 10 x 10</v>
          </cell>
          <cell r="D504">
            <v>15000</v>
          </cell>
          <cell r="F504">
            <v>0</v>
          </cell>
          <cell r="G504">
            <v>0</v>
          </cell>
        </row>
        <row r="505">
          <cell r="A505" t="str">
            <v>SRL31616</v>
          </cell>
          <cell r="B505" t="str">
            <v xml:space="preserve">  Saging LVTC 3 X 16 + 16</v>
          </cell>
          <cell r="C505" t="str">
            <v>Span</v>
          </cell>
          <cell r="D505">
            <v>30000</v>
          </cell>
          <cell r="E505">
            <v>2100</v>
          </cell>
          <cell r="F505">
            <v>2310</v>
          </cell>
          <cell r="G505">
            <v>2300</v>
          </cell>
          <cell r="H505">
            <v>0.4</v>
          </cell>
        </row>
        <row r="506">
          <cell r="A506" t="str">
            <v>SRL33525</v>
          </cell>
          <cell r="B506" t="str">
            <v xml:space="preserve">  Saging LVTC 3 x 35 + N 25</v>
          </cell>
          <cell r="C506" t="str">
            <v>Span</v>
          </cell>
          <cell r="D506">
            <v>61750</v>
          </cell>
          <cell r="E506">
            <v>22500</v>
          </cell>
          <cell r="F506">
            <v>24750.000000000004</v>
          </cell>
          <cell r="G506">
            <v>24700</v>
          </cell>
          <cell r="H506">
            <v>0.4</v>
          </cell>
        </row>
        <row r="507">
          <cell r="A507" t="str">
            <v>sRL235</v>
          </cell>
          <cell r="B507" t="str">
            <v xml:space="preserve">  Saging LVTC 2 x 35 </v>
          </cell>
          <cell r="C507" t="str">
            <v>Span</v>
          </cell>
          <cell r="D507">
            <v>46510</v>
          </cell>
          <cell r="E507">
            <v>15000</v>
          </cell>
          <cell r="F507">
            <v>16500</v>
          </cell>
          <cell r="G507">
            <v>16500</v>
          </cell>
          <cell r="H507">
            <v>0.4</v>
          </cell>
        </row>
        <row r="508">
          <cell r="F508">
            <v>0</v>
          </cell>
          <cell r="G508">
            <v>0</v>
          </cell>
        </row>
        <row r="509">
          <cell r="F509">
            <v>0</v>
          </cell>
          <cell r="G509">
            <v>0</v>
          </cell>
        </row>
        <row r="510">
          <cell r="B510" t="str">
            <v>PENARIKAN SAMBUNGAN RUMAH (SR)</v>
          </cell>
          <cell r="E510">
            <v>0</v>
          </cell>
          <cell r="F510">
            <v>0</v>
          </cell>
          <cell r="G510">
            <v>0</v>
          </cell>
        </row>
        <row r="511">
          <cell r="A511" t="str">
            <v>SR</v>
          </cell>
          <cell r="B511" t="str">
            <v xml:space="preserve">Pasang SR </v>
          </cell>
          <cell r="C511" t="str">
            <v>Unit</v>
          </cell>
          <cell r="D511">
            <v>10850</v>
          </cell>
          <cell r="E511">
            <v>4100</v>
          </cell>
          <cell r="F511">
            <v>4510</v>
          </cell>
          <cell r="G511">
            <v>4500</v>
          </cell>
        </row>
        <row r="512">
          <cell r="A512" t="str">
            <v>bsr</v>
          </cell>
          <cell r="B512" t="str">
            <v xml:space="preserve">  Bongkar SR</v>
          </cell>
          <cell r="C512" t="str">
            <v>Unit</v>
          </cell>
          <cell r="E512">
            <v>2400</v>
          </cell>
          <cell r="F512">
            <v>2640</v>
          </cell>
          <cell r="G512">
            <v>2600</v>
          </cell>
        </row>
        <row r="513">
          <cell r="A513" t="str">
            <v>SR1</v>
          </cell>
          <cell r="B513" t="str">
            <v>TARIK SR 1 PHASA</v>
          </cell>
          <cell r="C513" t="str">
            <v>Unit</v>
          </cell>
          <cell r="D513">
            <v>10850</v>
          </cell>
          <cell r="E513">
            <v>4100</v>
          </cell>
          <cell r="F513">
            <v>4510</v>
          </cell>
          <cell r="G513">
            <v>4500</v>
          </cell>
        </row>
        <row r="514">
          <cell r="A514" t="str">
            <v>SRT</v>
          </cell>
          <cell r="B514" t="str">
            <v>Bongkar Pasang  SR Terkait Pemindahan Pole/Split/dll</v>
          </cell>
          <cell r="C514" t="str">
            <v>Unit</v>
          </cell>
          <cell r="E514">
            <v>3000</v>
          </cell>
          <cell r="F514">
            <v>3300.0000000000005</v>
          </cell>
          <cell r="G514">
            <v>3300</v>
          </cell>
        </row>
        <row r="515">
          <cell r="A515" t="str">
            <v>BPSR</v>
          </cell>
          <cell r="B515" t="str">
            <v xml:space="preserve">  Bongkar Pasang SR / Penggantian SR </v>
          </cell>
          <cell r="C515" t="str">
            <v>Unit</v>
          </cell>
          <cell r="E515">
            <v>6500</v>
          </cell>
          <cell r="F515">
            <v>7150.0000000000009</v>
          </cell>
          <cell r="G515">
            <v>7100</v>
          </cell>
        </row>
        <row r="516">
          <cell r="A516" t="str">
            <v>SR3</v>
          </cell>
          <cell r="B516" t="str">
            <v>SR 3 PHASA</v>
          </cell>
          <cell r="C516" t="str">
            <v>Unit</v>
          </cell>
          <cell r="D516">
            <v>22250</v>
          </cell>
          <cell r="E516">
            <v>8900</v>
          </cell>
          <cell r="F516">
            <v>9790</v>
          </cell>
          <cell r="G516">
            <v>9700</v>
          </cell>
        </row>
        <row r="517">
          <cell r="B517" t="str">
            <v>SR 3 PHASA</v>
          </cell>
          <cell r="C517" t="str">
            <v>Unit</v>
          </cell>
          <cell r="D517">
            <v>1100000</v>
          </cell>
          <cell r="E517">
            <v>0</v>
          </cell>
          <cell r="F517">
            <v>0</v>
          </cell>
          <cell r="G517">
            <v>0</v>
          </cell>
        </row>
        <row r="518">
          <cell r="B518" t="str">
            <v>SR 3 PHASA</v>
          </cell>
          <cell r="E518">
            <v>0</v>
          </cell>
          <cell r="F518">
            <v>0</v>
          </cell>
          <cell r="G518">
            <v>0</v>
          </cell>
        </row>
        <row r="519">
          <cell r="A519" t="str">
            <v>bsr3</v>
          </cell>
          <cell r="B519" t="str">
            <v xml:space="preserve">  Bongkar SR 3 PHASA</v>
          </cell>
          <cell r="C519" t="str">
            <v>Unit</v>
          </cell>
          <cell r="E519">
            <v>5340</v>
          </cell>
          <cell r="F519">
            <v>5874.0000000000009</v>
          </cell>
          <cell r="G519">
            <v>5800</v>
          </cell>
        </row>
        <row r="520">
          <cell r="B520" t="str">
            <v>UPAH BORONGAN PEMASANGAN TRAFO DAN</v>
          </cell>
          <cell r="E520">
            <v>0</v>
          </cell>
          <cell r="F520">
            <v>0</v>
          </cell>
          <cell r="G520">
            <v>0</v>
          </cell>
        </row>
        <row r="521">
          <cell r="B521" t="str">
            <v>KONSTRUKSINYA</v>
          </cell>
          <cell r="E521">
            <v>0</v>
          </cell>
          <cell r="F521">
            <v>0</v>
          </cell>
          <cell r="G521">
            <v>0</v>
          </cell>
        </row>
        <row r="522">
          <cell r="A522" t="str">
            <v>T15</v>
          </cell>
          <cell r="B522" t="str">
            <v>Pasang Trafo 1 Phasa 10/15 KVA + Bracket</v>
          </cell>
          <cell r="C522" t="str">
            <v>Unit</v>
          </cell>
          <cell r="E522">
            <v>43000</v>
          </cell>
          <cell r="F522">
            <v>47300.000000000007</v>
          </cell>
          <cell r="G522">
            <v>47300</v>
          </cell>
          <cell r="I522" t="str">
            <v>Komplit</v>
          </cell>
        </row>
        <row r="523">
          <cell r="A523" t="str">
            <v>T25</v>
          </cell>
          <cell r="B523" t="str">
            <v>Pasang Trafo 1 Phasa 25 KVA + Bracket</v>
          </cell>
          <cell r="C523" t="str">
            <v>Unit</v>
          </cell>
          <cell r="D523">
            <v>137800</v>
          </cell>
          <cell r="E523">
            <v>57500</v>
          </cell>
          <cell r="F523">
            <v>63250.000000000007</v>
          </cell>
          <cell r="G523">
            <v>63200</v>
          </cell>
          <cell r="I523" t="str">
            <v>Komplit</v>
          </cell>
        </row>
        <row r="524">
          <cell r="A524" t="str">
            <v>T50</v>
          </cell>
          <cell r="B524" t="str">
            <v>Pasang Trafo 1 Phasa 50 KVA + Bracket</v>
          </cell>
          <cell r="C524" t="str">
            <v>Unit</v>
          </cell>
          <cell r="D524">
            <v>137800</v>
          </cell>
          <cell r="E524">
            <v>57500</v>
          </cell>
          <cell r="F524">
            <v>63250.000000000007</v>
          </cell>
          <cell r="G524">
            <v>63200</v>
          </cell>
          <cell r="I524" t="str">
            <v>Komplit</v>
          </cell>
        </row>
        <row r="525">
          <cell r="A525" t="str">
            <v>T350</v>
          </cell>
          <cell r="B525" t="str">
            <v>Pasang Trafo 3 Phasa 50 KVA (SG/CG 312 A)</v>
          </cell>
          <cell r="C525" t="str">
            <v>Unit</v>
          </cell>
          <cell r="D525">
            <v>482300</v>
          </cell>
          <cell r="E525">
            <v>100000</v>
          </cell>
          <cell r="F525">
            <v>110000.00000000001</v>
          </cell>
          <cell r="G525">
            <v>110000</v>
          </cell>
          <cell r="I525" t="str">
            <v>Komplit</v>
          </cell>
        </row>
        <row r="526">
          <cell r="A526" t="str">
            <v>T325</v>
          </cell>
          <cell r="B526" t="str">
            <v>Pasang Trafo 3 Phasa 25 KVA (SG/CG 312 A)</v>
          </cell>
          <cell r="C526" t="str">
            <v>Unit</v>
          </cell>
          <cell r="D526">
            <v>482300</v>
          </cell>
          <cell r="E526">
            <v>100000</v>
          </cell>
          <cell r="F526">
            <v>110000.00000000001</v>
          </cell>
          <cell r="G526">
            <v>110000</v>
          </cell>
          <cell r="I526" t="str">
            <v>Komplit</v>
          </cell>
        </row>
        <row r="527">
          <cell r="A527" t="str">
            <v>T3100</v>
          </cell>
          <cell r="B527" t="str">
            <v>Pasang Trafo 3 Phasa 100 KVA  (SG/CG 313)</v>
          </cell>
          <cell r="C527" t="str">
            <v>Unit</v>
          </cell>
          <cell r="D527">
            <v>1398670</v>
          </cell>
          <cell r="E527">
            <v>125000</v>
          </cell>
          <cell r="F527">
            <v>137500</v>
          </cell>
          <cell r="G527">
            <v>137500</v>
          </cell>
          <cell r="I527" t="str">
            <v>Komplit</v>
          </cell>
        </row>
        <row r="528">
          <cell r="A528" t="str">
            <v>T3160</v>
          </cell>
          <cell r="B528" t="str">
            <v>Pasang Trafo 3 Phasa 160 KVA  (SG/CG 313)</v>
          </cell>
          <cell r="C528" t="str">
            <v>Unit</v>
          </cell>
          <cell r="D528">
            <v>1536470</v>
          </cell>
          <cell r="E528">
            <v>150000</v>
          </cell>
          <cell r="F528">
            <v>165000</v>
          </cell>
          <cell r="G528">
            <v>165000</v>
          </cell>
          <cell r="I528" t="str">
            <v>Komplit</v>
          </cell>
        </row>
        <row r="529">
          <cell r="A529" t="str">
            <v>T3200</v>
          </cell>
          <cell r="B529" t="str">
            <v>Pasang Trafo 3 Phasa 200 KVA  (SG/CG 313)</v>
          </cell>
          <cell r="C529" t="str">
            <v>Unit</v>
          </cell>
          <cell r="D529">
            <v>1674270</v>
          </cell>
          <cell r="E529">
            <v>175000</v>
          </cell>
          <cell r="F529">
            <v>192500.00000000003</v>
          </cell>
          <cell r="G529">
            <v>192500</v>
          </cell>
          <cell r="I529" t="str">
            <v>Komplit</v>
          </cell>
        </row>
        <row r="530">
          <cell r="A530" t="str">
            <v>GT</v>
          </cell>
          <cell r="B530" t="str">
            <v>Grounding Trafo (SM / CM 2 - 11)</v>
          </cell>
          <cell r="C530" t="str">
            <v>Unit</v>
          </cell>
          <cell r="D530">
            <v>22395</v>
          </cell>
          <cell r="E530">
            <v>11100</v>
          </cell>
          <cell r="F530">
            <v>12210.000000000002</v>
          </cell>
          <cell r="G530">
            <v>12200</v>
          </cell>
          <cell r="I530" t="str">
            <v>Komplit</v>
          </cell>
        </row>
        <row r="531">
          <cell r="A531" t="str">
            <v>T3250</v>
          </cell>
          <cell r="B531" t="str">
            <v>Pasang Trafo 3 Phasa 250 KVA  (SG/CG 313)</v>
          </cell>
          <cell r="C531" t="str">
            <v>Unit</v>
          </cell>
          <cell r="E531">
            <v>200000</v>
          </cell>
          <cell r="F531">
            <v>220000.00000000003</v>
          </cell>
          <cell r="G531">
            <v>220000</v>
          </cell>
          <cell r="I531" t="str">
            <v>Komplit</v>
          </cell>
        </row>
        <row r="532">
          <cell r="A532" t="str">
            <v>T3400</v>
          </cell>
          <cell r="B532" t="str">
            <v>Pasang Trafo 3 Phasa 400 KVA  (SG/CG 313)</v>
          </cell>
          <cell r="C532" t="str">
            <v>Unit</v>
          </cell>
          <cell r="E532">
            <v>275000</v>
          </cell>
          <cell r="F532">
            <v>302500</v>
          </cell>
          <cell r="G532">
            <v>302500</v>
          </cell>
          <cell r="I532" t="str">
            <v>Komplit</v>
          </cell>
        </row>
        <row r="533">
          <cell r="A533" t="str">
            <v>T3500</v>
          </cell>
          <cell r="B533" t="str">
            <v>Pasang Trafo 3 Phasa 500 KVA  (SG/CG 313)</v>
          </cell>
          <cell r="C533" t="str">
            <v>Unit</v>
          </cell>
          <cell r="E533">
            <v>275000</v>
          </cell>
          <cell r="F533">
            <v>302500</v>
          </cell>
          <cell r="G533">
            <v>302500</v>
          </cell>
          <cell r="I533" t="str">
            <v>Komplit</v>
          </cell>
        </row>
        <row r="534">
          <cell r="A534" t="str">
            <v>T3630</v>
          </cell>
          <cell r="B534" t="str">
            <v>Pasang Trafo 3 Phasa 630 KVA  (SG/CG 313)</v>
          </cell>
          <cell r="C534" t="str">
            <v>Unit</v>
          </cell>
          <cell r="E534">
            <v>325000</v>
          </cell>
          <cell r="F534">
            <v>357500</v>
          </cell>
          <cell r="G534">
            <v>357500</v>
          </cell>
          <cell r="I534" t="str">
            <v>Komplit</v>
          </cell>
        </row>
        <row r="535">
          <cell r="A535" t="str">
            <v>JT31</v>
          </cell>
          <cell r="B535" t="str">
            <v>Pasang Jlagrak Trafo 3 Phase 1 Tiang</v>
          </cell>
          <cell r="C535" t="str">
            <v>Unit</v>
          </cell>
          <cell r="E535">
            <v>75000</v>
          </cell>
          <cell r="F535">
            <v>82500</v>
          </cell>
          <cell r="G535">
            <v>82500</v>
          </cell>
          <cell r="I535" t="str">
            <v>Komplit</v>
          </cell>
        </row>
        <row r="536">
          <cell r="A536" t="str">
            <v>JT32</v>
          </cell>
          <cell r="B536" t="str">
            <v>Pasang Jlagrak Trafo 3 Phase 2Tiang</v>
          </cell>
          <cell r="C536" t="str">
            <v>Unit</v>
          </cell>
          <cell r="E536">
            <v>50000</v>
          </cell>
          <cell r="F536">
            <v>55000.000000000007</v>
          </cell>
          <cell r="G536">
            <v>55000</v>
          </cell>
          <cell r="I536" t="str">
            <v>Komplit</v>
          </cell>
        </row>
        <row r="537">
          <cell r="A537" t="str">
            <v>JPTct</v>
          </cell>
          <cell r="B537" t="str">
            <v>Pasang Jlagrak PT CT</v>
          </cell>
          <cell r="C537" t="str">
            <v>Unit</v>
          </cell>
          <cell r="E537">
            <v>50000</v>
          </cell>
          <cell r="F537">
            <v>55000.000000000007</v>
          </cell>
          <cell r="G537">
            <v>55000</v>
          </cell>
          <cell r="I537" t="str">
            <v>Komplit</v>
          </cell>
        </row>
        <row r="538">
          <cell r="A538" t="str">
            <v>t3800</v>
          </cell>
          <cell r="B538" t="str">
            <v>Pasang Trafo 3 Phasa 800-1000 KVA  (SG/CG 313)</v>
          </cell>
          <cell r="C538" t="str">
            <v>Unit</v>
          </cell>
          <cell r="E538">
            <v>450000</v>
          </cell>
          <cell r="F538">
            <v>495000.00000000006</v>
          </cell>
          <cell r="G538">
            <v>495000</v>
          </cell>
        </row>
        <row r="539">
          <cell r="A539" t="str">
            <v>PTCT</v>
          </cell>
          <cell r="B539" t="str">
            <v>Pasang PT CT</v>
          </cell>
          <cell r="C539" t="str">
            <v>set (3 bh)</v>
          </cell>
          <cell r="E539">
            <v>95000</v>
          </cell>
          <cell r="F539">
            <v>104500.00000000001</v>
          </cell>
          <cell r="G539">
            <v>104500</v>
          </cell>
          <cell r="I539" t="str">
            <v>Komplit</v>
          </cell>
        </row>
        <row r="540">
          <cell r="A540" t="str">
            <v>KB</v>
          </cell>
          <cell r="B540" t="str">
            <v>Pasang KAPASITOR BESAR</v>
          </cell>
          <cell r="C540" t="str">
            <v>Unit</v>
          </cell>
          <cell r="E540">
            <v>100000</v>
          </cell>
          <cell r="F540">
            <v>110000.00000000001</v>
          </cell>
          <cell r="G540">
            <v>110000</v>
          </cell>
          <cell r="I540" t="str">
            <v>Komplit</v>
          </cell>
        </row>
        <row r="541">
          <cell r="A541" t="str">
            <v>kk</v>
          </cell>
          <cell r="B541" t="str">
            <v>Pasang KAPASITOR KECIL</v>
          </cell>
          <cell r="C541" t="str">
            <v>Unit</v>
          </cell>
          <cell r="E541">
            <v>57500</v>
          </cell>
          <cell r="F541">
            <v>63250.000000000007</v>
          </cell>
          <cell r="G541">
            <v>63200</v>
          </cell>
          <cell r="I541" t="str">
            <v>Komplit</v>
          </cell>
        </row>
        <row r="542">
          <cell r="A542" t="str">
            <v>BT10</v>
          </cell>
          <cell r="B542" t="str">
            <v xml:space="preserve">   Bongkar Trafo 1 Phasa 10/15 KVA + Bracket</v>
          </cell>
          <cell r="C542" t="str">
            <v>Unit</v>
          </cell>
          <cell r="D542">
            <v>0</v>
          </cell>
          <cell r="E542">
            <v>25800</v>
          </cell>
          <cell r="F542">
            <v>28380.000000000004</v>
          </cell>
          <cell r="G542">
            <v>28300</v>
          </cell>
          <cell r="H542">
            <v>0.6</v>
          </cell>
          <cell r="I542" t="str">
            <v>Komplit</v>
          </cell>
        </row>
        <row r="543">
          <cell r="A543" t="str">
            <v>BT25</v>
          </cell>
          <cell r="B543" t="str">
            <v xml:space="preserve">  Bongkar Trafo 1 Phasa 25 KVA +   Bracket</v>
          </cell>
          <cell r="C543" t="str">
            <v>Unit</v>
          </cell>
          <cell r="D543">
            <v>82680</v>
          </cell>
          <cell r="E543">
            <v>34500</v>
          </cell>
          <cell r="F543">
            <v>37950</v>
          </cell>
          <cell r="G543">
            <v>37900</v>
          </cell>
          <cell r="H543">
            <v>0.6</v>
          </cell>
          <cell r="I543" t="str">
            <v>Komplit</v>
          </cell>
        </row>
        <row r="544">
          <cell r="A544" t="str">
            <v>BT50</v>
          </cell>
          <cell r="B544" t="str">
            <v xml:space="preserve">  Bongkar Trafo 1 Phasa 50 KVA +   Bracket</v>
          </cell>
          <cell r="C544" t="str">
            <v>Unit</v>
          </cell>
          <cell r="D544">
            <v>82680</v>
          </cell>
          <cell r="E544">
            <v>34500</v>
          </cell>
          <cell r="F544">
            <v>37950</v>
          </cell>
          <cell r="G544">
            <v>37900</v>
          </cell>
          <cell r="H544">
            <v>0.6</v>
          </cell>
          <cell r="I544" t="str">
            <v>Komplit</v>
          </cell>
        </row>
        <row r="545">
          <cell r="A545" t="str">
            <v>BT350</v>
          </cell>
          <cell r="B545" t="str">
            <v xml:space="preserve">  Bongkar Trafo 3 Phasa 50 KVA  (SG/CG 312 A)</v>
          </cell>
          <cell r="C545" t="str">
            <v>Unit</v>
          </cell>
          <cell r="D545">
            <v>289380</v>
          </cell>
          <cell r="E545">
            <v>60000</v>
          </cell>
          <cell r="F545">
            <v>66000</v>
          </cell>
          <cell r="G545">
            <v>66000</v>
          </cell>
          <cell r="H545">
            <v>0.6</v>
          </cell>
          <cell r="I545" t="str">
            <v>Komplit</v>
          </cell>
        </row>
        <row r="546">
          <cell r="A546" t="str">
            <v>BT325</v>
          </cell>
          <cell r="B546" t="str">
            <v xml:space="preserve">  Bongkar Trafo 3 Phasa 25 KVA  (SG/CG 312 A)</v>
          </cell>
          <cell r="C546" t="str">
            <v>Unit</v>
          </cell>
          <cell r="D546">
            <v>289380</v>
          </cell>
          <cell r="E546">
            <v>60000</v>
          </cell>
          <cell r="F546">
            <v>66000</v>
          </cell>
          <cell r="G546">
            <v>66000</v>
          </cell>
          <cell r="H546">
            <v>0.6</v>
          </cell>
          <cell r="I546" t="str">
            <v>Komplit</v>
          </cell>
        </row>
        <row r="547">
          <cell r="A547" t="str">
            <v>BT3100</v>
          </cell>
          <cell r="B547" t="str">
            <v xml:space="preserve">  Bongkar Trafo 3 Phasa 100 KVA  (SG/CG 313)</v>
          </cell>
          <cell r="C547" t="str">
            <v>Unit</v>
          </cell>
          <cell r="D547">
            <v>839202</v>
          </cell>
          <cell r="E547">
            <v>75000</v>
          </cell>
          <cell r="F547">
            <v>82500</v>
          </cell>
          <cell r="G547">
            <v>82500</v>
          </cell>
          <cell r="H547">
            <v>0.6</v>
          </cell>
          <cell r="I547" t="str">
            <v>Komplit</v>
          </cell>
        </row>
        <row r="548">
          <cell r="A548" t="str">
            <v>BT3160</v>
          </cell>
          <cell r="B548" t="str">
            <v xml:space="preserve">  Bongkar Trafo 3 Phasa 160 KVA  (SG/CG 313)</v>
          </cell>
          <cell r="C548" t="str">
            <v>Unit</v>
          </cell>
          <cell r="D548">
            <v>921882</v>
          </cell>
          <cell r="E548">
            <v>90000</v>
          </cell>
          <cell r="F548">
            <v>99000.000000000015</v>
          </cell>
          <cell r="G548">
            <v>99000</v>
          </cell>
          <cell r="H548">
            <v>0.6</v>
          </cell>
          <cell r="I548" t="str">
            <v>Komplit</v>
          </cell>
        </row>
        <row r="549">
          <cell r="A549" t="str">
            <v>BT3200</v>
          </cell>
          <cell r="B549" t="str">
            <v xml:space="preserve">  Bongkar Trafo 3 Phasa 200 KVA  (SG/CG 313)</v>
          </cell>
          <cell r="C549" t="str">
            <v>Unit</v>
          </cell>
          <cell r="D549">
            <v>1004562</v>
          </cell>
          <cell r="E549">
            <v>105000</v>
          </cell>
          <cell r="F549">
            <v>115500.00000000001</v>
          </cell>
          <cell r="G549">
            <v>115500</v>
          </cell>
          <cell r="H549">
            <v>0.6</v>
          </cell>
          <cell r="I549" t="str">
            <v>Komplit</v>
          </cell>
        </row>
        <row r="550">
          <cell r="A550" t="str">
            <v>BGT</v>
          </cell>
          <cell r="B550" t="str">
            <v xml:space="preserve">  Bongkar Grounding Trafo (SM / CM 2 - 11)</v>
          </cell>
          <cell r="C550" t="str">
            <v>Unit</v>
          </cell>
          <cell r="D550">
            <v>13437</v>
          </cell>
          <cell r="E550">
            <v>6660</v>
          </cell>
          <cell r="F550">
            <v>7326.0000000000009</v>
          </cell>
          <cell r="G550">
            <v>7300</v>
          </cell>
          <cell r="H550">
            <v>0.6</v>
          </cell>
          <cell r="I550" t="str">
            <v>Komplit</v>
          </cell>
        </row>
        <row r="551">
          <cell r="A551" t="str">
            <v>BT3250</v>
          </cell>
          <cell r="B551" t="str">
            <v xml:space="preserve">  Bongkar  Trafo 3 Phasa 250 KVA  (SG/CG 313)</v>
          </cell>
          <cell r="C551" t="str">
            <v>Unit</v>
          </cell>
          <cell r="D551">
            <v>0</v>
          </cell>
          <cell r="E551">
            <v>120000</v>
          </cell>
          <cell r="F551">
            <v>132000</v>
          </cell>
          <cell r="G551">
            <v>132000</v>
          </cell>
          <cell r="H551">
            <v>0.6</v>
          </cell>
          <cell r="I551" t="str">
            <v>Komplit</v>
          </cell>
        </row>
        <row r="552">
          <cell r="A552" t="str">
            <v>BT3400</v>
          </cell>
          <cell r="B552" t="str">
            <v xml:space="preserve">  Bongkar Trafo 3 Phasa 400 KVA  (SG/CG 313)</v>
          </cell>
          <cell r="C552" t="str">
            <v>Unit</v>
          </cell>
          <cell r="D552">
            <v>0</v>
          </cell>
          <cell r="E552">
            <v>165000</v>
          </cell>
          <cell r="F552">
            <v>181500.00000000003</v>
          </cell>
          <cell r="G552">
            <v>181500</v>
          </cell>
          <cell r="H552">
            <v>0.6</v>
          </cell>
          <cell r="I552" t="str">
            <v>Komplit</v>
          </cell>
        </row>
        <row r="553">
          <cell r="A553" t="str">
            <v>BT3500</v>
          </cell>
          <cell r="B553" t="str">
            <v xml:space="preserve">  Bongkar Trafo 3 Phasa 500 KVA  (SG/CG 313)</v>
          </cell>
          <cell r="C553" t="str">
            <v>Unit</v>
          </cell>
          <cell r="D553">
            <v>0</v>
          </cell>
          <cell r="E553">
            <v>165000</v>
          </cell>
          <cell r="F553">
            <v>181500.00000000003</v>
          </cell>
          <cell r="G553">
            <v>181500</v>
          </cell>
          <cell r="H553">
            <v>0.6</v>
          </cell>
          <cell r="I553" t="str">
            <v>Komplit</v>
          </cell>
        </row>
        <row r="554">
          <cell r="A554" t="str">
            <v>BT3630</v>
          </cell>
          <cell r="B554" t="str">
            <v xml:space="preserve">  Bongkar Trafo 3 Phasa 630 KVA  (SG/CG 313)</v>
          </cell>
          <cell r="C554" t="str">
            <v>Unit</v>
          </cell>
          <cell r="D554">
            <v>0</v>
          </cell>
          <cell r="E554">
            <v>195000</v>
          </cell>
          <cell r="F554">
            <v>214500.00000000003</v>
          </cell>
          <cell r="G554">
            <v>214500</v>
          </cell>
          <cell r="H554">
            <v>0.6</v>
          </cell>
          <cell r="I554" t="str">
            <v>Komplit</v>
          </cell>
        </row>
        <row r="555">
          <cell r="A555" t="str">
            <v>BJT31</v>
          </cell>
          <cell r="B555" t="str">
            <v xml:space="preserve">  Bongkar Jlagrak Trafo 3 Phase 1 Tiang</v>
          </cell>
          <cell r="C555" t="str">
            <v>Unit</v>
          </cell>
          <cell r="D555">
            <v>0</v>
          </cell>
          <cell r="E555">
            <v>30000</v>
          </cell>
          <cell r="F555">
            <v>33000</v>
          </cell>
          <cell r="G555">
            <v>33000</v>
          </cell>
          <cell r="H555">
            <v>0.4</v>
          </cell>
          <cell r="I555" t="str">
            <v>Komplit</v>
          </cell>
        </row>
        <row r="556">
          <cell r="A556" t="str">
            <v>BJT32</v>
          </cell>
          <cell r="B556" t="str">
            <v xml:space="preserve">  Bongkar Jlagrak   Bongkar Trafo 3 Phase 2Tiang</v>
          </cell>
          <cell r="C556" t="str">
            <v>Unit</v>
          </cell>
          <cell r="D556">
            <v>0</v>
          </cell>
          <cell r="E556">
            <v>20000</v>
          </cell>
          <cell r="F556">
            <v>22000</v>
          </cell>
          <cell r="G556">
            <v>22000</v>
          </cell>
          <cell r="H556">
            <v>0.4</v>
          </cell>
          <cell r="I556" t="str">
            <v>Komplit</v>
          </cell>
        </row>
        <row r="557">
          <cell r="A557" t="str">
            <v>BJPTCT</v>
          </cell>
          <cell r="B557" t="str">
            <v xml:space="preserve">  Bongkar Jlagrak PT CT</v>
          </cell>
          <cell r="C557" t="str">
            <v>Unit</v>
          </cell>
          <cell r="D557">
            <v>0</v>
          </cell>
          <cell r="E557">
            <v>20000</v>
          </cell>
          <cell r="F557">
            <v>22000</v>
          </cell>
          <cell r="G557">
            <v>22000</v>
          </cell>
          <cell r="H557">
            <v>0.4</v>
          </cell>
          <cell r="I557" t="str">
            <v>Komplit</v>
          </cell>
        </row>
        <row r="558">
          <cell r="A558" t="str">
            <v>bt3800</v>
          </cell>
          <cell r="B558" t="str">
            <v xml:space="preserve">  Bongkar Trafo 3 Phasa 800-1000 KVA  (SG/CG 313)</v>
          </cell>
          <cell r="C558" t="str">
            <v>Unit</v>
          </cell>
          <cell r="D558">
            <v>0</v>
          </cell>
          <cell r="E558">
            <v>270000</v>
          </cell>
          <cell r="F558">
            <v>297000</v>
          </cell>
          <cell r="G558">
            <v>297000</v>
          </cell>
          <cell r="H558">
            <v>0.6</v>
          </cell>
        </row>
        <row r="559">
          <cell r="A559" t="str">
            <v>bPTCT</v>
          </cell>
          <cell r="B559" t="str">
            <v xml:space="preserve">  Bongkar PT CT</v>
          </cell>
          <cell r="C559" t="str">
            <v>set (3 bh)</v>
          </cell>
          <cell r="D559">
            <v>0</v>
          </cell>
          <cell r="E559">
            <v>38000</v>
          </cell>
          <cell r="F559">
            <v>41800</v>
          </cell>
          <cell r="G559">
            <v>41800</v>
          </cell>
          <cell r="H559">
            <v>0.4</v>
          </cell>
          <cell r="I559" t="str">
            <v>Komplit</v>
          </cell>
        </row>
        <row r="560">
          <cell r="A560" t="str">
            <v>bKB</v>
          </cell>
          <cell r="B560" t="str">
            <v xml:space="preserve">  Bongkar KAPASITOR BESAR</v>
          </cell>
          <cell r="C560" t="str">
            <v>Unit</v>
          </cell>
          <cell r="D560">
            <v>0</v>
          </cell>
          <cell r="E560">
            <v>60000</v>
          </cell>
          <cell r="F560">
            <v>66000</v>
          </cell>
          <cell r="G560">
            <v>66000</v>
          </cell>
          <cell r="H560">
            <v>0.6</v>
          </cell>
          <cell r="I560" t="str">
            <v>Komplit</v>
          </cell>
        </row>
        <row r="561">
          <cell r="A561" t="str">
            <v>BKK</v>
          </cell>
          <cell r="B561" t="str">
            <v xml:space="preserve">  Bongkar KAPASITOR KECIL</v>
          </cell>
          <cell r="C561" t="str">
            <v>Unit</v>
          </cell>
          <cell r="D561">
            <v>0</v>
          </cell>
          <cell r="E561">
            <v>34500</v>
          </cell>
          <cell r="F561">
            <v>37950</v>
          </cell>
          <cell r="G561">
            <v>37900</v>
          </cell>
          <cell r="H561">
            <v>0.6</v>
          </cell>
          <cell r="I561" t="str">
            <v>Komplit</v>
          </cell>
        </row>
        <row r="562">
          <cell r="A562" t="str">
            <v>bbk</v>
          </cell>
          <cell r="B562" t="str">
            <v xml:space="preserve">  Bongkar bok kapasitor</v>
          </cell>
          <cell r="E562">
            <v>34000</v>
          </cell>
          <cell r="F562">
            <v>37400</v>
          </cell>
          <cell r="G562">
            <v>37400</v>
          </cell>
        </row>
        <row r="563">
          <cell r="B563" t="str">
            <v>UPAH PERBAIKAN RECLOSER</v>
          </cell>
          <cell r="F563">
            <v>0</v>
          </cell>
          <cell r="G563">
            <v>0</v>
          </cell>
          <cell r="H563">
            <v>0.4</v>
          </cell>
        </row>
        <row r="564">
          <cell r="B564" t="str">
            <v>Perbaikan Control Recloser</v>
          </cell>
          <cell r="E564" t="e">
            <v>#REF!</v>
          </cell>
          <cell r="F564" t="e">
            <v>#REF!</v>
          </cell>
          <cell r="G564" t="e">
            <v>#REF!</v>
          </cell>
        </row>
        <row r="565">
          <cell r="B565" t="str">
            <v>Perbaikan PMT Recloser</v>
          </cell>
          <cell r="C565" t="str">
            <v>Unit</v>
          </cell>
          <cell r="D565">
            <v>3180000</v>
          </cell>
          <cell r="E565" t="e">
            <v>#REF!</v>
          </cell>
          <cell r="F565" t="e">
            <v>#REF!</v>
          </cell>
          <cell r="G565" t="e">
            <v>#REF!</v>
          </cell>
        </row>
        <row r="566">
          <cell r="C566" t="str">
            <v>Unit</v>
          </cell>
          <cell r="D566">
            <v>3710000</v>
          </cell>
          <cell r="E566" t="e">
            <v>#REF!</v>
          </cell>
          <cell r="F566" t="e">
            <v>#REF!</v>
          </cell>
          <cell r="G566" t="e">
            <v>#REF!</v>
          </cell>
        </row>
        <row r="567">
          <cell r="B567" t="str">
            <v>UPAH INVESTIGASI INFRA RED</v>
          </cell>
          <cell r="E567" t="e">
            <v>#REF!</v>
          </cell>
          <cell r="F567" t="e">
            <v>#REF!</v>
          </cell>
          <cell r="G567" t="e">
            <v>#REF!</v>
          </cell>
        </row>
        <row r="568">
          <cell r="C568" t="str">
            <v>titik</v>
          </cell>
          <cell r="D568">
            <v>25440</v>
          </cell>
          <cell r="E568" t="e">
            <v>#REF!</v>
          </cell>
          <cell r="F568" t="e">
            <v>#REF!</v>
          </cell>
          <cell r="G568" t="e">
            <v>#REF!</v>
          </cell>
        </row>
        <row r="569">
          <cell r="E569" t="e">
            <v>#REF!</v>
          </cell>
          <cell r="F569" t="e">
            <v>#REF!</v>
          </cell>
          <cell r="G569" t="e">
            <v>#REF!</v>
          </cell>
        </row>
        <row r="570">
          <cell r="B570" t="str">
            <v>UPAH Bongkar PASANG TIANG</v>
          </cell>
          <cell r="F570">
            <v>0</v>
          </cell>
          <cell r="G570">
            <v>0</v>
          </cell>
        </row>
        <row r="571">
          <cell r="D571" t="str">
            <v>tonggak ampuh</v>
          </cell>
          <cell r="F571">
            <v>0</v>
          </cell>
          <cell r="G571">
            <v>0</v>
          </cell>
        </row>
        <row r="572">
          <cell r="A572" t="str">
            <v>tc7</v>
          </cell>
          <cell r="B572" t="str">
            <v>Penanaman Tiang C 7</v>
          </cell>
          <cell r="C572" t="str">
            <v>Batang</v>
          </cell>
          <cell r="D572">
            <v>90577</v>
          </cell>
          <cell r="E572">
            <v>30000</v>
          </cell>
          <cell r="F572">
            <v>33000</v>
          </cell>
          <cell r="G572">
            <v>33000</v>
          </cell>
        </row>
        <row r="573">
          <cell r="A573" t="str">
            <v>tC11</v>
          </cell>
          <cell r="B573" t="str">
            <v>Penanaman Tiang  C11</v>
          </cell>
          <cell r="C573" t="str">
            <v>Batang</v>
          </cell>
          <cell r="D573">
            <v>201820</v>
          </cell>
          <cell r="E573">
            <v>50000</v>
          </cell>
          <cell r="F573">
            <v>55000.000000000007</v>
          </cell>
          <cell r="G573">
            <v>55000</v>
          </cell>
        </row>
        <row r="574">
          <cell r="A574" t="str">
            <v>ts11b</v>
          </cell>
          <cell r="B574" t="str">
            <v>Penanaman Tiang  S11B</v>
          </cell>
          <cell r="C574" t="str">
            <v>Batang</v>
          </cell>
          <cell r="D574">
            <v>201820</v>
          </cell>
          <cell r="E574">
            <v>50000</v>
          </cell>
          <cell r="F574">
            <v>55000.000000000007</v>
          </cell>
          <cell r="G574">
            <v>55000</v>
          </cell>
        </row>
        <row r="575">
          <cell r="A575" t="str">
            <v>ts9</v>
          </cell>
          <cell r="B575" t="str">
            <v xml:space="preserve">Penanaman Tiang RS 9 </v>
          </cell>
          <cell r="C575" t="str">
            <v>Batang</v>
          </cell>
          <cell r="D575">
            <v>117151</v>
          </cell>
          <cell r="E575">
            <v>35000</v>
          </cell>
          <cell r="F575">
            <v>38500</v>
          </cell>
          <cell r="G575">
            <v>38500</v>
          </cell>
        </row>
        <row r="576">
          <cell r="A576" t="str">
            <v>tc9</v>
          </cell>
          <cell r="B576" t="str">
            <v xml:space="preserve">Penanaman Tiang C 9 </v>
          </cell>
          <cell r="C576" t="str">
            <v>Batang</v>
          </cell>
          <cell r="D576">
            <v>117151</v>
          </cell>
          <cell r="E576">
            <v>35000</v>
          </cell>
          <cell r="F576">
            <v>38500</v>
          </cell>
          <cell r="G576">
            <v>38500</v>
          </cell>
        </row>
        <row r="577">
          <cell r="A577" t="str">
            <v>ts11a</v>
          </cell>
          <cell r="B577" t="str">
            <v>Penanaman Tiang RS11A</v>
          </cell>
          <cell r="C577" t="str">
            <v>Batang</v>
          </cell>
          <cell r="D577">
            <v>117151</v>
          </cell>
          <cell r="E577">
            <v>35000</v>
          </cell>
          <cell r="F577">
            <v>38500</v>
          </cell>
          <cell r="G577">
            <v>38500</v>
          </cell>
        </row>
        <row r="578">
          <cell r="A578" t="str">
            <v>tc12</v>
          </cell>
          <cell r="B578" t="str">
            <v>Penanaman Tiang C12</v>
          </cell>
          <cell r="C578" t="str">
            <v>Batang</v>
          </cell>
          <cell r="D578">
            <v>202686</v>
          </cell>
          <cell r="E578">
            <v>65000</v>
          </cell>
          <cell r="F578">
            <v>71500</v>
          </cell>
          <cell r="G578">
            <v>71500</v>
          </cell>
        </row>
        <row r="579">
          <cell r="A579" t="str">
            <v>tc13</v>
          </cell>
          <cell r="B579" t="str">
            <v>Penanaman Tiang C13</v>
          </cell>
          <cell r="C579" t="str">
            <v>Batang</v>
          </cell>
          <cell r="D579">
            <v>329441</v>
          </cell>
          <cell r="E579">
            <v>70000</v>
          </cell>
          <cell r="F579">
            <v>77000</v>
          </cell>
          <cell r="G579">
            <v>77000</v>
          </cell>
        </row>
        <row r="580">
          <cell r="A580" t="str">
            <v>ts12</v>
          </cell>
          <cell r="B580" t="str">
            <v>Penanaman Tiang S 12</v>
          </cell>
          <cell r="C580" t="str">
            <v>Batang</v>
          </cell>
          <cell r="D580">
            <v>202686</v>
          </cell>
          <cell r="E580">
            <v>65000</v>
          </cell>
          <cell r="F580">
            <v>71500</v>
          </cell>
          <cell r="G580">
            <v>71500</v>
          </cell>
        </row>
        <row r="581">
          <cell r="A581" t="str">
            <v>ts14</v>
          </cell>
          <cell r="B581" t="str">
            <v>Penanaman Tiang S 14</v>
          </cell>
          <cell r="C581" t="str">
            <v>Batang</v>
          </cell>
          <cell r="D581">
            <v>339366</v>
          </cell>
          <cell r="E581">
            <v>75000</v>
          </cell>
          <cell r="F581">
            <v>82500</v>
          </cell>
          <cell r="G581">
            <v>82500</v>
          </cell>
        </row>
        <row r="582">
          <cell r="A582" t="str">
            <v>tc14</v>
          </cell>
          <cell r="B582" t="str">
            <v>Penanaman Tiang C14</v>
          </cell>
          <cell r="C582" t="str">
            <v>Batang</v>
          </cell>
          <cell r="D582">
            <v>339366</v>
          </cell>
          <cell r="E582">
            <v>75000</v>
          </cell>
          <cell r="F582">
            <v>82500</v>
          </cell>
          <cell r="G582">
            <v>82500</v>
          </cell>
        </row>
        <row r="583">
          <cell r="A583" t="str">
            <v>PT</v>
          </cell>
          <cell r="F583">
            <v>0</v>
          </cell>
          <cell r="G583">
            <v>0</v>
          </cell>
        </row>
        <row r="584">
          <cell r="F584">
            <v>0</v>
          </cell>
          <cell r="G584">
            <v>0</v>
          </cell>
        </row>
        <row r="585">
          <cell r="A585" t="str">
            <v>Btc7</v>
          </cell>
          <cell r="B585" t="str">
            <v xml:space="preserve">  Bongkar Tiang C 7</v>
          </cell>
          <cell r="C585" t="str">
            <v>Batang</v>
          </cell>
          <cell r="D585">
            <v>54346.2</v>
          </cell>
          <cell r="E585">
            <v>18000</v>
          </cell>
          <cell r="F585">
            <v>19800</v>
          </cell>
          <cell r="G585">
            <v>19800</v>
          </cell>
        </row>
        <row r="586">
          <cell r="A586" t="str">
            <v>Btc11</v>
          </cell>
          <cell r="B586" t="str">
            <v xml:space="preserve">  Bongkar Tiang C 11</v>
          </cell>
          <cell r="C586" t="str">
            <v>Batang</v>
          </cell>
          <cell r="D586">
            <v>121092</v>
          </cell>
          <cell r="E586">
            <v>30000</v>
          </cell>
          <cell r="F586">
            <v>33000</v>
          </cell>
          <cell r="G586">
            <v>33000</v>
          </cell>
        </row>
        <row r="587">
          <cell r="A587" t="str">
            <v>Bts11b</v>
          </cell>
          <cell r="B587" t="str">
            <v xml:space="preserve">  Bongkar Tiang  S 11 B</v>
          </cell>
          <cell r="C587" t="str">
            <v>Batang</v>
          </cell>
          <cell r="D587">
            <v>121092</v>
          </cell>
          <cell r="E587">
            <v>30000</v>
          </cell>
          <cell r="F587">
            <v>33000</v>
          </cell>
          <cell r="G587">
            <v>33000</v>
          </cell>
        </row>
        <row r="588">
          <cell r="A588" t="str">
            <v>Bts11a</v>
          </cell>
          <cell r="B588" t="str">
            <v xml:space="preserve">  Bongkar Tiang  S 11 A</v>
          </cell>
          <cell r="C588" t="str">
            <v>Batang</v>
          </cell>
          <cell r="D588">
            <v>70290.599999999991</v>
          </cell>
          <cell r="E588">
            <v>21000</v>
          </cell>
          <cell r="F588">
            <v>23100.000000000004</v>
          </cell>
          <cell r="G588">
            <v>23100</v>
          </cell>
        </row>
        <row r="589">
          <cell r="A589" t="str">
            <v>Bts9</v>
          </cell>
          <cell r="B589" t="str">
            <v xml:space="preserve">  Bongkar Tiang RS 9</v>
          </cell>
          <cell r="C589" t="str">
            <v>Batang</v>
          </cell>
          <cell r="D589">
            <v>70290.599999999991</v>
          </cell>
          <cell r="E589">
            <v>21000</v>
          </cell>
          <cell r="F589">
            <v>23100.000000000004</v>
          </cell>
          <cell r="G589">
            <v>23100</v>
          </cell>
        </row>
        <row r="590">
          <cell r="A590" t="str">
            <v>Btc9</v>
          </cell>
          <cell r="B590" t="str">
            <v xml:space="preserve">  Bongkar Tiang C9</v>
          </cell>
          <cell r="C590" t="str">
            <v>Batang</v>
          </cell>
          <cell r="D590">
            <v>70290.599999999991</v>
          </cell>
          <cell r="E590">
            <v>21000</v>
          </cell>
          <cell r="F590">
            <v>23100.000000000004</v>
          </cell>
          <cell r="G590">
            <v>23100</v>
          </cell>
        </row>
        <row r="591">
          <cell r="A591" t="str">
            <v>BtC12</v>
          </cell>
          <cell r="B591" t="str">
            <v xml:space="preserve">  Bongkar Tiang C 12</v>
          </cell>
          <cell r="C591" t="str">
            <v>Batang</v>
          </cell>
          <cell r="D591">
            <v>121611.59999999999</v>
          </cell>
          <cell r="E591">
            <v>39000</v>
          </cell>
          <cell r="F591">
            <v>42900</v>
          </cell>
          <cell r="G591">
            <v>42900</v>
          </cell>
        </row>
        <row r="592">
          <cell r="A592" t="str">
            <v>BtC13</v>
          </cell>
          <cell r="B592" t="str">
            <v xml:space="preserve">  Bongkar Tiang C 13</v>
          </cell>
          <cell r="C592" t="str">
            <v>Batang</v>
          </cell>
          <cell r="D592">
            <v>197664.6</v>
          </cell>
          <cell r="E592">
            <v>42000</v>
          </cell>
          <cell r="F592">
            <v>46200.000000000007</v>
          </cell>
          <cell r="G592">
            <v>46200</v>
          </cell>
        </row>
        <row r="593">
          <cell r="A593" t="str">
            <v>BtS12</v>
          </cell>
          <cell r="B593" t="str">
            <v xml:space="preserve">  Bongkar Tiang S 12</v>
          </cell>
          <cell r="C593" t="str">
            <v>Batang</v>
          </cell>
          <cell r="D593">
            <v>121611.59999999999</v>
          </cell>
          <cell r="E593">
            <v>39000</v>
          </cell>
          <cell r="F593">
            <v>42900</v>
          </cell>
          <cell r="G593">
            <v>42900</v>
          </cell>
        </row>
        <row r="594">
          <cell r="A594" t="str">
            <v>Bts14</v>
          </cell>
          <cell r="B594" t="str">
            <v xml:space="preserve">  Bongkar Tiang S14</v>
          </cell>
          <cell r="C594" t="str">
            <v>Batang</v>
          </cell>
          <cell r="D594">
            <v>203619.6</v>
          </cell>
          <cell r="E594">
            <v>45000</v>
          </cell>
          <cell r="F594">
            <v>49500.000000000007</v>
          </cell>
          <cell r="G594">
            <v>49500</v>
          </cell>
        </row>
        <row r="595">
          <cell r="A595" t="str">
            <v>Btc14</v>
          </cell>
          <cell r="B595" t="str">
            <v xml:space="preserve">  Bongkar Tiang S14</v>
          </cell>
          <cell r="C595" t="str">
            <v>Batang</v>
          </cell>
          <cell r="D595">
            <v>203619.6</v>
          </cell>
          <cell r="E595">
            <v>45000</v>
          </cell>
          <cell r="F595">
            <v>49500.000000000007</v>
          </cell>
          <cell r="G595">
            <v>49500</v>
          </cell>
        </row>
        <row r="596">
          <cell r="F596">
            <v>0</v>
          </cell>
          <cell r="G596">
            <v>0</v>
          </cell>
        </row>
        <row r="597">
          <cell r="F597">
            <v>0</v>
          </cell>
          <cell r="G597">
            <v>0</v>
          </cell>
        </row>
        <row r="598">
          <cell r="B598" t="str">
            <v>PengangkutanTiang dari pabrik ke lokasi (Btl,Ygk, Slm)</v>
          </cell>
          <cell r="F598">
            <v>0</v>
          </cell>
          <cell r="G598">
            <v>0</v>
          </cell>
        </row>
        <row r="599">
          <cell r="A599" t="str">
            <v>AT9</v>
          </cell>
          <cell r="B599" t="str">
            <v>Angkut Tiang C 9 Dari Pabrik Ke Lokasi</v>
          </cell>
          <cell r="C599" t="str">
            <v>Batang</v>
          </cell>
          <cell r="D599">
            <v>84000</v>
          </cell>
          <cell r="E599">
            <v>20000</v>
          </cell>
          <cell r="F599">
            <v>22000</v>
          </cell>
          <cell r="G599">
            <v>22000</v>
          </cell>
        </row>
        <row r="600">
          <cell r="A600" t="str">
            <v>AT11</v>
          </cell>
          <cell r="B600" t="str">
            <v>Angkut Tiang C11 Dari Pabrikl Ke Lokasi</v>
          </cell>
          <cell r="C600" t="str">
            <v>Batang</v>
          </cell>
          <cell r="D600">
            <v>108900</v>
          </cell>
          <cell r="E600">
            <v>30000</v>
          </cell>
          <cell r="F600">
            <v>33000</v>
          </cell>
          <cell r="G600">
            <v>33000</v>
          </cell>
        </row>
        <row r="601">
          <cell r="A601" t="str">
            <v>AT7</v>
          </cell>
          <cell r="B601" t="str">
            <v>Angkut Tiang C 7 Dari Pabrik Ke Lokasi</v>
          </cell>
          <cell r="C601" t="str">
            <v>Batang</v>
          </cell>
          <cell r="D601">
            <v>59900</v>
          </cell>
          <cell r="E601">
            <v>15000</v>
          </cell>
          <cell r="F601">
            <v>16500</v>
          </cell>
          <cell r="G601">
            <v>16500</v>
          </cell>
        </row>
        <row r="602">
          <cell r="A602" t="str">
            <v>ATs9</v>
          </cell>
          <cell r="B602" t="str">
            <v>Angkut Tiang RS 9 Dari Pabrik Ke Lokasi</v>
          </cell>
          <cell r="C602" t="str">
            <v>Batang</v>
          </cell>
          <cell r="D602">
            <v>84000</v>
          </cell>
          <cell r="E602">
            <v>15000</v>
          </cell>
          <cell r="F602">
            <v>16500</v>
          </cell>
          <cell r="G602">
            <v>16500</v>
          </cell>
        </row>
        <row r="603">
          <cell r="A603" t="str">
            <v>ATs11</v>
          </cell>
          <cell r="B603" t="str">
            <v>Angkut Tiang S 11 Dari Pabrikl Ke Lokasi</v>
          </cell>
          <cell r="C603" t="str">
            <v>Batang</v>
          </cell>
          <cell r="D603">
            <v>108900</v>
          </cell>
          <cell r="E603">
            <v>25000</v>
          </cell>
          <cell r="F603">
            <v>27500.000000000004</v>
          </cell>
          <cell r="G603">
            <v>27500</v>
          </cell>
        </row>
        <row r="604">
          <cell r="A604" t="str">
            <v>ATs7</v>
          </cell>
          <cell r="B604" t="str">
            <v>Angkut Tiang S 7 Dari Pabrik Ke Lokasi</v>
          </cell>
          <cell r="C604" t="str">
            <v>Batang</v>
          </cell>
          <cell r="D604">
            <v>59900</v>
          </cell>
          <cell r="E604">
            <v>15000</v>
          </cell>
          <cell r="F604">
            <v>16500</v>
          </cell>
          <cell r="G604">
            <v>16500</v>
          </cell>
        </row>
        <row r="605">
          <cell r="A605" t="str">
            <v>AT12</v>
          </cell>
          <cell r="B605" t="str">
            <v>Angkut Tiang C12 Dari Pabrikl Ke Lokasi</v>
          </cell>
          <cell r="C605" t="str">
            <v>Batang</v>
          </cell>
          <cell r="D605">
            <v>163000</v>
          </cell>
          <cell r="E605">
            <v>40000</v>
          </cell>
          <cell r="F605">
            <v>44000</v>
          </cell>
          <cell r="G605">
            <v>44000</v>
          </cell>
        </row>
        <row r="606">
          <cell r="A606" t="str">
            <v>AT14</v>
          </cell>
          <cell r="B606" t="str">
            <v>Angkut Tiang C14 Dari Pabrikl Ke Lokasi</v>
          </cell>
          <cell r="C606" t="str">
            <v>Batang</v>
          </cell>
          <cell r="D606">
            <v>163000</v>
          </cell>
          <cell r="E606">
            <v>55000</v>
          </cell>
          <cell r="F606">
            <v>60500.000000000007</v>
          </cell>
          <cell r="G606">
            <v>60500</v>
          </cell>
        </row>
        <row r="607">
          <cell r="A607" t="str">
            <v>AT13</v>
          </cell>
          <cell r="B607" t="str">
            <v>Angkut Tiang C13 Dari Pabrikl Ke Lokasi</v>
          </cell>
          <cell r="C607" t="str">
            <v>Batang</v>
          </cell>
          <cell r="D607">
            <v>163000</v>
          </cell>
          <cell r="E607">
            <v>55000</v>
          </cell>
          <cell r="F607">
            <v>60500.000000000007</v>
          </cell>
          <cell r="G607">
            <v>60500</v>
          </cell>
        </row>
        <row r="608">
          <cell r="B608" t="str">
            <v>UPAH PENGGANTIAN KONEKTOR DARI BANLED JD CCO</v>
          </cell>
          <cell r="F608">
            <v>0</v>
          </cell>
          <cell r="G608">
            <v>0</v>
          </cell>
        </row>
        <row r="609">
          <cell r="A609" t="str">
            <v>CTM</v>
          </cell>
          <cell r="B609" t="str">
            <v>CCO TM</v>
          </cell>
          <cell r="C609" t="str">
            <v>Buah</v>
          </cell>
          <cell r="E609">
            <v>4000</v>
          </cell>
          <cell r="F609">
            <v>4400</v>
          </cell>
          <cell r="G609">
            <v>4400</v>
          </cell>
          <cell r="I609" t="str">
            <v>Event Khusus</v>
          </cell>
        </row>
        <row r="610">
          <cell r="A610" t="str">
            <v>CTST</v>
          </cell>
          <cell r="B610" t="str">
            <v>CCO &amp; skun Trafo (Kalasan &amp; Wates)</v>
          </cell>
          <cell r="C610" t="str">
            <v xml:space="preserve"> unit</v>
          </cell>
          <cell r="E610">
            <v>27000</v>
          </cell>
          <cell r="F610">
            <v>29700.000000000004</v>
          </cell>
          <cell r="G610">
            <v>29700</v>
          </cell>
          <cell r="I610" t="str">
            <v>Event Khusus</v>
          </cell>
        </row>
        <row r="611">
          <cell r="A611" t="str">
            <v>CTRB</v>
          </cell>
          <cell r="B611" t="str">
            <v>CCO Tap JTR (Bantul, Jogya, Sleman selatan)</v>
          </cell>
          <cell r="C611" t="str">
            <v>Buah</v>
          </cell>
          <cell r="E611">
            <v>3000</v>
          </cell>
          <cell r="F611">
            <v>3300.0000000000005</v>
          </cell>
          <cell r="G611">
            <v>3300</v>
          </cell>
          <cell r="I611" t="str">
            <v>Event Khusus</v>
          </cell>
        </row>
        <row r="612">
          <cell r="A612" t="str">
            <v>CTRK</v>
          </cell>
          <cell r="B612" t="str">
            <v>CCO Tap JTR (Kalasan &amp;Wates)</v>
          </cell>
          <cell r="C612" t="str">
            <v>Buah</v>
          </cell>
          <cell r="E612">
            <v>3200</v>
          </cell>
          <cell r="F612">
            <v>3520.0000000000005</v>
          </cell>
          <cell r="G612">
            <v>3500</v>
          </cell>
          <cell r="I612" t="str">
            <v>Event Khusus</v>
          </cell>
        </row>
        <row r="613">
          <cell r="A613" t="str">
            <v>CR1B</v>
          </cell>
          <cell r="B613" t="str">
            <v>CCO SR I (Bantul, Jogja, Sleman selatan)</v>
          </cell>
          <cell r="C613" t="str">
            <v>Buah</v>
          </cell>
          <cell r="E613">
            <v>2250</v>
          </cell>
          <cell r="F613">
            <v>2475</v>
          </cell>
          <cell r="G613">
            <v>2400</v>
          </cell>
          <cell r="I613" t="str">
            <v>Event Khusus</v>
          </cell>
        </row>
        <row r="614">
          <cell r="A614" t="str">
            <v>CR1K</v>
          </cell>
          <cell r="B614" t="str">
            <v>CCO SR I (Wates, Sleman Utara, Kalasan)</v>
          </cell>
          <cell r="C614" t="str">
            <v>Buah</v>
          </cell>
          <cell r="E614">
            <v>2400</v>
          </cell>
          <cell r="F614">
            <v>2640</v>
          </cell>
          <cell r="G614">
            <v>2600</v>
          </cell>
          <cell r="I614" t="str">
            <v>Event Khusus</v>
          </cell>
        </row>
        <row r="615">
          <cell r="A615" t="str">
            <v>CRD</v>
          </cell>
          <cell r="B615" t="str">
            <v>CCO Antar Duck Rumah</v>
          </cell>
          <cell r="C615" t="str">
            <v>Buah</v>
          </cell>
          <cell r="E615">
            <v>1500</v>
          </cell>
          <cell r="F615">
            <v>1650.0000000000002</v>
          </cell>
          <cell r="G615">
            <v>1600</v>
          </cell>
        </row>
        <row r="616">
          <cell r="A616" t="str">
            <v>toti</v>
          </cell>
          <cell r="B616" t="str">
            <v>TOTI PRESS</v>
          </cell>
          <cell r="C616" t="str">
            <v>Buah</v>
          </cell>
          <cell r="E616">
            <v>2250</v>
          </cell>
          <cell r="F616">
            <v>2475</v>
          </cell>
          <cell r="G616">
            <v>2400</v>
          </cell>
        </row>
        <row r="617">
          <cell r="A617" t="str">
            <v>js24</v>
          </cell>
          <cell r="B617" t="str">
            <v>Pasang joint slip 240</v>
          </cell>
          <cell r="C617" t="str">
            <v>buah</v>
          </cell>
          <cell r="E617">
            <v>4000</v>
          </cell>
          <cell r="F617">
            <v>4400</v>
          </cell>
          <cell r="G617">
            <v>4400</v>
          </cell>
        </row>
        <row r="618">
          <cell r="A618" t="str">
            <v>js7</v>
          </cell>
          <cell r="B618" t="str">
            <v>Pasang joint slip 70</v>
          </cell>
          <cell r="C618" t="str">
            <v>Buah</v>
          </cell>
          <cell r="E618">
            <v>2000</v>
          </cell>
          <cell r="F618">
            <v>2200</v>
          </cell>
          <cell r="G618">
            <v>2200</v>
          </cell>
        </row>
        <row r="619">
          <cell r="B619" t="str">
            <v>UPAH PENGECATAN POLE BESI</v>
          </cell>
          <cell r="F619">
            <v>0</v>
          </cell>
          <cell r="G619">
            <v>0</v>
          </cell>
        </row>
        <row r="620">
          <cell r="A620" t="str">
            <v>CP9A</v>
          </cell>
          <cell r="B620" t="str">
            <v>Pengecatan Pole Type Rs 9/11A Atas</v>
          </cell>
          <cell r="C620" t="str">
            <v>pole</v>
          </cell>
          <cell r="E620">
            <v>3500</v>
          </cell>
          <cell r="F620">
            <v>3850.0000000000005</v>
          </cell>
          <cell r="G620">
            <v>3800</v>
          </cell>
        </row>
        <row r="621">
          <cell r="A621" t="str">
            <v>CP9T</v>
          </cell>
          <cell r="B621" t="str">
            <v>Pengecatan Pole Type Rs 9/11A Tengah</v>
          </cell>
          <cell r="C621" t="str">
            <v>pole</v>
          </cell>
          <cell r="E621">
            <v>3500</v>
          </cell>
          <cell r="F621">
            <v>3850.0000000000005</v>
          </cell>
          <cell r="G621">
            <v>3800</v>
          </cell>
        </row>
        <row r="622">
          <cell r="A622" t="str">
            <v>CP9B</v>
          </cell>
          <cell r="B622" t="str">
            <v>Pengecatan Pole Type Rs 9/11A Ter Bawah</v>
          </cell>
          <cell r="C622" t="str">
            <v>pole</v>
          </cell>
          <cell r="E622">
            <v>1250</v>
          </cell>
          <cell r="F622">
            <v>1375</v>
          </cell>
          <cell r="G622">
            <v>1300</v>
          </cell>
        </row>
        <row r="623">
          <cell r="A623" t="str">
            <v>CP9M</v>
          </cell>
          <cell r="B623" t="str">
            <v>Pengecatan Pole Type Rs 9/11A Dasaran (Meni)</v>
          </cell>
          <cell r="C623" t="str">
            <v>pole</v>
          </cell>
          <cell r="E623">
            <v>4250</v>
          </cell>
          <cell r="F623">
            <v>4675</v>
          </cell>
          <cell r="G623">
            <v>4600</v>
          </cell>
        </row>
        <row r="624">
          <cell r="A624" t="str">
            <v>CP12aA</v>
          </cell>
          <cell r="B624" t="str">
            <v>Pengecatan Pole Type S 12A Atas</v>
          </cell>
          <cell r="C624" t="str">
            <v>pole</v>
          </cell>
          <cell r="E624">
            <v>3500</v>
          </cell>
          <cell r="F624">
            <v>3850.0000000000005</v>
          </cell>
          <cell r="G624">
            <v>3800</v>
          </cell>
        </row>
        <row r="625">
          <cell r="A625" t="str">
            <v>CP12aT</v>
          </cell>
          <cell r="B625" t="str">
            <v>Pengecatan Pole Type S 12A Tengah</v>
          </cell>
          <cell r="C625" t="str">
            <v>pole</v>
          </cell>
          <cell r="E625">
            <v>3500</v>
          </cell>
          <cell r="F625">
            <v>3850.0000000000005</v>
          </cell>
          <cell r="G625">
            <v>3800</v>
          </cell>
        </row>
        <row r="626">
          <cell r="A626" t="str">
            <v>CP12aB</v>
          </cell>
          <cell r="B626" t="str">
            <v>Pengecatan Pole Type S 12 A Ter Bawah</v>
          </cell>
          <cell r="C626" t="str">
            <v>pole</v>
          </cell>
          <cell r="E626">
            <v>1250</v>
          </cell>
          <cell r="F626">
            <v>1375</v>
          </cell>
          <cell r="G626">
            <v>1300</v>
          </cell>
        </row>
        <row r="627">
          <cell r="A627" t="str">
            <v>CP12aM</v>
          </cell>
          <cell r="B627" t="str">
            <v>Pengecatan Pole Type S 12 A Dasaran (Meni)</v>
          </cell>
          <cell r="C627" t="str">
            <v>pole</v>
          </cell>
          <cell r="E627">
            <v>4250</v>
          </cell>
          <cell r="F627">
            <v>4675</v>
          </cell>
          <cell r="G627">
            <v>4600</v>
          </cell>
        </row>
        <row r="628">
          <cell r="A628" t="str">
            <v>CP11A</v>
          </cell>
          <cell r="B628" t="str">
            <v xml:space="preserve">Pengecatan Pole Type S 11 B Atas </v>
          </cell>
          <cell r="C628" t="str">
            <v>pole</v>
          </cell>
          <cell r="E628">
            <v>5000</v>
          </cell>
          <cell r="F628">
            <v>5500</v>
          </cell>
          <cell r="G628">
            <v>5500</v>
          </cell>
        </row>
        <row r="629">
          <cell r="A629" t="str">
            <v>CP11T</v>
          </cell>
          <cell r="B629" t="str">
            <v>Pengecatan Pole Type S 11 B Tengah</v>
          </cell>
          <cell r="C629" t="str">
            <v>pole</v>
          </cell>
          <cell r="E629">
            <v>4000</v>
          </cell>
          <cell r="F629">
            <v>4400</v>
          </cell>
          <cell r="G629">
            <v>4400</v>
          </cell>
        </row>
        <row r="630">
          <cell r="A630" t="str">
            <v>CP11B</v>
          </cell>
          <cell r="B630" t="str">
            <v>Pengecatan Pole Type S 11 B Ter Bawah</v>
          </cell>
          <cell r="C630" t="str">
            <v>pole</v>
          </cell>
          <cell r="E630">
            <v>1500</v>
          </cell>
          <cell r="F630">
            <v>1650.0000000000002</v>
          </cell>
          <cell r="G630">
            <v>1600</v>
          </cell>
        </row>
        <row r="631">
          <cell r="A631" t="str">
            <v>CP11M</v>
          </cell>
          <cell r="B631" t="str">
            <v>Pengecatan Pole Type S 11 B Dasaran (Meni)</v>
          </cell>
          <cell r="C631" t="str">
            <v>pole</v>
          </cell>
          <cell r="E631">
            <v>5000</v>
          </cell>
          <cell r="F631">
            <v>5500</v>
          </cell>
          <cell r="G631">
            <v>5500</v>
          </cell>
        </row>
        <row r="632">
          <cell r="A632" t="str">
            <v>CP12bA</v>
          </cell>
          <cell r="B632" t="str">
            <v xml:space="preserve">Pengecatan Pole Type S 12 B Atas </v>
          </cell>
          <cell r="C632" t="str">
            <v>pole</v>
          </cell>
          <cell r="E632">
            <v>5000</v>
          </cell>
          <cell r="F632">
            <v>5500</v>
          </cell>
          <cell r="G632">
            <v>5500</v>
          </cell>
        </row>
        <row r="633">
          <cell r="A633" t="str">
            <v>CP12bT</v>
          </cell>
          <cell r="B633" t="str">
            <v>Pengecatan Pole Type S 12 B Tengah</v>
          </cell>
          <cell r="C633" t="str">
            <v>pole</v>
          </cell>
          <cell r="E633">
            <v>4000</v>
          </cell>
          <cell r="F633">
            <v>4400</v>
          </cell>
          <cell r="G633">
            <v>4400</v>
          </cell>
        </row>
        <row r="634">
          <cell r="A634" t="str">
            <v>CP12bB</v>
          </cell>
          <cell r="B634" t="str">
            <v>Pengecatan Pole Type S 12 B Ter Bawah</v>
          </cell>
          <cell r="C634" t="str">
            <v>pole</v>
          </cell>
          <cell r="E634">
            <v>1500</v>
          </cell>
          <cell r="F634">
            <v>1650.0000000000002</v>
          </cell>
          <cell r="G634">
            <v>1600</v>
          </cell>
        </row>
        <row r="635">
          <cell r="A635" t="str">
            <v>CP12bM</v>
          </cell>
          <cell r="B635" t="str">
            <v>Pengecatan Pole Type S 12 B Dasaran (Meni)</v>
          </cell>
          <cell r="C635" t="str">
            <v>pole</v>
          </cell>
          <cell r="E635">
            <v>5000</v>
          </cell>
          <cell r="F635">
            <v>5500</v>
          </cell>
          <cell r="G635">
            <v>5500</v>
          </cell>
        </row>
        <row r="636">
          <cell r="A636" t="str">
            <v>CP9K</v>
          </cell>
          <cell r="B636" t="str">
            <v>Pengecatan Pole Type Rs 9/11A komplit</v>
          </cell>
          <cell r="C636" t="str">
            <v>Batang</v>
          </cell>
          <cell r="E636">
            <v>12500</v>
          </cell>
          <cell r="F636">
            <v>13750.000000000002</v>
          </cell>
          <cell r="G636">
            <v>13700</v>
          </cell>
        </row>
        <row r="637">
          <cell r="A637" t="str">
            <v>CP11aK</v>
          </cell>
          <cell r="B637" t="str">
            <v>Pengecatan Pole Type 11A komplit</v>
          </cell>
          <cell r="C637" t="str">
            <v>Batang</v>
          </cell>
          <cell r="E637">
            <v>13500</v>
          </cell>
          <cell r="F637">
            <v>14850.000000000002</v>
          </cell>
          <cell r="G637">
            <v>14800</v>
          </cell>
        </row>
        <row r="638">
          <cell r="A638" t="str">
            <v>CP11K</v>
          </cell>
          <cell r="B638" t="str">
            <v>Pengecatan Pole Type 11 B komplit</v>
          </cell>
          <cell r="C638" t="str">
            <v>Batang</v>
          </cell>
          <cell r="E638">
            <v>15500</v>
          </cell>
          <cell r="F638">
            <v>17050</v>
          </cell>
          <cell r="G638">
            <v>17000</v>
          </cell>
        </row>
        <row r="639">
          <cell r="A639" t="str">
            <v>CP12bK</v>
          </cell>
          <cell r="B639" t="str">
            <v>Pengecatan Pole Type 12 B komplit</v>
          </cell>
          <cell r="C639" t="str">
            <v>Batang</v>
          </cell>
          <cell r="E639">
            <v>15500</v>
          </cell>
          <cell r="F639">
            <v>17050</v>
          </cell>
          <cell r="G639">
            <v>17000</v>
          </cell>
        </row>
        <row r="640">
          <cell r="A640" t="str">
            <v>CP12aK</v>
          </cell>
          <cell r="B640" t="str">
            <v>Pengecatan Pole Type S 12 A komplit</v>
          </cell>
          <cell r="C640" t="str">
            <v>Batang</v>
          </cell>
          <cell r="E640">
            <v>13500</v>
          </cell>
          <cell r="F640">
            <v>14850.000000000002</v>
          </cell>
          <cell r="G640">
            <v>14800</v>
          </cell>
        </row>
        <row r="641">
          <cell r="A641" t="str">
            <v>CP14K</v>
          </cell>
          <cell r="B641" t="str">
            <v>Pengecatan Pole Type S 14 komplit</v>
          </cell>
          <cell r="C641" t="str">
            <v>Batang</v>
          </cell>
          <cell r="E641">
            <v>13500</v>
          </cell>
          <cell r="F641">
            <v>14850.000000000002</v>
          </cell>
          <cell r="G641">
            <v>14800</v>
          </cell>
        </row>
        <row r="642">
          <cell r="A642" t="str">
            <v>cew</v>
          </cell>
          <cell r="B642" t="str">
            <v>Pengecatan eser werk</v>
          </cell>
          <cell r="C642" t="str">
            <v>unit</v>
          </cell>
          <cell r="E642">
            <v>12500</v>
          </cell>
          <cell r="F642">
            <v>13750.000000000002</v>
          </cell>
          <cell r="G642">
            <v>13700</v>
          </cell>
        </row>
        <row r="643">
          <cell r="A643" t="str">
            <v>PEW</v>
          </cell>
          <cell r="B643" t="str">
            <v>Perbaikan eser werk</v>
          </cell>
          <cell r="C643" t="str">
            <v>unit</v>
          </cell>
          <cell r="E643">
            <v>12500</v>
          </cell>
          <cell r="F643">
            <v>13750.000000000002</v>
          </cell>
          <cell r="G643">
            <v>13700</v>
          </cell>
        </row>
        <row r="644">
          <cell r="A644" t="str">
            <v>CP9ta</v>
          </cell>
          <cell r="B644" t="str">
            <v>Pengecatan Pole Type Rs 9/11A  tanpa atas</v>
          </cell>
          <cell r="C644" t="str">
            <v>pole</v>
          </cell>
          <cell r="E644">
            <v>9000</v>
          </cell>
          <cell r="F644">
            <v>9900</v>
          </cell>
          <cell r="G644">
            <v>9900</v>
          </cell>
        </row>
        <row r="645">
          <cell r="A645" t="str">
            <v>CP11ta</v>
          </cell>
          <cell r="B645" t="str">
            <v>Pengecatan Pole Type S 11 B tanpa atas</v>
          </cell>
          <cell r="C645" t="str">
            <v>pole</v>
          </cell>
          <cell r="E645">
            <v>10500</v>
          </cell>
          <cell r="F645">
            <v>11550.000000000002</v>
          </cell>
          <cell r="G645">
            <v>11500</v>
          </cell>
        </row>
        <row r="646">
          <cell r="A646" t="str">
            <v>CP12bta</v>
          </cell>
          <cell r="B646" t="str">
            <v>Pengecatan Pole Type S 12 B tanpa atas</v>
          </cell>
          <cell r="C646" t="str">
            <v>pole</v>
          </cell>
          <cell r="E646">
            <v>11500</v>
          </cell>
          <cell r="F646">
            <v>12650.000000000002</v>
          </cell>
          <cell r="G646">
            <v>12600</v>
          </cell>
        </row>
        <row r="647">
          <cell r="A647" t="str">
            <v>CP12ata</v>
          </cell>
          <cell r="B647" t="str">
            <v>Pengecatan Pole Type S 12 A tanpa atas</v>
          </cell>
          <cell r="C647" t="str">
            <v>pole</v>
          </cell>
          <cell r="E647">
            <v>11000</v>
          </cell>
          <cell r="F647">
            <v>12100.000000000002</v>
          </cell>
          <cell r="G647">
            <v>12100</v>
          </cell>
        </row>
        <row r="648">
          <cell r="A648" t="str">
            <v>CP14ta</v>
          </cell>
          <cell r="B648" t="str">
            <v>Pengecatan Pole Type S 14  tanpa atas</v>
          </cell>
          <cell r="C648" t="str">
            <v>pole</v>
          </cell>
          <cell r="E648">
            <v>12500</v>
          </cell>
          <cell r="F648">
            <v>13750.000000000002</v>
          </cell>
          <cell r="G648">
            <v>13700</v>
          </cell>
        </row>
        <row r="649">
          <cell r="F649">
            <v>0</v>
          </cell>
          <cell r="G649">
            <v>0</v>
          </cell>
        </row>
        <row r="650">
          <cell r="E650">
            <v>0</v>
          </cell>
          <cell r="F650">
            <v>0</v>
          </cell>
          <cell r="G650">
            <v>0</v>
          </cell>
        </row>
        <row r="651">
          <cell r="A651" t="str">
            <v>pcc1</v>
          </cell>
          <cell r="B651" t="str">
            <v>Penggantian Cross Arm C-1</v>
          </cell>
          <cell r="C651" t="str">
            <v>Unit</v>
          </cell>
          <cell r="E651">
            <v>21000</v>
          </cell>
          <cell r="F651">
            <v>23100.000000000004</v>
          </cell>
          <cell r="G651">
            <v>23100</v>
          </cell>
          <cell r="I651" t="str">
            <v>Event Khusus</v>
          </cell>
        </row>
        <row r="652">
          <cell r="A652" t="str">
            <v>pcc2</v>
          </cell>
          <cell r="B652" t="str">
            <v>Penggantian Cross Arm C-2</v>
          </cell>
          <cell r="C652" t="str">
            <v>Unit</v>
          </cell>
          <cell r="E652">
            <v>25500</v>
          </cell>
          <cell r="F652">
            <v>28050.000000000004</v>
          </cell>
          <cell r="G652">
            <v>28000</v>
          </cell>
          <cell r="I652" t="str">
            <v>Event Khusus</v>
          </cell>
        </row>
        <row r="653">
          <cell r="A653" t="str">
            <v>pcc3</v>
          </cell>
          <cell r="B653" t="str">
            <v>Penggantian Cross Arm C-3</v>
          </cell>
          <cell r="C653" t="str">
            <v>Unit</v>
          </cell>
          <cell r="E653">
            <v>25500</v>
          </cell>
          <cell r="F653">
            <v>28050.000000000004</v>
          </cell>
          <cell r="G653">
            <v>28000</v>
          </cell>
          <cell r="I653" t="str">
            <v>Event Khusus</v>
          </cell>
        </row>
        <row r="654">
          <cell r="A654" t="str">
            <v>pcc7</v>
          </cell>
          <cell r="B654" t="str">
            <v>Penggantian Cross Arm C-7</v>
          </cell>
          <cell r="C654" t="str">
            <v>Unit</v>
          </cell>
          <cell r="E654">
            <v>25500</v>
          </cell>
          <cell r="F654">
            <v>28050.000000000004</v>
          </cell>
          <cell r="G654">
            <v>28000</v>
          </cell>
          <cell r="I654" t="str">
            <v>Event Khusus</v>
          </cell>
        </row>
        <row r="655">
          <cell r="A655" t="str">
            <v>pcc8</v>
          </cell>
          <cell r="B655" t="str">
            <v>Penggantian Cross Arm C-8</v>
          </cell>
          <cell r="C655" t="str">
            <v>Unit</v>
          </cell>
          <cell r="E655">
            <v>30000</v>
          </cell>
          <cell r="F655">
            <v>33000</v>
          </cell>
          <cell r="G655">
            <v>33000</v>
          </cell>
          <cell r="I655" t="str">
            <v>Event Khusus</v>
          </cell>
        </row>
        <row r="656">
          <cell r="A656" t="str">
            <v>pcc10</v>
          </cell>
          <cell r="B656" t="str">
            <v>Penggantian Cross Arm C-10 alley arm</v>
          </cell>
          <cell r="C656" t="str">
            <v>Unit</v>
          </cell>
          <cell r="E656">
            <v>30000</v>
          </cell>
          <cell r="F656">
            <v>33000</v>
          </cell>
          <cell r="G656">
            <v>33000</v>
          </cell>
          <cell r="I656" t="str">
            <v>Event Khusus</v>
          </cell>
        </row>
        <row r="657">
          <cell r="A657" t="str">
            <v>pcc8a</v>
          </cell>
          <cell r="B657" t="str">
            <v>Penggantian Cross Arm C-8 A dbl dead end 90 derajat</v>
          </cell>
          <cell r="C657" t="str">
            <v>Unit</v>
          </cell>
          <cell r="E657">
            <v>42000</v>
          </cell>
          <cell r="F657">
            <v>46200.000000000007</v>
          </cell>
          <cell r="G657">
            <v>46200</v>
          </cell>
          <cell r="I657" t="str">
            <v>Event Khusus</v>
          </cell>
        </row>
        <row r="658">
          <cell r="F658">
            <v>0</v>
          </cell>
          <cell r="G658">
            <v>0</v>
          </cell>
        </row>
        <row r="659">
          <cell r="B659" t="str">
            <v>Pondasi Tiang Beton</v>
          </cell>
          <cell r="F659">
            <v>0</v>
          </cell>
          <cell r="G659">
            <v>0</v>
          </cell>
        </row>
        <row r="660">
          <cell r="A660" t="str">
            <v>PTB</v>
          </cell>
          <cell r="B660" t="str">
            <v>Pondasi Tiang Beton</v>
          </cell>
          <cell r="C660" t="str">
            <v>unit</v>
          </cell>
          <cell r="E660">
            <v>50000</v>
          </cell>
          <cell r="F660">
            <v>55000.000000000007</v>
          </cell>
          <cell r="G660">
            <v>55000</v>
          </cell>
        </row>
        <row r="661">
          <cell r="A661" t="str">
            <v>pg</v>
          </cell>
          <cell r="B661" t="str">
            <v>Pondasi Tiang Beton</v>
          </cell>
          <cell r="C661" t="str">
            <v>unit</v>
          </cell>
          <cell r="E661">
            <v>50001</v>
          </cell>
          <cell r="F661">
            <v>55001.100000000006</v>
          </cell>
          <cell r="G661">
            <v>55000</v>
          </cell>
        </row>
        <row r="662">
          <cell r="A662" t="str">
            <v>pc</v>
          </cell>
          <cell r="B662" t="str">
            <v>Pondasi Tiang Beton</v>
          </cell>
          <cell r="C662" t="str">
            <v>unit</v>
          </cell>
          <cell r="E662">
            <v>50002</v>
          </cell>
          <cell r="F662">
            <v>55002.200000000004</v>
          </cell>
          <cell r="G662">
            <v>55000</v>
          </cell>
        </row>
        <row r="663">
          <cell r="A663" t="str">
            <v>PTBK</v>
          </cell>
          <cell r="B663" t="str">
            <v>Pondasi Tiang Beton</v>
          </cell>
          <cell r="C663" t="str">
            <v>unit</v>
          </cell>
          <cell r="E663">
            <v>55000</v>
          </cell>
          <cell r="F663">
            <v>60500.000000000007</v>
          </cell>
          <cell r="G663">
            <v>60500</v>
          </cell>
          <cell r="I663" t="str">
            <v>Event khusu</v>
          </cell>
        </row>
        <row r="664">
          <cell r="A664" t="str">
            <v>RIT</v>
          </cell>
          <cell r="B664" t="str">
            <v>Rit Batu Pondasi Tiang Beton</v>
          </cell>
          <cell r="C664" t="str">
            <v>RIT</v>
          </cell>
          <cell r="E664">
            <v>25000</v>
          </cell>
          <cell r="F664">
            <v>27500.000000000004</v>
          </cell>
          <cell r="G664">
            <v>27500</v>
          </cell>
          <cell r="I664" t="str">
            <v>Event khusu</v>
          </cell>
        </row>
        <row r="665">
          <cell r="A665" t="str">
            <v>psfco</v>
          </cell>
          <cell r="B665" t="str">
            <v>Pasang 2 buah sepatu kabel FCO</v>
          </cell>
          <cell r="C665" t="str">
            <v>unit</v>
          </cell>
          <cell r="E665">
            <v>6000</v>
          </cell>
          <cell r="F665">
            <v>6600.0000000000009</v>
          </cell>
          <cell r="G665">
            <v>6600</v>
          </cell>
        </row>
        <row r="666">
          <cell r="A666" t="str">
            <v>j</v>
          </cell>
          <cell r="B666" t="str">
            <v xml:space="preserve">                                          Jumlah Harian</v>
          </cell>
          <cell r="F666">
            <v>0</v>
          </cell>
          <cell r="G666">
            <v>0</v>
          </cell>
        </row>
        <row r="667">
          <cell r="A667" t="str">
            <v>ba</v>
          </cell>
          <cell r="B667" t="str">
            <v xml:space="preserve">        Belum Ada Harga Borongan</v>
          </cell>
          <cell r="E667">
            <v>0</v>
          </cell>
          <cell r="F667">
            <v>0</v>
          </cell>
          <cell r="G667">
            <v>0</v>
          </cell>
        </row>
        <row r="668">
          <cell r="A668" t="str">
            <v>pta</v>
          </cell>
          <cell r="B668" t="str">
            <v xml:space="preserve">        Perlu Tanya Ahlinya</v>
          </cell>
          <cell r="E668">
            <v>0</v>
          </cell>
          <cell r="F668">
            <v>0</v>
          </cell>
          <cell r="G668">
            <v>0</v>
          </cell>
        </row>
        <row r="669">
          <cell r="A669" t="str">
            <v>PTg</v>
          </cell>
          <cell r="B669" t="str">
            <v xml:space="preserve">        Perlu tanya Yang garap</v>
          </cell>
          <cell r="E669">
            <v>0</v>
          </cell>
          <cell r="F669">
            <v>0</v>
          </cell>
          <cell r="G669">
            <v>0</v>
          </cell>
        </row>
        <row r="670">
          <cell r="A670" t="str">
            <v>psu</v>
          </cell>
          <cell r="B670" t="str">
            <v>Pasang U Trafo</v>
          </cell>
          <cell r="C670" t="str">
            <v>Buah</v>
          </cell>
          <cell r="E670">
            <v>15000</v>
          </cell>
          <cell r="F670">
            <v>16500</v>
          </cell>
          <cell r="G670">
            <v>16500</v>
          </cell>
        </row>
        <row r="671">
          <cell r="A671" t="str">
            <v>JT</v>
          </cell>
          <cell r="B671" t="str">
            <v>4 Buah Jumperan Trafo</v>
          </cell>
          <cell r="C671" t="str">
            <v>Unit</v>
          </cell>
          <cell r="E671">
            <v>24000</v>
          </cell>
          <cell r="F671">
            <v>26400.000000000004</v>
          </cell>
          <cell r="G671">
            <v>26400</v>
          </cell>
        </row>
        <row r="672">
          <cell r="A672" t="str">
            <v>pjt</v>
          </cell>
          <cell r="B672" t="str">
            <v xml:space="preserve">Pemel jamperan trafo </v>
          </cell>
          <cell r="C672" t="str">
            <v>Buah</v>
          </cell>
          <cell r="E672">
            <v>20000</v>
          </cell>
          <cell r="F672">
            <v>22000</v>
          </cell>
          <cell r="G672">
            <v>22000</v>
          </cell>
        </row>
        <row r="673">
          <cell r="A673" t="str">
            <v>Tk</v>
          </cell>
          <cell r="B673" t="str">
            <v>Transportasi Khusus</v>
          </cell>
          <cell r="C673" t="str">
            <v>Rit</v>
          </cell>
          <cell r="E673">
            <v>20000</v>
          </cell>
          <cell r="F673">
            <v>22000</v>
          </cell>
          <cell r="G673">
            <v>22000</v>
          </cell>
          <cell r="I673" t="str">
            <v>Konfirmasi pimpinan</v>
          </cell>
        </row>
        <row r="674">
          <cell r="A674" t="str">
            <v>jt1</v>
          </cell>
          <cell r="B674" t="str">
            <v>Jumperan trafo</v>
          </cell>
          <cell r="C674" t="str">
            <v>Buah</v>
          </cell>
          <cell r="F674">
            <v>0</v>
          </cell>
          <cell r="G674">
            <v>0</v>
          </cell>
        </row>
        <row r="675">
          <cell r="A675" t="str">
            <v>pm59</v>
          </cell>
          <cell r="B675" t="str">
            <v xml:space="preserve">Pressing M5-9 (FCO) </v>
          </cell>
          <cell r="C675" t="str">
            <v>Buah</v>
          </cell>
          <cell r="E675">
            <v>20000</v>
          </cell>
          <cell r="F675">
            <v>22000</v>
          </cell>
          <cell r="G675">
            <v>22000</v>
          </cell>
        </row>
        <row r="676">
          <cell r="A676" t="str">
            <v>pm59a</v>
          </cell>
          <cell r="B676" t="str">
            <v>Pressing M5-9 (FCO) per A</v>
          </cell>
          <cell r="C676" t="str">
            <v>Buah</v>
          </cell>
          <cell r="E676">
            <v>26000</v>
          </cell>
          <cell r="F676">
            <v>28600.000000000004</v>
          </cell>
          <cell r="G676">
            <v>28600</v>
          </cell>
        </row>
        <row r="677">
          <cell r="A677" t="str">
            <v>nomt</v>
          </cell>
          <cell r="B677" t="str">
            <v>Penomoran tiang Fersi Lama</v>
          </cell>
          <cell r="C677" t="str">
            <v>Buah</v>
          </cell>
          <cell r="E677">
            <v>1000</v>
          </cell>
          <cell r="F677">
            <v>1100</v>
          </cell>
          <cell r="G677">
            <v>1100</v>
          </cell>
        </row>
        <row r="678">
          <cell r="A678" t="str">
            <v>fang</v>
          </cell>
          <cell r="B678" t="str">
            <v>Fangnet</v>
          </cell>
          <cell r="C678" t="str">
            <v>Unit</v>
          </cell>
          <cell r="E678" t="str">
            <v>Belum</v>
          </cell>
          <cell r="F678" t="e">
            <v>#VALUE!</v>
          </cell>
          <cell r="G678" t="e">
            <v>#VALUE!</v>
          </cell>
        </row>
        <row r="679">
          <cell r="A679" t="str">
            <v>sjs</v>
          </cell>
          <cell r="B679" t="str">
            <v>Survei Jaringan Sedayu</v>
          </cell>
          <cell r="C679" t="str">
            <v>span</v>
          </cell>
          <cell r="E679">
            <v>500</v>
          </cell>
          <cell r="F679">
            <v>550</v>
          </cell>
          <cell r="G679">
            <v>500</v>
          </cell>
        </row>
        <row r="680">
          <cell r="A680" t="str">
            <v>bpjs240lc</v>
          </cell>
          <cell r="B680" t="str">
            <v>Bongkar Pasang Jumperan 240, Sepatu Kabel, dan LLC</v>
          </cell>
          <cell r="C680" t="str">
            <v>Unit</v>
          </cell>
          <cell r="E680">
            <v>5000</v>
          </cell>
          <cell r="F680">
            <v>5500</v>
          </cell>
          <cell r="G680">
            <v>5500</v>
          </cell>
        </row>
        <row r="681">
          <cell r="A681" t="str">
            <v>pjs240lc</v>
          </cell>
          <cell r="B681" t="str">
            <v>Pasang Jumperan 240, Sepatu Kabel, dan LLC</v>
          </cell>
          <cell r="C681" t="str">
            <v>Unit</v>
          </cell>
          <cell r="E681">
            <v>3000</v>
          </cell>
          <cell r="F681">
            <v>3300.0000000000005</v>
          </cell>
          <cell r="G681">
            <v>3300</v>
          </cell>
        </row>
        <row r="682">
          <cell r="A682" t="str">
            <v>sc240</v>
          </cell>
          <cell r="B682" t="str">
            <v>Pasang Sepatu Kabel 240</v>
          </cell>
          <cell r="C682" t="str">
            <v>Unit</v>
          </cell>
          <cell r="E682">
            <v>3000</v>
          </cell>
          <cell r="F682">
            <v>3300.0000000000005</v>
          </cell>
          <cell r="G682">
            <v>3300</v>
          </cell>
        </row>
        <row r="683">
          <cell r="A683" t="str">
            <v>sc70</v>
          </cell>
          <cell r="B683" t="str">
            <v>Pasang Sepatu Kabel 70</v>
          </cell>
          <cell r="C683" t="str">
            <v>Unit</v>
          </cell>
          <cell r="E683">
            <v>2500</v>
          </cell>
          <cell r="F683">
            <v>2750</v>
          </cell>
          <cell r="G683">
            <v>2700</v>
          </cell>
        </row>
        <row r="684">
          <cell r="A684" t="str">
            <v>jt3</v>
          </cell>
          <cell r="B684" t="str">
            <v>3 buah Jumperan trafo</v>
          </cell>
          <cell r="C684" t="str">
            <v>Unit</v>
          </cell>
          <cell r="E684">
            <v>18000</v>
          </cell>
          <cell r="F684">
            <v>19800</v>
          </cell>
          <cell r="G684">
            <v>19800</v>
          </cell>
        </row>
        <row r="685">
          <cell r="A685" t="str">
            <v>mts11</v>
          </cell>
          <cell r="B685" t="str">
            <v>Menegakkan tiang S 11 / C 11</v>
          </cell>
          <cell r="C685" t="str">
            <v>Batang</v>
          </cell>
          <cell r="E685">
            <v>25000</v>
          </cell>
          <cell r="F685">
            <v>27500.000000000004</v>
          </cell>
          <cell r="G685">
            <v>27500</v>
          </cell>
        </row>
        <row r="686">
          <cell r="A686" t="str">
            <v>mts9</v>
          </cell>
          <cell r="B686" t="str">
            <v>Menegakkan tiang RS 9 / S11 A / C  9</v>
          </cell>
          <cell r="C686" t="str">
            <v>Batang</v>
          </cell>
          <cell r="E686">
            <v>20000</v>
          </cell>
          <cell r="F686">
            <v>22000</v>
          </cell>
          <cell r="G686">
            <v>22000</v>
          </cell>
        </row>
        <row r="687">
          <cell r="A687" t="str">
            <v>mts16</v>
          </cell>
          <cell r="B687" t="str">
            <v>Menegakkan tiang S 16 / C 16</v>
          </cell>
          <cell r="C687" t="str">
            <v>Batang</v>
          </cell>
          <cell r="E687">
            <v>40000</v>
          </cell>
          <cell r="F687">
            <v>44000</v>
          </cell>
          <cell r="G687">
            <v>44000</v>
          </cell>
        </row>
        <row r="688">
          <cell r="A688" t="str">
            <v>jm</v>
          </cell>
          <cell r="B688" t="str">
            <v>Jumperan</v>
          </cell>
          <cell r="C688" t="str">
            <v>buah</v>
          </cell>
          <cell r="E688">
            <v>4000</v>
          </cell>
          <cell r="F688">
            <v>4400</v>
          </cell>
          <cell r="G688">
            <v>4400</v>
          </cell>
        </row>
        <row r="689">
          <cell r="A689" t="str">
            <v>bjm</v>
          </cell>
          <cell r="B689" t="str">
            <v>bonkar jumperan</v>
          </cell>
          <cell r="C689" t="str">
            <v>Buah</v>
          </cell>
          <cell r="E689">
            <v>2400</v>
          </cell>
          <cell r="F689">
            <v>2640</v>
          </cell>
          <cell r="G689">
            <v>2600</v>
          </cell>
        </row>
        <row r="690">
          <cell r="A690" t="str">
            <v>SLJ</v>
          </cell>
          <cell r="B690" t="str">
            <v>Survei lampu jalan</v>
          </cell>
          <cell r="C690" t="str">
            <v>titik</v>
          </cell>
          <cell r="E690">
            <v>250</v>
          </cell>
          <cell r="F690">
            <v>275</v>
          </cell>
          <cell r="G690">
            <v>200</v>
          </cell>
        </row>
        <row r="691">
          <cell r="A691" t="str">
            <v>nomb</v>
          </cell>
          <cell r="B691" t="str">
            <v>Penomoran tiang Fersi baru</v>
          </cell>
          <cell r="C691" t="str">
            <v>pole</v>
          </cell>
          <cell r="E691">
            <v>1250</v>
          </cell>
          <cell r="F691">
            <v>1375</v>
          </cell>
          <cell r="G691">
            <v>1300</v>
          </cell>
        </row>
        <row r="692">
          <cell r="A692" t="str">
            <v>gor</v>
          </cell>
          <cell r="B692" t="str">
            <v>Gorong gorong ( 22/10/05)</v>
          </cell>
          <cell r="C692" t="str">
            <v>buah</v>
          </cell>
          <cell r="E692">
            <v>9000</v>
          </cell>
          <cell r="F692">
            <v>9900</v>
          </cell>
          <cell r="G692">
            <v>9900</v>
          </cell>
        </row>
        <row r="693">
          <cell r="A693" t="str">
            <v>at164</v>
          </cell>
          <cell r="B693" t="str">
            <v>Angkut Trafo 1 ph 64 kva dari bangun tapan ke sedayu</v>
          </cell>
          <cell r="C693" t="str">
            <v>buah</v>
          </cell>
          <cell r="E693">
            <v>5625</v>
          </cell>
          <cell r="F693">
            <v>6187.5000000000009</v>
          </cell>
          <cell r="G693">
            <v>6100</v>
          </cell>
        </row>
        <row r="694">
          <cell r="A694" t="str">
            <v>at1167</v>
          </cell>
          <cell r="B694" t="str">
            <v>Angkut Trafo 1 ph 167 kva dari bangun tapan ke sedayu</v>
          </cell>
          <cell r="C694" t="str">
            <v>buah</v>
          </cell>
          <cell r="E694">
            <v>13500</v>
          </cell>
          <cell r="F694">
            <v>14850.000000000002</v>
          </cell>
          <cell r="G694">
            <v>14800</v>
          </cell>
        </row>
        <row r="695">
          <cell r="A695" t="str">
            <v>at1250</v>
          </cell>
          <cell r="B695" t="str">
            <v>Angkut Trafo 1 ph 250 kva dari bangun tapan ke sedayu</v>
          </cell>
          <cell r="C695" t="str">
            <v>buah</v>
          </cell>
          <cell r="E695">
            <v>13500</v>
          </cell>
          <cell r="F695">
            <v>14850.000000000002</v>
          </cell>
          <cell r="G695">
            <v>14800</v>
          </cell>
        </row>
        <row r="696">
          <cell r="A696" t="str">
            <v>at15</v>
          </cell>
          <cell r="B696" t="str">
            <v>Angkut Trafo 1 ph 5 kva dari bangun tapan ke sedayu</v>
          </cell>
          <cell r="C696" t="str">
            <v>buah</v>
          </cell>
          <cell r="E696">
            <v>4500</v>
          </cell>
          <cell r="F696">
            <v>4950</v>
          </cell>
          <cell r="G696">
            <v>4900</v>
          </cell>
        </row>
        <row r="697">
          <cell r="A697" t="str">
            <v>at110</v>
          </cell>
          <cell r="B697" t="str">
            <v>Angkut Trafo 1 ph 10 kva dari bangun tapan ke sedayu</v>
          </cell>
          <cell r="C697" t="str">
            <v>buah</v>
          </cell>
          <cell r="E697">
            <v>4500</v>
          </cell>
          <cell r="F697">
            <v>4950</v>
          </cell>
          <cell r="G697">
            <v>4900</v>
          </cell>
        </row>
        <row r="698">
          <cell r="A698" t="str">
            <v>at115</v>
          </cell>
          <cell r="B698" t="str">
            <v>Angkut Trafo 1 ph 15 kva dari bangun tapan ke sedayu</v>
          </cell>
          <cell r="C698" t="str">
            <v>buah</v>
          </cell>
          <cell r="E698">
            <v>4500</v>
          </cell>
          <cell r="F698">
            <v>4950</v>
          </cell>
          <cell r="G698">
            <v>4900</v>
          </cell>
        </row>
        <row r="699">
          <cell r="A699" t="str">
            <v>at125</v>
          </cell>
          <cell r="B699" t="str">
            <v>Angkut Trafo 1 ph 25 kva dari bangun tapan ke sedayu</v>
          </cell>
          <cell r="C699" t="str">
            <v>buah</v>
          </cell>
          <cell r="E699">
            <v>5625</v>
          </cell>
          <cell r="F699">
            <v>6187.5000000000009</v>
          </cell>
          <cell r="G699">
            <v>6100</v>
          </cell>
        </row>
        <row r="700">
          <cell r="A700" t="str">
            <v>at132</v>
          </cell>
          <cell r="B700" t="str">
            <v>Angkut Trafo 1 ph 32 kva dari bangun tapan ke sedayu</v>
          </cell>
          <cell r="C700" t="str">
            <v>buah</v>
          </cell>
          <cell r="E700">
            <v>5625</v>
          </cell>
          <cell r="F700">
            <v>6187.5000000000009</v>
          </cell>
          <cell r="G700">
            <v>6100</v>
          </cell>
        </row>
        <row r="701">
          <cell r="A701" t="str">
            <v>at150</v>
          </cell>
          <cell r="B701" t="str">
            <v>Angkut Trafo 1 ph 50 kva dari bangun tapan ke sedayu</v>
          </cell>
          <cell r="C701" t="str">
            <v>buah</v>
          </cell>
          <cell r="E701">
            <v>6750</v>
          </cell>
          <cell r="F701">
            <v>7425.0000000000009</v>
          </cell>
          <cell r="G701">
            <v>7400</v>
          </cell>
        </row>
        <row r="702">
          <cell r="A702" t="str">
            <v>at350</v>
          </cell>
          <cell r="B702" t="str">
            <v>Angkut Trafo 3 ph 50 kva dari bangun tapan ke sedayu</v>
          </cell>
          <cell r="C702" t="str">
            <v>buah</v>
          </cell>
          <cell r="E702">
            <v>11250</v>
          </cell>
          <cell r="F702">
            <v>12375.000000000002</v>
          </cell>
          <cell r="G702">
            <v>12300</v>
          </cell>
        </row>
        <row r="703">
          <cell r="A703" t="str">
            <v>at325</v>
          </cell>
          <cell r="B703" t="str">
            <v>Angkut Trafo 3 ph 25 kva dari bangun tapan ke sedayu</v>
          </cell>
          <cell r="C703" t="str">
            <v>buah</v>
          </cell>
          <cell r="E703">
            <v>11250</v>
          </cell>
          <cell r="F703">
            <v>12375.000000000002</v>
          </cell>
          <cell r="G703">
            <v>12300</v>
          </cell>
        </row>
        <row r="704">
          <cell r="A704" t="str">
            <v>at3100</v>
          </cell>
          <cell r="B704" t="str">
            <v>Angkut Trafo 3 ph 100 kva dari bangun tapan ke sedayu</v>
          </cell>
          <cell r="C704" t="str">
            <v>buah</v>
          </cell>
          <cell r="E704">
            <v>16875</v>
          </cell>
          <cell r="F704">
            <v>18562.5</v>
          </cell>
          <cell r="G704">
            <v>18500</v>
          </cell>
        </row>
        <row r="705">
          <cell r="A705" t="str">
            <v>at3160</v>
          </cell>
          <cell r="B705" t="str">
            <v>Angkut Trafo 3 ph 160 kva dari bangun tapan ke sedayu</v>
          </cell>
          <cell r="C705" t="str">
            <v>buah</v>
          </cell>
          <cell r="E705">
            <v>16875</v>
          </cell>
          <cell r="F705">
            <v>18562.5</v>
          </cell>
          <cell r="G705">
            <v>18500</v>
          </cell>
        </row>
        <row r="706">
          <cell r="A706" t="str">
            <v>at3200</v>
          </cell>
          <cell r="B706" t="str">
            <v>Angkut Trafo 3 ph 200 kva dari bangun tapan ke sedayu</v>
          </cell>
          <cell r="C706" t="str">
            <v>buah</v>
          </cell>
          <cell r="E706">
            <v>22500</v>
          </cell>
          <cell r="F706">
            <v>24750.000000000004</v>
          </cell>
          <cell r="G706">
            <v>24700</v>
          </cell>
        </row>
        <row r="707">
          <cell r="A707" t="str">
            <v>at3250</v>
          </cell>
          <cell r="B707" t="str">
            <v>Angkut Trafo 3 ph 250 kva dari bangun tapan ke sedayu</v>
          </cell>
          <cell r="C707" t="str">
            <v>buah</v>
          </cell>
          <cell r="E707">
            <v>36000</v>
          </cell>
          <cell r="F707">
            <v>39600</v>
          </cell>
          <cell r="G707">
            <v>39600</v>
          </cell>
        </row>
        <row r="708">
          <cell r="A708" t="str">
            <v>at3225</v>
          </cell>
          <cell r="B708" t="str">
            <v>Angkut Trafo 3 ph 225 kva dari bangun tapan ke sedayu</v>
          </cell>
          <cell r="C708" t="str">
            <v>buah</v>
          </cell>
          <cell r="E708">
            <v>30000</v>
          </cell>
          <cell r="F708">
            <v>33000</v>
          </cell>
          <cell r="G708">
            <v>33000</v>
          </cell>
        </row>
        <row r="709">
          <cell r="A709" t="str">
            <v>at3400</v>
          </cell>
          <cell r="B709" t="str">
            <v>Angkut Trafo 3 ph 400 kva dari bangun tapan ke sedayu</v>
          </cell>
          <cell r="C709" t="str">
            <v>buah</v>
          </cell>
          <cell r="E709">
            <v>36000</v>
          </cell>
          <cell r="F709">
            <v>39600</v>
          </cell>
          <cell r="G709">
            <v>39600</v>
          </cell>
        </row>
        <row r="710">
          <cell r="A710" t="str">
            <v>at3500</v>
          </cell>
          <cell r="B710" t="str">
            <v>Angkut Trafo 3 ph 500 kva dari bangun tapan ke sedayu</v>
          </cell>
          <cell r="C710" t="str">
            <v>buah</v>
          </cell>
          <cell r="E710">
            <v>36000</v>
          </cell>
          <cell r="F710">
            <v>39600</v>
          </cell>
          <cell r="G710">
            <v>39600</v>
          </cell>
        </row>
        <row r="711">
          <cell r="A711" t="str">
            <v>at3630</v>
          </cell>
          <cell r="B711" t="str">
            <v>Angkut Trafo 3 ph 630 kva dari bangun tapan ke sedayu</v>
          </cell>
          <cell r="C711" t="str">
            <v>buah</v>
          </cell>
          <cell r="E711">
            <v>45000</v>
          </cell>
          <cell r="F711">
            <v>49500.000000000007</v>
          </cell>
          <cell r="G711">
            <v>49500</v>
          </cell>
        </row>
        <row r="712">
          <cell r="A712" t="str">
            <v>atpkb</v>
          </cell>
          <cell r="B712" t="str">
            <v>Angkut Pole kayu bekas dr banguntapan ke sedayu</v>
          </cell>
          <cell r="C712" t="str">
            <v>buah</v>
          </cell>
          <cell r="E712">
            <v>20250</v>
          </cell>
          <cell r="F712">
            <v>22275</v>
          </cell>
          <cell r="G712">
            <v>22200</v>
          </cell>
        </row>
        <row r="713">
          <cell r="A713" t="str">
            <v>atdobi</v>
          </cell>
          <cell r="B713" t="str">
            <v>Angkutdrum oli bekas isi dr banguntapan ke sedayu</v>
          </cell>
          <cell r="C713" t="str">
            <v>buah</v>
          </cell>
          <cell r="E713">
            <v>18000</v>
          </cell>
          <cell r="F713">
            <v>19800</v>
          </cell>
          <cell r="G713">
            <v>19800</v>
          </cell>
        </row>
        <row r="714">
          <cell r="A714" t="str">
            <v>atbl</v>
          </cell>
          <cell r="B714" t="str">
            <v>Angkut bok lvcb bekas dr banguntapan ke sedayu</v>
          </cell>
          <cell r="C714" t="str">
            <v>buah</v>
          </cell>
          <cell r="E714">
            <v>11250</v>
          </cell>
          <cell r="F714">
            <v>12375.000000000002</v>
          </cell>
          <cell r="G714">
            <v>12300</v>
          </cell>
        </row>
        <row r="715">
          <cell r="A715" t="str">
            <v>athbs</v>
          </cell>
          <cell r="B715" t="str">
            <v>Angkut haspel besi bekas dr banguntapan ke sedayu</v>
          </cell>
          <cell r="C715" t="str">
            <v>buah</v>
          </cell>
          <cell r="E715">
            <v>67500</v>
          </cell>
          <cell r="F715">
            <v>74250</v>
          </cell>
          <cell r="G715">
            <v>74200</v>
          </cell>
        </row>
        <row r="716">
          <cell r="A716" t="str">
            <v>mtt164</v>
          </cell>
          <cell r="B716" t="str">
            <v>menaik turunkan Trafo 1 ph 64 kva dari bangun tapan ke sedayu</v>
          </cell>
          <cell r="C716" t="str">
            <v>buah</v>
          </cell>
          <cell r="E716">
            <v>5625</v>
          </cell>
          <cell r="F716">
            <v>6187.5000000000009</v>
          </cell>
          <cell r="G716">
            <v>6100</v>
          </cell>
        </row>
        <row r="717">
          <cell r="A717" t="str">
            <v>mtt1167</v>
          </cell>
          <cell r="B717" t="str">
            <v>menaik turunkan Trafo 1 ph 167 kva dari bangun tapan ke sedayu</v>
          </cell>
          <cell r="C717" t="str">
            <v>buah</v>
          </cell>
          <cell r="E717">
            <v>13500</v>
          </cell>
          <cell r="F717">
            <v>14850.000000000002</v>
          </cell>
          <cell r="G717">
            <v>14800</v>
          </cell>
        </row>
        <row r="718">
          <cell r="A718" t="str">
            <v>mtt1250</v>
          </cell>
          <cell r="B718" t="str">
            <v>menaik turunkan Trafo 1 ph 250 kva dari bangun tapan ke sedayu</v>
          </cell>
          <cell r="C718" t="str">
            <v>buah</v>
          </cell>
          <cell r="E718">
            <v>13500</v>
          </cell>
          <cell r="F718">
            <v>14850.000000000002</v>
          </cell>
          <cell r="G718">
            <v>14800</v>
          </cell>
        </row>
        <row r="719">
          <cell r="A719" t="str">
            <v>mtt15</v>
          </cell>
          <cell r="B719" t="str">
            <v>menaik turunkan Trafo 1 ph 5 kva dari bangun tapan ke sedayu</v>
          </cell>
          <cell r="C719" t="str">
            <v>buah</v>
          </cell>
          <cell r="E719">
            <v>4500</v>
          </cell>
          <cell r="F719">
            <v>4950</v>
          </cell>
          <cell r="G719">
            <v>4900</v>
          </cell>
        </row>
        <row r="720">
          <cell r="A720" t="str">
            <v>mtt110</v>
          </cell>
          <cell r="B720" t="str">
            <v>menaik turunkan Trafo 1 ph 10 kva dari bangun tapan ke sedayu</v>
          </cell>
          <cell r="C720" t="str">
            <v>buah</v>
          </cell>
          <cell r="E720">
            <v>4500</v>
          </cell>
          <cell r="F720">
            <v>4950</v>
          </cell>
          <cell r="G720">
            <v>4900</v>
          </cell>
        </row>
        <row r="721">
          <cell r="A721" t="str">
            <v>mtt115</v>
          </cell>
          <cell r="B721" t="str">
            <v>menaik turunkan Trafo 1 ph 15 kva dari bangun tapan ke sedayu</v>
          </cell>
          <cell r="C721" t="str">
            <v>buah</v>
          </cell>
          <cell r="E721">
            <v>4500</v>
          </cell>
          <cell r="F721">
            <v>4950</v>
          </cell>
          <cell r="G721">
            <v>4900</v>
          </cell>
        </row>
        <row r="722">
          <cell r="A722" t="str">
            <v>mtt125</v>
          </cell>
          <cell r="B722" t="str">
            <v>menaik turunkan Trafo 1 ph 25 kva dari bangun tapan ke sedayu</v>
          </cell>
          <cell r="C722" t="str">
            <v>buah</v>
          </cell>
          <cell r="E722">
            <v>5625</v>
          </cell>
          <cell r="F722">
            <v>6187.5000000000009</v>
          </cell>
          <cell r="G722">
            <v>6100</v>
          </cell>
        </row>
        <row r="723">
          <cell r="A723" t="str">
            <v>mtt132</v>
          </cell>
          <cell r="B723" t="str">
            <v>menaik turunkan Trafo 1 ph 32 kva dari bangun tapan ke sedayu</v>
          </cell>
          <cell r="C723" t="str">
            <v>buah</v>
          </cell>
          <cell r="E723">
            <v>5625</v>
          </cell>
          <cell r="F723">
            <v>6187.5000000000009</v>
          </cell>
          <cell r="G723">
            <v>6100</v>
          </cell>
        </row>
        <row r="724">
          <cell r="A724" t="str">
            <v>mtt150</v>
          </cell>
          <cell r="B724" t="str">
            <v>menaik turunkan Trafo 1 ph 50 kva dari bangun tapan ke sedayu</v>
          </cell>
          <cell r="C724" t="str">
            <v>buah</v>
          </cell>
          <cell r="E724">
            <v>6750</v>
          </cell>
          <cell r="F724">
            <v>7425.0000000000009</v>
          </cell>
          <cell r="G724">
            <v>7400</v>
          </cell>
        </row>
        <row r="725">
          <cell r="A725" t="str">
            <v>mtt325</v>
          </cell>
          <cell r="B725" t="str">
            <v>menaik turunkan Trafo 3 ph 25 kva dari bangun tapan ke sedayu</v>
          </cell>
          <cell r="C725" t="str">
            <v>buah</v>
          </cell>
          <cell r="E725">
            <v>11250</v>
          </cell>
          <cell r="F725">
            <v>12375.000000000002</v>
          </cell>
          <cell r="G725">
            <v>12300</v>
          </cell>
        </row>
        <row r="726">
          <cell r="A726" t="str">
            <v>mtt350</v>
          </cell>
          <cell r="B726" t="str">
            <v>menaik turunkan Trafo 3 ph 50 kva dari bangun tapan ke sedayu</v>
          </cell>
          <cell r="C726" t="str">
            <v>buah</v>
          </cell>
          <cell r="E726">
            <v>11250</v>
          </cell>
          <cell r="F726">
            <v>12375.000000000002</v>
          </cell>
          <cell r="G726">
            <v>12300</v>
          </cell>
        </row>
        <row r="727">
          <cell r="A727" t="str">
            <v>mtt3100</v>
          </cell>
          <cell r="B727" t="str">
            <v>menaik turunkan Trafo 3 ph 100 kva dari bangun tapan ke sedayu</v>
          </cell>
          <cell r="C727" t="str">
            <v>buah</v>
          </cell>
          <cell r="E727">
            <v>16875</v>
          </cell>
          <cell r="F727">
            <v>18562.5</v>
          </cell>
          <cell r="G727">
            <v>18500</v>
          </cell>
        </row>
        <row r="728">
          <cell r="A728" t="str">
            <v>mtt3160</v>
          </cell>
          <cell r="B728" t="str">
            <v>menaik turunkan Trafo 3 ph 160 kva dari bangun tapan ke sedayu</v>
          </cell>
          <cell r="C728" t="str">
            <v>buah</v>
          </cell>
          <cell r="E728">
            <v>16875</v>
          </cell>
          <cell r="F728">
            <v>18562.5</v>
          </cell>
          <cell r="G728">
            <v>18500</v>
          </cell>
        </row>
        <row r="729">
          <cell r="A729" t="str">
            <v>mtt3200</v>
          </cell>
          <cell r="B729" t="str">
            <v>menaik turunkan Trafo 3 ph 200 kva dari bangun tapan ke sedayu</v>
          </cell>
          <cell r="C729" t="str">
            <v>buah</v>
          </cell>
          <cell r="E729">
            <v>22500</v>
          </cell>
          <cell r="F729">
            <v>24750.000000000004</v>
          </cell>
          <cell r="G729">
            <v>24700</v>
          </cell>
        </row>
        <row r="730">
          <cell r="A730" t="str">
            <v>mtt3250</v>
          </cell>
          <cell r="B730" t="str">
            <v>menaik turunkan Trafo 3 ph 250 kva dari bangun tapan ke sedayu</v>
          </cell>
          <cell r="C730" t="str">
            <v>buah</v>
          </cell>
          <cell r="E730">
            <v>36000</v>
          </cell>
          <cell r="F730">
            <v>39600</v>
          </cell>
          <cell r="G730">
            <v>39600</v>
          </cell>
        </row>
        <row r="731">
          <cell r="A731" t="str">
            <v>mtt3225</v>
          </cell>
          <cell r="B731" t="str">
            <v>menaik turunkan Trafo 3 ph 225 kva dari bangun tapan ke sedayu</v>
          </cell>
          <cell r="C731" t="str">
            <v>buah</v>
          </cell>
          <cell r="E731">
            <v>30000</v>
          </cell>
          <cell r="F731">
            <v>33000</v>
          </cell>
          <cell r="G731">
            <v>33000</v>
          </cell>
        </row>
        <row r="732">
          <cell r="A732" t="str">
            <v>mtt3400</v>
          </cell>
          <cell r="B732" t="str">
            <v>menaik turunkan Trafo 3 ph 400 kva dari bangun tapan ke sedayu</v>
          </cell>
          <cell r="C732" t="str">
            <v>buah</v>
          </cell>
          <cell r="E732">
            <v>36000</v>
          </cell>
          <cell r="F732">
            <v>39600</v>
          </cell>
          <cell r="G732">
            <v>39600</v>
          </cell>
        </row>
        <row r="733">
          <cell r="A733" t="str">
            <v>mtt3500</v>
          </cell>
          <cell r="B733" t="str">
            <v>menaik turunkan Trafo 3 ph 500 kva dari bangun tapan ke sedayu</v>
          </cell>
          <cell r="C733" t="str">
            <v>buah</v>
          </cell>
          <cell r="E733">
            <v>36000</v>
          </cell>
          <cell r="F733">
            <v>39600</v>
          </cell>
          <cell r="G733">
            <v>39600</v>
          </cell>
        </row>
        <row r="734">
          <cell r="A734" t="str">
            <v>mtt3630</v>
          </cell>
          <cell r="B734" t="str">
            <v>menaik turunkan Trafo 3 ph 630 kva dari bangun tapan ke sedayu</v>
          </cell>
          <cell r="C734" t="str">
            <v>buah</v>
          </cell>
          <cell r="E734">
            <v>45000</v>
          </cell>
          <cell r="F734">
            <v>49500.000000000007</v>
          </cell>
          <cell r="G734">
            <v>49500</v>
          </cell>
        </row>
        <row r="735">
          <cell r="A735" t="str">
            <v>mttpkb</v>
          </cell>
          <cell r="B735" t="str">
            <v>menaik turunkan Pole kayu bekas dr banguntapan ke sedayu</v>
          </cell>
          <cell r="C735" t="str">
            <v>buah</v>
          </cell>
          <cell r="E735">
            <v>20250</v>
          </cell>
          <cell r="F735">
            <v>22275</v>
          </cell>
          <cell r="G735">
            <v>22200</v>
          </cell>
        </row>
        <row r="736">
          <cell r="A736" t="str">
            <v>mtthbs</v>
          </cell>
          <cell r="B736" t="str">
            <v>Menaik Turunkan  besi bekas dr banguntapan ke sedayu</v>
          </cell>
          <cell r="C736" t="str">
            <v>buah</v>
          </cell>
          <cell r="E736">
            <v>67500</v>
          </cell>
          <cell r="F736">
            <v>74250</v>
          </cell>
          <cell r="G736">
            <v>74200</v>
          </cell>
        </row>
        <row r="737">
          <cell r="A737" t="str">
            <v>btf47</v>
          </cell>
          <cell r="B737" t="str">
            <v>Bongkar toefoer NYY 4 x 70 mm</v>
          </cell>
          <cell r="C737" t="str">
            <v>meter</v>
          </cell>
          <cell r="E737">
            <v>2000</v>
          </cell>
          <cell r="F737">
            <v>2200</v>
          </cell>
          <cell r="G737">
            <v>2200</v>
          </cell>
        </row>
        <row r="738">
          <cell r="A738" t="str">
            <v>tf47</v>
          </cell>
          <cell r="B738" t="str">
            <v>Pasang Toefoer NYY 4 x 70 mm</v>
          </cell>
          <cell r="C738" t="str">
            <v>meter</v>
          </cell>
          <cell r="E738">
            <v>2500</v>
          </cell>
          <cell r="F738">
            <v>2750</v>
          </cell>
          <cell r="G738">
            <v>2700</v>
          </cell>
        </row>
        <row r="739">
          <cell r="A739" t="str">
            <v>mttbl</v>
          </cell>
          <cell r="B739" t="str">
            <v>menaikan turunkan box lvcb dr banguntapan ke sedayu</v>
          </cell>
          <cell r="C739" t="str">
            <v>buah</v>
          </cell>
          <cell r="E739">
            <v>11250</v>
          </cell>
          <cell r="F739">
            <v>12375.000000000002</v>
          </cell>
          <cell r="G739">
            <v>12300</v>
          </cell>
        </row>
        <row r="740">
          <cell r="A740" t="str">
            <v>mttdobi</v>
          </cell>
          <cell r="B740" t="str">
            <v>menaik turunkan  oli bekas isi dr banguntapan ke sedayu</v>
          </cell>
          <cell r="C740" t="str">
            <v>buah</v>
          </cell>
          <cell r="E740">
            <v>18000</v>
          </cell>
          <cell r="F740">
            <v>19800</v>
          </cell>
          <cell r="G740">
            <v>19800</v>
          </cell>
        </row>
        <row r="741">
          <cell r="A741" t="str">
            <v>nyy4400</v>
          </cell>
          <cell r="B741" t="str">
            <v>Pasang NYY 4 x 400 mm</v>
          </cell>
          <cell r="C741" t="str">
            <v>meter</v>
          </cell>
          <cell r="F741">
            <v>0</v>
          </cell>
          <cell r="G741">
            <v>0</v>
          </cell>
        </row>
        <row r="742">
          <cell r="A742" t="str">
            <v>nyy4300</v>
          </cell>
          <cell r="B742" t="str">
            <v>Pasang NYY 4 x 300 mm</v>
          </cell>
          <cell r="C742" t="str">
            <v>meter</v>
          </cell>
          <cell r="E742">
            <v>5000</v>
          </cell>
          <cell r="F742">
            <v>5500</v>
          </cell>
          <cell r="G742">
            <v>5500</v>
          </cell>
        </row>
        <row r="743">
          <cell r="A743" t="str">
            <v>pmd</v>
          </cell>
          <cell r="B743" t="str">
            <v>Pengeluaran meter dalam</v>
          </cell>
          <cell r="C743" t="str">
            <v>unit</v>
          </cell>
          <cell r="E743">
            <v>9500</v>
          </cell>
          <cell r="F743">
            <v>10450</v>
          </cell>
          <cell r="G743">
            <v>10400</v>
          </cell>
        </row>
        <row r="744">
          <cell r="A744" t="str">
            <v>CEW</v>
          </cell>
          <cell r="F744">
            <v>0</v>
          </cell>
          <cell r="G744">
            <v>0</v>
          </cell>
        </row>
        <row r="745">
          <cell r="A745" t="str">
            <v>mttdrumk</v>
          </cell>
          <cell r="B745" t="str">
            <v xml:space="preserve">Menaik turunkan Drum oli kosong </v>
          </cell>
          <cell r="C745" t="str">
            <v>buah</v>
          </cell>
          <cell r="E745">
            <v>9000</v>
          </cell>
          <cell r="F745">
            <v>9900</v>
          </cell>
          <cell r="G745">
            <v>9900</v>
          </cell>
        </row>
        <row r="746">
          <cell r="A746" t="str">
            <v>mttdrumi</v>
          </cell>
          <cell r="B746" t="str">
            <v>Menaik turunkan Drum oli isi</v>
          </cell>
          <cell r="C746" t="str">
            <v>buah</v>
          </cell>
          <cell r="E746">
            <v>18000</v>
          </cell>
          <cell r="F746">
            <v>19800</v>
          </cell>
          <cell r="G746">
            <v>19800</v>
          </cell>
        </row>
        <row r="747">
          <cell r="F747">
            <v>0</v>
          </cell>
          <cell r="G747">
            <v>0</v>
          </cell>
        </row>
        <row r="748">
          <cell r="A748" t="str">
            <v>mttpt</v>
          </cell>
          <cell r="B748" t="str">
            <v>Menaik turunkan Porselin tua</v>
          </cell>
          <cell r="C748" t="str">
            <v>Rit</v>
          </cell>
          <cell r="D748">
            <v>150000</v>
          </cell>
          <cell r="E748">
            <v>135000</v>
          </cell>
          <cell r="F748">
            <v>148500</v>
          </cell>
          <cell r="G748">
            <v>148500</v>
          </cell>
          <cell r="H748">
            <v>121500</v>
          </cell>
        </row>
        <row r="749">
          <cell r="A749" t="str">
            <v>mttdxb</v>
          </cell>
          <cell r="B749" t="str">
            <v>Menaik turunkan DX Bekas</v>
          </cell>
          <cell r="C749" t="str">
            <v>Rit</v>
          </cell>
          <cell r="D749">
            <v>100000</v>
          </cell>
          <cell r="E749">
            <v>90000</v>
          </cell>
          <cell r="F749">
            <v>99000.000000000015</v>
          </cell>
          <cell r="G749">
            <v>99000</v>
          </cell>
          <cell r="H749">
            <v>81000</v>
          </cell>
        </row>
        <row r="750">
          <cell r="A750" t="str">
            <v>mttmb</v>
          </cell>
          <cell r="B750" t="str">
            <v>Menaik turunkan Meter bekas</v>
          </cell>
          <cell r="C750" t="str">
            <v>Rit</v>
          </cell>
          <cell r="D750">
            <v>150000</v>
          </cell>
          <cell r="E750">
            <v>135000</v>
          </cell>
          <cell r="F750">
            <v>148500</v>
          </cell>
          <cell r="G750">
            <v>148500</v>
          </cell>
          <cell r="H750">
            <v>121500</v>
          </cell>
        </row>
        <row r="751">
          <cell r="A751" t="str">
            <v>mttcak</v>
          </cell>
          <cell r="B751" t="str">
            <v>Menaik turunkan Cros arm kayu</v>
          </cell>
          <cell r="C751" t="str">
            <v>Rit</v>
          </cell>
          <cell r="D751">
            <v>100000</v>
          </cell>
          <cell r="E751">
            <v>90000</v>
          </cell>
          <cell r="F751">
            <v>99000.000000000015</v>
          </cell>
          <cell r="G751">
            <v>99000</v>
          </cell>
          <cell r="H751">
            <v>81000</v>
          </cell>
        </row>
        <row r="752">
          <cell r="A752" t="str">
            <v>mttkc</v>
          </cell>
          <cell r="B752" t="str">
            <v>Menaik turunkan Kawat Cosmos</v>
          </cell>
          <cell r="C752" t="str">
            <v>Rit</v>
          </cell>
          <cell r="D752">
            <v>150000</v>
          </cell>
          <cell r="E752">
            <v>135000</v>
          </cell>
          <cell r="F752">
            <v>148500</v>
          </cell>
          <cell r="G752">
            <v>148500</v>
          </cell>
          <cell r="H752">
            <v>121500</v>
          </cell>
        </row>
        <row r="753">
          <cell r="A753" t="str">
            <v>mttpb</v>
          </cell>
          <cell r="B753" t="str">
            <v>Menaik turunkan Pagar besi</v>
          </cell>
          <cell r="C753" t="str">
            <v>Rit</v>
          </cell>
          <cell r="D753">
            <v>100000</v>
          </cell>
          <cell r="E753">
            <v>90000</v>
          </cell>
          <cell r="F753">
            <v>99000.000000000015</v>
          </cell>
          <cell r="G753">
            <v>99000</v>
          </cell>
          <cell r="H753">
            <v>81000</v>
          </cell>
        </row>
        <row r="754">
          <cell r="A754" t="str">
            <v>mttkp</v>
          </cell>
          <cell r="B754" t="str">
            <v>Menaik turunkan Krakap Picup</v>
          </cell>
          <cell r="C754" t="str">
            <v>Biji</v>
          </cell>
          <cell r="D754">
            <v>50000</v>
          </cell>
          <cell r="E754">
            <v>45000</v>
          </cell>
          <cell r="F754">
            <v>49500.000000000007</v>
          </cell>
          <cell r="G754">
            <v>49500</v>
          </cell>
        </row>
        <row r="755">
          <cell r="A755" t="str">
            <v>mttgj</v>
          </cell>
          <cell r="B755" t="str">
            <v>Menaik turunkan Gawang Jendela</v>
          </cell>
          <cell r="C755" t="str">
            <v>Biji</v>
          </cell>
          <cell r="D755">
            <v>25000</v>
          </cell>
          <cell r="E755">
            <v>22500</v>
          </cell>
          <cell r="F755">
            <v>24750.000000000004</v>
          </cell>
          <cell r="G755">
            <v>24700</v>
          </cell>
        </row>
        <row r="756">
          <cell r="A756" t="str">
            <v>mttpbb</v>
          </cell>
          <cell r="B756" t="str">
            <v>Menaik Turunkan Pole beton Patah</v>
          </cell>
          <cell r="C756" t="str">
            <v>Batang</v>
          </cell>
          <cell r="D756">
            <v>25000</v>
          </cell>
          <cell r="E756">
            <v>22500</v>
          </cell>
          <cell r="F756">
            <v>24750.000000000004</v>
          </cell>
          <cell r="G756">
            <v>24700</v>
          </cell>
          <cell r="H756">
            <v>20250</v>
          </cell>
        </row>
        <row r="757">
          <cell r="A757" t="str">
            <v>mtt31000</v>
          </cell>
          <cell r="B757" t="str">
            <v>Menaik turunkanTrafo 3 Phase 1000 KVA</v>
          </cell>
          <cell r="C757" t="str">
            <v>Unit</v>
          </cell>
          <cell r="D757">
            <v>200000</v>
          </cell>
          <cell r="E757">
            <v>180000</v>
          </cell>
          <cell r="F757">
            <v>198000.00000000003</v>
          </cell>
          <cell r="G757">
            <v>198000</v>
          </cell>
          <cell r="H757">
            <v>162000</v>
          </cell>
        </row>
        <row r="758">
          <cell r="A758" t="str">
            <v>mtt31600</v>
          </cell>
          <cell r="B758" t="str">
            <v>Menaik turunkanTrafo 3 Phase 1600 KVA</v>
          </cell>
          <cell r="C758" t="str">
            <v>Unit</v>
          </cell>
          <cell r="D758">
            <v>200000</v>
          </cell>
          <cell r="E758">
            <v>180000</v>
          </cell>
          <cell r="F758">
            <v>198000.00000000003</v>
          </cell>
          <cell r="G758">
            <v>198000</v>
          </cell>
          <cell r="H758">
            <v>162000</v>
          </cell>
        </row>
        <row r="759">
          <cell r="A759" t="str">
            <v>mtt3225</v>
          </cell>
          <cell r="B759" t="str">
            <v>Menaik turunkanTrafo 3 Phase 225 KVA</v>
          </cell>
          <cell r="C759" t="str">
            <v>Unit</v>
          </cell>
          <cell r="D759">
            <v>40000</v>
          </cell>
          <cell r="E759">
            <v>36000</v>
          </cell>
          <cell r="F759">
            <v>39600</v>
          </cell>
          <cell r="G759">
            <v>39600</v>
          </cell>
          <cell r="H759">
            <v>32400</v>
          </cell>
        </row>
        <row r="760">
          <cell r="A760" t="str">
            <v>mtt3800</v>
          </cell>
          <cell r="B760" t="str">
            <v>Menaik turunkanTrafo 3 Phase 800KVA</v>
          </cell>
          <cell r="C760" t="str">
            <v>Unit</v>
          </cell>
          <cell r="D760">
            <v>200000</v>
          </cell>
          <cell r="E760">
            <v>180000</v>
          </cell>
          <cell r="F760">
            <v>198000.00000000003</v>
          </cell>
          <cell r="G760">
            <v>198000</v>
          </cell>
          <cell r="H760">
            <v>162000</v>
          </cell>
        </row>
        <row r="761">
          <cell r="A761" t="str">
            <v>mtt325</v>
          </cell>
          <cell r="B761" t="str">
            <v>Menaik turunkanTrafo 3 Phase 25 KVA</v>
          </cell>
          <cell r="C761" t="str">
            <v>Unit</v>
          </cell>
          <cell r="D761">
            <v>12500</v>
          </cell>
          <cell r="E761">
            <v>11250</v>
          </cell>
          <cell r="F761">
            <v>12375.000000000002</v>
          </cell>
          <cell r="G761">
            <v>12300</v>
          </cell>
          <cell r="H761">
            <v>10125</v>
          </cell>
        </row>
        <row r="762">
          <cell r="A762" t="str">
            <v>mtt3250</v>
          </cell>
          <cell r="B762" t="str">
            <v>Menaik turunkanTrafo 3 Phase 250 KVA</v>
          </cell>
          <cell r="C762" t="str">
            <v>Unit</v>
          </cell>
          <cell r="D762">
            <v>40000</v>
          </cell>
          <cell r="E762">
            <v>36000</v>
          </cell>
          <cell r="F762">
            <v>39600</v>
          </cell>
          <cell r="G762">
            <v>39600</v>
          </cell>
          <cell r="H762">
            <v>32400</v>
          </cell>
        </row>
        <row r="763">
          <cell r="A763" t="str">
            <v>mtt3750</v>
          </cell>
          <cell r="B763" t="str">
            <v>Menaik turunkanTrafo 3 Phase 750 KVA</v>
          </cell>
          <cell r="C763" t="str">
            <v>Unit</v>
          </cell>
          <cell r="D763">
            <v>200000</v>
          </cell>
          <cell r="E763">
            <v>180000</v>
          </cell>
          <cell r="F763">
            <v>198000.00000000003</v>
          </cell>
          <cell r="G763">
            <v>198000</v>
          </cell>
          <cell r="H763">
            <v>162000</v>
          </cell>
        </row>
        <row r="764">
          <cell r="A764" t="str">
            <v>mtt32200</v>
          </cell>
          <cell r="B764" t="str">
            <v>Menaik turunkanTrafo 3 Phase 2200 KVA</v>
          </cell>
          <cell r="C764" t="str">
            <v>Unit</v>
          </cell>
          <cell r="D764">
            <v>200000</v>
          </cell>
          <cell r="E764">
            <v>180000</v>
          </cell>
          <cell r="F764">
            <v>198000.00000000003</v>
          </cell>
          <cell r="G764">
            <v>198000</v>
          </cell>
          <cell r="H764">
            <v>162000</v>
          </cell>
        </row>
        <row r="765">
          <cell r="A765" t="str">
            <v>mttkap</v>
          </cell>
          <cell r="B765" t="str">
            <v>Menaik turunkan Kapasitor 0,5</v>
          </cell>
          <cell r="C765" t="str">
            <v>Unit</v>
          </cell>
          <cell r="D765">
            <v>40000</v>
          </cell>
          <cell r="E765">
            <v>36000</v>
          </cell>
          <cell r="F765">
            <v>39600</v>
          </cell>
          <cell r="G765">
            <v>39600</v>
          </cell>
          <cell r="H765">
            <v>32400</v>
          </cell>
        </row>
        <row r="766">
          <cell r="A766" t="str">
            <v>mttkubi</v>
          </cell>
          <cell r="B766" t="str">
            <v>Menaik turunkan Kubikel</v>
          </cell>
          <cell r="C766" t="str">
            <v>Unit</v>
          </cell>
          <cell r="D766">
            <v>40000</v>
          </cell>
          <cell r="E766">
            <v>36000</v>
          </cell>
          <cell r="F766">
            <v>39600</v>
          </cell>
          <cell r="G766">
            <v>39600</v>
          </cell>
          <cell r="H766">
            <v>32400</v>
          </cell>
        </row>
        <row r="767">
          <cell r="A767" t="str">
            <v>mttc</v>
          </cell>
          <cell r="B767" t="str">
            <v>menaik turunkan cosmos</v>
          </cell>
          <cell r="E767">
            <v>135000</v>
          </cell>
          <cell r="F767">
            <v>148500</v>
          </cell>
          <cell r="G767">
            <v>148500</v>
          </cell>
        </row>
        <row r="768">
          <cell r="B768" t="str">
            <v>Menaik turunkan DX Bekas</v>
          </cell>
          <cell r="F768">
            <v>0</v>
          </cell>
          <cell r="G768">
            <v>0</v>
          </cell>
        </row>
        <row r="769">
          <cell r="A769" t="str">
            <v>abt</v>
          </cell>
          <cell r="B769" t="str">
            <v>ankut besi tua</v>
          </cell>
          <cell r="C769" t="str">
            <v>rit</v>
          </cell>
          <cell r="E769">
            <v>100000</v>
          </cell>
          <cell r="F769">
            <v>110000.00000000001</v>
          </cell>
          <cell r="G769">
            <v>110000</v>
          </cell>
        </row>
        <row r="770">
          <cell r="A770" t="str">
            <v>pp12a</v>
          </cell>
          <cell r="B770" t="str">
            <v>perbaikan p12a</v>
          </cell>
          <cell r="C770" t="str">
            <v>unit</v>
          </cell>
          <cell r="E770">
            <v>3500</v>
          </cell>
          <cell r="F770">
            <v>3850.0000000000005</v>
          </cell>
          <cell r="G770">
            <v>3800</v>
          </cell>
          <cell r="H770">
            <v>3500</v>
          </cell>
        </row>
        <row r="771">
          <cell r="A771" t="str">
            <v>NYY47</v>
          </cell>
          <cell r="B771" t="str">
            <v>NYY 4 X 70</v>
          </cell>
          <cell r="C771" t="str">
            <v>METER</v>
          </cell>
          <cell r="E771">
            <v>2900</v>
          </cell>
          <cell r="F771">
            <v>3190.0000000000005</v>
          </cell>
          <cell r="G771">
            <v>3100</v>
          </cell>
        </row>
        <row r="772">
          <cell r="A772" t="str">
            <v>NYY21</v>
          </cell>
          <cell r="B772" t="str">
            <v>NYY 2 X 10</v>
          </cell>
          <cell r="C772" t="str">
            <v>METER</v>
          </cell>
          <cell r="E772">
            <v>325</v>
          </cell>
          <cell r="F772">
            <v>357.50000000000006</v>
          </cell>
          <cell r="G772">
            <v>300</v>
          </cell>
        </row>
        <row r="773">
          <cell r="F773">
            <v>0</v>
          </cell>
          <cell r="G773">
            <v>0</v>
          </cell>
        </row>
        <row r="774">
          <cell r="A774" t="str">
            <v>b1</v>
          </cell>
          <cell r="B774" t="str">
            <v>SB 1 -</v>
          </cell>
          <cell r="C774" t="str">
            <v>unit</v>
          </cell>
          <cell r="D774" t="str">
            <v>Unit</v>
          </cell>
          <cell r="E774">
            <v>11800</v>
          </cell>
          <cell r="F774">
            <v>12980.000000000002</v>
          </cell>
          <cell r="G774">
            <v>12900</v>
          </cell>
        </row>
        <row r="775">
          <cell r="A775" t="str">
            <v>b2</v>
          </cell>
          <cell r="B775" t="str">
            <v xml:space="preserve">SB 2 </v>
          </cell>
          <cell r="C775" t="str">
            <v>unit</v>
          </cell>
          <cell r="D775" t="str">
            <v>Unit</v>
          </cell>
          <cell r="E775">
            <v>14400</v>
          </cell>
          <cell r="F775">
            <v>15840.000000000002</v>
          </cell>
          <cell r="G775">
            <v>15800</v>
          </cell>
        </row>
        <row r="776">
          <cell r="A776" t="str">
            <v>b3</v>
          </cell>
          <cell r="B776" t="str">
            <v xml:space="preserve">SB 3 - </v>
          </cell>
          <cell r="C776" t="str">
            <v>unit</v>
          </cell>
          <cell r="D776" t="str">
            <v>Unit</v>
          </cell>
          <cell r="E776">
            <v>14400</v>
          </cell>
          <cell r="F776">
            <v>15840.000000000002</v>
          </cell>
          <cell r="G776">
            <v>15800</v>
          </cell>
        </row>
        <row r="777">
          <cell r="A777" t="str">
            <v>b4</v>
          </cell>
          <cell r="B777" t="str">
            <v xml:space="preserve">SB 4 </v>
          </cell>
          <cell r="C777" t="str">
            <v>unit</v>
          </cell>
          <cell r="D777" t="str">
            <v>Unit</v>
          </cell>
          <cell r="E777">
            <v>14400</v>
          </cell>
          <cell r="F777">
            <v>15840.000000000002</v>
          </cell>
          <cell r="G777">
            <v>15800</v>
          </cell>
        </row>
        <row r="778">
          <cell r="A778" t="str">
            <v>b5</v>
          </cell>
          <cell r="B778" t="str">
            <v xml:space="preserve">SB 5 </v>
          </cell>
          <cell r="C778" t="str">
            <v>unit</v>
          </cell>
          <cell r="D778" t="str">
            <v>Unit</v>
          </cell>
          <cell r="E778">
            <v>14400</v>
          </cell>
          <cell r="F778">
            <v>15840.000000000002</v>
          </cell>
          <cell r="G778">
            <v>15800</v>
          </cell>
        </row>
        <row r="779">
          <cell r="A779" t="str">
            <v>srn</v>
          </cell>
          <cell r="B779" t="str">
            <v>BPS SR NETRAL terkait reconduktor</v>
          </cell>
          <cell r="C779" t="str">
            <v>Unit</v>
          </cell>
          <cell r="D779" t="str">
            <v>Unit</v>
          </cell>
          <cell r="E779">
            <v>1500</v>
          </cell>
          <cell r="F779">
            <v>1650.0000000000002</v>
          </cell>
          <cell r="G779">
            <v>1600</v>
          </cell>
        </row>
        <row r="780">
          <cell r="A780" t="str">
            <v>M211MK</v>
          </cell>
          <cell r="B780" t="str">
            <v>CM 2 - 11 M (KHUSUS HANYA GROUNDING)</v>
          </cell>
          <cell r="C780" t="str">
            <v>Unit</v>
          </cell>
          <cell r="D780">
            <v>25840</v>
          </cell>
          <cell r="E780">
            <v>20000</v>
          </cell>
          <cell r="F780">
            <v>22000</v>
          </cell>
          <cell r="G780">
            <v>22000</v>
          </cell>
          <cell r="H780">
            <v>0.45</v>
          </cell>
        </row>
      </sheetData>
      <sheetData sheetId="5" refreshError="1"/>
      <sheetData sheetId="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"/>
      <sheetName val="Analisa"/>
      <sheetName val="master rab"/>
      <sheetName val="Blangko Analisa"/>
      <sheetName val="Blangko RAB"/>
      <sheetName val="HPS"/>
      <sheetName val="Sensitivitas"/>
      <sheetName val="LAIN2"/>
      <sheetName val="HB BARU"/>
    </sheetNames>
    <sheetDataSet>
      <sheetData sheetId="0" refreshError="1"/>
      <sheetData sheetId="1" refreshError="1"/>
      <sheetData sheetId="2" refreshError="1">
        <row r="2">
          <cell r="B2" t="str">
            <v>Kode</v>
          </cell>
          <cell r="C2" t="str">
            <v>Uraian Pekerjaan</v>
          </cell>
          <cell r="D2" t="str">
            <v>Volume</v>
          </cell>
          <cell r="E2" t="str">
            <v>Satuan</v>
          </cell>
          <cell r="F2" t="str">
            <v>Harga Satuan</v>
          </cell>
          <cell r="H2" t="str">
            <v>Jumlah Total</v>
          </cell>
        </row>
        <row r="3">
          <cell r="F3" t="str">
            <v>Material (Rp)</v>
          </cell>
          <cell r="G3" t="str">
            <v>Upah/Jasa</v>
          </cell>
        </row>
        <row r="5">
          <cell r="B5" t="str">
            <v>TC7A</v>
          </cell>
          <cell r="C5" t="str">
            <v xml:space="preserve"> Tiang beton C7-100 daN E</v>
          </cell>
          <cell r="E5" t="str">
            <v>Btg.</v>
          </cell>
          <cell r="F5">
            <v>1596000</v>
          </cell>
        </row>
        <row r="6">
          <cell r="B6" t="str">
            <v>TC9A</v>
          </cell>
          <cell r="C6" t="str">
            <v xml:space="preserve"> Tiang beton C9-100 daN E</v>
          </cell>
          <cell r="E6" t="str">
            <v>Btg.</v>
          </cell>
          <cell r="F6">
            <v>2087000</v>
          </cell>
        </row>
        <row r="7">
          <cell r="B7" t="str">
            <v>TC9B</v>
          </cell>
          <cell r="C7" t="str">
            <v xml:space="preserve"> Tiang beton C9-200 daN E</v>
          </cell>
          <cell r="E7" t="str">
            <v>Btg.</v>
          </cell>
          <cell r="F7">
            <v>2326000</v>
          </cell>
        </row>
        <row r="8">
          <cell r="B8" t="str">
            <v>TC11A</v>
          </cell>
          <cell r="C8" t="str">
            <v xml:space="preserve"> Tiang beton C11-200 daN E</v>
          </cell>
          <cell r="E8" t="str">
            <v>Btg.</v>
          </cell>
          <cell r="F8">
            <v>3377000</v>
          </cell>
        </row>
        <row r="9">
          <cell r="B9" t="str">
            <v>TC11B</v>
          </cell>
          <cell r="C9" t="str">
            <v xml:space="preserve"> Tiang beton C11-350 daN E</v>
          </cell>
          <cell r="E9" t="str">
            <v>Btg.</v>
          </cell>
          <cell r="F9">
            <v>3900000</v>
          </cell>
        </row>
        <row r="10">
          <cell r="B10" t="str">
            <v>TC12A</v>
          </cell>
          <cell r="C10" t="str">
            <v xml:space="preserve"> Tiang beton C12-200 daN E</v>
          </cell>
          <cell r="E10" t="str">
            <v>Btg.</v>
          </cell>
          <cell r="F10">
            <v>4030000</v>
          </cell>
          <cell r="G10">
            <v>0</v>
          </cell>
        </row>
        <row r="11">
          <cell r="B11" t="str">
            <v>TC12B</v>
          </cell>
          <cell r="C11" t="str">
            <v xml:space="preserve"> Tiang beton C12-350 daN E</v>
          </cell>
          <cell r="E11" t="str">
            <v>Btg.</v>
          </cell>
          <cell r="F11">
            <v>4398000</v>
          </cell>
        </row>
        <row r="12">
          <cell r="B12" t="str">
            <v>TC13B</v>
          </cell>
          <cell r="C12" t="str">
            <v xml:space="preserve"> Tiang beton C13-350 daN E</v>
          </cell>
          <cell r="E12" t="str">
            <v>Btg.</v>
          </cell>
          <cell r="F12">
            <v>5364000</v>
          </cell>
          <cell r="G12">
            <v>0</v>
          </cell>
        </row>
        <row r="13">
          <cell r="B13" t="str">
            <v>TC13C</v>
          </cell>
          <cell r="C13" t="str">
            <v xml:space="preserve"> Tiang beton C13-500 daN E</v>
          </cell>
          <cell r="E13" t="str">
            <v>Btg.</v>
          </cell>
          <cell r="F13">
            <v>5721000</v>
          </cell>
        </row>
        <row r="14">
          <cell r="B14" t="str">
            <v>TC14B</v>
          </cell>
          <cell r="C14" t="str">
            <v xml:space="preserve"> Tiang beton C14-350 daN E</v>
          </cell>
          <cell r="E14" t="str">
            <v>Btg.</v>
          </cell>
          <cell r="F14">
            <v>6057000</v>
          </cell>
        </row>
        <row r="16">
          <cell r="C16" t="str">
            <v>KONSTRUKSI JTM 1 PHASA</v>
          </cell>
        </row>
        <row r="17">
          <cell r="C17" t="str">
            <v>PASANG</v>
          </cell>
        </row>
        <row r="18">
          <cell r="B18" t="str">
            <v>SA1</v>
          </cell>
          <cell r="C18" t="str">
            <v xml:space="preserve">SA 1 </v>
          </cell>
          <cell r="E18" t="str">
            <v>Unit</v>
          </cell>
          <cell r="F18">
            <v>349486.4</v>
          </cell>
          <cell r="G18">
            <v>20429</v>
          </cell>
        </row>
        <row r="19">
          <cell r="B19" t="str">
            <v>SA1'</v>
          </cell>
          <cell r="C19" t="str">
            <v>SA 1'</v>
          </cell>
          <cell r="E19" t="str">
            <v>Unit</v>
          </cell>
          <cell r="F19">
            <v>297108.2</v>
          </cell>
          <cell r="G19">
            <v>16691</v>
          </cell>
        </row>
        <row r="20">
          <cell r="B20" t="str">
            <v>SA2</v>
          </cell>
          <cell r="C20" t="str">
            <v>SA 2</v>
          </cell>
          <cell r="E20" t="str">
            <v>Unit</v>
          </cell>
          <cell r="F20">
            <v>596327.19999999995</v>
          </cell>
          <cell r="G20">
            <v>33126</v>
          </cell>
        </row>
        <row r="21">
          <cell r="B21" t="str">
            <v>SA2'</v>
          </cell>
          <cell r="C21" t="str">
            <v>SA 2'</v>
          </cell>
          <cell r="E21" t="str">
            <v>Unit</v>
          </cell>
          <cell r="F21">
            <v>603260</v>
          </cell>
          <cell r="G21">
            <v>28669</v>
          </cell>
        </row>
        <row r="22">
          <cell r="B22" t="str">
            <v>SA3</v>
          </cell>
          <cell r="C22" t="str">
            <v>SA 3</v>
          </cell>
          <cell r="E22" t="str">
            <v>Unit</v>
          </cell>
          <cell r="F22">
            <v>641374.19999999995</v>
          </cell>
          <cell r="G22">
            <v>33126</v>
          </cell>
        </row>
        <row r="23">
          <cell r="B23" t="str">
            <v>SA3'</v>
          </cell>
          <cell r="C23" t="str">
            <v>SA 3'</v>
          </cell>
          <cell r="E23" t="str">
            <v>Unit</v>
          </cell>
          <cell r="F23">
            <v>370502</v>
          </cell>
          <cell r="G23">
            <v>28669</v>
          </cell>
        </row>
        <row r="24">
          <cell r="B24" t="str">
            <v>SA4</v>
          </cell>
          <cell r="C24" t="str">
            <v>SA 4</v>
          </cell>
          <cell r="E24" t="str">
            <v>Unit</v>
          </cell>
          <cell r="F24">
            <v>1104408</v>
          </cell>
          <cell r="G24">
            <v>47852</v>
          </cell>
        </row>
        <row r="25">
          <cell r="B25" t="str">
            <v>SA4'</v>
          </cell>
          <cell r="C25" t="str">
            <v>SA 4'</v>
          </cell>
          <cell r="E25" t="str">
            <v>Unit</v>
          </cell>
          <cell r="F25">
            <v>687159</v>
          </cell>
          <cell r="G25">
            <v>42562</v>
          </cell>
        </row>
        <row r="26">
          <cell r="B26" t="str">
            <v>SA5</v>
          </cell>
          <cell r="C26" t="str">
            <v>SA 5</v>
          </cell>
          <cell r="E26" t="str">
            <v>Unit</v>
          </cell>
          <cell r="F26">
            <v>516447</v>
          </cell>
          <cell r="G26">
            <v>25503</v>
          </cell>
        </row>
        <row r="27">
          <cell r="B27" t="str">
            <v>SA5'</v>
          </cell>
          <cell r="C27" t="str">
            <v>SA 5'</v>
          </cell>
          <cell r="E27" t="str">
            <v>Unit</v>
          </cell>
          <cell r="F27">
            <v>325701</v>
          </cell>
          <cell r="G27">
            <v>21469</v>
          </cell>
        </row>
        <row r="28">
          <cell r="B28" t="str">
            <v>SA51</v>
          </cell>
          <cell r="C28" t="str">
            <v>SA 5 - 1</v>
          </cell>
          <cell r="E28" t="str">
            <v>Unit</v>
          </cell>
          <cell r="F28">
            <v>587961</v>
          </cell>
          <cell r="G28">
            <v>25503</v>
          </cell>
        </row>
        <row r="29">
          <cell r="B29" t="str">
            <v>SA51'</v>
          </cell>
          <cell r="C29" t="str">
            <v>SA 5 - 1'</v>
          </cell>
          <cell r="E29" t="str">
            <v>Unit</v>
          </cell>
          <cell r="F29">
            <v>361458</v>
          </cell>
          <cell r="G29">
            <v>21469</v>
          </cell>
        </row>
        <row r="30">
          <cell r="B30" t="str">
            <v>SA6</v>
          </cell>
          <cell r="C30" t="str">
            <v>SA 6</v>
          </cell>
          <cell r="E30" t="str">
            <v>Unit</v>
          </cell>
          <cell r="F30">
            <v>575490</v>
          </cell>
          <cell r="G30">
            <v>47852</v>
          </cell>
        </row>
        <row r="31">
          <cell r="B31" t="str">
            <v>SA6'</v>
          </cell>
          <cell r="C31" t="str">
            <v>SA 6'</v>
          </cell>
          <cell r="E31" t="str">
            <v>Unit</v>
          </cell>
          <cell r="F31">
            <v>622900</v>
          </cell>
          <cell r="G31">
            <v>42562</v>
          </cell>
        </row>
        <row r="32">
          <cell r="B32" t="str">
            <v>CA1</v>
          </cell>
          <cell r="C32" t="str">
            <v xml:space="preserve">CA 1 </v>
          </cell>
          <cell r="E32" t="str">
            <v>Unit</v>
          </cell>
          <cell r="F32">
            <v>304529.40000000002</v>
          </cell>
          <cell r="G32">
            <v>20429</v>
          </cell>
        </row>
        <row r="33">
          <cell r="B33" t="str">
            <v>CA1'</v>
          </cell>
          <cell r="C33" t="str">
            <v>CA 1'</v>
          </cell>
          <cell r="E33" t="str">
            <v>Unit</v>
          </cell>
          <cell r="F33">
            <v>256604.2</v>
          </cell>
          <cell r="G33">
            <v>16691</v>
          </cell>
        </row>
        <row r="34">
          <cell r="B34" t="str">
            <v>CA21</v>
          </cell>
          <cell r="C34" t="str">
            <v>CA 2 - 1</v>
          </cell>
          <cell r="E34" t="str">
            <v>Unit</v>
          </cell>
          <cell r="F34">
            <v>518231.19999999995</v>
          </cell>
          <cell r="G34">
            <v>33126</v>
          </cell>
        </row>
        <row r="35">
          <cell r="B35" t="str">
            <v>CA2'</v>
          </cell>
          <cell r="C35" t="str">
            <v>CA 2'</v>
          </cell>
          <cell r="E35" t="str">
            <v>Unit</v>
          </cell>
          <cell r="F35">
            <v>523504</v>
          </cell>
          <cell r="G35">
            <v>28669</v>
          </cell>
        </row>
        <row r="36">
          <cell r="B36" t="str">
            <v>CA3</v>
          </cell>
          <cell r="C36" t="str">
            <v>CA 3</v>
          </cell>
          <cell r="E36" t="str">
            <v>Unit</v>
          </cell>
          <cell r="F36">
            <v>412435.20000000001</v>
          </cell>
          <cell r="G36">
            <v>47852</v>
          </cell>
        </row>
        <row r="37">
          <cell r="B37" t="str">
            <v>CA3'</v>
          </cell>
          <cell r="C37" t="str">
            <v>CA 3'</v>
          </cell>
          <cell r="E37" t="str">
            <v>Unit</v>
          </cell>
          <cell r="F37">
            <v>428802</v>
          </cell>
          <cell r="G37">
            <v>28669</v>
          </cell>
        </row>
        <row r="38">
          <cell r="B38" t="str">
            <v>CA4</v>
          </cell>
          <cell r="C38" t="str">
            <v>CA 4</v>
          </cell>
          <cell r="E38" t="str">
            <v>Unit</v>
          </cell>
          <cell r="F38">
            <v>1066702</v>
          </cell>
          <cell r="G38">
            <v>25503</v>
          </cell>
        </row>
        <row r="39">
          <cell r="B39" t="str">
            <v>CA4'</v>
          </cell>
          <cell r="C39" t="str">
            <v>CA 4'</v>
          </cell>
          <cell r="E39" t="str">
            <v>Unit</v>
          </cell>
          <cell r="F39">
            <v>710371</v>
          </cell>
          <cell r="G39">
            <v>42562</v>
          </cell>
        </row>
        <row r="40">
          <cell r="B40" t="str">
            <v>CA5</v>
          </cell>
          <cell r="C40" t="str">
            <v>CA 5</v>
          </cell>
          <cell r="E40" t="str">
            <v>Unit</v>
          </cell>
          <cell r="F40">
            <v>487708</v>
          </cell>
          <cell r="G40">
            <v>25503</v>
          </cell>
        </row>
        <row r="41">
          <cell r="B41" t="str">
            <v>CA5'</v>
          </cell>
          <cell r="C41" t="str">
            <v>CA 5'</v>
          </cell>
          <cell r="E41" t="str">
            <v>Unit</v>
          </cell>
          <cell r="F41">
            <v>296962</v>
          </cell>
          <cell r="G41">
            <v>21469</v>
          </cell>
        </row>
        <row r="42">
          <cell r="B42" t="str">
            <v>CA51</v>
          </cell>
          <cell r="C42" t="str">
            <v>CA 5 - 1</v>
          </cell>
          <cell r="E42" t="str">
            <v>Unit</v>
          </cell>
          <cell r="F42">
            <v>559222</v>
          </cell>
          <cell r="G42">
            <v>25503</v>
          </cell>
        </row>
        <row r="43">
          <cell r="B43" t="str">
            <v>CA51'</v>
          </cell>
          <cell r="C43" t="str">
            <v>CA 5 - 1'</v>
          </cell>
          <cell r="E43" t="str">
            <v>Unit</v>
          </cell>
          <cell r="F43">
            <v>332719</v>
          </cell>
          <cell r="G43">
            <v>21469</v>
          </cell>
        </row>
        <row r="44">
          <cell r="B44" t="str">
            <v>CA6</v>
          </cell>
          <cell r="C44" t="str">
            <v>CA 6</v>
          </cell>
          <cell r="E44" t="str">
            <v>Unit</v>
          </cell>
          <cell r="F44">
            <v>918412</v>
          </cell>
          <cell r="G44">
            <v>47852</v>
          </cell>
        </row>
        <row r="45">
          <cell r="B45" t="str">
            <v>CA6'</v>
          </cell>
          <cell r="C45" t="str">
            <v>CA 6'</v>
          </cell>
          <cell r="E45" t="str">
            <v>Unit</v>
          </cell>
          <cell r="F45">
            <v>594161</v>
          </cell>
          <cell r="G45">
            <v>42562</v>
          </cell>
        </row>
        <row r="46">
          <cell r="B46" t="str">
            <v>P12C</v>
          </cell>
          <cell r="C46" t="str">
            <v>P12 C</v>
          </cell>
          <cell r="E46" t="str">
            <v>Unit</v>
          </cell>
          <cell r="F46">
            <v>373519</v>
          </cell>
          <cell r="G46">
            <v>38078</v>
          </cell>
        </row>
        <row r="47">
          <cell r="B47" t="str">
            <v>P12C'</v>
          </cell>
          <cell r="C47" t="str">
            <v>P12 C'</v>
          </cell>
          <cell r="E47" t="str">
            <v>Unit</v>
          </cell>
          <cell r="F47">
            <v>772632</v>
          </cell>
          <cell r="G47">
            <v>57117</v>
          </cell>
        </row>
        <row r="49">
          <cell r="B49" t="str">
            <v>bsA1</v>
          </cell>
          <cell r="C49" t="str">
            <v xml:space="preserve">    Bongkar SA 1 </v>
          </cell>
          <cell r="E49" t="str">
            <v>Unit</v>
          </cell>
        </row>
        <row r="50">
          <cell r="B50" t="str">
            <v>bsA1A</v>
          </cell>
          <cell r="C50" t="str">
            <v xml:space="preserve">    Bongkar SA 1 - A</v>
          </cell>
          <cell r="E50" t="str">
            <v>Unit</v>
          </cell>
        </row>
        <row r="51">
          <cell r="B51" t="str">
            <v>bsA1B</v>
          </cell>
          <cell r="C51" t="str">
            <v xml:space="preserve">    Bongkar SA 1 - B</v>
          </cell>
          <cell r="E51" t="str">
            <v>Unit</v>
          </cell>
        </row>
        <row r="52">
          <cell r="B52" t="str">
            <v>bsA2A</v>
          </cell>
          <cell r="C52" t="str">
            <v xml:space="preserve">    Bongkar SA 2 - A</v>
          </cell>
          <cell r="E52" t="str">
            <v>Unit</v>
          </cell>
        </row>
        <row r="53">
          <cell r="B53" t="str">
            <v>bsA21</v>
          </cell>
          <cell r="C53" t="str">
            <v xml:space="preserve">    Bongkar SA 2 - 1</v>
          </cell>
          <cell r="E53" t="str">
            <v>Unit</v>
          </cell>
        </row>
        <row r="54">
          <cell r="B54" t="str">
            <v>bsA3</v>
          </cell>
          <cell r="C54" t="str">
            <v xml:space="preserve">    Bongkar SA 3</v>
          </cell>
          <cell r="E54" t="str">
            <v>Unit</v>
          </cell>
        </row>
        <row r="55">
          <cell r="B55" t="str">
            <v>bsA4</v>
          </cell>
          <cell r="C55" t="str">
            <v xml:space="preserve">    Bongkar SA 4</v>
          </cell>
          <cell r="E55" t="str">
            <v>Unit</v>
          </cell>
        </row>
        <row r="56">
          <cell r="B56" t="str">
            <v>bsA5</v>
          </cell>
          <cell r="C56" t="str">
            <v xml:space="preserve">    Bongkar SA 5</v>
          </cell>
          <cell r="E56" t="str">
            <v>Unit</v>
          </cell>
        </row>
        <row r="57">
          <cell r="B57" t="str">
            <v>bsA51</v>
          </cell>
          <cell r="C57" t="str">
            <v xml:space="preserve">    Bongkar SA 5 - 1</v>
          </cell>
          <cell r="E57" t="str">
            <v>Unit</v>
          </cell>
        </row>
        <row r="58">
          <cell r="B58" t="str">
            <v>bsA52</v>
          </cell>
          <cell r="C58" t="str">
            <v xml:space="preserve">    Bongkar SA 5 - 2</v>
          </cell>
          <cell r="E58" t="str">
            <v>Unit</v>
          </cell>
        </row>
        <row r="59">
          <cell r="B59" t="str">
            <v>bsA53</v>
          </cell>
          <cell r="C59" t="str">
            <v xml:space="preserve">    Bongkar SA 5 - 3</v>
          </cell>
          <cell r="E59" t="str">
            <v>Unit</v>
          </cell>
        </row>
        <row r="60">
          <cell r="B60" t="str">
            <v>bsA54</v>
          </cell>
          <cell r="C60" t="str">
            <v xml:space="preserve">    Bongkar SA 5 - 4</v>
          </cell>
          <cell r="E60" t="str">
            <v>Unit</v>
          </cell>
        </row>
        <row r="61">
          <cell r="B61" t="str">
            <v>bsA6</v>
          </cell>
          <cell r="C61" t="str">
            <v xml:space="preserve">    Bongkar SA 6</v>
          </cell>
          <cell r="E61" t="str">
            <v>Unit</v>
          </cell>
        </row>
        <row r="62">
          <cell r="B62" t="str">
            <v>bcA1</v>
          </cell>
          <cell r="C62" t="str">
            <v xml:space="preserve">    Bongkar CA 1 </v>
          </cell>
          <cell r="E62" t="str">
            <v>Unit</v>
          </cell>
        </row>
        <row r="63">
          <cell r="B63" t="str">
            <v>bcA1A</v>
          </cell>
          <cell r="C63" t="str">
            <v xml:space="preserve">    Bongkar CA 1 - A</v>
          </cell>
          <cell r="E63" t="str">
            <v>Unit</v>
          </cell>
        </row>
        <row r="64">
          <cell r="B64" t="str">
            <v>bcA1B</v>
          </cell>
          <cell r="C64" t="str">
            <v xml:space="preserve">    Bongkar CA 1 - B</v>
          </cell>
          <cell r="E64" t="str">
            <v>Unit</v>
          </cell>
        </row>
        <row r="65">
          <cell r="B65" t="str">
            <v>bcA2A</v>
          </cell>
          <cell r="C65" t="str">
            <v xml:space="preserve">    Bongkar CA 2 - A</v>
          </cell>
          <cell r="E65" t="str">
            <v>Unit</v>
          </cell>
        </row>
        <row r="66">
          <cell r="B66" t="str">
            <v>bcA21</v>
          </cell>
          <cell r="C66" t="str">
            <v xml:space="preserve">    Bongkar CA 2 - 1</v>
          </cell>
          <cell r="E66" t="str">
            <v>Unit</v>
          </cell>
        </row>
        <row r="67">
          <cell r="B67" t="str">
            <v>bcA3</v>
          </cell>
          <cell r="C67" t="str">
            <v xml:space="preserve">    Bongkar CA 3</v>
          </cell>
          <cell r="E67" t="str">
            <v>Unit</v>
          </cell>
        </row>
        <row r="68">
          <cell r="B68" t="str">
            <v>bcA4</v>
          </cell>
          <cell r="C68" t="str">
            <v xml:space="preserve">    Bongkar CA 4</v>
          </cell>
          <cell r="E68" t="str">
            <v>Unit</v>
          </cell>
        </row>
        <row r="69">
          <cell r="B69" t="str">
            <v>bcA5</v>
          </cell>
          <cell r="C69" t="str">
            <v xml:space="preserve">    Bongkar CA 5</v>
          </cell>
          <cell r="E69" t="str">
            <v>Unit</v>
          </cell>
        </row>
        <row r="70">
          <cell r="B70" t="str">
            <v>bcA51</v>
          </cell>
          <cell r="C70" t="str">
            <v xml:space="preserve">    Bongkar CA 5 - 1</v>
          </cell>
          <cell r="E70" t="str">
            <v>Unit</v>
          </cell>
        </row>
        <row r="71">
          <cell r="B71" t="str">
            <v>bcA52</v>
          </cell>
          <cell r="C71" t="str">
            <v xml:space="preserve">    Bongkar CA 5 - 2</v>
          </cell>
          <cell r="E71" t="str">
            <v>Unit</v>
          </cell>
        </row>
        <row r="72">
          <cell r="B72" t="str">
            <v>bcA53</v>
          </cell>
          <cell r="C72" t="str">
            <v xml:space="preserve">    Bongkar CA 5 - 3</v>
          </cell>
          <cell r="E72" t="str">
            <v>Unit</v>
          </cell>
        </row>
        <row r="73">
          <cell r="B73" t="str">
            <v>bcA54</v>
          </cell>
          <cell r="C73" t="str">
            <v xml:space="preserve">    Bongkar CA 5 - 4</v>
          </cell>
          <cell r="E73" t="str">
            <v>Unit</v>
          </cell>
        </row>
        <row r="74">
          <cell r="B74" t="str">
            <v>bcA6</v>
          </cell>
          <cell r="C74" t="str">
            <v xml:space="preserve">    Bongkar CA 6</v>
          </cell>
          <cell r="E74" t="str">
            <v>Unit</v>
          </cell>
        </row>
        <row r="75">
          <cell r="B75" t="str">
            <v>bpbp</v>
          </cell>
          <cell r="C75" t="str">
            <v xml:space="preserve">    Bongkar PENGHALANG  PANJAT</v>
          </cell>
          <cell r="E75" t="str">
            <v>Unit</v>
          </cell>
        </row>
        <row r="76">
          <cell r="B76" t="str">
            <v>bp12A</v>
          </cell>
          <cell r="C76" t="str">
            <v xml:space="preserve">    Bongkar P12 A</v>
          </cell>
          <cell r="E76" t="str">
            <v>Unit</v>
          </cell>
        </row>
        <row r="77">
          <cell r="B77" t="str">
            <v>bp12B</v>
          </cell>
          <cell r="C77" t="str">
            <v xml:space="preserve">    Bongkar P12 B</v>
          </cell>
          <cell r="E77" t="str">
            <v>Unit</v>
          </cell>
        </row>
        <row r="78">
          <cell r="B78" t="str">
            <v>bp12c</v>
          </cell>
          <cell r="C78" t="str">
            <v xml:space="preserve">    Bongkar P12 C</v>
          </cell>
          <cell r="E78" t="str">
            <v>Unit</v>
          </cell>
        </row>
        <row r="81">
          <cell r="C81" t="str">
            <v>KONSTRUKSI JTM 1 PHASA - 3 PHASA</v>
          </cell>
        </row>
        <row r="82">
          <cell r="B82" t="str">
            <v>B1</v>
          </cell>
          <cell r="C82" t="str">
            <v>B 1</v>
          </cell>
          <cell r="E82" t="str">
            <v>Unit</v>
          </cell>
          <cell r="F82">
            <v>751217.6</v>
          </cell>
          <cell r="G82">
            <v>49284</v>
          </cell>
        </row>
        <row r="83">
          <cell r="B83" t="str">
            <v>B1N</v>
          </cell>
          <cell r="C83" t="str">
            <v>B 1-N</v>
          </cell>
          <cell r="E83" t="str">
            <v>Unit</v>
          </cell>
          <cell r="F83">
            <v>818068.6</v>
          </cell>
          <cell r="G83">
            <v>49284</v>
          </cell>
        </row>
        <row r="84">
          <cell r="B84" t="str">
            <v>B1A</v>
          </cell>
          <cell r="C84" t="str">
            <v>B 1-A</v>
          </cell>
          <cell r="E84" t="str">
            <v>Unit</v>
          </cell>
          <cell r="F84">
            <v>496055.6</v>
          </cell>
          <cell r="G84">
            <v>49284</v>
          </cell>
        </row>
        <row r="85">
          <cell r="B85" t="str">
            <v>B2</v>
          </cell>
          <cell r="C85" t="str">
            <v>B 2</v>
          </cell>
          <cell r="E85" t="str">
            <v>Unit</v>
          </cell>
          <cell r="F85">
            <v>1453357.6</v>
          </cell>
          <cell r="G85">
            <v>60098</v>
          </cell>
        </row>
        <row r="86">
          <cell r="B86" t="str">
            <v>B2N</v>
          </cell>
          <cell r="C86" t="str">
            <v>B 2-N</v>
          </cell>
          <cell r="E86" t="str">
            <v>Unit</v>
          </cell>
          <cell r="F86">
            <v>1520208.6</v>
          </cell>
          <cell r="G86">
            <v>60098</v>
          </cell>
        </row>
        <row r="87">
          <cell r="B87" t="str">
            <v>B3</v>
          </cell>
          <cell r="C87" t="str">
            <v>B 3</v>
          </cell>
          <cell r="E87" t="str">
            <v>Unit</v>
          </cell>
          <cell r="F87">
            <v>2346862.4</v>
          </cell>
          <cell r="G87">
            <v>60098</v>
          </cell>
        </row>
        <row r="88">
          <cell r="B88" t="str">
            <v>B4</v>
          </cell>
          <cell r="C88" t="str">
            <v>B 4</v>
          </cell>
          <cell r="E88" t="str">
            <v>Unit</v>
          </cell>
          <cell r="F88">
            <v>3261244.8</v>
          </cell>
          <cell r="G88">
            <v>124185</v>
          </cell>
        </row>
        <row r="89">
          <cell r="B89" t="str">
            <v>B5</v>
          </cell>
          <cell r="C89" t="str">
            <v>B 5</v>
          </cell>
          <cell r="E89" t="str">
            <v>Unit</v>
          </cell>
          <cell r="F89">
            <v>1567989</v>
          </cell>
          <cell r="G89">
            <v>60098</v>
          </cell>
        </row>
        <row r="91">
          <cell r="C91" t="str">
            <v>KONSTRUKSI JTM 3 PHASA</v>
          </cell>
        </row>
        <row r="92">
          <cell r="B92" t="str">
            <v>CC1</v>
          </cell>
          <cell r="C92" t="str">
            <v>CC 1</v>
          </cell>
          <cell r="E92" t="str">
            <v>Unit</v>
          </cell>
          <cell r="F92">
            <v>778643.4</v>
          </cell>
          <cell r="G92">
            <v>52241</v>
          </cell>
        </row>
        <row r="93">
          <cell r="B93" t="str">
            <v>CC1'</v>
          </cell>
          <cell r="C93" t="str">
            <v>CC 1'</v>
          </cell>
          <cell r="E93" t="str">
            <v>Unit</v>
          </cell>
          <cell r="F93">
            <v>732710.2</v>
          </cell>
          <cell r="G93">
            <v>46702</v>
          </cell>
        </row>
        <row r="94">
          <cell r="B94" t="str">
            <v>CC11</v>
          </cell>
          <cell r="C94" t="str">
            <v>CC 1-1</v>
          </cell>
          <cell r="E94" t="str">
            <v>Unit</v>
          </cell>
          <cell r="F94">
            <v>1154096.3999999999</v>
          </cell>
          <cell r="G94">
            <v>52241</v>
          </cell>
        </row>
        <row r="95">
          <cell r="B95" t="str">
            <v>CC11'</v>
          </cell>
          <cell r="C95" t="str">
            <v>CC 1-1'</v>
          </cell>
          <cell r="E95" t="str">
            <v>Unit</v>
          </cell>
          <cell r="F95">
            <v>1110794.3999999999</v>
          </cell>
          <cell r="G95">
            <v>48636</v>
          </cell>
        </row>
        <row r="96">
          <cell r="B96" t="str">
            <v>CC1A</v>
          </cell>
          <cell r="C96" t="str">
            <v>CC 1 - A</v>
          </cell>
          <cell r="E96" t="str">
            <v>Unit</v>
          </cell>
          <cell r="F96">
            <v>1050509.3999999999</v>
          </cell>
          <cell r="G96">
            <v>48636</v>
          </cell>
        </row>
        <row r="97">
          <cell r="B97" t="str">
            <v>CC1A'</v>
          </cell>
          <cell r="C97" t="str">
            <v>CC 1 - A'</v>
          </cell>
          <cell r="E97" t="str">
            <v>Unit</v>
          </cell>
          <cell r="F97">
            <v>1002584.2</v>
          </cell>
          <cell r="G97">
            <v>48636</v>
          </cell>
        </row>
        <row r="98">
          <cell r="B98" t="str">
            <v>CC1AN</v>
          </cell>
          <cell r="C98" t="str">
            <v>CC 1 - AN</v>
          </cell>
          <cell r="E98" t="str">
            <v>Unit</v>
          </cell>
          <cell r="F98">
            <v>1040417.3999999999</v>
          </cell>
          <cell r="G98">
            <v>52241</v>
          </cell>
        </row>
        <row r="99">
          <cell r="B99" t="str">
            <v>CC2</v>
          </cell>
          <cell r="C99" t="str">
            <v xml:space="preserve">CC 2 </v>
          </cell>
          <cell r="E99" t="str">
            <v>Unit</v>
          </cell>
          <cell r="F99">
            <v>760879.4</v>
          </cell>
          <cell r="G99">
            <v>63704</v>
          </cell>
        </row>
        <row r="100">
          <cell r="B100" t="str">
            <v>CC2'</v>
          </cell>
          <cell r="C100" t="str">
            <v>CC 2'</v>
          </cell>
          <cell r="E100" t="str">
            <v>Unit</v>
          </cell>
          <cell r="F100">
            <v>443318.2</v>
          </cell>
          <cell r="G100">
            <v>57516</v>
          </cell>
        </row>
        <row r="101">
          <cell r="B101" t="str">
            <v>CC2A</v>
          </cell>
          <cell r="C101" t="str">
            <v>CC 2 - A</v>
          </cell>
          <cell r="E101" t="str">
            <v>Unit</v>
          </cell>
          <cell r="F101">
            <v>2071144.6</v>
          </cell>
          <cell r="G101">
            <v>63704</v>
          </cell>
        </row>
        <row r="102">
          <cell r="B102" t="str">
            <v>CC2A'</v>
          </cell>
          <cell r="C102" t="str">
            <v>CC 2 - A'</v>
          </cell>
          <cell r="E102" t="str">
            <v>Unit</v>
          </cell>
          <cell r="F102">
            <v>2065795.4</v>
          </cell>
          <cell r="G102">
            <v>57516</v>
          </cell>
        </row>
        <row r="103">
          <cell r="B103" t="str">
            <v>CC21</v>
          </cell>
          <cell r="C103" t="str">
            <v>CC 2 - 1</v>
          </cell>
          <cell r="E103" t="str">
            <v>Unit</v>
          </cell>
          <cell r="F103">
            <v>2649858.6</v>
          </cell>
          <cell r="G103">
            <v>63704</v>
          </cell>
        </row>
        <row r="104">
          <cell r="B104" t="str">
            <v>CC3</v>
          </cell>
          <cell r="C104" t="str">
            <v>CC 3</v>
          </cell>
          <cell r="E104" t="str">
            <v>Unit</v>
          </cell>
          <cell r="F104">
            <v>1375642.2</v>
          </cell>
          <cell r="G104">
            <v>63704</v>
          </cell>
        </row>
        <row r="105">
          <cell r="B105" t="str">
            <v>CC3'</v>
          </cell>
          <cell r="C105" t="str">
            <v>CC 3'</v>
          </cell>
          <cell r="E105" t="str">
            <v>Unit</v>
          </cell>
          <cell r="F105">
            <v>1148412</v>
          </cell>
          <cell r="G105">
            <v>57516</v>
          </cell>
        </row>
        <row r="106">
          <cell r="B106" t="str">
            <v>CC7</v>
          </cell>
          <cell r="C106" t="str">
            <v>CC 7</v>
          </cell>
          <cell r="E106" t="str">
            <v>Unit</v>
          </cell>
          <cell r="F106">
            <v>2085410</v>
          </cell>
          <cell r="G106">
            <v>63704</v>
          </cell>
        </row>
        <row r="107">
          <cell r="B107" t="str">
            <v>CC7'</v>
          </cell>
          <cell r="C107" t="str">
            <v>CC 7'</v>
          </cell>
          <cell r="E107" t="str">
            <v>Unit</v>
          </cell>
          <cell r="F107">
            <v>1951669</v>
          </cell>
          <cell r="G107">
            <v>57516</v>
          </cell>
        </row>
        <row r="108">
          <cell r="B108" t="str">
            <v>CC7A</v>
          </cell>
          <cell r="C108" t="str">
            <v>CC 7 - A</v>
          </cell>
          <cell r="E108" t="str">
            <v>Unit</v>
          </cell>
          <cell r="F108">
            <v>1915251</v>
          </cell>
          <cell r="G108">
            <v>81177</v>
          </cell>
        </row>
        <row r="109">
          <cell r="B109" t="str">
            <v>CC7A'</v>
          </cell>
          <cell r="C109" t="str">
            <v>CC 7 - A'</v>
          </cell>
          <cell r="E109" t="str">
            <v>Unit</v>
          </cell>
          <cell r="F109">
            <v>1761324</v>
          </cell>
          <cell r="G109">
            <v>73991</v>
          </cell>
        </row>
        <row r="110">
          <cell r="B110" t="str">
            <v>CC8</v>
          </cell>
          <cell r="C110" t="str">
            <v>CC 8</v>
          </cell>
          <cell r="E110" t="str">
            <v>Unit</v>
          </cell>
          <cell r="F110">
            <v>3958655.2</v>
          </cell>
          <cell r="G110">
            <v>131637</v>
          </cell>
        </row>
        <row r="111">
          <cell r="B111" t="str">
            <v>CC8A</v>
          </cell>
          <cell r="C111" t="str">
            <v>CC 8 - A</v>
          </cell>
          <cell r="E111" t="str">
            <v>Unit</v>
          </cell>
          <cell r="F111">
            <v>4636191.2</v>
          </cell>
          <cell r="G111">
            <v>131637</v>
          </cell>
        </row>
        <row r="112">
          <cell r="B112" t="str">
            <v>CC8A'</v>
          </cell>
          <cell r="C112" t="str">
            <v>CC 8 - A'</v>
          </cell>
          <cell r="E112" t="str">
            <v>Unit</v>
          </cell>
          <cell r="F112">
            <v>4670393.2</v>
          </cell>
          <cell r="G112">
            <v>121594</v>
          </cell>
        </row>
        <row r="113">
          <cell r="B113" t="str">
            <v>SC1</v>
          </cell>
          <cell r="C113" t="str">
            <v>SC 1</v>
          </cell>
          <cell r="E113" t="str">
            <v>Unit</v>
          </cell>
          <cell r="F113">
            <v>796388.4</v>
          </cell>
          <cell r="G113">
            <v>52241</v>
          </cell>
        </row>
        <row r="114">
          <cell r="B114" t="str">
            <v>SC1'</v>
          </cell>
          <cell r="C114" t="str">
            <v>SC 1'</v>
          </cell>
          <cell r="E114" t="str">
            <v>Unit</v>
          </cell>
          <cell r="F114">
            <v>732710.2</v>
          </cell>
          <cell r="G114">
            <v>48636</v>
          </cell>
        </row>
        <row r="115">
          <cell r="B115" t="str">
            <v>SC1A</v>
          </cell>
          <cell r="C115" t="str">
            <v>SC 1 - A</v>
          </cell>
          <cell r="E115" t="str">
            <v>Unit</v>
          </cell>
          <cell r="F115">
            <v>1124262.3999999999</v>
          </cell>
          <cell r="G115">
            <v>52241</v>
          </cell>
        </row>
        <row r="116">
          <cell r="B116" t="str">
            <v>SC1A'</v>
          </cell>
          <cell r="C116" t="str">
            <v>SC 1 - A'</v>
          </cell>
          <cell r="E116" t="str">
            <v>Unit</v>
          </cell>
          <cell r="F116">
            <v>1002584.2</v>
          </cell>
          <cell r="G116">
            <v>48636</v>
          </cell>
        </row>
        <row r="117">
          <cell r="B117" t="str">
            <v>SC2</v>
          </cell>
          <cell r="C117" t="str">
            <v xml:space="preserve">SC 2 </v>
          </cell>
          <cell r="E117" t="str">
            <v>Unit</v>
          </cell>
          <cell r="F117">
            <v>788385.4</v>
          </cell>
          <cell r="G117">
            <v>63074</v>
          </cell>
        </row>
        <row r="118">
          <cell r="B118" t="str">
            <v>SC2'</v>
          </cell>
          <cell r="C118" t="str">
            <v>SC 2'</v>
          </cell>
          <cell r="E118" t="str">
            <v>Unit</v>
          </cell>
          <cell r="F118">
            <v>587018.19999999995</v>
          </cell>
          <cell r="G118">
            <v>57516</v>
          </cell>
        </row>
        <row r="119">
          <cell r="B119" t="str">
            <v>SC2A</v>
          </cell>
          <cell r="C119" t="str">
            <v>SC 2 - A</v>
          </cell>
          <cell r="E119" t="str">
            <v>Unit</v>
          </cell>
          <cell r="F119">
            <v>2077067.6</v>
          </cell>
          <cell r="G119">
            <v>63074</v>
          </cell>
        </row>
        <row r="120">
          <cell r="B120" t="str">
            <v>SC2A'</v>
          </cell>
          <cell r="C120" t="str">
            <v>SC 2 - A'</v>
          </cell>
          <cell r="E120" t="str">
            <v>Unit</v>
          </cell>
          <cell r="F120">
            <v>1989278.4</v>
          </cell>
          <cell r="G120">
            <v>57516</v>
          </cell>
        </row>
        <row r="121">
          <cell r="B121" t="str">
            <v>SC3</v>
          </cell>
          <cell r="C121" t="str">
            <v>SC 3</v>
          </cell>
          <cell r="E121" t="str">
            <v>Unit</v>
          </cell>
          <cell r="F121">
            <v>1333525.2</v>
          </cell>
          <cell r="G121">
            <v>66079.318535999992</v>
          </cell>
        </row>
        <row r="122">
          <cell r="B122" t="str">
            <v>SC3'</v>
          </cell>
          <cell r="C122" t="str">
            <v>SC 3'</v>
          </cell>
          <cell r="E122" t="str">
            <v>Unit</v>
          </cell>
          <cell r="F122">
            <v>1344647</v>
          </cell>
          <cell r="G122">
            <v>57516</v>
          </cell>
        </row>
        <row r="123">
          <cell r="B123" t="str">
            <v>SC7</v>
          </cell>
          <cell r="C123" t="str">
            <v>SC 7</v>
          </cell>
          <cell r="E123" t="str">
            <v>Unit</v>
          </cell>
          <cell r="F123">
            <v>2150760</v>
          </cell>
          <cell r="G123">
            <v>66079.318535999992</v>
          </cell>
        </row>
        <row r="124">
          <cell r="B124" t="str">
            <v>SC7'</v>
          </cell>
          <cell r="C124" t="str">
            <v>SC 7'</v>
          </cell>
          <cell r="E124" t="str">
            <v>Unit</v>
          </cell>
          <cell r="F124">
            <v>2009426</v>
          </cell>
          <cell r="G124">
            <v>57516</v>
          </cell>
        </row>
        <row r="125">
          <cell r="B125" t="str">
            <v>SC7A</v>
          </cell>
          <cell r="C125" t="str">
            <v>SC 7 - A</v>
          </cell>
          <cell r="E125" t="str">
            <v>Unit</v>
          </cell>
          <cell r="F125">
            <v>1978838</v>
          </cell>
          <cell r="G125">
            <v>81177</v>
          </cell>
        </row>
        <row r="126">
          <cell r="B126" t="str">
            <v>SC7A'</v>
          </cell>
          <cell r="C126" t="str">
            <v>SC 7 - A'</v>
          </cell>
          <cell r="E126" t="str">
            <v>Unit</v>
          </cell>
          <cell r="F126">
            <v>1832294</v>
          </cell>
          <cell r="G126">
            <v>73991</v>
          </cell>
        </row>
        <row r="127">
          <cell r="B127" t="str">
            <v>SC8</v>
          </cell>
          <cell r="C127" t="str">
            <v>SC 8</v>
          </cell>
          <cell r="E127" t="str">
            <v>Unit</v>
          </cell>
          <cell r="F127">
            <v>3318971.2</v>
          </cell>
          <cell r="G127">
            <v>131637</v>
          </cell>
        </row>
        <row r="128">
          <cell r="B128" t="str">
            <v>SC8A</v>
          </cell>
          <cell r="C128" t="str">
            <v>SC 8 - A</v>
          </cell>
          <cell r="E128" t="str">
            <v>Unit</v>
          </cell>
          <cell r="F128">
            <v>4330391.2</v>
          </cell>
          <cell r="G128">
            <v>131637</v>
          </cell>
        </row>
        <row r="129">
          <cell r="B129" t="str">
            <v>SC8A'</v>
          </cell>
          <cell r="C129" t="str">
            <v>SC 8 - A'</v>
          </cell>
          <cell r="E129" t="str">
            <v>Unit</v>
          </cell>
          <cell r="F129">
            <v>4402355.2</v>
          </cell>
          <cell r="G129">
            <v>121594</v>
          </cell>
        </row>
        <row r="130">
          <cell r="B130" t="str">
            <v>SC9</v>
          </cell>
          <cell r="C130" t="str">
            <v>SC 9</v>
          </cell>
          <cell r="E130" t="str">
            <v>Unit</v>
          </cell>
          <cell r="F130">
            <v>1144977</v>
          </cell>
          <cell r="G130">
            <v>52241</v>
          </cell>
        </row>
        <row r="131">
          <cell r="B131" t="str">
            <v>SC10</v>
          </cell>
          <cell r="C131" t="str">
            <v>SC 10</v>
          </cell>
          <cell r="E131" t="str">
            <v>Unit</v>
          </cell>
          <cell r="F131">
            <v>1188791</v>
          </cell>
          <cell r="G131">
            <v>63704</v>
          </cell>
        </row>
        <row r="132">
          <cell r="B132" t="str">
            <v>SC11</v>
          </cell>
          <cell r="C132" t="str">
            <v>SC 11</v>
          </cell>
          <cell r="E132" t="str">
            <v>Unit</v>
          </cell>
          <cell r="F132">
            <v>2350437</v>
          </cell>
          <cell r="G132">
            <v>63704</v>
          </cell>
        </row>
        <row r="133">
          <cell r="B133" t="str">
            <v>SC12</v>
          </cell>
          <cell r="C133" t="str">
            <v>SC 12</v>
          </cell>
          <cell r="E133" t="str">
            <v>Unit</v>
          </cell>
          <cell r="F133">
            <v>2519027</v>
          </cell>
          <cell r="G133">
            <v>63704</v>
          </cell>
        </row>
        <row r="135">
          <cell r="C135" t="str">
            <v>KONSTRUKSI JTM DOUBLE  3 PHASA</v>
          </cell>
        </row>
        <row r="137">
          <cell r="B137" t="str">
            <v>DC1</v>
          </cell>
          <cell r="C137" t="str">
            <v>DC.1</v>
          </cell>
          <cell r="E137" t="str">
            <v>Unit</v>
          </cell>
          <cell r="F137">
            <v>2371938</v>
          </cell>
          <cell r="G137">
            <v>81283</v>
          </cell>
        </row>
        <row r="138">
          <cell r="B138" t="str">
            <v>DC2</v>
          </cell>
          <cell r="C138" t="str">
            <v>DC.2</v>
          </cell>
          <cell r="E138" t="str">
            <v>Unit</v>
          </cell>
          <cell r="F138">
            <v>4696364</v>
          </cell>
          <cell r="G138">
            <v>99119</v>
          </cell>
        </row>
        <row r="139">
          <cell r="B139" t="str">
            <v>DC3</v>
          </cell>
          <cell r="C139" t="str">
            <v>DC.3</v>
          </cell>
          <cell r="E139" t="str">
            <v>Unit</v>
          </cell>
          <cell r="F139">
            <v>7375501</v>
          </cell>
          <cell r="G139">
            <v>99119</v>
          </cell>
        </row>
        <row r="140">
          <cell r="B140" t="str">
            <v>DC4</v>
          </cell>
          <cell r="C140" t="str">
            <v>DC.4</v>
          </cell>
          <cell r="E140" t="str">
            <v>Unit</v>
          </cell>
          <cell r="F140">
            <v>7099064.4000000004</v>
          </cell>
          <cell r="G140">
            <v>204818</v>
          </cell>
        </row>
        <row r="141">
          <cell r="B141" t="str">
            <v>DC5</v>
          </cell>
          <cell r="C141" t="str">
            <v>DC.5</v>
          </cell>
          <cell r="E141" t="str">
            <v>Unit</v>
          </cell>
          <cell r="F141">
            <v>3334388</v>
          </cell>
          <cell r="G141">
            <v>99119</v>
          </cell>
        </row>
        <row r="144">
          <cell r="C144" t="str">
            <v>KONSTRUKSI GUY, PENTANAHAN DAN</v>
          </cell>
        </row>
        <row r="145">
          <cell r="C145" t="str">
            <v>PERLENGKAPAN TAMBAHAN</v>
          </cell>
        </row>
        <row r="146">
          <cell r="B146" t="str">
            <v>CM52</v>
          </cell>
          <cell r="C146" t="str">
            <v>CM 5 - 2 ( Isolator Top Pole )</v>
          </cell>
          <cell r="E146" t="str">
            <v>Unit</v>
          </cell>
          <cell r="F146">
            <v>290874.2</v>
          </cell>
          <cell r="G146">
            <v>19272</v>
          </cell>
        </row>
        <row r="147">
          <cell r="B147" t="str">
            <v>CM53</v>
          </cell>
          <cell r="C147" t="str">
            <v>CM 5 - 3 ( Pole Band )</v>
          </cell>
          <cell r="E147" t="str">
            <v>Unit</v>
          </cell>
          <cell r="F147">
            <v>44153</v>
          </cell>
          <cell r="G147">
            <v>14485</v>
          </cell>
        </row>
        <row r="148">
          <cell r="B148" t="str">
            <v>CM54</v>
          </cell>
          <cell r="C148" t="str">
            <v xml:space="preserve">CM 5 - 4 ( Adapter horisontal pad Pole ) </v>
          </cell>
          <cell r="E148" t="str">
            <v>Unit</v>
          </cell>
          <cell r="F148">
            <v>213221</v>
          </cell>
          <cell r="G148">
            <v>19272</v>
          </cell>
        </row>
        <row r="149">
          <cell r="B149" t="str">
            <v>CM55</v>
          </cell>
          <cell r="C149" t="str">
            <v>CM 5 - 5</v>
          </cell>
          <cell r="E149" t="str">
            <v>Unit</v>
          </cell>
          <cell r="F149">
            <v>171060</v>
          </cell>
          <cell r="G149">
            <v>19272</v>
          </cell>
        </row>
        <row r="150">
          <cell r="B150" t="str">
            <v>CM56</v>
          </cell>
          <cell r="C150" t="str">
            <v>CM 5 - 6 ( Arrester ), Polymer</v>
          </cell>
          <cell r="E150" t="str">
            <v>Unit</v>
          </cell>
          <cell r="F150">
            <v>1139660</v>
          </cell>
          <cell r="G150">
            <v>56144</v>
          </cell>
        </row>
        <row r="151">
          <cell r="B151" t="str">
            <v>CM58</v>
          </cell>
          <cell r="C151" t="str">
            <v>CM 5 - 8 (Suspension dengan Pole band)</v>
          </cell>
          <cell r="E151" t="str">
            <v>Unit</v>
          </cell>
          <cell r="F151">
            <v>368259</v>
          </cell>
          <cell r="G151">
            <v>31645</v>
          </cell>
        </row>
        <row r="152">
          <cell r="B152" t="str">
            <v>CM59</v>
          </cell>
          <cell r="C152" t="str">
            <v>CM 5 - 9 ( FCO ), Polymer</v>
          </cell>
          <cell r="E152" t="str">
            <v>Unit</v>
          </cell>
          <cell r="F152">
            <v>1690000</v>
          </cell>
          <cell r="G152">
            <v>56144</v>
          </cell>
        </row>
        <row r="153">
          <cell r="B153" t="str">
            <v>CM512</v>
          </cell>
          <cell r="C153" t="str">
            <v>CM 5 - 12</v>
          </cell>
          <cell r="E153" t="str">
            <v>Unit</v>
          </cell>
          <cell r="F153">
            <v>289754</v>
          </cell>
          <cell r="G153">
            <v>49636.901411999992</v>
          </cell>
        </row>
        <row r="154">
          <cell r="B154" t="str">
            <v>CM513</v>
          </cell>
          <cell r="C154" t="str">
            <v>CM 5 - 13</v>
          </cell>
          <cell r="E154" t="str">
            <v>Unit</v>
          </cell>
          <cell r="F154">
            <v>110744</v>
          </cell>
          <cell r="G154">
            <v>34794.342828000001</v>
          </cell>
        </row>
        <row r="155">
          <cell r="B155" t="str">
            <v>CM516</v>
          </cell>
          <cell r="C155" t="str">
            <v>CM 5 - 16</v>
          </cell>
          <cell r="E155" t="str">
            <v>Unit</v>
          </cell>
          <cell r="F155">
            <v>563279</v>
          </cell>
          <cell r="G155">
            <v>49636.901411999992</v>
          </cell>
        </row>
        <row r="156">
          <cell r="B156" t="str">
            <v>CM520</v>
          </cell>
          <cell r="C156" t="str">
            <v>CM 5 - 20 (Suspension  Pole band)</v>
          </cell>
          <cell r="E156" t="str">
            <v>Unit</v>
          </cell>
          <cell r="F156">
            <v>323110</v>
          </cell>
          <cell r="G156">
            <v>31645</v>
          </cell>
        </row>
        <row r="157">
          <cell r="B157" t="str">
            <v>CM211</v>
          </cell>
          <cell r="C157" t="str">
            <v>CM 2 - 11</v>
          </cell>
          <cell r="E157" t="str">
            <v>Unit</v>
          </cell>
          <cell r="F157">
            <v>278070.5</v>
          </cell>
          <cell r="G157">
            <v>42046</v>
          </cell>
        </row>
        <row r="158">
          <cell r="B158" t="str">
            <v>CM212</v>
          </cell>
          <cell r="C158" t="str">
            <v>CM 2 - 12</v>
          </cell>
          <cell r="E158" t="str">
            <v>Unit</v>
          </cell>
          <cell r="F158">
            <v>62730.399999999994</v>
          </cell>
          <cell r="G158">
            <v>9265</v>
          </cell>
        </row>
        <row r="159">
          <cell r="B159" t="str">
            <v>CM212A</v>
          </cell>
          <cell r="C159" t="str">
            <v>CM 2 - 12A</v>
          </cell>
          <cell r="E159" t="str">
            <v>Unit</v>
          </cell>
          <cell r="F159">
            <v>66617</v>
          </cell>
          <cell r="G159">
            <v>12495</v>
          </cell>
        </row>
        <row r="160">
          <cell r="B160" t="str">
            <v>CM215</v>
          </cell>
          <cell r="C160" t="str">
            <v>CM 2 - 15</v>
          </cell>
          <cell r="E160" t="str">
            <v>Unit</v>
          </cell>
          <cell r="F160">
            <v>2488534</v>
          </cell>
          <cell r="G160">
            <v>130522</v>
          </cell>
        </row>
        <row r="161">
          <cell r="B161" t="str">
            <v>CM34</v>
          </cell>
          <cell r="C161" t="str">
            <v>CM 3 - 4</v>
          </cell>
          <cell r="E161" t="str">
            <v>Unit</v>
          </cell>
          <cell r="F161">
            <v>910581</v>
          </cell>
          <cell r="G161">
            <v>21190</v>
          </cell>
        </row>
        <row r="162">
          <cell r="B162" t="str">
            <v>CM211M</v>
          </cell>
          <cell r="C162" t="str">
            <v>CM 2 - 11 M</v>
          </cell>
          <cell r="E162" t="str">
            <v>Unit</v>
          </cell>
          <cell r="F162">
            <v>543136.12</v>
          </cell>
          <cell r="G162">
            <v>53342</v>
          </cell>
        </row>
        <row r="163">
          <cell r="B163" t="str">
            <v>SM212</v>
          </cell>
          <cell r="C163" t="str">
            <v>SM  2 - 12</v>
          </cell>
          <cell r="E163" t="str">
            <v>Unit</v>
          </cell>
        </row>
        <row r="164">
          <cell r="B164" t="str">
            <v>SM212A</v>
          </cell>
          <cell r="C164" t="str">
            <v>SM  2 - 12A</v>
          </cell>
          <cell r="E164" t="str">
            <v>Unit</v>
          </cell>
        </row>
        <row r="165">
          <cell r="B165" t="str">
            <v>SM215</v>
          </cell>
          <cell r="C165" t="str">
            <v>SM  2 - 15</v>
          </cell>
          <cell r="E165" t="str">
            <v>Unit</v>
          </cell>
        </row>
        <row r="166">
          <cell r="B166" t="str">
            <v>SM34</v>
          </cell>
          <cell r="C166" t="str">
            <v>SM  3 - 4</v>
          </cell>
          <cell r="E166" t="str">
            <v>Unit</v>
          </cell>
        </row>
        <row r="167">
          <cell r="B167" t="str">
            <v>SM52</v>
          </cell>
          <cell r="C167" t="str">
            <v>SM 5 - 2 ( Isolator Top Pole )</v>
          </cell>
          <cell r="E167" t="str">
            <v>Unit</v>
          </cell>
        </row>
        <row r="168">
          <cell r="B168" t="str">
            <v>SM54</v>
          </cell>
          <cell r="C168" t="str">
            <v xml:space="preserve">SM 5 - 4 ( Adapter horisontal pad Pole ) </v>
          </cell>
          <cell r="E168" t="str">
            <v>Unit</v>
          </cell>
        </row>
        <row r="169">
          <cell r="B169" t="str">
            <v>SM55</v>
          </cell>
          <cell r="C169" t="str">
            <v>SM 5 - 5 ( Adapter vertikal pada Cross Arm)</v>
          </cell>
          <cell r="E169" t="str">
            <v>Unit</v>
          </cell>
        </row>
        <row r="170">
          <cell r="B170" t="str">
            <v>SM53</v>
          </cell>
          <cell r="C170" t="str">
            <v>SM 5 - 3 ( Pole Band )</v>
          </cell>
          <cell r="E170" t="str">
            <v>Unit</v>
          </cell>
        </row>
        <row r="171">
          <cell r="B171" t="str">
            <v>SM56</v>
          </cell>
          <cell r="C171" t="str">
            <v>SM 5 - 6 ( Arrester )</v>
          </cell>
          <cell r="E171" t="str">
            <v>Unit</v>
          </cell>
        </row>
        <row r="172">
          <cell r="B172" t="str">
            <v>SM59</v>
          </cell>
          <cell r="C172" t="str">
            <v>SM 5 - 9 ( FCO )</v>
          </cell>
          <cell r="E172" t="str">
            <v>Unit</v>
          </cell>
        </row>
        <row r="173">
          <cell r="B173" t="str">
            <v>SM510</v>
          </cell>
          <cell r="C173" t="str">
            <v>SM  5 - 10</v>
          </cell>
          <cell r="E173" t="str">
            <v>Unit</v>
          </cell>
        </row>
        <row r="174">
          <cell r="B174" t="str">
            <v>SM512</v>
          </cell>
          <cell r="C174" t="str">
            <v>SM  5 - 12</v>
          </cell>
          <cell r="E174" t="str">
            <v>Unit</v>
          </cell>
        </row>
        <row r="175">
          <cell r="B175" t="str">
            <v>SM513</v>
          </cell>
          <cell r="C175" t="str">
            <v>SM  5 - 13</v>
          </cell>
          <cell r="E175" t="str">
            <v>Unit</v>
          </cell>
        </row>
        <row r="176">
          <cell r="B176" t="str">
            <v>SM516</v>
          </cell>
          <cell r="C176" t="str">
            <v>SM  5 - 16</v>
          </cell>
          <cell r="E176" t="str">
            <v>Unit</v>
          </cell>
        </row>
        <row r="177">
          <cell r="B177" t="str">
            <v>SM58</v>
          </cell>
          <cell r="C177" t="str">
            <v>SM  5 - 8 ( Suspension dengan Pole band )</v>
          </cell>
          <cell r="E177" t="str">
            <v>Unit</v>
          </cell>
        </row>
        <row r="178">
          <cell r="B178" t="str">
            <v>SM520</v>
          </cell>
          <cell r="C178" t="str">
            <v>SM  5 - 20 ( Suspension tanpa pole band )</v>
          </cell>
          <cell r="E178" t="str">
            <v>Unit</v>
          </cell>
        </row>
        <row r="179">
          <cell r="B179" t="str">
            <v>M4010(357)</v>
          </cell>
          <cell r="C179" t="str">
            <v>M40 - 10 ( 35 - 70 ) "Tie Wire"</v>
          </cell>
          <cell r="E179" t="str">
            <v>Unit</v>
          </cell>
        </row>
        <row r="180">
          <cell r="B180" t="str">
            <v>M4010(1524)</v>
          </cell>
          <cell r="C180" t="str">
            <v>M40 - 10 ( 150 - 240 ) "Tie Wire"</v>
          </cell>
          <cell r="E180" t="str">
            <v>Unit</v>
          </cell>
        </row>
        <row r="181">
          <cell r="B181" t="str">
            <v>M4211</v>
          </cell>
          <cell r="C181" t="str">
            <v>M42 - 11 ( String Clamp )</v>
          </cell>
          <cell r="E181" t="str">
            <v>Unit</v>
          </cell>
        </row>
        <row r="182">
          <cell r="B182" t="str">
            <v>SE117</v>
          </cell>
          <cell r="C182" t="str">
            <v>SE  1 - 1(7M)</v>
          </cell>
          <cell r="E182" t="str">
            <v>Unit</v>
          </cell>
          <cell r="F182">
            <v>179800</v>
          </cell>
          <cell r="G182">
            <v>26454</v>
          </cell>
        </row>
        <row r="183">
          <cell r="B183" t="str">
            <v>SE119</v>
          </cell>
          <cell r="C183" t="str">
            <v>SE  1 - 1(9M)</v>
          </cell>
          <cell r="E183" t="str">
            <v>Unit</v>
          </cell>
          <cell r="F183">
            <v>196410</v>
          </cell>
          <cell r="G183">
            <v>26454</v>
          </cell>
        </row>
        <row r="184">
          <cell r="B184" t="str">
            <v>SE1111</v>
          </cell>
          <cell r="C184" t="str">
            <v>SE  1 - 1(11M)</v>
          </cell>
          <cell r="E184" t="str">
            <v>Unit</v>
          </cell>
          <cell r="F184">
            <v>213020</v>
          </cell>
          <cell r="G184">
            <v>26454</v>
          </cell>
        </row>
        <row r="185">
          <cell r="B185" t="str">
            <v>SE1112</v>
          </cell>
          <cell r="C185" t="str">
            <v>SE  1 - 1(12M)</v>
          </cell>
          <cell r="E185" t="str">
            <v>Unit</v>
          </cell>
          <cell r="F185">
            <v>221325</v>
          </cell>
          <cell r="G185">
            <v>26454</v>
          </cell>
        </row>
        <row r="186">
          <cell r="B186" t="str">
            <v>CE117</v>
          </cell>
          <cell r="C186" t="str">
            <v>CE  1 - 1(7M)</v>
          </cell>
          <cell r="E186" t="str">
            <v>Unit</v>
          </cell>
          <cell r="F186">
            <v>151542</v>
          </cell>
          <cell r="G186">
            <v>26454</v>
          </cell>
        </row>
        <row r="187">
          <cell r="B187" t="str">
            <v>CE119</v>
          </cell>
          <cell r="C187" t="str">
            <v>CE  1 - 1(9M)</v>
          </cell>
          <cell r="E187" t="str">
            <v>Unit</v>
          </cell>
          <cell r="F187">
            <v>168152</v>
          </cell>
          <cell r="G187">
            <v>26454</v>
          </cell>
        </row>
        <row r="188">
          <cell r="B188" t="str">
            <v>CE1111</v>
          </cell>
          <cell r="C188" t="str">
            <v>CE  1 - 1(11M)</v>
          </cell>
          <cell r="E188" t="str">
            <v>Unit</v>
          </cell>
          <cell r="F188">
            <v>184762</v>
          </cell>
          <cell r="G188">
            <v>26454</v>
          </cell>
        </row>
        <row r="189">
          <cell r="B189" t="str">
            <v>CE1112</v>
          </cell>
          <cell r="C189" t="str">
            <v>CE  1 - 1(12M)</v>
          </cell>
          <cell r="E189" t="str">
            <v>Unit</v>
          </cell>
          <cell r="F189">
            <v>191072</v>
          </cell>
          <cell r="G189">
            <v>26454</v>
          </cell>
        </row>
        <row r="190">
          <cell r="B190" t="str">
            <v>SE127</v>
          </cell>
          <cell r="C190" t="str">
            <v>SE  1 - 2(7M)</v>
          </cell>
          <cell r="E190" t="str">
            <v>Unit</v>
          </cell>
          <cell r="F190">
            <v>207452</v>
          </cell>
          <cell r="G190">
            <v>26454</v>
          </cell>
        </row>
        <row r="191">
          <cell r="B191" t="str">
            <v>SE129</v>
          </cell>
          <cell r="C191" t="str">
            <v>SE  1 - 2(9M)</v>
          </cell>
          <cell r="E191" t="str">
            <v>Unit</v>
          </cell>
          <cell r="F191">
            <v>231678</v>
          </cell>
          <cell r="G191">
            <v>26454</v>
          </cell>
        </row>
        <row r="192">
          <cell r="B192" t="str">
            <v>SE1211</v>
          </cell>
          <cell r="C192" t="str">
            <v>SE  1 - 2(11M)</v>
          </cell>
          <cell r="E192" t="str">
            <v>Unit</v>
          </cell>
          <cell r="F192">
            <v>255904</v>
          </cell>
          <cell r="G192">
            <v>26454</v>
          </cell>
        </row>
        <row r="193">
          <cell r="B193" t="str">
            <v>SE1212</v>
          </cell>
          <cell r="C193" t="str">
            <v>SE  1 - 2(12M)</v>
          </cell>
          <cell r="E193" t="str">
            <v>Unit</v>
          </cell>
          <cell r="F193">
            <v>385017</v>
          </cell>
          <cell r="G193">
            <v>26454</v>
          </cell>
        </row>
        <row r="194">
          <cell r="B194" t="str">
            <v>CE127</v>
          </cell>
          <cell r="C194" t="str">
            <v>CE  1 - 2(7M)</v>
          </cell>
          <cell r="E194" t="str">
            <v>Unit</v>
          </cell>
          <cell r="F194">
            <v>178198</v>
          </cell>
          <cell r="G194">
            <v>26454</v>
          </cell>
        </row>
        <row r="195">
          <cell r="B195" t="str">
            <v>CE129</v>
          </cell>
          <cell r="C195" t="str">
            <v>CE  1 - 2(9M)</v>
          </cell>
          <cell r="E195" t="str">
            <v>Unit</v>
          </cell>
          <cell r="F195">
            <v>202424</v>
          </cell>
          <cell r="G195">
            <v>26454</v>
          </cell>
        </row>
        <row r="196">
          <cell r="B196" t="str">
            <v>CE1211</v>
          </cell>
          <cell r="C196" t="str">
            <v>CE  1 - 2(11M)</v>
          </cell>
          <cell r="E196" t="str">
            <v>Unit</v>
          </cell>
          <cell r="F196">
            <v>224655</v>
          </cell>
          <cell r="G196">
            <v>26454</v>
          </cell>
        </row>
        <row r="197">
          <cell r="B197" t="str">
            <v>CE1212</v>
          </cell>
          <cell r="C197" t="str">
            <v>CE  1 - 2(12M)</v>
          </cell>
          <cell r="E197" t="str">
            <v>Unit</v>
          </cell>
          <cell r="F197">
            <v>353768</v>
          </cell>
          <cell r="G197">
            <v>26454</v>
          </cell>
        </row>
        <row r="198">
          <cell r="B198" t="str">
            <v>SE1311</v>
          </cell>
          <cell r="C198" t="str">
            <v>SE  1 - 3(11M)</v>
          </cell>
          <cell r="E198" t="str">
            <v>Unit</v>
          </cell>
          <cell r="F198">
            <v>363154</v>
          </cell>
          <cell r="G198">
            <v>26454</v>
          </cell>
        </row>
        <row r="199">
          <cell r="B199" t="str">
            <v>SE1312</v>
          </cell>
          <cell r="C199" t="str">
            <v>SE  1 - 3(12M)</v>
          </cell>
          <cell r="E199" t="str">
            <v>Unit</v>
          </cell>
          <cell r="F199">
            <v>385017</v>
          </cell>
          <cell r="G199">
            <v>26454</v>
          </cell>
        </row>
        <row r="200">
          <cell r="B200" t="str">
            <v>CE1311</v>
          </cell>
          <cell r="C200" t="str">
            <v>CE 1 - 3(11M)</v>
          </cell>
          <cell r="E200" t="str">
            <v>Unit</v>
          </cell>
          <cell r="F200">
            <v>331905</v>
          </cell>
          <cell r="G200">
            <v>26454</v>
          </cell>
        </row>
        <row r="201">
          <cell r="B201" t="str">
            <v>CE1312</v>
          </cell>
          <cell r="C201" t="str">
            <v>CE 1 - 3(12M)</v>
          </cell>
          <cell r="E201" t="str">
            <v>Unit</v>
          </cell>
          <cell r="F201">
            <v>353768</v>
          </cell>
          <cell r="G201">
            <v>26454</v>
          </cell>
        </row>
        <row r="202">
          <cell r="B202" t="str">
            <v>SE22</v>
          </cell>
          <cell r="C202" t="str">
            <v>SE  2 - 2</v>
          </cell>
          <cell r="E202" t="str">
            <v>Unit</v>
          </cell>
          <cell r="F202">
            <v>378007</v>
          </cell>
          <cell r="G202">
            <v>34794</v>
          </cell>
        </row>
        <row r="203">
          <cell r="B203" t="str">
            <v>SE23</v>
          </cell>
          <cell r="C203" t="str">
            <v>SE  2 - 3</v>
          </cell>
          <cell r="E203" t="str">
            <v>Unit</v>
          </cell>
          <cell r="F203">
            <v>617160</v>
          </cell>
          <cell r="G203">
            <v>34794</v>
          </cell>
        </row>
        <row r="204">
          <cell r="B204" t="str">
            <v>CE22</v>
          </cell>
          <cell r="C204" t="str">
            <v>CE 2 - 2</v>
          </cell>
          <cell r="E204" t="str">
            <v>Unit</v>
          </cell>
          <cell r="F204">
            <v>354259</v>
          </cell>
          <cell r="G204">
            <v>34794</v>
          </cell>
        </row>
        <row r="205">
          <cell r="B205" t="str">
            <v>CE23</v>
          </cell>
          <cell r="C205" t="str">
            <v>CE 2 - 3</v>
          </cell>
          <cell r="E205" t="str">
            <v>Unit</v>
          </cell>
          <cell r="F205">
            <v>549259</v>
          </cell>
          <cell r="G205">
            <v>34794</v>
          </cell>
        </row>
        <row r="206">
          <cell r="B206" t="str">
            <v>F12</v>
          </cell>
          <cell r="C206" t="str">
            <v>F 1 - 2</v>
          </cell>
          <cell r="E206" t="str">
            <v>Unit</v>
          </cell>
          <cell r="F206">
            <v>185679</v>
          </cell>
          <cell r="G206">
            <v>29870</v>
          </cell>
        </row>
        <row r="207">
          <cell r="B207" t="str">
            <v>F13</v>
          </cell>
          <cell r="C207" t="str">
            <v>F 1 - 3</v>
          </cell>
          <cell r="E207" t="str">
            <v>Unit</v>
          </cell>
          <cell r="F207">
            <v>220854</v>
          </cell>
          <cell r="G207">
            <v>35217</v>
          </cell>
        </row>
        <row r="208">
          <cell r="B208" t="str">
            <v>cm524</v>
          </cell>
          <cell r="C208" t="str">
            <v>CM 5 - 24 (RECLOSER 3 PHASA 20 KV, 560 A)</v>
          </cell>
          <cell r="E208" t="str">
            <v>Unit</v>
          </cell>
        </row>
        <row r="209">
          <cell r="B209" t="str">
            <v>cm316</v>
          </cell>
          <cell r="C209" t="str">
            <v>CM 3 - 16 (ABSW)</v>
          </cell>
          <cell r="E209" t="str">
            <v>Unit</v>
          </cell>
        </row>
        <row r="210">
          <cell r="B210" t="str">
            <v>ppanper</v>
          </cell>
          <cell r="C210" t="str">
            <v>Penghalang Panjat dan Papan Peringatan</v>
          </cell>
          <cell r="E210" t="str">
            <v>Unit</v>
          </cell>
        </row>
        <row r="211">
          <cell r="B211" t="str">
            <v>L</v>
          </cell>
          <cell r="C211" t="str">
            <v>Pasang LVCB untuk 1 jurusan 1ph (GB1-1)</v>
          </cell>
          <cell r="E211" t="str">
            <v>Unit</v>
          </cell>
          <cell r="F211">
            <v>3000000</v>
          </cell>
          <cell r="G211">
            <v>221400</v>
          </cell>
        </row>
        <row r="212">
          <cell r="B212" t="str">
            <v>L1</v>
          </cell>
          <cell r="C212" t="str">
            <v>Pasang LVCB u/1 Tiang (GB3-1) komplit dengan perlengkapan SM/CM 8-A1/2 Jurusan</v>
          </cell>
          <cell r="E212" t="str">
            <v>Unit</v>
          </cell>
          <cell r="F212">
            <v>11336111</v>
          </cell>
          <cell r="G212">
            <v>469569</v>
          </cell>
        </row>
        <row r="213">
          <cell r="B213" t="str">
            <v>L2</v>
          </cell>
          <cell r="C213" t="str">
            <v>Pasang LVCB u/2 tiang (GB3-2) komplit dengan perlengkapan SM/CM 8-A2/2 Jurusan</v>
          </cell>
          <cell r="E213" t="str">
            <v>Unit</v>
          </cell>
          <cell r="F213">
            <v>11336111</v>
          </cell>
          <cell r="G213">
            <v>469569</v>
          </cell>
        </row>
        <row r="214">
          <cell r="B214" t="str">
            <v>L3</v>
          </cell>
          <cell r="C214" t="str">
            <v>Pasang LVCB u/1 atau 2 tiang komplit dengan perlengkapan SM/CM 8-A/3 Jurusan</v>
          </cell>
          <cell r="E214" t="str">
            <v>Unit</v>
          </cell>
          <cell r="F214">
            <v>14898889</v>
          </cell>
        </row>
        <row r="215">
          <cell r="B215" t="str">
            <v>ocr</v>
          </cell>
          <cell r="C215" t="str">
            <v>SM/CM 5-24 REKLOSER 3P 20 KV 560 A</v>
          </cell>
          <cell r="E215" t="str">
            <v>Unit</v>
          </cell>
          <cell r="G215">
            <v>3244294</v>
          </cell>
        </row>
        <row r="216">
          <cell r="B216" t="str">
            <v>sec</v>
          </cell>
          <cell r="C216" t="str">
            <v>Sectionalizer 3 Phasa</v>
          </cell>
          <cell r="E216" t="str">
            <v>Unit</v>
          </cell>
          <cell r="G216">
            <v>2710693</v>
          </cell>
        </row>
        <row r="217">
          <cell r="B217" t="str">
            <v>L4</v>
          </cell>
          <cell r="C217" t="str">
            <v>Pasang LVCB u/I tiang (GB3-1) komplit dengan perlengkapan SM/CM 8-B1 u/4 Jurusan</v>
          </cell>
          <cell r="E217" t="str">
            <v>Unit</v>
          </cell>
          <cell r="F217">
            <v>18785000</v>
          </cell>
          <cell r="G217">
            <v>611862</v>
          </cell>
        </row>
        <row r="218">
          <cell r="B218" t="str">
            <v>M316</v>
          </cell>
          <cell r="C218" t="str">
            <v>M3-16 Pasang ABSW</v>
          </cell>
          <cell r="E218" t="str">
            <v>Unit</v>
          </cell>
          <cell r="F218">
            <v>17500000</v>
          </cell>
          <cell r="G218">
            <v>1322763</v>
          </cell>
        </row>
        <row r="219">
          <cell r="B219" t="str">
            <v>L4</v>
          </cell>
          <cell r="C219" t="str">
            <v>Pasang LVCB u/2 tiang (GB3-2) komplit dengan perlengkapan SM/CM 8-B2 u/4 Jurusan</v>
          </cell>
          <cell r="E219" t="str">
            <v>Unit</v>
          </cell>
          <cell r="F219">
            <v>18785000</v>
          </cell>
          <cell r="G219">
            <v>611862</v>
          </cell>
        </row>
        <row r="220">
          <cell r="C220" t="str">
            <v>PENARIKAN KAWAT JTM 3 / 1-3 PHASA</v>
          </cell>
        </row>
        <row r="221">
          <cell r="B221" t="str">
            <v>mk32415</v>
          </cell>
          <cell r="C221" t="str">
            <v>TM 3 x AAAC 240 mm2 + 1 x 150 mm2</v>
          </cell>
          <cell r="E221" t="str">
            <v>kms</v>
          </cell>
          <cell r="F221">
            <v>92250000</v>
          </cell>
          <cell r="G221">
            <v>7774080</v>
          </cell>
        </row>
        <row r="222">
          <cell r="B222" t="str">
            <v>mk32412</v>
          </cell>
          <cell r="C222" t="str">
            <v>TM 3 x AAAC 240 mm2 + 1 x 120 mm2</v>
          </cell>
          <cell r="E222" t="str">
            <v>kms</v>
          </cell>
          <cell r="F222">
            <v>88650000</v>
          </cell>
          <cell r="G222">
            <v>7774080</v>
          </cell>
        </row>
        <row r="223">
          <cell r="B223" t="str">
            <v>mk324</v>
          </cell>
          <cell r="C223" t="str">
            <v>TM 3 x AAAC 240 mm2</v>
          </cell>
          <cell r="E223" t="str">
            <v>kms</v>
          </cell>
          <cell r="F223">
            <v>75750000</v>
          </cell>
          <cell r="G223">
            <v>6385860</v>
          </cell>
        </row>
        <row r="224">
          <cell r="B224" t="str">
            <v>mk224</v>
          </cell>
          <cell r="C224" t="str">
            <v>TM 2 x AAAC 240 mm2</v>
          </cell>
          <cell r="E224" t="str">
            <v>kms</v>
          </cell>
          <cell r="F224">
            <v>50500000</v>
          </cell>
          <cell r="G224">
            <v>4303520</v>
          </cell>
        </row>
        <row r="225">
          <cell r="B225" t="str">
            <v>mk31515</v>
          </cell>
          <cell r="C225" t="str">
            <v>TM 3 x AAAC 150 mm2 + 1 x 150 mm2</v>
          </cell>
          <cell r="E225" t="str">
            <v>kms</v>
          </cell>
          <cell r="F225">
            <v>66000000</v>
          </cell>
          <cell r="G225">
            <v>5691740</v>
          </cell>
        </row>
        <row r="226">
          <cell r="B226" t="str">
            <v>mk3157</v>
          </cell>
          <cell r="C226" t="str">
            <v>TM 3 x AAAC 150 mm2 + 1 x 70 mm2</v>
          </cell>
          <cell r="E226" t="str">
            <v>kms</v>
          </cell>
          <cell r="F226">
            <v>58300000</v>
          </cell>
          <cell r="G226">
            <v>5691740</v>
          </cell>
        </row>
        <row r="227">
          <cell r="B227" t="str">
            <v>mk315</v>
          </cell>
          <cell r="C227" t="str">
            <v>TM 3 x AAAC 150 mm2</v>
          </cell>
          <cell r="E227" t="str">
            <v>kms</v>
          </cell>
        </row>
        <row r="228">
          <cell r="B228" t="str">
            <v>mk215</v>
          </cell>
          <cell r="C228" t="str">
            <v>TM 2 x AAAC 150 mm2</v>
          </cell>
          <cell r="E228" t="str">
            <v>kms</v>
          </cell>
        </row>
        <row r="229">
          <cell r="B229" t="str">
            <v>mk3150</v>
          </cell>
          <cell r="C229" t="str">
            <v>TM 3 x AAAC 150 mm2</v>
          </cell>
          <cell r="E229" t="str">
            <v>kms</v>
          </cell>
          <cell r="F229">
            <v>49500000</v>
          </cell>
          <cell r="G229">
            <v>4997620</v>
          </cell>
        </row>
        <row r="230">
          <cell r="B230" t="str">
            <v>mk377</v>
          </cell>
          <cell r="C230" t="str">
            <v>TM 3 x AAAC 70 mm2 + 1 x 70 mm2</v>
          </cell>
          <cell r="E230" t="str">
            <v>kms</v>
          </cell>
          <cell r="F230">
            <v>35200000</v>
          </cell>
          <cell r="G230">
            <v>4997620</v>
          </cell>
        </row>
        <row r="231">
          <cell r="B231" t="str">
            <v>mk375</v>
          </cell>
          <cell r="C231" t="str">
            <v>TM 3 x AAAC 70 mm2 + 1 x 50 mm2</v>
          </cell>
          <cell r="E231" t="str">
            <v>kms</v>
          </cell>
          <cell r="F231">
            <v>42900000</v>
          </cell>
          <cell r="G231">
            <v>4650680</v>
          </cell>
        </row>
        <row r="232">
          <cell r="B232" t="str">
            <v>mk3735</v>
          </cell>
          <cell r="C232" t="str">
            <v>TM 3 x AAAC 70 mm2 + 1 x 35 mm2</v>
          </cell>
          <cell r="E232" t="str">
            <v>kms</v>
          </cell>
          <cell r="F232">
            <v>30902000</v>
          </cell>
          <cell r="G232">
            <v>4650680</v>
          </cell>
        </row>
        <row r="233">
          <cell r="B233" t="str">
            <v>mk37</v>
          </cell>
          <cell r="C233" t="str">
            <v>TM 3 x AAAC 70 mm2</v>
          </cell>
          <cell r="E233" t="str">
            <v>kms</v>
          </cell>
          <cell r="F233">
            <v>26400000</v>
          </cell>
          <cell r="G233">
            <v>4303520</v>
          </cell>
        </row>
        <row r="234">
          <cell r="B234" t="str">
            <v>mk27</v>
          </cell>
          <cell r="C234" t="str">
            <v>TM 2 x AAAC 70 mm2</v>
          </cell>
          <cell r="E234" t="str">
            <v>kms</v>
          </cell>
          <cell r="F234">
            <v>17600000</v>
          </cell>
          <cell r="G234">
            <v>1915280</v>
          </cell>
        </row>
        <row r="235">
          <cell r="B235" t="str">
            <v>mk33535</v>
          </cell>
          <cell r="C235" t="str">
            <v>TM 3 x AAAC 35 mm2 + 1 x 35 mm2</v>
          </cell>
          <cell r="E235" t="str">
            <v>kms</v>
          </cell>
          <cell r="F235">
            <v>18008000</v>
          </cell>
          <cell r="G235">
            <v>3609400</v>
          </cell>
        </row>
        <row r="236">
          <cell r="B236" t="str">
            <v>mk335</v>
          </cell>
          <cell r="C236" t="str">
            <v>TM 3 x AAAC 35 mm2</v>
          </cell>
          <cell r="E236" t="str">
            <v>kms</v>
          </cell>
          <cell r="F236">
            <v>13506000</v>
          </cell>
          <cell r="G236">
            <v>2915280</v>
          </cell>
        </row>
        <row r="237">
          <cell r="B237" t="str">
            <v>mk235</v>
          </cell>
          <cell r="C237" t="str">
            <v>TM 2 x AAAC 35 mm2</v>
          </cell>
          <cell r="E237" t="str">
            <v>kms</v>
          </cell>
          <cell r="F237">
            <v>9004000</v>
          </cell>
        </row>
        <row r="238">
          <cell r="B238" t="str">
            <v>mk1157</v>
          </cell>
          <cell r="C238" t="str">
            <v>TM 1 x AAAC 150 mm2 + 1 x 70 mm2</v>
          </cell>
          <cell r="E238" t="str">
            <v>kms</v>
          </cell>
          <cell r="F238">
            <v>25300000</v>
          </cell>
        </row>
        <row r="239">
          <cell r="B239" t="str">
            <v>mk1127</v>
          </cell>
          <cell r="C239" t="str">
            <v>TM 1 x AAAC 120 mm2 + 1 x 70 mm2</v>
          </cell>
          <cell r="E239" t="str">
            <v>kms</v>
          </cell>
          <cell r="F239">
            <v>21700000</v>
          </cell>
        </row>
        <row r="240">
          <cell r="B240" t="str">
            <v>mk1177</v>
          </cell>
          <cell r="C240" t="str">
            <v>TM 1 x AAAC 70 mm2 + 1 x 70 mm2</v>
          </cell>
          <cell r="E240" t="str">
            <v>kms</v>
          </cell>
          <cell r="F240">
            <v>17600000</v>
          </cell>
          <cell r="G240">
            <v>3609400</v>
          </cell>
        </row>
        <row r="241">
          <cell r="B241" t="str">
            <v>mk175</v>
          </cell>
          <cell r="C241" t="str">
            <v>TM 1 x AAAC 70 mm2 + 1 x 50 mm2</v>
          </cell>
          <cell r="E241" t="str">
            <v>kms</v>
          </cell>
          <cell r="F241">
            <v>15129000</v>
          </cell>
        </row>
        <row r="242">
          <cell r="B242" t="str">
            <v>mk1735</v>
          </cell>
          <cell r="C242" t="str">
            <v>TM 1 x AAAC 70 mm2 + 1 x 35 mm2</v>
          </cell>
          <cell r="E242" t="str">
            <v>kms</v>
          </cell>
          <cell r="F242">
            <v>13302000</v>
          </cell>
        </row>
        <row r="243">
          <cell r="B243" t="str">
            <v>mk13535</v>
          </cell>
          <cell r="C243" t="str">
            <v>TM 1 x AAAC 35 mm2 + 1 x 35 mm2</v>
          </cell>
          <cell r="E243" t="str">
            <v>kms</v>
          </cell>
          <cell r="F243">
            <v>9004000</v>
          </cell>
          <cell r="G243">
            <v>2221160</v>
          </cell>
        </row>
        <row r="244">
          <cell r="B244" t="str">
            <v>mk17</v>
          </cell>
          <cell r="C244" t="str">
            <v>TM 1 x AAAC 70 mm2</v>
          </cell>
          <cell r="E244" t="str">
            <v>kms</v>
          </cell>
          <cell r="F244">
            <v>8800000</v>
          </cell>
          <cell r="G244">
            <v>1874220</v>
          </cell>
        </row>
        <row r="246">
          <cell r="C246" t="str">
            <v>UPAH BORONGAN PEKERJAAN JTR 220 V</v>
          </cell>
        </row>
        <row r="247">
          <cell r="C247" t="str">
            <v>PEMASANGAN PERLENGKAPAN PADA TIANG</v>
          </cell>
        </row>
        <row r="248">
          <cell r="B248" t="str">
            <v>CJ5</v>
          </cell>
          <cell r="C248" t="str">
            <v>CJ 5</v>
          </cell>
          <cell r="E248" t="str">
            <v>Unit</v>
          </cell>
          <cell r="F248">
            <v>45165</v>
          </cell>
          <cell r="G248">
            <v>15652</v>
          </cell>
        </row>
        <row r="249">
          <cell r="B249" t="str">
            <v>CJ6</v>
          </cell>
          <cell r="C249" t="str">
            <v>CJ 6</v>
          </cell>
          <cell r="E249" t="str">
            <v>Unit</v>
          </cell>
          <cell r="F249">
            <v>108541</v>
          </cell>
          <cell r="G249">
            <v>20322</v>
          </cell>
        </row>
        <row r="250">
          <cell r="B250" t="str">
            <v>CJ7</v>
          </cell>
          <cell r="C250" t="str">
            <v>CJ 7</v>
          </cell>
          <cell r="E250" t="str">
            <v>Unit</v>
          </cell>
          <cell r="F250">
            <v>56588.2</v>
          </cell>
          <cell r="G250">
            <v>27384</v>
          </cell>
        </row>
        <row r="251">
          <cell r="B251" t="str">
            <v>CJ8</v>
          </cell>
          <cell r="C251" t="str">
            <v>CJ 8</v>
          </cell>
          <cell r="E251" t="str">
            <v>Unit</v>
          </cell>
          <cell r="F251">
            <v>46929.2</v>
          </cell>
          <cell r="G251">
            <v>15652</v>
          </cell>
        </row>
        <row r="252">
          <cell r="B252" t="str">
            <v>CJ10</v>
          </cell>
          <cell r="C252" t="str">
            <v>CJ 10</v>
          </cell>
          <cell r="E252" t="str">
            <v>Unit</v>
          </cell>
          <cell r="F252">
            <v>43065.2</v>
          </cell>
          <cell r="G252">
            <v>27384</v>
          </cell>
        </row>
        <row r="253">
          <cell r="B253" t="str">
            <v>CJ6X</v>
          </cell>
          <cell r="C253" t="str">
            <v>CJ 6X</v>
          </cell>
          <cell r="E253" t="str">
            <v>Unit</v>
          </cell>
          <cell r="F253">
            <v>109774</v>
          </cell>
          <cell r="G253">
            <v>15652</v>
          </cell>
        </row>
        <row r="254">
          <cell r="B254" t="str">
            <v>SJ5</v>
          </cell>
          <cell r="C254" t="str">
            <v>SJ 5</v>
          </cell>
          <cell r="E254" t="str">
            <v>Unit</v>
          </cell>
          <cell r="F254">
            <v>63678.2</v>
          </cell>
          <cell r="G254">
            <v>15652</v>
          </cell>
        </row>
        <row r="255">
          <cell r="B255" t="str">
            <v>SJ6</v>
          </cell>
          <cell r="C255" t="str">
            <v>SJ 6</v>
          </cell>
          <cell r="E255" t="str">
            <v>Unit</v>
          </cell>
          <cell r="F255">
            <v>138276</v>
          </cell>
          <cell r="G255">
            <v>22345</v>
          </cell>
        </row>
        <row r="256">
          <cell r="B256" t="str">
            <v>SJ7</v>
          </cell>
          <cell r="C256" t="str">
            <v>SJ 7</v>
          </cell>
          <cell r="E256" t="str">
            <v>Unit</v>
          </cell>
          <cell r="F256">
            <v>86323.199999999997</v>
          </cell>
          <cell r="G256">
            <v>21907.200000000001</v>
          </cell>
        </row>
        <row r="257">
          <cell r="B257" t="str">
            <v>SJ8</v>
          </cell>
          <cell r="C257" t="str">
            <v>SJ 8</v>
          </cell>
          <cell r="E257" t="str">
            <v>Unit</v>
          </cell>
          <cell r="F257">
            <v>63678.2</v>
          </cell>
          <cell r="G257">
            <v>15652</v>
          </cell>
        </row>
        <row r="258">
          <cell r="B258" t="str">
            <v>SJ10</v>
          </cell>
          <cell r="C258" t="str">
            <v>SJ 10</v>
          </cell>
          <cell r="E258" t="str">
            <v>Unit</v>
          </cell>
          <cell r="F258">
            <v>65879.199999999997</v>
          </cell>
          <cell r="G258">
            <v>27384</v>
          </cell>
        </row>
        <row r="259">
          <cell r="B259" t="str">
            <v>SJ6X</v>
          </cell>
          <cell r="C259" t="str">
            <v>SJ 6X</v>
          </cell>
          <cell r="E259" t="str">
            <v>Unit</v>
          </cell>
          <cell r="F259">
            <v>109774</v>
          </cell>
          <cell r="G259">
            <v>15652</v>
          </cell>
        </row>
        <row r="261">
          <cell r="C261" t="str">
            <v>UPAH BORONGAN PEKERJAAN PEMBONGKARAN</v>
          </cell>
        </row>
        <row r="263">
          <cell r="B263" t="str">
            <v>CJ5BK</v>
          </cell>
          <cell r="C263" t="str">
            <v>CJ 5</v>
          </cell>
          <cell r="E263" t="str">
            <v>Unit</v>
          </cell>
          <cell r="G263">
            <v>9391.1999999999989</v>
          </cell>
        </row>
        <row r="264">
          <cell r="B264" t="str">
            <v>CJ6BK</v>
          </cell>
          <cell r="C264" t="str">
            <v>CJ 6</v>
          </cell>
          <cell r="E264" t="str">
            <v>Unit</v>
          </cell>
          <cell r="G264">
            <v>12193.199999999999</v>
          </cell>
        </row>
        <row r="265">
          <cell r="B265" t="str">
            <v>CJ7BK</v>
          </cell>
          <cell r="C265" t="str">
            <v>CJ 7</v>
          </cell>
          <cell r="E265" t="str">
            <v>Unit</v>
          </cell>
          <cell r="G265">
            <v>16430.399999999998</v>
          </cell>
        </row>
        <row r="266">
          <cell r="B266" t="str">
            <v>CJ8BK</v>
          </cell>
          <cell r="C266" t="str">
            <v>CJ 8</v>
          </cell>
          <cell r="E266" t="str">
            <v>Unit</v>
          </cell>
          <cell r="G266">
            <v>9391.1999999999989</v>
          </cell>
        </row>
        <row r="267">
          <cell r="B267" t="str">
            <v>CJ10BK</v>
          </cell>
          <cell r="C267" t="str">
            <v>CJ 10</v>
          </cell>
          <cell r="E267" t="str">
            <v>Unit</v>
          </cell>
          <cell r="G267">
            <v>16430.399999999998</v>
          </cell>
        </row>
        <row r="268">
          <cell r="B268" t="str">
            <v>CJ5BKPS</v>
          </cell>
          <cell r="C268" t="str">
            <v>CJ 5</v>
          </cell>
          <cell r="E268" t="str">
            <v>Unit</v>
          </cell>
          <cell r="G268">
            <v>25043.200000000001</v>
          </cell>
        </row>
        <row r="269">
          <cell r="B269" t="str">
            <v>CJ6BKPS</v>
          </cell>
          <cell r="C269" t="str">
            <v>CJ 6</v>
          </cell>
          <cell r="E269" t="str">
            <v>Unit</v>
          </cell>
          <cell r="G269">
            <v>25043.200000000001</v>
          </cell>
        </row>
        <row r="270">
          <cell r="B270" t="str">
            <v>CJ7BKPS</v>
          </cell>
          <cell r="C270" t="str">
            <v>CJ 7</v>
          </cell>
          <cell r="E270" t="str">
            <v>Unit</v>
          </cell>
          <cell r="G270">
            <v>35752</v>
          </cell>
        </row>
        <row r="271">
          <cell r="B271" t="str">
            <v>CJ8BKPS</v>
          </cell>
          <cell r="C271" t="str">
            <v>CJ 8</v>
          </cell>
          <cell r="E271" t="str">
            <v>Unit</v>
          </cell>
          <cell r="G271">
            <v>35051.520000000004</v>
          </cell>
        </row>
        <row r="272">
          <cell r="B272" t="str">
            <v>CJ10BKPS</v>
          </cell>
          <cell r="C272" t="str">
            <v>CJ 10</v>
          </cell>
          <cell r="E272" t="str">
            <v>Unit</v>
          </cell>
          <cell r="G272">
            <v>25043.200000000001</v>
          </cell>
        </row>
        <row r="273">
          <cell r="B273" t="str">
            <v>CJ6XBK</v>
          </cell>
          <cell r="C273" t="str">
            <v>CJ 6X</v>
          </cell>
          <cell r="E273" t="str">
            <v>Unit</v>
          </cell>
          <cell r="G273">
            <v>9391.1999999999989</v>
          </cell>
        </row>
        <row r="274">
          <cell r="B274" t="str">
            <v>SJ5BK</v>
          </cell>
          <cell r="C274" t="str">
            <v>SJ 5</v>
          </cell>
          <cell r="E274" t="str">
            <v>Unit</v>
          </cell>
          <cell r="G274">
            <v>9391.1999999999989</v>
          </cell>
        </row>
        <row r="275">
          <cell r="B275" t="str">
            <v>SJ6BK</v>
          </cell>
          <cell r="C275" t="str">
            <v>SJ 6</v>
          </cell>
          <cell r="E275" t="str">
            <v>Unit</v>
          </cell>
          <cell r="G275">
            <v>13407</v>
          </cell>
        </row>
        <row r="276">
          <cell r="B276" t="str">
            <v>SJ7BK</v>
          </cell>
          <cell r="C276" t="str">
            <v>SJ 7</v>
          </cell>
          <cell r="E276" t="str">
            <v>Unit</v>
          </cell>
          <cell r="G276">
            <v>13144.32</v>
          </cell>
        </row>
        <row r="277">
          <cell r="B277" t="str">
            <v>SJ8BK</v>
          </cell>
          <cell r="C277" t="str">
            <v>SJ 8</v>
          </cell>
          <cell r="E277" t="str">
            <v>Unit</v>
          </cell>
          <cell r="G277">
            <v>9391.1999999999989</v>
          </cell>
        </row>
        <row r="278">
          <cell r="B278" t="str">
            <v>SJ10BK</v>
          </cell>
          <cell r="C278" t="str">
            <v>SJ 10</v>
          </cell>
          <cell r="E278" t="str">
            <v>Unit</v>
          </cell>
          <cell r="G278">
            <v>16430.399999999998</v>
          </cell>
        </row>
        <row r="279">
          <cell r="B279" t="str">
            <v>SJ6XBK</v>
          </cell>
          <cell r="C279" t="str">
            <v>SJ 6X</v>
          </cell>
          <cell r="E279" t="str">
            <v>Unit</v>
          </cell>
          <cell r="G279">
            <v>9391.1999999999989</v>
          </cell>
        </row>
        <row r="280">
          <cell r="B280" t="str">
            <v>S11ABK</v>
          </cell>
          <cell r="C280" t="str">
            <v xml:space="preserve"> Tiang S11A</v>
          </cell>
          <cell r="E280" t="str">
            <v>Btg</v>
          </cell>
          <cell r="G280">
            <v>120000</v>
          </cell>
        </row>
        <row r="281">
          <cell r="B281" t="str">
            <v xml:space="preserve"> RS9BK</v>
          </cell>
          <cell r="C281" t="str">
            <v xml:space="preserve"> Tiang RS9</v>
          </cell>
          <cell r="E281" t="str">
            <v>Btg</v>
          </cell>
          <cell r="G281">
            <v>120000</v>
          </cell>
        </row>
        <row r="282">
          <cell r="B282" t="str">
            <v>TC7ABK</v>
          </cell>
          <cell r="C282" t="str">
            <v xml:space="preserve"> Tiang beton C7-100 daN E</v>
          </cell>
          <cell r="E282" t="str">
            <v>Btg.</v>
          </cell>
          <cell r="G282">
            <v>120000</v>
          </cell>
        </row>
        <row r="283">
          <cell r="B283" t="str">
            <v>TC9ABK</v>
          </cell>
          <cell r="C283" t="str">
            <v xml:space="preserve"> Tiang beton C9-100 daN E</v>
          </cell>
          <cell r="E283" t="str">
            <v>Btg.</v>
          </cell>
          <cell r="G283">
            <v>137400</v>
          </cell>
        </row>
        <row r="284">
          <cell r="B284" t="str">
            <v>TC9BBK</v>
          </cell>
          <cell r="C284" t="str">
            <v xml:space="preserve"> Tiang beton C9-200 daN E</v>
          </cell>
          <cell r="E284" t="str">
            <v>Btg.</v>
          </cell>
          <cell r="G284">
            <v>166980</v>
          </cell>
        </row>
        <row r="285">
          <cell r="B285" t="str">
            <v>TC11ABK</v>
          </cell>
          <cell r="C285" t="str">
            <v xml:space="preserve"> Tiang beton C11-200 daN E</v>
          </cell>
          <cell r="E285" t="str">
            <v>Btg.</v>
          </cell>
          <cell r="G285">
            <v>263340</v>
          </cell>
        </row>
        <row r="286">
          <cell r="B286" t="str">
            <v>TC11BBK</v>
          </cell>
          <cell r="C286" t="str">
            <v xml:space="preserve"> Tiang beton C11-350 daN E</v>
          </cell>
          <cell r="E286" t="str">
            <v>Btg.</v>
          </cell>
          <cell r="G286">
            <v>292500</v>
          </cell>
        </row>
        <row r="287">
          <cell r="B287" t="str">
            <v>TC12ABK</v>
          </cell>
          <cell r="C287" t="str">
            <v xml:space="preserve"> Tiang beton C12-200 daN E</v>
          </cell>
          <cell r="E287" t="str">
            <v>Btg.</v>
          </cell>
          <cell r="G287">
            <v>293040</v>
          </cell>
        </row>
        <row r="288">
          <cell r="B288" t="str">
            <v>TC12BBK</v>
          </cell>
          <cell r="C288" t="str">
            <v xml:space="preserve"> Tiang beton C12-350 daN E</v>
          </cell>
          <cell r="E288" t="str">
            <v>Btg.</v>
          </cell>
          <cell r="G288">
            <v>348480</v>
          </cell>
        </row>
        <row r="289">
          <cell r="B289" t="str">
            <v>TC13BBK</v>
          </cell>
          <cell r="C289" t="str">
            <v xml:space="preserve"> Tiang beton C13-350 daN E</v>
          </cell>
          <cell r="E289" t="str">
            <v>Btg.</v>
          </cell>
          <cell r="G289">
            <v>450780</v>
          </cell>
        </row>
        <row r="290">
          <cell r="B290" t="str">
            <v>TC13CBK</v>
          </cell>
          <cell r="C290" t="str">
            <v xml:space="preserve"> Tiang beton C13-500 daN E</v>
          </cell>
          <cell r="E290" t="str">
            <v>Btg.</v>
          </cell>
          <cell r="G290">
            <v>476520</v>
          </cell>
        </row>
        <row r="291">
          <cell r="B291" t="str">
            <v>TC14BBK</v>
          </cell>
          <cell r="C291" t="str">
            <v xml:space="preserve"> Tiang beton C14-350 daN E</v>
          </cell>
          <cell r="E291" t="str">
            <v>Btg.</v>
          </cell>
          <cell r="G291">
            <v>506220</v>
          </cell>
        </row>
        <row r="292">
          <cell r="B292" t="str">
            <v>J5TBK</v>
          </cell>
          <cell r="C292" t="str">
            <v>J 5 T  /  CJ 2</v>
          </cell>
          <cell r="E292" t="str">
            <v>Unit</v>
          </cell>
          <cell r="G292">
            <v>9375</v>
          </cell>
        </row>
        <row r="293">
          <cell r="B293" t="str">
            <v>J7TBK</v>
          </cell>
          <cell r="C293" t="str">
            <v>J 7 T  /  CJ 3</v>
          </cell>
          <cell r="E293" t="str">
            <v>Unit</v>
          </cell>
          <cell r="G293">
            <v>9375</v>
          </cell>
        </row>
        <row r="294">
          <cell r="B294" t="str">
            <v>J6TBK</v>
          </cell>
          <cell r="C294" t="str">
            <v>J 6 T  /  CJ 4</v>
          </cell>
          <cell r="E294" t="str">
            <v>Unit</v>
          </cell>
          <cell r="G294">
            <v>12193.199999999999</v>
          </cell>
        </row>
        <row r="295">
          <cell r="B295" t="str">
            <v>SA4BK</v>
          </cell>
          <cell r="C295" t="str">
            <v>SA 4</v>
          </cell>
          <cell r="E295" t="str">
            <v>Unit</v>
          </cell>
          <cell r="G295">
            <v>33938.400000000001</v>
          </cell>
        </row>
        <row r="296">
          <cell r="B296" t="str">
            <v>SA5BK</v>
          </cell>
          <cell r="C296" t="str">
            <v>SA 5</v>
          </cell>
          <cell r="E296" t="str">
            <v>Unit</v>
          </cell>
          <cell r="G296">
            <v>15301.8</v>
          </cell>
        </row>
        <row r="297">
          <cell r="B297" t="str">
            <v>SA6BK</v>
          </cell>
          <cell r="C297" t="str">
            <v>SA 6</v>
          </cell>
          <cell r="E297" t="str">
            <v>Unit</v>
          </cell>
          <cell r="G297">
            <v>28711.200000000001</v>
          </cell>
        </row>
        <row r="298">
          <cell r="B298" t="str">
            <v>SC7ABK</v>
          </cell>
          <cell r="C298" t="str">
            <v>SC 7 - A</v>
          </cell>
          <cell r="E298" t="str">
            <v>Unit</v>
          </cell>
          <cell r="G298">
            <v>48706.2</v>
          </cell>
        </row>
        <row r="299">
          <cell r="B299" t="str">
            <v>SC1A'BKPS</v>
          </cell>
          <cell r="C299" t="str">
            <v>SC1A'</v>
          </cell>
          <cell r="E299" t="str">
            <v>Unit</v>
          </cell>
          <cell r="G299">
            <v>29181.599999999999</v>
          </cell>
        </row>
        <row r="300">
          <cell r="B300" t="str">
            <v>SC2A'BKPS</v>
          </cell>
          <cell r="C300" t="str">
            <v>SC2A'</v>
          </cell>
          <cell r="E300" t="str">
            <v>Unit</v>
          </cell>
          <cell r="G300">
            <v>92025.600000000006</v>
          </cell>
        </row>
        <row r="301">
          <cell r="B301" t="str">
            <v>P12CBK</v>
          </cell>
          <cell r="C301" t="str">
            <v>P12C</v>
          </cell>
          <cell r="E301" t="str">
            <v>Unit</v>
          </cell>
          <cell r="G301">
            <v>22846.799999999999</v>
          </cell>
        </row>
        <row r="302">
          <cell r="B302" t="str">
            <v>CC8-A'BK</v>
          </cell>
          <cell r="C302" t="str">
            <v>CC8-A'</v>
          </cell>
          <cell r="E302" t="str">
            <v>Unit</v>
          </cell>
          <cell r="G302">
            <v>72956.399999999994</v>
          </cell>
        </row>
        <row r="303">
          <cell r="B303" t="str">
            <v>CC1ABK</v>
          </cell>
          <cell r="C303" t="str">
            <v>CC1-A</v>
          </cell>
          <cell r="E303" t="str">
            <v>Unit</v>
          </cell>
          <cell r="G303">
            <v>29181.599999999999</v>
          </cell>
        </row>
        <row r="304">
          <cell r="B304" t="str">
            <v>CM55BK</v>
          </cell>
          <cell r="C304" t="str">
            <v>CM 5 - 5</v>
          </cell>
          <cell r="E304" t="str">
            <v>Unit</v>
          </cell>
          <cell r="G304">
            <v>11563.199999999999</v>
          </cell>
        </row>
        <row r="305">
          <cell r="B305" t="str">
            <v>CM59BK</v>
          </cell>
          <cell r="C305" t="str">
            <v>CM 5 - 9 ( FCO )</v>
          </cell>
          <cell r="E305" t="str">
            <v>Unit</v>
          </cell>
          <cell r="G305">
            <v>33686.400000000001</v>
          </cell>
        </row>
        <row r="306">
          <cell r="B306" t="str">
            <v>CM520BK</v>
          </cell>
          <cell r="C306" t="str">
            <v>CM 5 -20</v>
          </cell>
          <cell r="E306" t="str">
            <v>Unit</v>
          </cell>
          <cell r="G306">
            <v>18987</v>
          </cell>
        </row>
        <row r="307">
          <cell r="B307" t="str">
            <v>CC2ABK</v>
          </cell>
          <cell r="C307" t="str">
            <v>CC2-A</v>
          </cell>
          <cell r="E307" t="str">
            <v>Unit</v>
          </cell>
          <cell r="G307">
            <v>38222.400000000001</v>
          </cell>
        </row>
        <row r="308">
          <cell r="B308" t="str">
            <v>rk450bk</v>
          </cell>
          <cell r="C308" t="str">
            <v xml:space="preserve">TR 4 x AAAC 50 mm2 </v>
          </cell>
          <cell r="E308" t="str">
            <v>kms</v>
          </cell>
          <cell r="G308">
            <v>2582112</v>
          </cell>
        </row>
        <row r="309">
          <cell r="B309" t="str">
            <v>rl3535bk</v>
          </cell>
          <cell r="C309" t="str">
            <v>NFA2X-T 3 x 50 + N 35 mm2</v>
          </cell>
          <cell r="E309" t="str">
            <v>kms</v>
          </cell>
          <cell r="G309">
            <v>2568320</v>
          </cell>
        </row>
        <row r="310">
          <cell r="B310" t="str">
            <v>bk13535</v>
          </cell>
          <cell r="C310" t="str">
            <v>TM 1 x AAAC 35 mm2 + 1 x 35 mm2</v>
          </cell>
          <cell r="E310" t="str">
            <v>kms</v>
          </cell>
          <cell r="G310">
            <v>1332696</v>
          </cell>
        </row>
        <row r="311">
          <cell r="B311" t="str">
            <v>bkrk277</v>
          </cell>
          <cell r="C311" t="str">
            <v>TR 2 x AAAC 70 mm2 + 1 x AAAC 70 mm2</v>
          </cell>
          <cell r="E311" t="str">
            <v>kms</v>
          </cell>
          <cell r="G311">
            <v>2165640</v>
          </cell>
        </row>
        <row r="312">
          <cell r="B312" t="str">
            <v>bkrl275</v>
          </cell>
          <cell r="C312" t="str">
            <v>NFA2X-T 2 x 70 + N 50 mm2</v>
          </cell>
          <cell r="E312" t="str">
            <v>kms</v>
          </cell>
          <cell r="G312">
            <v>1749168</v>
          </cell>
        </row>
        <row r="313">
          <cell r="B313" t="str">
            <v>CE129bk</v>
          </cell>
          <cell r="C313" t="str">
            <v>CE  1 - 2(9M)</v>
          </cell>
          <cell r="E313" t="str">
            <v>Unit</v>
          </cell>
          <cell r="G313">
            <v>15872.4</v>
          </cell>
        </row>
        <row r="314">
          <cell r="B314" t="str">
            <v>SC1ABK</v>
          </cell>
          <cell r="C314" t="str">
            <v>SC1A</v>
          </cell>
          <cell r="E314" t="str">
            <v>Unit</v>
          </cell>
          <cell r="G314">
            <v>31344.6</v>
          </cell>
        </row>
        <row r="315">
          <cell r="B315" t="str">
            <v>SC2ABK</v>
          </cell>
          <cell r="C315" t="str">
            <v>SC 2 - A</v>
          </cell>
          <cell r="E315" t="str">
            <v>Unit</v>
          </cell>
          <cell r="G315">
            <v>37844.400000000001</v>
          </cell>
        </row>
        <row r="316">
          <cell r="B316" t="str">
            <v>CE129bk</v>
          </cell>
          <cell r="C316" t="str">
            <v>CE  1 - 2(9M)</v>
          </cell>
          <cell r="E316" t="str">
            <v>Unit</v>
          </cell>
          <cell r="G316">
            <v>15872.4</v>
          </cell>
        </row>
        <row r="317">
          <cell r="B317" t="str">
            <v>t25bk</v>
          </cell>
          <cell r="C317" t="str">
            <v>Trafo 1 Phasa 25 KVA + Bracket</v>
          </cell>
          <cell r="E317" t="str">
            <v>Unit</v>
          </cell>
          <cell r="G317">
            <v>155229.6</v>
          </cell>
        </row>
        <row r="318">
          <cell r="B318" t="str">
            <v>t50bk</v>
          </cell>
          <cell r="C318" t="str">
            <v>Trafo 1 Phasa 50 KVA + Bracket</v>
          </cell>
          <cell r="E318" t="str">
            <v>Unit</v>
          </cell>
          <cell r="G318">
            <v>155229.6</v>
          </cell>
        </row>
        <row r="319">
          <cell r="B319" t="str">
            <v>t350bk</v>
          </cell>
          <cell r="C319" t="str">
            <v>Trafo 3 Phasa 50 KVA 1 tiang (SG/CG 312 A)</v>
          </cell>
          <cell r="E319" t="str">
            <v>Unit</v>
          </cell>
          <cell r="G319">
            <v>543303</v>
          </cell>
        </row>
        <row r="320">
          <cell r="B320" t="str">
            <v>t3100bk</v>
          </cell>
          <cell r="C320" t="str">
            <v>Trafo 3 Phasa 100 KVA 1 tiang (SG/CG 312 A)</v>
          </cell>
          <cell r="E320" t="str">
            <v>Unit</v>
          </cell>
          <cell r="G320">
            <v>543303</v>
          </cell>
        </row>
        <row r="321">
          <cell r="B321" t="str">
            <v>t3502bk</v>
          </cell>
          <cell r="C321" t="str">
            <v>Trafo 3 Phasa 50 KVA 2 tiang (SG/CG 312 A)</v>
          </cell>
          <cell r="E321" t="str">
            <v>Unit</v>
          </cell>
          <cell r="G321">
            <v>659724.6</v>
          </cell>
        </row>
        <row r="322">
          <cell r="B322" t="str">
            <v>t31002bk</v>
          </cell>
          <cell r="C322" t="str">
            <v>Trafo 3 Phasa 100 KVA 2 tiang (SG/CG 313)</v>
          </cell>
          <cell r="E322" t="str">
            <v>Unit</v>
          </cell>
          <cell r="G322">
            <v>1575578.4</v>
          </cell>
        </row>
        <row r="323">
          <cell r="B323" t="str">
            <v>t31601bk</v>
          </cell>
          <cell r="C323" t="str">
            <v>Trafo 3 Phasa 160 KVA 2 tiang (SG/CG 312-B)</v>
          </cell>
          <cell r="E323" t="str">
            <v>Unit</v>
          </cell>
          <cell r="G323">
            <v>1730807.4</v>
          </cell>
        </row>
        <row r="324">
          <cell r="B324" t="str">
            <v>t31602bk</v>
          </cell>
          <cell r="C324" t="str">
            <v>Trafo 3 Phasa 160 KVA 2 tiang (SG/CG 313)</v>
          </cell>
          <cell r="E324" t="str">
            <v>Unit</v>
          </cell>
          <cell r="G324">
            <v>1730807.4</v>
          </cell>
        </row>
        <row r="325">
          <cell r="B325" t="str">
            <v>t32002bk</v>
          </cell>
          <cell r="C325" t="str">
            <v>Trafo 3 Phasa 200 KVA 2 tiang (SG/CG 313)</v>
          </cell>
          <cell r="E325" t="str">
            <v>Unit</v>
          </cell>
          <cell r="G325">
            <v>1886037</v>
          </cell>
        </row>
        <row r="326">
          <cell r="B326" t="str">
            <v>t32502bk</v>
          </cell>
          <cell r="C326" t="str">
            <v>Trafo 3 Phasa 250 KVA 2 tiang (SG/CG 313)</v>
          </cell>
          <cell r="E326" t="str">
            <v>Unit</v>
          </cell>
          <cell r="G326">
            <v>2074641</v>
          </cell>
        </row>
        <row r="327">
          <cell r="B327" t="str">
            <v>TR50BK</v>
          </cell>
          <cell r="C327" t="str">
            <v>Trafo 1 Phasa 50 KVA + Bracket</v>
          </cell>
          <cell r="E327" t="str">
            <v>Unit</v>
          </cell>
          <cell r="G327">
            <v>155229.6</v>
          </cell>
        </row>
        <row r="330">
          <cell r="C330" t="str">
            <v>PEMASANGAN PERLENGKAPAN PADA TIANG</v>
          </cell>
        </row>
        <row r="331">
          <cell r="C331" t="str">
            <v>DENGAN TWISTED CABLE</v>
          </cell>
        </row>
        <row r="332">
          <cell r="B332" t="str">
            <v>J5T</v>
          </cell>
          <cell r="C332" t="str">
            <v>J 5 T  /  CJ 2</v>
          </cell>
          <cell r="E332" t="str">
            <v>Unit</v>
          </cell>
          <cell r="F332">
            <v>78386</v>
          </cell>
          <cell r="G332">
            <v>15625</v>
          </cell>
        </row>
        <row r="333">
          <cell r="B333" t="str">
            <v>J7T</v>
          </cell>
          <cell r="C333" t="str">
            <v>J 7 T  /  CJ 3</v>
          </cell>
          <cell r="E333" t="str">
            <v>Unit</v>
          </cell>
          <cell r="F333">
            <v>96373</v>
          </cell>
          <cell r="G333">
            <v>15625</v>
          </cell>
        </row>
        <row r="334">
          <cell r="B334" t="str">
            <v>J6T</v>
          </cell>
          <cell r="C334" t="str">
            <v>J 6 T  /  CJ 4</v>
          </cell>
          <cell r="E334" t="str">
            <v>Unit</v>
          </cell>
          <cell r="F334">
            <v>87856</v>
          </cell>
          <cell r="G334">
            <v>20322</v>
          </cell>
        </row>
        <row r="335">
          <cell r="B335" t="str">
            <v>MJ6T</v>
          </cell>
          <cell r="C335" t="str">
            <v>MJ 6 T</v>
          </cell>
          <cell r="E335" t="str">
            <v>Unit</v>
          </cell>
          <cell r="F335">
            <v>23803</v>
          </cell>
          <cell r="G335">
            <v>11356</v>
          </cell>
        </row>
        <row r="338">
          <cell r="C338" t="str">
            <v>PENARIKAN HANTARAN JTR u/Kms</v>
          </cell>
        </row>
        <row r="339">
          <cell r="C339" t="str">
            <v>PENARIKAN KAWAT</v>
          </cell>
        </row>
        <row r="340">
          <cell r="B340" t="str">
            <v>rk277</v>
          </cell>
          <cell r="C340" t="str">
            <v>TR 2 x AAAC 70 mm2 + 1 x AAAC 70 mm2</v>
          </cell>
          <cell r="E340" t="str">
            <v>kms</v>
          </cell>
          <cell r="F340">
            <v>26400000</v>
          </cell>
          <cell r="G340">
            <v>3609400</v>
          </cell>
        </row>
        <row r="341">
          <cell r="B341" t="str">
            <v>rk2735</v>
          </cell>
          <cell r="C341" t="str">
            <v>TR 2 x AAAC 70 mm2 + 1 x AAAC 35 mm2</v>
          </cell>
          <cell r="E341" t="str">
            <v>kms</v>
          </cell>
          <cell r="F341">
            <v>22102000</v>
          </cell>
          <cell r="G341">
            <v>3262440</v>
          </cell>
        </row>
        <row r="342">
          <cell r="B342" t="str">
            <v>rk3735</v>
          </cell>
          <cell r="C342" t="str">
            <v>TR 3 x AAAC 70 mm2 + 1 x AAAC 35 mm2</v>
          </cell>
          <cell r="E342" t="str">
            <v>kms</v>
          </cell>
          <cell r="F342">
            <v>30902000</v>
          </cell>
          <cell r="G342">
            <v>4303520</v>
          </cell>
        </row>
        <row r="343">
          <cell r="B343" t="str">
            <v>rk27</v>
          </cell>
          <cell r="C343" t="str">
            <v>TR 2 x AAAC 70 mm2</v>
          </cell>
          <cell r="E343" t="str">
            <v>kms</v>
          </cell>
          <cell r="F343">
            <v>17600000</v>
          </cell>
          <cell r="G343">
            <v>2568320</v>
          </cell>
        </row>
        <row r="344">
          <cell r="B344" t="str">
            <v>rk25535</v>
          </cell>
          <cell r="C344" t="str">
            <v>TR 2 x AAAC 55 mm2 + 1 x AAAC 35 mm2</v>
          </cell>
          <cell r="E344" t="str">
            <v>kms</v>
          </cell>
          <cell r="F344">
            <v>17160000</v>
          </cell>
          <cell r="G344">
            <v>2221160</v>
          </cell>
        </row>
        <row r="345">
          <cell r="B345" t="str">
            <v>rk255</v>
          </cell>
          <cell r="C345" t="str">
            <v>TR 2 x AAAC 55 mm2</v>
          </cell>
          <cell r="E345" t="str">
            <v>kms</v>
          </cell>
          <cell r="F345">
            <v>12658000</v>
          </cell>
          <cell r="G345">
            <v>1874220</v>
          </cell>
        </row>
        <row r="346">
          <cell r="B346" t="str">
            <v>rk235</v>
          </cell>
          <cell r="C346" t="str">
            <v>TR 2 x AAAC 35 mm2</v>
          </cell>
          <cell r="E346" t="str">
            <v>kms</v>
          </cell>
          <cell r="F346">
            <v>9004000</v>
          </cell>
          <cell r="G346">
            <v>1665880</v>
          </cell>
        </row>
        <row r="348">
          <cell r="C348" t="str">
            <v>PENARIKAN KABEL</v>
          </cell>
        </row>
        <row r="349">
          <cell r="B349" t="str">
            <v>TX642</v>
          </cell>
          <cell r="C349" t="str">
            <v>TX # 6, 4, 2</v>
          </cell>
          <cell r="E349" t="str">
            <v>kms</v>
          </cell>
          <cell r="G349">
            <v>1110580</v>
          </cell>
        </row>
        <row r="350">
          <cell r="B350" t="str">
            <v>rl375</v>
          </cell>
          <cell r="C350" t="str">
            <v>NFA2X-T 3 x 70 + N 50 mm2</v>
          </cell>
          <cell r="E350" t="str">
            <v>kms</v>
          </cell>
          <cell r="F350">
            <v>34150000</v>
          </cell>
          <cell r="G350">
            <v>3609400</v>
          </cell>
        </row>
        <row r="351">
          <cell r="B351" t="str">
            <v>rl275</v>
          </cell>
          <cell r="C351" t="str">
            <v>NFA2X-T 2 x 70 + N 50 mm2</v>
          </cell>
          <cell r="E351" t="str">
            <v>kms</v>
          </cell>
          <cell r="F351">
            <v>26500000</v>
          </cell>
          <cell r="G351">
            <v>2915280</v>
          </cell>
        </row>
        <row r="352">
          <cell r="B352" t="str">
            <v>rl2355</v>
          </cell>
          <cell r="C352" t="str">
            <v>NFA2X-T 2 x 35 + N 50 mm2</v>
          </cell>
          <cell r="E352" t="str">
            <v>kms</v>
          </cell>
          <cell r="G352">
            <v>1874220</v>
          </cell>
        </row>
        <row r="353">
          <cell r="B353" t="str">
            <v>rl3535</v>
          </cell>
          <cell r="C353" t="str">
            <v>NFA2X-T 3 x 50 + N 35 mm2</v>
          </cell>
          <cell r="E353" t="str">
            <v>kms</v>
          </cell>
          <cell r="G353">
            <v>2568320</v>
          </cell>
        </row>
        <row r="354">
          <cell r="B354" t="str">
            <v>rl22525</v>
          </cell>
          <cell r="C354" t="str">
            <v>NFA2X-T 2 x 25 + N 25 mm2</v>
          </cell>
          <cell r="E354" t="str">
            <v>kms</v>
          </cell>
          <cell r="G354">
            <v>1874220</v>
          </cell>
        </row>
        <row r="356">
          <cell r="C356" t="str">
            <v>PENARIKAN SAMBUNGAN RUMAH (SR)</v>
          </cell>
        </row>
        <row r="357">
          <cell r="B357" t="str">
            <v>sr1</v>
          </cell>
          <cell r="C357" t="str">
            <v>SR 1 PHASA</v>
          </cell>
          <cell r="E357" t="str">
            <v>Unit</v>
          </cell>
          <cell r="G357">
            <v>19122</v>
          </cell>
        </row>
        <row r="358">
          <cell r="B358" t="str">
            <v>sr3</v>
          </cell>
          <cell r="C358" t="str">
            <v>SR 3 PHASA</v>
          </cell>
          <cell r="E358" t="str">
            <v>Unit</v>
          </cell>
          <cell r="G358">
            <v>45951</v>
          </cell>
        </row>
        <row r="359">
          <cell r="B359" t="str">
            <v>kapp4</v>
          </cell>
          <cell r="C359" t="str">
            <v>Kotak APP TR Type IV Tanpa Topi, lengkap</v>
          </cell>
          <cell r="E359" t="str">
            <v>Unit</v>
          </cell>
          <cell r="F359">
            <v>4534444</v>
          </cell>
        </row>
        <row r="360">
          <cell r="B360" t="str">
            <v>kapp1a</v>
          </cell>
          <cell r="C360" t="str">
            <v>Kotak APP TR Type I A Single tarif, lengkap</v>
          </cell>
          <cell r="E360" t="str">
            <v>Unit</v>
          </cell>
          <cell r="F360">
            <v>5596800</v>
          </cell>
        </row>
        <row r="361">
          <cell r="B361" t="str">
            <v>kappdt</v>
          </cell>
          <cell r="C361" t="str">
            <v>Kotak APP TR Double tarif, lengkap</v>
          </cell>
          <cell r="E361" t="str">
            <v>Unit</v>
          </cell>
          <cell r="F361">
            <v>5804089</v>
          </cell>
        </row>
        <row r="362">
          <cell r="B362" t="str">
            <v>kapptm</v>
          </cell>
          <cell r="C362" t="str">
            <v>Kotak APP TM, lengkap</v>
          </cell>
          <cell r="E362" t="str">
            <v>Unit</v>
          </cell>
          <cell r="F362">
            <v>5389511</v>
          </cell>
        </row>
        <row r="363">
          <cell r="B363" t="str">
            <v>rl375sr</v>
          </cell>
          <cell r="C363" t="str">
            <v>NFA2X-T 3 x 70 + N 50 mm2</v>
          </cell>
          <cell r="E363" t="str">
            <v>Mtr</v>
          </cell>
          <cell r="F363">
            <v>34150</v>
          </cell>
        </row>
        <row r="364">
          <cell r="B364" t="str">
            <v>rl275sr</v>
          </cell>
          <cell r="C364" t="str">
            <v>NFA2X-T 2 x 70 + N 50 mm2</v>
          </cell>
          <cell r="E364" t="str">
            <v>Mtr</v>
          </cell>
          <cell r="F364">
            <v>26500</v>
          </cell>
        </row>
        <row r="365">
          <cell r="B365" t="str">
            <v>rl2355sr</v>
          </cell>
          <cell r="C365" t="str">
            <v>NFA2X-T 2 x 35 + N 50 mm2</v>
          </cell>
          <cell r="E365" t="str">
            <v>Mtr</v>
          </cell>
          <cell r="F365">
            <v>17220</v>
          </cell>
        </row>
        <row r="366">
          <cell r="B366" t="str">
            <v>rl3535sr</v>
          </cell>
          <cell r="C366" t="str">
            <v>NFA2X-T 3 x 50 + N 35 mm2</v>
          </cell>
          <cell r="E366" t="str">
            <v>Mtr</v>
          </cell>
          <cell r="F366">
            <v>21600</v>
          </cell>
        </row>
        <row r="367">
          <cell r="B367" t="str">
            <v>rl425sr</v>
          </cell>
          <cell r="C367" t="str">
            <v>NFA2X-T 4 x 25 mm2</v>
          </cell>
          <cell r="E367" t="str">
            <v>Mtr</v>
          </cell>
          <cell r="F367">
            <v>13729</v>
          </cell>
        </row>
        <row r="368">
          <cell r="B368" t="str">
            <v>rl416sr</v>
          </cell>
          <cell r="C368" t="str">
            <v>NFA2X-T 4 x 16 mm2</v>
          </cell>
          <cell r="E368" t="str">
            <v>Mtr</v>
          </cell>
          <cell r="F368">
            <v>10235</v>
          </cell>
        </row>
        <row r="369">
          <cell r="C369" t="str">
            <v>UPAH BORONGAN PEMASANGAN TRAFO DAN</v>
          </cell>
        </row>
        <row r="370">
          <cell r="C370" t="str">
            <v>KONSTRUKSI</v>
          </cell>
        </row>
        <row r="371">
          <cell r="B371" t="str">
            <v>t25</v>
          </cell>
          <cell r="C371" t="str">
            <v>Trafo 1 Phasa 25 KVA</v>
          </cell>
          <cell r="E371" t="str">
            <v>Unit</v>
          </cell>
          <cell r="G371">
            <v>258716</v>
          </cell>
        </row>
        <row r="372">
          <cell r="B372" t="str">
            <v>t50</v>
          </cell>
          <cell r="C372" t="str">
            <v>Trafo 1 Phasa 50 KVA</v>
          </cell>
          <cell r="E372" t="str">
            <v>Unit</v>
          </cell>
          <cell r="F372">
            <v>20450000</v>
          </cell>
          <cell r="G372">
            <v>258716</v>
          </cell>
        </row>
        <row r="373">
          <cell r="B373" t="str">
            <v>t350</v>
          </cell>
          <cell r="C373" t="str">
            <v>Trafo 3 Phasa 50 KVA 1 tiang (SG/CG 312 A)</v>
          </cell>
          <cell r="E373" t="str">
            <v>Unit</v>
          </cell>
          <cell r="F373">
            <v>27300000</v>
          </cell>
          <cell r="G373">
            <v>905505</v>
          </cell>
        </row>
        <row r="374">
          <cell r="B374" t="str">
            <v>t3100</v>
          </cell>
          <cell r="C374" t="str">
            <v>Trafo 3 Phasa 100 KVA 1 tiang (SG/CG 312 A)</v>
          </cell>
          <cell r="E374" t="str">
            <v>Unit</v>
          </cell>
          <cell r="F374">
            <v>29000000</v>
          </cell>
          <cell r="G374">
            <v>905505</v>
          </cell>
        </row>
        <row r="375">
          <cell r="B375" t="str">
            <v>t3502</v>
          </cell>
          <cell r="C375" t="str">
            <v>Trafo 3 Phasa 50 KVA 2 tiang (SG/CG 313A)</v>
          </cell>
          <cell r="E375" t="str">
            <v>Unit</v>
          </cell>
          <cell r="F375">
            <v>27300000</v>
          </cell>
          <cell r="G375">
            <v>1099541</v>
          </cell>
        </row>
        <row r="376">
          <cell r="B376" t="str">
            <v>t31002</v>
          </cell>
          <cell r="C376" t="str">
            <v>Trafo 3 Phasa 100 KVA 2 tiang (SG/CG 313A)</v>
          </cell>
          <cell r="E376" t="str">
            <v>Unit</v>
          </cell>
          <cell r="F376">
            <v>29000000</v>
          </cell>
          <cell r="G376">
            <v>2625964</v>
          </cell>
        </row>
        <row r="377">
          <cell r="B377" t="str">
            <v>t31601</v>
          </cell>
          <cell r="C377" t="str">
            <v>Trafo 3 Phasa 160 KVA 2 tiang (SG/CG 313-A)</v>
          </cell>
          <cell r="E377" t="str">
            <v>Unit</v>
          </cell>
          <cell r="F377">
            <v>34500000</v>
          </cell>
          <cell r="G377">
            <v>2884679</v>
          </cell>
        </row>
        <row r="378">
          <cell r="B378" t="str">
            <v>t31602</v>
          </cell>
          <cell r="C378" t="str">
            <v>Trafo 3 Phasa 160 KVA 2 tiang (SG/CG 313A)</v>
          </cell>
          <cell r="E378" t="str">
            <v>Unit</v>
          </cell>
          <cell r="F378">
            <v>34500000</v>
          </cell>
          <cell r="G378">
            <v>2884679</v>
          </cell>
        </row>
        <row r="379">
          <cell r="B379" t="str">
            <v>t32002</v>
          </cell>
          <cell r="C379" t="str">
            <v>Trafo 3 Phasa 200 KVA 2 tiang (SG/CG 313A)</v>
          </cell>
          <cell r="E379" t="str">
            <v>Unit</v>
          </cell>
          <cell r="F379">
            <v>56800000</v>
          </cell>
          <cell r="G379">
            <v>3143395</v>
          </cell>
        </row>
        <row r="380">
          <cell r="B380" t="str">
            <v>t32502</v>
          </cell>
          <cell r="C380" t="str">
            <v>Trafo 3 Phasa 250 KVA 2 tiang (SG/CG 313A)</v>
          </cell>
          <cell r="E380" t="str">
            <v>Unit</v>
          </cell>
          <cell r="F380">
            <v>59724000</v>
          </cell>
          <cell r="G380">
            <v>3457735</v>
          </cell>
        </row>
        <row r="381">
          <cell r="E381" t="str">
            <v>Unit</v>
          </cell>
        </row>
        <row r="382">
          <cell r="B382" t="str">
            <v>CG10550</v>
          </cell>
          <cell r="C382" t="str">
            <v xml:space="preserve"> CG105 - 50</v>
          </cell>
          <cell r="E382" t="str">
            <v>Unit</v>
          </cell>
          <cell r="F382">
            <v>1117960</v>
          </cell>
        </row>
        <row r="383">
          <cell r="B383" t="str">
            <v>CG312B50</v>
          </cell>
          <cell r="C383" t="str">
            <v xml:space="preserve"> CG312 - A ( Trafo 50 kVA 3 Ph 1 Tiang )</v>
          </cell>
          <cell r="E383" t="str">
            <v>Unit</v>
          </cell>
          <cell r="F383">
            <v>9777318.8920000046</v>
          </cell>
        </row>
        <row r="384">
          <cell r="B384" t="str">
            <v>CG312B100</v>
          </cell>
          <cell r="C384" t="str">
            <v xml:space="preserve"> CG312 - A ( Trafo 100 kVA 3 Ph 1 Tiang )</v>
          </cell>
          <cell r="E384" t="str">
            <v>Unit</v>
          </cell>
          <cell r="F384">
            <v>9777318.8920000046</v>
          </cell>
        </row>
        <row r="385">
          <cell r="B385" t="str">
            <v>CG313100</v>
          </cell>
          <cell r="C385" t="str">
            <v xml:space="preserve"> CG 313A ( Trafo 100 kVA 3 Ph 2 Tiang )</v>
          </cell>
          <cell r="E385" t="str">
            <v>Unit</v>
          </cell>
          <cell r="F385">
            <v>8211797</v>
          </cell>
        </row>
        <row r="386">
          <cell r="B386" t="str">
            <v>CG313160</v>
          </cell>
          <cell r="C386" t="str">
            <v xml:space="preserve"> CG 313A ( Trafo 160 kVA 3 Ph 2 Tiang )</v>
          </cell>
          <cell r="E386" t="str">
            <v>Unit</v>
          </cell>
          <cell r="F386">
            <v>8211797</v>
          </cell>
        </row>
        <row r="387">
          <cell r="B387" t="str">
            <v>CG313200</v>
          </cell>
          <cell r="C387" t="str">
            <v xml:space="preserve"> CG 313A ( Trafo 200 Kva 3 Ph 2 Tiang )</v>
          </cell>
          <cell r="E387" t="str">
            <v>Unit</v>
          </cell>
          <cell r="F387">
            <v>8211797</v>
          </cell>
        </row>
        <row r="388">
          <cell r="E388" t="str">
            <v>Unit</v>
          </cell>
        </row>
        <row r="389">
          <cell r="C389" t="str">
            <v>UPAH BORONGAN PEKERJAAN KABEL TANAH</v>
          </cell>
          <cell r="E389" t="str">
            <v>Unit</v>
          </cell>
        </row>
        <row r="390">
          <cell r="B390" t="str">
            <v>tk395id</v>
          </cell>
          <cell r="C390" t="str">
            <v>Terminating Kabel 3 x 95 mm2 ID</v>
          </cell>
          <cell r="E390" t="str">
            <v>Unit</v>
          </cell>
          <cell r="F390">
            <v>2400000</v>
          </cell>
          <cell r="G390">
            <v>395555.01500000001</v>
          </cell>
        </row>
        <row r="391">
          <cell r="B391" t="str">
            <v>tk395od</v>
          </cell>
          <cell r="C391" t="str">
            <v>Terminating Kabel 3 x 95 mm2 OD</v>
          </cell>
          <cell r="E391" t="str">
            <v>Unit</v>
          </cell>
          <cell r="F391">
            <v>2700000</v>
          </cell>
          <cell r="G391">
            <v>458170.41650000005</v>
          </cell>
        </row>
        <row r="392">
          <cell r="B392" t="str">
            <v>tk324id</v>
          </cell>
          <cell r="C392" t="str">
            <v>Terminating Kabel 3 x 240 mm2 ID</v>
          </cell>
          <cell r="E392" t="str">
            <v>Unit</v>
          </cell>
          <cell r="F392">
            <v>2750000</v>
          </cell>
          <cell r="G392">
            <v>395555.01500000001</v>
          </cell>
        </row>
        <row r="393">
          <cell r="B393" t="str">
            <v>tk1300id</v>
          </cell>
          <cell r="C393" t="str">
            <v>Terminating Kabel 1 x 300 mm2 ID</v>
          </cell>
          <cell r="E393" t="str">
            <v>Unit</v>
          </cell>
          <cell r="F393">
            <v>1950000</v>
          </cell>
          <cell r="G393">
            <v>131850.80800000002</v>
          </cell>
        </row>
        <row r="394">
          <cell r="B394" t="str">
            <v>tk1300od</v>
          </cell>
          <cell r="C394" t="str">
            <v>Terminating Kabel 1 x 300 mm2 OD</v>
          </cell>
          <cell r="E394" t="str">
            <v>Unit</v>
          </cell>
          <cell r="F394">
            <v>2150000</v>
          </cell>
          <cell r="G394">
            <v>152723.90400000001</v>
          </cell>
        </row>
        <row r="395">
          <cell r="B395" t="str">
            <v>tk324od</v>
          </cell>
          <cell r="C395" t="str">
            <v>Terminating Kabel 3 x 240 mm2 OD</v>
          </cell>
          <cell r="E395" t="str">
            <v>Unit</v>
          </cell>
          <cell r="F395">
            <v>3300000</v>
          </cell>
          <cell r="G395">
            <v>458170.41650000005</v>
          </cell>
        </row>
        <row r="396">
          <cell r="B396" t="str">
            <v>skb240</v>
          </cell>
          <cell r="C396" t="str">
            <v>Sepatu Kabel Bimetal 240 - 300 mm2 (2 lubang)</v>
          </cell>
          <cell r="E396" t="str">
            <v>Bh</v>
          </cell>
          <cell r="F396">
            <v>95323</v>
          </cell>
          <cell r="G396">
            <v>7400.9249999999993</v>
          </cell>
        </row>
        <row r="397">
          <cell r="B397" t="str">
            <v>skb1502</v>
          </cell>
          <cell r="C397" t="str">
            <v>Sepatu Kabel Bimetal 150 mm2 (2 lubang)</v>
          </cell>
          <cell r="E397" t="str">
            <v>Bh</v>
          </cell>
          <cell r="F397">
            <v>72792</v>
          </cell>
          <cell r="G397">
            <v>5978.7325000000001</v>
          </cell>
        </row>
        <row r="398">
          <cell r="B398" t="str">
            <v>xlpe324</v>
          </cell>
          <cell r="C398" t="str">
            <v>Kabel XLPE 3 x 240 mm2 (Three Core)</v>
          </cell>
          <cell r="E398" t="str">
            <v>Mtr</v>
          </cell>
          <cell r="F398">
            <v>360000</v>
          </cell>
          <cell r="G398">
            <v>14228.476500000001</v>
          </cell>
        </row>
        <row r="399">
          <cell r="B399" t="str">
            <v>nyy50</v>
          </cell>
          <cell r="C399" t="str">
            <v>Kabel NYY 1 x 50 mm2</v>
          </cell>
          <cell r="E399" t="str">
            <v>Mtr</v>
          </cell>
          <cell r="F399">
            <v>34584</v>
          </cell>
          <cell r="G399">
            <v>857.62100000000009</v>
          </cell>
        </row>
        <row r="400">
          <cell r="B400" t="str">
            <v>nyy150</v>
          </cell>
          <cell r="C400" t="str">
            <v>Kabel NYY 1 x 150 mm2</v>
          </cell>
          <cell r="E400" t="str">
            <v>Mtr</v>
          </cell>
          <cell r="F400">
            <v>124095</v>
          </cell>
          <cell r="G400">
            <v>857.62100000000009</v>
          </cell>
        </row>
        <row r="401">
          <cell r="B401" t="str">
            <v>kb44</v>
          </cell>
          <cell r="C401" t="str">
            <v xml:space="preserve"> Kabel NYY/NYFGbY 4x 4 mm</v>
          </cell>
          <cell r="E401" t="str">
            <v>Mtr1</v>
          </cell>
          <cell r="F401">
            <v>22052</v>
          </cell>
        </row>
        <row r="402">
          <cell r="B402" t="str">
            <v>kb450</v>
          </cell>
          <cell r="C402" t="str">
            <v xml:space="preserve"> Kabel NYY/NYFGbY 4x 50 mm</v>
          </cell>
          <cell r="E402" t="str">
            <v>Mtr1</v>
          </cell>
          <cell r="F402">
            <v>161320</v>
          </cell>
        </row>
        <row r="403">
          <cell r="B403" t="str">
            <v>kb470</v>
          </cell>
          <cell r="C403" t="str">
            <v xml:space="preserve"> Kabel NYY/NYFGbY 4x 70 mm</v>
          </cell>
          <cell r="E403" t="str">
            <v>Mtr1</v>
          </cell>
          <cell r="F403">
            <v>281500</v>
          </cell>
        </row>
        <row r="404">
          <cell r="B404" t="str">
            <v>kb495</v>
          </cell>
          <cell r="C404" t="str">
            <v xml:space="preserve"> Kabel NYY/NYFGbY 4x 95 mm</v>
          </cell>
          <cell r="E404" t="str">
            <v>Mtr1</v>
          </cell>
          <cell r="F404">
            <v>305800</v>
          </cell>
        </row>
        <row r="405">
          <cell r="B405" t="str">
            <v>kb4120</v>
          </cell>
          <cell r="C405" t="str">
            <v xml:space="preserve"> Kabel NYY/NYFGbY 4x 120 mm</v>
          </cell>
          <cell r="E405" t="str">
            <v>Mtr1</v>
          </cell>
          <cell r="F405">
            <v>475000</v>
          </cell>
        </row>
        <row r="406">
          <cell r="B406" t="str">
            <v>kb4150</v>
          </cell>
          <cell r="C406" t="str">
            <v xml:space="preserve"> Kabel NYY/NYFGbY 4x 150 mm</v>
          </cell>
          <cell r="E406" t="str">
            <v>Mtr1</v>
          </cell>
          <cell r="F406">
            <v>592000</v>
          </cell>
        </row>
        <row r="407">
          <cell r="B407" t="str">
            <v>kb4185</v>
          </cell>
          <cell r="C407" t="str">
            <v xml:space="preserve"> Kabel NYY/NYFGbY 4x 185 mm</v>
          </cell>
          <cell r="E407" t="str">
            <v>Mtr1</v>
          </cell>
          <cell r="F407">
            <v>725000</v>
          </cell>
        </row>
        <row r="409">
          <cell r="C409" t="str">
            <v>SEPATU KABEL</v>
          </cell>
        </row>
        <row r="410">
          <cell r="B410" t="str">
            <v>skb50</v>
          </cell>
          <cell r="C410" t="str">
            <v>Sepatu Kabel AL/CU 50</v>
          </cell>
          <cell r="E410" t="str">
            <v>Bh</v>
          </cell>
          <cell r="F410">
            <v>34000</v>
          </cell>
          <cell r="G410">
            <v>5978.7325000000001</v>
          </cell>
        </row>
        <row r="411">
          <cell r="B411" t="str">
            <v>skb70</v>
          </cell>
          <cell r="C411" t="str">
            <v>Sepatu Kabel AL/CU 70</v>
          </cell>
          <cell r="E411" t="str">
            <v>Bh</v>
          </cell>
          <cell r="F411">
            <v>34000</v>
          </cell>
          <cell r="G411">
            <v>5978.7325000000001</v>
          </cell>
        </row>
        <row r="412">
          <cell r="B412" t="str">
            <v>skb95</v>
          </cell>
          <cell r="C412" t="str">
            <v>Sepatu Kabel AL/CU 95</v>
          </cell>
          <cell r="E412" t="str">
            <v>Bh</v>
          </cell>
          <cell r="F412">
            <v>42600</v>
          </cell>
          <cell r="G412">
            <v>5978.7325000000001</v>
          </cell>
        </row>
        <row r="413">
          <cell r="B413" t="str">
            <v>skb150</v>
          </cell>
          <cell r="C413" t="str">
            <v>Sepatu Kabel AL/CU 150</v>
          </cell>
          <cell r="E413" t="str">
            <v>Bh</v>
          </cell>
          <cell r="F413">
            <v>52400</v>
          </cell>
          <cell r="G413">
            <v>5978.7325000000001</v>
          </cell>
        </row>
        <row r="414">
          <cell r="B414" t="str">
            <v>skb185</v>
          </cell>
          <cell r="C414" t="str">
            <v>Sepatu Kabel AL/CU 185</v>
          </cell>
          <cell r="E414" t="str">
            <v>Bh</v>
          </cell>
          <cell r="F414">
            <v>107101</v>
          </cell>
          <cell r="G414">
            <v>5978.7325000000001</v>
          </cell>
        </row>
        <row r="415">
          <cell r="B415" t="str">
            <v>skb240</v>
          </cell>
          <cell r="C415" t="str">
            <v>Sepatu Kabel AL/CU 240</v>
          </cell>
          <cell r="E415" t="str">
            <v>Bh</v>
          </cell>
          <cell r="F415">
            <v>108300</v>
          </cell>
          <cell r="G415">
            <v>5978.7325000000001</v>
          </cell>
        </row>
        <row r="416">
          <cell r="B416" t="str">
            <v>skb50cu</v>
          </cell>
          <cell r="C416" t="str">
            <v>Sepatu Kabel CU/CU 50</v>
          </cell>
          <cell r="E416" t="str">
            <v>Bh</v>
          </cell>
          <cell r="F416">
            <v>31540</v>
          </cell>
          <cell r="G416">
            <v>5978.7325000000001</v>
          </cell>
        </row>
        <row r="417">
          <cell r="B417" t="str">
            <v>skb70cu</v>
          </cell>
          <cell r="C417" t="str">
            <v>Sepatu Kabel CU/CU 70</v>
          </cell>
          <cell r="E417" t="str">
            <v>Bh</v>
          </cell>
          <cell r="F417">
            <v>42560</v>
          </cell>
          <cell r="G417">
            <v>5978.7325000000001</v>
          </cell>
        </row>
        <row r="418">
          <cell r="B418" t="str">
            <v>skb95cu</v>
          </cell>
          <cell r="C418" t="str">
            <v>Sepatu Kabel CU/CU 95</v>
          </cell>
          <cell r="E418" t="str">
            <v>Bh</v>
          </cell>
          <cell r="F418">
            <v>54340</v>
          </cell>
          <cell r="G418">
            <v>5978.7325000000001</v>
          </cell>
        </row>
        <row r="419">
          <cell r="B419" t="str">
            <v>skb120cu</v>
          </cell>
          <cell r="C419" t="str">
            <v>Sepatu Kabel CU/CU 120</v>
          </cell>
          <cell r="E419" t="str">
            <v>Bh</v>
          </cell>
          <cell r="F419">
            <v>68780</v>
          </cell>
          <cell r="G419">
            <v>5978.7325000000001</v>
          </cell>
        </row>
        <row r="420">
          <cell r="B420" t="str">
            <v>skb150cu</v>
          </cell>
          <cell r="C420" t="str">
            <v>Sepatu Kabel CU/CU 150</v>
          </cell>
          <cell r="E420" t="str">
            <v>Bh</v>
          </cell>
          <cell r="F420">
            <v>89680</v>
          </cell>
          <cell r="G420">
            <v>5978.7325000000001</v>
          </cell>
        </row>
        <row r="421">
          <cell r="B421" t="str">
            <v>skb185cu</v>
          </cell>
          <cell r="C421" t="str">
            <v>Sepatu Kabel CU/CU 185</v>
          </cell>
          <cell r="E421" t="str">
            <v>Bh</v>
          </cell>
          <cell r="F421">
            <v>147440</v>
          </cell>
          <cell r="G421">
            <v>5978.7325000000001</v>
          </cell>
        </row>
        <row r="422">
          <cell r="B422" t="str">
            <v>skb240cu</v>
          </cell>
          <cell r="C422" t="str">
            <v>Sepatu Kabel CU/CU 240</v>
          </cell>
          <cell r="E422" t="str">
            <v>Bh</v>
          </cell>
          <cell r="F422">
            <v>72792</v>
          </cell>
          <cell r="G422">
            <v>5978.7325000000001</v>
          </cell>
        </row>
        <row r="423">
          <cell r="C423" t="str">
            <v xml:space="preserve">  Bongkar</v>
          </cell>
        </row>
        <row r="424">
          <cell r="B424" t="str">
            <v>bSC1</v>
          </cell>
          <cell r="C424" t="str">
            <v xml:space="preserve">    Bongkar SC 1</v>
          </cell>
          <cell r="E424" t="str">
            <v>Unit</v>
          </cell>
        </row>
        <row r="425">
          <cell r="B425" t="str">
            <v>bSC1A</v>
          </cell>
          <cell r="C425" t="str">
            <v xml:space="preserve">    Bongkar SC 1 - A</v>
          </cell>
          <cell r="E425" t="str">
            <v>Unit</v>
          </cell>
        </row>
        <row r="426">
          <cell r="B426" t="str">
            <v>bSC1B</v>
          </cell>
          <cell r="C426" t="str">
            <v xml:space="preserve">    Bongkar SC 1 - B</v>
          </cell>
          <cell r="E426" t="str">
            <v>Unit</v>
          </cell>
        </row>
        <row r="427">
          <cell r="B427" t="str">
            <v>bSC1C</v>
          </cell>
          <cell r="C427" t="str">
            <v xml:space="preserve">    Bongkar SC 1 - C</v>
          </cell>
          <cell r="E427" t="str">
            <v>Unit</v>
          </cell>
        </row>
        <row r="428">
          <cell r="B428" t="str">
            <v>bSC2</v>
          </cell>
          <cell r="C428" t="str">
            <v xml:space="preserve">    Bongkar SC 2 </v>
          </cell>
          <cell r="E428" t="str">
            <v>Unit</v>
          </cell>
        </row>
        <row r="429">
          <cell r="B429" t="str">
            <v>bSC2A</v>
          </cell>
          <cell r="C429" t="str">
            <v xml:space="preserve">    Bongkar SC 2 - A</v>
          </cell>
          <cell r="E429" t="str">
            <v>Unit</v>
          </cell>
        </row>
        <row r="430">
          <cell r="B430" t="str">
            <v>bSC21</v>
          </cell>
          <cell r="C430" t="str">
            <v xml:space="preserve">    Bongkar SC 2 - 1</v>
          </cell>
          <cell r="E430" t="str">
            <v>Unit</v>
          </cell>
        </row>
        <row r="431">
          <cell r="B431" t="str">
            <v>bSC3</v>
          </cell>
          <cell r="C431" t="str">
            <v xml:space="preserve">    Bongkar SC 3</v>
          </cell>
          <cell r="E431" t="str">
            <v>Unit</v>
          </cell>
        </row>
        <row r="432">
          <cell r="B432" t="str">
            <v>bSC7</v>
          </cell>
          <cell r="C432" t="str">
            <v xml:space="preserve">    Bongkar SC 7</v>
          </cell>
          <cell r="E432" t="str">
            <v>Unit</v>
          </cell>
        </row>
        <row r="433">
          <cell r="B433" t="str">
            <v>bSC7A</v>
          </cell>
          <cell r="C433" t="str">
            <v xml:space="preserve">    Bongkar SC 7 - A</v>
          </cell>
          <cell r="E433" t="str">
            <v>Unit</v>
          </cell>
        </row>
        <row r="434">
          <cell r="B434" t="str">
            <v>bSC8</v>
          </cell>
          <cell r="C434" t="str">
            <v xml:space="preserve">    Bongkar SC 8</v>
          </cell>
          <cell r="E434" t="str">
            <v>Unit</v>
          </cell>
        </row>
        <row r="435">
          <cell r="B435" t="str">
            <v>bSC8A</v>
          </cell>
          <cell r="C435" t="str">
            <v xml:space="preserve">    Bongkar SC 8 - A</v>
          </cell>
          <cell r="E435" t="str">
            <v>Unit</v>
          </cell>
        </row>
        <row r="436">
          <cell r="B436" t="str">
            <v>bSC8B</v>
          </cell>
          <cell r="C436" t="str">
            <v xml:space="preserve">    Bongkar SC 8 - B</v>
          </cell>
          <cell r="E436" t="str">
            <v>Unit</v>
          </cell>
        </row>
        <row r="437">
          <cell r="B437" t="str">
            <v>bSC9</v>
          </cell>
          <cell r="C437" t="str">
            <v xml:space="preserve">    Bongkar SC 9</v>
          </cell>
          <cell r="E437" t="str">
            <v>Unit</v>
          </cell>
        </row>
        <row r="438">
          <cell r="B438" t="str">
            <v>bSC10</v>
          </cell>
          <cell r="C438" t="str">
            <v xml:space="preserve">    Bongkar SC 10</v>
          </cell>
          <cell r="E438" t="str">
            <v>Unit</v>
          </cell>
        </row>
        <row r="439">
          <cell r="B439" t="str">
            <v>bSC11</v>
          </cell>
          <cell r="C439" t="str">
            <v xml:space="preserve">    Bongkar SC 11</v>
          </cell>
          <cell r="E439" t="str">
            <v>Unit</v>
          </cell>
        </row>
        <row r="440">
          <cell r="B440" t="str">
            <v>bSC12</v>
          </cell>
          <cell r="C440" t="str">
            <v xml:space="preserve">    Bongkar SC 12</v>
          </cell>
          <cell r="E440" t="str">
            <v>Unit</v>
          </cell>
        </row>
        <row r="441">
          <cell r="B441" t="str">
            <v>bCC1</v>
          </cell>
          <cell r="C441" t="str">
            <v xml:space="preserve">    Bongkar CC 1</v>
          </cell>
          <cell r="E441" t="str">
            <v>Unit</v>
          </cell>
        </row>
        <row r="442">
          <cell r="B442" t="str">
            <v>bCC11</v>
          </cell>
          <cell r="C442" t="str">
            <v xml:space="preserve">    Bongkar CC 1 - 1</v>
          </cell>
          <cell r="E442" t="str">
            <v>Unit</v>
          </cell>
        </row>
        <row r="443">
          <cell r="B443" t="str">
            <v>bCC1A</v>
          </cell>
          <cell r="C443" t="str">
            <v xml:space="preserve">    Bongkar CC 1 - A</v>
          </cell>
          <cell r="E443" t="str">
            <v>Unit</v>
          </cell>
        </row>
        <row r="444">
          <cell r="B444" t="str">
            <v>bCC1C</v>
          </cell>
          <cell r="C444" t="str">
            <v xml:space="preserve">    Bongkar CC 1 - C</v>
          </cell>
          <cell r="E444" t="str">
            <v>Unit</v>
          </cell>
        </row>
        <row r="445">
          <cell r="B445" t="str">
            <v>bCC2</v>
          </cell>
          <cell r="C445" t="str">
            <v xml:space="preserve">    Bongkar CC 2 </v>
          </cell>
          <cell r="E445" t="str">
            <v>Unit</v>
          </cell>
        </row>
        <row r="446">
          <cell r="B446" t="str">
            <v>bCC2A</v>
          </cell>
          <cell r="C446" t="str">
            <v xml:space="preserve">    Bongkar CC 2 - A</v>
          </cell>
          <cell r="E446" t="str">
            <v>Unit</v>
          </cell>
        </row>
        <row r="447">
          <cell r="B447" t="str">
            <v>bCC21</v>
          </cell>
          <cell r="C447" t="str">
            <v xml:space="preserve">    Bongkar CC 2 - 1</v>
          </cell>
          <cell r="E447" t="str">
            <v>Unit</v>
          </cell>
        </row>
        <row r="448">
          <cell r="B448" t="str">
            <v>bCC3</v>
          </cell>
          <cell r="C448" t="str">
            <v xml:space="preserve">    Bongkar CC 3</v>
          </cell>
          <cell r="E448" t="str">
            <v>Unit</v>
          </cell>
        </row>
        <row r="449">
          <cell r="B449" t="str">
            <v>bCC7</v>
          </cell>
          <cell r="C449" t="str">
            <v xml:space="preserve">    Bongkar CC 7</v>
          </cell>
          <cell r="E449" t="str">
            <v>Unit</v>
          </cell>
        </row>
        <row r="450">
          <cell r="B450" t="str">
            <v>bCC7A</v>
          </cell>
          <cell r="C450" t="str">
            <v xml:space="preserve">    Bongkar CC 7 - A</v>
          </cell>
          <cell r="E450" t="str">
            <v>Unit</v>
          </cell>
        </row>
        <row r="451">
          <cell r="B451" t="str">
            <v>bCC8</v>
          </cell>
          <cell r="C451" t="str">
            <v xml:space="preserve">    Bongkar CC 8</v>
          </cell>
          <cell r="E451" t="str">
            <v>Unit</v>
          </cell>
        </row>
        <row r="452">
          <cell r="B452" t="str">
            <v>bCC8A</v>
          </cell>
          <cell r="C452" t="str">
            <v xml:space="preserve">    Bongkar CC 8 - A</v>
          </cell>
          <cell r="E452" t="str">
            <v>Unit</v>
          </cell>
        </row>
        <row r="453">
          <cell r="B453" t="str">
            <v>bCC8B</v>
          </cell>
          <cell r="C453" t="str">
            <v xml:space="preserve">    Bongkar CC 8 - B</v>
          </cell>
          <cell r="E453" t="str">
            <v>Unit</v>
          </cell>
        </row>
        <row r="454">
          <cell r="B454" t="str">
            <v>bCC9</v>
          </cell>
          <cell r="C454" t="str">
            <v xml:space="preserve">    Bongkar CC 9</v>
          </cell>
          <cell r="E454" t="str">
            <v>Unit</v>
          </cell>
        </row>
        <row r="455">
          <cell r="B455" t="str">
            <v>bCC10</v>
          </cell>
          <cell r="C455" t="str">
            <v xml:space="preserve">    Bongkar CC 10</v>
          </cell>
          <cell r="E455" t="str">
            <v>Unit</v>
          </cell>
        </row>
        <row r="456">
          <cell r="B456" t="str">
            <v>bCC11</v>
          </cell>
          <cell r="C456" t="str">
            <v xml:space="preserve">    Bongkar CC 11</v>
          </cell>
          <cell r="E456" t="str">
            <v>Unit</v>
          </cell>
        </row>
        <row r="458">
          <cell r="B458" t="str">
            <v>bSM211</v>
          </cell>
          <cell r="C458" t="str">
            <v xml:space="preserve">    Bongkar SM 2 - 11</v>
          </cell>
          <cell r="E458" t="str">
            <v>Unit</v>
          </cell>
        </row>
        <row r="459">
          <cell r="B459" t="str">
            <v>bCM211</v>
          </cell>
          <cell r="C459" t="str">
            <v xml:space="preserve">    Bongkar CM 2 - 11</v>
          </cell>
          <cell r="E459" t="str">
            <v>Unit</v>
          </cell>
        </row>
        <row r="460">
          <cell r="B460" t="str">
            <v>bCM211M</v>
          </cell>
          <cell r="C460" t="str">
            <v xml:space="preserve">    Bongkar CM 2 - 11 M</v>
          </cell>
          <cell r="E460" t="str">
            <v>Unit</v>
          </cell>
        </row>
        <row r="461">
          <cell r="B461" t="str">
            <v>bCM212</v>
          </cell>
          <cell r="C461" t="str">
            <v xml:space="preserve">    Bongkar CM 2 - 12</v>
          </cell>
          <cell r="E461" t="str">
            <v>Unit</v>
          </cell>
        </row>
        <row r="462">
          <cell r="B462" t="str">
            <v>bCM212A</v>
          </cell>
          <cell r="C462" t="str">
            <v xml:space="preserve">    Bongkar CM 2 - 12A</v>
          </cell>
          <cell r="E462" t="str">
            <v>Unit</v>
          </cell>
        </row>
        <row r="463">
          <cell r="B463" t="str">
            <v>bCM215</v>
          </cell>
          <cell r="C463" t="str">
            <v xml:space="preserve">    Bongkar CM 2 - 15</v>
          </cell>
          <cell r="E463" t="str">
            <v>Unit</v>
          </cell>
        </row>
        <row r="464">
          <cell r="B464" t="str">
            <v>bCM34</v>
          </cell>
          <cell r="C464" t="str">
            <v xml:space="preserve">    Bongkar CM 3 - 4</v>
          </cell>
          <cell r="E464" t="str">
            <v>Unit</v>
          </cell>
        </row>
        <row r="465">
          <cell r="B465" t="str">
            <v>bCM52</v>
          </cell>
          <cell r="C465" t="str">
            <v xml:space="preserve">    Bongkar CM 5 - 2 ( Isolator Top Pole )</v>
          </cell>
          <cell r="E465" t="str">
            <v>Unit</v>
          </cell>
        </row>
        <row r="466">
          <cell r="B466" t="str">
            <v>bCM54</v>
          </cell>
          <cell r="C466" t="str">
            <v xml:space="preserve">    Bongkar CM 5 - 4 ( Adapter horisontal pad Pole ) </v>
          </cell>
          <cell r="E466" t="str">
            <v>Unit</v>
          </cell>
        </row>
        <row r="467">
          <cell r="B467" t="str">
            <v>bCM55</v>
          </cell>
          <cell r="C467" t="str">
            <v xml:space="preserve">    Bongkar CM 5 - 5 ( Adapter vertikal pada Cross Arm)</v>
          </cell>
          <cell r="E467" t="str">
            <v>Unit</v>
          </cell>
        </row>
        <row r="468">
          <cell r="B468" t="str">
            <v>bCM53</v>
          </cell>
          <cell r="C468" t="str">
            <v xml:space="preserve">    Bongkar CM 5 - 3 ( Pole Band )</v>
          </cell>
          <cell r="E468" t="str">
            <v>Unit</v>
          </cell>
        </row>
        <row r="469">
          <cell r="B469" t="str">
            <v>bCM56</v>
          </cell>
          <cell r="C469" t="str">
            <v xml:space="preserve">    Bongkar CM 5 - 6 ( Arrester )</v>
          </cell>
          <cell r="E469" t="str">
            <v>Unit</v>
          </cell>
        </row>
        <row r="470">
          <cell r="B470" t="str">
            <v>bCM59</v>
          </cell>
          <cell r="C470" t="str">
            <v xml:space="preserve">    Bongkar CM 5 - 9 ( FCO )</v>
          </cell>
          <cell r="E470" t="str">
            <v>Unit</v>
          </cell>
        </row>
        <row r="471">
          <cell r="B471" t="str">
            <v>bCM510</v>
          </cell>
          <cell r="C471" t="str">
            <v xml:space="preserve">    Bongkar CM 5 - 10</v>
          </cell>
          <cell r="E471" t="str">
            <v>Unit</v>
          </cell>
        </row>
        <row r="472">
          <cell r="B472" t="str">
            <v>bCM512</v>
          </cell>
          <cell r="C472" t="str">
            <v xml:space="preserve">    Bongkar CM 5 - 12</v>
          </cell>
          <cell r="E472" t="str">
            <v>Unit</v>
          </cell>
        </row>
        <row r="473">
          <cell r="B473" t="str">
            <v>bCM513</v>
          </cell>
          <cell r="C473" t="str">
            <v xml:space="preserve">    Bongkar CM 5 - 13</v>
          </cell>
          <cell r="E473" t="str">
            <v>Unit</v>
          </cell>
        </row>
        <row r="474">
          <cell r="B474" t="str">
            <v>bCM516</v>
          </cell>
          <cell r="C474" t="str">
            <v xml:space="preserve">    Bongkar CM 5 - 16</v>
          </cell>
          <cell r="E474" t="str">
            <v>Unit</v>
          </cell>
        </row>
        <row r="475">
          <cell r="B475" t="str">
            <v>bCM58</v>
          </cell>
          <cell r="C475" t="str">
            <v xml:space="preserve">    Bongkar CM 5 - 8 (Suspension dengan Pole band)</v>
          </cell>
          <cell r="E475" t="str">
            <v>Unit</v>
          </cell>
        </row>
        <row r="476">
          <cell r="B476" t="str">
            <v>bCM520</v>
          </cell>
          <cell r="C476" t="str">
            <v xml:space="preserve">    Bongkar CM 5 - 20 (Suspension  Pole band)</v>
          </cell>
          <cell r="E476" t="str">
            <v>Unit</v>
          </cell>
        </row>
        <row r="477">
          <cell r="B477" t="str">
            <v>bSM212</v>
          </cell>
          <cell r="C477" t="str">
            <v xml:space="preserve">    Bongkar SM  2 - 12</v>
          </cell>
          <cell r="E477" t="str">
            <v>Unit</v>
          </cell>
        </row>
        <row r="478">
          <cell r="B478" t="str">
            <v>bSM212A</v>
          </cell>
          <cell r="C478" t="str">
            <v xml:space="preserve">    Bongkar SM  2 - 12A</v>
          </cell>
          <cell r="E478" t="str">
            <v>Unit</v>
          </cell>
        </row>
        <row r="479">
          <cell r="B479" t="str">
            <v>bSM215</v>
          </cell>
          <cell r="C479" t="str">
            <v xml:space="preserve">    Bongkar SM  2 - 15</v>
          </cell>
          <cell r="E479" t="str">
            <v>Unit</v>
          </cell>
        </row>
        <row r="480">
          <cell r="B480" t="str">
            <v>bSM34</v>
          </cell>
          <cell r="C480" t="str">
            <v xml:space="preserve">    Bongkar SM  3 - 4</v>
          </cell>
          <cell r="E480" t="str">
            <v>Unit</v>
          </cell>
        </row>
        <row r="481">
          <cell r="B481" t="str">
            <v>bSM52</v>
          </cell>
          <cell r="C481" t="str">
            <v xml:space="preserve">    Bongkar SM 5 - 2 ( Isolator Top Pole )</v>
          </cell>
          <cell r="E481" t="str">
            <v>Unit</v>
          </cell>
        </row>
        <row r="482">
          <cell r="B482" t="str">
            <v>bSM54</v>
          </cell>
          <cell r="C482" t="str">
            <v xml:space="preserve">    Bongkar SM 5 - 4 ( Adapter horisontal pad Pole ) </v>
          </cell>
          <cell r="E482" t="str">
            <v>Unit</v>
          </cell>
        </row>
        <row r="483">
          <cell r="B483" t="str">
            <v>bSM55</v>
          </cell>
          <cell r="C483" t="str">
            <v xml:space="preserve">    Bongkar SM 5 - 5 ( Adapter vertikal pada Cross Arm)</v>
          </cell>
          <cell r="E483" t="str">
            <v>Unit</v>
          </cell>
        </row>
        <row r="484">
          <cell r="B484" t="str">
            <v>bSM53</v>
          </cell>
          <cell r="C484" t="str">
            <v xml:space="preserve">    Bongkar SM 5 - 3 ( Pole Band )</v>
          </cell>
          <cell r="E484" t="str">
            <v>Unit</v>
          </cell>
        </row>
        <row r="485">
          <cell r="B485" t="str">
            <v>bSM56</v>
          </cell>
          <cell r="C485" t="str">
            <v xml:space="preserve">    Bongkar SM 5 - 6 ( Arrester )</v>
          </cell>
          <cell r="E485" t="str">
            <v>Unit</v>
          </cell>
        </row>
        <row r="486">
          <cell r="B486" t="str">
            <v>bSM59</v>
          </cell>
          <cell r="C486" t="str">
            <v xml:space="preserve">    Bongkar SM 5 - 9 ( FCO )</v>
          </cell>
          <cell r="E486" t="str">
            <v>Unit</v>
          </cell>
        </row>
        <row r="487">
          <cell r="B487" t="str">
            <v>bSM510</v>
          </cell>
          <cell r="C487" t="str">
            <v xml:space="preserve">    Bongkar SM  5 - 10</v>
          </cell>
          <cell r="E487" t="str">
            <v>Unit</v>
          </cell>
        </row>
        <row r="488">
          <cell r="B488" t="str">
            <v>bSM512</v>
          </cell>
          <cell r="C488" t="str">
            <v xml:space="preserve">    Bongkar SM  5 - 12</v>
          </cell>
          <cell r="E488" t="str">
            <v>Unit</v>
          </cell>
        </row>
        <row r="489">
          <cell r="B489" t="str">
            <v>bSM513</v>
          </cell>
          <cell r="C489" t="str">
            <v xml:space="preserve">    Bongkar SM  5 - 13</v>
          </cell>
          <cell r="E489" t="str">
            <v>Unit</v>
          </cell>
        </row>
        <row r="490">
          <cell r="B490" t="str">
            <v>bSM516</v>
          </cell>
          <cell r="C490" t="str">
            <v xml:space="preserve">    Bongkar SM  5 - 16</v>
          </cell>
          <cell r="E490" t="str">
            <v>Unit</v>
          </cell>
        </row>
        <row r="491">
          <cell r="B491" t="str">
            <v>bSM58</v>
          </cell>
          <cell r="C491" t="str">
            <v xml:space="preserve">    Bongkar SM  5 - 8 ( Suspension dengan Pole band )</v>
          </cell>
          <cell r="E491" t="str">
            <v>Unit</v>
          </cell>
        </row>
        <row r="492">
          <cell r="B492" t="str">
            <v>bSM520</v>
          </cell>
          <cell r="C492" t="str">
            <v xml:space="preserve">    Bongkar SM  5 - 20 ( Suspension tanpa pole band )</v>
          </cell>
          <cell r="E492" t="str">
            <v>Unit</v>
          </cell>
        </row>
        <row r="493">
          <cell r="B493" t="str">
            <v>bm4010(357)</v>
          </cell>
          <cell r="C493" t="str">
            <v xml:space="preserve">    Bongkar M40 - 10 ( 35 - 70 ) "Tie Wire"</v>
          </cell>
          <cell r="E493" t="str">
            <v>Unit</v>
          </cell>
        </row>
        <row r="494">
          <cell r="B494" t="str">
            <v>bm4010(1524)</v>
          </cell>
          <cell r="C494" t="str">
            <v xml:space="preserve">    Bongkar M40 - 10 ( 150 - 240 ) "Tie Wire"</v>
          </cell>
          <cell r="E494" t="str">
            <v>Unit</v>
          </cell>
        </row>
        <row r="495">
          <cell r="B495" t="str">
            <v>M4211</v>
          </cell>
          <cell r="C495" t="str">
            <v xml:space="preserve">    Bongkar M42 - 11 ( String Calmp )</v>
          </cell>
          <cell r="E495" t="str">
            <v>Unit</v>
          </cell>
        </row>
        <row r="496">
          <cell r="B496" t="str">
            <v>bSE11</v>
          </cell>
          <cell r="C496" t="str">
            <v xml:space="preserve">    Bongkar SE  1 - 1</v>
          </cell>
          <cell r="E496" t="str">
            <v>Unit</v>
          </cell>
        </row>
        <row r="497">
          <cell r="B497" t="str">
            <v>bSE12</v>
          </cell>
          <cell r="C497" t="str">
            <v xml:space="preserve">    Bongkar SE  1 - 2</v>
          </cell>
          <cell r="E497" t="str">
            <v>Unit</v>
          </cell>
        </row>
        <row r="498">
          <cell r="B498" t="str">
            <v>bSE13</v>
          </cell>
          <cell r="C498" t="str">
            <v xml:space="preserve">    Bongkar SE  1 - 3</v>
          </cell>
          <cell r="E498" t="str">
            <v>Unit</v>
          </cell>
        </row>
        <row r="499">
          <cell r="B499" t="str">
            <v>bSE22</v>
          </cell>
          <cell r="C499" t="str">
            <v xml:space="preserve">    Bongkar SE  2 - 2</v>
          </cell>
          <cell r="E499" t="str">
            <v>Unit</v>
          </cell>
        </row>
        <row r="500">
          <cell r="B500" t="str">
            <v>bSE23</v>
          </cell>
          <cell r="C500" t="str">
            <v xml:space="preserve">    Bongkar SE  2 - 3</v>
          </cell>
          <cell r="E500" t="str">
            <v>Unit</v>
          </cell>
        </row>
        <row r="501">
          <cell r="B501" t="str">
            <v>bCE11</v>
          </cell>
          <cell r="C501" t="str">
            <v xml:space="preserve">    Bongkar CE 1 - 1</v>
          </cell>
          <cell r="E501" t="str">
            <v>Unit</v>
          </cell>
        </row>
        <row r="502">
          <cell r="B502" t="str">
            <v>bCE12</v>
          </cell>
          <cell r="C502" t="str">
            <v xml:space="preserve">    Bongkar CE 1 - 2</v>
          </cell>
          <cell r="E502" t="str">
            <v>Unit</v>
          </cell>
        </row>
        <row r="503">
          <cell r="B503" t="str">
            <v>bCE13</v>
          </cell>
          <cell r="C503" t="str">
            <v xml:space="preserve">    Bongkar CE 1 - 3</v>
          </cell>
          <cell r="E503" t="str">
            <v>Unit</v>
          </cell>
        </row>
        <row r="504">
          <cell r="B504" t="str">
            <v>bCE22</v>
          </cell>
          <cell r="C504" t="str">
            <v xml:space="preserve">    Bongkar CE 2 - 2</v>
          </cell>
          <cell r="E504" t="str">
            <v>Unit</v>
          </cell>
        </row>
        <row r="505">
          <cell r="B505" t="str">
            <v>bCE23</v>
          </cell>
          <cell r="C505" t="str">
            <v xml:space="preserve">    Bongkar CE 2 - 3</v>
          </cell>
          <cell r="E505" t="str">
            <v>Unit</v>
          </cell>
        </row>
        <row r="506">
          <cell r="B506" t="str">
            <v>bF12</v>
          </cell>
          <cell r="C506" t="str">
            <v xml:space="preserve">    Bongkar F 1 - 2</v>
          </cell>
          <cell r="E506" t="str">
            <v>Unit</v>
          </cell>
        </row>
        <row r="507">
          <cell r="B507" t="str">
            <v>bF13</v>
          </cell>
          <cell r="C507" t="str">
            <v xml:space="preserve">    Bongkar F 1 - 3</v>
          </cell>
          <cell r="E507" t="str">
            <v>Unit</v>
          </cell>
        </row>
        <row r="508">
          <cell r="B508" t="str">
            <v>bCM524</v>
          </cell>
          <cell r="C508" t="str">
            <v xml:space="preserve">    Bongkar CM 5 - 24 (RECLO    Bongkar SER 3 PHASA 20 KV, 560 A)</v>
          </cell>
          <cell r="E508" t="str">
            <v>Unit</v>
          </cell>
        </row>
        <row r="509">
          <cell r="B509" t="str">
            <v>bCM316</v>
          </cell>
          <cell r="C509" t="str">
            <v xml:space="preserve">    Bongkar CM 3 - 16 (ABSW)</v>
          </cell>
          <cell r="E509" t="str">
            <v>Unit</v>
          </cell>
        </row>
        <row r="510">
          <cell r="B510" t="str">
            <v>bppanper</v>
          </cell>
          <cell r="C510" t="str">
            <v xml:space="preserve">    Bongkar Penghalang Panjat dan Papan Peringatan</v>
          </cell>
          <cell r="E510" t="str">
            <v>Unit</v>
          </cell>
        </row>
        <row r="511">
          <cell r="B511" t="str">
            <v>bl1</v>
          </cell>
          <cell r="C511" t="str">
            <v xml:space="preserve">    Bongkar LVCB untuk satu jurusan </v>
          </cell>
          <cell r="E511" t="str">
            <v>Unit</v>
          </cell>
        </row>
        <row r="512">
          <cell r="B512" t="str">
            <v>bl2</v>
          </cell>
          <cell r="C512" t="str">
            <v xml:space="preserve">    Bongkar LVCB (CM 8 - A2) untuk dua jurusan</v>
          </cell>
          <cell r="E512" t="str">
            <v>Unit</v>
          </cell>
        </row>
        <row r="513">
          <cell r="B513" t="str">
            <v>bl3</v>
          </cell>
          <cell r="C513" t="str">
            <v xml:space="preserve">    Bongkar LVCB untuk tiga jurusan</v>
          </cell>
          <cell r="E513" t="str">
            <v>Unit</v>
          </cell>
        </row>
        <row r="514">
          <cell r="B514" t="str">
            <v>bSEc</v>
          </cell>
          <cell r="C514" t="str">
            <v xml:space="preserve">    Bongkar Sectionalizer 3 Phasa</v>
          </cell>
          <cell r="E514" t="str">
            <v>Unit</v>
          </cell>
        </row>
        <row r="515">
          <cell r="B515" t="str">
            <v>bl4</v>
          </cell>
          <cell r="C515" t="str">
            <v xml:space="preserve">    Bongkar LVCB untuk empat jurusan komplit dengan Perlengkapan     Bongkar SM /     Bongkar CM 8 - B2 untuk empat jurusan</v>
          </cell>
          <cell r="E515" t="str">
            <v>Unit</v>
          </cell>
        </row>
        <row r="517">
          <cell r="B517" t="str">
            <v>bsb1a</v>
          </cell>
          <cell r="C517" t="str">
            <v xml:space="preserve">    Bongkar SB 1 - AA'</v>
          </cell>
          <cell r="E517" t="str">
            <v>Unit</v>
          </cell>
        </row>
        <row r="518">
          <cell r="B518" t="str">
            <v>bsb2a</v>
          </cell>
          <cell r="C518" t="str">
            <v xml:space="preserve">    Bongkar SB 2 - AA'</v>
          </cell>
          <cell r="E518" t="str">
            <v>Unit</v>
          </cell>
        </row>
        <row r="519">
          <cell r="B519" t="str">
            <v>bsb3a</v>
          </cell>
          <cell r="C519" t="str">
            <v xml:space="preserve">    Bongkar SB 3 - AA'</v>
          </cell>
          <cell r="E519" t="str">
            <v>Unit</v>
          </cell>
        </row>
        <row r="520">
          <cell r="B520" t="str">
            <v>bsb4a</v>
          </cell>
          <cell r="C520" t="str">
            <v xml:space="preserve">    Bongkar SB 4 - AA'</v>
          </cell>
          <cell r="E520" t="str">
            <v>Unit</v>
          </cell>
        </row>
        <row r="521">
          <cell r="B521" t="str">
            <v>bsb5a</v>
          </cell>
          <cell r="C521" t="str">
            <v xml:space="preserve">    Bongkar SB 5 - AA'</v>
          </cell>
          <cell r="E521" t="str">
            <v>Unit</v>
          </cell>
        </row>
        <row r="522">
          <cell r="B522" t="str">
            <v>bsb7a</v>
          </cell>
          <cell r="C522" t="str">
            <v xml:space="preserve">    Bongkar SB 7 - AA'</v>
          </cell>
          <cell r="E522" t="str">
            <v>Unit</v>
          </cell>
        </row>
        <row r="523">
          <cell r="B523" t="str">
            <v>bsb8a</v>
          </cell>
          <cell r="C523" t="str">
            <v xml:space="preserve">    Bongkar SB 8 - AA'</v>
          </cell>
          <cell r="E523" t="str">
            <v>Unit</v>
          </cell>
        </row>
        <row r="524">
          <cell r="B524" t="str">
            <v>bcb1a</v>
          </cell>
          <cell r="C524" t="str">
            <v xml:space="preserve">    Bongkar cb 1 - AA'</v>
          </cell>
          <cell r="E524" t="str">
            <v>Unit</v>
          </cell>
        </row>
        <row r="525">
          <cell r="B525" t="str">
            <v>bcb2a</v>
          </cell>
          <cell r="C525" t="str">
            <v xml:space="preserve">    Bongkar cb 2 - AA'</v>
          </cell>
          <cell r="E525" t="str">
            <v>Unit</v>
          </cell>
        </row>
        <row r="526">
          <cell r="B526" t="str">
            <v>bcb3a</v>
          </cell>
          <cell r="C526" t="str">
            <v xml:space="preserve">    Bongkar cb 3 - AA'</v>
          </cell>
          <cell r="E526" t="str">
            <v>Unit</v>
          </cell>
        </row>
        <row r="527">
          <cell r="B527" t="str">
            <v>bcb4a</v>
          </cell>
          <cell r="C527" t="str">
            <v xml:space="preserve">    Bongkar cb 4 - AA'</v>
          </cell>
          <cell r="E527" t="str">
            <v>Unit</v>
          </cell>
        </row>
        <row r="528">
          <cell r="B528" t="str">
            <v>bcb5a</v>
          </cell>
          <cell r="C528" t="str">
            <v xml:space="preserve">    Bongkar cb 5 - AA'</v>
          </cell>
          <cell r="E528" t="str">
            <v>Unit</v>
          </cell>
        </row>
        <row r="529">
          <cell r="B529" t="str">
            <v>bcb7a</v>
          </cell>
          <cell r="C529" t="str">
            <v xml:space="preserve">    Bongkar cb 7 - AA'</v>
          </cell>
          <cell r="E529" t="str">
            <v>Unit</v>
          </cell>
        </row>
        <row r="530">
          <cell r="B530" t="str">
            <v>bcb8a</v>
          </cell>
          <cell r="C530" t="str">
            <v xml:space="preserve">    Bongkar cb 8 - AA'</v>
          </cell>
          <cell r="E530" t="str">
            <v>Unit</v>
          </cell>
        </row>
        <row r="532">
          <cell r="B532" t="str">
            <v>bCA1'</v>
          </cell>
          <cell r="C532" t="str">
            <v xml:space="preserve">   Bongkar CA 1'</v>
          </cell>
          <cell r="E532" t="str">
            <v>Unit</v>
          </cell>
        </row>
        <row r="533">
          <cell r="B533" t="str">
            <v>bCA2'</v>
          </cell>
          <cell r="C533" t="str">
            <v xml:space="preserve">   Bongkar CA 2'</v>
          </cell>
          <cell r="E533" t="str">
            <v>Unit</v>
          </cell>
        </row>
        <row r="534">
          <cell r="B534" t="str">
            <v>bCA3'</v>
          </cell>
          <cell r="C534" t="str">
            <v xml:space="preserve">   Bongkar CA 3'</v>
          </cell>
          <cell r="E534" t="str">
            <v>Unit</v>
          </cell>
        </row>
        <row r="535">
          <cell r="B535" t="str">
            <v>bCA4'</v>
          </cell>
          <cell r="C535" t="str">
            <v xml:space="preserve">   Bongkar CA 4'</v>
          </cell>
          <cell r="E535" t="str">
            <v>Unit</v>
          </cell>
        </row>
        <row r="536">
          <cell r="B536" t="str">
            <v>bCA5'</v>
          </cell>
          <cell r="C536" t="str">
            <v xml:space="preserve">   Bongkar CA 5'</v>
          </cell>
          <cell r="E536" t="str">
            <v>Unit</v>
          </cell>
        </row>
        <row r="537">
          <cell r="B537" t="str">
            <v>bCA51'</v>
          </cell>
          <cell r="C537" t="str">
            <v xml:space="preserve">   Bongkar CA 5 - 1'</v>
          </cell>
          <cell r="E537" t="str">
            <v>Unit</v>
          </cell>
        </row>
        <row r="538">
          <cell r="B538" t="str">
            <v>bCA52'</v>
          </cell>
          <cell r="C538" t="str">
            <v xml:space="preserve">   Bongkar CA 5 - 2'</v>
          </cell>
          <cell r="E538" t="str">
            <v>Unit</v>
          </cell>
        </row>
        <row r="539">
          <cell r="B539" t="str">
            <v>bCA53'</v>
          </cell>
          <cell r="C539" t="str">
            <v xml:space="preserve">   Bongkar CA 5 - 3'</v>
          </cell>
          <cell r="E539" t="str">
            <v>Unit</v>
          </cell>
        </row>
        <row r="540">
          <cell r="B540" t="str">
            <v>bCA54'</v>
          </cell>
          <cell r="C540" t="str">
            <v xml:space="preserve">   Bongkar CA 5 - 4'</v>
          </cell>
          <cell r="E540" t="str">
            <v>Unit</v>
          </cell>
        </row>
        <row r="541">
          <cell r="B541" t="str">
            <v>bCA6'</v>
          </cell>
          <cell r="C541" t="str">
            <v xml:space="preserve">   Bongkar CA 6'</v>
          </cell>
          <cell r="E541" t="str">
            <v>Unit</v>
          </cell>
        </row>
        <row r="542">
          <cell r="B542" t="str">
            <v>bCc1'</v>
          </cell>
          <cell r="C542" t="str">
            <v xml:space="preserve">   Bongkar CC 1'</v>
          </cell>
          <cell r="E542" t="str">
            <v>Unit</v>
          </cell>
        </row>
        <row r="543">
          <cell r="B543" t="str">
            <v>bCc1A'</v>
          </cell>
          <cell r="C543" t="str">
            <v xml:space="preserve">   Bongkar CC 1 - A'</v>
          </cell>
          <cell r="E543" t="str">
            <v>Unit</v>
          </cell>
        </row>
        <row r="544">
          <cell r="B544" t="str">
            <v>bCc2'</v>
          </cell>
          <cell r="C544" t="str">
            <v xml:space="preserve">   Bongkar CC 2'</v>
          </cell>
          <cell r="E544" t="str">
            <v>Unit</v>
          </cell>
        </row>
        <row r="545">
          <cell r="B545" t="str">
            <v>bCc2A'</v>
          </cell>
          <cell r="C545" t="str">
            <v xml:space="preserve">   Bongkar CC 2 - A'</v>
          </cell>
          <cell r="E545" t="str">
            <v>Unit</v>
          </cell>
        </row>
        <row r="546">
          <cell r="B546" t="str">
            <v>bCc21'</v>
          </cell>
          <cell r="C546" t="str">
            <v xml:space="preserve">   Bongkar CC 2 - 1'</v>
          </cell>
          <cell r="E546" t="str">
            <v>Unit</v>
          </cell>
        </row>
        <row r="547">
          <cell r="B547" t="str">
            <v>bCc3'</v>
          </cell>
          <cell r="C547" t="str">
            <v xml:space="preserve">   Bongkar CC 3'</v>
          </cell>
          <cell r="E547" t="str">
            <v>Unit</v>
          </cell>
        </row>
        <row r="548">
          <cell r="B548" t="str">
            <v>bCc7'</v>
          </cell>
          <cell r="C548" t="str">
            <v xml:space="preserve">   Bongkar CC 7'</v>
          </cell>
          <cell r="E548" t="str">
            <v>Unit</v>
          </cell>
        </row>
        <row r="549">
          <cell r="B549" t="str">
            <v>bCc7A'</v>
          </cell>
          <cell r="C549" t="str">
            <v xml:space="preserve">   Bongkar CC 7 - A'</v>
          </cell>
          <cell r="E549" t="str">
            <v>Unit</v>
          </cell>
        </row>
        <row r="550">
          <cell r="B550" t="str">
            <v>bCc8'</v>
          </cell>
          <cell r="C550" t="str">
            <v xml:space="preserve">   Bongkar CC 8'</v>
          </cell>
          <cell r="E550" t="str">
            <v>Unit</v>
          </cell>
        </row>
        <row r="551">
          <cell r="B551" t="str">
            <v>bCc8A'</v>
          </cell>
          <cell r="C551" t="str">
            <v xml:space="preserve">   Bongkar CC 8 - A'</v>
          </cell>
          <cell r="E551" t="str">
            <v>Unit</v>
          </cell>
        </row>
        <row r="552">
          <cell r="B552" t="str">
            <v>bCc8B'</v>
          </cell>
          <cell r="C552" t="str">
            <v xml:space="preserve">   Bongkar CC 8 - B'</v>
          </cell>
          <cell r="E552" t="str">
            <v>Unit</v>
          </cell>
        </row>
        <row r="553">
          <cell r="B553" t="str">
            <v>bCc8C'</v>
          </cell>
          <cell r="C553" t="str">
            <v xml:space="preserve">   Bongkar CC 8 - C'</v>
          </cell>
          <cell r="E553" t="str">
            <v>Unit</v>
          </cell>
        </row>
        <row r="554">
          <cell r="B554" t="str">
            <v>bCc9'</v>
          </cell>
          <cell r="C554" t="str">
            <v xml:space="preserve">   Bongkar CC 9'</v>
          </cell>
          <cell r="E554" t="str">
            <v>Unit</v>
          </cell>
        </row>
        <row r="555">
          <cell r="B555" t="str">
            <v>bCc10'</v>
          </cell>
          <cell r="C555" t="str">
            <v xml:space="preserve">   Bongkar CC 10'</v>
          </cell>
          <cell r="E555" t="str">
            <v>Unit</v>
          </cell>
        </row>
        <row r="556">
          <cell r="B556" t="str">
            <v>bCc11'</v>
          </cell>
          <cell r="C556" t="str">
            <v xml:space="preserve">   Bongkar CC 11'</v>
          </cell>
          <cell r="E556" t="str">
            <v>Unit</v>
          </cell>
        </row>
        <row r="557">
          <cell r="B557" t="str">
            <v>bSA1'</v>
          </cell>
          <cell r="C557" t="str">
            <v xml:space="preserve">   Bongkar SA  1'</v>
          </cell>
          <cell r="E557" t="str">
            <v>Unit</v>
          </cell>
        </row>
        <row r="558">
          <cell r="B558" t="str">
            <v>bSA2'</v>
          </cell>
          <cell r="C558" t="str">
            <v xml:space="preserve">   Bongkar SA  2'</v>
          </cell>
          <cell r="E558" t="str">
            <v>Unit</v>
          </cell>
        </row>
        <row r="559">
          <cell r="B559" t="str">
            <v>bSA3'</v>
          </cell>
          <cell r="C559" t="str">
            <v xml:space="preserve">   Bongkar SA  3'</v>
          </cell>
          <cell r="E559" t="str">
            <v>Unit</v>
          </cell>
        </row>
        <row r="560">
          <cell r="B560" t="str">
            <v>bSA4'</v>
          </cell>
          <cell r="C560" t="str">
            <v xml:space="preserve">   Bongkar SA  4'</v>
          </cell>
          <cell r="E560" t="str">
            <v>Unit</v>
          </cell>
        </row>
        <row r="561">
          <cell r="B561" t="str">
            <v>bSA5'</v>
          </cell>
          <cell r="C561" t="str">
            <v xml:space="preserve">   Bongkar SA  5'</v>
          </cell>
          <cell r="E561" t="str">
            <v>Unit</v>
          </cell>
        </row>
        <row r="562">
          <cell r="B562" t="str">
            <v>bSA51'</v>
          </cell>
          <cell r="C562" t="str">
            <v xml:space="preserve">   Bongkar SA  5 - 1'</v>
          </cell>
          <cell r="E562" t="str">
            <v>Unit</v>
          </cell>
        </row>
        <row r="563">
          <cell r="B563" t="str">
            <v>bSA52'</v>
          </cell>
          <cell r="C563" t="str">
            <v xml:space="preserve">   Bongkar SA  5 - 2'</v>
          </cell>
          <cell r="E563" t="str">
            <v>Unit</v>
          </cell>
        </row>
        <row r="564">
          <cell r="B564" t="str">
            <v>bSA53'</v>
          </cell>
          <cell r="C564" t="str">
            <v xml:space="preserve">   Bongkar SA  5 - 3'</v>
          </cell>
          <cell r="E564" t="str">
            <v>Unit</v>
          </cell>
        </row>
        <row r="565">
          <cell r="B565" t="str">
            <v>bSA54'</v>
          </cell>
          <cell r="C565" t="str">
            <v xml:space="preserve">   Bongkar SA  5 - 4'</v>
          </cell>
          <cell r="E565" t="str">
            <v>Unit</v>
          </cell>
        </row>
        <row r="566">
          <cell r="B566" t="str">
            <v>bSA6'</v>
          </cell>
          <cell r="C566" t="str">
            <v xml:space="preserve">   Bongkar SA  6'</v>
          </cell>
          <cell r="E566" t="str">
            <v>Unit</v>
          </cell>
        </row>
        <row r="567">
          <cell r="B567" t="str">
            <v>bSC1'</v>
          </cell>
          <cell r="C567" t="str">
            <v xml:space="preserve">   Bongkar SC  1'</v>
          </cell>
          <cell r="E567" t="str">
            <v>Unit</v>
          </cell>
        </row>
        <row r="568">
          <cell r="B568" t="str">
            <v>bSC1A'</v>
          </cell>
          <cell r="C568" t="str">
            <v xml:space="preserve">   Bongkar SC  1 - A'</v>
          </cell>
          <cell r="E568" t="str">
            <v>Unit</v>
          </cell>
        </row>
        <row r="569">
          <cell r="B569" t="str">
            <v>bSC2'</v>
          </cell>
          <cell r="C569" t="str">
            <v xml:space="preserve">   Bongkar SC  2'</v>
          </cell>
          <cell r="E569" t="str">
            <v>Unit</v>
          </cell>
        </row>
        <row r="570">
          <cell r="B570" t="str">
            <v>bSC2A'</v>
          </cell>
          <cell r="C570" t="str">
            <v xml:space="preserve">   Bongkar SC  2 - A'</v>
          </cell>
          <cell r="E570" t="str">
            <v>Unit</v>
          </cell>
        </row>
        <row r="571">
          <cell r="B571" t="str">
            <v>bSC21'</v>
          </cell>
          <cell r="C571" t="str">
            <v xml:space="preserve">   Bongkar SC  2 - 1'</v>
          </cell>
          <cell r="E571" t="str">
            <v>Unit</v>
          </cell>
        </row>
        <row r="572">
          <cell r="B572" t="str">
            <v>bSC3'</v>
          </cell>
          <cell r="C572" t="str">
            <v xml:space="preserve">   Bongkar SC  3'</v>
          </cell>
          <cell r="E572" t="str">
            <v>Unit</v>
          </cell>
        </row>
        <row r="573">
          <cell r="B573" t="str">
            <v>bSC7'</v>
          </cell>
          <cell r="C573" t="str">
            <v xml:space="preserve">   Bongkar SC  7'</v>
          </cell>
          <cell r="E573" t="str">
            <v>Unit</v>
          </cell>
        </row>
        <row r="574">
          <cell r="B574" t="str">
            <v>bSC7A'</v>
          </cell>
          <cell r="C574" t="str">
            <v xml:space="preserve">   Bongkar SC  7 - A'</v>
          </cell>
          <cell r="E574" t="str">
            <v>Unit</v>
          </cell>
        </row>
        <row r="575">
          <cell r="B575" t="str">
            <v>bSC8'</v>
          </cell>
          <cell r="C575" t="str">
            <v xml:space="preserve">   Bongkar SC  8'</v>
          </cell>
          <cell r="E575" t="str">
            <v>Unit</v>
          </cell>
        </row>
        <row r="576">
          <cell r="B576" t="str">
            <v>bSC8A'</v>
          </cell>
          <cell r="C576" t="str">
            <v xml:space="preserve">   Bongkar SC  8 - A'</v>
          </cell>
          <cell r="E576" t="str">
            <v>Unit</v>
          </cell>
        </row>
        <row r="577">
          <cell r="B577" t="str">
            <v>bSC8B'</v>
          </cell>
          <cell r="C577" t="str">
            <v xml:space="preserve">   Bongkar SC  8 - B'</v>
          </cell>
          <cell r="E577" t="str">
            <v>Unit</v>
          </cell>
        </row>
        <row r="578">
          <cell r="B578" t="str">
            <v>bSC8C'</v>
          </cell>
          <cell r="C578" t="str">
            <v xml:space="preserve">   Bongkar SC  8 - C'</v>
          </cell>
          <cell r="E578" t="str">
            <v>Unit</v>
          </cell>
        </row>
        <row r="579">
          <cell r="B579" t="str">
            <v>bSC9'</v>
          </cell>
          <cell r="C579" t="str">
            <v xml:space="preserve">   Bongkar SC  9'</v>
          </cell>
          <cell r="E579" t="str">
            <v>Unit</v>
          </cell>
        </row>
        <row r="580">
          <cell r="B580" t="str">
            <v>bSC10'</v>
          </cell>
          <cell r="C580" t="str">
            <v xml:space="preserve">   Bongkar SC  10'</v>
          </cell>
          <cell r="E580" t="str">
            <v>Unit</v>
          </cell>
        </row>
        <row r="581">
          <cell r="B581" t="str">
            <v>bSC11'</v>
          </cell>
          <cell r="C581" t="str">
            <v xml:space="preserve">   Bongkar SC  11'</v>
          </cell>
          <cell r="E581" t="str">
            <v>Unit</v>
          </cell>
        </row>
        <row r="583">
          <cell r="B583" t="str">
            <v>bmk32415</v>
          </cell>
          <cell r="C583" t="str">
            <v xml:space="preserve">    Bongkar TM 3 x AAAC 240 mm2 + 1 x 150 mm2</v>
          </cell>
          <cell r="E583" t="str">
            <v>kms</v>
          </cell>
        </row>
        <row r="584">
          <cell r="B584" t="str">
            <v>bmk32412</v>
          </cell>
          <cell r="C584" t="str">
            <v xml:space="preserve">    Bongkar TM 3 x AAAC 240 mm2 + 1 x 120 mm2</v>
          </cell>
          <cell r="E584" t="str">
            <v>kms</v>
          </cell>
        </row>
        <row r="585">
          <cell r="B585" t="str">
            <v>bmk324</v>
          </cell>
          <cell r="C585" t="str">
            <v xml:space="preserve">    Bongkar TM 3 x AAAC 240 mm2</v>
          </cell>
          <cell r="E585" t="str">
            <v>kms</v>
          </cell>
        </row>
        <row r="586">
          <cell r="B586" t="str">
            <v>bmk224</v>
          </cell>
          <cell r="C586" t="str">
            <v xml:space="preserve">    Bongkar TM 2 x AAAC 240 mm2</v>
          </cell>
          <cell r="E586" t="str">
            <v>kms</v>
          </cell>
        </row>
        <row r="587">
          <cell r="B587" t="str">
            <v>bmk31515</v>
          </cell>
          <cell r="C587" t="str">
            <v xml:space="preserve">    Bongkar TM 3 x AAAC 150 mm2 + 1 x 150 mm2</v>
          </cell>
          <cell r="E587" t="str">
            <v>kms</v>
          </cell>
        </row>
        <row r="588">
          <cell r="B588" t="str">
            <v>bmk3157</v>
          </cell>
          <cell r="C588" t="str">
            <v xml:space="preserve">    Bongkar TM 3 x AAAC 150 mm2 + 1 x 70 mm2</v>
          </cell>
          <cell r="E588" t="str">
            <v>kms</v>
          </cell>
        </row>
        <row r="589">
          <cell r="B589" t="str">
            <v>bmk315</v>
          </cell>
          <cell r="C589" t="str">
            <v xml:space="preserve">    Bongkar TM 3 x AAAC 150 mm2</v>
          </cell>
          <cell r="E589" t="str">
            <v>kms</v>
          </cell>
        </row>
        <row r="590">
          <cell r="B590" t="str">
            <v>bmk215</v>
          </cell>
          <cell r="C590" t="str">
            <v xml:space="preserve">    Bongkar TM 2 x AAAC 150 mm2</v>
          </cell>
          <cell r="E590" t="str">
            <v>kms</v>
          </cell>
        </row>
        <row r="591">
          <cell r="B591" t="str">
            <v>bmk377</v>
          </cell>
          <cell r="C591" t="str">
            <v xml:space="preserve">    Bongkar TM 3 x AAAC 70 mm2 + 1 x 70 mm2</v>
          </cell>
          <cell r="E591" t="str">
            <v>kms</v>
          </cell>
        </row>
        <row r="592">
          <cell r="B592" t="str">
            <v>bmk375</v>
          </cell>
          <cell r="C592" t="str">
            <v xml:space="preserve">    Bongkar TM 3 x AAAC 70 mm2 + 1 x 50 mm2</v>
          </cell>
          <cell r="E592" t="str">
            <v>kms</v>
          </cell>
        </row>
        <row r="593">
          <cell r="B593" t="str">
            <v>bmk3735</v>
          </cell>
          <cell r="C593" t="str">
            <v xml:space="preserve">    Bongkar TM 3 x AAAC 70 mm2 + 1 x 35 mm2</v>
          </cell>
          <cell r="E593" t="str">
            <v>kms</v>
          </cell>
        </row>
        <row r="594">
          <cell r="B594" t="str">
            <v>bmk37</v>
          </cell>
          <cell r="C594" t="str">
            <v xml:space="preserve">    Bongkar TM 3 x AAAC 70 mm2</v>
          </cell>
          <cell r="E594" t="str">
            <v>kms</v>
          </cell>
        </row>
        <row r="595">
          <cell r="B595" t="str">
            <v>bmk27</v>
          </cell>
          <cell r="C595" t="str">
            <v xml:space="preserve">    Bongkar TM 2 x AAAC 70 mm2</v>
          </cell>
          <cell r="E595" t="str">
            <v>kms</v>
          </cell>
        </row>
        <row r="596">
          <cell r="B596" t="str">
            <v>bmk33535</v>
          </cell>
          <cell r="C596" t="str">
            <v xml:space="preserve">    Bongkar TM 3 x AAAC 35 mm2 + 1 x 35 mm2</v>
          </cell>
          <cell r="E596" t="str">
            <v>kms</v>
          </cell>
        </row>
        <row r="597">
          <cell r="B597" t="str">
            <v>bmk335</v>
          </cell>
          <cell r="C597" t="str">
            <v xml:space="preserve">    Bongkar TM 3 x AAAC 35 mm2</v>
          </cell>
          <cell r="E597" t="str">
            <v>kms</v>
          </cell>
        </row>
        <row r="598">
          <cell r="B598" t="str">
            <v>bmk225</v>
          </cell>
          <cell r="C598" t="str">
            <v xml:space="preserve">    Bongkar TM 2 x AAAC 25 mm2</v>
          </cell>
          <cell r="E598" t="str">
            <v>kms</v>
          </cell>
        </row>
        <row r="599">
          <cell r="B599" t="str">
            <v>bmk235</v>
          </cell>
          <cell r="C599" t="str">
            <v xml:space="preserve">    Bongkar TM 2 x AAAC 35 mm2</v>
          </cell>
          <cell r="E599" t="str">
            <v>kms</v>
          </cell>
        </row>
        <row r="600">
          <cell r="B600" t="str">
            <v>bmk1157</v>
          </cell>
          <cell r="C600" t="str">
            <v xml:space="preserve">    Bongkar TM 1 x AAAC 150 mm2 + 1 x 70 mm2</v>
          </cell>
          <cell r="E600" t="str">
            <v>kms</v>
          </cell>
        </row>
        <row r="601">
          <cell r="B601" t="str">
            <v>bmk1127</v>
          </cell>
          <cell r="C601" t="str">
            <v xml:space="preserve">    Bongkar TM 1 x AAAC 120 mm2 + 1 x 70 mm2</v>
          </cell>
          <cell r="E601" t="str">
            <v>kms</v>
          </cell>
        </row>
        <row r="602">
          <cell r="B602" t="str">
            <v>bmk1177</v>
          </cell>
          <cell r="C602" t="str">
            <v xml:space="preserve">    Bongkar TM 1 x AAAC 70 mm2 + 1 x 70 mm2</v>
          </cell>
          <cell r="E602" t="str">
            <v>kms</v>
          </cell>
        </row>
        <row r="603">
          <cell r="B603" t="str">
            <v>bmk175</v>
          </cell>
          <cell r="C603" t="str">
            <v xml:space="preserve">    Bongkar TM 1 x AAAC 70 mm2 + 1 x 50 mm2</v>
          </cell>
          <cell r="E603" t="str">
            <v>kms</v>
          </cell>
        </row>
        <row r="604">
          <cell r="B604" t="str">
            <v>bmk1735</v>
          </cell>
          <cell r="C604" t="str">
            <v xml:space="preserve">    Bongkar TM 1 x AAAC 70 mm2 + 1 x 35 mm2</v>
          </cell>
          <cell r="E604" t="str">
            <v>kms</v>
          </cell>
        </row>
        <row r="605">
          <cell r="B605" t="str">
            <v>bmk13535</v>
          </cell>
          <cell r="C605" t="str">
            <v xml:space="preserve">    Bongkar TM 1 x AAAC 35 mm2 + 1 x 35 mm2</v>
          </cell>
          <cell r="E605" t="str">
            <v>kms</v>
          </cell>
        </row>
        <row r="606">
          <cell r="B606" t="str">
            <v>bmk17</v>
          </cell>
          <cell r="C606" t="str">
            <v xml:space="preserve">    Bongkar TM 1 x AAAC 70 mm2</v>
          </cell>
          <cell r="E606" t="str">
            <v>kms</v>
          </cell>
        </row>
        <row r="607">
          <cell r="B607" t="str">
            <v>bmk15</v>
          </cell>
          <cell r="C607" t="str">
            <v xml:space="preserve">    Bongkar TM 1 x AAAC 50 mm2</v>
          </cell>
          <cell r="E607" t="str">
            <v>kms</v>
          </cell>
        </row>
        <row r="608">
          <cell r="B608" t="str">
            <v>bmk135</v>
          </cell>
          <cell r="C608" t="str">
            <v xml:space="preserve">    Bongkar TM 1 x AAAC 35 mm2</v>
          </cell>
          <cell r="E608" t="str">
            <v>kms</v>
          </cell>
        </row>
        <row r="609">
          <cell r="B609" t="str">
            <v>bmk124</v>
          </cell>
          <cell r="C609" t="str">
            <v xml:space="preserve">    Bongkar TM 1 x AAAC 240 mm2</v>
          </cell>
          <cell r="E609" t="str">
            <v>kms</v>
          </cell>
        </row>
        <row r="610">
          <cell r="B610" t="str">
            <v>BNt17</v>
          </cell>
          <cell r="C610" t="str">
            <v xml:space="preserve">    Bongkar Netral  1 x AAAC 70 mm2</v>
          </cell>
          <cell r="E610" t="str">
            <v>kms</v>
          </cell>
        </row>
        <row r="611">
          <cell r="B611" t="str">
            <v>BNt15</v>
          </cell>
          <cell r="C611" t="str">
            <v xml:space="preserve">    Bongkar Netral  1 x AAAC 50 mm2</v>
          </cell>
          <cell r="E611" t="str">
            <v>kms</v>
          </cell>
        </row>
        <row r="612">
          <cell r="B612" t="str">
            <v>BNt135</v>
          </cell>
          <cell r="C612" t="str">
            <v xml:space="preserve">    Bongkar Netral  1 x AAAC 35 mm2</v>
          </cell>
          <cell r="E612" t="str">
            <v>kms</v>
          </cell>
        </row>
        <row r="613">
          <cell r="B613" t="str">
            <v>BMK125</v>
          </cell>
          <cell r="C613" t="str">
            <v xml:space="preserve">    Bongkar TM 1 x AAAC 25 mm2</v>
          </cell>
          <cell r="E613" t="str">
            <v>kms</v>
          </cell>
        </row>
        <row r="614">
          <cell r="E614" t="str">
            <v>kms</v>
          </cell>
        </row>
        <row r="615">
          <cell r="B615" t="str">
            <v>bsj5</v>
          </cell>
          <cell r="C615" t="str">
            <v xml:space="preserve">    Bongkar SJ 5</v>
          </cell>
          <cell r="E615" t="str">
            <v>Unit</v>
          </cell>
        </row>
        <row r="616">
          <cell r="B616" t="str">
            <v>bsj8</v>
          </cell>
          <cell r="C616" t="str">
            <v xml:space="preserve">    Bongkar SJ 8</v>
          </cell>
          <cell r="E616" t="str">
            <v>Unit</v>
          </cell>
        </row>
        <row r="617">
          <cell r="B617" t="str">
            <v>bsj6X</v>
          </cell>
          <cell r="C617" t="str">
            <v xml:space="preserve">    Bongkar SJ 6X</v>
          </cell>
          <cell r="E617" t="str">
            <v>Unit</v>
          </cell>
        </row>
        <row r="618">
          <cell r="B618" t="str">
            <v>bcj5</v>
          </cell>
          <cell r="C618" t="str">
            <v xml:space="preserve">    Bongkar CJ 5</v>
          </cell>
          <cell r="E618" t="str">
            <v>Unit</v>
          </cell>
        </row>
        <row r="619">
          <cell r="B619" t="str">
            <v>bcj8</v>
          </cell>
          <cell r="C619" t="str">
            <v xml:space="preserve">    Bongkar CJ 8</v>
          </cell>
          <cell r="E619" t="str">
            <v>Unit</v>
          </cell>
        </row>
        <row r="620">
          <cell r="B620" t="str">
            <v>bcj6X</v>
          </cell>
          <cell r="C620" t="str">
            <v xml:space="preserve">    Bongkar CJ 6X</v>
          </cell>
          <cell r="E620" t="str">
            <v>Unit</v>
          </cell>
        </row>
        <row r="621">
          <cell r="B621" t="str">
            <v>bsj6</v>
          </cell>
          <cell r="C621" t="str">
            <v xml:space="preserve">    Bongkar SJ  6</v>
          </cell>
          <cell r="E621" t="str">
            <v>Unit</v>
          </cell>
        </row>
        <row r="622">
          <cell r="B622" t="str">
            <v>bsj10</v>
          </cell>
          <cell r="C622" t="str">
            <v xml:space="preserve">    Bongkar SJ 10</v>
          </cell>
          <cell r="E622" t="str">
            <v>Unit</v>
          </cell>
        </row>
        <row r="623">
          <cell r="B623" t="str">
            <v>bcj6</v>
          </cell>
          <cell r="C623" t="str">
            <v xml:space="preserve">    Bongkar CJ 6</v>
          </cell>
          <cell r="E623" t="str">
            <v>Unit</v>
          </cell>
        </row>
        <row r="624">
          <cell r="B624" t="str">
            <v>bcj10</v>
          </cell>
          <cell r="C624" t="str">
            <v xml:space="preserve">    Bongkar CJ 10</v>
          </cell>
          <cell r="E624" t="str">
            <v>Unit</v>
          </cell>
        </row>
        <row r="626">
          <cell r="B626" t="str">
            <v>bB13B</v>
          </cell>
          <cell r="C626" t="str">
            <v xml:space="preserve">    Bongkar B 13 B</v>
          </cell>
          <cell r="E626" t="str">
            <v>Unit</v>
          </cell>
        </row>
        <row r="627">
          <cell r="B627" t="str">
            <v>bB13D</v>
          </cell>
          <cell r="C627" t="str">
            <v xml:space="preserve">    Bongkar B 13 D</v>
          </cell>
          <cell r="E627" t="str">
            <v>Unit</v>
          </cell>
        </row>
        <row r="628">
          <cell r="B628" t="str">
            <v>bCJ2</v>
          </cell>
          <cell r="C628" t="str">
            <v xml:space="preserve">    Bongkar CJ 2</v>
          </cell>
          <cell r="E628" t="str">
            <v>Unit</v>
          </cell>
        </row>
        <row r="629">
          <cell r="B629" t="str">
            <v>bJ5T</v>
          </cell>
          <cell r="C629" t="str">
            <v xml:space="preserve">    Bongkar J 5 T</v>
          </cell>
          <cell r="E629" t="str">
            <v>Unit</v>
          </cell>
        </row>
        <row r="630">
          <cell r="B630" t="str">
            <v>bB15B</v>
          </cell>
          <cell r="C630" t="str">
            <v xml:space="preserve">    Bongkar B 15 B</v>
          </cell>
          <cell r="E630" t="str">
            <v>Unit</v>
          </cell>
        </row>
        <row r="631">
          <cell r="B631" t="str">
            <v>bB15D</v>
          </cell>
          <cell r="C631" t="str">
            <v xml:space="preserve">    Bongkar B 15 D</v>
          </cell>
          <cell r="E631" t="str">
            <v>Unit</v>
          </cell>
        </row>
        <row r="632">
          <cell r="B632" t="str">
            <v>bCJ3</v>
          </cell>
          <cell r="C632" t="str">
            <v xml:space="preserve">    Bongkar CJ 3</v>
          </cell>
          <cell r="E632" t="str">
            <v>Unit</v>
          </cell>
        </row>
        <row r="633">
          <cell r="B633" t="str">
            <v>bJ7T</v>
          </cell>
          <cell r="C633" t="str">
            <v xml:space="preserve">    Bongkar J 7 T</v>
          </cell>
          <cell r="E633" t="str">
            <v>Unit</v>
          </cell>
        </row>
        <row r="634">
          <cell r="B634" t="str">
            <v>bB16B</v>
          </cell>
          <cell r="C634" t="str">
            <v xml:space="preserve">    Bongkar B 16 B</v>
          </cell>
          <cell r="E634" t="str">
            <v>Unit</v>
          </cell>
        </row>
        <row r="635">
          <cell r="B635" t="str">
            <v>bB16D</v>
          </cell>
          <cell r="C635" t="str">
            <v xml:space="preserve">    Bongkar B 16 D</v>
          </cell>
          <cell r="E635" t="str">
            <v>Unit</v>
          </cell>
        </row>
        <row r="636">
          <cell r="B636" t="str">
            <v>bCJ4</v>
          </cell>
          <cell r="C636" t="str">
            <v xml:space="preserve">    Bongkar CJ 4</v>
          </cell>
          <cell r="E636" t="str">
            <v>Unit</v>
          </cell>
        </row>
        <row r="637">
          <cell r="B637" t="str">
            <v>bJ6T</v>
          </cell>
          <cell r="C637" t="str">
            <v xml:space="preserve">    Bongkar J 6 T</v>
          </cell>
          <cell r="E637" t="str">
            <v>Unit</v>
          </cell>
        </row>
        <row r="638">
          <cell r="B638" t="str">
            <v>bMJ6T</v>
          </cell>
          <cell r="C638" t="str">
            <v xml:space="preserve">    Bongkar MJ 6 T</v>
          </cell>
          <cell r="E638" t="str">
            <v>Unit</v>
          </cell>
        </row>
        <row r="639">
          <cell r="B639" t="str">
            <v>bCJ4A</v>
          </cell>
          <cell r="C639" t="str">
            <v xml:space="preserve">    Bongkar CJ 4 A</v>
          </cell>
          <cell r="E639" t="str">
            <v>Unit</v>
          </cell>
        </row>
        <row r="640">
          <cell r="B640" t="str">
            <v>bB71B</v>
          </cell>
          <cell r="C640" t="str">
            <v xml:space="preserve">    Bongkar B 71 B</v>
          </cell>
          <cell r="E640" t="str">
            <v>Unit</v>
          </cell>
        </row>
        <row r="642">
          <cell r="B642" t="str">
            <v>brk277</v>
          </cell>
          <cell r="C642" t="str">
            <v xml:space="preserve">    Bongkar TR 2 x AAAC 70 mm2 + 1 x AAAC 70 mm2</v>
          </cell>
          <cell r="E642" t="str">
            <v>kms</v>
          </cell>
        </row>
        <row r="643">
          <cell r="B643" t="str">
            <v>brk2735</v>
          </cell>
          <cell r="C643" t="str">
            <v xml:space="preserve">    Bongkar TR 2 x AAAC 70 mm2 + 1 x AAAC 35 mm2</v>
          </cell>
          <cell r="E643" t="str">
            <v>kms</v>
          </cell>
        </row>
        <row r="644">
          <cell r="B644" t="str">
            <v>brk3735</v>
          </cell>
          <cell r="C644" t="str">
            <v xml:space="preserve">    Bongkar TR 3 x AAAC 70 mm2 + 1 x AAAC 35 mm2</v>
          </cell>
          <cell r="E644" t="str">
            <v>kms</v>
          </cell>
        </row>
        <row r="645">
          <cell r="B645" t="str">
            <v>brk377</v>
          </cell>
          <cell r="C645" t="str">
            <v xml:space="preserve">    Bongkar TR 3 x AAAC 70 mm2 + 1 x AAAC 70 mm2</v>
          </cell>
          <cell r="E645" t="str">
            <v>kms</v>
          </cell>
        </row>
        <row r="646">
          <cell r="B646" t="str">
            <v>brk17</v>
          </cell>
          <cell r="C646" t="str">
            <v xml:space="preserve">    Bongkar TR 1 x AAAC 70 mm2</v>
          </cell>
          <cell r="E646" t="str">
            <v>kms</v>
          </cell>
        </row>
        <row r="647">
          <cell r="B647" t="str">
            <v>brk27</v>
          </cell>
          <cell r="C647" t="str">
            <v xml:space="preserve">    Bongkar TR 2 x AAAC 70 mm2</v>
          </cell>
          <cell r="E647" t="str">
            <v>kms</v>
          </cell>
        </row>
        <row r="648">
          <cell r="B648" t="str">
            <v>brk25555</v>
          </cell>
          <cell r="C648" t="str">
            <v xml:space="preserve">    Bongkar TR 2 x AAAC 50 mm2 + 1 x AAAC 50 mm2</v>
          </cell>
          <cell r="E648" t="str">
            <v>kms</v>
          </cell>
        </row>
        <row r="649">
          <cell r="B649" t="str">
            <v>brk255</v>
          </cell>
          <cell r="C649" t="str">
            <v xml:space="preserve">    Bongkar TR 2 x AAAC 55 mm2</v>
          </cell>
          <cell r="E649" t="str">
            <v>kms</v>
          </cell>
        </row>
        <row r="650">
          <cell r="B650" t="str">
            <v>brk235</v>
          </cell>
          <cell r="C650" t="str">
            <v xml:space="preserve">    Bongkar TR 2 x AAAC 35 mm2</v>
          </cell>
          <cell r="E650" t="str">
            <v>kms</v>
          </cell>
        </row>
        <row r="651">
          <cell r="B651" t="str">
            <v>brk23535</v>
          </cell>
          <cell r="C651" t="str">
            <v xml:space="preserve">    Bongkar TR 2 x AAAC 35 mm2 + 1 x 35 AAAC 35 mm2</v>
          </cell>
          <cell r="E651" t="str">
            <v>kms</v>
          </cell>
        </row>
        <row r="652">
          <cell r="B652" t="str">
            <v>brk3715</v>
          </cell>
          <cell r="C652" t="str">
            <v xml:space="preserve">    Bongkar TR 3 x AAAC 70  + N 150 mm2</v>
          </cell>
          <cell r="E652" t="str">
            <v>kms</v>
          </cell>
        </row>
        <row r="653">
          <cell r="B653" t="str">
            <v>bk135</v>
          </cell>
          <cell r="C653" t="str">
            <v xml:space="preserve">    Bongkar 1 x AAAC 35 mm2</v>
          </cell>
          <cell r="E653" t="str">
            <v>kms</v>
          </cell>
        </row>
        <row r="654">
          <cell r="B654" t="str">
            <v>bk125</v>
          </cell>
          <cell r="C654" t="str">
            <v xml:space="preserve">    Bongkar 1 x AAAC 25 mm2</v>
          </cell>
          <cell r="E654" t="str">
            <v>kms</v>
          </cell>
        </row>
        <row r="656">
          <cell r="B656" t="str">
            <v>srk277</v>
          </cell>
          <cell r="C656" t="str">
            <v xml:space="preserve">    Saging TR 2 x AAAC 70 mm2 + 1 x AAAC 70 mm2</v>
          </cell>
          <cell r="E656" t="str">
            <v>kms</v>
          </cell>
        </row>
        <row r="657">
          <cell r="B657" t="str">
            <v>srk2735</v>
          </cell>
          <cell r="C657" t="str">
            <v xml:space="preserve">    Saging TR 2 x AAAC 70 mm2 + 1 x AAAC 35 mm2</v>
          </cell>
          <cell r="E657" t="str">
            <v>kms</v>
          </cell>
        </row>
        <row r="658">
          <cell r="B658" t="str">
            <v>srk3735</v>
          </cell>
          <cell r="C658" t="str">
            <v xml:space="preserve">    Saging TR 3 x AAAC 70 mm2 + 1 x AAAC 35 mm2</v>
          </cell>
          <cell r="E658" t="str">
            <v>kms</v>
          </cell>
        </row>
        <row r="659">
          <cell r="B659" t="str">
            <v>srk377</v>
          </cell>
          <cell r="C659" t="str">
            <v xml:space="preserve">    Saging TR 3 x AAAC 70 mm2 + 1 x AAAC70 mm2</v>
          </cell>
          <cell r="E659" t="str">
            <v>kms</v>
          </cell>
        </row>
        <row r="660">
          <cell r="B660" t="str">
            <v>Srk17</v>
          </cell>
          <cell r="C660" t="str">
            <v xml:space="preserve">    Saging TR 1 x AAAC 70 mm2</v>
          </cell>
          <cell r="E660" t="str">
            <v>kms</v>
          </cell>
        </row>
        <row r="661">
          <cell r="B661" t="str">
            <v>srk27</v>
          </cell>
          <cell r="C661" t="str">
            <v xml:space="preserve">    Saging TR 2 x AAAC 70 mm2</v>
          </cell>
          <cell r="E661" t="str">
            <v>kms</v>
          </cell>
        </row>
        <row r="662">
          <cell r="B662" t="str">
            <v>srk25555</v>
          </cell>
          <cell r="C662" t="str">
            <v xml:space="preserve">    Saging TR 2 x AAAC 55 mm2 + 1 x AAAC 55 mm2</v>
          </cell>
          <cell r="E662" t="str">
            <v>kms</v>
          </cell>
        </row>
        <row r="663">
          <cell r="B663" t="str">
            <v>srk255</v>
          </cell>
          <cell r="C663" t="str">
            <v xml:space="preserve">    Saging TR 2 x AAAC 55 mm2</v>
          </cell>
          <cell r="E663" t="str">
            <v>kms</v>
          </cell>
        </row>
        <row r="664">
          <cell r="B664" t="str">
            <v>srk235</v>
          </cell>
          <cell r="C664" t="str">
            <v xml:space="preserve">    Saging TR 2 x AAAC 35 mm2</v>
          </cell>
          <cell r="E664" t="str">
            <v>kms</v>
          </cell>
        </row>
        <row r="665">
          <cell r="B665" t="str">
            <v>srk23535</v>
          </cell>
          <cell r="C665" t="str">
            <v xml:space="preserve">    Saging TR 2 x AAAC 35 mm2 + 1 x 35 AAAC 35 mm2</v>
          </cell>
          <cell r="E665" t="str">
            <v>kms</v>
          </cell>
        </row>
        <row r="666">
          <cell r="B666" t="str">
            <v>srk3715</v>
          </cell>
          <cell r="C666" t="str">
            <v xml:space="preserve">    Saging TR 3 x AAAC 70  + N 150 mm2</v>
          </cell>
          <cell r="E666" t="str">
            <v>kms</v>
          </cell>
        </row>
        <row r="668">
          <cell r="B668" t="str">
            <v>bTX642</v>
          </cell>
          <cell r="C668" t="str">
            <v xml:space="preserve">    Bongkar TX # 6, 4, 2</v>
          </cell>
          <cell r="E668" t="str">
            <v>kms</v>
          </cell>
        </row>
        <row r="669">
          <cell r="B669" t="str">
            <v>bTX1040</v>
          </cell>
          <cell r="C669" t="str">
            <v xml:space="preserve">    Bongkar TX # 1 / 0 &amp; # 4 / 0</v>
          </cell>
          <cell r="E669" t="str">
            <v>kms</v>
          </cell>
        </row>
        <row r="670">
          <cell r="B670" t="str">
            <v>bQX642</v>
          </cell>
          <cell r="C670" t="str">
            <v xml:space="preserve">    Bongkar QX # 6, 4, 2</v>
          </cell>
          <cell r="E670" t="str">
            <v>kms</v>
          </cell>
        </row>
        <row r="671">
          <cell r="B671" t="str">
            <v>bqx2040</v>
          </cell>
          <cell r="C671" t="str">
            <v xml:space="preserve">    Bongkar QX # 2 / 0 &amp; # 4 / 0</v>
          </cell>
          <cell r="E671" t="str">
            <v>kms</v>
          </cell>
        </row>
        <row r="672">
          <cell r="B672" t="str">
            <v>brl375</v>
          </cell>
          <cell r="C672" t="str">
            <v xml:space="preserve">    Bongkar LVTC 3 x 70 + N 50 mm2</v>
          </cell>
          <cell r="E672" t="str">
            <v>kms</v>
          </cell>
        </row>
        <row r="673">
          <cell r="B673" t="str">
            <v>brl275</v>
          </cell>
          <cell r="C673" t="str">
            <v xml:space="preserve">    Bongkar LVTC 2 x 70 + N 50 mm2</v>
          </cell>
          <cell r="E673" t="str">
            <v>kms</v>
          </cell>
        </row>
        <row r="674">
          <cell r="B674" t="str">
            <v>brl270</v>
          </cell>
          <cell r="C674" t="str">
            <v xml:space="preserve">    Bongkar LVTC 2 x 70 mm2</v>
          </cell>
          <cell r="E674" t="str">
            <v>kms</v>
          </cell>
        </row>
        <row r="675">
          <cell r="B675" t="str">
            <v>brl3535</v>
          </cell>
          <cell r="C675" t="str">
            <v xml:space="preserve">    Bongkar LVTC 3 x 50 + N 35 mm2</v>
          </cell>
          <cell r="E675" t="str">
            <v>kms</v>
          </cell>
        </row>
        <row r="676">
          <cell r="B676" t="str">
            <v>brl255</v>
          </cell>
          <cell r="C676" t="str">
            <v xml:space="preserve">    Bongkar LVTC 2 x 50 + N 50 mm2</v>
          </cell>
          <cell r="E676" t="str">
            <v>kms</v>
          </cell>
        </row>
        <row r="677">
          <cell r="B677" t="str">
            <v>brl2535</v>
          </cell>
          <cell r="C677" t="str">
            <v xml:space="preserve">    Bongkar LVTC 2 x 50 + N 35 mm2</v>
          </cell>
          <cell r="E677" t="str">
            <v>kms</v>
          </cell>
        </row>
        <row r="678">
          <cell r="B678" t="str">
            <v>brl2355</v>
          </cell>
          <cell r="C678" t="str">
            <v xml:space="preserve">    Bongkar LVTC 2 x 35 + N 50 mm2</v>
          </cell>
          <cell r="E678" t="str">
            <v>kms</v>
          </cell>
        </row>
        <row r="679">
          <cell r="B679" t="str">
            <v>brl23535</v>
          </cell>
          <cell r="C679" t="str">
            <v xml:space="preserve">    Bongkar LVTC 2 x 35 + N 35 mm2</v>
          </cell>
          <cell r="E679" t="str">
            <v>kms</v>
          </cell>
        </row>
        <row r="680">
          <cell r="B680" t="str">
            <v>brl22525</v>
          </cell>
          <cell r="C680" t="str">
            <v xml:space="preserve">    Bongkar LVTC 2 x 25 + N 25 mm2</v>
          </cell>
          <cell r="E680" t="str">
            <v>kms</v>
          </cell>
        </row>
        <row r="681">
          <cell r="B681" t="str">
            <v>brl216</v>
          </cell>
          <cell r="C681" t="str">
            <v xml:space="preserve">    Bongkar LVTC  2 x 16 mm2</v>
          </cell>
          <cell r="E681" t="str">
            <v>kms</v>
          </cell>
        </row>
        <row r="682">
          <cell r="B682" t="str">
            <v>brl225</v>
          </cell>
          <cell r="C682" t="str">
            <v xml:space="preserve">    Bongkar LVTC  2 x 25 mm2</v>
          </cell>
          <cell r="E682" t="str">
            <v>kms</v>
          </cell>
        </row>
        <row r="683">
          <cell r="B683" t="str">
            <v>brl235</v>
          </cell>
          <cell r="C683" t="str">
            <v xml:space="preserve">    Bongkar LVTC  2 x 35 mm2</v>
          </cell>
          <cell r="E683" t="str">
            <v>kms</v>
          </cell>
        </row>
        <row r="684">
          <cell r="B684" t="str">
            <v>brl416</v>
          </cell>
          <cell r="C684" t="str">
            <v xml:space="preserve">    Bongkar LVTC  3 x 16 + 16 mm2</v>
          </cell>
          <cell r="E684" t="str">
            <v>kms</v>
          </cell>
        </row>
        <row r="685">
          <cell r="B685" t="str">
            <v>brl210</v>
          </cell>
          <cell r="C685" t="str">
            <v xml:space="preserve">    Bongkar LVTC  2 x 10 mm2</v>
          </cell>
          <cell r="E685" t="str">
            <v>kms</v>
          </cell>
        </row>
        <row r="686">
          <cell r="B686" t="str">
            <v>brl3355</v>
          </cell>
          <cell r="C686" t="str">
            <v xml:space="preserve">    Bongkar LVTC  3 x 35 + N 50mm2</v>
          </cell>
          <cell r="E686" t="str">
            <v>kms</v>
          </cell>
        </row>
        <row r="687">
          <cell r="B687" t="str">
            <v>brl257</v>
          </cell>
          <cell r="C687" t="str">
            <v xml:space="preserve">    Bongkar LVTC 2 x 50 + N 70 mm2</v>
          </cell>
          <cell r="E687" t="str">
            <v>kms</v>
          </cell>
        </row>
        <row r="688">
          <cell r="B688" t="str">
            <v>brl33525</v>
          </cell>
          <cell r="C688" t="str">
            <v xml:space="preserve">    Bongkar LVTC 3 x 35 + N 25 mm2</v>
          </cell>
          <cell r="E688" t="str">
            <v>kms</v>
          </cell>
        </row>
        <row r="689">
          <cell r="B689" t="str">
            <v>brl33535</v>
          </cell>
          <cell r="C689" t="str">
            <v xml:space="preserve">    Bongkar LVTC 3 x 35 + N 35 mm2</v>
          </cell>
          <cell r="E689" t="str">
            <v>kms</v>
          </cell>
        </row>
        <row r="690">
          <cell r="B690" t="str">
            <v>brl32525</v>
          </cell>
          <cell r="C690" t="str">
            <v xml:space="preserve">    Bongkar LVTC 3 x 25 + N 25 mm2</v>
          </cell>
          <cell r="E690" t="str">
            <v>kms</v>
          </cell>
        </row>
        <row r="692">
          <cell r="B692" t="str">
            <v>sTX642</v>
          </cell>
          <cell r="C692" t="str">
            <v xml:space="preserve">    Saging TX # 6, 4, 2</v>
          </cell>
          <cell r="E692" t="str">
            <v>kms</v>
          </cell>
        </row>
        <row r="693">
          <cell r="B693" t="str">
            <v>sTX1040</v>
          </cell>
          <cell r="C693" t="str">
            <v xml:space="preserve">    Saging TX # 1 / 0 &amp; # 4 / 0</v>
          </cell>
          <cell r="E693" t="str">
            <v>kms</v>
          </cell>
        </row>
        <row r="694">
          <cell r="B694" t="str">
            <v>sQX642</v>
          </cell>
          <cell r="C694" t="str">
            <v xml:space="preserve">    Saging QX # 6, 4, 2</v>
          </cell>
          <cell r="E694" t="str">
            <v>kms</v>
          </cell>
        </row>
        <row r="695">
          <cell r="B695" t="str">
            <v>sqx2040</v>
          </cell>
          <cell r="C695" t="str">
            <v xml:space="preserve">    Saging QX # 2 / 0 &amp; # 4 / 0</v>
          </cell>
          <cell r="E695" t="str">
            <v>kms</v>
          </cell>
        </row>
        <row r="696">
          <cell r="B696" t="str">
            <v>srl375</v>
          </cell>
          <cell r="C696" t="str">
            <v xml:space="preserve">    Saging LVTC 3 x 70 + N 50 mm2</v>
          </cell>
          <cell r="E696" t="str">
            <v>kms</v>
          </cell>
        </row>
        <row r="697">
          <cell r="B697" t="str">
            <v>srl275</v>
          </cell>
          <cell r="C697" t="str">
            <v xml:space="preserve">    Saging LVTC 2 x 70 + N 50 mm2</v>
          </cell>
          <cell r="E697" t="str">
            <v>kms</v>
          </cell>
        </row>
        <row r="698">
          <cell r="B698" t="str">
            <v>srl270</v>
          </cell>
          <cell r="C698" t="str">
            <v xml:space="preserve">    saging LVTC 2 x 70 mm2</v>
          </cell>
          <cell r="E698" t="str">
            <v>kms</v>
          </cell>
        </row>
        <row r="699">
          <cell r="B699" t="str">
            <v>srl3535</v>
          </cell>
          <cell r="C699" t="str">
            <v xml:space="preserve">    Saging LVTC 3 x 50 + N 35 mm2</v>
          </cell>
          <cell r="E699" t="str">
            <v>kms</v>
          </cell>
        </row>
        <row r="700">
          <cell r="B700" t="str">
            <v>srl255</v>
          </cell>
          <cell r="C700" t="str">
            <v xml:space="preserve">    Saging LVTC 2 x 50 + N 50 mm2</v>
          </cell>
          <cell r="E700" t="str">
            <v>kms</v>
          </cell>
        </row>
        <row r="701">
          <cell r="B701" t="str">
            <v>srl2535</v>
          </cell>
          <cell r="C701" t="str">
            <v xml:space="preserve">    Saging LVTC 2 x 50 + N 35 mm2</v>
          </cell>
          <cell r="E701" t="str">
            <v>kms</v>
          </cell>
        </row>
        <row r="702">
          <cell r="B702" t="str">
            <v>srl2355</v>
          </cell>
          <cell r="C702" t="str">
            <v xml:space="preserve">    Saging LVTC 2 x 35 + N 50 mm2</v>
          </cell>
          <cell r="E702" t="str">
            <v>kms</v>
          </cell>
        </row>
        <row r="703">
          <cell r="B703" t="str">
            <v>srl23535</v>
          </cell>
          <cell r="C703" t="str">
            <v xml:space="preserve">    Saging LVTC 2 x 35 + N 35 mm2</v>
          </cell>
          <cell r="E703" t="str">
            <v>kms</v>
          </cell>
        </row>
        <row r="704">
          <cell r="B704" t="str">
            <v>srl22525</v>
          </cell>
          <cell r="C704" t="str">
            <v xml:space="preserve">    Saging LVTC 2 x 25 + N 25 mm2</v>
          </cell>
          <cell r="E704" t="str">
            <v>kms</v>
          </cell>
        </row>
        <row r="705">
          <cell r="B705" t="str">
            <v>srl216</v>
          </cell>
          <cell r="C705" t="str">
            <v xml:space="preserve">    Saging LVTC  2 x 16 mm2</v>
          </cell>
          <cell r="E705" t="str">
            <v>kms</v>
          </cell>
        </row>
        <row r="706">
          <cell r="B706" t="str">
            <v>srl225</v>
          </cell>
          <cell r="C706" t="str">
            <v xml:space="preserve">    saging LVTC  2 x 25 mm2</v>
          </cell>
          <cell r="E706" t="str">
            <v>kms</v>
          </cell>
        </row>
        <row r="707">
          <cell r="B707" t="str">
            <v>srl416</v>
          </cell>
          <cell r="C707" t="str">
            <v xml:space="preserve">    Saging LVTC  3 x 16 + 16 mm2</v>
          </cell>
          <cell r="E707" t="str">
            <v>kms</v>
          </cell>
        </row>
        <row r="708">
          <cell r="B708" t="str">
            <v>srl210</v>
          </cell>
          <cell r="C708" t="str">
            <v xml:space="preserve">    Saging LVTC  2 x 10 mm2</v>
          </cell>
          <cell r="E708" t="str">
            <v>kms</v>
          </cell>
        </row>
        <row r="709">
          <cell r="B709" t="str">
            <v>srl3355</v>
          </cell>
          <cell r="C709" t="str">
            <v xml:space="preserve">    Saging LVTC  3 x 35 + N 50 mm3</v>
          </cell>
          <cell r="E709" t="str">
            <v>kms</v>
          </cell>
        </row>
        <row r="710">
          <cell r="B710" t="str">
            <v>srl257</v>
          </cell>
          <cell r="C710" t="str">
            <v xml:space="preserve">    Saging LVTC 2 x 50 + N 70 mm2</v>
          </cell>
          <cell r="E710" t="str">
            <v>kms</v>
          </cell>
        </row>
        <row r="711">
          <cell r="B711" t="str">
            <v>srl33525</v>
          </cell>
          <cell r="C711" t="str">
            <v xml:space="preserve">    Saging LVTC 3 x 35 + N 25 mm2</v>
          </cell>
          <cell r="E711" t="str">
            <v>kms</v>
          </cell>
        </row>
        <row r="712">
          <cell r="B712" t="str">
            <v>srl33535</v>
          </cell>
          <cell r="C712" t="str">
            <v xml:space="preserve">    Saging LVTC 3 x 35 + N 35 mm2</v>
          </cell>
          <cell r="E712" t="str">
            <v>kms</v>
          </cell>
        </row>
        <row r="713">
          <cell r="B713" t="str">
            <v>srl32525</v>
          </cell>
          <cell r="C713" t="str">
            <v xml:space="preserve">    Saging LVTC 3 x 25 + N 25 mm2</v>
          </cell>
          <cell r="E713" t="str">
            <v>kms</v>
          </cell>
        </row>
        <row r="715">
          <cell r="B715" t="str">
            <v>bsr1</v>
          </cell>
          <cell r="C715" t="str">
            <v xml:space="preserve">    Bongkar SR 1 PHASA</v>
          </cell>
          <cell r="E715" t="str">
            <v>Unit</v>
          </cell>
        </row>
        <row r="716">
          <cell r="B716" t="str">
            <v>bsr3</v>
          </cell>
          <cell r="C716" t="str">
            <v xml:space="preserve">    Bongkar SR 3 PHASA</v>
          </cell>
          <cell r="E716" t="str">
            <v>Unit</v>
          </cell>
        </row>
        <row r="718">
          <cell r="B718" t="str">
            <v>bpsr1</v>
          </cell>
          <cell r="C718" t="str">
            <v xml:space="preserve">    Bongkar dan Pasang SR 1 PHASA</v>
          </cell>
          <cell r="E718" t="str">
            <v>Unit</v>
          </cell>
        </row>
        <row r="719">
          <cell r="B719" t="str">
            <v>bpsr3</v>
          </cell>
          <cell r="C719" t="str">
            <v xml:space="preserve">    Bongkar dan Pasang SR 3 PHASA</v>
          </cell>
          <cell r="E719" t="str">
            <v>Unit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E721" t="str">
            <v>Unit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E722" t="str">
            <v>Unit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E723" t="str">
            <v>Unit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E724" t="str">
            <v>Unit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E725" t="str">
            <v>Unit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E726" t="str">
            <v>Unit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E727" t="str">
            <v>Unit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E728" t="str">
            <v>Unit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E729" t="str">
            <v>Unit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E730" t="str">
            <v>Unit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E731" t="str">
            <v>Unit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E732" t="str">
            <v>Unit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E733" t="str">
            <v>Unit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E734" t="str">
            <v>Unit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E735" t="str">
            <v>Unit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E736" t="str">
            <v>Unit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E737" t="str">
            <v>Unit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E738" t="str">
            <v>Unit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E739" t="str">
            <v>Unit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E740" t="str">
            <v>Unit</v>
          </cell>
        </row>
        <row r="743">
          <cell r="C743" t="str">
            <v>1.Pemasangan JTR</v>
          </cell>
        </row>
        <row r="744">
          <cell r="B744" t="str">
            <v>NFA375</v>
          </cell>
          <cell r="C744" t="str">
            <v>NFA2X-T 3 X 70mm2+ N50mm2</v>
          </cell>
          <cell r="D744">
            <v>0</v>
          </cell>
          <cell r="E744" t="str">
            <v>Mtr</v>
          </cell>
          <cell r="F744">
            <v>34150</v>
          </cell>
        </row>
        <row r="745">
          <cell r="B745" t="str">
            <v>NFA275</v>
          </cell>
          <cell r="C745" t="str">
            <v>NFA2X-T 2 x 70mm2+ N50mm2</v>
          </cell>
          <cell r="D745">
            <v>0</v>
          </cell>
          <cell r="E745" t="str">
            <v>Mtr</v>
          </cell>
          <cell r="F745">
            <v>26500</v>
          </cell>
        </row>
        <row r="746">
          <cell r="C746" t="str">
            <v xml:space="preserve">JUMLAH </v>
          </cell>
        </row>
        <row r="747">
          <cell r="C747" t="str">
            <v xml:space="preserve">Upah Pemasangan </v>
          </cell>
        </row>
        <row r="748">
          <cell r="B748" t="str">
            <v>PNFA375</v>
          </cell>
          <cell r="C748" t="str">
            <v>NFA2X-T 3 X 70mm2+ N50mm2</v>
          </cell>
          <cell r="D748">
            <v>0</v>
          </cell>
          <cell r="E748" t="str">
            <v>Mtr</v>
          </cell>
          <cell r="G748">
            <v>3094</v>
          </cell>
        </row>
        <row r="749">
          <cell r="B749" t="str">
            <v>PNFA275</v>
          </cell>
          <cell r="C749" t="str">
            <v>NFA2X-T 2 x 70mm2+ N50mm2</v>
          </cell>
          <cell r="D749">
            <v>0</v>
          </cell>
          <cell r="E749" t="str">
            <v>Mtr</v>
          </cell>
          <cell r="G749">
            <v>2915</v>
          </cell>
        </row>
        <row r="750">
          <cell r="C750" t="str">
            <v xml:space="preserve">JUMLAH </v>
          </cell>
        </row>
        <row r="752">
          <cell r="C752" t="str">
            <v>2.Pemasangan TRAFO</v>
          </cell>
        </row>
        <row r="753">
          <cell r="C753" t="str">
            <v xml:space="preserve"> CG105 - 50</v>
          </cell>
          <cell r="D753">
            <v>0</v>
          </cell>
          <cell r="E753" t="str">
            <v>unit</v>
          </cell>
        </row>
        <row r="754">
          <cell r="C754" t="str">
            <v xml:space="preserve"> Trafo 1Phasa csp 50 KVA</v>
          </cell>
          <cell r="D754">
            <v>0</v>
          </cell>
          <cell r="E754" t="str">
            <v>bh</v>
          </cell>
          <cell r="F754">
            <v>17397460</v>
          </cell>
        </row>
        <row r="755">
          <cell r="C755" t="str">
            <v xml:space="preserve"> Line Live Clamp</v>
          </cell>
          <cell r="D755">
            <v>0</v>
          </cell>
          <cell r="E755" t="str">
            <v>bh</v>
          </cell>
          <cell r="F755">
            <v>114000</v>
          </cell>
        </row>
        <row r="756">
          <cell r="C756" t="str">
            <v xml:space="preserve"> Bracket ( Hot Div Galvanized )</v>
          </cell>
          <cell r="D756">
            <v>0</v>
          </cell>
          <cell r="E756" t="str">
            <v>bh</v>
          </cell>
          <cell r="F756">
            <v>195000</v>
          </cell>
        </row>
        <row r="757">
          <cell r="C757" t="str">
            <v xml:space="preserve"> Compression Connector 70 - 70 cqmm</v>
          </cell>
          <cell r="D757">
            <v>0</v>
          </cell>
          <cell r="E757" t="str">
            <v>bh</v>
          </cell>
          <cell r="F757">
            <v>18500</v>
          </cell>
        </row>
        <row r="758">
          <cell r="C758" t="str">
            <v xml:space="preserve"> Compression Terminal lug</v>
          </cell>
          <cell r="D758">
            <v>0</v>
          </cell>
          <cell r="E758" t="str">
            <v>bh</v>
          </cell>
          <cell r="F758">
            <v>7397.6759999999995</v>
          </cell>
        </row>
        <row r="759">
          <cell r="C759" t="str">
            <v xml:space="preserve"> Sepatu kabel 70 mm2 AL/CU</v>
          </cell>
          <cell r="D759">
            <v>0</v>
          </cell>
          <cell r="E759" t="str">
            <v>bh</v>
          </cell>
          <cell r="F759">
            <v>46090</v>
          </cell>
        </row>
        <row r="760">
          <cell r="C760" t="str">
            <v xml:space="preserve"> Armour Rod for AAAC 70 mm2</v>
          </cell>
          <cell r="D760">
            <v>0</v>
          </cell>
          <cell r="E760" t="str">
            <v>bh</v>
          </cell>
          <cell r="F760">
            <v>30000</v>
          </cell>
        </row>
        <row r="761">
          <cell r="C761" t="str">
            <v xml:space="preserve"> Jumper Wire : </v>
          </cell>
        </row>
        <row r="762">
          <cell r="C762" t="str">
            <v xml:space="preserve">             1 . AAAC 70 mm2</v>
          </cell>
          <cell r="D762">
            <v>0</v>
          </cell>
          <cell r="E762" t="str">
            <v>mt</v>
          </cell>
          <cell r="F762">
            <v>7850</v>
          </cell>
        </row>
        <row r="763">
          <cell r="C763" t="str">
            <v xml:space="preserve">             2 . LVTC 2 X 70 + N.50 mm2</v>
          </cell>
          <cell r="D763">
            <v>0</v>
          </cell>
          <cell r="E763" t="str">
            <v>mt</v>
          </cell>
          <cell r="F763">
            <v>28659</v>
          </cell>
        </row>
        <row r="764">
          <cell r="C764" t="str">
            <v xml:space="preserve"> Ground Wire Cu 16 mm2</v>
          </cell>
          <cell r="D764">
            <v>0</v>
          </cell>
          <cell r="E764" t="str">
            <v>mt</v>
          </cell>
          <cell r="F764">
            <v>15000</v>
          </cell>
        </row>
        <row r="765">
          <cell r="C765" t="str">
            <v xml:space="preserve"> Upah Pemasangan</v>
          </cell>
          <cell r="D765">
            <v>0</v>
          </cell>
          <cell r="E765" t="str">
            <v>unit</v>
          </cell>
          <cell r="G765">
            <v>183053.52</v>
          </cell>
        </row>
        <row r="767">
          <cell r="C767" t="str">
            <v>CM 2-11</v>
          </cell>
          <cell r="D767">
            <v>0</v>
          </cell>
          <cell r="E767" t="str">
            <v>Unit</v>
          </cell>
          <cell r="F767">
            <v>115260</v>
          </cell>
          <cell r="G767">
            <v>29750</v>
          </cell>
        </row>
        <row r="768">
          <cell r="C768" t="str">
            <v xml:space="preserve">JUMLAH </v>
          </cell>
        </row>
        <row r="770">
          <cell r="C770" t="str">
            <v>Pemasangan JTM</v>
          </cell>
        </row>
        <row r="771">
          <cell r="C771" t="str">
            <v xml:space="preserve"> Pengadaan  A3C #70 mm2.  </v>
          </cell>
          <cell r="D771">
            <v>0.16420000000000001</v>
          </cell>
          <cell r="E771" t="str">
            <v>kms</v>
          </cell>
          <cell r="F771">
            <v>7850000</v>
          </cell>
        </row>
        <row r="772">
          <cell r="C772" t="str">
            <v>1 x AAAC 70 mm2 + 1 x 70 mm2</v>
          </cell>
          <cell r="D772">
            <v>0</v>
          </cell>
          <cell r="E772" t="str">
            <v>Mtr</v>
          </cell>
          <cell r="F772">
            <v>15700</v>
          </cell>
        </row>
        <row r="773">
          <cell r="C773" t="str">
            <v>1 x AAAC 70 mm2</v>
          </cell>
          <cell r="D773">
            <v>0</v>
          </cell>
          <cell r="E773" t="str">
            <v>Mtr</v>
          </cell>
          <cell r="F773">
            <v>7850</v>
          </cell>
        </row>
        <row r="775">
          <cell r="C775" t="str">
            <v xml:space="preserve">JUMLAH </v>
          </cell>
        </row>
        <row r="776">
          <cell r="C776" t="str">
            <v>Upah Pemasangan JTM</v>
          </cell>
        </row>
        <row r="777">
          <cell r="C777" t="str">
            <v xml:space="preserve"> Upah pemasangan 3 x AAAC 70 mm2+N70mm2</v>
          </cell>
          <cell r="D777">
            <v>3.5000000000000003E-2</v>
          </cell>
          <cell r="E777" t="str">
            <v>kms</v>
          </cell>
          <cell r="G777">
            <v>3215000</v>
          </cell>
        </row>
        <row r="779">
          <cell r="C779" t="str">
            <v xml:space="preserve">JUMLAH </v>
          </cell>
        </row>
        <row r="781">
          <cell r="C781" t="str">
            <v>Pemasangan Konstruksi JTM</v>
          </cell>
        </row>
        <row r="782">
          <cell r="C782" t="str">
            <v xml:space="preserve">P 12C' </v>
          </cell>
          <cell r="D782">
            <v>0</v>
          </cell>
          <cell r="E782" t="str">
            <v>Unit</v>
          </cell>
          <cell r="F782">
            <v>233596</v>
          </cell>
          <cell r="G782">
            <v>24409</v>
          </cell>
        </row>
        <row r="783">
          <cell r="C783" t="str">
            <v xml:space="preserve"> CC.1 - A</v>
          </cell>
          <cell r="D783">
            <v>2</v>
          </cell>
          <cell r="E783" t="str">
            <v>unit</v>
          </cell>
          <cell r="F783">
            <v>833289</v>
          </cell>
          <cell r="G783">
            <v>36245.394</v>
          </cell>
        </row>
        <row r="784">
          <cell r="C784" t="str">
            <v xml:space="preserve"> CC 7-A </v>
          </cell>
          <cell r="D784">
            <v>1</v>
          </cell>
          <cell r="E784" t="str">
            <v>unit</v>
          </cell>
          <cell r="F784">
            <v>1375473</v>
          </cell>
          <cell r="G784">
            <v>54185.435999999994</v>
          </cell>
        </row>
        <row r="785">
          <cell r="C785" t="str">
            <v>CA 2'</v>
          </cell>
          <cell r="D785">
            <v>0</v>
          </cell>
          <cell r="E785" t="str">
            <v>Unit</v>
          </cell>
          <cell r="F785">
            <v>430616</v>
          </cell>
          <cell r="G785">
            <v>20285</v>
          </cell>
        </row>
        <row r="786">
          <cell r="C786" t="str">
            <v>CA 3</v>
          </cell>
          <cell r="D786">
            <v>0</v>
          </cell>
          <cell r="E786" t="str">
            <v>Unit</v>
          </cell>
          <cell r="F786">
            <v>323951</v>
          </cell>
          <cell r="G786">
            <v>31941</v>
          </cell>
        </row>
        <row r="787">
          <cell r="C787" t="str">
            <v xml:space="preserve"> CC 8</v>
          </cell>
          <cell r="D787">
            <v>0</v>
          </cell>
          <cell r="E787" t="str">
            <v>unit</v>
          </cell>
          <cell r="F787">
            <v>2376282</v>
          </cell>
          <cell r="G787">
            <v>87867.018000000011</v>
          </cell>
        </row>
        <row r="788">
          <cell r="C788" t="str">
            <v xml:space="preserve"> SC 7 - A</v>
          </cell>
          <cell r="D788">
            <v>1</v>
          </cell>
          <cell r="E788" t="str">
            <v>unit</v>
          </cell>
          <cell r="F788">
            <v>1420473</v>
          </cell>
          <cell r="G788">
            <v>54185.435999999994</v>
          </cell>
        </row>
        <row r="789">
          <cell r="C789" t="str">
            <v xml:space="preserve"> CM5 - 6</v>
          </cell>
          <cell r="D789">
            <v>3</v>
          </cell>
          <cell r="E789" t="str">
            <v>unit</v>
          </cell>
          <cell r="F789">
            <v>580350</v>
          </cell>
          <cell r="G789">
            <v>31941.377999999997</v>
          </cell>
        </row>
        <row r="790">
          <cell r="C790" t="str">
            <v xml:space="preserve"> CM5 - 9</v>
          </cell>
          <cell r="D790">
            <v>3</v>
          </cell>
          <cell r="E790" t="str">
            <v>unit</v>
          </cell>
          <cell r="F790">
            <v>680212</v>
          </cell>
          <cell r="G790">
            <v>31941</v>
          </cell>
        </row>
        <row r="791">
          <cell r="C791" t="str">
            <v xml:space="preserve"> CM5 - 5</v>
          </cell>
          <cell r="D791">
            <v>2</v>
          </cell>
          <cell r="E791" t="str">
            <v>unit</v>
          </cell>
          <cell r="F791">
            <v>173992</v>
          </cell>
          <cell r="G791">
            <v>13636.026</v>
          </cell>
        </row>
        <row r="792">
          <cell r="C792" t="str">
            <v>CM5-3</v>
          </cell>
          <cell r="D792">
            <v>6</v>
          </cell>
          <cell r="E792" t="str">
            <v>Unit</v>
          </cell>
          <cell r="F792">
            <v>23500</v>
          </cell>
          <cell r="G792">
            <v>10249</v>
          </cell>
        </row>
        <row r="793">
          <cell r="C793" t="str">
            <v xml:space="preserve"> CM 5 - 12</v>
          </cell>
          <cell r="D793">
            <v>2</v>
          </cell>
          <cell r="E793" t="str">
            <v>unit</v>
          </cell>
          <cell r="F793">
            <v>186760</v>
          </cell>
          <cell r="G793">
            <v>31941</v>
          </cell>
        </row>
        <row r="794">
          <cell r="C794" t="str">
            <v xml:space="preserve"> CM 5 - 13</v>
          </cell>
          <cell r="D794">
            <v>2</v>
          </cell>
          <cell r="E794" t="str">
            <v>unit</v>
          </cell>
          <cell r="F794">
            <v>65616</v>
          </cell>
          <cell r="G794">
            <v>22390</v>
          </cell>
        </row>
        <row r="795">
          <cell r="C795" t="str">
            <v xml:space="preserve"> CM5 - 16</v>
          </cell>
          <cell r="D795">
            <v>5</v>
          </cell>
          <cell r="E795" t="str">
            <v>unit</v>
          </cell>
          <cell r="F795">
            <v>340142</v>
          </cell>
          <cell r="G795">
            <v>31941.377999999997</v>
          </cell>
        </row>
        <row r="796">
          <cell r="C796" t="str">
            <v xml:space="preserve"> CM2 - 12</v>
          </cell>
          <cell r="D796">
            <v>3</v>
          </cell>
          <cell r="E796" t="str">
            <v>unit</v>
          </cell>
          <cell r="F796">
            <v>33380</v>
          </cell>
          <cell r="G796">
            <v>6556</v>
          </cell>
        </row>
        <row r="797">
          <cell r="C797" t="str">
            <v xml:space="preserve"> CM2 - 12A</v>
          </cell>
          <cell r="D797">
            <v>0</v>
          </cell>
          <cell r="E797" t="str">
            <v>unit</v>
          </cell>
          <cell r="F797">
            <v>36380</v>
          </cell>
          <cell r="G797">
            <v>8841</v>
          </cell>
        </row>
        <row r="798">
          <cell r="C798" t="str">
            <v xml:space="preserve"> F1 - 2</v>
          </cell>
          <cell r="D798">
            <v>0</v>
          </cell>
          <cell r="E798" t="str">
            <v>unit</v>
          </cell>
          <cell r="F798">
            <v>107650</v>
          </cell>
          <cell r="G798">
            <v>19222</v>
          </cell>
        </row>
        <row r="799">
          <cell r="C799" t="str">
            <v xml:space="preserve"> SE1 - 2 ( 11m )</v>
          </cell>
          <cell r="D799">
            <v>0</v>
          </cell>
          <cell r="E799" t="str">
            <v>unit</v>
          </cell>
          <cell r="F799">
            <v>132313</v>
          </cell>
          <cell r="G799">
            <v>17023.446</v>
          </cell>
        </row>
        <row r="800">
          <cell r="C800" t="str">
            <v xml:space="preserve"> CM2 - 11</v>
          </cell>
          <cell r="D800">
            <v>1</v>
          </cell>
          <cell r="E800" t="str">
            <v>unit</v>
          </cell>
          <cell r="F800">
            <v>115260</v>
          </cell>
          <cell r="G800">
            <v>29750</v>
          </cell>
        </row>
        <row r="801">
          <cell r="C801" t="str">
            <v xml:space="preserve"> Sepatu kabel 70 mm2 AL/AL</v>
          </cell>
          <cell r="D801">
            <v>0</v>
          </cell>
          <cell r="E801" t="str">
            <v>bh</v>
          </cell>
          <cell r="F801">
            <v>6700</v>
          </cell>
        </row>
        <row r="802">
          <cell r="C802" t="str">
            <v>Hot Line Clamp</v>
          </cell>
          <cell r="D802">
            <v>3</v>
          </cell>
          <cell r="E802" t="str">
            <v>Bh</v>
          </cell>
          <cell r="F802">
            <v>40000</v>
          </cell>
        </row>
        <row r="803">
          <cell r="C803" t="str">
            <v xml:space="preserve">JUMLAH </v>
          </cell>
        </row>
        <row r="804">
          <cell r="C804" t="str">
            <v>Pemasangan Konstruksi JTR</v>
          </cell>
        </row>
        <row r="805">
          <cell r="C805" t="str">
            <v xml:space="preserve">JUMLAH </v>
          </cell>
        </row>
        <row r="806">
          <cell r="C806" t="str">
            <v xml:space="preserve"> Pengadaan NFA 2X-T 2x35+N 50 mm2.  </v>
          </cell>
          <cell r="D806">
            <v>0</v>
          </cell>
          <cell r="E806" t="str">
            <v>km</v>
          </cell>
          <cell r="F806">
            <v>15365000</v>
          </cell>
        </row>
        <row r="807">
          <cell r="C807" t="str">
            <v xml:space="preserve"> Upah pemasangan  NFA 2X-T 2x35+N 50 mm2</v>
          </cell>
          <cell r="D807">
            <v>0</v>
          </cell>
          <cell r="E807" t="str">
            <v>kms</v>
          </cell>
          <cell r="G807">
            <v>1206000</v>
          </cell>
        </row>
        <row r="808">
          <cell r="C808" t="str">
            <v xml:space="preserve">JUMLAH </v>
          </cell>
        </row>
        <row r="809">
          <cell r="C809" t="str">
            <v xml:space="preserve"> J7 - T ( CJ3 )</v>
          </cell>
          <cell r="D809">
            <v>0</v>
          </cell>
          <cell r="E809" t="str">
            <v>unit</v>
          </cell>
          <cell r="F809">
            <v>56788</v>
          </cell>
          <cell r="G809">
            <v>11074</v>
          </cell>
        </row>
        <row r="810">
          <cell r="C810" t="str">
            <v xml:space="preserve"> J6 - T ( CJ4 )</v>
          </cell>
          <cell r="D810">
            <v>0</v>
          </cell>
          <cell r="E810" t="str">
            <v>unit</v>
          </cell>
          <cell r="F810">
            <v>76724</v>
          </cell>
          <cell r="G810">
            <v>14379</v>
          </cell>
        </row>
        <row r="811">
          <cell r="C811" t="str">
            <v xml:space="preserve"> MJ6 - T ( CJ4 )</v>
          </cell>
          <cell r="D811">
            <v>0</v>
          </cell>
          <cell r="E811" t="str">
            <v>unit</v>
          </cell>
          <cell r="F811">
            <v>18016</v>
          </cell>
          <cell r="G811">
            <v>8035</v>
          </cell>
        </row>
        <row r="812">
          <cell r="C812" t="str">
            <v xml:space="preserve"> E1 - 2 ( 9m )</v>
          </cell>
          <cell r="D812">
            <v>0</v>
          </cell>
          <cell r="E812" t="str">
            <v>unit</v>
          </cell>
          <cell r="F812">
            <v>104007</v>
          </cell>
          <cell r="G812">
            <v>17023</v>
          </cell>
        </row>
        <row r="813">
          <cell r="C813" t="str">
            <v xml:space="preserve"> CM2 - 12</v>
          </cell>
          <cell r="D813">
            <v>0</v>
          </cell>
          <cell r="E813" t="str">
            <v>unit</v>
          </cell>
          <cell r="F813">
            <v>33380</v>
          </cell>
          <cell r="G813">
            <v>6556</v>
          </cell>
        </row>
        <row r="814">
          <cell r="C814" t="str">
            <v xml:space="preserve"> CM2 - 12A</v>
          </cell>
          <cell r="D814">
            <v>0</v>
          </cell>
          <cell r="E814" t="str">
            <v>unit</v>
          </cell>
          <cell r="F814">
            <v>36380</v>
          </cell>
          <cell r="G814">
            <v>8841</v>
          </cell>
        </row>
        <row r="815">
          <cell r="C815" t="str">
            <v xml:space="preserve"> F1 - 2</v>
          </cell>
          <cell r="D815">
            <v>0</v>
          </cell>
          <cell r="E815" t="str">
            <v>unit</v>
          </cell>
          <cell r="F815">
            <v>107650</v>
          </cell>
          <cell r="G815">
            <v>19222</v>
          </cell>
        </row>
        <row r="817">
          <cell r="C817" t="str">
            <v xml:space="preserve">JUMLAH </v>
          </cell>
        </row>
        <row r="820">
          <cell r="C820" t="str">
            <v>4 Pemasangan Trafo 3 phasa 1tiang</v>
          </cell>
        </row>
        <row r="821">
          <cell r="C821" t="str">
            <v>CG 312</v>
          </cell>
          <cell r="D821">
            <v>0</v>
          </cell>
          <cell r="E821" t="str">
            <v>Unit</v>
          </cell>
        </row>
        <row r="822">
          <cell r="C822" t="str">
            <v xml:space="preserve"> Trafo 3 Phasa 100 KVA</v>
          </cell>
          <cell r="D822">
            <v>0</v>
          </cell>
          <cell r="E822" t="str">
            <v>bh</v>
          </cell>
          <cell r="F822">
            <v>30245565</v>
          </cell>
        </row>
        <row r="823">
          <cell r="C823" t="str">
            <v xml:space="preserve"> Fuse Cut Out 20 KV ,100A</v>
          </cell>
          <cell r="D823">
            <v>0</v>
          </cell>
          <cell r="E823" t="str">
            <v>bh</v>
          </cell>
          <cell r="F823">
            <v>650000</v>
          </cell>
        </row>
        <row r="824">
          <cell r="C824" t="str">
            <v xml:space="preserve"> Lightning Arrester 20 KV , 5 KA</v>
          </cell>
          <cell r="D824">
            <v>0</v>
          </cell>
          <cell r="E824" t="str">
            <v>bh</v>
          </cell>
          <cell r="F824">
            <v>537500</v>
          </cell>
        </row>
        <row r="825">
          <cell r="C825" t="str">
            <v xml:space="preserve"> Steel Channel C NP 8 x 1.750</v>
          </cell>
          <cell r="D825">
            <v>0</v>
          </cell>
          <cell r="E825" t="str">
            <v>bh</v>
          </cell>
          <cell r="F825">
            <v>189000</v>
          </cell>
        </row>
        <row r="826">
          <cell r="C826" t="str">
            <v xml:space="preserve"> Steel Channel C NP 8 x 1.250</v>
          </cell>
          <cell r="D826">
            <v>0</v>
          </cell>
          <cell r="E826" t="str">
            <v>bh</v>
          </cell>
          <cell r="F826">
            <v>135000</v>
          </cell>
        </row>
        <row r="827">
          <cell r="C827" t="str">
            <v xml:space="preserve"> Steel Channel C NP 8 x 1.390</v>
          </cell>
          <cell r="D827">
            <v>0</v>
          </cell>
          <cell r="E827" t="str">
            <v>bh</v>
          </cell>
          <cell r="F827">
            <v>150120</v>
          </cell>
        </row>
        <row r="828">
          <cell r="C828" t="str">
            <v xml:space="preserve"> Steel L 70x70x7x1.250</v>
          </cell>
          <cell r="D828">
            <v>0</v>
          </cell>
          <cell r="E828" t="str">
            <v>bh</v>
          </cell>
          <cell r="F828">
            <v>114791</v>
          </cell>
        </row>
        <row r="829">
          <cell r="C829" t="str">
            <v xml:space="preserve"> Steel L 70x70x7x3.000</v>
          </cell>
          <cell r="D829">
            <v>0</v>
          </cell>
          <cell r="E829" t="str">
            <v>bh</v>
          </cell>
          <cell r="F829">
            <v>275499</v>
          </cell>
        </row>
        <row r="830">
          <cell r="C830" t="str">
            <v xml:space="preserve"> Bracket Transformer cluster and adapter</v>
          </cell>
          <cell r="D830">
            <v>0</v>
          </cell>
          <cell r="E830" t="str">
            <v>bh</v>
          </cell>
          <cell r="F830">
            <v>195000</v>
          </cell>
        </row>
        <row r="831">
          <cell r="C831" t="str">
            <v xml:space="preserve"> Cross Arm Steel  1.500</v>
          </cell>
          <cell r="D831">
            <v>0</v>
          </cell>
          <cell r="E831" t="str">
            <v>bh</v>
          </cell>
          <cell r="F831">
            <v>162000</v>
          </cell>
        </row>
        <row r="832">
          <cell r="C832" t="str">
            <v xml:space="preserve"> Brace Steel  550  mm2</v>
          </cell>
          <cell r="D832">
            <v>0</v>
          </cell>
          <cell r="E832" t="str">
            <v>bh</v>
          </cell>
          <cell r="F832">
            <v>15000</v>
          </cell>
        </row>
        <row r="833">
          <cell r="C833" t="str">
            <v xml:space="preserve"> Brace Steel  1.262  mm2</v>
          </cell>
          <cell r="D833">
            <v>0</v>
          </cell>
          <cell r="E833" t="str">
            <v>bh</v>
          </cell>
          <cell r="F833">
            <v>27500</v>
          </cell>
        </row>
        <row r="834">
          <cell r="C834" t="str">
            <v xml:space="preserve"> Pole Band Single Rack 8" atau 8 1/2"                    </v>
          </cell>
          <cell r="D834">
            <v>0</v>
          </cell>
          <cell r="E834" t="str">
            <v>bh</v>
          </cell>
          <cell r="F834">
            <v>23000</v>
          </cell>
        </row>
        <row r="835">
          <cell r="C835" t="str">
            <v xml:space="preserve"> Bolt Machine 5/8" as req,d</v>
          </cell>
          <cell r="D835">
            <v>0</v>
          </cell>
          <cell r="E835" t="str">
            <v>bh</v>
          </cell>
          <cell r="F835">
            <v>8052</v>
          </cell>
        </row>
        <row r="836">
          <cell r="C836" t="str">
            <v xml:space="preserve"> Bolt Machine / Bolt cariage 1/2" x 3/4"</v>
          </cell>
          <cell r="D836">
            <v>0</v>
          </cell>
          <cell r="E836" t="str">
            <v>bh</v>
          </cell>
          <cell r="F836">
            <v>4308</v>
          </cell>
        </row>
        <row r="837">
          <cell r="C837" t="str">
            <v xml:space="preserve"> Armour Rod for AAAC 240 mm2</v>
          </cell>
          <cell r="D837">
            <v>0</v>
          </cell>
          <cell r="E837" t="str">
            <v>bh</v>
          </cell>
          <cell r="F837">
            <v>60000</v>
          </cell>
        </row>
        <row r="838">
          <cell r="C838" t="str">
            <v xml:space="preserve"> Washer Square  2 1/4"</v>
          </cell>
          <cell r="D838">
            <v>0</v>
          </cell>
          <cell r="E838" t="str">
            <v>bh</v>
          </cell>
          <cell r="F838">
            <v>996</v>
          </cell>
        </row>
        <row r="839">
          <cell r="C839" t="str">
            <v xml:space="preserve"> Ground Wire Cu 16 mm2</v>
          </cell>
          <cell r="D839">
            <v>0</v>
          </cell>
          <cell r="E839" t="str">
            <v>mt</v>
          </cell>
          <cell r="F839">
            <v>15000</v>
          </cell>
        </row>
        <row r="840">
          <cell r="C840" t="str">
            <v xml:space="preserve"> Connector H type 70/70 mm2</v>
          </cell>
          <cell r="D840">
            <v>0</v>
          </cell>
          <cell r="E840" t="str">
            <v>bh</v>
          </cell>
          <cell r="F840">
            <v>18500</v>
          </cell>
        </row>
        <row r="841">
          <cell r="C841" t="str">
            <v xml:space="preserve">  Line Live Clamp</v>
          </cell>
          <cell r="D841">
            <v>0</v>
          </cell>
          <cell r="E841" t="str">
            <v>bh</v>
          </cell>
          <cell r="F841">
            <v>114000</v>
          </cell>
        </row>
        <row r="842">
          <cell r="C842" t="str">
            <v xml:space="preserve"> AAAC 70 mm2 u/jumper</v>
          </cell>
          <cell r="D842">
            <v>0</v>
          </cell>
          <cell r="E842" t="str">
            <v>mt</v>
          </cell>
          <cell r="F842">
            <v>7850</v>
          </cell>
        </row>
        <row r="843">
          <cell r="C843" t="str">
            <v xml:space="preserve"> Upah Pemasangan</v>
          </cell>
          <cell r="D843">
            <v>0</v>
          </cell>
          <cell r="E843" t="str">
            <v>unit</v>
          </cell>
          <cell r="G843">
            <v>640687.31999999995</v>
          </cell>
        </row>
        <row r="845">
          <cell r="C845" t="str">
            <v xml:space="preserve">LVCB 2 Jurusan </v>
          </cell>
          <cell r="D845">
            <v>0</v>
          </cell>
          <cell r="E845" t="str">
            <v>bh</v>
          </cell>
          <cell r="F845" t="str">
            <v>PLN</v>
          </cell>
          <cell r="G845">
            <v>302038</v>
          </cell>
        </row>
        <row r="846">
          <cell r="C846" t="str">
            <v>NT Fuse Base 400V,400A NH 1</v>
          </cell>
          <cell r="D846">
            <v>0</v>
          </cell>
          <cell r="E846" t="str">
            <v>bh</v>
          </cell>
          <cell r="F846" t="str">
            <v>PLN</v>
          </cell>
        </row>
        <row r="847">
          <cell r="C847" t="str">
            <v>NT Fuse Catrige,125A NH 1</v>
          </cell>
          <cell r="D847">
            <v>0</v>
          </cell>
          <cell r="E847" t="str">
            <v>bh</v>
          </cell>
          <cell r="F847" t="str">
            <v>PLN</v>
          </cell>
        </row>
        <row r="848">
          <cell r="C848" t="str">
            <v>Sepatu kabel AL/CU Ring 70mm2</v>
          </cell>
          <cell r="D848">
            <v>0</v>
          </cell>
          <cell r="E848" t="str">
            <v>bh</v>
          </cell>
          <cell r="F848">
            <v>45090</v>
          </cell>
        </row>
        <row r="849">
          <cell r="C849" t="str">
            <v xml:space="preserve"> Sepatu kabel 70 mm2 AL/AL</v>
          </cell>
          <cell r="D849">
            <v>0</v>
          </cell>
          <cell r="E849" t="str">
            <v>bh</v>
          </cell>
          <cell r="F849">
            <v>6700</v>
          </cell>
        </row>
        <row r="850">
          <cell r="C850" t="str">
            <v>CM 2-11</v>
          </cell>
          <cell r="D850">
            <v>0</v>
          </cell>
          <cell r="E850" t="str">
            <v>Unit</v>
          </cell>
          <cell r="F850">
            <v>115260</v>
          </cell>
          <cell r="G850">
            <v>29750</v>
          </cell>
        </row>
        <row r="851">
          <cell r="C851" t="str">
            <v xml:space="preserve">JUMLAH </v>
          </cell>
        </row>
        <row r="853">
          <cell r="F853" t="str">
            <v>JUMLAH TOTAL</v>
          </cell>
        </row>
        <row r="854">
          <cell r="F854" t="str">
            <v>PPN 10%</v>
          </cell>
        </row>
        <row r="855">
          <cell r="F855" t="str">
            <v>JUMLAH TOTAL</v>
          </cell>
        </row>
        <row r="857">
          <cell r="F857" t="str">
            <v>DI BULATKAN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BER"/>
      <sheetName val="per Unit"/>
      <sheetName val="per Feeder"/>
      <sheetName val="Sheet2"/>
      <sheetName val="gb"/>
      <sheetName val="Sheet1"/>
      <sheetName val="Peta"/>
      <sheetName val="aruskas"/>
      <sheetName val="Cover"/>
      <sheetName val="master rab"/>
      <sheetName val="Neraca seAPJ"/>
      <sheetName val="Rekap PMG."/>
      <sheetName val="APBN"/>
      <sheetName val="Jasa"/>
      <sheetName val="Mat"/>
      <sheetName val="HB2"/>
      <sheetName val="Sensitivitas"/>
      <sheetName val="sr"/>
      <sheetName val="Analisa"/>
      <sheetName val="Blangko Analisa"/>
      <sheetName val="Blangko RAB"/>
      <sheetName val="HPS"/>
      <sheetName val="impedansi"/>
      <sheetName val="entry REC  trip"/>
      <sheetName val="DTU"/>
      <sheetName val="JAN07"/>
      <sheetName val="Hal-1"/>
      <sheetName val="FORM-B"/>
      <sheetName val="x"/>
      <sheetName val="Sudah Berjalan"/>
      <sheetName val="LAIN2"/>
      <sheetName val="W-NAD"/>
      <sheetName val="Kamus"/>
      <sheetName val="01 A"/>
      <sheetName val="UshDeb00"/>
      <sheetName val="PMT"/>
      <sheetName val="LR"/>
      <sheetName val="Submission Form"/>
    </sheetNames>
    <sheetDataSet>
      <sheetData sheetId="0">
        <row r="3">
          <cell r="O3" t="str">
            <v>KALIBAKAL</v>
          </cell>
          <cell r="BB3" t="str">
            <v>RAWALO</v>
          </cell>
          <cell r="CH3" t="str">
            <v>WONOSOBO</v>
          </cell>
          <cell r="DD3" t="str">
            <v>GARUNG</v>
          </cell>
          <cell r="DG3" t="str">
            <v>MRICA</v>
          </cell>
          <cell r="EC3" t="str">
            <v>KWH SIAP JUAL DAN KWH JUAL</v>
          </cell>
        </row>
        <row r="4">
          <cell r="O4">
            <v>1</v>
          </cell>
          <cell r="Q4">
            <v>2</v>
          </cell>
          <cell r="S4">
            <v>3</v>
          </cell>
          <cell r="U4">
            <v>4</v>
          </cell>
          <cell r="W4">
            <v>5</v>
          </cell>
          <cell r="Y4">
            <v>6</v>
          </cell>
          <cell r="AA4">
            <v>7</v>
          </cell>
          <cell r="AC4" t="str">
            <v/>
          </cell>
          <cell r="AE4">
            <v>8</v>
          </cell>
          <cell r="AH4">
            <v>9</v>
          </cell>
          <cell r="AK4">
            <v>10</v>
          </cell>
          <cell r="AN4">
            <v>11</v>
          </cell>
          <cell r="AQ4">
            <v>12</v>
          </cell>
          <cell r="AT4">
            <v>13</v>
          </cell>
          <cell r="AW4" t="str">
            <v/>
          </cell>
          <cell r="AZ4" t="str">
            <v/>
          </cell>
          <cell r="BB4">
            <v>14</v>
          </cell>
          <cell r="BD4">
            <v>15</v>
          </cell>
          <cell r="BF4">
            <v>16</v>
          </cell>
          <cell r="BH4">
            <v>17</v>
          </cell>
          <cell r="BJ4">
            <v>18</v>
          </cell>
          <cell r="BM4">
            <v>19</v>
          </cell>
          <cell r="BP4">
            <v>20</v>
          </cell>
          <cell r="BS4">
            <v>21</v>
          </cell>
          <cell r="BV4">
            <v>22</v>
          </cell>
          <cell r="BY4">
            <v>23</v>
          </cell>
          <cell r="CB4">
            <v>24</v>
          </cell>
          <cell r="CE4">
            <v>25</v>
          </cell>
          <cell r="CH4">
            <v>26</v>
          </cell>
          <cell r="CJ4">
            <v>27</v>
          </cell>
          <cell r="CL4">
            <v>28</v>
          </cell>
          <cell r="CN4">
            <v>29</v>
          </cell>
          <cell r="CP4">
            <v>30</v>
          </cell>
          <cell r="CR4" t="str">
            <v/>
          </cell>
          <cell r="CT4">
            <v>30</v>
          </cell>
          <cell r="CV4">
            <v>31</v>
          </cell>
          <cell r="CY4">
            <v>32</v>
          </cell>
          <cell r="DB4">
            <v>33</v>
          </cell>
          <cell r="DE4">
            <v>34</v>
          </cell>
          <cell r="DG4">
            <v>35</v>
          </cell>
          <cell r="DI4">
            <v>36</v>
          </cell>
          <cell r="DK4">
            <v>37</v>
          </cell>
          <cell r="DM4" t="str">
            <v/>
          </cell>
          <cell r="DQ4">
            <v>38</v>
          </cell>
          <cell r="DT4">
            <v>39</v>
          </cell>
          <cell r="DW4">
            <v>40</v>
          </cell>
          <cell r="DZ4">
            <v>41</v>
          </cell>
          <cell r="EC4" t="str">
            <v/>
          </cell>
        </row>
        <row r="5">
          <cell r="O5" t="str">
            <v>KBL1</v>
          </cell>
          <cell r="Q5" t="str">
            <v>KBL2</v>
          </cell>
          <cell r="R5" t="str">
            <v>inc I</v>
          </cell>
          <cell r="S5" t="str">
            <v>KBL3</v>
          </cell>
          <cell r="T5" t="str">
            <v>inc II</v>
          </cell>
          <cell r="U5" t="str">
            <v>KBL4</v>
          </cell>
          <cell r="V5" t="str">
            <v>inc III</v>
          </cell>
          <cell r="W5" t="str">
            <v>KBL5</v>
          </cell>
          <cell r="X5" t="str">
            <v>PS I</v>
          </cell>
          <cell r="Y5" t="str">
            <v>KBL6</v>
          </cell>
          <cell r="Z5" t="str">
            <v>PS II</v>
          </cell>
          <cell r="AA5" t="str">
            <v>KBL7</v>
          </cell>
          <cell r="AB5" t="str">
            <v>ps III</v>
          </cell>
          <cell r="AC5" t="str">
            <v/>
          </cell>
          <cell r="AE5" t="str">
            <v>KBL01.174  (PBG-BMS)</v>
          </cell>
          <cell r="AH5" t="str">
            <v>KBL01.48  (PWT-BMS)</v>
          </cell>
          <cell r="AK5" t="str">
            <v>KBL03.192  (PWT-AJB)</v>
          </cell>
          <cell r="AN5" t="str">
            <v>KBL05.211 (PWT-PBG)</v>
          </cell>
          <cell r="AQ5" t="str">
            <v>G2-118  (PBG-TGL)</v>
          </cell>
          <cell r="AT5" t="str">
            <v>KBL07.035T03  (PWT-BMS)</v>
          </cell>
          <cell r="AW5" t="str">
            <v>KBL1/KBL5198S45T10 (PWT-PBG)</v>
          </cell>
          <cell r="AZ5" t="str">
            <v/>
          </cell>
          <cell r="BB5" t="str">
            <v>RWO1</v>
          </cell>
          <cell r="BC5" t="str">
            <v>inc I</v>
          </cell>
          <cell r="BD5" t="str">
            <v>RWO2</v>
          </cell>
          <cell r="BE5" t="str">
            <v>inc II</v>
          </cell>
          <cell r="BF5" t="str">
            <v>RWO3</v>
          </cell>
          <cell r="BG5" t="str">
            <v>ps I</v>
          </cell>
          <cell r="BH5" t="str">
            <v>RWO4</v>
          </cell>
          <cell r="BJ5" t="str">
            <v>RWO1.337  (WNG-AJB)</v>
          </cell>
          <cell r="BM5" t="str">
            <v>BM01.98  (AJB-TGL)</v>
          </cell>
          <cell r="BP5" t="str">
            <v>RWO2.194  (PWT-BMS)</v>
          </cell>
          <cell r="BS5" t="str">
            <v>RWO2.391S102  (BMS-CLP)</v>
          </cell>
          <cell r="BV5" t="str">
            <v>C3.386.218   (PWT-CLP)</v>
          </cell>
          <cell r="BY5" t="str">
            <v>RWO4.239.S73 (WNG-CLP)</v>
          </cell>
          <cell r="CB5" t="str">
            <v>MJG2.29T27S76 (WNG-SDJ)</v>
          </cell>
          <cell r="CE5" t="str">
            <v>MJG02.29T183  (WNG-MJG)</v>
          </cell>
          <cell r="CH5" t="str">
            <v>WBO1</v>
          </cell>
          <cell r="CI5" t="str">
            <v>inc I</v>
          </cell>
          <cell r="CJ5" t="str">
            <v>WBO2</v>
          </cell>
          <cell r="CK5" t="str">
            <v>inc II</v>
          </cell>
          <cell r="CL5" t="str">
            <v>WBO3</v>
          </cell>
          <cell r="CM5" t="str">
            <v>ps I</v>
          </cell>
          <cell r="CN5" t="str">
            <v>WBO4</v>
          </cell>
          <cell r="CP5" t="str">
            <v>WBO5/TULIS</v>
          </cell>
          <cell r="CR5" t="str">
            <v>inc</v>
          </cell>
          <cell r="CS5" t="str">
            <v>ps</v>
          </cell>
          <cell r="CT5" t="str">
            <v>DIENG02</v>
          </cell>
          <cell r="CV5" t="str">
            <v>D-207-66 (WBO-BJN)</v>
          </cell>
          <cell r="CY5" t="str">
            <v>WBO02.307 (WBO-MGL)</v>
          </cell>
          <cell r="DB5" t="str">
            <v>WBO04.155 (WBO-BJN)</v>
          </cell>
          <cell r="DD5" t="str">
            <v>ps</v>
          </cell>
          <cell r="DE5" t="str">
            <v>GRG1</v>
          </cell>
          <cell r="DF5" t="str">
            <v>inc</v>
          </cell>
          <cell r="DG5" t="str">
            <v>MRA1</v>
          </cell>
          <cell r="DH5" t="str">
            <v>inc I</v>
          </cell>
          <cell r="DI5" t="str">
            <v>MRA2</v>
          </cell>
          <cell r="DJ5" t="str">
            <v>inc II</v>
          </cell>
          <cell r="DK5" t="str">
            <v>MRA3</v>
          </cell>
          <cell r="DL5" t="str">
            <v>tapen</v>
          </cell>
          <cell r="DM5" t="str">
            <v/>
          </cell>
          <cell r="DQ5" t="str">
            <v>MRA2.424 (PBG-BMS)</v>
          </cell>
          <cell r="DT5" t="str">
            <v>MRA2.328 (BJN-BMS)</v>
          </cell>
          <cell r="DW5" t="str">
            <v>MRA3.557T147 (BJN-WBO)</v>
          </cell>
          <cell r="DZ5" t="str">
            <v xml:space="preserve"> MRA3.131U272 (BJN-PBG)</v>
          </cell>
          <cell r="EC5" t="str">
            <v>PWT KT</v>
          </cell>
          <cell r="EE5" t="str">
            <v>WBO</v>
          </cell>
          <cell r="EG5" t="str">
            <v>PBG</v>
          </cell>
          <cell r="EI5" t="str">
            <v>BJN</v>
          </cell>
          <cell r="EK5" t="str">
            <v>WNG</v>
          </cell>
          <cell r="EM5" t="str">
            <v>AJB</v>
          </cell>
          <cell r="EO5" t="str">
            <v>BMS</v>
          </cell>
          <cell r="EQ5" t="str">
            <v>KALIBAKAL</v>
          </cell>
          <cell r="ET5" t="str">
            <v>RAWALO</v>
          </cell>
          <cell r="EW5" t="str">
            <v>WONOSOBO</v>
          </cell>
          <cell r="EZ5" t="str">
            <v>DIENG</v>
          </cell>
          <cell r="FC5" t="str">
            <v>GARUNG</v>
          </cell>
          <cell r="FF5" t="str">
            <v>MRICA</v>
          </cell>
          <cell r="FI5" t="str">
            <v>TAPEN</v>
          </cell>
          <cell r="FJ5" t="str">
            <v>TULIS</v>
          </cell>
          <cell r="FK5" t="str">
            <v>KL.ANGET</v>
          </cell>
          <cell r="FL5" t="str">
            <v>KR.TENGAH</v>
          </cell>
          <cell r="FM5" t="str">
            <v/>
          </cell>
          <cell r="FO5" t="str">
            <v/>
          </cell>
        </row>
        <row r="6">
          <cell r="AE6" t="str">
            <v>PBG</v>
          </cell>
          <cell r="AF6" t="str">
            <v>BMS</v>
          </cell>
          <cell r="AG6" t="str">
            <v>JUAL</v>
          </cell>
          <cell r="AH6" t="str">
            <v>PWT</v>
          </cell>
          <cell r="AI6" t="str">
            <v>BMS</v>
          </cell>
          <cell r="AJ6" t="str">
            <v>JUAL</v>
          </cell>
          <cell r="AK6" t="str">
            <v>PWT</v>
          </cell>
          <cell r="AL6" t="str">
            <v>AJB</v>
          </cell>
          <cell r="AM6" t="str">
            <v>JUAL</v>
          </cell>
          <cell r="AN6" t="str">
            <v>PWT</v>
          </cell>
          <cell r="AO6" t="str">
            <v>PBG</v>
          </cell>
          <cell r="AP6" t="str">
            <v>JUAL</v>
          </cell>
          <cell r="AQ6" t="str">
            <v>PBG</v>
          </cell>
          <cell r="AR6" t="str">
            <v>TGL</v>
          </cell>
          <cell r="AS6" t="str">
            <v>JUAL</v>
          </cell>
          <cell r="AT6" t="str">
            <v>PWT</v>
          </cell>
          <cell r="AU6" t="str">
            <v>BMS</v>
          </cell>
          <cell r="AV6" t="str">
            <v>JUAL</v>
          </cell>
          <cell r="AW6" t="str">
            <v>PWT</v>
          </cell>
          <cell r="AX6" t="str">
            <v>PBG</v>
          </cell>
          <cell r="AY6" t="str">
            <v>JUAL</v>
          </cell>
          <cell r="AZ6" t="str">
            <v/>
          </cell>
          <cell r="BJ6" t="str">
            <v>WNG</v>
          </cell>
          <cell r="BK6" t="str">
            <v>AJB</v>
          </cell>
          <cell r="BL6" t="str">
            <v>JUAL</v>
          </cell>
          <cell r="BM6" t="str">
            <v>AJB</v>
          </cell>
          <cell r="BN6" t="str">
            <v>TGL</v>
          </cell>
          <cell r="BO6" t="str">
            <v>JUAL</v>
          </cell>
          <cell r="BP6" t="str">
            <v>PWT</v>
          </cell>
          <cell r="BQ6" t="str">
            <v>BMS</v>
          </cell>
          <cell r="BR6" t="str">
            <v>JUAL</v>
          </cell>
          <cell r="BS6" t="str">
            <v>BMS</v>
          </cell>
          <cell r="BT6" t="str">
            <v>CLP</v>
          </cell>
          <cell r="BU6" t="str">
            <v>JUAL</v>
          </cell>
          <cell r="BV6" t="str">
            <v>PWT</v>
          </cell>
          <cell r="BW6" t="str">
            <v>CLP</v>
          </cell>
          <cell r="BX6" t="str">
            <v>JUAL</v>
          </cell>
          <cell r="BY6" t="str">
            <v>WNG</v>
          </cell>
          <cell r="BZ6" t="str">
            <v>CLP</v>
          </cell>
          <cell r="CA6" t="str">
            <v>JUAL</v>
          </cell>
          <cell r="CB6" t="str">
            <v>WNG</v>
          </cell>
          <cell r="CC6" t="str">
            <v>SDJ</v>
          </cell>
          <cell r="CD6" t="str">
            <v>JUAL</v>
          </cell>
          <cell r="CE6" t="str">
            <v>WNG</v>
          </cell>
          <cell r="CF6" t="str">
            <v>MJG</v>
          </cell>
          <cell r="CG6" t="str">
            <v>JUAL</v>
          </cell>
          <cell r="CV6" t="str">
            <v>WBO</v>
          </cell>
          <cell r="CW6" t="str">
            <v>BJN</v>
          </cell>
          <cell r="CX6" t="str">
            <v>JUAL</v>
          </cell>
          <cell r="CY6" t="str">
            <v>WBO</v>
          </cell>
          <cell r="CZ6" t="str">
            <v>MGL</v>
          </cell>
          <cell r="DA6" t="str">
            <v>JUAL</v>
          </cell>
          <cell r="DB6" t="str">
            <v>WBO</v>
          </cell>
          <cell r="DC6" t="str">
            <v>BJN</v>
          </cell>
          <cell r="DQ6" t="str">
            <v>PBG</v>
          </cell>
          <cell r="DR6" t="str">
            <v>BMS</v>
          </cell>
          <cell r="DS6" t="str">
            <v>JUAL</v>
          </cell>
          <cell r="DT6" t="str">
            <v>BJN</v>
          </cell>
          <cell r="DU6" t="str">
            <v>BMS</v>
          </cell>
          <cell r="DV6" t="str">
            <v>JUAL</v>
          </cell>
          <cell r="DW6" t="str">
            <v>BJN</v>
          </cell>
          <cell r="DX6" t="str">
            <v>WBO</v>
          </cell>
          <cell r="DY6" t="str">
            <v>JUAL</v>
          </cell>
          <cell r="DZ6" t="str">
            <v>PBG</v>
          </cell>
          <cell r="EA6" t="str">
            <v>BJN</v>
          </cell>
          <cell r="EB6" t="str">
            <v>JUAL</v>
          </cell>
          <cell r="EC6" t="str">
            <v>TERIMA</v>
          </cell>
          <cell r="ED6" t="str">
            <v>JUAL</v>
          </cell>
          <cell r="EE6" t="str">
            <v>TERIMA</v>
          </cell>
          <cell r="EF6" t="str">
            <v>JUAL</v>
          </cell>
          <cell r="EG6" t="str">
            <v>TERIMA</v>
          </cell>
          <cell r="EH6" t="str">
            <v>JUAL</v>
          </cell>
          <cell r="EI6" t="str">
            <v>TERIMA</v>
          </cell>
          <cell r="EJ6" t="str">
            <v>JUAL</v>
          </cell>
          <cell r="EK6" t="str">
            <v>TERIMA</v>
          </cell>
          <cell r="EL6" t="str">
            <v>JUAL</v>
          </cell>
          <cell r="EM6" t="str">
            <v>TERIMA</v>
          </cell>
          <cell r="EN6" t="str">
            <v>JUAL</v>
          </cell>
          <cell r="EO6" t="str">
            <v>TERIMA</v>
          </cell>
          <cell r="EP6" t="str">
            <v>JUAL</v>
          </cell>
          <cell r="EQ6" t="str">
            <v>INC</v>
          </cell>
          <cell r="ER6" t="str">
            <v>PS</v>
          </cell>
          <cell r="ES6" t="str">
            <v>OUT</v>
          </cell>
          <cell r="ET6" t="str">
            <v>INC</v>
          </cell>
          <cell r="EU6" t="str">
            <v>PS</v>
          </cell>
          <cell r="EV6" t="str">
            <v>OUT</v>
          </cell>
          <cell r="EW6" t="str">
            <v>INC</v>
          </cell>
          <cell r="EX6" t="str">
            <v>PS</v>
          </cell>
          <cell r="EY6" t="str">
            <v>OUT</v>
          </cell>
          <cell r="EZ6" t="str">
            <v>INC</v>
          </cell>
          <cell r="FA6" t="str">
            <v>PS</v>
          </cell>
          <cell r="FB6" t="str">
            <v>OUT</v>
          </cell>
          <cell r="FC6" t="str">
            <v>INC</v>
          </cell>
          <cell r="FD6" t="str">
            <v>PS</v>
          </cell>
          <cell r="FE6" t="str">
            <v>OUT</v>
          </cell>
          <cell r="FF6" t="str">
            <v>INC</v>
          </cell>
          <cell r="FG6" t="str">
            <v>PS</v>
          </cell>
          <cell r="FH6" t="str">
            <v>OUT</v>
          </cell>
          <cell r="FO6" t="str">
            <v/>
          </cell>
        </row>
        <row r="7">
          <cell r="N7">
            <v>1</v>
          </cell>
          <cell r="O7">
            <v>2</v>
          </cell>
          <cell r="P7">
            <v>3</v>
          </cell>
          <cell r="Q7">
            <v>4</v>
          </cell>
          <cell r="R7">
            <v>5</v>
          </cell>
          <cell r="S7">
            <v>6</v>
          </cell>
          <cell r="T7">
            <v>7</v>
          </cell>
          <cell r="U7">
            <v>8</v>
          </cell>
          <cell r="V7">
            <v>9</v>
          </cell>
          <cell r="W7">
            <v>10</v>
          </cell>
          <cell r="X7">
            <v>11</v>
          </cell>
          <cell r="Y7">
            <v>12</v>
          </cell>
          <cell r="Z7">
            <v>13</v>
          </cell>
          <cell r="AA7">
            <v>14</v>
          </cell>
          <cell r="AB7">
            <v>15</v>
          </cell>
          <cell r="AE7">
            <v>16</v>
          </cell>
          <cell r="AF7">
            <v>17</v>
          </cell>
          <cell r="AH7">
            <v>18</v>
          </cell>
          <cell r="AI7">
            <v>19</v>
          </cell>
          <cell r="AK7">
            <v>20</v>
          </cell>
          <cell r="AL7">
            <v>21</v>
          </cell>
          <cell r="AN7">
            <v>22</v>
          </cell>
          <cell r="AO7">
            <v>23</v>
          </cell>
          <cell r="AQ7">
            <v>24</v>
          </cell>
          <cell r="AR7">
            <v>25</v>
          </cell>
          <cell r="AT7">
            <v>26</v>
          </cell>
          <cell r="AU7">
            <v>27</v>
          </cell>
          <cell r="AW7" t="str">
            <v/>
          </cell>
          <cell r="BB7">
            <v>28</v>
          </cell>
          <cell r="BC7">
            <v>29</v>
          </cell>
          <cell r="BD7">
            <v>30</v>
          </cell>
          <cell r="BE7">
            <v>31</v>
          </cell>
          <cell r="BF7">
            <v>32</v>
          </cell>
          <cell r="BG7">
            <v>33</v>
          </cell>
          <cell r="BH7">
            <v>34</v>
          </cell>
          <cell r="BI7">
            <v>35</v>
          </cell>
          <cell r="BJ7">
            <v>36</v>
          </cell>
          <cell r="BK7">
            <v>37</v>
          </cell>
          <cell r="BM7">
            <v>38</v>
          </cell>
          <cell r="BN7">
            <v>39</v>
          </cell>
          <cell r="BP7">
            <v>40</v>
          </cell>
          <cell r="BQ7">
            <v>41</v>
          </cell>
          <cell r="BS7">
            <v>42</v>
          </cell>
          <cell r="BT7">
            <v>43</v>
          </cell>
          <cell r="BV7">
            <v>44</v>
          </cell>
          <cell r="BW7">
            <v>45</v>
          </cell>
          <cell r="BY7">
            <v>46</v>
          </cell>
          <cell r="BZ7">
            <v>47</v>
          </cell>
          <cell r="CB7">
            <v>48</v>
          </cell>
          <cell r="CC7">
            <v>49</v>
          </cell>
          <cell r="CE7">
            <v>50</v>
          </cell>
          <cell r="CF7">
            <v>51</v>
          </cell>
          <cell r="CH7">
            <v>52</v>
          </cell>
          <cell r="CI7">
            <v>53</v>
          </cell>
          <cell r="CJ7">
            <v>54</v>
          </cell>
          <cell r="CK7">
            <v>55</v>
          </cell>
          <cell r="CL7">
            <v>56</v>
          </cell>
          <cell r="CM7">
            <v>57</v>
          </cell>
          <cell r="CN7">
            <v>58</v>
          </cell>
          <cell r="CO7">
            <v>59</v>
          </cell>
          <cell r="CP7">
            <v>60</v>
          </cell>
          <cell r="CQ7">
            <v>61</v>
          </cell>
          <cell r="CT7">
            <v>60</v>
          </cell>
          <cell r="CU7">
            <v>61</v>
          </cell>
          <cell r="CV7">
            <v>62</v>
          </cell>
          <cell r="CW7">
            <v>63</v>
          </cell>
          <cell r="CY7">
            <v>64</v>
          </cell>
          <cell r="CZ7">
            <v>65</v>
          </cell>
          <cell r="DB7">
            <v>66</v>
          </cell>
          <cell r="DC7">
            <v>67</v>
          </cell>
          <cell r="DE7">
            <v>68</v>
          </cell>
          <cell r="DF7">
            <v>69</v>
          </cell>
          <cell r="DG7">
            <v>70</v>
          </cell>
          <cell r="DH7">
            <v>71</v>
          </cell>
          <cell r="DI7">
            <v>72</v>
          </cell>
          <cell r="DJ7">
            <v>73</v>
          </cell>
          <cell r="DK7">
            <v>74</v>
          </cell>
          <cell r="DL7">
            <v>75</v>
          </cell>
          <cell r="DQ7">
            <v>76</v>
          </cell>
          <cell r="DR7">
            <v>77</v>
          </cell>
          <cell r="DT7">
            <v>78</v>
          </cell>
          <cell r="DU7">
            <v>79</v>
          </cell>
          <cell r="DW7">
            <v>80</v>
          </cell>
          <cell r="DX7">
            <v>81</v>
          </cell>
          <cell r="DZ7">
            <v>82</v>
          </cell>
          <cell r="EA7">
            <v>83</v>
          </cell>
          <cell r="EC7">
            <v>84</v>
          </cell>
          <cell r="ED7">
            <v>85</v>
          </cell>
          <cell r="EE7">
            <v>86</v>
          </cell>
          <cell r="EF7">
            <v>87</v>
          </cell>
          <cell r="EG7">
            <v>88</v>
          </cell>
          <cell r="EH7">
            <v>89</v>
          </cell>
          <cell r="EI7">
            <v>90</v>
          </cell>
          <cell r="EJ7">
            <v>91</v>
          </cell>
          <cell r="EK7">
            <v>92</v>
          </cell>
          <cell r="EL7">
            <v>93</v>
          </cell>
          <cell r="EM7">
            <v>94</v>
          </cell>
          <cell r="EN7">
            <v>95</v>
          </cell>
          <cell r="EO7">
            <v>96</v>
          </cell>
          <cell r="EP7">
            <v>97</v>
          </cell>
          <cell r="EQ7">
            <v>98</v>
          </cell>
          <cell r="ER7">
            <v>99</v>
          </cell>
          <cell r="ES7">
            <v>100</v>
          </cell>
          <cell r="ET7">
            <v>101</v>
          </cell>
          <cell r="EU7">
            <v>102</v>
          </cell>
          <cell r="EV7">
            <v>103</v>
          </cell>
          <cell r="EW7">
            <v>104</v>
          </cell>
          <cell r="EX7">
            <v>105</v>
          </cell>
          <cell r="EY7">
            <v>106</v>
          </cell>
          <cell r="EZ7">
            <v>107</v>
          </cell>
          <cell r="FA7">
            <v>108</v>
          </cell>
          <cell r="FB7">
            <v>109</v>
          </cell>
          <cell r="FC7">
            <v>107</v>
          </cell>
          <cell r="FD7">
            <v>108</v>
          </cell>
          <cell r="FE7">
            <v>109</v>
          </cell>
          <cell r="FF7">
            <v>110</v>
          </cell>
          <cell r="FG7">
            <v>111</v>
          </cell>
          <cell r="FH7">
            <v>112</v>
          </cell>
          <cell r="FI7">
            <v>113</v>
          </cell>
          <cell r="FJ7">
            <v>114</v>
          </cell>
          <cell r="FK7">
            <v>115</v>
          </cell>
          <cell r="FL7">
            <v>116</v>
          </cell>
        </row>
        <row r="8">
          <cell r="N8">
            <v>1</v>
          </cell>
          <cell r="O8">
            <v>2</v>
          </cell>
          <cell r="P8">
            <v>3</v>
          </cell>
          <cell r="Q8">
            <v>4</v>
          </cell>
          <cell r="R8">
            <v>5</v>
          </cell>
          <cell r="S8">
            <v>6</v>
          </cell>
          <cell r="T8">
            <v>7</v>
          </cell>
          <cell r="U8">
            <v>8</v>
          </cell>
          <cell r="V8">
            <v>9</v>
          </cell>
          <cell r="W8">
            <v>10</v>
          </cell>
          <cell r="X8">
            <v>11</v>
          </cell>
          <cell r="Y8">
            <v>12</v>
          </cell>
          <cell r="Z8">
            <v>13</v>
          </cell>
          <cell r="AA8">
            <v>14</v>
          </cell>
          <cell r="AB8">
            <v>15</v>
          </cell>
          <cell r="AC8">
            <v>16</v>
          </cell>
          <cell r="AD8">
            <v>17</v>
          </cell>
          <cell r="AE8">
            <v>18</v>
          </cell>
          <cell r="AF8">
            <v>19</v>
          </cell>
          <cell r="AG8">
            <v>20</v>
          </cell>
          <cell r="AH8">
            <v>21</v>
          </cell>
          <cell r="AI8">
            <v>22</v>
          </cell>
          <cell r="AJ8">
            <v>23</v>
          </cell>
          <cell r="AK8">
            <v>24</v>
          </cell>
          <cell r="AL8">
            <v>25</v>
          </cell>
          <cell r="AM8">
            <v>26</v>
          </cell>
          <cell r="AN8">
            <v>27</v>
          </cell>
          <cell r="AO8">
            <v>28</v>
          </cell>
          <cell r="AP8">
            <v>29</v>
          </cell>
          <cell r="AQ8">
            <v>30</v>
          </cell>
          <cell r="AR8">
            <v>31</v>
          </cell>
          <cell r="AS8">
            <v>32</v>
          </cell>
          <cell r="AT8">
            <v>33</v>
          </cell>
          <cell r="AU8">
            <v>34</v>
          </cell>
          <cell r="AV8">
            <v>35</v>
          </cell>
          <cell r="AW8">
            <v>36</v>
          </cell>
          <cell r="AX8">
            <v>37</v>
          </cell>
          <cell r="AY8">
            <v>38</v>
          </cell>
          <cell r="AZ8">
            <v>39</v>
          </cell>
          <cell r="BA8">
            <v>40</v>
          </cell>
          <cell r="BB8">
            <v>41</v>
          </cell>
          <cell r="BC8">
            <v>42</v>
          </cell>
          <cell r="BD8">
            <v>43</v>
          </cell>
          <cell r="BE8">
            <v>44</v>
          </cell>
          <cell r="BF8">
            <v>45</v>
          </cell>
          <cell r="BG8">
            <v>46</v>
          </cell>
          <cell r="BH8">
            <v>47</v>
          </cell>
          <cell r="BI8">
            <v>48</v>
          </cell>
          <cell r="BJ8">
            <v>49</v>
          </cell>
          <cell r="BK8">
            <v>50</v>
          </cell>
          <cell r="BL8">
            <v>51</v>
          </cell>
          <cell r="BM8">
            <v>52</v>
          </cell>
          <cell r="BN8">
            <v>53</v>
          </cell>
          <cell r="BO8">
            <v>54</v>
          </cell>
          <cell r="BP8">
            <v>55</v>
          </cell>
          <cell r="BQ8">
            <v>56</v>
          </cell>
          <cell r="BR8">
            <v>57</v>
          </cell>
          <cell r="BS8">
            <v>58</v>
          </cell>
          <cell r="BT8">
            <v>59</v>
          </cell>
          <cell r="BU8">
            <v>60</v>
          </cell>
          <cell r="BV8">
            <v>61</v>
          </cell>
          <cell r="BW8">
            <v>62</v>
          </cell>
          <cell r="BX8">
            <v>63</v>
          </cell>
          <cell r="BY8">
            <v>64</v>
          </cell>
          <cell r="BZ8">
            <v>65</v>
          </cell>
          <cell r="CA8">
            <v>66</v>
          </cell>
          <cell r="CB8">
            <v>67</v>
          </cell>
          <cell r="CC8">
            <v>68</v>
          </cell>
          <cell r="CD8">
            <v>69</v>
          </cell>
          <cell r="CE8">
            <v>70</v>
          </cell>
          <cell r="CF8">
            <v>71</v>
          </cell>
          <cell r="CG8">
            <v>72</v>
          </cell>
          <cell r="CH8">
            <v>73</v>
          </cell>
          <cell r="CI8">
            <v>74</v>
          </cell>
          <cell r="CJ8">
            <v>75</v>
          </cell>
          <cell r="CK8">
            <v>76</v>
          </cell>
          <cell r="CL8">
            <v>77</v>
          </cell>
          <cell r="CM8">
            <v>78</v>
          </cell>
          <cell r="CN8">
            <v>79</v>
          </cell>
          <cell r="CO8">
            <v>80</v>
          </cell>
          <cell r="CP8">
            <v>81</v>
          </cell>
          <cell r="CQ8">
            <v>82</v>
          </cell>
          <cell r="CR8">
            <v>83</v>
          </cell>
          <cell r="CS8">
            <v>84</v>
          </cell>
          <cell r="CT8">
            <v>85</v>
          </cell>
          <cell r="CU8">
            <v>86</v>
          </cell>
          <cell r="CV8">
            <v>87</v>
          </cell>
          <cell r="CW8">
            <v>88</v>
          </cell>
          <cell r="CX8">
            <v>89</v>
          </cell>
          <cell r="CY8">
            <v>90</v>
          </cell>
          <cell r="CZ8">
            <v>91</v>
          </cell>
          <cell r="DA8">
            <v>92</v>
          </cell>
          <cell r="DB8">
            <v>93</v>
          </cell>
          <cell r="DC8">
            <v>94</v>
          </cell>
          <cell r="DD8">
            <v>95</v>
          </cell>
          <cell r="DE8">
            <v>96</v>
          </cell>
          <cell r="DF8">
            <v>97</v>
          </cell>
          <cell r="DG8">
            <v>98</v>
          </cell>
          <cell r="DH8">
            <v>99</v>
          </cell>
          <cell r="DI8">
            <v>100</v>
          </cell>
          <cell r="DJ8">
            <v>101</v>
          </cell>
          <cell r="DK8">
            <v>102</v>
          </cell>
          <cell r="DL8">
            <v>103</v>
          </cell>
          <cell r="DM8">
            <v>104</v>
          </cell>
          <cell r="DN8">
            <v>105</v>
          </cell>
          <cell r="DO8">
            <v>106</v>
          </cell>
          <cell r="DP8">
            <v>107</v>
          </cell>
          <cell r="DQ8">
            <v>108</v>
          </cell>
          <cell r="DR8">
            <v>109</v>
          </cell>
          <cell r="DS8">
            <v>110</v>
          </cell>
          <cell r="DT8">
            <v>111</v>
          </cell>
          <cell r="DU8">
            <v>112</v>
          </cell>
          <cell r="DV8">
            <v>113</v>
          </cell>
          <cell r="DW8">
            <v>114</v>
          </cell>
          <cell r="DX8">
            <v>115</v>
          </cell>
          <cell r="DY8">
            <v>116</v>
          </cell>
          <cell r="DZ8">
            <v>117</v>
          </cell>
          <cell r="EA8">
            <v>118</v>
          </cell>
          <cell r="EB8">
            <v>119</v>
          </cell>
          <cell r="EC8">
            <v>120</v>
          </cell>
          <cell r="ED8">
            <v>121</v>
          </cell>
          <cell r="EE8">
            <v>122</v>
          </cell>
          <cell r="EF8">
            <v>123</v>
          </cell>
          <cell r="EG8">
            <v>124</v>
          </cell>
          <cell r="EH8">
            <v>125</v>
          </cell>
          <cell r="EI8">
            <v>126</v>
          </cell>
          <cell r="EJ8">
            <v>127</v>
          </cell>
          <cell r="EK8">
            <v>128</v>
          </cell>
          <cell r="EL8">
            <v>129</v>
          </cell>
          <cell r="EM8">
            <v>130</v>
          </cell>
          <cell r="EN8">
            <v>131</v>
          </cell>
          <cell r="EO8">
            <v>132</v>
          </cell>
          <cell r="EP8">
            <v>133</v>
          </cell>
          <cell r="EQ8">
            <v>134</v>
          </cell>
          <cell r="ER8">
            <v>135</v>
          </cell>
          <cell r="ES8">
            <v>136</v>
          </cell>
          <cell r="ET8">
            <v>137</v>
          </cell>
          <cell r="EU8">
            <v>138</v>
          </cell>
          <cell r="EV8">
            <v>139</v>
          </cell>
          <cell r="EW8">
            <v>140</v>
          </cell>
          <cell r="EX8">
            <v>141</v>
          </cell>
          <cell r="EY8">
            <v>142</v>
          </cell>
          <cell r="EZ8">
            <v>143</v>
          </cell>
          <cell r="FA8">
            <v>144</v>
          </cell>
          <cell r="FB8">
            <v>145</v>
          </cell>
          <cell r="FC8">
            <v>146</v>
          </cell>
          <cell r="FD8">
            <v>147</v>
          </cell>
          <cell r="FE8">
            <v>148</v>
          </cell>
          <cell r="FF8">
            <v>149</v>
          </cell>
          <cell r="FG8">
            <v>150</v>
          </cell>
          <cell r="FH8">
            <v>151</v>
          </cell>
          <cell r="FI8">
            <v>152</v>
          </cell>
          <cell r="FJ8">
            <v>153</v>
          </cell>
          <cell r="FK8">
            <v>154</v>
          </cell>
          <cell r="FL8">
            <v>155</v>
          </cell>
          <cell r="FM8">
            <v>156</v>
          </cell>
          <cell r="FN8">
            <v>157</v>
          </cell>
          <cell r="FO8">
            <v>158</v>
          </cell>
        </row>
        <row r="9">
          <cell r="N9" t="str">
            <v>JAN</v>
          </cell>
          <cell r="O9">
            <v>6131895.5882999934</v>
          </cell>
          <cell r="P9" t="str">
            <v>Bulan JANUARI 2004</v>
          </cell>
          <cell r="Q9">
            <v>3027478.5919999797</v>
          </cell>
          <cell r="S9">
            <v>4329739.6040000105</v>
          </cell>
          <cell r="U9">
            <v>1638956.7010000153</v>
          </cell>
          <cell r="W9">
            <v>6865500</v>
          </cell>
          <cell r="Y9">
            <v>3238000</v>
          </cell>
          <cell r="AA9">
            <v>1068900.0000000014</v>
          </cell>
          <cell r="AE9">
            <v>4633522.6392000047</v>
          </cell>
          <cell r="AF9">
            <v>-4633522.6392000047</v>
          </cell>
          <cell r="AH9">
            <v>-6124236.2999999998</v>
          </cell>
          <cell r="AI9">
            <v>6124236.2999999998</v>
          </cell>
          <cell r="AK9">
            <v>-1394689.5144000032</v>
          </cell>
          <cell r="AL9">
            <v>1394689.5144000032</v>
          </cell>
          <cell r="AN9">
            <v>-4417159.2192000048</v>
          </cell>
          <cell r="AO9">
            <v>4417159.2192000048</v>
          </cell>
          <cell r="AQ9">
            <v>0</v>
          </cell>
          <cell r="AT9">
            <v>-400159.99999999988</v>
          </cell>
          <cell r="AU9">
            <v>400159.99999999988</v>
          </cell>
          <cell r="AW9">
            <v>0</v>
          </cell>
          <cell r="AX9">
            <v>0</v>
          </cell>
          <cell r="BB9">
            <v>2615514.0000000154</v>
          </cell>
          <cell r="BD9">
            <v>3647776.00000002</v>
          </cell>
          <cell r="BF9">
            <v>1791855.999999997</v>
          </cell>
          <cell r="BH9">
            <v>1826219.9999999967</v>
          </cell>
          <cell r="BJ9">
            <v>-1448432.0000000042</v>
          </cell>
          <cell r="BK9">
            <v>1448432.0000000042</v>
          </cell>
          <cell r="BM9">
            <v>782690.12639999716</v>
          </cell>
          <cell r="BN9">
            <v>-782690.12639999716</v>
          </cell>
          <cell r="BP9">
            <v>-2922733</v>
          </cell>
          <cell r="BQ9">
            <v>2922733</v>
          </cell>
          <cell r="BS9">
            <v>0</v>
          </cell>
          <cell r="BV9">
            <v>-1408761.36</v>
          </cell>
          <cell r="BW9">
            <v>1408761.36</v>
          </cell>
          <cell r="BY9">
            <v>0</v>
          </cell>
          <cell r="BZ9">
            <v>0</v>
          </cell>
          <cell r="CB9">
            <v>-756290.15280000004</v>
          </cell>
          <cell r="CC9">
            <v>756290.15280000004</v>
          </cell>
          <cell r="CE9">
            <v>1517962.1184000084</v>
          </cell>
          <cell r="CF9">
            <v>-1517962.1184000084</v>
          </cell>
          <cell r="CH9">
            <v>3973080.0000000047</v>
          </cell>
          <cell r="CJ9">
            <v>4349800.0000000177</v>
          </cell>
          <cell r="CL9">
            <v>1032399.9999999942</v>
          </cell>
          <cell r="CN9">
            <v>881000</v>
          </cell>
          <cell r="CP9">
            <v>31799.999999999956</v>
          </cell>
          <cell r="CV9">
            <v>32290.876800003705</v>
          </cell>
          <cell r="CW9">
            <v>-32290.876800003705</v>
          </cell>
          <cell r="CY9">
            <v>0</v>
          </cell>
          <cell r="CZ9">
            <v>0</v>
          </cell>
          <cell r="DB9">
            <v>-218181.60000001581</v>
          </cell>
          <cell r="DC9">
            <v>218181.60000001581</v>
          </cell>
          <cell r="DE9">
            <v>150750</v>
          </cell>
          <cell r="DG9">
            <v>3158671.9999999562</v>
          </cell>
          <cell r="DI9">
            <v>2552158.3999999682</v>
          </cell>
          <cell r="DK9">
            <v>4062431.9999999949</v>
          </cell>
          <cell r="DQ9">
            <v>1056.0000000030414</v>
          </cell>
          <cell r="DR9">
            <v>-1056.0000000030414</v>
          </cell>
          <cell r="DT9">
            <v>-108654.43679999668</v>
          </cell>
          <cell r="DU9">
            <v>108654.43679999668</v>
          </cell>
          <cell r="DW9">
            <v>-150720.00000000026</v>
          </cell>
          <cell r="DX9">
            <v>150720.00000000026</v>
          </cell>
          <cell r="DZ9">
            <v>1195780.6223999939</v>
          </cell>
          <cell r="EA9">
            <v>-1195780.6223999939</v>
          </cell>
          <cell r="EC9">
            <v>15072363.091700014</v>
          </cell>
          <cell r="ED9">
            <v>13135229</v>
          </cell>
          <cell r="EE9">
            <v>10066657.276800005</v>
          </cell>
          <cell r="EF9">
            <v>8326816</v>
          </cell>
          <cell r="EG9">
            <v>10247518.480800008</v>
          </cell>
          <cell r="EH9">
            <v>9779036</v>
          </cell>
          <cell r="EI9">
            <v>8805438.0639999416</v>
          </cell>
          <cell r="EJ9">
            <v>8381695</v>
          </cell>
          <cell r="EK9">
            <v>3754973.9656000161</v>
          </cell>
          <cell r="EL9">
            <v>3433743</v>
          </cell>
          <cell r="EM9">
            <v>3625811.6408000048</v>
          </cell>
          <cell r="EN9">
            <v>3282509</v>
          </cell>
          <cell r="EO9">
            <v>4921205.0975999888</v>
          </cell>
          <cell r="EP9">
            <v>4515622</v>
          </cell>
          <cell r="EQ9">
            <v>26470525.234499998</v>
          </cell>
          <cell r="ER9">
            <v>18150</v>
          </cell>
          <cell r="ES9">
            <v>26300470.485300001</v>
          </cell>
          <cell r="ET9">
            <v>9976339.9999999776</v>
          </cell>
          <cell r="EU9">
            <v>2980</v>
          </cell>
          <cell r="EV9">
            <v>9881366.0000000298</v>
          </cell>
          <cell r="EW9">
            <v>10264640.000000095</v>
          </cell>
          <cell r="EX9">
            <v>11777</v>
          </cell>
          <cell r="EY9">
            <v>10236280.000000017</v>
          </cell>
          <cell r="FC9">
            <v>149693.99999999965</v>
          </cell>
          <cell r="FD9">
            <v>110</v>
          </cell>
          <cell r="FE9">
            <v>150750</v>
          </cell>
          <cell r="FF9">
            <v>9535599.9999999776</v>
          </cell>
          <cell r="FG9">
            <v>0</v>
          </cell>
          <cell r="FH9">
            <v>9773262.3999999184</v>
          </cell>
          <cell r="FI9">
            <v>378699.75</v>
          </cell>
          <cell r="FJ9">
            <v>31799.999999999956</v>
          </cell>
          <cell r="FK9">
            <v>16237.999999999967</v>
          </cell>
          <cell r="FL9">
            <v>0</v>
          </cell>
        </row>
        <row r="10">
          <cell r="N10" t="str">
            <v>FEB</v>
          </cell>
          <cell r="O10">
            <v>5561321.6812000666</v>
          </cell>
          <cell r="P10" t="str">
            <v>Bulan PEBRUARI 2004</v>
          </cell>
          <cell r="Q10">
            <v>2874435.0970000303</v>
          </cell>
          <cell r="S10">
            <v>4077913.4894999797</v>
          </cell>
          <cell r="U10">
            <v>1453913.2024999999</v>
          </cell>
          <cell r="W10">
            <v>6297000</v>
          </cell>
          <cell r="Y10">
            <v>2913500</v>
          </cell>
          <cell r="AA10">
            <v>1156900.0000000014</v>
          </cell>
          <cell r="AE10">
            <v>4176359.4600000447</v>
          </cell>
          <cell r="AF10">
            <v>-4176359.4600000447</v>
          </cell>
          <cell r="AH10">
            <v>-5350661.3159999857</v>
          </cell>
          <cell r="AI10">
            <v>5350661.3159999857</v>
          </cell>
          <cell r="AK10">
            <v>-1274980.5431999962</v>
          </cell>
          <cell r="AL10">
            <v>1274980.5431999962</v>
          </cell>
          <cell r="AN10">
            <v>-4109741.344800028</v>
          </cell>
          <cell r="AO10">
            <v>4109741.344800028</v>
          </cell>
          <cell r="AQ10">
            <v>0</v>
          </cell>
          <cell r="AT10">
            <v>-546880.00000000012</v>
          </cell>
          <cell r="AU10">
            <v>546880.00000000012</v>
          </cell>
          <cell r="AW10">
            <v>-168800</v>
          </cell>
          <cell r="AX10">
            <v>168800</v>
          </cell>
          <cell r="BB10">
            <v>2428865.9999999846</v>
          </cell>
          <cell r="BD10">
            <v>3448544.0000000088</v>
          </cell>
          <cell r="BF10">
            <v>1607232.0000000009</v>
          </cell>
          <cell r="BH10">
            <v>1563100</v>
          </cell>
          <cell r="BJ10">
            <v>-1343232.000000007</v>
          </cell>
          <cell r="BK10">
            <v>1343232.000000007</v>
          </cell>
          <cell r="BM10">
            <v>721235.6424000035</v>
          </cell>
          <cell r="BN10">
            <v>-721235.6424000035</v>
          </cell>
          <cell r="BP10">
            <v>-2766444</v>
          </cell>
          <cell r="BQ10">
            <v>2766444</v>
          </cell>
          <cell r="BS10">
            <v>0</v>
          </cell>
          <cell r="BV10">
            <v>-1251018.1405935241</v>
          </cell>
          <cell r="BW10">
            <v>1251018.1405935241</v>
          </cell>
          <cell r="BY10">
            <v>4509.0864000000329</v>
          </cell>
          <cell r="BZ10">
            <v>-4509.0864000000329</v>
          </cell>
          <cell r="CB10">
            <v>-721962.91440000106</v>
          </cell>
          <cell r="CC10">
            <v>721962.91440000106</v>
          </cell>
          <cell r="CE10">
            <v>1546616.635199999</v>
          </cell>
          <cell r="CF10">
            <v>-1546616.635199999</v>
          </cell>
          <cell r="CH10">
            <v>3723919.9999999953</v>
          </cell>
          <cell r="CJ10">
            <v>2312000</v>
          </cell>
          <cell r="CL10">
            <v>2847400.0000000233</v>
          </cell>
          <cell r="CN10">
            <v>1833600.0000000005</v>
          </cell>
          <cell r="CP10">
            <v>557800</v>
          </cell>
          <cell r="CV10">
            <v>46327.226399992593</v>
          </cell>
          <cell r="CW10">
            <v>-46327.226399992593</v>
          </cell>
          <cell r="CY10">
            <v>0</v>
          </cell>
          <cell r="CZ10">
            <v>0</v>
          </cell>
          <cell r="DB10">
            <v>-1148726.1240000054</v>
          </cell>
          <cell r="DC10">
            <v>1148726.1240000054</v>
          </cell>
          <cell r="DE10">
            <v>140145</v>
          </cell>
          <cell r="DG10">
            <v>2685408.0000000307</v>
          </cell>
          <cell r="DI10">
            <v>2399601.6000000061</v>
          </cell>
          <cell r="DK10">
            <v>3743431.9999999949</v>
          </cell>
          <cell r="DQ10">
            <v>7216.0000000054424</v>
          </cell>
          <cell r="DR10">
            <v>-7216.0000000054424</v>
          </cell>
          <cell r="DT10">
            <v>-87999.912000004915</v>
          </cell>
          <cell r="DU10">
            <v>87999.912000004915</v>
          </cell>
          <cell r="DW10">
            <v>-132639.99999999988</v>
          </cell>
          <cell r="DX10">
            <v>132639.99999999988</v>
          </cell>
          <cell r="DZ10">
            <v>1023271.7040000054</v>
          </cell>
          <cell r="EA10">
            <v>-1023271.7040000054</v>
          </cell>
          <cell r="EC10">
            <v>13922234.125606552</v>
          </cell>
          <cell r="ED10">
            <v>11429402</v>
          </cell>
          <cell r="EE10">
            <v>9635457.1024000049</v>
          </cell>
          <cell r="EF10">
            <v>6890620</v>
          </cell>
          <cell r="EG10">
            <v>9485388.5088000838</v>
          </cell>
          <cell r="EH10">
            <v>8637496</v>
          </cell>
          <cell r="EI10">
            <v>8952208.8816000335</v>
          </cell>
          <cell r="EJ10">
            <v>8324828</v>
          </cell>
          <cell r="EK10">
            <v>3477896.8071999755</v>
          </cell>
          <cell r="EL10">
            <v>3306490</v>
          </cell>
          <cell r="EM10">
            <v>3339448.185600007</v>
          </cell>
          <cell r="EN10">
            <v>2923838</v>
          </cell>
          <cell r="EO10">
            <v>4568409.7679999415</v>
          </cell>
          <cell r="EP10">
            <v>3658480</v>
          </cell>
          <cell r="EQ10">
            <v>24491394.529499985</v>
          </cell>
          <cell r="ER10">
            <v>16965</v>
          </cell>
          <cell r="ES10">
            <v>24334983.470200077</v>
          </cell>
          <cell r="ET10">
            <v>9134047.999999959</v>
          </cell>
          <cell r="EU10">
            <v>2932</v>
          </cell>
          <cell r="EV10">
            <v>9047741.9999999944</v>
          </cell>
          <cell r="EW10">
            <v>10238359.999999998</v>
          </cell>
          <cell r="EX10">
            <v>10751</v>
          </cell>
          <cell r="EY10">
            <v>10716920.000000019</v>
          </cell>
          <cell r="FC10">
            <v>137178.00000000017</v>
          </cell>
          <cell r="FD10">
            <v>415</v>
          </cell>
          <cell r="FE10">
            <v>140145</v>
          </cell>
          <cell r="FF10">
            <v>8637079.999999987</v>
          </cell>
          <cell r="FG10">
            <v>0</v>
          </cell>
          <cell r="FH10">
            <v>8828441.6000000313</v>
          </cell>
          <cell r="FI10">
            <v>318743.3599999994</v>
          </cell>
          <cell r="FJ10">
            <v>557800</v>
          </cell>
          <cell r="FK10">
            <v>13431.000000000065</v>
          </cell>
          <cell r="FL10">
            <v>0</v>
          </cell>
        </row>
        <row r="11">
          <cell r="N11" t="str">
            <v>MAR</v>
          </cell>
          <cell r="O11">
            <v>4378434.7369999848</v>
          </cell>
          <cell r="P11" t="str">
            <v>Bulan MARET 2004</v>
          </cell>
          <cell r="Q11">
            <v>3202782.95900001</v>
          </cell>
          <cell r="S11">
            <v>4456904.8353000022</v>
          </cell>
          <cell r="U11">
            <v>2071652.4004999949</v>
          </cell>
          <cell r="W11">
            <v>4859400</v>
          </cell>
          <cell r="Y11">
            <v>3133140</v>
          </cell>
          <cell r="AA11">
            <v>3543040</v>
          </cell>
          <cell r="AE11">
            <v>1973161.6631999831</v>
          </cell>
          <cell r="AF11">
            <v>-1973161.6631999831</v>
          </cell>
          <cell r="AH11">
            <v>-166060.43999999997</v>
          </cell>
          <cell r="AI11">
            <v>166060.43999999997</v>
          </cell>
          <cell r="AK11">
            <v>-1048508.0424000006</v>
          </cell>
          <cell r="AL11">
            <v>1048508.0424000006</v>
          </cell>
          <cell r="AN11">
            <v>-4056723.2159999683</v>
          </cell>
          <cell r="AO11">
            <v>4056723.2159999683</v>
          </cell>
          <cell r="AQ11">
            <v>0</v>
          </cell>
          <cell r="AT11">
            <v>-3353759.9999999995</v>
          </cell>
          <cell r="AU11">
            <v>3353759.9999999995</v>
          </cell>
          <cell r="AW11">
            <v>-3285439.9999999995</v>
          </cell>
          <cell r="AX11">
            <v>3285439.9999999995</v>
          </cell>
          <cell r="BB11">
            <v>2673264.0000000154</v>
          </cell>
          <cell r="BD11">
            <v>3702599.9999999842</v>
          </cell>
          <cell r="BF11">
            <v>1742663.9999999998</v>
          </cell>
          <cell r="BH11">
            <v>1801139.9999999935</v>
          </cell>
          <cell r="BJ11">
            <v>-1513311.9999999944</v>
          </cell>
          <cell r="BK11">
            <v>1513311.9999999944</v>
          </cell>
          <cell r="BM11">
            <v>760799.23919999762</v>
          </cell>
          <cell r="BN11">
            <v>-760799.23919999762</v>
          </cell>
          <cell r="BP11">
            <v>-2956451</v>
          </cell>
          <cell r="BQ11">
            <v>2956451</v>
          </cell>
          <cell r="BS11">
            <v>0</v>
          </cell>
          <cell r="BV11">
            <v>-1478786.4</v>
          </cell>
          <cell r="BW11">
            <v>1478786.4</v>
          </cell>
          <cell r="BY11">
            <v>-8290.900800000727</v>
          </cell>
          <cell r="BZ11">
            <v>8290.900800000727</v>
          </cell>
          <cell r="CB11">
            <v>-748435.61520000023</v>
          </cell>
          <cell r="CC11">
            <v>748435.61520000023</v>
          </cell>
          <cell r="CE11">
            <v>1546325.7263999926</v>
          </cell>
          <cell r="CF11">
            <v>-1546325.7263999926</v>
          </cell>
          <cell r="CH11">
            <v>4056300</v>
          </cell>
          <cell r="CJ11">
            <v>2636399.9999999944</v>
          </cell>
          <cell r="CL11">
            <v>3008199.9999999823</v>
          </cell>
          <cell r="CN11">
            <v>3012799.9999999991</v>
          </cell>
          <cell r="CP11">
            <v>922400.00000000012</v>
          </cell>
          <cell r="CV11">
            <v>37090.872000002644</v>
          </cell>
          <cell r="CW11">
            <v>-37090.872000002644</v>
          </cell>
          <cell r="CY11">
            <v>0</v>
          </cell>
          <cell r="CZ11">
            <v>0</v>
          </cell>
          <cell r="DB11">
            <v>-2336361.2999999896</v>
          </cell>
          <cell r="DC11">
            <v>2336361.2999999896</v>
          </cell>
          <cell r="DE11">
            <v>152915</v>
          </cell>
          <cell r="DG11">
            <v>2795108.79999997</v>
          </cell>
          <cell r="DI11">
            <v>3681321.6000000192</v>
          </cell>
          <cell r="DK11">
            <v>3027886.3999999799</v>
          </cell>
          <cell r="DQ11">
            <v>1011295.9999999958</v>
          </cell>
          <cell r="DR11">
            <v>-1011295.9999999958</v>
          </cell>
          <cell r="DT11">
            <v>-1360798.6391999968</v>
          </cell>
          <cell r="DU11">
            <v>1360798.6391999968</v>
          </cell>
          <cell r="DW11">
            <v>-172079.99999999994</v>
          </cell>
          <cell r="DX11">
            <v>172079.99999999994</v>
          </cell>
          <cell r="DZ11">
            <v>1226907.8640000054</v>
          </cell>
          <cell r="EA11">
            <v>-1226907.8640000054</v>
          </cell>
          <cell r="EC11">
            <v>14744889.833400011</v>
          </cell>
          <cell r="ED11">
            <v>14115069</v>
          </cell>
          <cell r="EE11">
            <v>10416821.571999991</v>
          </cell>
          <cell r="EF11">
            <v>9020566</v>
          </cell>
          <cell r="EG11">
            <v>11553528.743199954</v>
          </cell>
          <cell r="EH11">
            <v>10641141</v>
          </cell>
          <cell r="EI11">
            <v>9387960.7247999534</v>
          </cell>
          <cell r="EJ11">
            <v>7472694</v>
          </cell>
          <cell r="EK11">
            <v>3750691.2104000058</v>
          </cell>
          <cell r="EL11">
            <v>2993464</v>
          </cell>
          <cell r="EM11">
            <v>3322619.2815999929</v>
          </cell>
          <cell r="EN11">
            <v>3180653</v>
          </cell>
          <cell r="EO11">
            <v>4852612.4160000179</v>
          </cell>
          <cell r="EP11">
            <v>4833286</v>
          </cell>
          <cell r="EQ11">
            <v>25669883.690399949</v>
          </cell>
          <cell r="ER11">
            <v>18795</v>
          </cell>
          <cell r="ES11">
            <v>25645354.931799993</v>
          </cell>
          <cell r="ET11">
            <v>10028700.000000063</v>
          </cell>
          <cell r="EU11">
            <v>2822</v>
          </cell>
          <cell r="EV11">
            <v>9919667.9999999925</v>
          </cell>
          <cell r="EW11">
            <v>11888599.999999953</v>
          </cell>
          <cell r="EX11">
            <v>11510</v>
          </cell>
          <cell r="EY11">
            <v>12713699.999999978</v>
          </cell>
          <cell r="FC11">
            <v>151841.99999999983</v>
          </cell>
          <cell r="FD11">
            <v>0</v>
          </cell>
          <cell r="FE11">
            <v>152915</v>
          </cell>
          <cell r="FF11">
            <v>9287039.9999999795</v>
          </cell>
          <cell r="FG11">
            <v>0</v>
          </cell>
          <cell r="FH11">
            <v>9504316.7999999691</v>
          </cell>
          <cell r="FI11">
            <v>362440.98000000045</v>
          </cell>
          <cell r="FJ11">
            <v>922400.00000000012</v>
          </cell>
          <cell r="FK11">
            <v>21557.000000000033</v>
          </cell>
          <cell r="FL11">
            <v>0</v>
          </cell>
        </row>
        <row r="12">
          <cell r="N12" t="str">
            <v>APR</v>
          </cell>
          <cell r="O12">
            <v>4372173.8674999997</v>
          </cell>
          <cell r="P12" t="str">
            <v>Bulan APRIL 2004</v>
          </cell>
          <cell r="Q12">
            <v>3099826.4259999897</v>
          </cell>
          <cell r="S12">
            <v>4405704.8296999978</v>
          </cell>
          <cell r="U12">
            <v>2117565.4490000103</v>
          </cell>
          <cell r="W12">
            <v>4852360.0000000009</v>
          </cell>
          <cell r="Y12">
            <v>3233319.9999999995</v>
          </cell>
          <cell r="AA12">
            <v>3746060.0000000005</v>
          </cell>
          <cell r="AE12">
            <v>2026616.1551999724</v>
          </cell>
          <cell r="AF12">
            <v>-2026616.1551999724</v>
          </cell>
          <cell r="AH12">
            <v>-159151.35600002116</v>
          </cell>
          <cell r="AI12">
            <v>159151.35600002116</v>
          </cell>
          <cell r="AK12">
            <v>-1671343.7831999965</v>
          </cell>
          <cell r="AL12">
            <v>1671343.7831999965</v>
          </cell>
          <cell r="AN12">
            <v>-3765014.4167999909</v>
          </cell>
          <cell r="AO12">
            <v>3765014.4167999909</v>
          </cell>
          <cell r="AQ12">
            <v>0</v>
          </cell>
          <cell r="AT12">
            <v>-3472640.0000000014</v>
          </cell>
          <cell r="AU12">
            <v>3472640.0000000014</v>
          </cell>
          <cell r="AW12">
            <v>-3428960</v>
          </cell>
          <cell r="AX12">
            <v>3428960</v>
          </cell>
          <cell r="BB12">
            <v>2646863.9999999767</v>
          </cell>
          <cell r="BD12">
            <v>3612576.0000000116</v>
          </cell>
          <cell r="BF12">
            <v>1787896.0000000007</v>
          </cell>
          <cell r="BH12">
            <v>1766160.0000000065</v>
          </cell>
          <cell r="BJ12">
            <v>-1476656.0000000028</v>
          </cell>
          <cell r="BK12">
            <v>1476656.0000000028</v>
          </cell>
          <cell r="BM12">
            <v>781090.12799999735</v>
          </cell>
          <cell r="BN12">
            <v>-781090.12799999735</v>
          </cell>
          <cell r="BP12">
            <v>-2889556</v>
          </cell>
          <cell r="BQ12">
            <v>2889556</v>
          </cell>
          <cell r="BS12">
            <v>0</v>
          </cell>
          <cell r="BV12">
            <v>-1460119.751999998</v>
          </cell>
          <cell r="BW12">
            <v>1460119.751999998</v>
          </cell>
          <cell r="BY12">
            <v>0</v>
          </cell>
          <cell r="BZ12">
            <v>0</v>
          </cell>
          <cell r="CB12">
            <v>-795344.6591999993</v>
          </cell>
          <cell r="CC12">
            <v>795344.6591999993</v>
          </cell>
          <cell r="CE12">
            <v>1574762.0616000048</v>
          </cell>
          <cell r="CF12">
            <v>-1574762.0616000048</v>
          </cell>
          <cell r="CH12">
            <v>3951100</v>
          </cell>
          <cell r="CJ12">
            <v>2373599.9999999944</v>
          </cell>
          <cell r="CL12">
            <v>3167200.0000000177</v>
          </cell>
          <cell r="CN12">
            <v>3225400</v>
          </cell>
          <cell r="CP12">
            <v>1215400</v>
          </cell>
          <cell r="CV12">
            <v>33672.693599994178</v>
          </cell>
          <cell r="CW12">
            <v>-33672.693599994178</v>
          </cell>
          <cell r="CY12">
            <v>-2559.9999999976717</v>
          </cell>
          <cell r="CZ12">
            <v>2559.9999999976717</v>
          </cell>
          <cell r="DB12">
            <v>-2498179.3200000003</v>
          </cell>
          <cell r="DC12">
            <v>2498179.3200000003</v>
          </cell>
          <cell r="DE12">
            <v>146965</v>
          </cell>
          <cell r="DG12">
            <v>2665080.0000000512</v>
          </cell>
          <cell r="DI12">
            <v>3587883.1999999993</v>
          </cell>
          <cell r="DK12">
            <v>2809857.6000000294</v>
          </cell>
          <cell r="DQ12">
            <v>918720.00000000477</v>
          </cell>
          <cell r="DR12">
            <v>-918720.00000000477</v>
          </cell>
          <cell r="DT12">
            <v>-1206035.1575999949</v>
          </cell>
          <cell r="DU12">
            <v>1206035.1575999949</v>
          </cell>
          <cell r="DW12">
            <v>-160559.99999999994</v>
          </cell>
          <cell r="DX12">
            <v>160559.99999999994</v>
          </cell>
          <cell r="DZ12">
            <v>1096071.6312000004</v>
          </cell>
          <cell r="EA12">
            <v>-1096071.6312000004</v>
          </cell>
          <cell r="EC12">
            <v>14380697.264200009</v>
          </cell>
          <cell r="ED12">
            <v>13869416</v>
          </cell>
          <cell r="EE12">
            <v>10259642.373600006</v>
          </cell>
          <cell r="EF12">
            <v>9094472</v>
          </cell>
          <cell r="EG12">
            <v>11235382.203199968</v>
          </cell>
          <cell r="EH12">
            <v>10476012</v>
          </cell>
          <cell r="EI12">
            <v>9385780.6376000904</v>
          </cell>
          <cell r="EJ12">
            <v>8629358</v>
          </cell>
          <cell r="EK12">
            <v>3715785.4023999856</v>
          </cell>
          <cell r="EL12">
            <v>3677015</v>
          </cell>
          <cell r="EM12">
            <v>3929089.9111999962</v>
          </cell>
          <cell r="EN12">
            <v>3402298</v>
          </cell>
          <cell r="EO12">
            <v>4782046.3584000412</v>
          </cell>
          <cell r="EP12">
            <v>4482441</v>
          </cell>
          <cell r="EQ12">
            <v>25832703.228500061</v>
          </cell>
          <cell r="ER12">
            <v>18945</v>
          </cell>
          <cell r="ES12">
            <v>25827010.5722</v>
          </cell>
          <cell r="ET12">
            <v>9882311.9999999814</v>
          </cell>
          <cell r="EU12">
            <v>2580</v>
          </cell>
          <cell r="EV12">
            <v>9813495.9999999963</v>
          </cell>
          <cell r="EW12">
            <v>11595200</v>
          </cell>
          <cell r="EX12">
            <v>11303</v>
          </cell>
          <cell r="EY12">
            <v>11501900.000000011</v>
          </cell>
          <cell r="FC12">
            <v>146070</v>
          </cell>
          <cell r="FD12">
            <v>125</v>
          </cell>
          <cell r="FE12">
            <v>146965</v>
          </cell>
          <cell r="FF12">
            <v>8828240.0000000782</v>
          </cell>
          <cell r="FG12">
            <v>0</v>
          </cell>
          <cell r="FH12">
            <v>8685722.8600000795</v>
          </cell>
          <cell r="FI12">
            <v>377097.93999999948</v>
          </cell>
          <cell r="FJ12">
            <v>1215400</v>
          </cell>
          <cell r="FK12">
            <v>23003.999999999967</v>
          </cell>
          <cell r="FL12">
            <v>0</v>
          </cell>
        </row>
        <row r="13">
          <cell r="N13" t="str">
            <v>MEI</v>
          </cell>
          <cell r="O13">
            <v>4568347.7784999544</v>
          </cell>
          <cell r="P13" t="str">
            <v>Bulan MEI 2004</v>
          </cell>
          <cell r="Q13">
            <v>3129043.8204999696</v>
          </cell>
          <cell r="S13">
            <v>4567652.6734999903</v>
          </cell>
          <cell r="U13">
            <v>2131478.493999985</v>
          </cell>
          <cell r="W13">
            <v>4904439.9999999991</v>
          </cell>
          <cell r="Y13">
            <v>3352040</v>
          </cell>
          <cell r="AA13">
            <v>3814700</v>
          </cell>
          <cell r="AE13">
            <v>2005888.9032000361</v>
          </cell>
          <cell r="AF13">
            <v>-2005888.9032000361</v>
          </cell>
          <cell r="AH13">
            <v>-164605.89599999294</v>
          </cell>
          <cell r="AI13">
            <v>164605.89599999294</v>
          </cell>
          <cell r="AK13">
            <v>-1410762.225599997</v>
          </cell>
          <cell r="AL13">
            <v>1410762.225599997</v>
          </cell>
          <cell r="AN13">
            <v>-3780214.4016000447</v>
          </cell>
          <cell r="AO13">
            <v>3780214.4016000447</v>
          </cell>
          <cell r="AQ13">
            <v>0</v>
          </cell>
          <cell r="AT13">
            <v>-3477919.9999999981</v>
          </cell>
          <cell r="AU13">
            <v>3477919.9999999981</v>
          </cell>
          <cell r="AW13">
            <v>-3598400.0000000005</v>
          </cell>
          <cell r="AX13">
            <v>3598400.0000000005</v>
          </cell>
          <cell r="BB13">
            <v>2699466.0000000233</v>
          </cell>
          <cell r="BD13">
            <v>3808816.0000000135</v>
          </cell>
          <cell r="BF13">
            <v>1866920.0000000028</v>
          </cell>
          <cell r="BH13">
            <v>1892000</v>
          </cell>
          <cell r="BJ13">
            <v>-1491792.0000000014</v>
          </cell>
          <cell r="BK13">
            <v>1491792.0000000014</v>
          </cell>
          <cell r="BM13">
            <v>825090.08400000527</v>
          </cell>
          <cell r="BN13">
            <v>-825090.08400000527</v>
          </cell>
          <cell r="BP13">
            <v>-3075956</v>
          </cell>
          <cell r="BQ13">
            <v>3075956</v>
          </cell>
          <cell r="BS13">
            <v>0</v>
          </cell>
          <cell r="BV13">
            <v>-1534059.0719999999</v>
          </cell>
          <cell r="BW13">
            <v>1534059.0719999999</v>
          </cell>
          <cell r="BY13">
            <v>0</v>
          </cell>
          <cell r="BZ13">
            <v>0</v>
          </cell>
          <cell r="CB13">
            <v>-835053.71039999952</v>
          </cell>
          <cell r="CC13">
            <v>835053.71039999952</v>
          </cell>
          <cell r="CE13">
            <v>1635489.2735999941</v>
          </cell>
          <cell r="CF13">
            <v>-1635489.2735999941</v>
          </cell>
          <cell r="CH13">
            <v>4018100.0000000056</v>
          </cell>
          <cell r="CJ13">
            <v>2219600.0000000056</v>
          </cell>
          <cell r="CL13">
            <v>3640000</v>
          </cell>
          <cell r="CN13">
            <v>3316600</v>
          </cell>
          <cell r="CP13">
            <v>502799.99999999971</v>
          </cell>
          <cell r="CV13">
            <v>63199.936800003707</v>
          </cell>
          <cell r="CW13">
            <v>-63199.936800003707</v>
          </cell>
          <cell r="CY13">
            <v>-1710.0000000020373</v>
          </cell>
          <cell r="CZ13">
            <v>1710.0000000020373</v>
          </cell>
          <cell r="DB13">
            <v>-2459713.9039199953</v>
          </cell>
          <cell r="DC13">
            <v>2459713.9039199953</v>
          </cell>
          <cell r="DE13">
            <v>149420</v>
          </cell>
          <cell r="DG13">
            <v>2849985.5999999447</v>
          </cell>
          <cell r="DI13">
            <v>3730231.9999999949</v>
          </cell>
          <cell r="DK13">
            <v>2967887.999999986</v>
          </cell>
          <cell r="DQ13">
            <v>1000031.9999999988</v>
          </cell>
          <cell r="DR13">
            <v>-1000031.9999999988</v>
          </cell>
          <cell r="DT13">
            <v>-1303053.2423999999</v>
          </cell>
          <cell r="DU13">
            <v>1303053.2423999999</v>
          </cell>
          <cell r="DW13">
            <v>-158560.00000000041</v>
          </cell>
          <cell r="DX13">
            <v>158560.00000000041</v>
          </cell>
          <cell r="DZ13">
            <v>1162107.9287999999</v>
          </cell>
          <cell r="EA13">
            <v>-1162107.9287999999</v>
          </cell>
          <cell r="EC13">
            <v>15161117.378399823</v>
          </cell>
          <cell r="ED13">
            <v>13608339</v>
          </cell>
          <cell r="EE13">
            <v>10903620.032880008</v>
          </cell>
          <cell r="EF13">
            <v>9063995</v>
          </cell>
          <cell r="EG13">
            <v>11546643.23360008</v>
          </cell>
          <cell r="EH13">
            <v>10431271</v>
          </cell>
          <cell r="EI13">
            <v>9232723.0459198896</v>
          </cell>
          <cell r="EJ13">
            <v>8692625</v>
          </cell>
          <cell r="EK13">
            <v>3900109.5632000165</v>
          </cell>
          <cell r="EL13">
            <v>3823656</v>
          </cell>
          <cell r="EM13">
            <v>3727644.309600004</v>
          </cell>
          <cell r="EN13">
            <v>3455403</v>
          </cell>
          <cell r="EO13">
            <v>5015614.2351999562</v>
          </cell>
          <cell r="EP13">
            <v>4683448</v>
          </cell>
          <cell r="EQ13">
            <v>26460398.973599914</v>
          </cell>
          <cell r="ER13">
            <v>19185</v>
          </cell>
          <cell r="ES13">
            <v>26467702.766499899</v>
          </cell>
          <cell r="ET13">
            <v>10355839.999999963</v>
          </cell>
          <cell r="EU13">
            <v>2553</v>
          </cell>
          <cell r="EV13">
            <v>10267202.000000041</v>
          </cell>
          <cell r="EW13">
            <v>12799680.000000004</v>
          </cell>
          <cell r="EX13">
            <v>13676</v>
          </cell>
          <cell r="EY13">
            <v>13194300.000000011</v>
          </cell>
          <cell r="FC13">
            <v>148230</v>
          </cell>
          <cell r="FD13">
            <v>0</v>
          </cell>
          <cell r="FE13">
            <v>149420</v>
          </cell>
          <cell r="FF13">
            <v>8671639.9999998976</v>
          </cell>
          <cell r="FG13">
            <v>0</v>
          </cell>
          <cell r="FH13">
            <v>9548105.599999927</v>
          </cell>
          <cell r="FI13">
            <v>469651.05000000075</v>
          </cell>
          <cell r="FJ13">
            <v>502799.99999999971</v>
          </cell>
          <cell r="FK13">
            <v>23370.000000000033</v>
          </cell>
          <cell r="FL13">
            <v>1519.1999999997643</v>
          </cell>
        </row>
        <row r="14">
          <cell r="N14" t="str">
            <v>JUN</v>
          </cell>
          <cell r="O14">
            <v>4276173.8685000297</v>
          </cell>
          <cell r="P14" t="str">
            <v>Bulan JUNI 2004</v>
          </cell>
          <cell r="Q14">
            <v>2858295.9648000323</v>
          </cell>
          <cell r="S14">
            <v>4279652.6420000307</v>
          </cell>
          <cell r="U14">
            <v>1999861.0882999969</v>
          </cell>
          <cell r="W14">
            <v>4688299.9999999991</v>
          </cell>
          <cell r="Y14">
            <v>3248100.0000000005</v>
          </cell>
          <cell r="AA14">
            <v>3636299.9999999991</v>
          </cell>
          <cell r="AE14">
            <v>1965016.2167999642</v>
          </cell>
          <cell r="AF14">
            <v>-1965016.2167999642</v>
          </cell>
          <cell r="AH14">
            <v>-167757.40799999292</v>
          </cell>
          <cell r="AI14">
            <v>167757.40799999292</v>
          </cell>
          <cell r="AK14">
            <v>-1330835.0328000118</v>
          </cell>
          <cell r="AL14">
            <v>1330835.0328000118</v>
          </cell>
          <cell r="AN14">
            <v>-3622323.6503999978</v>
          </cell>
          <cell r="AO14">
            <v>3622323.6503999978</v>
          </cell>
          <cell r="AQ14">
            <v>0</v>
          </cell>
          <cell r="AT14">
            <v>-3341920.0000000019</v>
          </cell>
          <cell r="AU14">
            <v>3341920.0000000019</v>
          </cell>
          <cell r="AW14">
            <v>-3369600.0000000005</v>
          </cell>
          <cell r="AX14">
            <v>3369600.0000000005</v>
          </cell>
          <cell r="BB14">
            <v>2630825.9999999846</v>
          </cell>
          <cell r="BD14">
            <v>3667927.9999999637</v>
          </cell>
          <cell r="BF14">
            <v>1706495.9999999946</v>
          </cell>
          <cell r="BH14">
            <v>1811260.0000000065</v>
          </cell>
          <cell r="BJ14">
            <v>-1458207.9999999986</v>
          </cell>
          <cell r="BK14">
            <v>1458207.9999999986</v>
          </cell>
          <cell r="BM14">
            <v>794544.66</v>
          </cell>
          <cell r="BN14">
            <v>-794544.66</v>
          </cell>
          <cell r="BP14">
            <v>-2945425</v>
          </cell>
          <cell r="BQ14">
            <v>2945425</v>
          </cell>
          <cell r="BS14">
            <v>0</v>
          </cell>
          <cell r="BV14">
            <v>-1463271.264</v>
          </cell>
          <cell r="BW14">
            <v>1463271.264</v>
          </cell>
          <cell r="BY14">
            <v>0</v>
          </cell>
          <cell r="BZ14">
            <v>0</v>
          </cell>
          <cell r="CB14">
            <v>-734690.1743999992</v>
          </cell>
          <cell r="CC14">
            <v>734690.1743999992</v>
          </cell>
          <cell r="CE14">
            <v>1509016.6728000117</v>
          </cell>
          <cell r="CF14">
            <v>-1509016.6728000117</v>
          </cell>
          <cell r="CH14">
            <v>3463400</v>
          </cell>
          <cell r="CJ14">
            <v>2127000</v>
          </cell>
          <cell r="CL14">
            <v>3394000</v>
          </cell>
          <cell r="CN14">
            <v>2397400.0000000014</v>
          </cell>
          <cell r="CP14">
            <v>454800.00000000017</v>
          </cell>
          <cell r="CT14">
            <v>1490550</v>
          </cell>
          <cell r="CV14">
            <v>-753235.61039999733</v>
          </cell>
          <cell r="CW14">
            <v>753235.61039999733</v>
          </cell>
          <cell r="CY14">
            <v>0</v>
          </cell>
          <cell r="CZ14">
            <v>0</v>
          </cell>
          <cell r="DB14">
            <v>-1687191.0400800102</v>
          </cell>
          <cell r="DC14">
            <v>1687191.0400800102</v>
          </cell>
          <cell r="DE14">
            <v>141095</v>
          </cell>
          <cell r="DG14">
            <v>2759521.6000000192</v>
          </cell>
          <cell r="DI14">
            <v>3688704.0000000154</v>
          </cell>
          <cell r="DK14">
            <v>2684968.0000000051</v>
          </cell>
          <cell r="DQ14">
            <v>975216.0000000014</v>
          </cell>
          <cell r="DR14">
            <v>-975216.0000000014</v>
          </cell>
          <cell r="DT14">
            <v>-1270035.0936000075</v>
          </cell>
          <cell r="DU14">
            <v>1270035.0936000075</v>
          </cell>
          <cell r="DW14">
            <v>-363519.99999999953</v>
          </cell>
          <cell r="DX14">
            <v>363519.99999999953</v>
          </cell>
          <cell r="DZ14">
            <v>1092362.5439999923</v>
          </cell>
          <cell r="EA14">
            <v>-1092362.5439999923</v>
          </cell>
          <cell r="EC14">
            <v>14119975.208400037</v>
          </cell>
          <cell r="ED14">
            <v>13371029</v>
          </cell>
          <cell r="EE14">
            <v>10230591.349519996</v>
          </cell>
          <cell r="EF14">
            <v>8864043</v>
          </cell>
          <cell r="EG14">
            <v>11024518.411199955</v>
          </cell>
          <cell r="EH14">
            <v>10249523</v>
          </cell>
          <cell r="EI14">
            <v>9574639.2128800452</v>
          </cell>
          <cell r="EJ14">
            <v>8654449</v>
          </cell>
          <cell r="EK14">
            <v>3758204.4984000046</v>
          </cell>
          <cell r="EL14">
            <v>3561137</v>
          </cell>
          <cell r="EM14">
            <v>3583587.6928000106</v>
          </cell>
          <cell r="EN14">
            <v>3456069</v>
          </cell>
          <cell r="EO14">
            <v>4784905.2848000359</v>
          </cell>
          <cell r="EP14">
            <v>4762268</v>
          </cell>
          <cell r="EQ14">
            <v>25074220</v>
          </cell>
          <cell r="ER14">
            <v>18150</v>
          </cell>
          <cell r="ES14">
            <v>24986683.563600089</v>
          </cell>
          <cell r="ET14">
            <v>9882859.9999999963</v>
          </cell>
          <cell r="EU14">
            <v>2979</v>
          </cell>
          <cell r="EV14">
            <v>9816509.9999999478</v>
          </cell>
          <cell r="EW14">
            <v>10990660.000000002</v>
          </cell>
          <cell r="EX14">
            <v>13680</v>
          </cell>
          <cell r="EY14">
            <v>11381800.000000002</v>
          </cell>
          <cell r="EZ14">
            <v>1519390</v>
          </cell>
          <cell r="FA14">
            <v>6127.9999999999563</v>
          </cell>
          <cell r="FB14">
            <v>1490550</v>
          </cell>
          <cell r="FC14">
            <v>139290</v>
          </cell>
          <cell r="FD14">
            <v>130</v>
          </cell>
          <cell r="FE14">
            <v>141095</v>
          </cell>
          <cell r="FF14">
            <v>8697960.0000000466</v>
          </cell>
          <cell r="FG14">
            <v>0</v>
          </cell>
          <cell r="FH14">
            <v>9133193.6000000387</v>
          </cell>
          <cell r="FI14">
            <v>494786.15999999829</v>
          </cell>
          <cell r="FJ14">
            <v>454800.00000000017</v>
          </cell>
          <cell r="FK14">
            <v>21092.999999999902</v>
          </cell>
          <cell r="FL14">
            <v>-103.39999999992142</v>
          </cell>
        </row>
        <row r="15">
          <cell r="N15" t="str">
            <v>JUL</v>
          </cell>
          <cell r="O15">
            <v>4539130.3874999993</v>
          </cell>
          <cell r="P15" t="str">
            <v>Bulan JULI 2004</v>
          </cell>
          <cell r="Q15">
            <v>3001878.5891999779</v>
          </cell>
          <cell r="S15">
            <v>4390957.0019999798</v>
          </cell>
          <cell r="U15">
            <v>2007930.6543999959</v>
          </cell>
          <cell r="W15">
            <v>4851800.0000000028</v>
          </cell>
          <cell r="Y15">
            <v>3337000</v>
          </cell>
          <cell r="AA15">
            <v>3847000</v>
          </cell>
          <cell r="AE15">
            <v>2096725.1760000212</v>
          </cell>
          <cell r="AF15">
            <v>-2096725.1760000212</v>
          </cell>
          <cell r="AH15">
            <v>-161939.23200000703</v>
          </cell>
          <cell r="AI15">
            <v>161939.23200000703</v>
          </cell>
          <cell r="AK15">
            <v>-1357671.369599991</v>
          </cell>
          <cell r="AL15">
            <v>1357671.369599991</v>
          </cell>
          <cell r="AN15">
            <v>-3761450.783999979</v>
          </cell>
          <cell r="AO15">
            <v>3761450.783999979</v>
          </cell>
          <cell r="AQ15">
            <v>0</v>
          </cell>
          <cell r="AT15">
            <v>-3531840</v>
          </cell>
          <cell r="AU15">
            <v>3531840</v>
          </cell>
          <cell r="AW15">
            <v>-3603200.0000000009</v>
          </cell>
          <cell r="AX15">
            <v>3603200.0000000009</v>
          </cell>
          <cell r="BB15">
            <v>2828100</v>
          </cell>
          <cell r="BD15">
            <v>3817440.0000000098</v>
          </cell>
          <cell r="BF15">
            <v>1772320.0000000088</v>
          </cell>
          <cell r="BH15">
            <v>1817200</v>
          </cell>
          <cell r="BJ15">
            <v>-1606319.9999999925</v>
          </cell>
          <cell r="BK15">
            <v>1606319.9999999925</v>
          </cell>
          <cell r="BM15">
            <v>822180.99599999469</v>
          </cell>
          <cell r="BN15">
            <v>-822180.99599999469</v>
          </cell>
          <cell r="BP15">
            <v>-3068682</v>
          </cell>
          <cell r="BQ15">
            <v>3068682</v>
          </cell>
          <cell r="BS15">
            <v>0</v>
          </cell>
          <cell r="BV15">
            <v>-1533089.3759999997</v>
          </cell>
          <cell r="BW15">
            <v>1533089.3759999997</v>
          </cell>
          <cell r="BY15">
            <v>0</v>
          </cell>
          <cell r="BZ15">
            <v>0</v>
          </cell>
          <cell r="CB15">
            <v>-841235.52240000037</v>
          </cell>
          <cell r="CC15">
            <v>841235.52240000037</v>
          </cell>
          <cell r="CE15">
            <v>1719125.5535999942</v>
          </cell>
          <cell r="CF15">
            <v>-1719125.5535999942</v>
          </cell>
          <cell r="CH15">
            <v>3143900</v>
          </cell>
          <cell r="CJ15">
            <v>2319599.9999999767</v>
          </cell>
          <cell r="CL15">
            <v>3309000</v>
          </cell>
          <cell r="CN15">
            <v>1646599.9999999986</v>
          </cell>
          <cell r="CP15">
            <v>131600.00000000035</v>
          </cell>
          <cell r="CT15">
            <v>2984169.9999999995</v>
          </cell>
          <cell r="CV15">
            <v>-1138471.5888000003</v>
          </cell>
          <cell r="CW15">
            <v>1138471.5888000003</v>
          </cell>
          <cell r="CY15">
            <v>0</v>
          </cell>
          <cell r="CZ15">
            <v>0</v>
          </cell>
          <cell r="DB15">
            <v>-955635.40799998411</v>
          </cell>
          <cell r="DC15">
            <v>955635.40799998411</v>
          </cell>
          <cell r="DE15">
            <v>145826.99999999997</v>
          </cell>
          <cell r="DG15">
            <v>2966304.0000000154</v>
          </cell>
          <cell r="DI15">
            <v>3892100</v>
          </cell>
          <cell r="DK15">
            <v>2682715.1999999946</v>
          </cell>
          <cell r="DQ15">
            <v>1022032.0000000189</v>
          </cell>
          <cell r="DR15">
            <v>-1022032.0000000189</v>
          </cell>
          <cell r="DT15">
            <v>-1381234.9824000006</v>
          </cell>
          <cell r="DU15">
            <v>1381234.9824000006</v>
          </cell>
          <cell r="DW15">
            <v>-1010400.0000000006</v>
          </cell>
          <cell r="DX15">
            <v>1010400.0000000006</v>
          </cell>
          <cell r="DZ15">
            <v>1177453.368000004</v>
          </cell>
          <cell r="EA15">
            <v>-1177453.368000004</v>
          </cell>
          <cell r="EC15">
            <v>14547583.871499993</v>
          </cell>
          <cell r="ED15">
            <v>13067131</v>
          </cell>
          <cell r="EE15">
            <v>10466123.003199991</v>
          </cell>
          <cell r="EF15">
            <v>8816889</v>
          </cell>
          <cell r="EG15">
            <v>11660861.328000024</v>
          </cell>
          <cell r="EH15">
            <v>10549285</v>
          </cell>
          <cell r="EI15">
            <v>10031615.386399982</v>
          </cell>
          <cell r="EJ15">
            <v>8981291</v>
          </cell>
          <cell r="EK15">
            <v>3916870.031200001</v>
          </cell>
          <cell r="EL15">
            <v>3545050</v>
          </cell>
          <cell r="EM15">
            <v>3786172.3655999787</v>
          </cell>
          <cell r="EN15">
            <v>3586259</v>
          </cell>
          <cell r="EO15">
            <v>5024939.0383999664</v>
          </cell>
          <cell r="EP15">
            <v>4893241</v>
          </cell>
          <cell r="EQ15">
            <v>26047030.000000004</v>
          </cell>
          <cell r="ER15">
            <v>18945</v>
          </cell>
          <cell r="ES15">
            <v>25975696.633099955</v>
          </cell>
          <cell r="ET15">
            <v>10307820.000000002</v>
          </cell>
          <cell r="EU15">
            <v>3584</v>
          </cell>
          <cell r="EV15">
            <v>10235060.000000019</v>
          </cell>
          <cell r="EW15">
            <v>10363930.000000002</v>
          </cell>
          <cell r="EX15">
            <v>11668</v>
          </cell>
          <cell r="EY15">
            <v>10419099.999999976</v>
          </cell>
          <cell r="EZ15">
            <v>3035689.9999999995</v>
          </cell>
          <cell r="FA15">
            <v>6352.0000000000437</v>
          </cell>
          <cell r="FB15">
            <v>2984169.9999999995</v>
          </cell>
          <cell r="FC15">
            <v>143838.00000000017</v>
          </cell>
          <cell r="FD15">
            <v>190</v>
          </cell>
          <cell r="FE15">
            <v>145826.99999999997</v>
          </cell>
          <cell r="FF15">
            <v>8956000.0000000019</v>
          </cell>
          <cell r="FG15">
            <v>0</v>
          </cell>
          <cell r="FH15">
            <v>9541119.2000000104</v>
          </cell>
          <cell r="FI15">
            <v>530367.74000000022</v>
          </cell>
          <cell r="FJ15">
            <v>131600.00000000035</v>
          </cell>
          <cell r="FK15">
            <v>21533.000000000065</v>
          </cell>
          <cell r="FL15">
            <v>-571</v>
          </cell>
        </row>
        <row r="16">
          <cell r="N16" t="str">
            <v>AGT</v>
          </cell>
          <cell r="O16">
            <v>4491130.3880000152</v>
          </cell>
          <cell r="P16" t="str">
            <v>Bulan AGUSTUS 2004</v>
          </cell>
          <cell r="Q16">
            <v>2989913.3705000202</v>
          </cell>
          <cell r="S16">
            <v>4431583.0934000062</v>
          </cell>
          <cell r="U16">
            <v>2047721.963100004</v>
          </cell>
          <cell r="W16">
            <v>4810799.9999999991</v>
          </cell>
          <cell r="Y16">
            <v>3318200.0000000009</v>
          </cell>
          <cell r="AA16">
            <v>4292160</v>
          </cell>
          <cell r="AE16">
            <v>2023488.8856000234</v>
          </cell>
          <cell r="AF16">
            <v>-2023488.8856000234</v>
          </cell>
          <cell r="AH16">
            <v>-158666.50799999293</v>
          </cell>
          <cell r="AI16">
            <v>158666.50799999293</v>
          </cell>
          <cell r="AK16">
            <v>-1389744.0648000091</v>
          </cell>
          <cell r="AL16">
            <v>1389744.0648000091</v>
          </cell>
          <cell r="AN16">
            <v>-3690105.4007999958</v>
          </cell>
          <cell r="AO16">
            <v>3690105.4007999958</v>
          </cell>
          <cell r="AQ16">
            <v>0</v>
          </cell>
          <cell r="AT16">
            <v>-3985439.9999999986</v>
          </cell>
          <cell r="AU16">
            <v>3985439.9999999986</v>
          </cell>
          <cell r="AW16">
            <v>-3568319.9999999995</v>
          </cell>
          <cell r="AX16">
            <v>3568319.9999999995</v>
          </cell>
          <cell r="BB16">
            <v>2727450</v>
          </cell>
          <cell r="BD16">
            <v>3280111.9999999902</v>
          </cell>
          <cell r="BF16">
            <v>1757183.9999999965</v>
          </cell>
          <cell r="BH16">
            <v>1858779.9999999872</v>
          </cell>
          <cell r="BJ16">
            <v>-1515936.0000000014</v>
          </cell>
          <cell r="BK16">
            <v>1515936.0000000014</v>
          </cell>
          <cell r="BM16">
            <v>797962.83840000152</v>
          </cell>
          <cell r="BN16">
            <v>-797962.83840000152</v>
          </cell>
          <cell r="BP16">
            <v>-2543115</v>
          </cell>
          <cell r="BQ16">
            <v>2543115</v>
          </cell>
          <cell r="BS16">
            <v>0</v>
          </cell>
          <cell r="BV16">
            <v>-1518786.3599999999</v>
          </cell>
          <cell r="BW16">
            <v>1518786.3599999999</v>
          </cell>
          <cell r="BY16">
            <v>0</v>
          </cell>
          <cell r="BZ16">
            <v>0</v>
          </cell>
          <cell r="CB16">
            <v>-837890.07120000024</v>
          </cell>
          <cell r="CC16">
            <v>837890.07120000024</v>
          </cell>
          <cell r="CE16">
            <v>1641598.3583999954</v>
          </cell>
          <cell r="CF16">
            <v>-1641598.3583999954</v>
          </cell>
          <cell r="CH16">
            <v>3172560.0000000093</v>
          </cell>
          <cell r="CJ16">
            <v>2194000</v>
          </cell>
          <cell r="CL16">
            <v>3519399.9999999944</v>
          </cell>
          <cell r="CN16">
            <v>1701400.0000000014</v>
          </cell>
          <cell r="CP16">
            <v>384399.99999999965</v>
          </cell>
          <cell r="CT16">
            <v>2929380</v>
          </cell>
          <cell r="CV16">
            <v>-1124944.3296000005</v>
          </cell>
          <cell r="CW16">
            <v>1124944.3296000005</v>
          </cell>
          <cell r="CY16">
            <v>-1760.0000000020373</v>
          </cell>
          <cell r="CZ16">
            <v>1760.0000000020373</v>
          </cell>
          <cell r="DB16">
            <v>-997089.9120000212</v>
          </cell>
          <cell r="DC16">
            <v>997089.9120000212</v>
          </cell>
          <cell r="DE16">
            <v>148806</v>
          </cell>
          <cell r="DG16">
            <v>2898456.0000000233</v>
          </cell>
          <cell r="DI16">
            <v>3784900.0000000005</v>
          </cell>
          <cell r="DK16">
            <v>2601068.8000000082</v>
          </cell>
          <cell r="DQ16">
            <v>977503.9999999993</v>
          </cell>
          <cell r="DR16">
            <v>-977503.9999999993</v>
          </cell>
          <cell r="DT16">
            <v>-1314762.3215999885</v>
          </cell>
          <cell r="DU16">
            <v>1314762.3215999885</v>
          </cell>
          <cell r="DW16">
            <v>-985119.99999999988</v>
          </cell>
          <cell r="DX16">
            <v>985119.99999999988</v>
          </cell>
          <cell r="DZ16">
            <v>1142180.6760000079</v>
          </cell>
          <cell r="EA16">
            <v>-1142180.6760000079</v>
          </cell>
          <cell r="EC16">
            <v>14564627.481400035</v>
          </cell>
          <cell r="ED16">
            <v>13498840</v>
          </cell>
          <cell r="EE16">
            <v>10566459.758399982</v>
          </cell>
          <cell r="EF16">
            <v>8971233</v>
          </cell>
          <cell r="EG16">
            <v>11401598.962400027</v>
          </cell>
          <cell r="EH16">
            <v>10389052</v>
          </cell>
          <cell r="EI16">
            <v>9900625.1540000252</v>
          </cell>
          <cell r="EJ16">
            <v>9064928</v>
          </cell>
          <cell r="EK16">
            <v>3874002.287199981</v>
          </cell>
          <cell r="EL16">
            <v>3553656</v>
          </cell>
          <cell r="EM16">
            <v>3703642.9032000122</v>
          </cell>
          <cell r="EN16">
            <v>3259437</v>
          </cell>
          <cell r="EO16">
            <v>5000990.9439999573</v>
          </cell>
          <cell r="EP16">
            <v>4722464</v>
          </cell>
          <cell r="EQ16">
            <v>26510860</v>
          </cell>
          <cell r="ER16">
            <v>18450</v>
          </cell>
          <cell r="ES16">
            <v>26381508.815000046</v>
          </cell>
          <cell r="ET16">
            <v>9692910</v>
          </cell>
          <cell r="EU16">
            <v>3496</v>
          </cell>
          <cell r="EV16">
            <v>9623525.9999999739</v>
          </cell>
          <cell r="EW16">
            <v>10246579.999999998</v>
          </cell>
          <cell r="EX16">
            <v>11601</v>
          </cell>
          <cell r="EY16">
            <v>10587360.000000006</v>
          </cell>
          <cell r="EZ16">
            <v>2961069.9999999995</v>
          </cell>
          <cell r="FA16">
            <v>6063.9999999999418</v>
          </cell>
          <cell r="FB16">
            <v>2929380</v>
          </cell>
          <cell r="FC16">
            <v>147773.99999999965</v>
          </cell>
          <cell r="FD16">
            <v>410</v>
          </cell>
          <cell r="FE16">
            <v>148806</v>
          </cell>
          <cell r="FF16">
            <v>8915230</v>
          </cell>
          <cell r="FG16">
            <v>0</v>
          </cell>
          <cell r="FH16">
            <v>9284424.8000000324</v>
          </cell>
          <cell r="FI16">
            <v>335718.91000000015</v>
          </cell>
          <cell r="FJ16">
            <v>384399.99999999965</v>
          </cell>
          <cell r="FK16">
            <v>9828.0000000000655</v>
          </cell>
          <cell r="FL16">
            <v>-535</v>
          </cell>
        </row>
        <row r="17">
          <cell r="N17" t="str">
            <v>SEP</v>
          </cell>
          <cell r="O17">
            <v>4376347.7805000152</v>
          </cell>
          <cell r="P17" t="str">
            <v>Bulan SEPTEMBER 2004</v>
          </cell>
          <cell r="Q17">
            <v>2859130.7475000001</v>
          </cell>
          <cell r="R17">
            <v>7246570</v>
          </cell>
          <cell r="S17">
            <v>4319722.2115999935</v>
          </cell>
          <cell r="T17">
            <v>6457110.0000000009</v>
          </cell>
          <cell r="U17">
            <v>2014608.9160000151</v>
          </cell>
          <cell r="V17">
            <v>12281700</v>
          </cell>
          <cell r="W17">
            <v>4423299.9999999991</v>
          </cell>
          <cell r="X17">
            <v>10725</v>
          </cell>
          <cell r="Y17">
            <v>3454500</v>
          </cell>
          <cell r="Z17">
            <v>7560</v>
          </cell>
          <cell r="AA17">
            <v>4457940.0000000019</v>
          </cell>
          <cell r="AE17">
            <v>2016143.4383999556</v>
          </cell>
          <cell r="AF17">
            <v>-2016143.4383999556</v>
          </cell>
          <cell r="AH17">
            <v>-159393.78</v>
          </cell>
          <cell r="AI17">
            <v>159393.78</v>
          </cell>
          <cell r="AK17">
            <v>-1342980.4751999991</v>
          </cell>
          <cell r="AL17">
            <v>1342980.4751999991</v>
          </cell>
          <cell r="AN17">
            <v>-3358978.4592000046</v>
          </cell>
          <cell r="AO17">
            <v>3358978.4592000046</v>
          </cell>
          <cell r="AQ17">
            <v>0</v>
          </cell>
          <cell r="AT17">
            <v>-4130560.0000000014</v>
          </cell>
          <cell r="AU17">
            <v>4130560.0000000014</v>
          </cell>
          <cell r="AW17">
            <v>-3462420.78</v>
          </cell>
          <cell r="AX17">
            <v>3462420.78</v>
          </cell>
          <cell r="BB17">
            <v>2627460</v>
          </cell>
          <cell r="BC17">
            <v>4763740.0000000019</v>
          </cell>
          <cell r="BD17">
            <v>3015408.0000000065</v>
          </cell>
          <cell r="BE17">
            <v>4455529.9999999991</v>
          </cell>
          <cell r="BF17">
            <v>1698839.9999999956</v>
          </cell>
          <cell r="BG17">
            <v>3387</v>
          </cell>
          <cell r="BH17">
            <v>1809060.0000000065</v>
          </cell>
          <cell r="BJ17">
            <v>-1448703.9999999979</v>
          </cell>
          <cell r="BK17">
            <v>1448703.9999999979</v>
          </cell>
          <cell r="BM17">
            <v>839271.88799999864</v>
          </cell>
          <cell r="BN17">
            <v>-839271.88799999864</v>
          </cell>
          <cell r="BP17">
            <v>-2307662.2999999998</v>
          </cell>
          <cell r="BQ17">
            <v>2307662.2999999998</v>
          </cell>
          <cell r="BS17">
            <v>0</v>
          </cell>
          <cell r="BV17">
            <v>-1469089.44</v>
          </cell>
          <cell r="BW17">
            <v>1469089.44</v>
          </cell>
          <cell r="BY17">
            <v>0</v>
          </cell>
          <cell r="BZ17">
            <v>0</v>
          </cell>
          <cell r="CB17">
            <v>-791490.11759999953</v>
          </cell>
          <cell r="CC17">
            <v>791490.11759999953</v>
          </cell>
          <cell r="CE17">
            <v>1557816.6239999922</v>
          </cell>
          <cell r="CF17">
            <v>-1557816.6239999922</v>
          </cell>
          <cell r="CH17">
            <v>3076739.9999999907</v>
          </cell>
          <cell r="CI17">
            <v>3075750</v>
          </cell>
          <cell r="CJ17">
            <v>2190400.0000000233</v>
          </cell>
          <cell r="CK17">
            <v>6643910.0000000037</v>
          </cell>
          <cell r="CL17">
            <v>3326200.0000000116</v>
          </cell>
          <cell r="CM17">
            <v>11181</v>
          </cell>
          <cell r="CN17">
            <v>1597200.0000000007</v>
          </cell>
          <cell r="CP17">
            <v>540000</v>
          </cell>
          <cell r="CR17">
            <v>2792310.0000000005</v>
          </cell>
          <cell r="CS17">
            <v>5912.0000000000437</v>
          </cell>
          <cell r="CT17">
            <v>2763800</v>
          </cell>
          <cell r="CV17">
            <v>-1011780.8064000058</v>
          </cell>
          <cell r="CW17">
            <v>1011780.8064000058</v>
          </cell>
          <cell r="CY17">
            <v>0</v>
          </cell>
          <cell r="CZ17">
            <v>0</v>
          </cell>
          <cell r="DB17">
            <v>-919271.80799998413</v>
          </cell>
          <cell r="DC17">
            <v>919271.80799998413</v>
          </cell>
          <cell r="DD17">
            <v>75</v>
          </cell>
          <cell r="DE17">
            <v>149357</v>
          </cell>
          <cell r="DF17">
            <v>147918.00000000017</v>
          </cell>
          <cell r="DG17">
            <v>2864699.1999999969</v>
          </cell>
          <cell r="DH17">
            <v>5648150</v>
          </cell>
          <cell r="DI17">
            <v>3823899.9999999995</v>
          </cell>
          <cell r="DJ17">
            <v>3800670</v>
          </cell>
          <cell r="DK17">
            <v>2977990.3999999953</v>
          </cell>
          <cell r="DL17">
            <v>181836.27000000142</v>
          </cell>
          <cell r="DQ17">
            <v>999327.99999999953</v>
          </cell>
          <cell r="DR17">
            <v>-999327.99999999953</v>
          </cell>
          <cell r="DT17">
            <v>-1338689.5704000113</v>
          </cell>
          <cell r="DU17">
            <v>1338689.5704000113</v>
          </cell>
          <cell r="DW17">
            <v>-946399.99999999965</v>
          </cell>
          <cell r="DX17">
            <v>946399.99999999965</v>
          </cell>
          <cell r="DZ17">
            <v>1449234.9143999899</v>
          </cell>
          <cell r="EA17">
            <v>-1449234.9143999899</v>
          </cell>
          <cell r="EC17">
            <v>14388712.421200026</v>
          </cell>
          <cell r="ED17">
            <v>13480092</v>
          </cell>
          <cell r="EE17">
            <v>10236148.385600036</v>
          </cell>
          <cell r="EF17">
            <v>8896261</v>
          </cell>
          <cell r="EG17">
            <v>11286105.59199995</v>
          </cell>
          <cell r="EH17">
            <v>10248605</v>
          </cell>
          <cell r="EI17">
            <v>9719936.3995999899</v>
          </cell>
          <cell r="EJ17">
            <v>9036594</v>
          </cell>
          <cell r="EK17">
            <v>3754142.5064000012</v>
          </cell>
          <cell r="EL17">
            <v>3523802</v>
          </cell>
          <cell r="EM17">
            <v>3630956.3631999958</v>
          </cell>
          <cell r="EN17">
            <v>3494516</v>
          </cell>
          <cell r="EO17">
            <v>4920834.2120000571</v>
          </cell>
          <cell r="EP17">
            <v>4725749</v>
          </cell>
          <cell r="EQ17">
            <v>25985380</v>
          </cell>
          <cell r="ER17">
            <v>18285</v>
          </cell>
          <cell r="ES17">
            <v>25905549.655600026</v>
          </cell>
          <cell r="ET17">
            <v>9219270</v>
          </cell>
          <cell r="EU17">
            <v>3387</v>
          </cell>
          <cell r="EV17">
            <v>9150768.0000000075</v>
          </cell>
          <cell r="EW17">
            <v>9719660.0000000037</v>
          </cell>
          <cell r="EX17">
            <v>11181</v>
          </cell>
          <cell r="EY17">
            <v>9650540.0000000261</v>
          </cell>
          <cell r="EZ17">
            <v>2792310.0000000005</v>
          </cell>
          <cell r="FA17">
            <v>5912.0000000000437</v>
          </cell>
          <cell r="FB17">
            <v>2763800</v>
          </cell>
          <cell r="FC17">
            <v>147918.00000000017</v>
          </cell>
          <cell r="FD17">
            <v>75</v>
          </cell>
          <cell r="FE17">
            <v>149357</v>
          </cell>
          <cell r="FF17">
            <v>9448820</v>
          </cell>
          <cell r="FG17">
            <v>0</v>
          </cell>
          <cell r="FH17">
            <v>9484753.3299999908</v>
          </cell>
          <cell r="FI17">
            <v>181836.27000000142</v>
          </cell>
          <cell r="FJ17">
            <v>540000</v>
          </cell>
          <cell r="FK17">
            <v>9903.999999999869</v>
          </cell>
          <cell r="FL17">
            <v>-248</v>
          </cell>
        </row>
        <row r="18">
          <cell r="N18" t="str">
            <v>OKT</v>
          </cell>
          <cell r="O18">
            <v>4493217.3444999848</v>
          </cell>
          <cell r="P18" t="str">
            <v>Bulan OKTOBER 2004</v>
          </cell>
          <cell r="Q18">
            <v>2768695.9550000001</v>
          </cell>
          <cell r="R18">
            <v>7171440</v>
          </cell>
          <cell r="S18">
            <v>4343652.6490000105</v>
          </cell>
          <cell r="T18">
            <v>6752930</v>
          </cell>
          <cell r="U18">
            <v>2192139.3701999928</v>
          </cell>
          <cell r="V18">
            <v>12934878</v>
          </cell>
          <cell r="W18">
            <v>4371699.9999999972</v>
          </cell>
          <cell r="X18">
            <v>11325</v>
          </cell>
          <cell r="Y18">
            <v>3900099.9999999986</v>
          </cell>
          <cell r="Z18">
            <v>7455</v>
          </cell>
          <cell r="AA18">
            <v>4718799.9999999991</v>
          </cell>
          <cell r="AE18">
            <v>2142179.6760000214</v>
          </cell>
          <cell r="AF18">
            <v>-2142179.6760000214</v>
          </cell>
          <cell r="AH18">
            <v>-166060.43999999997</v>
          </cell>
          <cell r="AI18">
            <v>166060.43999999997</v>
          </cell>
          <cell r="AK18">
            <v>-1199635.1639999922</v>
          </cell>
          <cell r="AL18">
            <v>1199635.1639999922</v>
          </cell>
          <cell r="AN18">
            <v>-3251269.4760000212</v>
          </cell>
          <cell r="AO18">
            <v>3251269.4760000212</v>
          </cell>
          <cell r="AQ18">
            <v>0</v>
          </cell>
          <cell r="AT18">
            <v>-4378080.0000000019</v>
          </cell>
          <cell r="AU18">
            <v>4378080.0000000019</v>
          </cell>
          <cell r="AW18">
            <v>-3567269.1599999997</v>
          </cell>
          <cell r="AX18">
            <v>3567269.1599999997</v>
          </cell>
          <cell r="BB18">
            <v>2353427.9999999925</v>
          </cell>
          <cell r="BC18">
            <v>5222520</v>
          </cell>
          <cell r="BD18">
            <v>3273600.0000000242</v>
          </cell>
          <cell r="BE18">
            <v>4355440</v>
          </cell>
          <cell r="BF18">
            <v>1890767.9999999991</v>
          </cell>
          <cell r="BG18">
            <v>4027</v>
          </cell>
          <cell r="BH18">
            <v>1982200</v>
          </cell>
          <cell r="BJ18">
            <v>-1093664.0000000084</v>
          </cell>
          <cell r="BK18">
            <v>1093664.0000000084</v>
          </cell>
          <cell r="BM18">
            <v>1670543.7840000053</v>
          </cell>
          <cell r="BN18">
            <v>-1670543.7840000053</v>
          </cell>
          <cell r="BP18">
            <v>-2501020.7000000002</v>
          </cell>
          <cell r="BQ18">
            <v>2501020.7000000002</v>
          </cell>
          <cell r="BS18">
            <v>0</v>
          </cell>
          <cell r="BV18">
            <v>-1575755.9999999998</v>
          </cell>
          <cell r="BW18">
            <v>1575755.9999999998</v>
          </cell>
          <cell r="BY18">
            <v>-4290.9047999994045</v>
          </cell>
          <cell r="BZ18">
            <v>4290.9047999994045</v>
          </cell>
          <cell r="CB18">
            <v>-852435.51120000065</v>
          </cell>
          <cell r="CC18">
            <v>852435.51120000065</v>
          </cell>
          <cell r="CE18">
            <v>1664071.0632000095</v>
          </cell>
          <cell r="CF18">
            <v>-1664071.0632000095</v>
          </cell>
          <cell r="CH18">
            <v>3315839.9999999907</v>
          </cell>
          <cell r="CI18">
            <v>3315220</v>
          </cell>
          <cell r="CJ18">
            <v>2246400.0000000233</v>
          </cell>
          <cell r="CK18">
            <v>7205650</v>
          </cell>
          <cell r="CL18">
            <v>3583799.9999999884</v>
          </cell>
          <cell r="CM18">
            <v>11554</v>
          </cell>
          <cell r="CN18">
            <v>1752200.0000000007</v>
          </cell>
          <cell r="CP18">
            <v>455399.99999999965</v>
          </cell>
          <cell r="CR18">
            <v>3078100</v>
          </cell>
          <cell r="CS18">
            <v>5944.0000000000146</v>
          </cell>
          <cell r="CT18">
            <v>3049490</v>
          </cell>
          <cell r="CV18">
            <v>-1064144.3903999922</v>
          </cell>
          <cell r="CW18">
            <v>1064144.3903999922</v>
          </cell>
          <cell r="CY18">
            <v>1599.9999999999995</v>
          </cell>
          <cell r="CZ18">
            <v>-1599.9999999999995</v>
          </cell>
          <cell r="DB18">
            <v>-1017453.5280000106</v>
          </cell>
          <cell r="DC18">
            <v>1017453.5280000106</v>
          </cell>
          <cell r="DD18">
            <v>60</v>
          </cell>
          <cell r="DE18">
            <v>155315</v>
          </cell>
          <cell r="DF18">
            <v>154350</v>
          </cell>
          <cell r="DG18">
            <v>3041948.7999999952</v>
          </cell>
          <cell r="DH18">
            <v>6283480</v>
          </cell>
          <cell r="DI18">
            <v>3999500</v>
          </cell>
          <cell r="DJ18">
            <v>3971250</v>
          </cell>
          <cell r="DK18">
            <v>3567168.0000000051</v>
          </cell>
          <cell r="DL18">
            <v>311731.19999999925</v>
          </cell>
          <cell r="DQ18">
            <v>1023440.0000000016</v>
          </cell>
          <cell r="DR18">
            <v>-1023440.0000000016</v>
          </cell>
          <cell r="DT18">
            <v>-1397816.7839999921</v>
          </cell>
          <cell r="DU18">
            <v>1397816.7839999921</v>
          </cell>
          <cell r="DW18">
            <v>-1117120.0000000009</v>
          </cell>
          <cell r="DX18">
            <v>1117120.0000000009</v>
          </cell>
          <cell r="DZ18">
            <v>1923125.3496000087</v>
          </cell>
          <cell r="EA18">
            <v>-1923125.3496000087</v>
          </cell>
          <cell r="EC18">
            <v>15313582.378699992</v>
          </cell>
          <cell r="ED18">
            <v>13905731</v>
          </cell>
          <cell r="EE18">
            <v>10910785.081599999</v>
          </cell>
          <cell r="EF18">
            <v>9233808</v>
          </cell>
          <cell r="EG18">
            <v>11907283.661600051</v>
          </cell>
          <cell r="EH18">
            <v>10820425</v>
          </cell>
          <cell r="EI18">
            <v>10443096.984800002</v>
          </cell>
          <cell r="EJ18">
            <v>9332676</v>
          </cell>
          <cell r="EK18">
            <v>4049308.6471999935</v>
          </cell>
          <cell r="EL18">
            <v>3572183</v>
          </cell>
          <cell r="EM18">
            <v>3963842.9480000064</v>
          </cell>
          <cell r="EN18">
            <v>3676800</v>
          </cell>
          <cell r="EO18">
            <v>5277358.2479999708</v>
          </cell>
          <cell r="EP18">
            <v>4963708</v>
          </cell>
          <cell r="EQ18">
            <v>26859248</v>
          </cell>
          <cell r="ER18">
            <v>18780</v>
          </cell>
          <cell r="ES18">
            <v>26788305.318699986</v>
          </cell>
          <cell r="ET18">
            <v>9577960</v>
          </cell>
          <cell r="EU18">
            <v>4027</v>
          </cell>
          <cell r="EV18">
            <v>9499996.0000000149</v>
          </cell>
          <cell r="EW18">
            <v>10520870</v>
          </cell>
          <cell r="EX18">
            <v>11554</v>
          </cell>
          <cell r="EY18">
            <v>10442840.000000002</v>
          </cell>
          <cell r="EZ18">
            <v>3078100</v>
          </cell>
          <cell r="FA18">
            <v>5944.0000000000146</v>
          </cell>
          <cell r="FB18">
            <v>3049490</v>
          </cell>
          <cell r="FC18">
            <v>154350</v>
          </cell>
          <cell r="FD18">
            <v>60</v>
          </cell>
          <cell r="FE18">
            <v>155315</v>
          </cell>
          <cell r="FF18">
            <v>10254730</v>
          </cell>
          <cell r="FG18">
            <v>0</v>
          </cell>
          <cell r="FH18">
            <v>10296885.600000001</v>
          </cell>
          <cell r="FI18">
            <v>311731.19999999925</v>
          </cell>
          <cell r="FJ18">
            <v>455399.99999999965</v>
          </cell>
          <cell r="FK18">
            <v>4858.0000000000655</v>
          </cell>
          <cell r="FL18">
            <v>-1140</v>
          </cell>
        </row>
        <row r="19">
          <cell r="N19" t="str">
            <v>NOP</v>
          </cell>
          <cell r="O19">
            <v>4566260.8219999848</v>
          </cell>
          <cell r="P19" t="str">
            <v>Bulan NOPEMBER 2004</v>
          </cell>
          <cell r="Q19">
            <v>2651269.8551999675</v>
          </cell>
          <cell r="R19">
            <v>7039230</v>
          </cell>
          <cell r="S19">
            <v>4325843.9513999755</v>
          </cell>
          <cell r="T19">
            <v>6614370</v>
          </cell>
          <cell r="U19">
            <v>1981217.6079999949</v>
          </cell>
          <cell r="V19">
            <v>12463842.600000001</v>
          </cell>
          <cell r="W19">
            <v>4379100.0000000056</v>
          </cell>
          <cell r="X19">
            <v>10185</v>
          </cell>
          <cell r="Y19">
            <v>3732540.0000000009</v>
          </cell>
          <cell r="Z19">
            <v>7335</v>
          </cell>
          <cell r="AA19">
            <v>4391200.0000000009</v>
          </cell>
          <cell r="AE19">
            <v>1886543.5680000107</v>
          </cell>
          <cell r="AF19">
            <v>-1886543.5680000107</v>
          </cell>
          <cell r="AH19">
            <v>-145696.82400001411</v>
          </cell>
          <cell r="AI19">
            <v>145696.82400001411</v>
          </cell>
          <cell r="AK19">
            <v>-1231635.1320000028</v>
          </cell>
          <cell r="AL19">
            <v>1231635.1320000028</v>
          </cell>
          <cell r="AN19">
            <v>-3234760.4015999916</v>
          </cell>
          <cell r="AO19">
            <v>3234760.4015999916</v>
          </cell>
          <cell r="AQ19">
            <v>0</v>
          </cell>
          <cell r="AT19">
            <v>-4084639.9999999995</v>
          </cell>
          <cell r="AU19">
            <v>4084639.9999999995</v>
          </cell>
          <cell r="AW19">
            <v>-3641208.4799999995</v>
          </cell>
          <cell r="AX19">
            <v>3641208.4799999995</v>
          </cell>
          <cell r="BB19">
            <v>2433816.0000000233</v>
          </cell>
          <cell r="BC19">
            <v>5199730</v>
          </cell>
          <cell r="BD19">
            <v>3242799.9999999921</v>
          </cell>
          <cell r="BE19">
            <v>4465090</v>
          </cell>
          <cell r="BF19">
            <v>1878712.0000000042</v>
          </cell>
          <cell r="BG19">
            <v>3882</v>
          </cell>
          <cell r="BH19">
            <v>2011900</v>
          </cell>
          <cell r="BJ19">
            <v>-1120319.9999999925</v>
          </cell>
          <cell r="BK19">
            <v>1120319.9999999925</v>
          </cell>
          <cell r="BM19">
            <v>1609089.3</v>
          </cell>
          <cell r="BN19">
            <v>-1609089.3</v>
          </cell>
          <cell r="BP19">
            <v>-2477562</v>
          </cell>
          <cell r="BQ19">
            <v>2477562</v>
          </cell>
          <cell r="BS19">
            <v>0</v>
          </cell>
          <cell r="BV19">
            <v>-921211.2</v>
          </cell>
          <cell r="BW19">
            <v>921211.2</v>
          </cell>
          <cell r="BY19">
            <v>0</v>
          </cell>
          <cell r="BZ19">
            <v>0</v>
          </cell>
          <cell r="CB19">
            <v>-856799.14320000168</v>
          </cell>
          <cell r="CC19">
            <v>856799.14320000168</v>
          </cell>
          <cell r="CE19">
            <v>1711780.1063999927</v>
          </cell>
          <cell r="CF19">
            <v>-1711780.1063999927</v>
          </cell>
          <cell r="CH19">
            <v>3299720.0000000186</v>
          </cell>
          <cell r="CI19">
            <v>3301800</v>
          </cell>
          <cell r="CJ19">
            <v>2271599.9999999767</v>
          </cell>
          <cell r="CK19">
            <v>6073860</v>
          </cell>
          <cell r="CL19">
            <v>3266399.9999999944</v>
          </cell>
          <cell r="CM19">
            <v>11518</v>
          </cell>
          <cell r="CN19">
            <v>1758599.9999999986</v>
          </cell>
          <cell r="CP19">
            <v>1300200.0000000007</v>
          </cell>
          <cell r="CR19">
            <v>2890810</v>
          </cell>
          <cell r="CS19">
            <v>5847.9999999999563</v>
          </cell>
          <cell r="CT19">
            <v>2861440.0000000005</v>
          </cell>
          <cell r="CV19">
            <v>-1141526.1311999969</v>
          </cell>
          <cell r="CW19">
            <v>1141526.1311999969</v>
          </cell>
          <cell r="CY19">
            <v>0</v>
          </cell>
          <cell r="CZ19">
            <v>0</v>
          </cell>
          <cell r="DB19">
            <v>-1015271.7119999947</v>
          </cell>
          <cell r="DC19">
            <v>1015271.7119999947</v>
          </cell>
          <cell r="DD19">
            <v>0</v>
          </cell>
          <cell r="DE19">
            <v>169645</v>
          </cell>
          <cell r="DF19">
            <v>168018</v>
          </cell>
          <cell r="DG19">
            <v>2966515.1999999946</v>
          </cell>
          <cell r="DH19">
            <v>6339350</v>
          </cell>
          <cell r="DI19">
            <v>3996200.0000000009</v>
          </cell>
          <cell r="DJ19">
            <v>3980580</v>
          </cell>
          <cell r="DK19">
            <v>3756297.5999999908</v>
          </cell>
          <cell r="DL19">
            <v>380516.39999999851</v>
          </cell>
          <cell r="DQ19">
            <v>990351.99999999162</v>
          </cell>
          <cell r="DR19">
            <v>-990351.99999999162</v>
          </cell>
          <cell r="DT19">
            <v>-1342253.2032000062</v>
          </cell>
          <cell r="DU19">
            <v>1342253.2032000062</v>
          </cell>
          <cell r="DW19">
            <v>-853919.99999999988</v>
          </cell>
          <cell r="DX19">
            <v>853919.99999999988</v>
          </cell>
          <cell r="DZ19">
            <v>1994979.8231999963</v>
          </cell>
          <cell r="EA19">
            <v>-1994979.8231999963</v>
          </cell>
          <cell r="EC19">
            <v>15412230.198999919</v>
          </cell>
          <cell r="ED19">
            <v>14131570</v>
          </cell>
          <cell r="EE19">
            <v>10632800.156799994</v>
          </cell>
          <cell r="EF19">
            <v>9144566</v>
          </cell>
          <cell r="EG19">
            <v>11747844.272799991</v>
          </cell>
          <cell r="EH19">
            <v>10695128</v>
          </cell>
          <cell r="EI19">
            <v>10373106.216799987</v>
          </cell>
          <cell r="EJ19">
            <v>9198870</v>
          </cell>
          <cell r="EK19">
            <v>4180376.9632000215</v>
          </cell>
          <cell r="EL19">
            <v>3889016</v>
          </cell>
          <cell r="EM19">
            <v>3961044.4319999954</v>
          </cell>
          <cell r="EN19">
            <v>3687472</v>
          </cell>
          <cell r="EO19">
            <v>5173256.4592000172</v>
          </cell>
          <cell r="EP19">
            <v>5048778</v>
          </cell>
          <cell r="EQ19">
            <v>26117442.600000001</v>
          </cell>
          <cell r="ER19">
            <v>17520</v>
          </cell>
          <cell r="ES19">
            <v>26027432.23659993</v>
          </cell>
          <cell r="ET19">
            <v>9664820</v>
          </cell>
          <cell r="EU19">
            <v>3882</v>
          </cell>
          <cell r="EV19">
            <v>9567228.0000000186</v>
          </cell>
          <cell r="EW19">
            <v>9375660</v>
          </cell>
          <cell r="EX19">
            <v>11518</v>
          </cell>
          <cell r="EY19">
            <v>9296119.999999987</v>
          </cell>
          <cell r="EZ19">
            <v>2890810</v>
          </cell>
          <cell r="FA19">
            <v>5847.9999999999563</v>
          </cell>
          <cell r="FB19">
            <v>2861440.0000000005</v>
          </cell>
          <cell r="FC19">
            <v>168018</v>
          </cell>
          <cell r="FD19">
            <v>0</v>
          </cell>
          <cell r="FE19">
            <v>169645</v>
          </cell>
          <cell r="FF19">
            <v>10319930</v>
          </cell>
          <cell r="FG19">
            <v>0</v>
          </cell>
          <cell r="FH19">
            <v>10338496.399999987</v>
          </cell>
          <cell r="FI19">
            <v>380516.39999999851</v>
          </cell>
          <cell r="FJ19">
            <v>1300200.0000000007</v>
          </cell>
          <cell r="FK19">
            <v>16112.999999999967</v>
          </cell>
          <cell r="FL19">
            <v>-825</v>
          </cell>
        </row>
        <row r="20">
          <cell r="N20" t="str">
            <v>DES</v>
          </cell>
          <cell r="P20" t="str">
            <v>Bulan DESEMBER 2004</v>
          </cell>
        </row>
      </sheetData>
      <sheetData sheetId="1"/>
      <sheetData sheetId="2">
        <row r="2">
          <cell r="B2" t="str">
            <v>Kode</v>
          </cell>
        </row>
      </sheetData>
      <sheetData sheetId="3">
        <row r="2">
          <cell r="B2" t="str">
            <v>Kode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Rekapitulasi"/>
      <sheetName val="L-R"/>
      <sheetName val="FORM-B"/>
      <sheetName val="Sudah Berjalan"/>
      <sheetName val="Laba Rugi"/>
      <sheetName val="01 A"/>
      <sheetName val="LAIN2"/>
      <sheetName val="JOB"/>
      <sheetName val="Sheet5"/>
      <sheetName val="CashFlow"/>
      <sheetName val="SuMBER"/>
      <sheetName val="NO VENDOR"/>
      <sheetName val="UshDeb00"/>
      <sheetName val="Asumsi"/>
      <sheetName val="DGGKIT+ Derating"/>
      <sheetName val="Usulan"/>
      <sheetName val="sr"/>
      <sheetName val="Meter merek Ganz"/>
      <sheetName val="PERHITUNGAN REALISASI"/>
      <sheetName val="KOL BUNADIN"/>
      <sheetName val="WIWIN H"/>
      <sheetName val="DMTSEL MALANGSARI"/>
      <sheetName val="KOL SUMA"/>
      <sheetName val="JUNAIDI"/>
      <sheetName val="DMTSEL SAMBIREJO"/>
      <sheetName val="JAN09"/>
      <sheetName val="PkRp"/>
      <sheetName val="D-2"/>
      <sheetName val="Submission Form"/>
      <sheetName val="Tabel PTKP"/>
      <sheetName val="GAS PLN-14"/>
      <sheetName val="BBM-PRO-11"/>
      <sheetName val="Resume"/>
      <sheetName val="PMT"/>
      <sheetName val="dengan pembangkitan"/>
      <sheetName val="NO. PRK"/>
      <sheetName val="Prices"/>
      <sheetName val="Sch-5"/>
      <sheetName val="GE027"/>
      <sheetName val="GE051"/>
      <sheetName val="HB BARU"/>
      <sheetName val="HB2"/>
      <sheetName val="Jasa"/>
      <sheetName val="Mat"/>
      <sheetName val="per Unit"/>
      <sheetName val="per Feeder"/>
      <sheetName val="gb"/>
      <sheetName val="Peta"/>
      <sheetName val="aruskas"/>
      <sheetName val="Cover"/>
      <sheetName val="master rab"/>
      <sheetName val="APBN"/>
      <sheetName val="Neraca seAPJ"/>
      <sheetName val="Rekap PMG."/>
      <sheetName val="TRANS"/>
      <sheetName val="tabel"/>
      <sheetName val="AR"/>
      <sheetName val="Sensitivitas"/>
      <sheetName val="bayar_04_fak"/>
      <sheetName val="MU"/>
      <sheetName val="Kontrol"/>
      <sheetName val="BRD"/>
      <sheetName val="Wil-2"/>
      <sheetName val="REKAP"/>
      <sheetName val="FORM BQ TL PRATU 4cct"/>
      <sheetName val="Kamus"/>
      <sheetName val="As"/>
      <sheetName val="NerSubsis"/>
      <sheetName val="Daftar Tabel"/>
      <sheetName val="Hal-1"/>
      <sheetName val="JAN07"/>
      <sheetName val="01_A"/>
      <sheetName val="Uraian"/>
      <sheetName val="rkap2008"/>
      <sheetName val="List"/>
      <sheetName val="Aug-06"/>
      <sheetName val="LR"/>
      <sheetName val="analisa kendaraan"/>
      <sheetName val="HON-KT"/>
    </sheetNames>
    <sheetDataSet>
      <sheetData sheetId="0">
        <row r="2">
          <cell r="E2" t="str">
            <v>Tabel Wilayah</v>
          </cell>
        </row>
      </sheetData>
      <sheetData sheetId="1">
        <row r="2">
          <cell r="E2" t="str">
            <v>Tabel Wilayah</v>
          </cell>
        </row>
      </sheetData>
      <sheetData sheetId="2">
        <row r="2">
          <cell r="E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4">
          <cell r="M4" t="str">
            <v>Januari</v>
          </cell>
        </row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PMG"/>
      <sheetName val="Rekap PMG."/>
      <sheetName val="Rincian HTT"/>
      <sheetName val="Rekap HTT"/>
      <sheetName val="Rincian AT"/>
      <sheetName val="Rekap AT"/>
      <sheetName val="SuMBER"/>
      <sheetName val="HB BARU"/>
    </sheetNames>
    <sheetDataSet>
      <sheetData sheetId="0"/>
      <sheetData sheetId="1">
        <row r="10">
          <cell r="A10">
            <v>1</v>
          </cell>
        </row>
        <row r="54">
          <cell r="A54">
            <v>1</v>
          </cell>
          <cell r="B54" t="str">
            <v>Upah Pemasangan CA.1'</v>
          </cell>
          <cell r="C54" t="str">
            <v>unit</v>
          </cell>
          <cell r="D54">
            <v>2</v>
          </cell>
          <cell r="F54">
            <v>15199.184000000001</v>
          </cell>
        </row>
        <row r="55">
          <cell r="A55">
            <v>2</v>
          </cell>
          <cell r="B55" t="str">
            <v>Upah Pemasangan CG 106 - 105</v>
          </cell>
          <cell r="C55" t="str">
            <v>unit</v>
          </cell>
          <cell r="D55">
            <v>2</v>
          </cell>
          <cell r="F55">
            <v>235610.85800000001</v>
          </cell>
        </row>
        <row r="56">
          <cell r="A56">
            <v>3</v>
          </cell>
          <cell r="B56" t="str">
            <v>Upah Pemasangan CM2 - 11</v>
          </cell>
          <cell r="C56" t="str">
            <v>unit</v>
          </cell>
          <cell r="D56">
            <v>2</v>
          </cell>
          <cell r="F56">
            <v>38290.252</v>
          </cell>
        </row>
        <row r="57">
          <cell r="A57">
            <v>4</v>
          </cell>
          <cell r="B57" t="str">
            <v>Upah Pemasangan CM2 - 12</v>
          </cell>
          <cell r="C57" t="str">
            <v>unit</v>
          </cell>
          <cell r="D57">
            <v>2</v>
          </cell>
          <cell r="F57">
            <v>8437.6319999999996</v>
          </cell>
        </row>
        <row r="58">
          <cell r="A58">
            <v>5</v>
          </cell>
          <cell r="B58" t="str">
            <v>Upah Pemasangan J6 - T ( CJ4 )</v>
          </cell>
          <cell r="C58" t="str">
            <v>unit</v>
          </cell>
          <cell r="D58">
            <v>2</v>
          </cell>
          <cell r="F58">
            <v>18507.398000000001</v>
          </cell>
        </row>
        <row r="59">
          <cell r="A59">
            <v>6</v>
          </cell>
          <cell r="B59" t="str">
            <v>Upah Pemasangan KWH</v>
          </cell>
          <cell r="C59" t="str">
            <v>bh</v>
          </cell>
          <cell r="D59">
            <v>173</v>
          </cell>
          <cell r="F59">
            <v>26815.236000000001</v>
          </cell>
        </row>
        <row r="60">
          <cell r="A60">
            <v>7</v>
          </cell>
          <cell r="B60" t="str">
            <v>Upah pemasangan SJ6</v>
          </cell>
          <cell r="C60" t="str">
            <v>unit</v>
          </cell>
          <cell r="D60">
            <v>6</v>
          </cell>
          <cell r="F60">
            <v>18507.398000000001</v>
          </cell>
        </row>
        <row r="61">
          <cell r="A61">
            <v>8</v>
          </cell>
          <cell r="B61" t="str">
            <v>Upah Penomoran Tiang</v>
          </cell>
          <cell r="C61" t="str">
            <v>Bt</v>
          </cell>
          <cell r="D61">
            <v>2</v>
          </cell>
          <cell r="F61">
            <v>8044.1620000000003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FORM-B"/>
      <sheetName val="01 A"/>
      <sheetName val="Kamus"/>
      <sheetName val="Sheet1"/>
      <sheetName val="master rab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Submission Form"/>
      <sheetName val="unit"/>
      <sheetName val="aruskas"/>
      <sheetName val="Sheet2"/>
      <sheetName val="Sheet3"/>
      <sheetName val="rkap2008"/>
      <sheetName val="List"/>
      <sheetName val="Sensitivitas"/>
      <sheetName val="Penyulang Padam"/>
      <sheetName val="RAB"/>
      <sheetName val="Penjualan"/>
      <sheetName val="ProdSendiri"/>
      <sheetName val="PS&amp;Susut TL"/>
      <sheetName val="SewaBeli"/>
      <sheetName val="Transfer"/>
      <sheetName val="Daftar Tabel"/>
      <sheetName val="Listing"/>
      <sheetName val="Table 5"/>
      <sheetName val="Bank Recon"/>
      <sheetName val="L_23"/>
      <sheetName val="DIV.1"/>
      <sheetName val="Asumsi"/>
      <sheetName val="CH"/>
      <sheetName val="HRG BHN"/>
      <sheetName val="W-NAD"/>
      <sheetName val="L20Keu"/>
      <sheetName val="Sudah Berjalan"/>
      <sheetName val="KH-Q1,Q2,01"/>
    </sheetNames>
    <sheetDataSet>
      <sheetData sheetId="0">
        <row r="1">
          <cell r="L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mission Form"/>
      <sheetName val="Feuil2"/>
      <sheetName val="XL4Test5"/>
      <sheetName val="XREF"/>
      <sheetName val="Sheet1"/>
      <sheetName val="01 A"/>
      <sheetName val="THN-7"/>
      <sheetName val="Sudah Berjalan"/>
      <sheetName val="Har_Sus"/>
      <sheetName val="006 AC Standing Floor CT"/>
      <sheetName val="RKA 2012 (GAS)"/>
      <sheetName val="KONTRAK RAFLINDO"/>
      <sheetName val="Komp-A"/>
      <sheetName val="Harian"/>
      <sheetName val="tabel-JHT"/>
      <sheetName val="rkap2008"/>
      <sheetName val="List"/>
      <sheetName val="C3"/>
      <sheetName val="Aktual Realisasi 2011 TW V2"/>
      <sheetName val="Aktual Realisasi 2012 FINAL"/>
      <sheetName val="Non Rutin Baai"/>
      <sheetName val="Non Rutin SKM"/>
      <sheetName val="Priodik Mirrless2B SKM (2)"/>
      <sheetName val="Priodik Mirrless2 SKM"/>
      <sheetName val="Pri Mir 3 TO"/>
      <sheetName val="Priodik Sulzer 2 Baai"/>
      <sheetName val="Priodik Sulzer 2B Baai"/>
      <sheetName val="Priodik SWD BAAI"/>
      <sheetName val="Rutin Baai "/>
      <sheetName val="Rutin SKM"/>
      <sheetName val="Parameter"/>
      <sheetName val="Sheet2"/>
      <sheetName val="IkhtisarBiop(12.0)"/>
      <sheetName val="PendOpLain(11B)"/>
      <sheetName val="Kamus"/>
      <sheetName val="Kontrak vs Realisasi Gas"/>
      <sheetName val="AnalisaSIPIL RIIL"/>
      <sheetName val="E450"/>
      <sheetName val="prev-i"/>
      <sheetName val="sch 1.2"/>
      <sheetName val="Sch-5"/>
      <sheetName val="totaL"/>
      <sheetName val="KALK_GES"/>
      <sheetName val="TB"/>
      <sheetName val="Formulas"/>
      <sheetName val="REFERENSI"/>
      <sheetName val="SewaBeli"/>
      <sheetName val="Submission_Form"/>
      <sheetName val="01_A"/>
      <sheetName val="Sudah_Berjalan"/>
      <sheetName val="006_AC_Standing_Floor_CT"/>
      <sheetName val="RKA_2012_(GAS)"/>
      <sheetName val="KONTRAK_RAFLINDO"/>
      <sheetName val="Aktual_Realisasi_2011_TW_V2"/>
      <sheetName val="Aktual_Realisasi_2012_FINAL"/>
      <sheetName val="Non_Rutin_Baai"/>
      <sheetName val="Non_Rutin_SKM"/>
      <sheetName val="Priodik_Mirrless2B_SKM_(2)"/>
      <sheetName val="Priodik_Mirrless2_SKM"/>
      <sheetName val="Pri_Mir_3_TO"/>
      <sheetName val="Priodik_Sulzer_2_Baai"/>
      <sheetName val="Priodik_Sulzer_2B_Baai"/>
      <sheetName val="Priodik_SWD_BAAI"/>
      <sheetName val="Rutin_Baai_"/>
      <sheetName val="Rutin_SKM"/>
      <sheetName val="IkhtisarBiop(12_0)"/>
      <sheetName val="IN OUT"/>
      <sheetName val="Sheet3"/>
      <sheetName val="TRANS"/>
      <sheetName val="R-SM-KIN"/>
      <sheetName val="Fuel Gas"/>
      <sheetName val="PDPKonstruksi"/>
      <sheetName val="For Report-Akum"/>
      <sheetName val="Material"/>
      <sheetName val="BBT HARDU"/>
      <sheetName val="BBT HARJAR"/>
      <sheetName val="Rekap PMG."/>
      <sheetName val="bantu"/>
      <sheetName val="master rab"/>
      <sheetName val="Usulan"/>
      <sheetName val="W1"/>
      <sheetName val="LAIN2"/>
      <sheetName val="unit"/>
      <sheetName val="Penjualan"/>
      <sheetName val="ProdSendiri"/>
      <sheetName val="PS&amp;Susut TL"/>
      <sheetName val="Transfer"/>
      <sheetName val="non feeder-kc"/>
      <sheetName val="Dasar Pemadaman"/>
      <sheetName val="aruskas"/>
      <sheetName val="W-NAD"/>
      <sheetName val="RAB GI"/>
      <sheetName val="Mar 2004"/>
      <sheetName val="terima"/>
      <sheetName val="Form-B-R1"/>
      <sheetName val="SISTEM SUMBAGSEL"/>
      <sheetName val="Resume"/>
      <sheetName val="NP"/>
      <sheetName val="LK2004"/>
      <sheetName val="L_23"/>
      <sheetName val="Asumsi"/>
      <sheetName val="daftar hrg mat 07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jTL(18)"/>
      <sheetName val="ProduksiTL(12B2)"/>
      <sheetName val="SewaPemb(12A2)"/>
      <sheetName val="RJBR"/>
      <sheetName val="16 - Alternative Unit Pricing"/>
      <sheetName val="Estimate"/>
      <sheetName val="Harga Satuan"/>
      <sheetName val="RAB"/>
      <sheetName val="3-DIV2"/>
      <sheetName val="analhps Pasng"/>
      <sheetName val="NerSubsis"/>
      <sheetName val="FEB"/>
      <sheetName val="JAN"/>
      <sheetName val="MAR"/>
      <sheetName val="UshDeb00"/>
      <sheetName val="Cover"/>
      <sheetName val="form"/>
      <sheetName val="bahps"/>
      <sheetName val="RESUM-MON"/>
      <sheetName val="WBS"/>
      <sheetName val="Ref"/>
      <sheetName val="ANALISA "/>
      <sheetName val="131 (Piutang PJB)"/>
      <sheetName val="Top"/>
      <sheetName val="compare"/>
      <sheetName val="DATA"/>
      <sheetName val="CP3 Rkp"/>
      <sheetName val="3-DIV4"/>
      <sheetName val="3-DIV5"/>
      <sheetName val="3-DIV3"/>
      <sheetName val="L-R"/>
      <sheetName val="PL (MONTHLY)"/>
      <sheetName val="APBN"/>
      <sheetName val="MU"/>
      <sheetName val="XXXXXX"/>
      <sheetName val="Test Accrue"/>
      <sheetName val="ALAT"/>
      <sheetName val="GABLUARJAWA1 (2)"/>
      <sheetName val="JASA"/>
      <sheetName val="000000"/>
      <sheetName val="Menu"/>
      <sheetName val="Periode"/>
      <sheetName val="Penyert-anak"/>
      <sheetName val="Penyert-Saham"/>
      <sheetName val="MilikSaham"/>
      <sheetName val="NCI"/>
      <sheetName val="PIUT-JP"/>
      <sheetName val="TGR"/>
      <sheetName val="BI.DTGH"/>
      <sheetName val="BDDLainnya"/>
      <sheetName val="Dmk-Pjk"/>
      <sheetName val="RDBDP"/>
      <sheetName val="Kas&amp;Strkas"/>
      <sheetName val="DpsK3bln"/>
      <sheetName val="Dep3-12bln"/>
      <sheetName val="Piut-Umur (Rev)"/>
      <sheetName val="Piut-Umur1"/>
      <sheetName val="Piut-Umur2"/>
      <sheetName val="Piut-Unsur"/>
      <sheetName val="HapusPiut (Rev)"/>
      <sheetName val="HapusPiut"/>
      <sheetName val="PiutRR"/>
      <sheetName val="PenyisihanPiutang"/>
      <sheetName val="PiutMacam"/>
      <sheetName val="Persd-Mat"/>
      <sheetName val="KlasPersd"/>
      <sheetName val="PenyisihanMat"/>
      <sheetName val="Rinc-Bl-BBM"/>
      <sheetName val="BantuanLN"/>
      <sheetName val="AkunPenutup"/>
      <sheetName val="UtPiut-Anak "/>
      <sheetName val="PendBP"/>
      <sheetName val="HutBank"/>
      <sheetName val="HutBiProy"/>
      <sheetName val="FORM REKON DP"/>
      <sheetName val="IPS-IPK"/>
      <sheetName val="IPS-IPK DPLK"/>
      <sheetName val="ManfPs"/>
      <sheetName val="Utus T "/>
      <sheetName val="Utus P"/>
      <sheetName val="Ut-Pajak"/>
      <sheetName val="SKP"/>
      <sheetName val="UtLainPD"/>
      <sheetName val="UtLainPJ"/>
      <sheetName val="Utg SGU"/>
      <sheetName val="UtangBiaya"/>
      <sheetName val="Utang Biaya"/>
      <sheetName val="UJL"/>
      <sheetName val="DMKLPB-TARIF"/>
      <sheetName val="DMKLPB-LANGG"/>
      <sheetName val="JualGTarif"/>
      <sheetName val="JualGLangg"/>
      <sheetName val="JUAL LPB-TARIF"/>
      <sheetName val="JUAL LPB-LANGG"/>
      <sheetName val="JUAL&amp;BL-TL"/>
      <sheetName val="PendOpLain"/>
      <sheetName val="BO-INVEST"/>
      <sheetName val="PO Lain-1"/>
      <sheetName val="PO Lain-2"/>
      <sheetName val="IkhtisarBiop"/>
      <sheetName val="PembelianTL"/>
      <sheetName val="Pembelian TL2"/>
      <sheetName val="Sewa Diesel"/>
      <sheetName val="BBMJenis "/>
      <sheetName val="ProduksiTLSendiri"/>
      <sheetName val="HarMat"/>
      <sheetName val="HarJabor"/>
      <sheetName val="BPeg-F"/>
      <sheetName val="BPeg-U"/>
      <sheetName val="Reals-MP"/>
      <sheetName val="BOLain"/>
      <sheetName val="Non Allw Cost"/>
      <sheetName val="bi-outsourching"/>
      <sheetName val="PendaLuOp"/>
      <sheetName val="BeLuOp"/>
      <sheetName val="BePinjaman"/>
      <sheetName val="SelisihKurs"/>
      <sheetName val="KursNota "/>
      <sheetName val="KursSend"/>
      <sheetName val="NrcKWh"/>
      <sheetName val="KOR-PAJAK"/>
      <sheetName val="PJK-TGH"/>
      <sheetName val="T.Sched+Mat.List luwuk - -toili"/>
      <sheetName val="A.Div3"/>
      <sheetName val="A.Div7"/>
      <sheetName val="DIV 5 6"/>
      <sheetName val="23 switchgear 20 kv rev"/>
      <sheetName val="KONTRAK"/>
      <sheetName val="PROG"/>
      <sheetName val="hrg uph+bhn"/>
      <sheetName val="FUNGSI"/>
      <sheetName val="TABGAJI"/>
      <sheetName val="Resource Plan (2)"/>
      <sheetName val="Listing"/>
      <sheetName val="Incoming"/>
      <sheetName val="A"/>
      <sheetName val="civil-work"/>
      <sheetName val="Found 150 kv w pile"/>
      <sheetName val="Found 500 w pile"/>
      <sheetName val="basic-price"/>
      <sheetName val="Bhn+Uph"/>
      <sheetName val="Sheet5"/>
      <sheetName val="Rekap"/>
      <sheetName val="neraca 1999-2000"/>
      <sheetName val="LabaRugi"/>
      <sheetName val="Rekap rutin"/>
      <sheetName val="ACUAN"/>
      <sheetName val="Pajak Penghasilan"/>
      <sheetName val="RKA 2010"/>
      <sheetName val="H.Satuan"/>
      <sheetName val="Submission_Form1"/>
      <sheetName val="Trhan_Outdoor_Combined wo MK"/>
      <sheetName val="GANG PYL PMT TRIP"/>
      <sheetName val="harga"/>
      <sheetName val="NRCPTK01"/>
      <sheetName val="Indikator215"/>
      <sheetName val="Analisa copy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RUTINSKM"/>
      <sheetName val="ILS"/>
      <sheetName val="L20Keu"/>
      <sheetName val="Equity"/>
      <sheetName val="Download_Data"/>
      <sheetName val="A1 PRY"/>
      <sheetName val="Analisa 300"/>
      <sheetName val="Prod-CS"/>
      <sheetName val="NAME"/>
      <sheetName val="Family"/>
      <sheetName val="JSO"/>
      <sheetName val="Kontrol"/>
      <sheetName val="Permanent info"/>
      <sheetName val="GeneralInfo"/>
      <sheetName val="NY ADMIN"/>
      <sheetName val="BS final"/>
      <sheetName val="Rates"/>
      <sheetName val="FA FISKAL"/>
      <sheetName val="Scoresheet"/>
      <sheetName val="Disposals"/>
      <sheetName val="Ex_Rate"/>
      <sheetName val="TB0"/>
      <sheetName val="FE-1770.P1"/>
      <sheetName val="Notes to BS"/>
      <sheetName val="Cover Sheet"/>
      <sheetName val="Akun"/>
      <sheetName val="CSD"/>
      <sheetName val="BARS"/>
      <sheetName val="P"/>
      <sheetName val="DATA INPUT"/>
      <sheetName val="rekmodiPtk (MAP)"/>
      <sheetName val="AHS-JTR"/>
      <sheetName val="13.Nangakara Weir"/>
      <sheetName val="14.Irr.Canal Work"/>
      <sheetName val="15.Irr. Struc.Work"/>
      <sheetName val="16.Pipe Inst."/>
      <sheetName val="18.Lateral Pipe"/>
      <sheetName val="Wil-2"/>
      <sheetName val="Hal-1"/>
      <sheetName val="Bahan"/>
      <sheetName val="NEGO"/>
      <sheetName val="Ex-Rate"/>
      <sheetName val="CiMaPlbStd"/>
      <sheetName val="KH-Q1,Q2,01"/>
      <sheetName val="Mat"/>
      <sheetName val="Sentra"/>
      <sheetName val="BoQ"/>
      <sheetName val="GGN PER UNIT"/>
      <sheetName val="dataKIT"/>
      <sheetName val="dataPHT"/>
      <sheetName val="dataIBT"/>
      <sheetName val="dataTRF"/>
      <sheetName val="dataPDH_Pasok"/>
      <sheetName val="RINCIAN HARGA MATERIAL"/>
      <sheetName val="RFP009"/>
      <sheetName val="FORM BQ TL PRATU 4cct"/>
      <sheetName val="ca"/>
      <sheetName val="MyTugas"/>
      <sheetName val="LOAN"/>
      <sheetName val="Kurs"/>
      <sheetName val="AnalisaSIPIL_RIIL"/>
      <sheetName val="sch_1_2"/>
      <sheetName val="Kontrak_vs_Realisasi_Gas"/>
      <sheetName val="IN_OUT"/>
      <sheetName val="T_Sched+Mat_List_luwuk_-_-toili"/>
      <sheetName val="A_Div3"/>
      <sheetName val="A_Div7"/>
      <sheetName val="DIV_5_6"/>
      <sheetName val="16_-_Alternative_Unit_Pricing"/>
      <sheetName val="Harga_Satuan"/>
      <sheetName val="Pengadaan EM Revisi"/>
      <sheetName val="INPUT HARGA"/>
      <sheetName val="Gedung Kantor"/>
      <sheetName val="KesejahteraanKary&amp;Sumb"/>
      <sheetName val="FCM"/>
      <sheetName val="A1 pri123"/>
      <sheetName val="DBASE"/>
      <sheetName val="L27 Data"/>
      <sheetName val="AKTIVA TETAP"/>
      <sheetName val="Laba Rugi"/>
      <sheetName val="PRK"/>
      <sheetName val="LKAI_KALTIM"/>
      <sheetName val="Assumptions (2)"/>
      <sheetName val="Danfoss Submission form 2004 (1"/>
      <sheetName val="ASCEandUBC"/>
      <sheetName val="w't table"/>
      <sheetName val="Table1 MASTER"/>
      <sheetName val="Table4"/>
      <sheetName val="Table2 MASTER"/>
      <sheetName val="Table5 Master"/>
      <sheetName val="Harga BBM Indonesia"/>
      <sheetName val="grafik-010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2001 Employee roster"/>
      <sheetName val="Penyusutan Kendaraan"/>
      <sheetName val="Deprec Exp"/>
      <sheetName val="Fiscal Assets Summary"/>
      <sheetName val="Building"/>
      <sheetName val="Machinery"/>
      <sheetName val="Office Equipment1"/>
      <sheetName val="Vehicle"/>
      <sheetName val="Movement"/>
      <sheetName val="Aktiva Fiscal"/>
      <sheetName val="Marshal"/>
      <sheetName val="TRNS-C1"/>
      <sheetName val="HR"/>
      <sheetName val="mei - des"/>
      <sheetName val="Input"/>
      <sheetName val="Evaluasi"/>
      <sheetName val="HDKP"/>
      <sheetName val="Surat"/>
      <sheetName val="Sheet4"/>
      <sheetName val="HR Kpmc"/>
      <sheetName val="Rencna WBP"/>
      <sheetName val="Kesiapan Kit"/>
      <sheetName val="DB"/>
      <sheetName val="EFOR"/>
      <sheetName val="Base Gas Medco"/>
      <sheetName val="Simulasi"/>
      <sheetName val="Simulasi (2)"/>
      <sheetName val="Mirrless_PBAAI"/>
      <sheetName val="SFAC_Tes"/>
      <sheetName val="Pengemb Ush"/>
      <sheetName val="Jetty"/>
      <sheetName val="PAJAK"/>
      <sheetName val="KB"/>
      <sheetName val="uph"/>
      <sheetName val="Basic AHS"/>
      <sheetName val="coeff"/>
      <sheetName val="bybungafix"/>
      <sheetName val="Pk"/>
      <sheetName val="Detail_313"/>
      <sheetName val="AkumAT"/>
      <sheetName val="summary-1"/>
      <sheetName val="List AT-Dedy"/>
      <sheetName val="Piutang Normal Psrt"/>
      <sheetName val="Input Data"/>
      <sheetName val="NERACA SESUAI PROGRAM GL MAGIC"/>
      <sheetName val="Detail_311.01"/>
      <sheetName val="Detail_311.02"/>
      <sheetName val="Detail_312"/>
      <sheetName val="SUMMARY_NOV09"/>
      <sheetName val="136.01(piutang belum faktur)"/>
      <sheetName val="Balance Sheet"/>
      <sheetName val="Income Statement"/>
      <sheetName val="Rekap 2002 mod"/>
      <sheetName val="DataReferensi"/>
      <sheetName val="Top Schedule"/>
      <sheetName val="Input GENERATION-DATA"/>
      <sheetName val="132 (Piutang PLN)"/>
      <sheetName val="133 pihak ke3"/>
      <sheetName val="AKTIV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Bln3_4"/>
      <sheetName val="Links"/>
      <sheetName val="Lead"/>
      <sheetName val="Assumptions"/>
      <sheetName val="Per GL J a n"/>
      <sheetName val="A.W. VANAMEI"/>
      <sheetName val="A.W. TIGER"/>
      <sheetName val="HARGA SWAL+SKT"/>
      <sheetName val="GL_Account"/>
      <sheetName val="fr BS"/>
      <sheetName val="Trial Bal"/>
      <sheetName val="tabel nilai"/>
      <sheetName val="UPAH DAN BAHAN"/>
      <sheetName val="Quantity"/>
      <sheetName val="Bill of Quantity"/>
      <sheetName val="analhps"/>
      <sheetName val="Lamp 2"/>
      <sheetName val="R-16.1"/>
      <sheetName val="R-16.2"/>
      <sheetName val="P&amp;L98"/>
      <sheetName val="TB Juni2011Gabungan"/>
      <sheetName val="PkRp"/>
      <sheetName val="TB_Dec09"/>
      <sheetName val="TB_Dec08"/>
      <sheetName val="KodeGangguan"/>
      <sheetName val="Uraian"/>
      <sheetName val="HARVEST02"/>
      <sheetName val="BBM-03"/>
      <sheetName val="他PJとの比較"/>
      <sheetName val="Tabel PTKP"/>
    </sheetNames>
    <sheetDataSet>
      <sheetData sheetId="0">
        <row r="7">
          <cell r="D7" t="str">
            <v>3610</v>
          </cell>
        </row>
        <row r="10">
          <cell r="D10" t="str">
            <v>Philip Loh</v>
          </cell>
        </row>
        <row r="11">
          <cell r="D11" t="str">
            <v>6340 5720</v>
          </cell>
        </row>
        <row r="17">
          <cell r="D17">
            <v>0</v>
          </cell>
        </row>
        <row r="19">
          <cell r="D19" t="str">
            <v>Danfoss</v>
          </cell>
        </row>
        <row r="21">
          <cell r="D21" t="str">
            <v>Jalan Pesawat</v>
          </cell>
        </row>
        <row r="23">
          <cell r="D23">
            <v>22</v>
          </cell>
        </row>
        <row r="25">
          <cell r="D25" t="str">
            <v>N</v>
          </cell>
        </row>
        <row r="33">
          <cell r="D33" t="str">
            <v>We provide complimentary Shuttle to Airport  (2-way) at stipulated timing</v>
          </cell>
        </row>
      </sheetData>
      <sheetData sheetId="1">
        <row r="7">
          <cell r="D7" t="str">
            <v>3610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erbilang"/>
      <sheetName val="INISIATIF STRATEGIS"/>
      <sheetName val="HARGA SATUAN"/>
      <sheetName val="DETAIL USULAN"/>
      <sheetName val="SAMPUL"/>
      <sheetName val="DATA"/>
      <sheetName val="KKO"/>
      <sheetName val="KKF"/>
      <sheetName val="KR"/>
      <sheetName val="RAB"/>
      <sheetName val="REKAP MDU"/>
      <sheetName val="REKAP KONSTRUKSI"/>
      <sheetName val="GAMBAR"/>
      <sheetName val="SLD"/>
      <sheetName val="PETA"/>
      <sheetName val="ETAP SEBELUM"/>
      <sheetName val="ETAP SESUDAH"/>
      <sheetName val="GANGGUAN PMT"/>
      <sheetName val="GANGGUAN RECLOSER"/>
      <sheetName val="BEBAN FEEDER"/>
      <sheetName val="SUSUT-RUMUS SAVING"/>
      <sheetName val="IS"/>
      <sheetName val="Sheet2"/>
      <sheetName val="Sheet3"/>
      <sheetName val="ETAP"/>
      <sheetName val="RAB MUJUR"/>
      <sheetName val="Gmbr Peta"/>
      <sheetName val="Topografi"/>
      <sheetName val="RCPS"/>
      <sheetName val="IC"/>
      <sheetName val="LapBeban"/>
      <sheetName val="LapGang"/>
      <sheetName val="Saidi &amp; Saifi"/>
      <sheetName val="TUL III-09"/>
      <sheetName val="REKAP"/>
      <sheetName val="Tambahan PWI 12 &amp; 13"/>
      <sheetName val="DMK"/>
      <sheetName val="MASTER"/>
      <sheetName val="RAB A YANI 2"/>
      <sheetName val="rab a yani"/>
      <sheetName val="A YANI"/>
      <sheetName val="RAB MT HARYONO 2"/>
      <sheetName val="RAB MT HARYONO"/>
      <sheetName val="MTHARYONO"/>
      <sheetName val="Sheet4"/>
      <sheetName val="rab dr cipto"/>
      <sheetName val="DRCIPTO"/>
      <sheetName val="rab gajahmada"/>
      <sheetName val="GAJAHMADA"/>
      <sheetName val="RAB PEMUDA"/>
      <sheetName val="PEMUDA"/>
      <sheetName val="RAB CIPTO 2"/>
      <sheetName val="rab gajahmada2"/>
      <sheetName val="RAB Saluran Kabel"/>
      <sheetName val="RAB CROSS ARM"/>
      <sheetName val="RAB JETIS"/>
      <sheetName val="RAB PILANG PAYUNG"/>
      <sheetName val="RAB GAMBRENGAN"/>
      <sheetName val="ND PPPBJ"/>
      <sheetName val="BA VFM"/>
      <sheetName val="Lampiran HPE"/>
      <sheetName val="Analisa HPE"/>
      <sheetName val="ND MA"/>
      <sheetName val="Persetujuan VFM"/>
      <sheetName val="MONITOR"/>
      <sheetName val="Analisis Metode"/>
      <sheetName val="Analisis Pasar"/>
      <sheetName val="HPE"/>
      <sheetName val="Daftar Usulan Pengadaan"/>
      <sheetName val="Daftar Rencana Pengadaan"/>
      <sheetName val="Suply positioning matrix"/>
      <sheetName val="g1"/>
      <sheetName val="g2"/>
      <sheetName val="G3"/>
      <sheetName val="Sheet5"/>
      <sheetName val="NO. PRK"/>
      <sheetName val="PK"/>
      <sheetName val="DETAIL SURAT (DIKERJAKAN AREA)"/>
      <sheetName val="NOTA DINAS (DIKERJAKAN RAYON)"/>
      <sheetName val="MENU PEMBUATAN RAB"/>
      <sheetName val="Daftar Material Jasa"/>
      <sheetName val="MATERIAL PLN"/>
      <sheetName val="GBR1"/>
      <sheetName val="GBR2"/>
      <sheetName val="GBR3"/>
      <sheetName val="GBR4"/>
      <sheetName val="GBR5"/>
      <sheetName val="GBR6"/>
      <sheetName val="GBR7"/>
      <sheetName val="GBR8"/>
      <sheetName val="GBR9"/>
      <sheetName val="GBR10"/>
      <sheetName val="GBR11"/>
      <sheetName val="MATERIAL TOTAL"/>
      <sheetName val="MAT"/>
      <sheetName val="JS"/>
      <sheetName val="Data Base Konstruksi"/>
      <sheetName val="RINCIAN SPK"/>
      <sheetName val="REKAP SPK"/>
      <sheetName val="LOKASI"/>
      <sheetName val="www.Kelasexcel.web.id"/>
      <sheetName val="PROGRAM"/>
      <sheetName val="Smg"/>
    </sheetNames>
    <definedNames>
      <definedName name="terbilang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 refreshError="1"/>
      <sheetData sheetId="10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"/>
      <sheetName val="NO. PRK"/>
      <sheetName val="SUPPORT"/>
      <sheetName val="HARGA SATUAN"/>
      <sheetName val="DETAIL USULAN"/>
      <sheetName val="CHECKLIST"/>
      <sheetName val="KR"/>
      <sheetName val="RAB"/>
      <sheetName val="USULAN PRK KOMITE INVESTASI"/>
      <sheetName val="DATA"/>
      <sheetName val="KKF NEW"/>
      <sheetName val="KKO"/>
      <sheetName val="REKAP USULAN"/>
      <sheetName val="SAMPUL"/>
      <sheetName val="PENGESAHAN"/>
      <sheetName val="DATA MATERIAL"/>
      <sheetName val="REKAP MDU"/>
      <sheetName val="REKAP TIANG"/>
      <sheetName val="ASUMSI SAVING kWh "/>
      <sheetName val="URUTAN PPT PRK"/>
      <sheetName val="STANDAR CONTENT"/>
      <sheetName val="REKAP KONSTRUKSI"/>
      <sheetName val="GAMBAR"/>
      <sheetName val="SLD"/>
      <sheetName val="PETA"/>
      <sheetName val="ETAP SEBELUM"/>
      <sheetName val="ETAP SESUDAH"/>
      <sheetName val="REKAP GGN RECLOSER 2021"/>
      <sheetName val=" GANGGUAN PMT 2021 "/>
      <sheetName val="SUMMARY RECOVERY TIME"/>
      <sheetName val="GANGGUAN PMT"/>
      <sheetName val="GANGGUAN RECLOSER"/>
      <sheetName val="BEBAN FEE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8">
          <cell r="I58">
            <v>1</v>
          </cell>
          <cell r="J58">
            <v>1</v>
          </cell>
          <cell r="K58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WH PT GLORY"/>
      <sheetName val="Asumsi I"/>
      <sheetName val="KKF 2 INC &amp; 2 Premium"/>
      <sheetName val="GBR 2 INC 2 PREMIUM"/>
      <sheetName val="Asumsi II"/>
      <sheetName val="KKF 2 INC &amp; 1 Premium"/>
      <sheetName val="GBR 1 INC 1 PREMIUM"/>
      <sheetName val="KKF Non Transfer Price"/>
      <sheetName val="PSA Mei 2019"/>
      <sheetName val="TDL Juni 2019"/>
      <sheetName val="KKO"/>
      <sheetName val="Rekap PMG."/>
    </sheetNames>
    <sheetDataSet>
      <sheetData sheetId="0" refreshError="1"/>
      <sheetData sheetId="1" refreshError="1">
        <row r="3">
          <cell r="C3">
            <v>0.12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1" tint="0.249977111117893"/>
    <pageSetUpPr fitToPage="1"/>
  </sheetPr>
  <dimension ref="A1:L1321"/>
  <sheetViews>
    <sheetView showGridLines="0" view="pageBreakPreview" topLeftCell="A4" zoomScale="85" zoomScaleNormal="100" zoomScaleSheetLayoutView="85" workbookViewId="0">
      <selection activeCell="C28" sqref="C28"/>
    </sheetView>
  </sheetViews>
  <sheetFormatPr defaultRowHeight="15"/>
  <cols>
    <col min="1" max="1" width="5.28515625" style="112" customWidth="1"/>
    <col min="2" max="2" width="5.140625" style="113" customWidth="1"/>
    <col min="3" max="3" width="51.42578125" style="139" customWidth="1"/>
    <col min="4" max="4" width="12.42578125" style="139" customWidth="1"/>
    <col min="5" max="5" width="8.7109375" style="116" customWidth="1"/>
    <col min="6" max="6" width="12.5703125" style="116" customWidth="1"/>
    <col min="7" max="7" width="12.7109375" style="116" customWidth="1"/>
    <col min="8" max="8" width="20.7109375" style="117" hidden="1" customWidth="1"/>
    <col min="9" max="9" width="24.7109375" style="117" hidden="1" customWidth="1"/>
    <col min="10" max="10" width="45.7109375" style="117" hidden="1" customWidth="1"/>
    <col min="11" max="12" width="18.5703125" style="117" hidden="1" customWidth="1"/>
    <col min="13" max="16384" width="9.140625" style="118"/>
  </cols>
  <sheetData>
    <row r="1" spans="1:12">
      <c r="C1" s="114" t="s">
        <v>1009</v>
      </c>
      <c r="D1" s="115"/>
      <c r="H1" s="111"/>
      <c r="I1" s="111"/>
      <c r="J1" s="111"/>
      <c r="K1" s="111"/>
      <c r="L1" s="111"/>
    </row>
    <row r="2" spans="1:12">
      <c r="C2" s="119" t="str">
        <f>RAB!C2</f>
        <v>UNIT INDUK DISTRIBUSI JAWA TENGAH &amp; DI YOGYAKARTA</v>
      </c>
      <c r="D2" s="115"/>
    </row>
    <row r="3" spans="1:12">
      <c r="C3" s="120"/>
      <c r="D3" s="115"/>
    </row>
    <row r="4" spans="1:12" ht="15.75" customHeight="1">
      <c r="B4" s="508" t="s">
        <v>1134</v>
      </c>
      <c r="C4" s="508"/>
      <c r="D4" s="508"/>
      <c r="E4" s="508"/>
      <c r="F4" s="508"/>
      <c r="G4" s="508"/>
      <c r="H4" s="508"/>
      <c r="I4" s="121"/>
      <c r="J4" s="121"/>
      <c r="K4" s="121"/>
      <c r="L4" s="121"/>
    </row>
    <row r="5" spans="1:12" ht="15.75" customHeight="1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>
      <c r="C6" s="115"/>
      <c r="D6" s="115"/>
    </row>
    <row r="7" spans="1:12" ht="15.75" customHeight="1">
      <c r="B7" s="509" t="s">
        <v>0</v>
      </c>
      <c r="C7" s="509" t="s">
        <v>1</v>
      </c>
      <c r="D7" s="510" t="s">
        <v>42</v>
      </c>
      <c r="E7" s="510" t="s">
        <v>43</v>
      </c>
      <c r="F7" s="510" t="s">
        <v>1135</v>
      </c>
      <c r="G7" s="511" t="s">
        <v>41</v>
      </c>
      <c r="H7" s="507" t="s">
        <v>1042</v>
      </c>
      <c r="I7" s="507" t="s">
        <v>1137</v>
      </c>
      <c r="J7" s="507" t="s">
        <v>1026</v>
      </c>
      <c r="K7" s="501" t="s">
        <v>1024</v>
      </c>
      <c r="L7" s="502"/>
    </row>
    <row r="8" spans="1:12" ht="15" customHeight="1">
      <c r="B8" s="509"/>
      <c r="C8" s="509"/>
      <c r="D8" s="510"/>
      <c r="E8" s="510"/>
      <c r="F8" s="510"/>
      <c r="G8" s="511"/>
      <c r="H8" s="507"/>
      <c r="I8" s="507"/>
      <c r="J8" s="507"/>
      <c r="K8" s="503"/>
      <c r="L8" s="504"/>
    </row>
    <row r="9" spans="1:12" ht="15" customHeight="1">
      <c r="B9" s="509"/>
      <c r="C9" s="509"/>
      <c r="D9" s="510"/>
      <c r="E9" s="510"/>
      <c r="F9" s="510"/>
      <c r="G9" s="511"/>
      <c r="H9" s="507"/>
      <c r="I9" s="507"/>
      <c r="J9" s="507"/>
      <c r="K9" s="505"/>
      <c r="L9" s="506"/>
    </row>
    <row r="10" spans="1:12" s="129" customFormat="1" ht="15.75" customHeight="1">
      <c r="A10" s="112"/>
      <c r="B10" s="122"/>
      <c r="C10" s="123"/>
      <c r="D10" s="124"/>
      <c r="E10" s="125"/>
      <c r="F10" s="126"/>
      <c r="G10" s="127"/>
      <c r="H10" s="128"/>
      <c r="I10" s="128"/>
      <c r="J10" s="128"/>
      <c r="K10" s="128"/>
      <c r="L10" s="128"/>
    </row>
    <row r="11" spans="1:12" s="137" customFormat="1">
      <c r="A11" s="112"/>
      <c r="B11" s="130" t="s">
        <v>1035</v>
      </c>
      <c r="C11" s="131" t="s">
        <v>1136</v>
      </c>
      <c r="D11" s="132"/>
      <c r="E11" s="133"/>
      <c r="F11" s="134"/>
      <c r="G11" s="135"/>
      <c r="H11" s="136"/>
      <c r="I11" s="136"/>
      <c r="J11" s="136"/>
      <c r="K11" s="136"/>
      <c r="L11" s="136"/>
    </row>
    <row r="12" spans="1:12" s="137" customFormat="1">
      <c r="A12" s="112">
        <v>1</v>
      </c>
      <c r="B12" s="134">
        <f ca="1">IF(C12="","",A12)</f>
        <v>1</v>
      </c>
      <c r="C12" s="109" t="str">
        <f ca="1">IF(ISERROR(OFFSET($C$713,MATCH(A12,$F$714:$F$1320,0),0)),"",OFFSET($C$713,MATCH(A12,$F$714:$F$1320,0),0))</f>
        <v>KWH Elektronik; 3P; 4W; 220/380V; 5(80) A; kls 1 (Pengukuran Langsung)</v>
      </c>
      <c r="D12" s="101" t="str">
        <f ca="1">IF(ISERROR(OFFSET('HARGA SATUAN'!$D$6,MATCH(C12,'HARGA SATUAN'!$C$7:$C$1492,0),0)),"",OFFSET('HARGA SATUAN'!$D$6,MATCH(C12,'HARGA SATUAN'!$C$7:$C$1492,0),0))</f>
        <v>MDU-KD</v>
      </c>
      <c r="E12" s="101" t="str">
        <f ca="1">IF(B12="+","Unit",IF(ISERROR(OFFSET('HARGA SATUAN'!$E$6,MATCH(C12,'HARGA SATUAN'!$C$7:$C$1492,0),0)),"",OFFSET('HARGA SATUAN'!$E$6,MATCH(C12,'HARGA SATUAN'!$C$7:$C$1492,0),0)))</f>
        <v>Bh</v>
      </c>
      <c r="F12" s="138">
        <f ca="1">IF(ISERROR(OFFSET($D$713,MATCH(A12,$F$714:$F$1320,0),0)),"",OFFSET($D$713,MATCH(A12,$F$714:$F$1320,0),0))</f>
        <v>1</v>
      </c>
      <c r="G12" s="41">
        <f ca="1">IF(ISERROR(OFFSET('HARGA SATUAN'!$I$6,MATCH(C12,'HARGA SATUAN'!$C$7:$C$1492,0),0)),"",OFFSET('HARGA SATUAN'!$I$6,MATCH(C12,'HARGA SATUAN'!$C$7:$C$1492,0),0))</f>
        <v>1427400</v>
      </c>
      <c r="H12" s="136" t="e">
        <f ca="1">IF(B12="","",#REF!)</f>
        <v>#REF!</v>
      </c>
      <c r="I12" s="136" t="e">
        <f ca="1">IF(B12="","",#REF!)</f>
        <v>#REF!</v>
      </c>
      <c r="J12" s="136" t="e">
        <f ca="1">IF(B12="","",#REF!)</f>
        <v>#REF!</v>
      </c>
      <c r="K12" s="136" t="e">
        <f ca="1">IF(B12="","",#REF!)</f>
        <v>#REF!</v>
      </c>
      <c r="L12" s="136" t="e">
        <f ca="1">IF(C12="","",#REF!)</f>
        <v>#REF!</v>
      </c>
    </row>
    <row r="13" spans="1:12" s="137" customFormat="1" ht="15" customHeight="1">
      <c r="A13" s="112">
        <v>2</v>
      </c>
      <c r="B13" s="134">
        <f t="shared" ref="B13:B76" ca="1" si="0">IF(C13="","",A13)</f>
        <v>2</v>
      </c>
      <c r="C13" s="109" t="str">
        <f t="shared" ref="C13:C76" ca="1" si="1">IF(ISERROR(OFFSET($C$713,MATCH(A13,$F$714:$F$1320,0),0)),"",OFFSET($C$713,MATCH(A13,$F$714:$F$1320,0),0))</f>
        <v>Smart Box Langsung Daya 13.2 kVA MCCB 20 A</v>
      </c>
      <c r="D13" s="101" t="str">
        <f ca="1">IF(ISERROR(OFFSET('HARGA SATUAN'!$D$6,MATCH(C13,'HARGA SATUAN'!$C$7:$C$1492,0),0)),"",OFFSET('HARGA SATUAN'!$D$6,MATCH(C13,'HARGA SATUAN'!$C$7:$C$1492,0),0))</f>
        <v>MDU-KD</v>
      </c>
      <c r="E13" s="101" t="str">
        <f ca="1">IF(B13="+","Unit",IF(ISERROR(OFFSET('HARGA SATUAN'!$E$6,MATCH(C13,'HARGA SATUAN'!$C$7:$C$1492,0),0)),"",OFFSET('HARGA SATUAN'!$E$6,MATCH(C13,'HARGA SATUAN'!$C$7:$C$1492,0),0)))</f>
        <v>Unit</v>
      </c>
      <c r="F13" s="138">
        <f t="shared" ref="F13:F76" ca="1" si="2">IF(ISERROR(OFFSET($D$713,MATCH(A13,$F$714:$F$1320,0),0)),"",OFFSET($D$713,MATCH(A13,$F$714:$F$1320,0),0))</f>
        <v>1</v>
      </c>
      <c r="G13" s="41">
        <f ca="1">IF(ISERROR(OFFSET('HARGA SATUAN'!$I$6,MATCH(C13,'HARGA SATUAN'!$C$7:$C$1492,0),0)),"",OFFSET('HARGA SATUAN'!$I$6,MATCH(C13,'HARGA SATUAN'!$C$7:$C$1492,0),0))</f>
        <v>3564900</v>
      </c>
      <c r="H13" s="136" t="e">
        <f ca="1">IF(B13="","",#REF!)</f>
        <v>#REF!</v>
      </c>
      <c r="I13" s="136" t="e">
        <f ca="1">IF(B13="","",#REF!)</f>
        <v>#REF!</v>
      </c>
      <c r="J13" s="136" t="e">
        <f ca="1">IF(B13="","",#REF!)</f>
        <v>#REF!</v>
      </c>
      <c r="K13" s="136" t="e">
        <f ca="1">IF(B13="","",#REF!)</f>
        <v>#REF!</v>
      </c>
      <c r="L13" s="136" t="e">
        <f ca="1">IF(C13="","",#REF!)</f>
        <v>#REF!</v>
      </c>
    </row>
    <row r="14" spans="1:12" s="137" customFormat="1">
      <c r="A14" s="112">
        <v>3</v>
      </c>
      <c r="B14" s="134">
        <f t="shared" ca="1" si="0"/>
        <v>3</v>
      </c>
      <c r="C14" s="109" t="str">
        <f t="shared" ca="1" si="1"/>
        <v>NFA2X-T 3x70+1x70</v>
      </c>
      <c r="D14" s="101" t="str">
        <f ca="1">IF(ISERROR(OFFSET('HARGA SATUAN'!$D$6,MATCH(C14,'HARGA SATUAN'!$C$7:$C$1492,0),0)),"",OFFSET('HARGA SATUAN'!$D$6,MATCH(C14,'HARGA SATUAN'!$C$7:$C$1492,0),0))</f>
        <v>MDU-KD</v>
      </c>
      <c r="E14" s="101" t="str">
        <f ca="1">IF(B14="+","Unit",IF(ISERROR(OFFSET('HARGA SATUAN'!$E$6,MATCH(C14,'HARGA SATUAN'!$C$7:$C$1492,0),0)),"",OFFSET('HARGA SATUAN'!$E$6,MATCH(C14,'HARGA SATUAN'!$C$7:$C$1492,0),0)))</f>
        <v>Mtr</v>
      </c>
      <c r="F14" s="138">
        <f t="shared" ca="1" si="2"/>
        <v>130</v>
      </c>
      <c r="G14" s="41">
        <f ca="1">IF(ISERROR(OFFSET('HARGA SATUAN'!$I$6,MATCH(C14,'HARGA SATUAN'!$C$7:$C$1492,0),0)),"",OFFSET('HARGA SATUAN'!$I$6,MATCH(C14,'HARGA SATUAN'!$C$7:$C$1492,0),0))</f>
        <v>54500</v>
      </c>
      <c r="H14" s="136" t="e">
        <f ca="1">IF(B14="","",#REF!)</f>
        <v>#REF!</v>
      </c>
      <c r="I14" s="136" t="e">
        <f ca="1">IF(B14="","",#REF!)</f>
        <v>#REF!</v>
      </c>
      <c r="J14" s="136" t="e">
        <f ca="1">IF(B14="","",#REF!)</f>
        <v>#REF!</v>
      </c>
      <c r="K14" s="136" t="e">
        <f ca="1">IF(B14="","",#REF!)</f>
        <v>#REF!</v>
      </c>
      <c r="L14" s="136" t="e">
        <f ca="1">IF(C14="","",#REF!)</f>
        <v>#REF!</v>
      </c>
    </row>
    <row r="15" spans="1:12" s="137" customFormat="1">
      <c r="A15" s="112">
        <v>4</v>
      </c>
      <c r="B15" s="134">
        <f t="shared" ca="1" si="0"/>
        <v>4</v>
      </c>
      <c r="C15" s="109" t="str">
        <f t="shared" ca="1" si="1"/>
        <v>NFA2X 4 x 16 mm²</v>
      </c>
      <c r="D15" s="101" t="str">
        <f ca="1">IF(ISERROR(OFFSET('HARGA SATUAN'!$D$6,MATCH(C15,'HARGA SATUAN'!$C$7:$C$1492,0),0)),"",OFFSET('HARGA SATUAN'!$D$6,MATCH(C15,'HARGA SATUAN'!$C$7:$C$1492,0),0))</f>
        <v>MDU-KD</v>
      </c>
      <c r="E15" s="101" t="str">
        <f ca="1">IF(B15="+","Unit",IF(ISERROR(OFFSET('HARGA SATUAN'!$E$6,MATCH(C15,'HARGA SATUAN'!$C$7:$C$1492,0),0)),"",OFFSET('HARGA SATUAN'!$E$6,MATCH(C15,'HARGA SATUAN'!$C$7:$C$1492,0),0)))</f>
        <v>Mtr</v>
      </c>
      <c r="F15" s="138">
        <f t="shared" ca="1" si="2"/>
        <v>50</v>
      </c>
      <c r="G15" s="41">
        <f ca="1">IF(ISERROR(OFFSET('HARGA SATUAN'!$I$6,MATCH(C15,'HARGA SATUAN'!$C$7:$C$1492,0),0)),"",OFFSET('HARGA SATUAN'!$I$6,MATCH(C15,'HARGA SATUAN'!$C$7:$C$1492,0),0))</f>
        <v>13500</v>
      </c>
      <c r="H15" s="136" t="e">
        <f ca="1">IF(B15="","",#REF!)</f>
        <v>#REF!</v>
      </c>
      <c r="I15" s="136" t="e">
        <f ca="1">IF(B15="","",#REF!)</f>
        <v>#REF!</v>
      </c>
      <c r="J15" s="136" t="e">
        <f ca="1">IF(B15="","",#REF!)</f>
        <v>#REF!</v>
      </c>
      <c r="K15" s="136" t="e">
        <f ca="1">IF(B15="","",#REF!)</f>
        <v>#REF!</v>
      </c>
      <c r="L15" s="136" t="e">
        <f ca="1">IF(C15="","",#REF!)</f>
        <v>#REF!</v>
      </c>
    </row>
    <row r="16" spans="1:12" s="137" customFormat="1">
      <c r="A16" s="112">
        <v>5</v>
      </c>
      <c r="B16" s="134" t="str">
        <f t="shared" ca="1" si="0"/>
        <v/>
      </c>
      <c r="C16" s="109" t="str">
        <f t="shared" ca="1" si="1"/>
        <v/>
      </c>
      <c r="D16" s="101" t="str">
        <f ca="1">IF(ISERROR(OFFSET('HARGA SATUAN'!$D$6,MATCH(C16,'HARGA SATUAN'!$C$7:$C$1492,0),0)),"",OFFSET('HARGA SATUAN'!$D$6,MATCH(C16,'HARGA SATUAN'!$C$7:$C$1492,0),0))</f>
        <v/>
      </c>
      <c r="E16" s="101">
        <f ca="1">IF(B16="+","Unit",IF(ISERROR(OFFSET('HARGA SATUAN'!$E$6,MATCH(C16,'HARGA SATUAN'!$C$7:$C$1492,0),0)),"",OFFSET('HARGA SATUAN'!$E$6,MATCH(C16,'HARGA SATUAN'!$C$7:$C$1492,0),0)))</f>
        <v>0</v>
      </c>
      <c r="F16" s="138" t="str">
        <f t="shared" ca="1" si="2"/>
        <v/>
      </c>
      <c r="G16" s="41">
        <f ca="1">IF(ISERROR(OFFSET('HARGA SATUAN'!$I$6,MATCH(C16,'HARGA SATUAN'!$C$7:$C$1492,0),0)),"",OFFSET('HARGA SATUAN'!$I$6,MATCH(C16,'HARGA SATUAN'!$C$7:$C$1492,0),0))</f>
        <v>0</v>
      </c>
      <c r="H16" s="136" t="str">
        <f ca="1">IF(B16="","",#REF!)</f>
        <v/>
      </c>
      <c r="I16" s="136" t="str">
        <f ca="1">IF(B16="","",#REF!)</f>
        <v/>
      </c>
      <c r="J16" s="136" t="str">
        <f ca="1">IF(B16="","",#REF!)</f>
        <v/>
      </c>
      <c r="K16" s="136" t="str">
        <f ca="1">IF(B16="","",#REF!)</f>
        <v/>
      </c>
      <c r="L16" s="136" t="str">
        <f ca="1">IF(C16="","",#REF!)</f>
        <v/>
      </c>
    </row>
    <row r="17" spans="1:12" s="137" customFormat="1">
      <c r="A17" s="112">
        <v>6</v>
      </c>
      <c r="B17" s="134" t="str">
        <f t="shared" ca="1" si="0"/>
        <v/>
      </c>
      <c r="C17" s="109" t="str">
        <f t="shared" ca="1" si="1"/>
        <v/>
      </c>
      <c r="D17" s="101" t="str">
        <f ca="1">IF(ISERROR(OFFSET('HARGA SATUAN'!$D$6,MATCH(C17,'HARGA SATUAN'!$C$7:$C$1492,0),0)),"",OFFSET('HARGA SATUAN'!$D$6,MATCH(C17,'HARGA SATUAN'!$C$7:$C$1492,0),0))</f>
        <v/>
      </c>
      <c r="E17" s="101">
        <f ca="1">IF(B17="+","Unit",IF(ISERROR(OFFSET('HARGA SATUAN'!$E$6,MATCH(C17,'HARGA SATUAN'!$C$7:$C$1492,0),0)),"",OFFSET('HARGA SATUAN'!$E$6,MATCH(C17,'HARGA SATUAN'!$C$7:$C$1492,0),0)))</f>
        <v>0</v>
      </c>
      <c r="F17" s="138" t="str">
        <f t="shared" ca="1" si="2"/>
        <v/>
      </c>
      <c r="G17" s="41">
        <f ca="1">IF(ISERROR(OFFSET('HARGA SATUAN'!$I$6,MATCH(C17,'HARGA SATUAN'!$C$7:$C$1492,0),0)),"",OFFSET('HARGA SATUAN'!$I$6,MATCH(C17,'HARGA SATUAN'!$C$7:$C$1492,0),0))</f>
        <v>0</v>
      </c>
      <c r="H17" s="136" t="str">
        <f ca="1">IF(B17="","",#REF!)</f>
        <v/>
      </c>
      <c r="I17" s="136" t="str">
        <f ca="1">IF(B17="","",#REF!)</f>
        <v/>
      </c>
      <c r="J17" s="136" t="str">
        <f ca="1">IF(B17="","",#REF!)</f>
        <v/>
      </c>
      <c r="K17" s="136" t="str">
        <f ca="1">IF(B17="","",#REF!)</f>
        <v/>
      </c>
      <c r="L17" s="136" t="str">
        <f ca="1">IF(C17="","",#REF!)</f>
        <v/>
      </c>
    </row>
    <row r="18" spans="1:12" s="137" customFormat="1">
      <c r="A18" s="112">
        <v>7</v>
      </c>
      <c r="B18" s="134" t="str">
        <f t="shared" ca="1" si="0"/>
        <v/>
      </c>
      <c r="C18" s="109" t="str">
        <f t="shared" ca="1" si="1"/>
        <v/>
      </c>
      <c r="D18" s="101" t="str">
        <f ca="1">IF(ISERROR(OFFSET('HARGA SATUAN'!$D$6,MATCH(C18,'HARGA SATUAN'!$C$7:$C$1492,0),0)),"",OFFSET('HARGA SATUAN'!$D$6,MATCH(C18,'HARGA SATUAN'!$C$7:$C$1492,0),0))</f>
        <v/>
      </c>
      <c r="E18" s="101">
        <f ca="1">IF(B18="+","Unit",IF(ISERROR(OFFSET('HARGA SATUAN'!$E$6,MATCH(C18,'HARGA SATUAN'!$C$7:$C$1492,0),0)),"",OFFSET('HARGA SATUAN'!$E$6,MATCH(C18,'HARGA SATUAN'!$C$7:$C$1492,0),0)))</f>
        <v>0</v>
      </c>
      <c r="F18" s="138" t="str">
        <f t="shared" ca="1" si="2"/>
        <v/>
      </c>
      <c r="G18" s="41">
        <f ca="1">IF(ISERROR(OFFSET('HARGA SATUAN'!$I$6,MATCH(C18,'HARGA SATUAN'!$C$7:$C$1492,0),0)),"",OFFSET('HARGA SATUAN'!$I$6,MATCH(C18,'HARGA SATUAN'!$C$7:$C$1492,0),0))</f>
        <v>0</v>
      </c>
      <c r="H18" s="136" t="str">
        <f ca="1">IF(B18="","",#REF!)</f>
        <v/>
      </c>
      <c r="I18" s="136" t="str">
        <f ca="1">IF(B18="","",#REF!)</f>
        <v/>
      </c>
      <c r="J18" s="136" t="str">
        <f ca="1">IF(B18="","",#REF!)</f>
        <v/>
      </c>
      <c r="K18" s="136" t="str">
        <f ca="1">IF(B18="","",#REF!)</f>
        <v/>
      </c>
      <c r="L18" s="136" t="str">
        <f ca="1">IF(C18="","",#REF!)</f>
        <v/>
      </c>
    </row>
    <row r="19" spans="1:12" s="137" customFormat="1">
      <c r="A19" s="112">
        <v>8</v>
      </c>
      <c r="B19" s="134" t="str">
        <f t="shared" ca="1" si="0"/>
        <v/>
      </c>
      <c r="C19" s="109" t="str">
        <f t="shared" ca="1" si="1"/>
        <v/>
      </c>
      <c r="D19" s="101" t="str">
        <f ca="1">IF(ISERROR(OFFSET('HARGA SATUAN'!$D$6,MATCH(C19,'HARGA SATUAN'!$C$7:$C$1492,0),0)),"",OFFSET('HARGA SATUAN'!$D$6,MATCH(C19,'HARGA SATUAN'!$C$7:$C$1492,0),0))</f>
        <v/>
      </c>
      <c r="E19" s="101">
        <f ca="1">IF(B19="+","Unit",IF(ISERROR(OFFSET('HARGA SATUAN'!$E$6,MATCH(C19,'HARGA SATUAN'!$C$7:$C$1492,0),0)),"",OFFSET('HARGA SATUAN'!$E$6,MATCH(C19,'HARGA SATUAN'!$C$7:$C$1492,0),0)))</f>
        <v>0</v>
      </c>
      <c r="F19" s="138" t="str">
        <f t="shared" ca="1" si="2"/>
        <v/>
      </c>
      <c r="G19" s="41">
        <f ca="1">IF(ISERROR(OFFSET('HARGA SATUAN'!$I$6,MATCH(C19,'HARGA SATUAN'!$C$7:$C$1492,0),0)),"",OFFSET('HARGA SATUAN'!$I$6,MATCH(C19,'HARGA SATUAN'!$C$7:$C$1492,0),0))</f>
        <v>0</v>
      </c>
      <c r="H19" s="136" t="str">
        <f ca="1">IF(B19="","",#REF!)</f>
        <v/>
      </c>
      <c r="I19" s="136" t="str">
        <f ca="1">IF(B19="","",#REF!)</f>
        <v/>
      </c>
      <c r="J19" s="136" t="str">
        <f ca="1">IF(B19="","",#REF!)</f>
        <v/>
      </c>
      <c r="K19" s="136" t="str">
        <f ca="1">IF(B19="","",#REF!)</f>
        <v/>
      </c>
      <c r="L19" s="136" t="str">
        <f ca="1">IF(C19="","",#REF!)</f>
        <v/>
      </c>
    </row>
    <row r="20" spans="1:12" s="137" customFormat="1">
      <c r="A20" s="112">
        <v>9</v>
      </c>
      <c r="B20" s="134" t="str">
        <f t="shared" ca="1" si="0"/>
        <v/>
      </c>
      <c r="C20" s="109" t="str">
        <f t="shared" ca="1" si="1"/>
        <v/>
      </c>
      <c r="D20" s="101" t="str">
        <f ca="1">IF(ISERROR(OFFSET('HARGA SATUAN'!$D$6,MATCH(C20,'HARGA SATUAN'!$C$7:$C$1492,0),0)),"",OFFSET('HARGA SATUAN'!$D$6,MATCH(C20,'HARGA SATUAN'!$C$7:$C$1492,0),0))</f>
        <v/>
      </c>
      <c r="E20" s="101">
        <f ca="1">IF(B20="+","Unit",IF(ISERROR(OFFSET('HARGA SATUAN'!$E$6,MATCH(C20,'HARGA SATUAN'!$C$7:$C$1492,0),0)),"",OFFSET('HARGA SATUAN'!$E$6,MATCH(C20,'HARGA SATUAN'!$C$7:$C$1492,0),0)))</f>
        <v>0</v>
      </c>
      <c r="F20" s="138" t="str">
        <f t="shared" ca="1" si="2"/>
        <v/>
      </c>
      <c r="G20" s="41">
        <f ca="1">IF(ISERROR(OFFSET('HARGA SATUAN'!$I$6,MATCH(C20,'HARGA SATUAN'!$C$7:$C$1492,0),0)),"",OFFSET('HARGA SATUAN'!$I$6,MATCH(C20,'HARGA SATUAN'!$C$7:$C$1492,0),0))</f>
        <v>0</v>
      </c>
      <c r="H20" s="136" t="str">
        <f ca="1">IF(B20="","",#REF!)</f>
        <v/>
      </c>
      <c r="I20" s="136" t="str">
        <f ca="1">IF(B20="","",#REF!)</f>
        <v/>
      </c>
      <c r="J20" s="136" t="str">
        <f ca="1">IF(B20="","",#REF!)</f>
        <v/>
      </c>
      <c r="K20" s="136" t="str">
        <f ca="1">IF(B20="","",#REF!)</f>
        <v/>
      </c>
      <c r="L20" s="136" t="str">
        <f ca="1">IF(C20="","",#REF!)</f>
        <v/>
      </c>
    </row>
    <row r="21" spans="1:12" s="137" customFormat="1">
      <c r="A21" s="112">
        <v>10</v>
      </c>
      <c r="B21" s="134" t="str">
        <f t="shared" ca="1" si="0"/>
        <v/>
      </c>
      <c r="C21" s="109" t="str">
        <f t="shared" ca="1" si="1"/>
        <v/>
      </c>
      <c r="D21" s="101" t="str">
        <f ca="1">IF(ISERROR(OFFSET('HARGA SATUAN'!$D$6,MATCH(C21,'HARGA SATUAN'!$C$7:$C$1492,0),0)),"",OFFSET('HARGA SATUAN'!$D$6,MATCH(C21,'HARGA SATUAN'!$C$7:$C$1492,0),0))</f>
        <v/>
      </c>
      <c r="E21" s="101">
        <f ca="1">IF(B21="+","Unit",IF(ISERROR(OFFSET('HARGA SATUAN'!$E$6,MATCH(C21,'HARGA SATUAN'!$C$7:$C$1492,0),0)),"",OFFSET('HARGA SATUAN'!$E$6,MATCH(C21,'HARGA SATUAN'!$C$7:$C$1492,0),0)))</f>
        <v>0</v>
      </c>
      <c r="F21" s="138" t="str">
        <f t="shared" ca="1" si="2"/>
        <v/>
      </c>
      <c r="G21" s="41">
        <f ca="1">IF(ISERROR(OFFSET('HARGA SATUAN'!$I$6,MATCH(C21,'HARGA SATUAN'!$C$7:$C$1492,0),0)),"",OFFSET('HARGA SATUAN'!$I$6,MATCH(C21,'HARGA SATUAN'!$C$7:$C$1492,0),0))</f>
        <v>0</v>
      </c>
      <c r="H21" s="136" t="str">
        <f ca="1">IF(B21="","",#REF!)</f>
        <v/>
      </c>
      <c r="I21" s="136" t="str">
        <f ca="1">IF(B21="","",#REF!)</f>
        <v/>
      </c>
      <c r="J21" s="136" t="str">
        <f ca="1">IF(B21="","",#REF!)</f>
        <v/>
      </c>
      <c r="K21" s="136" t="str">
        <f ca="1">IF(B21="","",#REF!)</f>
        <v/>
      </c>
      <c r="L21" s="136" t="str">
        <f ca="1">IF(C21="","",#REF!)</f>
        <v/>
      </c>
    </row>
    <row r="22" spans="1:12" s="137" customFormat="1">
      <c r="A22" s="112">
        <v>11</v>
      </c>
      <c r="B22" s="134" t="str">
        <f t="shared" ca="1" si="0"/>
        <v/>
      </c>
      <c r="C22" s="109" t="str">
        <f t="shared" ca="1" si="1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38" t="str">
        <f t="shared" ca="1" si="2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136" t="str">
        <f ca="1">IF(B22="","",#REF!)</f>
        <v/>
      </c>
      <c r="I22" s="136" t="str">
        <f ca="1">IF(B22="","",#REF!)</f>
        <v/>
      </c>
      <c r="J22" s="136" t="str">
        <f ca="1">IF(B22="","",#REF!)</f>
        <v/>
      </c>
      <c r="K22" s="136" t="str">
        <f ca="1">IF(B22="","",#REF!)</f>
        <v/>
      </c>
      <c r="L22" s="136" t="str">
        <f ca="1">IF(C22="","",#REF!)</f>
        <v/>
      </c>
    </row>
    <row r="23" spans="1:12" s="137" customFormat="1">
      <c r="A23" s="112">
        <v>12</v>
      </c>
      <c r="B23" s="134" t="str">
        <f t="shared" ca="1" si="0"/>
        <v/>
      </c>
      <c r="C23" s="109" t="str">
        <f t="shared" ca="1" si="1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38" t="str">
        <f t="shared" ca="1" si="2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136" t="str">
        <f ca="1">IF(B23="","",#REF!)</f>
        <v/>
      </c>
      <c r="I23" s="136" t="str">
        <f ca="1">IF(B23="","",#REF!)</f>
        <v/>
      </c>
      <c r="J23" s="136" t="str">
        <f ca="1">IF(B23="","",#REF!)</f>
        <v/>
      </c>
      <c r="K23" s="136" t="str">
        <f ca="1">IF(B23="","",#REF!)</f>
        <v/>
      </c>
      <c r="L23" s="136" t="str">
        <f ca="1">IF(C23="","",#REF!)</f>
        <v/>
      </c>
    </row>
    <row r="24" spans="1:12" s="137" customFormat="1">
      <c r="A24" s="112">
        <v>13</v>
      </c>
      <c r="B24" s="134" t="str">
        <f t="shared" ca="1" si="0"/>
        <v/>
      </c>
      <c r="C24" s="109" t="str">
        <f t="shared" ca="1" si="1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38" t="str">
        <f t="shared" ca="1" si="2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136" t="str">
        <f ca="1">IF(B24="","",#REF!)</f>
        <v/>
      </c>
      <c r="I24" s="136" t="str">
        <f ca="1">IF(B24="","",#REF!)</f>
        <v/>
      </c>
      <c r="J24" s="136" t="str">
        <f ca="1">IF(B24="","",#REF!)</f>
        <v/>
      </c>
      <c r="K24" s="136" t="str">
        <f ca="1">IF(B24="","",#REF!)</f>
        <v/>
      </c>
      <c r="L24" s="136" t="str">
        <f ca="1">IF(C24="","",#REF!)</f>
        <v/>
      </c>
    </row>
    <row r="25" spans="1:12" s="137" customFormat="1">
      <c r="A25" s="112">
        <v>14</v>
      </c>
      <c r="B25" s="134" t="str">
        <f t="shared" ca="1" si="0"/>
        <v/>
      </c>
      <c r="C25" s="109" t="str">
        <f t="shared" ca="1" si="1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38" t="str">
        <f t="shared" ca="1" si="2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136" t="str">
        <f ca="1">IF(B25="","",#REF!)</f>
        <v/>
      </c>
      <c r="I25" s="136" t="str">
        <f ca="1">IF(B25="","",#REF!)</f>
        <v/>
      </c>
      <c r="J25" s="136" t="str">
        <f ca="1">IF(B25="","",#REF!)</f>
        <v/>
      </c>
      <c r="K25" s="136" t="str">
        <f ca="1">IF(B25="","",#REF!)</f>
        <v/>
      </c>
      <c r="L25" s="136" t="str">
        <f ca="1">IF(C25="","",#REF!)</f>
        <v/>
      </c>
    </row>
    <row r="26" spans="1:12" s="137" customFormat="1">
      <c r="A26" s="112">
        <v>15</v>
      </c>
      <c r="B26" s="134" t="str">
        <f t="shared" ca="1" si="0"/>
        <v/>
      </c>
      <c r="C26" s="109" t="str">
        <f t="shared" ca="1" si="1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38" t="str">
        <f t="shared" ca="1" si="2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136" t="str">
        <f ca="1">IF(B26="","",#REF!)</f>
        <v/>
      </c>
      <c r="I26" s="136" t="str">
        <f ca="1">IF(B26="","",#REF!)</f>
        <v/>
      </c>
      <c r="J26" s="136" t="str">
        <f ca="1">IF(B26="","",#REF!)</f>
        <v/>
      </c>
      <c r="K26" s="136" t="str">
        <f ca="1">IF(B26="","",#REF!)</f>
        <v/>
      </c>
      <c r="L26" s="136" t="str">
        <f ca="1">IF(C26="","",#REF!)</f>
        <v/>
      </c>
    </row>
    <row r="27" spans="1:12" s="137" customFormat="1">
      <c r="A27" s="112">
        <v>16</v>
      </c>
      <c r="B27" s="134" t="str">
        <f t="shared" ca="1" si="0"/>
        <v/>
      </c>
      <c r="C27" s="109" t="str">
        <f t="shared" ca="1" si="1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38" t="str">
        <f t="shared" ca="1" si="2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136" t="str">
        <f ca="1">IF(B27="","",#REF!)</f>
        <v/>
      </c>
      <c r="I27" s="136" t="str">
        <f ca="1">IF(B27="","",#REF!)</f>
        <v/>
      </c>
      <c r="J27" s="136" t="str">
        <f ca="1">IF(B27="","",#REF!)</f>
        <v/>
      </c>
      <c r="K27" s="136" t="str">
        <f ca="1">IF(B27="","",#REF!)</f>
        <v/>
      </c>
      <c r="L27" s="136" t="str">
        <f ca="1">IF(C27="","",#REF!)</f>
        <v/>
      </c>
    </row>
    <row r="28" spans="1:12" s="137" customFormat="1">
      <c r="A28" s="112">
        <v>17</v>
      </c>
      <c r="B28" s="134" t="str">
        <f t="shared" ca="1" si="0"/>
        <v/>
      </c>
      <c r="C28" s="109" t="str">
        <f t="shared" ca="1" si="1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38" t="str">
        <f t="shared" ca="1" si="2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136" t="str">
        <f ca="1">IF(B28="","",#REF!)</f>
        <v/>
      </c>
      <c r="I28" s="136" t="str">
        <f ca="1">IF(B28="","",#REF!)</f>
        <v/>
      </c>
      <c r="J28" s="136" t="str">
        <f ca="1">IF(B28="","",#REF!)</f>
        <v/>
      </c>
      <c r="K28" s="136" t="str">
        <f ca="1">IF(B28="","",#REF!)</f>
        <v/>
      </c>
      <c r="L28" s="136" t="str">
        <f ca="1">IF(C28="","",#REF!)</f>
        <v/>
      </c>
    </row>
    <row r="29" spans="1:12" s="137" customFormat="1">
      <c r="A29" s="112">
        <v>18</v>
      </c>
      <c r="B29" s="134" t="str">
        <f t="shared" ca="1" si="0"/>
        <v/>
      </c>
      <c r="C29" s="109" t="str">
        <f t="shared" ca="1" si="1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38" t="str">
        <f t="shared" ca="1" si="2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136" t="str">
        <f ca="1">IF(B29="","",#REF!)</f>
        <v/>
      </c>
      <c r="I29" s="136" t="str">
        <f ca="1">IF(B29="","",#REF!)</f>
        <v/>
      </c>
      <c r="J29" s="136" t="str">
        <f ca="1">IF(B29="","",#REF!)</f>
        <v/>
      </c>
      <c r="K29" s="136" t="str">
        <f ca="1">IF(B29="","",#REF!)</f>
        <v/>
      </c>
      <c r="L29" s="136" t="str">
        <f ca="1">IF(C29="","",#REF!)</f>
        <v/>
      </c>
    </row>
    <row r="30" spans="1:12" s="137" customFormat="1">
      <c r="A30" s="112">
        <v>19</v>
      </c>
      <c r="B30" s="134" t="str">
        <f t="shared" ca="1" si="0"/>
        <v/>
      </c>
      <c r="C30" s="109" t="str">
        <f t="shared" ca="1" si="1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38" t="str">
        <f t="shared" ca="1" si="2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136" t="str">
        <f ca="1">IF(B30="","",#REF!)</f>
        <v/>
      </c>
      <c r="I30" s="136" t="str">
        <f ca="1">IF(B30="","",#REF!)</f>
        <v/>
      </c>
      <c r="J30" s="136" t="str">
        <f ca="1">IF(B30="","",#REF!)</f>
        <v/>
      </c>
      <c r="K30" s="136" t="str">
        <f ca="1">IF(B30="","",#REF!)</f>
        <v/>
      </c>
      <c r="L30" s="136" t="str">
        <f ca="1">IF(C30="","",#REF!)</f>
        <v/>
      </c>
    </row>
    <row r="31" spans="1:12" s="137" customFormat="1">
      <c r="A31" s="112">
        <v>20</v>
      </c>
      <c r="B31" s="134" t="str">
        <f t="shared" ca="1" si="0"/>
        <v/>
      </c>
      <c r="C31" s="109" t="str">
        <f t="shared" ca="1" si="1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38" t="str">
        <f t="shared" ca="1" si="2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136" t="str">
        <f ca="1">IF(B31="","",#REF!)</f>
        <v/>
      </c>
      <c r="I31" s="136" t="str">
        <f ca="1">IF(B31="","",#REF!)</f>
        <v/>
      </c>
      <c r="J31" s="136" t="str">
        <f ca="1">IF(B31="","",#REF!)</f>
        <v/>
      </c>
      <c r="K31" s="136" t="str">
        <f ca="1">IF(B31="","",#REF!)</f>
        <v/>
      </c>
      <c r="L31" s="136" t="str">
        <f ca="1">IF(C31="","",#REF!)</f>
        <v/>
      </c>
    </row>
    <row r="32" spans="1:12" s="137" customFormat="1">
      <c r="A32" s="112">
        <v>21</v>
      </c>
      <c r="B32" s="134" t="str">
        <f t="shared" ca="1" si="0"/>
        <v/>
      </c>
      <c r="C32" s="109" t="str">
        <f t="shared" ca="1" si="1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38" t="str">
        <f t="shared" ca="1" si="2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136" t="str">
        <f ca="1">IF(B32="","",#REF!)</f>
        <v/>
      </c>
      <c r="I32" s="136" t="str">
        <f ca="1">IF(B32="","",#REF!)</f>
        <v/>
      </c>
      <c r="J32" s="136" t="str">
        <f ca="1">IF(B32="","",#REF!)</f>
        <v/>
      </c>
      <c r="K32" s="136" t="str">
        <f ca="1">IF(B32="","",#REF!)</f>
        <v/>
      </c>
      <c r="L32" s="136" t="str">
        <f ca="1">IF(C32="","",#REF!)</f>
        <v/>
      </c>
    </row>
    <row r="33" spans="1:12" s="137" customFormat="1">
      <c r="A33" s="112">
        <v>22</v>
      </c>
      <c r="B33" s="134" t="str">
        <f t="shared" ca="1" si="0"/>
        <v/>
      </c>
      <c r="C33" s="109" t="str">
        <f t="shared" ca="1" si="1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38" t="str">
        <f t="shared" ca="1" si="2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136" t="str">
        <f ca="1">IF(B33="","",#REF!)</f>
        <v/>
      </c>
      <c r="I33" s="136" t="str">
        <f ca="1">IF(B33="","",#REF!)</f>
        <v/>
      </c>
      <c r="J33" s="136" t="str">
        <f ca="1">IF(B33="","",#REF!)</f>
        <v/>
      </c>
      <c r="K33" s="136" t="str">
        <f ca="1">IF(B33="","",#REF!)</f>
        <v/>
      </c>
      <c r="L33" s="136" t="str">
        <f ca="1">IF(C33="","",#REF!)</f>
        <v/>
      </c>
    </row>
    <row r="34" spans="1:12" s="137" customFormat="1">
      <c r="A34" s="112">
        <v>23</v>
      </c>
      <c r="B34" s="134" t="str">
        <f t="shared" ca="1" si="0"/>
        <v/>
      </c>
      <c r="C34" s="109" t="str">
        <f t="shared" ca="1" si="1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38" t="str">
        <f t="shared" ca="1" si="2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136" t="str">
        <f ca="1">IF(B34="","",#REF!)</f>
        <v/>
      </c>
      <c r="I34" s="136" t="str">
        <f ca="1">IF(B34="","",#REF!)</f>
        <v/>
      </c>
      <c r="J34" s="136" t="str">
        <f ca="1">IF(B34="","",#REF!)</f>
        <v/>
      </c>
      <c r="K34" s="136" t="str">
        <f ca="1">IF(B34="","",#REF!)</f>
        <v/>
      </c>
      <c r="L34" s="136" t="str">
        <f ca="1">IF(C34="","",#REF!)</f>
        <v/>
      </c>
    </row>
    <row r="35" spans="1:12" s="137" customFormat="1">
      <c r="A35" s="112">
        <v>24</v>
      </c>
      <c r="B35" s="134" t="str">
        <f t="shared" ca="1" si="0"/>
        <v/>
      </c>
      <c r="C35" s="109" t="str">
        <f t="shared" ca="1" si="1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38" t="str">
        <f t="shared" ca="1" si="2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136" t="str">
        <f ca="1">IF(B35="","",#REF!)</f>
        <v/>
      </c>
      <c r="I35" s="136" t="str">
        <f ca="1">IF(B35="","",#REF!)</f>
        <v/>
      </c>
      <c r="J35" s="136" t="str">
        <f ca="1">IF(B35="","",#REF!)</f>
        <v/>
      </c>
      <c r="K35" s="136" t="str">
        <f ca="1">IF(B35="","",#REF!)</f>
        <v/>
      </c>
      <c r="L35" s="136" t="str">
        <f ca="1">IF(C35="","",#REF!)</f>
        <v/>
      </c>
    </row>
    <row r="36" spans="1:12" s="137" customFormat="1">
      <c r="A36" s="112">
        <v>25</v>
      </c>
      <c r="B36" s="134" t="str">
        <f t="shared" ca="1" si="0"/>
        <v/>
      </c>
      <c r="C36" s="109" t="str">
        <f t="shared" ca="1" si="1"/>
        <v/>
      </c>
      <c r="D36" s="101" t="str">
        <f ca="1">IF(ISERROR(OFFSET('HARGA SATUAN'!$D$6,MATCH(C36,'HARGA SATUAN'!$C$7:$C$1492,0),0)),"",OFFSET('HARGA SATUAN'!$D$6,MATCH(C36,'HARGA SATUAN'!$C$7:$C$1492,0),0))</f>
        <v/>
      </c>
      <c r="E36" s="101">
        <f ca="1">IF(B36="+","Unit",IF(ISERROR(OFFSET('HARGA SATUAN'!$E$6,MATCH(C36,'HARGA SATUAN'!$C$7:$C$1492,0),0)),"",OFFSET('HARGA SATUAN'!$E$6,MATCH(C36,'HARGA SATUAN'!$C$7:$C$1492,0),0)))</f>
        <v>0</v>
      </c>
      <c r="F36" s="138" t="str">
        <f t="shared" ca="1" si="2"/>
        <v/>
      </c>
      <c r="G36" s="41">
        <f ca="1">IF(ISERROR(OFFSET('HARGA SATUAN'!$I$6,MATCH(C36,'HARGA SATUAN'!$C$7:$C$1492,0),0)),"",OFFSET('HARGA SATUAN'!$I$6,MATCH(C36,'HARGA SATUAN'!$C$7:$C$1492,0),0))</f>
        <v>0</v>
      </c>
      <c r="H36" s="136" t="str">
        <f ca="1">IF(B36="","",#REF!)</f>
        <v/>
      </c>
      <c r="I36" s="136" t="str">
        <f ca="1">IF(B36="","",#REF!)</f>
        <v/>
      </c>
      <c r="J36" s="136" t="str">
        <f ca="1">IF(B36="","",#REF!)</f>
        <v/>
      </c>
      <c r="K36" s="136" t="str">
        <f ca="1">IF(B36="","",#REF!)</f>
        <v/>
      </c>
      <c r="L36" s="136" t="str">
        <f ca="1">IF(C36="","",#REF!)</f>
        <v/>
      </c>
    </row>
    <row r="37" spans="1:12" s="137" customFormat="1">
      <c r="A37" s="112">
        <v>26</v>
      </c>
      <c r="B37" s="134" t="str">
        <f t="shared" ca="1" si="0"/>
        <v/>
      </c>
      <c r="C37" s="109" t="str">
        <f t="shared" ca="1" si="1"/>
        <v/>
      </c>
      <c r="D37" s="101" t="str">
        <f ca="1">IF(ISERROR(OFFSET('HARGA SATUAN'!$D$6,MATCH(C37,'HARGA SATUAN'!$C$7:$C$1492,0),0)),"",OFFSET('HARGA SATUAN'!$D$6,MATCH(C37,'HARGA SATUAN'!$C$7:$C$1492,0),0))</f>
        <v/>
      </c>
      <c r="E37" s="101">
        <f ca="1">IF(B37="+","Unit",IF(ISERROR(OFFSET('HARGA SATUAN'!$E$6,MATCH(C37,'HARGA SATUAN'!$C$7:$C$1492,0),0)),"",OFFSET('HARGA SATUAN'!$E$6,MATCH(C37,'HARGA SATUAN'!$C$7:$C$1492,0),0)))</f>
        <v>0</v>
      </c>
      <c r="F37" s="138" t="str">
        <f t="shared" ca="1" si="2"/>
        <v/>
      </c>
      <c r="G37" s="41">
        <f ca="1">IF(ISERROR(OFFSET('HARGA SATUAN'!$I$6,MATCH(C37,'HARGA SATUAN'!$C$7:$C$1492,0),0)),"",OFFSET('HARGA SATUAN'!$I$6,MATCH(C37,'HARGA SATUAN'!$C$7:$C$1492,0),0))</f>
        <v>0</v>
      </c>
      <c r="H37" s="136" t="str">
        <f ca="1">IF(B37="","",#REF!)</f>
        <v/>
      </c>
      <c r="I37" s="136" t="str">
        <f ca="1">IF(B37="","",#REF!)</f>
        <v/>
      </c>
      <c r="J37" s="136" t="str">
        <f ca="1">IF(B37="","",#REF!)</f>
        <v/>
      </c>
      <c r="K37" s="136" t="str">
        <f ca="1">IF(B37="","",#REF!)</f>
        <v/>
      </c>
      <c r="L37" s="136" t="str">
        <f ca="1">IF(C37="","",#REF!)</f>
        <v/>
      </c>
    </row>
    <row r="38" spans="1:12" s="137" customFormat="1">
      <c r="A38" s="112">
        <v>27</v>
      </c>
      <c r="B38" s="134" t="str">
        <f t="shared" ca="1" si="0"/>
        <v/>
      </c>
      <c r="C38" s="109" t="str">
        <f t="shared" ca="1" si="1"/>
        <v/>
      </c>
      <c r="D38" s="101" t="str">
        <f ca="1">IF(ISERROR(OFFSET('HARGA SATUAN'!$D$6,MATCH(C38,'HARGA SATUAN'!$C$7:$C$1492,0),0)),"",OFFSET('HARGA SATUAN'!$D$6,MATCH(C38,'HARGA SATUAN'!$C$7:$C$1492,0),0))</f>
        <v/>
      </c>
      <c r="E38" s="101">
        <f ca="1">IF(B38="+","Unit",IF(ISERROR(OFFSET('HARGA SATUAN'!$E$6,MATCH(C38,'HARGA SATUAN'!$C$7:$C$1492,0),0)),"",OFFSET('HARGA SATUAN'!$E$6,MATCH(C38,'HARGA SATUAN'!$C$7:$C$1492,0),0)))</f>
        <v>0</v>
      </c>
      <c r="F38" s="138" t="str">
        <f t="shared" ca="1" si="2"/>
        <v/>
      </c>
      <c r="G38" s="41">
        <f ca="1">IF(ISERROR(OFFSET('HARGA SATUAN'!$I$6,MATCH(C38,'HARGA SATUAN'!$C$7:$C$1492,0),0)),"",OFFSET('HARGA SATUAN'!$I$6,MATCH(C38,'HARGA SATUAN'!$C$7:$C$1492,0),0))</f>
        <v>0</v>
      </c>
      <c r="H38" s="136" t="str">
        <f ca="1">IF(B38="","",#REF!)</f>
        <v/>
      </c>
      <c r="I38" s="136" t="str">
        <f ca="1">IF(B38="","",#REF!)</f>
        <v/>
      </c>
      <c r="J38" s="136" t="str">
        <f ca="1">IF(B38="","",#REF!)</f>
        <v/>
      </c>
      <c r="K38" s="136" t="str">
        <f ca="1">IF(B38="","",#REF!)</f>
        <v/>
      </c>
      <c r="L38" s="136" t="str">
        <f ca="1">IF(C38="","",#REF!)</f>
        <v/>
      </c>
    </row>
    <row r="39" spans="1:12" s="137" customFormat="1">
      <c r="A39" s="112">
        <v>28</v>
      </c>
      <c r="B39" s="134" t="str">
        <f t="shared" ca="1" si="0"/>
        <v/>
      </c>
      <c r="C39" s="109" t="str">
        <f t="shared" ca="1" si="1"/>
        <v/>
      </c>
      <c r="D39" s="101" t="str">
        <f ca="1">IF(ISERROR(OFFSET('HARGA SATUAN'!$D$6,MATCH(C39,'HARGA SATUAN'!$C$7:$C$1492,0),0)),"",OFFSET('HARGA SATUAN'!$D$6,MATCH(C39,'HARGA SATUAN'!$C$7:$C$1492,0),0))</f>
        <v/>
      </c>
      <c r="E39" s="101">
        <f ca="1">IF(B39="+","Unit",IF(ISERROR(OFFSET('HARGA SATUAN'!$E$6,MATCH(C39,'HARGA SATUAN'!$C$7:$C$1492,0),0)),"",OFFSET('HARGA SATUAN'!$E$6,MATCH(C39,'HARGA SATUAN'!$C$7:$C$1492,0),0)))</f>
        <v>0</v>
      </c>
      <c r="F39" s="138" t="str">
        <f t="shared" ca="1" si="2"/>
        <v/>
      </c>
      <c r="G39" s="41">
        <f ca="1">IF(ISERROR(OFFSET('HARGA SATUAN'!$I$6,MATCH(C39,'HARGA SATUAN'!$C$7:$C$1492,0),0)),"",OFFSET('HARGA SATUAN'!$I$6,MATCH(C39,'HARGA SATUAN'!$C$7:$C$1492,0),0))</f>
        <v>0</v>
      </c>
      <c r="H39" s="136" t="str">
        <f ca="1">IF(B39="","",#REF!)</f>
        <v/>
      </c>
      <c r="I39" s="136" t="str">
        <f ca="1">IF(B39="","",#REF!)</f>
        <v/>
      </c>
      <c r="J39" s="136" t="str">
        <f ca="1">IF(B39="","",#REF!)</f>
        <v/>
      </c>
      <c r="K39" s="136" t="str">
        <f ca="1">IF(B39="","",#REF!)</f>
        <v/>
      </c>
      <c r="L39" s="136" t="str">
        <f ca="1">IF(C39="","",#REF!)</f>
        <v/>
      </c>
    </row>
    <row r="40" spans="1:12" s="137" customFormat="1">
      <c r="A40" s="112">
        <v>29</v>
      </c>
      <c r="B40" s="134" t="str">
        <f t="shared" ca="1" si="0"/>
        <v/>
      </c>
      <c r="C40" s="109" t="str">
        <f t="shared" ca="1" si="1"/>
        <v/>
      </c>
      <c r="D40" s="101" t="str">
        <f ca="1">IF(ISERROR(OFFSET('HARGA SATUAN'!$D$6,MATCH(C40,'HARGA SATUAN'!$C$7:$C$1492,0),0)),"",OFFSET('HARGA SATUAN'!$D$6,MATCH(C40,'HARGA SATUAN'!$C$7:$C$1492,0),0))</f>
        <v/>
      </c>
      <c r="E40" s="101">
        <f ca="1">IF(B40="+","Unit",IF(ISERROR(OFFSET('HARGA SATUAN'!$E$6,MATCH(C40,'HARGA SATUAN'!$C$7:$C$1492,0),0)),"",OFFSET('HARGA SATUAN'!$E$6,MATCH(C40,'HARGA SATUAN'!$C$7:$C$1492,0),0)))</f>
        <v>0</v>
      </c>
      <c r="F40" s="138" t="str">
        <f t="shared" ca="1" si="2"/>
        <v/>
      </c>
      <c r="G40" s="41">
        <f ca="1">IF(ISERROR(OFFSET('HARGA SATUAN'!$I$6,MATCH(C40,'HARGA SATUAN'!$C$7:$C$1492,0),0)),"",OFFSET('HARGA SATUAN'!$I$6,MATCH(C40,'HARGA SATUAN'!$C$7:$C$1492,0),0))</f>
        <v>0</v>
      </c>
      <c r="H40" s="136" t="str">
        <f ca="1">IF(B40="","",#REF!)</f>
        <v/>
      </c>
      <c r="I40" s="136" t="str">
        <f ca="1">IF(B40="","",#REF!)</f>
        <v/>
      </c>
      <c r="J40" s="136" t="str">
        <f ca="1">IF(B40="","",#REF!)</f>
        <v/>
      </c>
      <c r="K40" s="136" t="str">
        <f ca="1">IF(B40="","",#REF!)</f>
        <v/>
      </c>
      <c r="L40" s="136" t="str">
        <f ca="1">IF(C40="","",#REF!)</f>
        <v/>
      </c>
    </row>
    <row r="41" spans="1:12" s="137" customFormat="1">
      <c r="A41" s="112">
        <v>30</v>
      </c>
      <c r="B41" s="134" t="str">
        <f t="shared" ca="1" si="0"/>
        <v/>
      </c>
      <c r="C41" s="109" t="str">
        <f t="shared" ca="1" si="1"/>
        <v/>
      </c>
      <c r="D41" s="101" t="str">
        <f ca="1">IF(ISERROR(OFFSET('HARGA SATUAN'!$D$6,MATCH(C41,'HARGA SATUAN'!$C$7:$C$1492,0),0)),"",OFFSET('HARGA SATUAN'!$D$6,MATCH(C41,'HARGA SATUAN'!$C$7:$C$1492,0),0))</f>
        <v/>
      </c>
      <c r="E41" s="101">
        <f ca="1">IF(B41="+","Unit",IF(ISERROR(OFFSET('HARGA SATUAN'!$E$6,MATCH(C41,'HARGA SATUAN'!$C$7:$C$1492,0),0)),"",OFFSET('HARGA SATUAN'!$E$6,MATCH(C41,'HARGA SATUAN'!$C$7:$C$1492,0),0)))</f>
        <v>0</v>
      </c>
      <c r="F41" s="138" t="str">
        <f t="shared" ca="1" si="2"/>
        <v/>
      </c>
      <c r="G41" s="41">
        <f ca="1">IF(ISERROR(OFFSET('HARGA SATUAN'!$I$6,MATCH(C41,'HARGA SATUAN'!$C$7:$C$1492,0),0)),"",OFFSET('HARGA SATUAN'!$I$6,MATCH(C41,'HARGA SATUAN'!$C$7:$C$1492,0),0))</f>
        <v>0</v>
      </c>
      <c r="H41" s="136" t="str">
        <f ca="1">IF(B41="","",#REF!)</f>
        <v/>
      </c>
      <c r="I41" s="136" t="str">
        <f ca="1">IF(B41="","",#REF!)</f>
        <v/>
      </c>
      <c r="J41" s="136" t="str">
        <f ca="1">IF(B41="","",#REF!)</f>
        <v/>
      </c>
      <c r="K41" s="136" t="str">
        <f ca="1">IF(B41="","",#REF!)</f>
        <v/>
      </c>
      <c r="L41" s="136" t="str">
        <f ca="1">IF(C41="","",#REF!)</f>
        <v/>
      </c>
    </row>
    <row r="42" spans="1:12">
      <c r="A42" s="112">
        <v>31</v>
      </c>
      <c r="B42" s="134" t="str">
        <f t="shared" ca="1" si="0"/>
        <v/>
      </c>
      <c r="C42" s="109" t="str">
        <f t="shared" ca="1" si="1"/>
        <v/>
      </c>
      <c r="D42" s="101" t="str">
        <f ca="1">IF(ISERROR(OFFSET('HARGA SATUAN'!$D$6,MATCH(C42,'HARGA SATUAN'!$C$7:$C$1492,0),0)),"",OFFSET('HARGA SATUAN'!$D$6,MATCH(C42,'HARGA SATUAN'!$C$7:$C$1492,0),0))</f>
        <v/>
      </c>
      <c r="E42" s="101">
        <f ca="1">IF(B42="+","Unit",IF(ISERROR(OFFSET('HARGA SATUAN'!$E$6,MATCH(C42,'HARGA SATUAN'!$C$7:$C$1492,0),0)),"",OFFSET('HARGA SATUAN'!$E$6,MATCH(C42,'HARGA SATUAN'!$C$7:$C$1492,0),0)))</f>
        <v>0</v>
      </c>
      <c r="F42" s="138" t="str">
        <f t="shared" ca="1" si="2"/>
        <v/>
      </c>
      <c r="G42" s="41">
        <f ca="1">IF(ISERROR(OFFSET('HARGA SATUAN'!$I$6,MATCH(C42,'HARGA SATUAN'!$C$7:$C$1492,0),0)),"",OFFSET('HARGA SATUAN'!$I$6,MATCH(C42,'HARGA SATUAN'!$C$7:$C$1492,0),0))</f>
        <v>0</v>
      </c>
      <c r="H42" s="136" t="str">
        <f ca="1">IF(B42="","",#REF!)</f>
        <v/>
      </c>
      <c r="I42" s="136" t="str">
        <f ca="1">IF(B42="","",#REF!)</f>
        <v/>
      </c>
      <c r="J42" s="136" t="str">
        <f ca="1">IF(B42="","",#REF!)</f>
        <v/>
      </c>
      <c r="K42" s="136" t="str">
        <f ca="1">IF(B42="","",#REF!)</f>
        <v/>
      </c>
      <c r="L42" s="136" t="str">
        <f ca="1">IF(C42="","",#REF!)</f>
        <v/>
      </c>
    </row>
    <row r="43" spans="1:12">
      <c r="A43" s="112">
        <v>32</v>
      </c>
      <c r="B43" s="134" t="str">
        <f t="shared" ca="1" si="0"/>
        <v/>
      </c>
      <c r="C43" s="109" t="str">
        <f t="shared" ca="1" si="1"/>
        <v/>
      </c>
      <c r="D43" s="101" t="str">
        <f ca="1">IF(ISERROR(OFFSET('HARGA SATUAN'!$D$6,MATCH(C43,'HARGA SATUAN'!$C$7:$C$1492,0),0)),"",OFFSET('HARGA SATUAN'!$D$6,MATCH(C43,'HARGA SATUAN'!$C$7:$C$1492,0),0))</f>
        <v/>
      </c>
      <c r="E43" s="101">
        <f ca="1">IF(B43="+","Unit",IF(ISERROR(OFFSET('HARGA SATUAN'!$E$6,MATCH(C43,'HARGA SATUAN'!$C$7:$C$1492,0),0)),"",OFFSET('HARGA SATUAN'!$E$6,MATCH(C43,'HARGA SATUAN'!$C$7:$C$1492,0),0)))</f>
        <v>0</v>
      </c>
      <c r="F43" s="138" t="str">
        <f t="shared" ca="1" si="2"/>
        <v/>
      </c>
      <c r="G43" s="41">
        <f ca="1">IF(ISERROR(OFFSET('HARGA SATUAN'!$I$6,MATCH(C43,'HARGA SATUAN'!$C$7:$C$1492,0),0)),"",OFFSET('HARGA SATUAN'!$I$6,MATCH(C43,'HARGA SATUAN'!$C$7:$C$1492,0),0))</f>
        <v>0</v>
      </c>
      <c r="H43" s="136" t="str">
        <f ca="1">IF(B43="","",#REF!)</f>
        <v/>
      </c>
      <c r="I43" s="136" t="str">
        <f ca="1">IF(B43="","",#REF!)</f>
        <v/>
      </c>
      <c r="J43" s="136" t="str">
        <f ca="1">IF(B43="","",#REF!)</f>
        <v/>
      </c>
      <c r="K43" s="136" t="str">
        <f ca="1">IF(B43="","",#REF!)</f>
        <v/>
      </c>
      <c r="L43" s="136" t="str">
        <f ca="1">IF(C43="","",#REF!)</f>
        <v/>
      </c>
    </row>
    <row r="44" spans="1:12">
      <c r="A44" s="112">
        <v>33</v>
      </c>
      <c r="B44" s="134" t="str">
        <f t="shared" ca="1" si="0"/>
        <v/>
      </c>
      <c r="C44" s="109" t="str">
        <f t="shared" ca="1" si="1"/>
        <v/>
      </c>
      <c r="D44" s="101" t="str">
        <f ca="1">IF(ISERROR(OFFSET('HARGA SATUAN'!$D$6,MATCH(C44,'HARGA SATUAN'!$C$7:$C$1492,0),0)),"",OFFSET('HARGA SATUAN'!$D$6,MATCH(C44,'HARGA SATUAN'!$C$7:$C$1492,0),0))</f>
        <v/>
      </c>
      <c r="E44" s="101">
        <f ca="1">IF(B44="+","Unit",IF(ISERROR(OFFSET('HARGA SATUAN'!$E$6,MATCH(C44,'HARGA SATUAN'!$C$7:$C$1492,0),0)),"",OFFSET('HARGA SATUAN'!$E$6,MATCH(C44,'HARGA SATUAN'!$C$7:$C$1492,0),0)))</f>
        <v>0</v>
      </c>
      <c r="F44" s="138" t="str">
        <f t="shared" ca="1" si="2"/>
        <v/>
      </c>
      <c r="G44" s="41">
        <f ca="1">IF(ISERROR(OFFSET('HARGA SATUAN'!$I$6,MATCH(C44,'HARGA SATUAN'!$C$7:$C$1492,0),0)),"",OFFSET('HARGA SATUAN'!$I$6,MATCH(C44,'HARGA SATUAN'!$C$7:$C$1492,0),0))</f>
        <v>0</v>
      </c>
      <c r="H44" s="136" t="str">
        <f ca="1">IF(B44="","",#REF!)</f>
        <v/>
      </c>
      <c r="I44" s="136" t="str">
        <f ca="1">IF(B44="","",#REF!)</f>
        <v/>
      </c>
      <c r="J44" s="136" t="str">
        <f ca="1">IF(B44="","",#REF!)</f>
        <v/>
      </c>
      <c r="K44" s="136" t="str">
        <f ca="1">IF(B44="","",#REF!)</f>
        <v/>
      </c>
      <c r="L44" s="136" t="str">
        <f ca="1">IF(C44="","",#REF!)</f>
        <v/>
      </c>
    </row>
    <row r="45" spans="1:12">
      <c r="A45" s="112">
        <v>34</v>
      </c>
      <c r="B45" s="134" t="str">
        <f t="shared" ca="1" si="0"/>
        <v/>
      </c>
      <c r="C45" s="109" t="str">
        <f t="shared" ca="1" si="1"/>
        <v/>
      </c>
      <c r="D45" s="101" t="str">
        <f ca="1">IF(ISERROR(OFFSET('HARGA SATUAN'!$D$6,MATCH(C45,'HARGA SATUAN'!$C$7:$C$1492,0),0)),"",OFFSET('HARGA SATUAN'!$D$6,MATCH(C45,'HARGA SATUAN'!$C$7:$C$1492,0),0))</f>
        <v/>
      </c>
      <c r="E45" s="101">
        <f ca="1">IF(B45="+","Unit",IF(ISERROR(OFFSET('HARGA SATUAN'!$E$6,MATCH(C45,'HARGA SATUAN'!$C$7:$C$1492,0),0)),"",OFFSET('HARGA SATUAN'!$E$6,MATCH(C45,'HARGA SATUAN'!$C$7:$C$1492,0),0)))</f>
        <v>0</v>
      </c>
      <c r="F45" s="138" t="str">
        <f t="shared" ca="1" si="2"/>
        <v/>
      </c>
      <c r="G45" s="41">
        <f ca="1">IF(ISERROR(OFFSET('HARGA SATUAN'!$I$6,MATCH(C45,'HARGA SATUAN'!$C$7:$C$1492,0),0)),"",OFFSET('HARGA SATUAN'!$I$6,MATCH(C45,'HARGA SATUAN'!$C$7:$C$1492,0),0))</f>
        <v>0</v>
      </c>
      <c r="H45" s="136" t="str">
        <f ca="1">IF(B45="","",#REF!)</f>
        <v/>
      </c>
      <c r="I45" s="136" t="str">
        <f ca="1">IF(B45="","",#REF!)</f>
        <v/>
      </c>
      <c r="J45" s="136" t="str">
        <f ca="1">IF(B45="","",#REF!)</f>
        <v/>
      </c>
      <c r="K45" s="136" t="str">
        <f ca="1">IF(B45="","",#REF!)</f>
        <v/>
      </c>
      <c r="L45" s="136" t="str">
        <f ca="1">IF(C45="","",#REF!)</f>
        <v/>
      </c>
    </row>
    <row r="46" spans="1:12">
      <c r="A46" s="112">
        <v>35</v>
      </c>
      <c r="B46" s="134" t="str">
        <f t="shared" ca="1" si="0"/>
        <v/>
      </c>
      <c r="C46" s="109" t="str">
        <f t="shared" ca="1" si="1"/>
        <v/>
      </c>
      <c r="D46" s="101" t="str">
        <f ca="1">IF(ISERROR(OFFSET('HARGA SATUAN'!$D$6,MATCH(C46,'HARGA SATUAN'!$C$7:$C$1492,0),0)),"",OFFSET('HARGA SATUAN'!$D$6,MATCH(C46,'HARGA SATUAN'!$C$7:$C$1492,0),0))</f>
        <v/>
      </c>
      <c r="E46" s="101">
        <f ca="1">IF(B46="+","Unit",IF(ISERROR(OFFSET('HARGA SATUAN'!$E$6,MATCH(C46,'HARGA SATUAN'!$C$7:$C$1492,0),0)),"",OFFSET('HARGA SATUAN'!$E$6,MATCH(C46,'HARGA SATUAN'!$C$7:$C$1492,0),0)))</f>
        <v>0</v>
      </c>
      <c r="F46" s="138" t="str">
        <f t="shared" ca="1" si="2"/>
        <v/>
      </c>
      <c r="G46" s="41">
        <f ca="1">IF(ISERROR(OFFSET('HARGA SATUAN'!$I$6,MATCH(C46,'HARGA SATUAN'!$C$7:$C$1492,0),0)),"",OFFSET('HARGA SATUAN'!$I$6,MATCH(C46,'HARGA SATUAN'!$C$7:$C$1492,0),0))</f>
        <v>0</v>
      </c>
      <c r="H46" s="136" t="str">
        <f ca="1">IF(B46="","",#REF!)</f>
        <v/>
      </c>
      <c r="I46" s="136" t="str">
        <f ca="1">IF(B46="","",#REF!)</f>
        <v/>
      </c>
      <c r="J46" s="136" t="str">
        <f ca="1">IF(B46="","",#REF!)</f>
        <v/>
      </c>
      <c r="K46" s="136" t="str">
        <f ca="1">IF(B46="","",#REF!)</f>
        <v/>
      </c>
      <c r="L46" s="136" t="str">
        <f ca="1">IF(C46="","",#REF!)</f>
        <v/>
      </c>
    </row>
    <row r="47" spans="1:12">
      <c r="A47" s="112">
        <v>36</v>
      </c>
      <c r="B47" s="134" t="str">
        <f t="shared" ca="1" si="0"/>
        <v/>
      </c>
      <c r="C47" s="109" t="str">
        <f t="shared" ca="1" si="1"/>
        <v/>
      </c>
      <c r="D47" s="101" t="str">
        <f ca="1">IF(ISERROR(OFFSET('HARGA SATUAN'!$D$6,MATCH(C47,'HARGA SATUAN'!$C$7:$C$1492,0),0)),"",OFFSET('HARGA SATUAN'!$D$6,MATCH(C47,'HARGA SATUAN'!$C$7:$C$1492,0),0))</f>
        <v/>
      </c>
      <c r="E47" s="101">
        <f ca="1">IF(B47="+","Unit",IF(ISERROR(OFFSET('HARGA SATUAN'!$E$6,MATCH(C47,'HARGA SATUAN'!$C$7:$C$1492,0),0)),"",OFFSET('HARGA SATUAN'!$E$6,MATCH(C47,'HARGA SATUAN'!$C$7:$C$1492,0),0)))</f>
        <v>0</v>
      </c>
      <c r="F47" s="138" t="str">
        <f t="shared" ca="1" si="2"/>
        <v/>
      </c>
      <c r="G47" s="41">
        <f ca="1">IF(ISERROR(OFFSET('HARGA SATUAN'!$I$6,MATCH(C47,'HARGA SATUAN'!$C$7:$C$1492,0),0)),"",OFFSET('HARGA SATUAN'!$I$6,MATCH(C47,'HARGA SATUAN'!$C$7:$C$1492,0),0))</f>
        <v>0</v>
      </c>
      <c r="H47" s="136" t="str">
        <f ca="1">IF(B47="","",#REF!)</f>
        <v/>
      </c>
      <c r="I47" s="136" t="str">
        <f ca="1">IF(B47="","",#REF!)</f>
        <v/>
      </c>
      <c r="J47" s="136" t="str">
        <f ca="1">IF(B47="","",#REF!)</f>
        <v/>
      </c>
      <c r="K47" s="136" t="str">
        <f ca="1">IF(B47="","",#REF!)</f>
        <v/>
      </c>
      <c r="L47" s="136" t="str">
        <f ca="1">IF(C47="","",#REF!)</f>
        <v/>
      </c>
    </row>
    <row r="48" spans="1:12">
      <c r="A48" s="112">
        <v>37</v>
      </c>
      <c r="B48" s="134" t="str">
        <f t="shared" ca="1" si="0"/>
        <v/>
      </c>
      <c r="C48" s="109" t="str">
        <f t="shared" ca="1" si="1"/>
        <v/>
      </c>
      <c r="D48" s="101" t="str">
        <f ca="1">IF(ISERROR(OFFSET('HARGA SATUAN'!$D$6,MATCH(C48,'HARGA SATUAN'!$C$7:$C$1492,0),0)),"",OFFSET('HARGA SATUAN'!$D$6,MATCH(C48,'HARGA SATUAN'!$C$7:$C$1492,0),0))</f>
        <v/>
      </c>
      <c r="E48" s="101">
        <f ca="1">IF(B48="+","Unit",IF(ISERROR(OFFSET('HARGA SATUAN'!$E$6,MATCH(C48,'HARGA SATUAN'!$C$7:$C$1492,0),0)),"",OFFSET('HARGA SATUAN'!$E$6,MATCH(C48,'HARGA SATUAN'!$C$7:$C$1492,0),0)))</f>
        <v>0</v>
      </c>
      <c r="F48" s="138" t="str">
        <f t="shared" ca="1" si="2"/>
        <v/>
      </c>
      <c r="G48" s="41">
        <f ca="1">IF(ISERROR(OFFSET('HARGA SATUAN'!$I$6,MATCH(C48,'HARGA SATUAN'!$C$7:$C$1492,0),0)),"",OFFSET('HARGA SATUAN'!$I$6,MATCH(C48,'HARGA SATUAN'!$C$7:$C$1492,0),0))</f>
        <v>0</v>
      </c>
      <c r="H48" s="136" t="str">
        <f ca="1">IF(B48="","",#REF!)</f>
        <v/>
      </c>
      <c r="I48" s="136" t="str">
        <f ca="1">IF(B48="","",#REF!)</f>
        <v/>
      </c>
      <c r="J48" s="136" t="str">
        <f ca="1">IF(B48="","",#REF!)</f>
        <v/>
      </c>
      <c r="K48" s="136" t="str">
        <f ca="1">IF(B48="","",#REF!)</f>
        <v/>
      </c>
      <c r="L48" s="136" t="str">
        <f ca="1">IF(C48="","",#REF!)</f>
        <v/>
      </c>
    </row>
    <row r="49" spans="1:12">
      <c r="A49" s="112">
        <v>38</v>
      </c>
      <c r="B49" s="134" t="str">
        <f t="shared" ca="1" si="0"/>
        <v/>
      </c>
      <c r="C49" s="109" t="str">
        <f t="shared" ca="1" si="1"/>
        <v/>
      </c>
      <c r="D49" s="101" t="str">
        <f ca="1">IF(ISERROR(OFFSET('HARGA SATUAN'!$D$6,MATCH(C49,'HARGA SATUAN'!$C$7:$C$1492,0),0)),"",OFFSET('HARGA SATUAN'!$D$6,MATCH(C49,'HARGA SATUAN'!$C$7:$C$1492,0),0))</f>
        <v/>
      </c>
      <c r="E49" s="101">
        <f ca="1">IF(B49="+","Unit",IF(ISERROR(OFFSET('HARGA SATUAN'!$E$6,MATCH(C49,'HARGA SATUAN'!$C$7:$C$1492,0),0)),"",OFFSET('HARGA SATUAN'!$E$6,MATCH(C49,'HARGA SATUAN'!$C$7:$C$1492,0),0)))</f>
        <v>0</v>
      </c>
      <c r="F49" s="138" t="str">
        <f t="shared" ca="1" si="2"/>
        <v/>
      </c>
      <c r="G49" s="41">
        <f ca="1">IF(ISERROR(OFFSET('HARGA SATUAN'!$I$6,MATCH(C49,'HARGA SATUAN'!$C$7:$C$1492,0),0)),"",OFFSET('HARGA SATUAN'!$I$6,MATCH(C49,'HARGA SATUAN'!$C$7:$C$1492,0),0))</f>
        <v>0</v>
      </c>
      <c r="H49" s="136" t="str">
        <f ca="1">IF(B49="","",#REF!)</f>
        <v/>
      </c>
      <c r="I49" s="136" t="str">
        <f ca="1">IF(B49="","",#REF!)</f>
        <v/>
      </c>
      <c r="J49" s="136" t="str">
        <f ca="1">IF(B49="","",#REF!)</f>
        <v/>
      </c>
      <c r="K49" s="136" t="str">
        <f ca="1">IF(B49="","",#REF!)</f>
        <v/>
      </c>
      <c r="L49" s="136" t="str">
        <f ca="1">IF(C49="","",#REF!)</f>
        <v/>
      </c>
    </row>
    <row r="50" spans="1:12">
      <c r="A50" s="112">
        <v>39</v>
      </c>
      <c r="B50" s="134" t="str">
        <f t="shared" ca="1" si="0"/>
        <v/>
      </c>
      <c r="C50" s="109" t="str">
        <f t="shared" ca="1" si="1"/>
        <v/>
      </c>
      <c r="D50" s="101" t="str">
        <f ca="1">IF(ISERROR(OFFSET('HARGA SATUAN'!$D$6,MATCH(C50,'HARGA SATUAN'!$C$7:$C$1492,0),0)),"",OFFSET('HARGA SATUAN'!$D$6,MATCH(C50,'HARGA SATUAN'!$C$7:$C$1492,0),0))</f>
        <v/>
      </c>
      <c r="E50" s="101">
        <f ca="1">IF(B50="+","Unit",IF(ISERROR(OFFSET('HARGA SATUAN'!$E$6,MATCH(C50,'HARGA SATUAN'!$C$7:$C$1492,0),0)),"",OFFSET('HARGA SATUAN'!$E$6,MATCH(C50,'HARGA SATUAN'!$C$7:$C$1492,0),0)))</f>
        <v>0</v>
      </c>
      <c r="F50" s="138" t="str">
        <f t="shared" ca="1" si="2"/>
        <v/>
      </c>
      <c r="G50" s="41">
        <f ca="1">IF(ISERROR(OFFSET('HARGA SATUAN'!$I$6,MATCH(C50,'HARGA SATUAN'!$C$7:$C$1492,0),0)),"",OFFSET('HARGA SATUAN'!$I$6,MATCH(C50,'HARGA SATUAN'!$C$7:$C$1492,0),0))</f>
        <v>0</v>
      </c>
      <c r="H50" s="136" t="str">
        <f ca="1">IF(B50="","",#REF!)</f>
        <v/>
      </c>
      <c r="I50" s="136" t="str">
        <f ca="1">IF(B50="","",#REF!)</f>
        <v/>
      </c>
      <c r="J50" s="136" t="str">
        <f ca="1">IF(B50="","",#REF!)</f>
        <v/>
      </c>
      <c r="K50" s="136" t="str">
        <f ca="1">IF(B50="","",#REF!)</f>
        <v/>
      </c>
      <c r="L50" s="136" t="str">
        <f ca="1">IF(C50="","",#REF!)</f>
        <v/>
      </c>
    </row>
    <row r="51" spans="1:12">
      <c r="A51" s="112">
        <v>40</v>
      </c>
      <c r="B51" s="134" t="str">
        <f t="shared" ca="1" si="0"/>
        <v/>
      </c>
      <c r="C51" s="109" t="str">
        <f t="shared" ca="1" si="1"/>
        <v/>
      </c>
      <c r="D51" s="101" t="str">
        <f ca="1">IF(ISERROR(OFFSET('HARGA SATUAN'!$D$6,MATCH(C51,'HARGA SATUAN'!$C$7:$C$1492,0),0)),"",OFFSET('HARGA SATUAN'!$D$6,MATCH(C51,'HARGA SATUAN'!$C$7:$C$1492,0),0))</f>
        <v/>
      </c>
      <c r="E51" s="101">
        <f ca="1">IF(B51="+","Unit",IF(ISERROR(OFFSET('HARGA SATUAN'!$E$6,MATCH(C51,'HARGA SATUAN'!$C$7:$C$1492,0),0)),"",OFFSET('HARGA SATUAN'!$E$6,MATCH(C51,'HARGA SATUAN'!$C$7:$C$1492,0),0)))</f>
        <v>0</v>
      </c>
      <c r="F51" s="138" t="str">
        <f t="shared" ca="1" si="2"/>
        <v/>
      </c>
      <c r="G51" s="41">
        <f ca="1">IF(ISERROR(OFFSET('HARGA SATUAN'!$I$6,MATCH(C51,'HARGA SATUAN'!$C$7:$C$1492,0),0)),"",OFFSET('HARGA SATUAN'!$I$6,MATCH(C51,'HARGA SATUAN'!$C$7:$C$1492,0),0))</f>
        <v>0</v>
      </c>
      <c r="H51" s="136" t="str">
        <f ca="1">IF(B51="","",#REF!)</f>
        <v/>
      </c>
      <c r="I51" s="136" t="str">
        <f ca="1">IF(B51="","",#REF!)</f>
        <v/>
      </c>
      <c r="J51" s="136" t="str">
        <f ca="1">IF(B51="","",#REF!)</f>
        <v/>
      </c>
      <c r="K51" s="136" t="str">
        <f ca="1">IF(B51="","",#REF!)</f>
        <v/>
      </c>
      <c r="L51" s="136" t="str">
        <f ca="1">IF(C51="","",#REF!)</f>
        <v/>
      </c>
    </row>
    <row r="52" spans="1:12">
      <c r="A52" s="112">
        <v>41</v>
      </c>
      <c r="B52" s="134" t="str">
        <f t="shared" ca="1" si="0"/>
        <v/>
      </c>
      <c r="C52" s="109" t="str">
        <f t="shared" ca="1" si="1"/>
        <v/>
      </c>
      <c r="D52" s="101" t="str">
        <f ca="1">IF(ISERROR(OFFSET('HARGA SATUAN'!$D$6,MATCH(C52,'HARGA SATUAN'!$C$7:$C$1492,0),0)),"",OFFSET('HARGA SATUAN'!$D$6,MATCH(C52,'HARGA SATUAN'!$C$7:$C$1492,0),0))</f>
        <v/>
      </c>
      <c r="E52" s="101">
        <f ca="1">IF(B52="+","Unit",IF(ISERROR(OFFSET('HARGA SATUAN'!$E$6,MATCH(C52,'HARGA SATUAN'!$C$7:$C$1492,0),0)),"",OFFSET('HARGA SATUAN'!$E$6,MATCH(C52,'HARGA SATUAN'!$C$7:$C$1492,0),0)))</f>
        <v>0</v>
      </c>
      <c r="F52" s="138" t="str">
        <f t="shared" ca="1" si="2"/>
        <v/>
      </c>
      <c r="G52" s="41">
        <f ca="1">IF(ISERROR(OFFSET('HARGA SATUAN'!$I$6,MATCH(C52,'HARGA SATUAN'!$C$7:$C$1492,0),0)),"",OFFSET('HARGA SATUAN'!$I$6,MATCH(C52,'HARGA SATUAN'!$C$7:$C$1492,0),0))</f>
        <v>0</v>
      </c>
      <c r="H52" s="136" t="str">
        <f ca="1">IF(B52="","",#REF!)</f>
        <v/>
      </c>
      <c r="I52" s="136" t="str">
        <f ca="1">IF(B52="","",#REF!)</f>
        <v/>
      </c>
      <c r="J52" s="136" t="str">
        <f ca="1">IF(B52="","",#REF!)</f>
        <v/>
      </c>
      <c r="K52" s="136" t="str">
        <f ca="1">IF(B52="","",#REF!)</f>
        <v/>
      </c>
      <c r="L52" s="136" t="str">
        <f ca="1">IF(C52="","",#REF!)</f>
        <v/>
      </c>
    </row>
    <row r="53" spans="1:12">
      <c r="A53" s="112">
        <v>42</v>
      </c>
      <c r="B53" s="134" t="str">
        <f t="shared" ca="1" si="0"/>
        <v/>
      </c>
      <c r="C53" s="109" t="str">
        <f t="shared" ca="1" si="1"/>
        <v/>
      </c>
      <c r="D53" s="101" t="str">
        <f ca="1">IF(ISERROR(OFFSET('HARGA SATUAN'!$D$6,MATCH(C53,'HARGA SATUAN'!$C$7:$C$1492,0),0)),"",OFFSET('HARGA SATUAN'!$D$6,MATCH(C53,'HARGA SATUAN'!$C$7:$C$1492,0),0))</f>
        <v/>
      </c>
      <c r="E53" s="101">
        <f ca="1">IF(B53="+","Unit",IF(ISERROR(OFFSET('HARGA SATUAN'!$E$6,MATCH(C53,'HARGA SATUAN'!$C$7:$C$1492,0),0)),"",OFFSET('HARGA SATUAN'!$E$6,MATCH(C53,'HARGA SATUAN'!$C$7:$C$1492,0),0)))</f>
        <v>0</v>
      </c>
      <c r="F53" s="138" t="str">
        <f t="shared" ca="1" si="2"/>
        <v/>
      </c>
      <c r="G53" s="41">
        <f ca="1">IF(ISERROR(OFFSET('HARGA SATUAN'!$I$6,MATCH(C53,'HARGA SATUAN'!$C$7:$C$1492,0),0)),"",OFFSET('HARGA SATUAN'!$I$6,MATCH(C53,'HARGA SATUAN'!$C$7:$C$1492,0),0))</f>
        <v>0</v>
      </c>
      <c r="H53" s="136" t="str">
        <f ca="1">IF(B53="","",#REF!)</f>
        <v/>
      </c>
      <c r="I53" s="136" t="str">
        <f ca="1">IF(B53="","",#REF!)</f>
        <v/>
      </c>
      <c r="J53" s="136" t="str">
        <f ca="1">IF(B53="","",#REF!)</f>
        <v/>
      </c>
      <c r="K53" s="136" t="str">
        <f ca="1">IF(B53="","",#REF!)</f>
        <v/>
      </c>
      <c r="L53" s="136" t="str">
        <f ca="1">IF(C53="","",#REF!)</f>
        <v/>
      </c>
    </row>
    <row r="54" spans="1:12">
      <c r="A54" s="112">
        <v>43</v>
      </c>
      <c r="B54" s="134" t="str">
        <f t="shared" ca="1" si="0"/>
        <v/>
      </c>
      <c r="C54" s="109" t="str">
        <f t="shared" ca="1" si="1"/>
        <v/>
      </c>
      <c r="D54" s="101" t="str">
        <f ca="1">IF(ISERROR(OFFSET('HARGA SATUAN'!$D$6,MATCH(C54,'HARGA SATUAN'!$C$7:$C$1492,0),0)),"",OFFSET('HARGA SATUAN'!$D$6,MATCH(C54,'HARGA SATUAN'!$C$7:$C$1492,0),0))</f>
        <v/>
      </c>
      <c r="E54" s="101">
        <f ca="1">IF(B54="+","Unit",IF(ISERROR(OFFSET('HARGA SATUAN'!$E$6,MATCH(C54,'HARGA SATUAN'!$C$7:$C$1492,0),0)),"",OFFSET('HARGA SATUAN'!$E$6,MATCH(C54,'HARGA SATUAN'!$C$7:$C$1492,0),0)))</f>
        <v>0</v>
      </c>
      <c r="F54" s="138" t="str">
        <f t="shared" ca="1" si="2"/>
        <v/>
      </c>
      <c r="G54" s="41">
        <f ca="1">IF(ISERROR(OFFSET('HARGA SATUAN'!$I$6,MATCH(C54,'HARGA SATUAN'!$C$7:$C$1492,0),0)),"",OFFSET('HARGA SATUAN'!$I$6,MATCH(C54,'HARGA SATUAN'!$C$7:$C$1492,0),0))</f>
        <v>0</v>
      </c>
      <c r="H54" s="136" t="str">
        <f ca="1">IF(B54="","",#REF!)</f>
        <v/>
      </c>
      <c r="I54" s="136" t="str">
        <f ca="1">IF(B54="","",#REF!)</f>
        <v/>
      </c>
      <c r="J54" s="136" t="str">
        <f ca="1">IF(B54="","",#REF!)</f>
        <v/>
      </c>
      <c r="K54" s="136" t="str">
        <f ca="1">IF(B54="","",#REF!)</f>
        <v/>
      </c>
      <c r="L54" s="136" t="str">
        <f ca="1">IF(C54="","",#REF!)</f>
        <v/>
      </c>
    </row>
    <row r="55" spans="1:12">
      <c r="A55" s="112">
        <v>44</v>
      </c>
      <c r="B55" s="134" t="str">
        <f t="shared" ca="1" si="0"/>
        <v/>
      </c>
      <c r="C55" s="109" t="str">
        <f t="shared" ca="1" si="1"/>
        <v/>
      </c>
      <c r="D55" s="101" t="str">
        <f ca="1">IF(ISERROR(OFFSET('HARGA SATUAN'!$D$6,MATCH(C55,'HARGA SATUAN'!$C$7:$C$1492,0),0)),"",OFFSET('HARGA SATUAN'!$D$6,MATCH(C55,'HARGA SATUAN'!$C$7:$C$1492,0),0))</f>
        <v/>
      </c>
      <c r="E55" s="101">
        <f ca="1">IF(B55="+","Unit",IF(ISERROR(OFFSET('HARGA SATUAN'!$E$6,MATCH(C55,'HARGA SATUAN'!$C$7:$C$1492,0),0)),"",OFFSET('HARGA SATUAN'!$E$6,MATCH(C55,'HARGA SATUAN'!$C$7:$C$1492,0),0)))</f>
        <v>0</v>
      </c>
      <c r="F55" s="138" t="str">
        <f t="shared" ca="1" si="2"/>
        <v/>
      </c>
      <c r="G55" s="41">
        <f ca="1">IF(ISERROR(OFFSET('HARGA SATUAN'!$I$6,MATCH(C55,'HARGA SATUAN'!$C$7:$C$1492,0),0)),"",OFFSET('HARGA SATUAN'!$I$6,MATCH(C55,'HARGA SATUAN'!$C$7:$C$1492,0),0))</f>
        <v>0</v>
      </c>
      <c r="H55" s="136" t="str">
        <f ca="1">IF(B55="","",#REF!)</f>
        <v/>
      </c>
      <c r="I55" s="136" t="str">
        <f ca="1">IF(B55="","",#REF!)</f>
        <v/>
      </c>
      <c r="J55" s="136" t="str">
        <f ca="1">IF(B55="","",#REF!)</f>
        <v/>
      </c>
      <c r="K55" s="136" t="str">
        <f ca="1">IF(B55="","",#REF!)</f>
        <v/>
      </c>
      <c r="L55" s="136" t="str">
        <f ca="1">IF(C55="","",#REF!)</f>
        <v/>
      </c>
    </row>
    <row r="56" spans="1:12">
      <c r="A56" s="112">
        <v>45</v>
      </c>
      <c r="B56" s="134" t="str">
        <f t="shared" ca="1" si="0"/>
        <v/>
      </c>
      <c r="C56" s="109" t="str">
        <f t="shared" ca="1" si="1"/>
        <v/>
      </c>
      <c r="D56" s="101" t="str">
        <f ca="1">IF(ISERROR(OFFSET('HARGA SATUAN'!$D$6,MATCH(C56,'HARGA SATUAN'!$C$7:$C$1492,0),0)),"",OFFSET('HARGA SATUAN'!$D$6,MATCH(C56,'HARGA SATUAN'!$C$7:$C$1492,0),0))</f>
        <v/>
      </c>
      <c r="E56" s="101">
        <f ca="1">IF(B56="+","Unit",IF(ISERROR(OFFSET('HARGA SATUAN'!$E$6,MATCH(C56,'HARGA SATUAN'!$C$7:$C$1492,0),0)),"",OFFSET('HARGA SATUAN'!$E$6,MATCH(C56,'HARGA SATUAN'!$C$7:$C$1492,0),0)))</f>
        <v>0</v>
      </c>
      <c r="F56" s="138" t="str">
        <f t="shared" ca="1" si="2"/>
        <v/>
      </c>
      <c r="G56" s="41">
        <f ca="1">IF(ISERROR(OFFSET('HARGA SATUAN'!$I$6,MATCH(C56,'HARGA SATUAN'!$C$7:$C$1492,0),0)),"",OFFSET('HARGA SATUAN'!$I$6,MATCH(C56,'HARGA SATUAN'!$C$7:$C$1492,0),0))</f>
        <v>0</v>
      </c>
      <c r="H56" s="136" t="str">
        <f ca="1">IF(B56="","",#REF!)</f>
        <v/>
      </c>
      <c r="I56" s="136" t="str">
        <f ca="1">IF(B56="","",#REF!)</f>
        <v/>
      </c>
      <c r="J56" s="136" t="str">
        <f ca="1">IF(B56="","",#REF!)</f>
        <v/>
      </c>
      <c r="K56" s="136" t="str">
        <f ca="1">IF(B56="","",#REF!)</f>
        <v/>
      </c>
      <c r="L56" s="136" t="str">
        <f ca="1">IF(C56="","",#REF!)</f>
        <v/>
      </c>
    </row>
    <row r="57" spans="1:12">
      <c r="A57" s="112">
        <v>46</v>
      </c>
      <c r="B57" s="134" t="str">
        <f t="shared" ca="1" si="0"/>
        <v/>
      </c>
      <c r="C57" s="109" t="str">
        <f t="shared" ca="1" si="1"/>
        <v/>
      </c>
      <c r="D57" s="101" t="str">
        <f ca="1">IF(ISERROR(OFFSET('HARGA SATUAN'!$D$6,MATCH(C57,'HARGA SATUAN'!$C$7:$C$1492,0),0)),"",OFFSET('HARGA SATUAN'!$D$6,MATCH(C57,'HARGA SATUAN'!$C$7:$C$1492,0),0))</f>
        <v/>
      </c>
      <c r="E57" s="101">
        <f ca="1">IF(B57="+","Unit",IF(ISERROR(OFFSET('HARGA SATUAN'!$E$6,MATCH(C57,'HARGA SATUAN'!$C$7:$C$1492,0),0)),"",OFFSET('HARGA SATUAN'!$E$6,MATCH(C57,'HARGA SATUAN'!$C$7:$C$1492,0),0)))</f>
        <v>0</v>
      </c>
      <c r="F57" s="138" t="str">
        <f t="shared" ca="1" si="2"/>
        <v/>
      </c>
      <c r="G57" s="41">
        <f ca="1">IF(ISERROR(OFFSET('HARGA SATUAN'!$I$6,MATCH(C57,'HARGA SATUAN'!$C$7:$C$1492,0),0)),"",OFFSET('HARGA SATUAN'!$I$6,MATCH(C57,'HARGA SATUAN'!$C$7:$C$1492,0),0))</f>
        <v>0</v>
      </c>
      <c r="H57" s="136" t="str">
        <f ca="1">IF(B57="","",#REF!)</f>
        <v/>
      </c>
      <c r="I57" s="136" t="str">
        <f ca="1">IF(B57="","",#REF!)</f>
        <v/>
      </c>
      <c r="J57" s="136" t="str">
        <f ca="1">IF(B57="","",#REF!)</f>
        <v/>
      </c>
      <c r="K57" s="136" t="str">
        <f ca="1">IF(B57="","",#REF!)</f>
        <v/>
      </c>
      <c r="L57" s="136" t="str">
        <f ca="1">IF(C57="","",#REF!)</f>
        <v/>
      </c>
    </row>
    <row r="58" spans="1:12">
      <c r="A58" s="112">
        <v>47</v>
      </c>
      <c r="B58" s="134" t="str">
        <f t="shared" ca="1" si="0"/>
        <v/>
      </c>
      <c r="C58" s="109" t="str">
        <f t="shared" ca="1" si="1"/>
        <v/>
      </c>
      <c r="D58" s="101" t="str">
        <f ca="1">IF(ISERROR(OFFSET('HARGA SATUAN'!$D$6,MATCH(C58,'HARGA SATUAN'!$C$7:$C$1492,0),0)),"",OFFSET('HARGA SATUAN'!$D$6,MATCH(C58,'HARGA SATUAN'!$C$7:$C$1492,0),0))</f>
        <v/>
      </c>
      <c r="E58" s="101">
        <f ca="1">IF(B58="+","Unit",IF(ISERROR(OFFSET('HARGA SATUAN'!$E$6,MATCH(C58,'HARGA SATUAN'!$C$7:$C$1492,0),0)),"",OFFSET('HARGA SATUAN'!$E$6,MATCH(C58,'HARGA SATUAN'!$C$7:$C$1492,0),0)))</f>
        <v>0</v>
      </c>
      <c r="F58" s="138" t="str">
        <f t="shared" ca="1" si="2"/>
        <v/>
      </c>
      <c r="G58" s="41">
        <f ca="1">IF(ISERROR(OFFSET('HARGA SATUAN'!$I$6,MATCH(C58,'HARGA SATUAN'!$C$7:$C$1492,0),0)),"",OFFSET('HARGA SATUAN'!$I$6,MATCH(C58,'HARGA SATUAN'!$C$7:$C$1492,0),0))</f>
        <v>0</v>
      </c>
      <c r="H58" s="136" t="str">
        <f ca="1">IF(B58="","",#REF!)</f>
        <v/>
      </c>
      <c r="I58" s="136" t="str">
        <f ca="1">IF(B58="","",#REF!)</f>
        <v/>
      </c>
      <c r="J58" s="136" t="str">
        <f ca="1">IF(B58="","",#REF!)</f>
        <v/>
      </c>
      <c r="K58" s="136" t="str">
        <f ca="1">IF(B58="","",#REF!)</f>
        <v/>
      </c>
      <c r="L58" s="136" t="str">
        <f ca="1">IF(C58="","",#REF!)</f>
        <v/>
      </c>
    </row>
    <row r="59" spans="1:12">
      <c r="A59" s="112">
        <v>48</v>
      </c>
      <c r="B59" s="134" t="str">
        <f t="shared" ca="1" si="0"/>
        <v/>
      </c>
      <c r="C59" s="109" t="str">
        <f t="shared" ca="1" si="1"/>
        <v/>
      </c>
      <c r="D59" s="101" t="str">
        <f ca="1">IF(ISERROR(OFFSET('HARGA SATUAN'!$D$6,MATCH(C59,'HARGA SATUAN'!$C$7:$C$1492,0),0)),"",OFFSET('HARGA SATUAN'!$D$6,MATCH(C59,'HARGA SATUAN'!$C$7:$C$1492,0),0))</f>
        <v/>
      </c>
      <c r="E59" s="101">
        <f ca="1">IF(B59="+","Unit",IF(ISERROR(OFFSET('HARGA SATUAN'!$E$6,MATCH(C59,'HARGA SATUAN'!$C$7:$C$1492,0),0)),"",OFFSET('HARGA SATUAN'!$E$6,MATCH(C59,'HARGA SATUAN'!$C$7:$C$1492,0),0)))</f>
        <v>0</v>
      </c>
      <c r="F59" s="138" t="str">
        <f t="shared" ca="1" si="2"/>
        <v/>
      </c>
      <c r="G59" s="41">
        <f ca="1">IF(ISERROR(OFFSET('HARGA SATUAN'!$I$6,MATCH(C59,'HARGA SATUAN'!$C$7:$C$1492,0),0)),"",OFFSET('HARGA SATUAN'!$I$6,MATCH(C59,'HARGA SATUAN'!$C$7:$C$1492,0),0))</f>
        <v>0</v>
      </c>
      <c r="H59" s="136" t="str">
        <f ca="1">IF(B59="","",#REF!)</f>
        <v/>
      </c>
      <c r="I59" s="136" t="str">
        <f ca="1">IF(B59="","",#REF!)</f>
        <v/>
      </c>
      <c r="J59" s="136" t="str">
        <f ca="1">IF(B59="","",#REF!)</f>
        <v/>
      </c>
      <c r="K59" s="136" t="str">
        <f ca="1">IF(B59="","",#REF!)</f>
        <v/>
      </c>
      <c r="L59" s="136" t="str">
        <f ca="1">IF(C59="","",#REF!)</f>
        <v/>
      </c>
    </row>
    <row r="60" spans="1:12">
      <c r="A60" s="112">
        <v>49</v>
      </c>
      <c r="B60" s="134" t="str">
        <f t="shared" ca="1" si="0"/>
        <v/>
      </c>
      <c r="C60" s="109" t="str">
        <f t="shared" ca="1" si="1"/>
        <v/>
      </c>
      <c r="D60" s="101" t="str">
        <f ca="1">IF(ISERROR(OFFSET('HARGA SATUAN'!$D$6,MATCH(C60,'HARGA SATUAN'!$C$7:$C$1492,0),0)),"",OFFSET('HARGA SATUAN'!$D$6,MATCH(C60,'HARGA SATUAN'!$C$7:$C$1492,0),0))</f>
        <v/>
      </c>
      <c r="E60" s="101">
        <f ca="1">IF(B60="+","Unit",IF(ISERROR(OFFSET('HARGA SATUAN'!$E$6,MATCH(C60,'HARGA SATUAN'!$C$7:$C$1492,0),0)),"",OFFSET('HARGA SATUAN'!$E$6,MATCH(C60,'HARGA SATUAN'!$C$7:$C$1492,0),0)))</f>
        <v>0</v>
      </c>
      <c r="F60" s="138" t="str">
        <f t="shared" ca="1" si="2"/>
        <v/>
      </c>
      <c r="G60" s="41">
        <f ca="1">IF(ISERROR(OFFSET('HARGA SATUAN'!$I$6,MATCH(C60,'HARGA SATUAN'!$C$7:$C$1492,0),0)),"",OFFSET('HARGA SATUAN'!$I$6,MATCH(C60,'HARGA SATUAN'!$C$7:$C$1492,0),0))</f>
        <v>0</v>
      </c>
      <c r="H60" s="136" t="str">
        <f ca="1">IF(B60="","",#REF!)</f>
        <v/>
      </c>
      <c r="I60" s="136" t="str">
        <f ca="1">IF(B60="","",#REF!)</f>
        <v/>
      </c>
      <c r="J60" s="136" t="str">
        <f ca="1">IF(B60="","",#REF!)</f>
        <v/>
      </c>
      <c r="K60" s="136" t="str">
        <f ca="1">IF(B60="","",#REF!)</f>
        <v/>
      </c>
      <c r="L60" s="136" t="str">
        <f ca="1">IF(C60="","",#REF!)</f>
        <v/>
      </c>
    </row>
    <row r="61" spans="1:12">
      <c r="A61" s="112">
        <v>50</v>
      </c>
      <c r="B61" s="134" t="str">
        <f t="shared" ca="1" si="0"/>
        <v/>
      </c>
      <c r="C61" s="109" t="str">
        <f t="shared" ca="1" si="1"/>
        <v/>
      </c>
      <c r="D61" s="101" t="str">
        <f ca="1">IF(ISERROR(OFFSET('HARGA SATUAN'!$D$6,MATCH(C61,'HARGA SATUAN'!$C$7:$C$1492,0),0)),"",OFFSET('HARGA SATUAN'!$D$6,MATCH(C61,'HARGA SATUAN'!$C$7:$C$1492,0),0))</f>
        <v/>
      </c>
      <c r="E61" s="101">
        <f ca="1">IF(B61="+","Unit",IF(ISERROR(OFFSET('HARGA SATUAN'!$E$6,MATCH(C61,'HARGA SATUAN'!$C$7:$C$1492,0),0)),"",OFFSET('HARGA SATUAN'!$E$6,MATCH(C61,'HARGA SATUAN'!$C$7:$C$1492,0),0)))</f>
        <v>0</v>
      </c>
      <c r="F61" s="138" t="str">
        <f t="shared" ca="1" si="2"/>
        <v/>
      </c>
      <c r="G61" s="41">
        <f ca="1">IF(ISERROR(OFFSET('HARGA SATUAN'!$I$6,MATCH(C61,'HARGA SATUAN'!$C$7:$C$1492,0),0)),"",OFFSET('HARGA SATUAN'!$I$6,MATCH(C61,'HARGA SATUAN'!$C$7:$C$1492,0),0))</f>
        <v>0</v>
      </c>
      <c r="H61" s="136" t="str">
        <f ca="1">IF(B61="","",#REF!)</f>
        <v/>
      </c>
      <c r="I61" s="136" t="str">
        <f ca="1">IF(B61="","",#REF!)</f>
        <v/>
      </c>
      <c r="J61" s="136" t="str">
        <f ca="1">IF(B61="","",#REF!)</f>
        <v/>
      </c>
      <c r="K61" s="136" t="str">
        <f ca="1">IF(B61="","",#REF!)</f>
        <v/>
      </c>
      <c r="L61" s="136" t="str">
        <f ca="1">IF(C61="","",#REF!)</f>
        <v/>
      </c>
    </row>
    <row r="62" spans="1:12">
      <c r="A62" s="112">
        <v>51</v>
      </c>
      <c r="B62" s="134" t="str">
        <f t="shared" ca="1" si="0"/>
        <v/>
      </c>
      <c r="C62" s="109" t="str">
        <f t="shared" ca="1" si="1"/>
        <v/>
      </c>
      <c r="D62" s="101" t="str">
        <f ca="1">IF(ISERROR(OFFSET('HARGA SATUAN'!$D$6,MATCH(C62,'HARGA SATUAN'!$C$7:$C$1492,0),0)),"",OFFSET('HARGA SATUAN'!$D$6,MATCH(C62,'HARGA SATUAN'!$C$7:$C$1492,0),0))</f>
        <v/>
      </c>
      <c r="E62" s="101">
        <f ca="1">IF(B62="+","Unit",IF(ISERROR(OFFSET('HARGA SATUAN'!$E$6,MATCH(C62,'HARGA SATUAN'!$C$7:$C$1492,0),0)),"",OFFSET('HARGA SATUAN'!$E$6,MATCH(C62,'HARGA SATUAN'!$C$7:$C$1492,0),0)))</f>
        <v>0</v>
      </c>
      <c r="F62" s="138" t="str">
        <f t="shared" ca="1" si="2"/>
        <v/>
      </c>
      <c r="G62" s="41">
        <f ca="1">IF(ISERROR(OFFSET('HARGA SATUAN'!$I$6,MATCH(C62,'HARGA SATUAN'!$C$7:$C$1492,0),0)),"",OFFSET('HARGA SATUAN'!$I$6,MATCH(C62,'HARGA SATUAN'!$C$7:$C$1492,0),0))</f>
        <v>0</v>
      </c>
      <c r="H62" s="136" t="str">
        <f ca="1">IF(B62="","",#REF!)</f>
        <v/>
      </c>
      <c r="I62" s="136" t="str">
        <f ca="1">IF(B62="","",#REF!)</f>
        <v/>
      </c>
      <c r="J62" s="136" t="str">
        <f ca="1">IF(B62="","",#REF!)</f>
        <v/>
      </c>
      <c r="K62" s="136" t="str">
        <f ca="1">IF(B62="","",#REF!)</f>
        <v/>
      </c>
      <c r="L62" s="136" t="str">
        <f ca="1">IF(C62="","",#REF!)</f>
        <v/>
      </c>
    </row>
    <row r="63" spans="1:12">
      <c r="A63" s="112">
        <v>52</v>
      </c>
      <c r="B63" s="134" t="str">
        <f t="shared" ca="1" si="0"/>
        <v/>
      </c>
      <c r="C63" s="109" t="str">
        <f t="shared" ca="1" si="1"/>
        <v/>
      </c>
      <c r="D63" s="101" t="str">
        <f ca="1">IF(ISERROR(OFFSET('HARGA SATUAN'!$D$6,MATCH(C63,'HARGA SATUAN'!$C$7:$C$1492,0),0)),"",OFFSET('HARGA SATUAN'!$D$6,MATCH(C63,'HARGA SATUAN'!$C$7:$C$1492,0),0))</f>
        <v/>
      </c>
      <c r="E63" s="101">
        <f ca="1">IF(B63="+","Unit",IF(ISERROR(OFFSET('HARGA SATUAN'!$E$6,MATCH(C63,'HARGA SATUAN'!$C$7:$C$1492,0),0)),"",OFFSET('HARGA SATUAN'!$E$6,MATCH(C63,'HARGA SATUAN'!$C$7:$C$1492,0),0)))</f>
        <v>0</v>
      </c>
      <c r="F63" s="138" t="str">
        <f t="shared" ca="1" si="2"/>
        <v/>
      </c>
      <c r="G63" s="41">
        <f ca="1">IF(ISERROR(OFFSET('HARGA SATUAN'!$I$6,MATCH(C63,'HARGA SATUAN'!$C$7:$C$1492,0),0)),"",OFFSET('HARGA SATUAN'!$I$6,MATCH(C63,'HARGA SATUAN'!$C$7:$C$1492,0),0))</f>
        <v>0</v>
      </c>
      <c r="H63" s="136" t="str">
        <f ca="1">IF(B63="","",#REF!)</f>
        <v/>
      </c>
      <c r="I63" s="136" t="str">
        <f ca="1">IF(B63="","",#REF!)</f>
        <v/>
      </c>
      <c r="J63" s="136" t="str">
        <f ca="1">IF(B63="","",#REF!)</f>
        <v/>
      </c>
      <c r="K63" s="136" t="str">
        <f ca="1">IF(B63="","",#REF!)</f>
        <v/>
      </c>
      <c r="L63" s="136" t="str">
        <f ca="1">IF(C63="","",#REF!)</f>
        <v/>
      </c>
    </row>
    <row r="64" spans="1:12">
      <c r="A64" s="112">
        <v>53</v>
      </c>
      <c r="B64" s="134" t="str">
        <f t="shared" ca="1" si="0"/>
        <v/>
      </c>
      <c r="C64" s="109" t="str">
        <f t="shared" ca="1" si="1"/>
        <v/>
      </c>
      <c r="D64" s="101" t="str">
        <f ca="1">IF(ISERROR(OFFSET('HARGA SATUAN'!$D$6,MATCH(C64,'HARGA SATUAN'!$C$7:$C$1492,0),0)),"",OFFSET('HARGA SATUAN'!$D$6,MATCH(C64,'HARGA SATUAN'!$C$7:$C$1492,0),0))</f>
        <v/>
      </c>
      <c r="E64" s="101">
        <f ca="1">IF(B64="+","Unit",IF(ISERROR(OFFSET('HARGA SATUAN'!$E$6,MATCH(C64,'HARGA SATUAN'!$C$7:$C$1492,0),0)),"",OFFSET('HARGA SATUAN'!$E$6,MATCH(C64,'HARGA SATUAN'!$C$7:$C$1492,0),0)))</f>
        <v>0</v>
      </c>
      <c r="F64" s="138" t="str">
        <f t="shared" ca="1" si="2"/>
        <v/>
      </c>
      <c r="G64" s="41">
        <f ca="1">IF(ISERROR(OFFSET('HARGA SATUAN'!$I$6,MATCH(C64,'HARGA SATUAN'!$C$7:$C$1492,0),0)),"",OFFSET('HARGA SATUAN'!$I$6,MATCH(C64,'HARGA SATUAN'!$C$7:$C$1492,0),0))</f>
        <v>0</v>
      </c>
      <c r="H64" s="136" t="str">
        <f ca="1">IF(B64="","",#REF!)</f>
        <v/>
      </c>
      <c r="I64" s="136" t="str">
        <f ca="1">IF(B64="","",#REF!)</f>
        <v/>
      </c>
      <c r="J64" s="136" t="str">
        <f ca="1">IF(B64="","",#REF!)</f>
        <v/>
      </c>
      <c r="K64" s="136" t="str">
        <f ca="1">IF(B64="","",#REF!)</f>
        <v/>
      </c>
      <c r="L64" s="136" t="str">
        <f ca="1">IF(C64="","",#REF!)</f>
        <v/>
      </c>
    </row>
    <row r="65" spans="1:12">
      <c r="A65" s="112">
        <v>54</v>
      </c>
      <c r="B65" s="134" t="str">
        <f t="shared" ca="1" si="0"/>
        <v/>
      </c>
      <c r="C65" s="109" t="str">
        <f t="shared" ca="1" si="1"/>
        <v/>
      </c>
      <c r="D65" s="101" t="str">
        <f ca="1">IF(ISERROR(OFFSET('HARGA SATUAN'!$D$6,MATCH(C65,'HARGA SATUAN'!$C$7:$C$1492,0),0)),"",OFFSET('HARGA SATUAN'!$D$6,MATCH(C65,'HARGA SATUAN'!$C$7:$C$1492,0),0))</f>
        <v/>
      </c>
      <c r="E65" s="101">
        <f ca="1">IF(B65="+","Unit",IF(ISERROR(OFFSET('HARGA SATUAN'!$E$6,MATCH(C65,'HARGA SATUAN'!$C$7:$C$1492,0),0)),"",OFFSET('HARGA SATUAN'!$E$6,MATCH(C65,'HARGA SATUAN'!$C$7:$C$1492,0),0)))</f>
        <v>0</v>
      </c>
      <c r="F65" s="138" t="str">
        <f t="shared" ca="1" si="2"/>
        <v/>
      </c>
      <c r="G65" s="41">
        <f ca="1">IF(ISERROR(OFFSET('HARGA SATUAN'!$I$6,MATCH(C65,'HARGA SATUAN'!$C$7:$C$1492,0),0)),"",OFFSET('HARGA SATUAN'!$I$6,MATCH(C65,'HARGA SATUAN'!$C$7:$C$1492,0),0))</f>
        <v>0</v>
      </c>
      <c r="H65" s="136" t="str">
        <f ca="1">IF(B65="","",#REF!)</f>
        <v/>
      </c>
      <c r="I65" s="136" t="str">
        <f ca="1">IF(B65="","",#REF!)</f>
        <v/>
      </c>
      <c r="J65" s="136" t="str">
        <f ca="1">IF(B65="","",#REF!)</f>
        <v/>
      </c>
      <c r="K65" s="136" t="str">
        <f ca="1">IF(B65="","",#REF!)</f>
        <v/>
      </c>
      <c r="L65" s="136" t="str">
        <f ca="1">IF(C65="","",#REF!)</f>
        <v/>
      </c>
    </row>
    <row r="66" spans="1:12">
      <c r="A66" s="112">
        <v>55</v>
      </c>
      <c r="B66" s="134" t="str">
        <f t="shared" ca="1" si="0"/>
        <v/>
      </c>
      <c r="C66" s="109" t="str">
        <f t="shared" ca="1" si="1"/>
        <v/>
      </c>
      <c r="D66" s="101" t="str">
        <f ca="1">IF(ISERROR(OFFSET('HARGA SATUAN'!$D$6,MATCH(C66,'HARGA SATUAN'!$C$7:$C$1492,0),0)),"",OFFSET('HARGA SATUAN'!$D$6,MATCH(C66,'HARGA SATUAN'!$C$7:$C$1492,0),0))</f>
        <v/>
      </c>
      <c r="E66" s="101">
        <f ca="1">IF(B66="+","Unit",IF(ISERROR(OFFSET('HARGA SATUAN'!$E$6,MATCH(C66,'HARGA SATUAN'!$C$7:$C$1492,0),0)),"",OFFSET('HARGA SATUAN'!$E$6,MATCH(C66,'HARGA SATUAN'!$C$7:$C$1492,0),0)))</f>
        <v>0</v>
      </c>
      <c r="F66" s="138" t="str">
        <f t="shared" ca="1" si="2"/>
        <v/>
      </c>
      <c r="G66" s="41">
        <f ca="1">IF(ISERROR(OFFSET('HARGA SATUAN'!$I$6,MATCH(C66,'HARGA SATUAN'!$C$7:$C$1492,0),0)),"",OFFSET('HARGA SATUAN'!$I$6,MATCH(C66,'HARGA SATUAN'!$C$7:$C$1492,0),0))</f>
        <v>0</v>
      </c>
      <c r="H66" s="136" t="str">
        <f ca="1">IF(B66="","",#REF!)</f>
        <v/>
      </c>
      <c r="I66" s="136" t="str">
        <f ca="1">IF(B66="","",#REF!)</f>
        <v/>
      </c>
      <c r="J66" s="136" t="str">
        <f ca="1">IF(B66="","",#REF!)</f>
        <v/>
      </c>
      <c r="K66" s="136" t="str">
        <f ca="1">IF(B66="","",#REF!)</f>
        <v/>
      </c>
      <c r="L66" s="136" t="str">
        <f ca="1">IF(C66="","",#REF!)</f>
        <v/>
      </c>
    </row>
    <row r="67" spans="1:12">
      <c r="A67" s="112">
        <v>56</v>
      </c>
      <c r="B67" s="134" t="str">
        <f t="shared" ca="1" si="0"/>
        <v/>
      </c>
      <c r="C67" s="109" t="str">
        <f t="shared" ca="1" si="1"/>
        <v/>
      </c>
      <c r="D67" s="101" t="str">
        <f ca="1">IF(ISERROR(OFFSET('HARGA SATUAN'!$D$6,MATCH(C67,'HARGA SATUAN'!$C$7:$C$1492,0),0)),"",OFFSET('HARGA SATUAN'!$D$6,MATCH(C67,'HARGA SATUAN'!$C$7:$C$1492,0),0))</f>
        <v/>
      </c>
      <c r="E67" s="101">
        <f ca="1">IF(B67="+","Unit",IF(ISERROR(OFFSET('HARGA SATUAN'!$E$6,MATCH(C67,'HARGA SATUAN'!$C$7:$C$1492,0),0)),"",OFFSET('HARGA SATUAN'!$E$6,MATCH(C67,'HARGA SATUAN'!$C$7:$C$1492,0),0)))</f>
        <v>0</v>
      </c>
      <c r="F67" s="138" t="str">
        <f t="shared" ca="1" si="2"/>
        <v/>
      </c>
      <c r="G67" s="41">
        <f ca="1">IF(ISERROR(OFFSET('HARGA SATUAN'!$I$6,MATCH(C67,'HARGA SATUAN'!$C$7:$C$1492,0),0)),"",OFFSET('HARGA SATUAN'!$I$6,MATCH(C67,'HARGA SATUAN'!$C$7:$C$1492,0),0))</f>
        <v>0</v>
      </c>
      <c r="H67" s="136" t="str">
        <f ca="1">IF(B67="","",#REF!)</f>
        <v/>
      </c>
      <c r="I67" s="136" t="str">
        <f ca="1">IF(B67="","",#REF!)</f>
        <v/>
      </c>
      <c r="J67" s="136" t="str">
        <f ca="1">IF(B67="","",#REF!)</f>
        <v/>
      </c>
      <c r="K67" s="136" t="str">
        <f ca="1">IF(B67="","",#REF!)</f>
        <v/>
      </c>
      <c r="L67" s="136" t="str">
        <f ca="1">IF(C67="","",#REF!)</f>
        <v/>
      </c>
    </row>
    <row r="68" spans="1:12">
      <c r="A68" s="112">
        <v>57</v>
      </c>
      <c r="B68" s="134" t="str">
        <f t="shared" ca="1" si="0"/>
        <v/>
      </c>
      <c r="C68" s="109" t="str">
        <f t="shared" ca="1" si="1"/>
        <v/>
      </c>
      <c r="D68" s="101" t="str">
        <f ca="1">IF(ISERROR(OFFSET('HARGA SATUAN'!$D$6,MATCH(C68,'HARGA SATUAN'!$C$7:$C$1492,0),0)),"",OFFSET('HARGA SATUAN'!$D$6,MATCH(C68,'HARGA SATUAN'!$C$7:$C$1492,0),0))</f>
        <v/>
      </c>
      <c r="E68" s="101">
        <f ca="1">IF(B68="+","Unit",IF(ISERROR(OFFSET('HARGA SATUAN'!$E$6,MATCH(C68,'HARGA SATUAN'!$C$7:$C$1492,0),0)),"",OFFSET('HARGA SATUAN'!$E$6,MATCH(C68,'HARGA SATUAN'!$C$7:$C$1492,0),0)))</f>
        <v>0</v>
      </c>
      <c r="F68" s="138" t="str">
        <f t="shared" ca="1" si="2"/>
        <v/>
      </c>
      <c r="G68" s="41">
        <f ca="1">IF(ISERROR(OFFSET('HARGA SATUAN'!$I$6,MATCH(C68,'HARGA SATUAN'!$C$7:$C$1492,0),0)),"",OFFSET('HARGA SATUAN'!$I$6,MATCH(C68,'HARGA SATUAN'!$C$7:$C$1492,0),0))</f>
        <v>0</v>
      </c>
      <c r="H68" s="136" t="str">
        <f ca="1">IF(B68="","",#REF!)</f>
        <v/>
      </c>
      <c r="I68" s="136" t="str">
        <f ca="1">IF(B68="","",#REF!)</f>
        <v/>
      </c>
      <c r="J68" s="136" t="str">
        <f ca="1">IF(B68="","",#REF!)</f>
        <v/>
      </c>
      <c r="K68" s="136" t="str">
        <f ca="1">IF(B68="","",#REF!)</f>
        <v/>
      </c>
      <c r="L68" s="136" t="str">
        <f ca="1">IF(C68="","",#REF!)</f>
        <v/>
      </c>
    </row>
    <row r="69" spans="1:12">
      <c r="A69" s="112">
        <v>58</v>
      </c>
      <c r="B69" s="134" t="str">
        <f t="shared" ca="1" si="0"/>
        <v/>
      </c>
      <c r="C69" s="109" t="str">
        <f t="shared" ca="1" si="1"/>
        <v/>
      </c>
      <c r="D69" s="101" t="str">
        <f ca="1">IF(ISERROR(OFFSET('HARGA SATUAN'!$D$6,MATCH(C69,'HARGA SATUAN'!$C$7:$C$1492,0),0)),"",OFFSET('HARGA SATUAN'!$D$6,MATCH(C69,'HARGA SATUAN'!$C$7:$C$1492,0),0))</f>
        <v/>
      </c>
      <c r="E69" s="101">
        <f ca="1">IF(B69="+","Unit",IF(ISERROR(OFFSET('HARGA SATUAN'!$E$6,MATCH(C69,'HARGA SATUAN'!$C$7:$C$1492,0),0)),"",OFFSET('HARGA SATUAN'!$E$6,MATCH(C69,'HARGA SATUAN'!$C$7:$C$1492,0),0)))</f>
        <v>0</v>
      </c>
      <c r="F69" s="138" t="str">
        <f t="shared" ca="1" si="2"/>
        <v/>
      </c>
      <c r="G69" s="41">
        <f ca="1">IF(ISERROR(OFFSET('HARGA SATUAN'!$I$6,MATCH(C69,'HARGA SATUAN'!$C$7:$C$1492,0),0)),"",OFFSET('HARGA SATUAN'!$I$6,MATCH(C69,'HARGA SATUAN'!$C$7:$C$1492,0),0))</f>
        <v>0</v>
      </c>
      <c r="H69" s="136" t="str">
        <f ca="1">IF(B69="","",#REF!)</f>
        <v/>
      </c>
      <c r="I69" s="136" t="str">
        <f ca="1">IF(B69="","",#REF!)</f>
        <v/>
      </c>
      <c r="J69" s="136" t="str">
        <f ca="1">IF(B69="","",#REF!)</f>
        <v/>
      </c>
      <c r="K69" s="136" t="str">
        <f ca="1">IF(B69="","",#REF!)</f>
        <v/>
      </c>
      <c r="L69" s="136" t="str">
        <f ca="1">IF(C69="","",#REF!)</f>
        <v/>
      </c>
    </row>
    <row r="70" spans="1:12">
      <c r="A70" s="112">
        <v>59</v>
      </c>
      <c r="B70" s="134" t="str">
        <f t="shared" ca="1" si="0"/>
        <v/>
      </c>
      <c r="C70" s="109" t="str">
        <f t="shared" ca="1" si="1"/>
        <v/>
      </c>
      <c r="D70" s="101" t="str">
        <f ca="1">IF(ISERROR(OFFSET('HARGA SATUAN'!$D$6,MATCH(C70,'HARGA SATUAN'!$C$7:$C$1492,0),0)),"",OFFSET('HARGA SATUAN'!$D$6,MATCH(C70,'HARGA SATUAN'!$C$7:$C$1492,0),0))</f>
        <v/>
      </c>
      <c r="E70" s="101">
        <f ca="1">IF(B70="+","Unit",IF(ISERROR(OFFSET('HARGA SATUAN'!$E$6,MATCH(C70,'HARGA SATUAN'!$C$7:$C$1492,0),0)),"",OFFSET('HARGA SATUAN'!$E$6,MATCH(C70,'HARGA SATUAN'!$C$7:$C$1492,0),0)))</f>
        <v>0</v>
      </c>
      <c r="F70" s="138" t="str">
        <f t="shared" ca="1" si="2"/>
        <v/>
      </c>
      <c r="G70" s="41">
        <f ca="1">IF(ISERROR(OFFSET('HARGA SATUAN'!$I$6,MATCH(C70,'HARGA SATUAN'!$C$7:$C$1492,0),0)),"",OFFSET('HARGA SATUAN'!$I$6,MATCH(C70,'HARGA SATUAN'!$C$7:$C$1492,0),0))</f>
        <v>0</v>
      </c>
      <c r="H70" s="136" t="str">
        <f ca="1">IF(B70="","",#REF!)</f>
        <v/>
      </c>
      <c r="I70" s="136" t="str">
        <f ca="1">IF(B70="","",#REF!)</f>
        <v/>
      </c>
      <c r="J70" s="136" t="str">
        <f ca="1">IF(B70="","",#REF!)</f>
        <v/>
      </c>
      <c r="K70" s="136" t="str">
        <f ca="1">IF(B70="","",#REF!)</f>
        <v/>
      </c>
      <c r="L70" s="136" t="str">
        <f ca="1">IF(C70="","",#REF!)</f>
        <v/>
      </c>
    </row>
    <row r="71" spans="1:12">
      <c r="A71" s="112">
        <v>60</v>
      </c>
      <c r="B71" s="134" t="str">
        <f t="shared" ca="1" si="0"/>
        <v/>
      </c>
      <c r="C71" s="109" t="str">
        <f t="shared" ca="1" si="1"/>
        <v/>
      </c>
      <c r="D71" s="101" t="str">
        <f ca="1">IF(ISERROR(OFFSET('HARGA SATUAN'!$D$6,MATCH(C71,'HARGA SATUAN'!$C$7:$C$1492,0),0)),"",OFFSET('HARGA SATUAN'!$D$6,MATCH(C71,'HARGA SATUAN'!$C$7:$C$1492,0),0))</f>
        <v/>
      </c>
      <c r="E71" s="101">
        <f ca="1">IF(B71="+","Unit",IF(ISERROR(OFFSET('HARGA SATUAN'!$E$6,MATCH(C71,'HARGA SATUAN'!$C$7:$C$1492,0),0)),"",OFFSET('HARGA SATUAN'!$E$6,MATCH(C71,'HARGA SATUAN'!$C$7:$C$1492,0),0)))</f>
        <v>0</v>
      </c>
      <c r="F71" s="138" t="str">
        <f t="shared" ca="1" si="2"/>
        <v/>
      </c>
      <c r="G71" s="41">
        <f ca="1">IF(ISERROR(OFFSET('HARGA SATUAN'!$I$6,MATCH(C71,'HARGA SATUAN'!$C$7:$C$1492,0),0)),"",OFFSET('HARGA SATUAN'!$I$6,MATCH(C71,'HARGA SATUAN'!$C$7:$C$1492,0),0))</f>
        <v>0</v>
      </c>
      <c r="H71" s="136" t="str">
        <f ca="1">IF(B71="","",#REF!)</f>
        <v/>
      </c>
      <c r="I71" s="136" t="str">
        <f ca="1">IF(B71="","",#REF!)</f>
        <v/>
      </c>
      <c r="J71" s="136" t="str">
        <f ca="1">IF(B71="","",#REF!)</f>
        <v/>
      </c>
      <c r="K71" s="136" t="str">
        <f ca="1">IF(B71="","",#REF!)</f>
        <v/>
      </c>
      <c r="L71" s="136" t="str">
        <f ca="1">IF(C71="","",#REF!)</f>
        <v/>
      </c>
    </row>
    <row r="72" spans="1:12">
      <c r="A72" s="112">
        <v>61</v>
      </c>
      <c r="B72" s="134" t="str">
        <f t="shared" ca="1" si="0"/>
        <v/>
      </c>
      <c r="C72" s="109" t="str">
        <f t="shared" ca="1" si="1"/>
        <v/>
      </c>
      <c r="D72" s="101" t="str">
        <f ca="1">IF(ISERROR(OFFSET('HARGA SATUAN'!$D$6,MATCH(C72,'HARGA SATUAN'!$C$7:$C$1492,0),0)),"",OFFSET('HARGA SATUAN'!$D$6,MATCH(C72,'HARGA SATUAN'!$C$7:$C$1492,0),0))</f>
        <v/>
      </c>
      <c r="E72" s="101">
        <f ca="1">IF(B72="+","Unit",IF(ISERROR(OFFSET('HARGA SATUAN'!$E$6,MATCH(C72,'HARGA SATUAN'!$C$7:$C$1492,0),0)),"",OFFSET('HARGA SATUAN'!$E$6,MATCH(C72,'HARGA SATUAN'!$C$7:$C$1492,0),0)))</f>
        <v>0</v>
      </c>
      <c r="F72" s="138" t="str">
        <f t="shared" ca="1" si="2"/>
        <v/>
      </c>
      <c r="G72" s="41">
        <f ca="1">IF(ISERROR(OFFSET('HARGA SATUAN'!$I$6,MATCH(C72,'HARGA SATUAN'!$C$7:$C$1492,0),0)),"",OFFSET('HARGA SATUAN'!$I$6,MATCH(C72,'HARGA SATUAN'!$C$7:$C$1492,0),0))</f>
        <v>0</v>
      </c>
      <c r="H72" s="136" t="str">
        <f ca="1">IF(B72="","",#REF!)</f>
        <v/>
      </c>
      <c r="I72" s="136" t="str">
        <f ca="1">IF(B72="","",#REF!)</f>
        <v/>
      </c>
      <c r="J72" s="136" t="str">
        <f ca="1">IF(B72="","",#REF!)</f>
        <v/>
      </c>
      <c r="K72" s="136" t="str">
        <f ca="1">IF(B72="","",#REF!)</f>
        <v/>
      </c>
      <c r="L72" s="136" t="str">
        <f ca="1">IF(C72="","",#REF!)</f>
        <v/>
      </c>
    </row>
    <row r="73" spans="1:12">
      <c r="A73" s="112">
        <v>62</v>
      </c>
      <c r="B73" s="134" t="str">
        <f t="shared" ca="1" si="0"/>
        <v/>
      </c>
      <c r="C73" s="109" t="str">
        <f t="shared" ca="1" si="1"/>
        <v/>
      </c>
      <c r="D73" s="101" t="str">
        <f ca="1">IF(ISERROR(OFFSET('HARGA SATUAN'!$D$6,MATCH(C73,'HARGA SATUAN'!$C$7:$C$1492,0),0)),"",OFFSET('HARGA SATUAN'!$D$6,MATCH(C73,'HARGA SATUAN'!$C$7:$C$1492,0),0))</f>
        <v/>
      </c>
      <c r="E73" s="101">
        <f ca="1">IF(B73="+","Unit",IF(ISERROR(OFFSET('HARGA SATUAN'!$E$6,MATCH(C73,'HARGA SATUAN'!$C$7:$C$1492,0),0)),"",OFFSET('HARGA SATUAN'!$E$6,MATCH(C73,'HARGA SATUAN'!$C$7:$C$1492,0),0)))</f>
        <v>0</v>
      </c>
      <c r="F73" s="138" t="str">
        <f t="shared" ca="1" si="2"/>
        <v/>
      </c>
      <c r="G73" s="41">
        <f ca="1">IF(ISERROR(OFFSET('HARGA SATUAN'!$I$6,MATCH(C73,'HARGA SATUAN'!$C$7:$C$1492,0),0)),"",OFFSET('HARGA SATUAN'!$I$6,MATCH(C73,'HARGA SATUAN'!$C$7:$C$1492,0),0))</f>
        <v>0</v>
      </c>
      <c r="H73" s="136" t="str">
        <f ca="1">IF(B73="","",#REF!)</f>
        <v/>
      </c>
      <c r="I73" s="136" t="str">
        <f ca="1">IF(B73="","",#REF!)</f>
        <v/>
      </c>
      <c r="J73" s="136" t="str">
        <f ca="1">IF(B73="","",#REF!)</f>
        <v/>
      </c>
      <c r="K73" s="136" t="str">
        <f ca="1">IF(B73="","",#REF!)</f>
        <v/>
      </c>
      <c r="L73" s="136" t="str">
        <f ca="1">IF(C73="","",#REF!)</f>
        <v/>
      </c>
    </row>
    <row r="74" spans="1:12">
      <c r="A74" s="112">
        <v>63</v>
      </c>
      <c r="B74" s="134" t="str">
        <f t="shared" ca="1" si="0"/>
        <v/>
      </c>
      <c r="C74" s="109" t="str">
        <f t="shared" ca="1" si="1"/>
        <v/>
      </c>
      <c r="D74" s="101" t="str">
        <f ca="1">IF(ISERROR(OFFSET('HARGA SATUAN'!$D$6,MATCH(C74,'HARGA SATUAN'!$C$7:$C$1492,0),0)),"",OFFSET('HARGA SATUAN'!$D$6,MATCH(C74,'HARGA SATUAN'!$C$7:$C$1492,0),0))</f>
        <v/>
      </c>
      <c r="E74" s="101">
        <f ca="1">IF(B74="+","Unit",IF(ISERROR(OFFSET('HARGA SATUAN'!$E$6,MATCH(C74,'HARGA SATUAN'!$C$7:$C$1492,0),0)),"",OFFSET('HARGA SATUAN'!$E$6,MATCH(C74,'HARGA SATUAN'!$C$7:$C$1492,0),0)))</f>
        <v>0</v>
      </c>
      <c r="F74" s="138" t="str">
        <f t="shared" ca="1" si="2"/>
        <v/>
      </c>
      <c r="G74" s="41">
        <f ca="1">IF(ISERROR(OFFSET('HARGA SATUAN'!$I$6,MATCH(C74,'HARGA SATUAN'!$C$7:$C$1492,0),0)),"",OFFSET('HARGA SATUAN'!$I$6,MATCH(C74,'HARGA SATUAN'!$C$7:$C$1492,0),0))</f>
        <v>0</v>
      </c>
      <c r="H74" s="136" t="str">
        <f ca="1">IF(B74="","",#REF!)</f>
        <v/>
      </c>
      <c r="I74" s="136" t="str">
        <f ca="1">IF(B74="","",#REF!)</f>
        <v/>
      </c>
      <c r="J74" s="136" t="str">
        <f ca="1">IF(B74="","",#REF!)</f>
        <v/>
      </c>
      <c r="K74" s="136" t="str">
        <f ca="1">IF(B74="","",#REF!)</f>
        <v/>
      </c>
      <c r="L74" s="136" t="str">
        <f ca="1">IF(C74="","",#REF!)</f>
        <v/>
      </c>
    </row>
    <row r="75" spans="1:12">
      <c r="A75" s="112">
        <v>64</v>
      </c>
      <c r="B75" s="134" t="str">
        <f t="shared" ca="1" si="0"/>
        <v/>
      </c>
      <c r="C75" s="109" t="str">
        <f t="shared" ca="1" si="1"/>
        <v/>
      </c>
      <c r="D75" s="101" t="str">
        <f ca="1">IF(ISERROR(OFFSET('HARGA SATUAN'!$D$6,MATCH(C75,'HARGA SATUAN'!$C$7:$C$1492,0),0)),"",OFFSET('HARGA SATUAN'!$D$6,MATCH(C75,'HARGA SATUAN'!$C$7:$C$1492,0),0))</f>
        <v/>
      </c>
      <c r="E75" s="101">
        <f ca="1">IF(B75="+","Unit",IF(ISERROR(OFFSET('HARGA SATUAN'!$E$6,MATCH(C75,'HARGA SATUAN'!$C$7:$C$1492,0),0)),"",OFFSET('HARGA SATUAN'!$E$6,MATCH(C75,'HARGA SATUAN'!$C$7:$C$1492,0),0)))</f>
        <v>0</v>
      </c>
      <c r="F75" s="138" t="str">
        <f t="shared" ca="1" si="2"/>
        <v/>
      </c>
      <c r="G75" s="41">
        <f ca="1">IF(ISERROR(OFFSET('HARGA SATUAN'!$I$6,MATCH(C75,'HARGA SATUAN'!$C$7:$C$1492,0),0)),"",OFFSET('HARGA SATUAN'!$I$6,MATCH(C75,'HARGA SATUAN'!$C$7:$C$1492,0),0))</f>
        <v>0</v>
      </c>
      <c r="H75" s="136" t="str">
        <f ca="1">IF(B75="","",#REF!)</f>
        <v/>
      </c>
      <c r="I75" s="136" t="str">
        <f ca="1">IF(B75="","",#REF!)</f>
        <v/>
      </c>
      <c r="J75" s="136" t="str">
        <f ca="1">IF(B75="","",#REF!)</f>
        <v/>
      </c>
      <c r="K75" s="136" t="str">
        <f ca="1">IF(B75="","",#REF!)</f>
        <v/>
      </c>
      <c r="L75" s="136" t="str">
        <f ca="1">IF(C75="","",#REF!)</f>
        <v/>
      </c>
    </row>
    <row r="76" spans="1:12">
      <c r="A76" s="112">
        <v>65</v>
      </c>
      <c r="B76" s="134" t="str">
        <f t="shared" ca="1" si="0"/>
        <v/>
      </c>
      <c r="C76" s="109" t="str">
        <f t="shared" ca="1" si="1"/>
        <v/>
      </c>
      <c r="D76" s="101" t="str">
        <f ca="1">IF(ISERROR(OFFSET('HARGA SATUAN'!$D$6,MATCH(C76,'HARGA SATUAN'!$C$7:$C$1492,0),0)),"",OFFSET('HARGA SATUAN'!$D$6,MATCH(C76,'HARGA SATUAN'!$C$7:$C$1492,0),0))</f>
        <v/>
      </c>
      <c r="E76" s="101">
        <f ca="1">IF(B76="+","Unit",IF(ISERROR(OFFSET('HARGA SATUAN'!$E$6,MATCH(C76,'HARGA SATUAN'!$C$7:$C$1492,0),0)),"",OFFSET('HARGA SATUAN'!$E$6,MATCH(C76,'HARGA SATUAN'!$C$7:$C$1492,0),0)))</f>
        <v>0</v>
      </c>
      <c r="F76" s="138" t="str">
        <f t="shared" ca="1" si="2"/>
        <v/>
      </c>
      <c r="G76" s="41">
        <f ca="1">IF(ISERROR(OFFSET('HARGA SATUAN'!$I$6,MATCH(C76,'HARGA SATUAN'!$C$7:$C$1492,0),0)),"",OFFSET('HARGA SATUAN'!$I$6,MATCH(C76,'HARGA SATUAN'!$C$7:$C$1492,0),0))</f>
        <v>0</v>
      </c>
      <c r="H76" s="136" t="str">
        <f ca="1">IF(B76="","",#REF!)</f>
        <v/>
      </c>
      <c r="I76" s="136" t="str">
        <f ca="1">IF(B76="","",#REF!)</f>
        <v/>
      </c>
      <c r="J76" s="136" t="str">
        <f ca="1">IF(B76="","",#REF!)</f>
        <v/>
      </c>
      <c r="K76" s="136" t="str">
        <f ca="1">IF(B76="","",#REF!)</f>
        <v/>
      </c>
      <c r="L76" s="136" t="str">
        <f ca="1">IF(C76="","",#REF!)</f>
        <v/>
      </c>
    </row>
    <row r="77" spans="1:12">
      <c r="A77" s="112">
        <v>66</v>
      </c>
      <c r="B77" s="134" t="str">
        <f t="shared" ref="B77:B140" ca="1" si="3">IF(C77="","",A77)</f>
        <v/>
      </c>
      <c r="C77" s="109" t="str">
        <f t="shared" ref="C77:C140" ca="1" si="4">IF(ISERROR(OFFSET($C$713,MATCH(A77,$F$714:$F$1320,0),0)),"",OFFSET($C$713,MATCH(A77,$F$714:$F$1320,0),0))</f>
        <v/>
      </c>
      <c r="D77" s="101" t="str">
        <f ca="1">IF(ISERROR(OFFSET('HARGA SATUAN'!$D$6,MATCH(C77,'HARGA SATUAN'!$C$7:$C$1492,0),0)),"",OFFSET('HARGA SATUAN'!$D$6,MATCH(C77,'HARGA SATUAN'!$C$7:$C$1492,0),0))</f>
        <v/>
      </c>
      <c r="E77" s="101">
        <f ca="1">IF(B77="+","Unit",IF(ISERROR(OFFSET('HARGA SATUAN'!$E$6,MATCH(C77,'HARGA SATUAN'!$C$7:$C$1492,0),0)),"",OFFSET('HARGA SATUAN'!$E$6,MATCH(C77,'HARGA SATUAN'!$C$7:$C$1492,0),0)))</f>
        <v>0</v>
      </c>
      <c r="F77" s="138" t="str">
        <f t="shared" ref="F77:F140" ca="1" si="5">IF(ISERROR(OFFSET($D$713,MATCH(A77,$F$714:$F$1320,0),0)),"",OFFSET($D$713,MATCH(A77,$F$714:$F$1320,0),0))</f>
        <v/>
      </c>
      <c r="G77" s="41">
        <f ca="1">IF(ISERROR(OFFSET('HARGA SATUAN'!$I$6,MATCH(C77,'HARGA SATUAN'!$C$7:$C$1492,0),0)),"",OFFSET('HARGA SATUAN'!$I$6,MATCH(C77,'HARGA SATUAN'!$C$7:$C$1492,0),0))</f>
        <v>0</v>
      </c>
      <c r="H77" s="136" t="str">
        <f ca="1">IF(B77="","",#REF!)</f>
        <v/>
      </c>
      <c r="I77" s="136" t="str">
        <f ca="1">IF(B77="","",#REF!)</f>
        <v/>
      </c>
      <c r="J77" s="136" t="str">
        <f ca="1">IF(B77="","",#REF!)</f>
        <v/>
      </c>
      <c r="K77" s="136" t="str">
        <f ca="1">IF(B77="","",#REF!)</f>
        <v/>
      </c>
      <c r="L77" s="136" t="str">
        <f ca="1">IF(C77="","",#REF!)</f>
        <v/>
      </c>
    </row>
    <row r="78" spans="1:12">
      <c r="A78" s="112">
        <v>67</v>
      </c>
      <c r="B78" s="134" t="str">
        <f t="shared" ca="1" si="3"/>
        <v/>
      </c>
      <c r="C78" s="109" t="str">
        <f t="shared" ca="1" si="4"/>
        <v/>
      </c>
      <c r="D78" s="101" t="str">
        <f ca="1">IF(ISERROR(OFFSET('HARGA SATUAN'!$D$6,MATCH(C78,'HARGA SATUAN'!$C$7:$C$1492,0),0)),"",OFFSET('HARGA SATUAN'!$D$6,MATCH(C78,'HARGA SATUAN'!$C$7:$C$1492,0),0))</f>
        <v/>
      </c>
      <c r="E78" s="101">
        <f ca="1">IF(B78="+","Unit",IF(ISERROR(OFFSET('HARGA SATUAN'!$E$6,MATCH(C78,'HARGA SATUAN'!$C$7:$C$1492,0),0)),"",OFFSET('HARGA SATUAN'!$E$6,MATCH(C78,'HARGA SATUAN'!$C$7:$C$1492,0),0)))</f>
        <v>0</v>
      </c>
      <c r="F78" s="138" t="str">
        <f t="shared" ca="1" si="5"/>
        <v/>
      </c>
      <c r="G78" s="41">
        <f ca="1">IF(ISERROR(OFFSET('HARGA SATUAN'!$I$6,MATCH(C78,'HARGA SATUAN'!$C$7:$C$1492,0),0)),"",OFFSET('HARGA SATUAN'!$I$6,MATCH(C78,'HARGA SATUAN'!$C$7:$C$1492,0),0))</f>
        <v>0</v>
      </c>
      <c r="H78" s="136" t="str">
        <f ca="1">IF(B78="","",#REF!)</f>
        <v/>
      </c>
      <c r="I78" s="136" t="str">
        <f ca="1">IF(B78="","",#REF!)</f>
        <v/>
      </c>
      <c r="J78" s="136" t="str">
        <f ca="1">IF(B78="","",#REF!)</f>
        <v/>
      </c>
      <c r="K78" s="136" t="str">
        <f ca="1">IF(B78="","",#REF!)</f>
        <v/>
      </c>
      <c r="L78" s="136" t="str">
        <f ca="1">IF(C78="","",#REF!)</f>
        <v/>
      </c>
    </row>
    <row r="79" spans="1:12">
      <c r="A79" s="112">
        <v>68</v>
      </c>
      <c r="B79" s="134" t="str">
        <f t="shared" ca="1" si="3"/>
        <v/>
      </c>
      <c r="C79" s="109" t="str">
        <f t="shared" ca="1" si="4"/>
        <v/>
      </c>
      <c r="D79" s="101" t="str">
        <f ca="1">IF(ISERROR(OFFSET('HARGA SATUAN'!$D$6,MATCH(C79,'HARGA SATUAN'!$C$7:$C$1492,0),0)),"",OFFSET('HARGA SATUAN'!$D$6,MATCH(C79,'HARGA SATUAN'!$C$7:$C$1492,0),0))</f>
        <v/>
      </c>
      <c r="E79" s="101">
        <f ca="1">IF(B79="+","Unit",IF(ISERROR(OFFSET('HARGA SATUAN'!$E$6,MATCH(C79,'HARGA SATUAN'!$C$7:$C$1492,0),0)),"",OFFSET('HARGA SATUAN'!$E$6,MATCH(C79,'HARGA SATUAN'!$C$7:$C$1492,0),0)))</f>
        <v>0</v>
      </c>
      <c r="F79" s="138" t="str">
        <f t="shared" ca="1" si="5"/>
        <v/>
      </c>
      <c r="G79" s="41">
        <f ca="1">IF(ISERROR(OFFSET('HARGA SATUAN'!$I$6,MATCH(C79,'HARGA SATUAN'!$C$7:$C$1492,0),0)),"",OFFSET('HARGA SATUAN'!$I$6,MATCH(C79,'HARGA SATUAN'!$C$7:$C$1492,0),0))</f>
        <v>0</v>
      </c>
      <c r="H79" s="136" t="str">
        <f ca="1">IF(B79="","",#REF!)</f>
        <v/>
      </c>
      <c r="I79" s="136" t="str">
        <f ca="1">IF(B79="","",#REF!)</f>
        <v/>
      </c>
      <c r="J79" s="136" t="str">
        <f ca="1">IF(B79="","",#REF!)</f>
        <v/>
      </c>
      <c r="K79" s="136" t="str">
        <f ca="1">IF(B79="","",#REF!)</f>
        <v/>
      </c>
      <c r="L79" s="136" t="str">
        <f ca="1">IF(C79="","",#REF!)</f>
        <v/>
      </c>
    </row>
    <row r="80" spans="1:12">
      <c r="A80" s="112">
        <v>69</v>
      </c>
      <c r="B80" s="134" t="str">
        <f t="shared" ca="1" si="3"/>
        <v/>
      </c>
      <c r="C80" s="109" t="str">
        <f t="shared" ca="1" si="4"/>
        <v/>
      </c>
      <c r="D80" s="101" t="str">
        <f ca="1">IF(ISERROR(OFFSET('HARGA SATUAN'!$D$6,MATCH(C80,'HARGA SATUAN'!$C$7:$C$1492,0),0)),"",OFFSET('HARGA SATUAN'!$D$6,MATCH(C80,'HARGA SATUAN'!$C$7:$C$1492,0),0))</f>
        <v/>
      </c>
      <c r="E80" s="101">
        <f ca="1">IF(B80="+","Unit",IF(ISERROR(OFFSET('HARGA SATUAN'!$E$6,MATCH(C80,'HARGA SATUAN'!$C$7:$C$1492,0),0)),"",OFFSET('HARGA SATUAN'!$E$6,MATCH(C80,'HARGA SATUAN'!$C$7:$C$1492,0),0)))</f>
        <v>0</v>
      </c>
      <c r="F80" s="138" t="str">
        <f t="shared" ca="1" si="5"/>
        <v/>
      </c>
      <c r="G80" s="41">
        <f ca="1">IF(ISERROR(OFFSET('HARGA SATUAN'!$I$6,MATCH(C80,'HARGA SATUAN'!$C$7:$C$1492,0),0)),"",OFFSET('HARGA SATUAN'!$I$6,MATCH(C80,'HARGA SATUAN'!$C$7:$C$1492,0),0))</f>
        <v>0</v>
      </c>
      <c r="H80" s="136" t="str">
        <f ca="1">IF(B80="","",#REF!)</f>
        <v/>
      </c>
      <c r="I80" s="136" t="str">
        <f ca="1">IF(B80="","",#REF!)</f>
        <v/>
      </c>
      <c r="J80" s="136" t="str">
        <f ca="1">IF(B80="","",#REF!)</f>
        <v/>
      </c>
      <c r="K80" s="136" t="str">
        <f ca="1">IF(B80="","",#REF!)</f>
        <v/>
      </c>
      <c r="L80" s="136" t="str">
        <f ca="1">IF(C80="","",#REF!)</f>
        <v/>
      </c>
    </row>
    <row r="81" spans="1:12">
      <c r="A81" s="112">
        <v>70</v>
      </c>
      <c r="B81" s="134" t="str">
        <f t="shared" ca="1" si="3"/>
        <v/>
      </c>
      <c r="C81" s="109" t="str">
        <f t="shared" ca="1" si="4"/>
        <v/>
      </c>
      <c r="D81" s="101" t="str">
        <f ca="1">IF(ISERROR(OFFSET('HARGA SATUAN'!$D$6,MATCH(C81,'HARGA SATUAN'!$C$7:$C$1492,0),0)),"",OFFSET('HARGA SATUAN'!$D$6,MATCH(C81,'HARGA SATUAN'!$C$7:$C$1492,0),0))</f>
        <v/>
      </c>
      <c r="E81" s="101">
        <f ca="1">IF(B81="+","Unit",IF(ISERROR(OFFSET('HARGA SATUAN'!$E$6,MATCH(C81,'HARGA SATUAN'!$C$7:$C$1492,0),0)),"",OFFSET('HARGA SATUAN'!$E$6,MATCH(C81,'HARGA SATUAN'!$C$7:$C$1492,0),0)))</f>
        <v>0</v>
      </c>
      <c r="F81" s="138" t="str">
        <f t="shared" ca="1" si="5"/>
        <v/>
      </c>
      <c r="G81" s="41">
        <f ca="1">IF(ISERROR(OFFSET('HARGA SATUAN'!$I$6,MATCH(C81,'HARGA SATUAN'!$C$7:$C$1492,0),0)),"",OFFSET('HARGA SATUAN'!$I$6,MATCH(C81,'HARGA SATUAN'!$C$7:$C$1492,0),0))</f>
        <v>0</v>
      </c>
      <c r="H81" s="136" t="str">
        <f ca="1">IF(B81="","",#REF!)</f>
        <v/>
      </c>
      <c r="I81" s="136" t="str">
        <f ca="1">IF(B81="","",#REF!)</f>
        <v/>
      </c>
      <c r="J81" s="136" t="str">
        <f ca="1">IF(B81="","",#REF!)</f>
        <v/>
      </c>
      <c r="K81" s="136" t="str">
        <f ca="1">IF(B81="","",#REF!)</f>
        <v/>
      </c>
      <c r="L81" s="136" t="str">
        <f ca="1">IF(C81="","",#REF!)</f>
        <v/>
      </c>
    </row>
    <row r="82" spans="1:12">
      <c r="A82" s="112">
        <v>71</v>
      </c>
      <c r="B82" s="134" t="str">
        <f t="shared" ca="1" si="3"/>
        <v/>
      </c>
      <c r="C82" s="109" t="str">
        <f t="shared" ca="1" si="4"/>
        <v/>
      </c>
      <c r="D82" s="101" t="str">
        <f ca="1">IF(ISERROR(OFFSET('HARGA SATUAN'!$D$6,MATCH(C82,'HARGA SATUAN'!$C$7:$C$1492,0),0)),"",OFFSET('HARGA SATUAN'!$D$6,MATCH(C82,'HARGA SATUAN'!$C$7:$C$1492,0),0))</f>
        <v/>
      </c>
      <c r="E82" s="101">
        <f ca="1">IF(B82="+","Unit",IF(ISERROR(OFFSET('HARGA SATUAN'!$E$6,MATCH(C82,'HARGA SATUAN'!$C$7:$C$1492,0),0)),"",OFFSET('HARGA SATUAN'!$E$6,MATCH(C82,'HARGA SATUAN'!$C$7:$C$1492,0),0)))</f>
        <v>0</v>
      </c>
      <c r="F82" s="138" t="str">
        <f t="shared" ca="1" si="5"/>
        <v/>
      </c>
      <c r="G82" s="41">
        <f ca="1">IF(ISERROR(OFFSET('HARGA SATUAN'!$I$6,MATCH(C82,'HARGA SATUAN'!$C$7:$C$1492,0),0)),"",OFFSET('HARGA SATUAN'!$I$6,MATCH(C82,'HARGA SATUAN'!$C$7:$C$1492,0),0))</f>
        <v>0</v>
      </c>
      <c r="H82" s="136" t="str">
        <f ca="1">IF(B82="","",#REF!)</f>
        <v/>
      </c>
      <c r="I82" s="136" t="str">
        <f ca="1">IF(B82="","",#REF!)</f>
        <v/>
      </c>
      <c r="J82" s="136" t="str">
        <f ca="1">IF(B82="","",#REF!)</f>
        <v/>
      </c>
      <c r="K82" s="136" t="str">
        <f ca="1">IF(B82="","",#REF!)</f>
        <v/>
      </c>
      <c r="L82" s="136" t="str">
        <f ca="1">IF(C82="","",#REF!)</f>
        <v/>
      </c>
    </row>
    <row r="83" spans="1:12">
      <c r="A83" s="112">
        <v>72</v>
      </c>
      <c r="B83" s="134" t="str">
        <f t="shared" ca="1" si="3"/>
        <v/>
      </c>
      <c r="C83" s="109" t="str">
        <f t="shared" ca="1" si="4"/>
        <v/>
      </c>
      <c r="D83" s="101" t="str">
        <f ca="1">IF(ISERROR(OFFSET('HARGA SATUAN'!$D$6,MATCH(C83,'HARGA SATUAN'!$C$7:$C$1492,0),0)),"",OFFSET('HARGA SATUAN'!$D$6,MATCH(C83,'HARGA SATUAN'!$C$7:$C$1492,0),0))</f>
        <v/>
      </c>
      <c r="E83" s="101">
        <f ca="1">IF(B83="+","Unit",IF(ISERROR(OFFSET('HARGA SATUAN'!$E$6,MATCH(C83,'HARGA SATUAN'!$C$7:$C$1492,0),0)),"",OFFSET('HARGA SATUAN'!$E$6,MATCH(C83,'HARGA SATUAN'!$C$7:$C$1492,0),0)))</f>
        <v>0</v>
      </c>
      <c r="F83" s="138" t="str">
        <f t="shared" ca="1" si="5"/>
        <v/>
      </c>
      <c r="G83" s="41">
        <f ca="1">IF(ISERROR(OFFSET('HARGA SATUAN'!$I$6,MATCH(C83,'HARGA SATUAN'!$C$7:$C$1492,0),0)),"",OFFSET('HARGA SATUAN'!$I$6,MATCH(C83,'HARGA SATUAN'!$C$7:$C$1492,0),0))</f>
        <v>0</v>
      </c>
      <c r="H83" s="136" t="str">
        <f ca="1">IF(B83="","",#REF!)</f>
        <v/>
      </c>
      <c r="I83" s="136" t="str">
        <f ca="1">IF(B83="","",#REF!)</f>
        <v/>
      </c>
      <c r="J83" s="136" t="str">
        <f ca="1">IF(B83="","",#REF!)</f>
        <v/>
      </c>
      <c r="K83" s="136" t="str">
        <f ca="1">IF(B83="","",#REF!)</f>
        <v/>
      </c>
      <c r="L83" s="136" t="str">
        <f ca="1">IF(C83="","",#REF!)</f>
        <v/>
      </c>
    </row>
    <row r="84" spans="1:12">
      <c r="A84" s="112">
        <v>73</v>
      </c>
      <c r="B84" s="134" t="str">
        <f t="shared" ca="1" si="3"/>
        <v/>
      </c>
      <c r="C84" s="109" t="str">
        <f t="shared" ca="1" si="4"/>
        <v/>
      </c>
      <c r="D84" s="101" t="str">
        <f ca="1">IF(ISERROR(OFFSET('HARGA SATUAN'!$D$6,MATCH(C84,'HARGA SATUAN'!$C$7:$C$1492,0),0)),"",OFFSET('HARGA SATUAN'!$D$6,MATCH(C84,'HARGA SATUAN'!$C$7:$C$1492,0),0))</f>
        <v/>
      </c>
      <c r="E84" s="101">
        <f ca="1">IF(B84="+","Unit",IF(ISERROR(OFFSET('HARGA SATUAN'!$E$6,MATCH(C84,'HARGA SATUAN'!$C$7:$C$1492,0),0)),"",OFFSET('HARGA SATUAN'!$E$6,MATCH(C84,'HARGA SATUAN'!$C$7:$C$1492,0),0)))</f>
        <v>0</v>
      </c>
      <c r="F84" s="138" t="str">
        <f t="shared" ca="1" si="5"/>
        <v/>
      </c>
      <c r="G84" s="41">
        <f ca="1">IF(ISERROR(OFFSET('HARGA SATUAN'!$I$6,MATCH(C84,'HARGA SATUAN'!$C$7:$C$1492,0),0)),"",OFFSET('HARGA SATUAN'!$I$6,MATCH(C84,'HARGA SATUAN'!$C$7:$C$1492,0),0))</f>
        <v>0</v>
      </c>
      <c r="H84" s="136" t="str">
        <f ca="1">IF(B84="","",#REF!)</f>
        <v/>
      </c>
      <c r="I84" s="136" t="str">
        <f ca="1">IF(B84="","",#REF!)</f>
        <v/>
      </c>
      <c r="J84" s="136" t="str">
        <f ca="1">IF(B84="","",#REF!)</f>
        <v/>
      </c>
      <c r="K84" s="136" t="str">
        <f ca="1">IF(B84="","",#REF!)</f>
        <v/>
      </c>
      <c r="L84" s="136" t="str">
        <f ca="1">IF(C84="","",#REF!)</f>
        <v/>
      </c>
    </row>
    <row r="85" spans="1:12">
      <c r="A85" s="112">
        <v>74</v>
      </c>
      <c r="B85" s="134" t="str">
        <f t="shared" ca="1" si="3"/>
        <v/>
      </c>
      <c r="C85" s="109" t="str">
        <f t="shared" ca="1" si="4"/>
        <v/>
      </c>
      <c r="D85" s="101" t="str">
        <f ca="1">IF(ISERROR(OFFSET('HARGA SATUAN'!$D$6,MATCH(C85,'HARGA SATUAN'!$C$7:$C$1492,0),0)),"",OFFSET('HARGA SATUAN'!$D$6,MATCH(C85,'HARGA SATUAN'!$C$7:$C$1492,0),0))</f>
        <v/>
      </c>
      <c r="E85" s="101">
        <f ca="1">IF(B85="+","Unit",IF(ISERROR(OFFSET('HARGA SATUAN'!$E$6,MATCH(C85,'HARGA SATUAN'!$C$7:$C$1492,0),0)),"",OFFSET('HARGA SATUAN'!$E$6,MATCH(C85,'HARGA SATUAN'!$C$7:$C$1492,0),0)))</f>
        <v>0</v>
      </c>
      <c r="F85" s="138" t="str">
        <f t="shared" ca="1" si="5"/>
        <v/>
      </c>
      <c r="G85" s="41">
        <f ca="1">IF(ISERROR(OFFSET('HARGA SATUAN'!$I$6,MATCH(C85,'HARGA SATUAN'!$C$7:$C$1492,0),0)),"",OFFSET('HARGA SATUAN'!$I$6,MATCH(C85,'HARGA SATUAN'!$C$7:$C$1492,0),0))</f>
        <v>0</v>
      </c>
      <c r="H85" s="136" t="str">
        <f ca="1">IF(B85="","",#REF!)</f>
        <v/>
      </c>
      <c r="I85" s="136" t="str">
        <f ca="1">IF(B85="","",#REF!)</f>
        <v/>
      </c>
      <c r="J85" s="136" t="str">
        <f ca="1">IF(B85="","",#REF!)</f>
        <v/>
      </c>
      <c r="K85" s="136" t="str">
        <f ca="1">IF(B85="","",#REF!)</f>
        <v/>
      </c>
      <c r="L85" s="136" t="str">
        <f ca="1">IF(C85="","",#REF!)</f>
        <v/>
      </c>
    </row>
    <row r="86" spans="1:12">
      <c r="A86" s="112">
        <v>75</v>
      </c>
      <c r="B86" s="134" t="str">
        <f t="shared" ca="1" si="3"/>
        <v/>
      </c>
      <c r="C86" s="109" t="str">
        <f t="shared" ca="1" si="4"/>
        <v/>
      </c>
      <c r="D86" s="101" t="str">
        <f ca="1">IF(ISERROR(OFFSET('HARGA SATUAN'!$D$6,MATCH(C86,'HARGA SATUAN'!$C$7:$C$1492,0),0)),"",OFFSET('HARGA SATUAN'!$D$6,MATCH(C86,'HARGA SATUAN'!$C$7:$C$1492,0),0))</f>
        <v/>
      </c>
      <c r="E86" s="101">
        <f ca="1">IF(B86="+","Unit",IF(ISERROR(OFFSET('HARGA SATUAN'!$E$6,MATCH(C86,'HARGA SATUAN'!$C$7:$C$1492,0),0)),"",OFFSET('HARGA SATUAN'!$E$6,MATCH(C86,'HARGA SATUAN'!$C$7:$C$1492,0),0)))</f>
        <v>0</v>
      </c>
      <c r="F86" s="138" t="str">
        <f t="shared" ca="1" si="5"/>
        <v/>
      </c>
      <c r="G86" s="41">
        <f ca="1">IF(ISERROR(OFFSET('HARGA SATUAN'!$I$6,MATCH(C86,'HARGA SATUAN'!$C$7:$C$1492,0),0)),"",OFFSET('HARGA SATUAN'!$I$6,MATCH(C86,'HARGA SATUAN'!$C$7:$C$1492,0),0))</f>
        <v>0</v>
      </c>
      <c r="H86" s="136" t="str">
        <f ca="1">IF(B86="","",#REF!)</f>
        <v/>
      </c>
      <c r="I86" s="136" t="str">
        <f ca="1">IF(B86="","",#REF!)</f>
        <v/>
      </c>
      <c r="J86" s="136" t="str">
        <f ca="1">IF(B86="","",#REF!)</f>
        <v/>
      </c>
      <c r="K86" s="136" t="str">
        <f ca="1">IF(B86="","",#REF!)</f>
        <v/>
      </c>
      <c r="L86" s="136" t="str">
        <f ca="1">IF(C86="","",#REF!)</f>
        <v/>
      </c>
    </row>
    <row r="87" spans="1:12">
      <c r="A87" s="112">
        <v>76</v>
      </c>
      <c r="B87" s="134" t="str">
        <f t="shared" ca="1" si="3"/>
        <v/>
      </c>
      <c r="C87" s="109" t="str">
        <f t="shared" ca="1" si="4"/>
        <v/>
      </c>
      <c r="D87" s="101" t="str">
        <f ca="1">IF(ISERROR(OFFSET('HARGA SATUAN'!$D$6,MATCH(C87,'HARGA SATUAN'!$C$7:$C$1492,0),0)),"",OFFSET('HARGA SATUAN'!$D$6,MATCH(C87,'HARGA SATUAN'!$C$7:$C$1492,0),0))</f>
        <v/>
      </c>
      <c r="E87" s="101">
        <f ca="1">IF(B87="+","Unit",IF(ISERROR(OFFSET('HARGA SATUAN'!$E$6,MATCH(C87,'HARGA SATUAN'!$C$7:$C$1492,0),0)),"",OFFSET('HARGA SATUAN'!$E$6,MATCH(C87,'HARGA SATUAN'!$C$7:$C$1492,0),0)))</f>
        <v>0</v>
      </c>
      <c r="F87" s="138" t="str">
        <f t="shared" ca="1" si="5"/>
        <v/>
      </c>
      <c r="G87" s="41">
        <f ca="1">IF(ISERROR(OFFSET('HARGA SATUAN'!$I$6,MATCH(C87,'HARGA SATUAN'!$C$7:$C$1492,0),0)),"",OFFSET('HARGA SATUAN'!$I$6,MATCH(C87,'HARGA SATUAN'!$C$7:$C$1492,0),0))</f>
        <v>0</v>
      </c>
      <c r="H87" s="136" t="str">
        <f ca="1">IF(B87="","",#REF!)</f>
        <v/>
      </c>
      <c r="I87" s="136" t="str">
        <f ca="1">IF(B87="","",#REF!)</f>
        <v/>
      </c>
      <c r="J87" s="136" t="str">
        <f ca="1">IF(B87="","",#REF!)</f>
        <v/>
      </c>
      <c r="K87" s="136" t="str">
        <f ca="1">IF(B87="","",#REF!)</f>
        <v/>
      </c>
      <c r="L87" s="136" t="str">
        <f ca="1">IF(C87="","",#REF!)</f>
        <v/>
      </c>
    </row>
    <row r="88" spans="1:12">
      <c r="A88" s="112">
        <v>77</v>
      </c>
      <c r="B88" s="134" t="str">
        <f t="shared" ca="1" si="3"/>
        <v/>
      </c>
      <c r="C88" s="109" t="str">
        <f t="shared" ca="1" si="4"/>
        <v/>
      </c>
      <c r="D88" s="101" t="str">
        <f ca="1">IF(ISERROR(OFFSET('HARGA SATUAN'!$D$6,MATCH(C88,'HARGA SATUAN'!$C$7:$C$1492,0),0)),"",OFFSET('HARGA SATUAN'!$D$6,MATCH(C88,'HARGA SATUAN'!$C$7:$C$1492,0),0))</f>
        <v/>
      </c>
      <c r="E88" s="101">
        <f ca="1">IF(B88="+","Unit",IF(ISERROR(OFFSET('HARGA SATUAN'!$E$6,MATCH(C88,'HARGA SATUAN'!$C$7:$C$1492,0),0)),"",OFFSET('HARGA SATUAN'!$E$6,MATCH(C88,'HARGA SATUAN'!$C$7:$C$1492,0),0)))</f>
        <v>0</v>
      </c>
      <c r="F88" s="138" t="str">
        <f t="shared" ca="1" si="5"/>
        <v/>
      </c>
      <c r="G88" s="41">
        <f ca="1">IF(ISERROR(OFFSET('HARGA SATUAN'!$I$6,MATCH(C88,'HARGA SATUAN'!$C$7:$C$1492,0),0)),"",OFFSET('HARGA SATUAN'!$I$6,MATCH(C88,'HARGA SATUAN'!$C$7:$C$1492,0),0))</f>
        <v>0</v>
      </c>
      <c r="H88" s="136" t="str">
        <f ca="1">IF(B88="","",#REF!)</f>
        <v/>
      </c>
      <c r="I88" s="136" t="str">
        <f ca="1">IF(B88="","",#REF!)</f>
        <v/>
      </c>
      <c r="J88" s="136" t="str">
        <f ca="1">IF(B88="","",#REF!)</f>
        <v/>
      </c>
      <c r="K88" s="136" t="str">
        <f ca="1">IF(B88="","",#REF!)</f>
        <v/>
      </c>
      <c r="L88" s="136" t="str">
        <f ca="1">IF(C88="","",#REF!)</f>
        <v/>
      </c>
    </row>
    <row r="89" spans="1:12">
      <c r="A89" s="112">
        <v>78</v>
      </c>
      <c r="B89" s="134" t="str">
        <f t="shared" ca="1" si="3"/>
        <v/>
      </c>
      <c r="C89" s="109" t="str">
        <f t="shared" ca="1" si="4"/>
        <v/>
      </c>
      <c r="D89" s="101" t="str">
        <f ca="1">IF(ISERROR(OFFSET('HARGA SATUAN'!$D$6,MATCH(C89,'HARGA SATUAN'!$C$7:$C$1492,0),0)),"",OFFSET('HARGA SATUAN'!$D$6,MATCH(C89,'HARGA SATUAN'!$C$7:$C$1492,0),0))</f>
        <v/>
      </c>
      <c r="E89" s="101">
        <f ca="1">IF(B89="+","Unit",IF(ISERROR(OFFSET('HARGA SATUAN'!$E$6,MATCH(C89,'HARGA SATUAN'!$C$7:$C$1492,0),0)),"",OFFSET('HARGA SATUAN'!$E$6,MATCH(C89,'HARGA SATUAN'!$C$7:$C$1492,0),0)))</f>
        <v>0</v>
      </c>
      <c r="F89" s="138" t="str">
        <f t="shared" ca="1" si="5"/>
        <v/>
      </c>
      <c r="G89" s="41">
        <f ca="1">IF(ISERROR(OFFSET('HARGA SATUAN'!$I$6,MATCH(C89,'HARGA SATUAN'!$C$7:$C$1492,0),0)),"",OFFSET('HARGA SATUAN'!$I$6,MATCH(C89,'HARGA SATUAN'!$C$7:$C$1492,0),0))</f>
        <v>0</v>
      </c>
      <c r="H89" s="136" t="str">
        <f ca="1">IF(B89="","",#REF!)</f>
        <v/>
      </c>
      <c r="I89" s="136" t="str">
        <f ca="1">IF(B89="","",#REF!)</f>
        <v/>
      </c>
      <c r="J89" s="136" t="str">
        <f ca="1">IF(B89="","",#REF!)</f>
        <v/>
      </c>
      <c r="K89" s="136" t="str">
        <f ca="1">IF(B89="","",#REF!)</f>
        <v/>
      </c>
      <c r="L89" s="136" t="str">
        <f ca="1">IF(C89="","",#REF!)</f>
        <v/>
      </c>
    </row>
    <row r="90" spans="1:12">
      <c r="A90" s="112">
        <v>79</v>
      </c>
      <c r="B90" s="134" t="str">
        <f t="shared" ca="1" si="3"/>
        <v/>
      </c>
      <c r="C90" s="109" t="str">
        <f t="shared" ca="1" si="4"/>
        <v/>
      </c>
      <c r="D90" s="101" t="str">
        <f ca="1">IF(ISERROR(OFFSET('HARGA SATUAN'!$D$6,MATCH(C90,'HARGA SATUAN'!$C$7:$C$1492,0),0)),"",OFFSET('HARGA SATUAN'!$D$6,MATCH(C90,'HARGA SATUAN'!$C$7:$C$1492,0),0))</f>
        <v/>
      </c>
      <c r="E90" s="101">
        <f ca="1">IF(B90="+","Unit",IF(ISERROR(OFFSET('HARGA SATUAN'!$E$6,MATCH(C90,'HARGA SATUAN'!$C$7:$C$1492,0),0)),"",OFFSET('HARGA SATUAN'!$E$6,MATCH(C90,'HARGA SATUAN'!$C$7:$C$1492,0),0)))</f>
        <v>0</v>
      </c>
      <c r="F90" s="138" t="str">
        <f t="shared" ca="1" si="5"/>
        <v/>
      </c>
      <c r="G90" s="41">
        <f ca="1">IF(ISERROR(OFFSET('HARGA SATUAN'!$I$6,MATCH(C90,'HARGA SATUAN'!$C$7:$C$1492,0),0)),"",OFFSET('HARGA SATUAN'!$I$6,MATCH(C90,'HARGA SATUAN'!$C$7:$C$1492,0),0))</f>
        <v>0</v>
      </c>
      <c r="H90" s="136" t="str">
        <f ca="1">IF(B90="","",#REF!)</f>
        <v/>
      </c>
      <c r="I90" s="136" t="str">
        <f ca="1">IF(B90="","",#REF!)</f>
        <v/>
      </c>
      <c r="J90" s="136" t="str">
        <f ca="1">IF(B90="","",#REF!)</f>
        <v/>
      </c>
      <c r="K90" s="136" t="str">
        <f ca="1">IF(B90="","",#REF!)</f>
        <v/>
      </c>
      <c r="L90" s="136" t="str">
        <f ca="1">IF(C90="","",#REF!)</f>
        <v/>
      </c>
    </row>
    <row r="91" spans="1:12">
      <c r="A91" s="112">
        <v>80</v>
      </c>
      <c r="B91" s="134" t="str">
        <f t="shared" ca="1" si="3"/>
        <v/>
      </c>
      <c r="C91" s="109" t="str">
        <f t="shared" ca="1" si="4"/>
        <v/>
      </c>
      <c r="D91" s="101" t="str">
        <f ca="1">IF(ISERROR(OFFSET('HARGA SATUAN'!$D$6,MATCH(C91,'HARGA SATUAN'!$C$7:$C$1492,0),0)),"",OFFSET('HARGA SATUAN'!$D$6,MATCH(C91,'HARGA SATUAN'!$C$7:$C$1492,0),0))</f>
        <v/>
      </c>
      <c r="E91" s="101">
        <f ca="1">IF(B91="+","Unit",IF(ISERROR(OFFSET('HARGA SATUAN'!$E$6,MATCH(C91,'HARGA SATUAN'!$C$7:$C$1492,0),0)),"",OFFSET('HARGA SATUAN'!$E$6,MATCH(C91,'HARGA SATUAN'!$C$7:$C$1492,0),0)))</f>
        <v>0</v>
      </c>
      <c r="F91" s="138" t="str">
        <f t="shared" ca="1" si="5"/>
        <v/>
      </c>
      <c r="G91" s="41">
        <f ca="1">IF(ISERROR(OFFSET('HARGA SATUAN'!$I$6,MATCH(C91,'HARGA SATUAN'!$C$7:$C$1492,0),0)),"",OFFSET('HARGA SATUAN'!$I$6,MATCH(C91,'HARGA SATUAN'!$C$7:$C$1492,0),0))</f>
        <v>0</v>
      </c>
      <c r="H91" s="136" t="str">
        <f ca="1">IF(B91="","",#REF!)</f>
        <v/>
      </c>
      <c r="I91" s="136" t="str">
        <f ca="1">IF(B91="","",#REF!)</f>
        <v/>
      </c>
      <c r="J91" s="136" t="str">
        <f ca="1">IF(B91="","",#REF!)</f>
        <v/>
      </c>
      <c r="K91" s="136" t="str">
        <f ca="1">IF(B91="","",#REF!)</f>
        <v/>
      </c>
      <c r="L91" s="136" t="str">
        <f ca="1">IF(C91="","",#REF!)</f>
        <v/>
      </c>
    </row>
    <row r="92" spans="1:12">
      <c r="A92" s="112">
        <v>81</v>
      </c>
      <c r="B92" s="134" t="str">
        <f t="shared" ca="1" si="3"/>
        <v/>
      </c>
      <c r="C92" s="109" t="str">
        <f t="shared" ca="1" si="4"/>
        <v/>
      </c>
      <c r="D92" s="101" t="str">
        <f ca="1">IF(ISERROR(OFFSET('HARGA SATUAN'!$D$6,MATCH(C92,'HARGA SATUAN'!$C$7:$C$1492,0),0)),"",OFFSET('HARGA SATUAN'!$D$6,MATCH(C92,'HARGA SATUAN'!$C$7:$C$1492,0),0))</f>
        <v/>
      </c>
      <c r="E92" s="101">
        <f ca="1">IF(B92="+","Unit",IF(ISERROR(OFFSET('HARGA SATUAN'!$E$6,MATCH(C92,'HARGA SATUAN'!$C$7:$C$1492,0),0)),"",OFFSET('HARGA SATUAN'!$E$6,MATCH(C92,'HARGA SATUAN'!$C$7:$C$1492,0),0)))</f>
        <v>0</v>
      </c>
      <c r="F92" s="138" t="str">
        <f t="shared" ca="1" si="5"/>
        <v/>
      </c>
      <c r="G92" s="41">
        <f ca="1">IF(ISERROR(OFFSET('HARGA SATUAN'!$I$6,MATCH(C92,'HARGA SATUAN'!$C$7:$C$1492,0),0)),"",OFFSET('HARGA SATUAN'!$I$6,MATCH(C92,'HARGA SATUAN'!$C$7:$C$1492,0),0))</f>
        <v>0</v>
      </c>
      <c r="H92" s="136" t="str">
        <f ca="1">IF(B92="","",#REF!)</f>
        <v/>
      </c>
      <c r="I92" s="136" t="str">
        <f ca="1">IF(B92="","",#REF!)</f>
        <v/>
      </c>
      <c r="J92" s="136" t="str">
        <f ca="1">IF(B92="","",#REF!)</f>
        <v/>
      </c>
      <c r="K92" s="136" t="str">
        <f ca="1">IF(B92="","",#REF!)</f>
        <v/>
      </c>
      <c r="L92" s="136" t="str">
        <f ca="1">IF(C92="","",#REF!)</f>
        <v/>
      </c>
    </row>
    <row r="93" spans="1:12">
      <c r="A93" s="112">
        <v>82</v>
      </c>
      <c r="B93" s="134" t="str">
        <f t="shared" ca="1" si="3"/>
        <v/>
      </c>
      <c r="C93" s="109" t="str">
        <f t="shared" ca="1" si="4"/>
        <v/>
      </c>
      <c r="D93" s="101" t="str">
        <f ca="1">IF(ISERROR(OFFSET('HARGA SATUAN'!$D$6,MATCH(C93,'HARGA SATUAN'!$C$7:$C$1492,0),0)),"",OFFSET('HARGA SATUAN'!$D$6,MATCH(C93,'HARGA SATUAN'!$C$7:$C$1492,0),0))</f>
        <v/>
      </c>
      <c r="E93" s="101">
        <f ca="1">IF(B93="+","Unit",IF(ISERROR(OFFSET('HARGA SATUAN'!$E$6,MATCH(C93,'HARGA SATUAN'!$C$7:$C$1492,0),0)),"",OFFSET('HARGA SATUAN'!$E$6,MATCH(C93,'HARGA SATUAN'!$C$7:$C$1492,0),0)))</f>
        <v>0</v>
      </c>
      <c r="F93" s="138" t="str">
        <f t="shared" ca="1" si="5"/>
        <v/>
      </c>
      <c r="G93" s="41">
        <f ca="1">IF(ISERROR(OFFSET('HARGA SATUAN'!$I$6,MATCH(C93,'HARGA SATUAN'!$C$7:$C$1492,0),0)),"",OFFSET('HARGA SATUAN'!$I$6,MATCH(C93,'HARGA SATUAN'!$C$7:$C$1492,0),0))</f>
        <v>0</v>
      </c>
      <c r="H93" s="136" t="str">
        <f ca="1">IF(B93="","",#REF!)</f>
        <v/>
      </c>
      <c r="I93" s="136" t="str">
        <f ca="1">IF(B93="","",#REF!)</f>
        <v/>
      </c>
      <c r="J93" s="136" t="str">
        <f ca="1">IF(B93="","",#REF!)</f>
        <v/>
      </c>
      <c r="K93" s="136" t="str">
        <f ca="1">IF(B93="","",#REF!)</f>
        <v/>
      </c>
      <c r="L93" s="136" t="str">
        <f ca="1">IF(C93="","",#REF!)</f>
        <v/>
      </c>
    </row>
    <row r="94" spans="1:12">
      <c r="A94" s="112">
        <v>83</v>
      </c>
      <c r="B94" s="134" t="str">
        <f t="shared" ca="1" si="3"/>
        <v/>
      </c>
      <c r="C94" s="109" t="str">
        <f t="shared" ca="1" si="4"/>
        <v/>
      </c>
      <c r="D94" s="101" t="str">
        <f ca="1">IF(ISERROR(OFFSET('HARGA SATUAN'!$D$6,MATCH(C94,'HARGA SATUAN'!$C$7:$C$1492,0),0)),"",OFFSET('HARGA SATUAN'!$D$6,MATCH(C94,'HARGA SATUAN'!$C$7:$C$1492,0),0))</f>
        <v/>
      </c>
      <c r="E94" s="101">
        <f ca="1">IF(B94="+","Unit",IF(ISERROR(OFFSET('HARGA SATUAN'!$E$6,MATCH(C94,'HARGA SATUAN'!$C$7:$C$1492,0),0)),"",OFFSET('HARGA SATUAN'!$E$6,MATCH(C94,'HARGA SATUAN'!$C$7:$C$1492,0),0)))</f>
        <v>0</v>
      </c>
      <c r="F94" s="138" t="str">
        <f t="shared" ca="1" si="5"/>
        <v/>
      </c>
      <c r="G94" s="41">
        <f ca="1">IF(ISERROR(OFFSET('HARGA SATUAN'!$I$6,MATCH(C94,'HARGA SATUAN'!$C$7:$C$1492,0),0)),"",OFFSET('HARGA SATUAN'!$I$6,MATCH(C94,'HARGA SATUAN'!$C$7:$C$1492,0),0))</f>
        <v>0</v>
      </c>
      <c r="H94" s="136" t="str">
        <f ca="1">IF(B94="","",#REF!)</f>
        <v/>
      </c>
      <c r="I94" s="136" t="str">
        <f ca="1">IF(B94="","",#REF!)</f>
        <v/>
      </c>
      <c r="J94" s="136" t="str">
        <f ca="1">IF(B94="","",#REF!)</f>
        <v/>
      </c>
      <c r="K94" s="136" t="str">
        <f ca="1">IF(B94="","",#REF!)</f>
        <v/>
      </c>
      <c r="L94" s="136" t="str">
        <f ca="1">IF(C94="","",#REF!)</f>
        <v/>
      </c>
    </row>
    <row r="95" spans="1:12">
      <c r="A95" s="112">
        <v>84</v>
      </c>
      <c r="B95" s="134" t="str">
        <f t="shared" ca="1" si="3"/>
        <v/>
      </c>
      <c r="C95" s="109" t="str">
        <f t="shared" ca="1" si="4"/>
        <v/>
      </c>
      <c r="D95" s="101" t="str">
        <f ca="1">IF(ISERROR(OFFSET('HARGA SATUAN'!$D$6,MATCH(C95,'HARGA SATUAN'!$C$7:$C$1492,0),0)),"",OFFSET('HARGA SATUAN'!$D$6,MATCH(C95,'HARGA SATUAN'!$C$7:$C$1492,0),0))</f>
        <v/>
      </c>
      <c r="E95" s="101">
        <f ca="1">IF(B95="+","Unit",IF(ISERROR(OFFSET('HARGA SATUAN'!$E$6,MATCH(C95,'HARGA SATUAN'!$C$7:$C$1492,0),0)),"",OFFSET('HARGA SATUAN'!$E$6,MATCH(C95,'HARGA SATUAN'!$C$7:$C$1492,0),0)))</f>
        <v>0</v>
      </c>
      <c r="F95" s="138" t="str">
        <f t="shared" ca="1" si="5"/>
        <v/>
      </c>
      <c r="G95" s="41">
        <f ca="1">IF(ISERROR(OFFSET('HARGA SATUAN'!$I$6,MATCH(C95,'HARGA SATUAN'!$C$7:$C$1492,0),0)),"",OFFSET('HARGA SATUAN'!$I$6,MATCH(C95,'HARGA SATUAN'!$C$7:$C$1492,0),0))</f>
        <v>0</v>
      </c>
      <c r="H95" s="136" t="str">
        <f ca="1">IF(B95="","",#REF!)</f>
        <v/>
      </c>
      <c r="I95" s="136" t="str">
        <f ca="1">IF(B95="","",#REF!)</f>
        <v/>
      </c>
      <c r="J95" s="136" t="str">
        <f ca="1">IF(B95="","",#REF!)</f>
        <v/>
      </c>
      <c r="K95" s="136" t="str">
        <f ca="1">IF(B95="","",#REF!)</f>
        <v/>
      </c>
      <c r="L95" s="136" t="str">
        <f ca="1">IF(C95="","",#REF!)</f>
        <v/>
      </c>
    </row>
    <row r="96" spans="1:12">
      <c r="A96" s="112">
        <v>85</v>
      </c>
      <c r="B96" s="134" t="str">
        <f t="shared" ca="1" si="3"/>
        <v/>
      </c>
      <c r="C96" s="109" t="str">
        <f t="shared" ca="1" si="4"/>
        <v/>
      </c>
      <c r="D96" s="101" t="str">
        <f ca="1">IF(ISERROR(OFFSET('HARGA SATUAN'!$D$6,MATCH(C96,'HARGA SATUAN'!$C$7:$C$1492,0),0)),"",OFFSET('HARGA SATUAN'!$D$6,MATCH(C96,'HARGA SATUAN'!$C$7:$C$1492,0),0))</f>
        <v/>
      </c>
      <c r="E96" s="101">
        <f ca="1">IF(B96="+","Unit",IF(ISERROR(OFFSET('HARGA SATUAN'!$E$6,MATCH(C96,'HARGA SATUAN'!$C$7:$C$1492,0),0)),"",OFFSET('HARGA SATUAN'!$E$6,MATCH(C96,'HARGA SATUAN'!$C$7:$C$1492,0),0)))</f>
        <v>0</v>
      </c>
      <c r="F96" s="138" t="str">
        <f t="shared" ca="1" si="5"/>
        <v/>
      </c>
      <c r="G96" s="41">
        <f ca="1">IF(ISERROR(OFFSET('HARGA SATUAN'!$I$6,MATCH(C96,'HARGA SATUAN'!$C$7:$C$1492,0),0)),"",OFFSET('HARGA SATUAN'!$I$6,MATCH(C96,'HARGA SATUAN'!$C$7:$C$1492,0),0))</f>
        <v>0</v>
      </c>
      <c r="H96" s="136" t="str">
        <f ca="1">IF(B96="","",#REF!)</f>
        <v/>
      </c>
      <c r="I96" s="136" t="str">
        <f ca="1">IF(B96="","",#REF!)</f>
        <v/>
      </c>
      <c r="J96" s="136" t="str">
        <f ca="1">IF(B96="","",#REF!)</f>
        <v/>
      </c>
      <c r="K96" s="136" t="str">
        <f ca="1">IF(B96="","",#REF!)</f>
        <v/>
      </c>
      <c r="L96" s="136" t="str">
        <f ca="1">IF(C96="","",#REF!)</f>
        <v/>
      </c>
    </row>
    <row r="97" spans="1:12">
      <c r="A97" s="112">
        <v>86</v>
      </c>
      <c r="B97" s="134" t="str">
        <f t="shared" ca="1" si="3"/>
        <v/>
      </c>
      <c r="C97" s="109" t="str">
        <f t="shared" ca="1" si="4"/>
        <v/>
      </c>
      <c r="D97" s="101" t="str">
        <f ca="1">IF(ISERROR(OFFSET('HARGA SATUAN'!$D$6,MATCH(C97,'HARGA SATUAN'!$C$7:$C$1492,0),0)),"",OFFSET('HARGA SATUAN'!$D$6,MATCH(C97,'HARGA SATUAN'!$C$7:$C$1492,0),0))</f>
        <v/>
      </c>
      <c r="E97" s="101">
        <f ca="1">IF(B97="+","Unit",IF(ISERROR(OFFSET('HARGA SATUAN'!$E$6,MATCH(C97,'HARGA SATUAN'!$C$7:$C$1492,0),0)),"",OFFSET('HARGA SATUAN'!$E$6,MATCH(C97,'HARGA SATUAN'!$C$7:$C$1492,0),0)))</f>
        <v>0</v>
      </c>
      <c r="F97" s="138" t="str">
        <f t="shared" ca="1" si="5"/>
        <v/>
      </c>
      <c r="G97" s="41">
        <f ca="1">IF(ISERROR(OFFSET('HARGA SATUAN'!$I$6,MATCH(C97,'HARGA SATUAN'!$C$7:$C$1492,0),0)),"",OFFSET('HARGA SATUAN'!$I$6,MATCH(C97,'HARGA SATUAN'!$C$7:$C$1492,0),0))</f>
        <v>0</v>
      </c>
      <c r="H97" s="136" t="str">
        <f ca="1">IF(B97="","",#REF!)</f>
        <v/>
      </c>
      <c r="I97" s="136" t="str">
        <f ca="1">IF(B97="","",#REF!)</f>
        <v/>
      </c>
      <c r="J97" s="136" t="str">
        <f ca="1">IF(B97="","",#REF!)</f>
        <v/>
      </c>
      <c r="K97" s="136" t="str">
        <f ca="1">IF(B97="","",#REF!)</f>
        <v/>
      </c>
      <c r="L97" s="136" t="str">
        <f ca="1">IF(C97="","",#REF!)</f>
        <v/>
      </c>
    </row>
    <row r="98" spans="1:12">
      <c r="A98" s="112">
        <v>87</v>
      </c>
      <c r="B98" s="134" t="str">
        <f t="shared" ca="1" si="3"/>
        <v/>
      </c>
      <c r="C98" s="109" t="str">
        <f t="shared" ca="1" si="4"/>
        <v/>
      </c>
      <c r="D98" s="101" t="str">
        <f ca="1">IF(ISERROR(OFFSET('HARGA SATUAN'!$D$6,MATCH(C98,'HARGA SATUAN'!$C$7:$C$1492,0),0)),"",OFFSET('HARGA SATUAN'!$D$6,MATCH(C98,'HARGA SATUAN'!$C$7:$C$1492,0),0))</f>
        <v/>
      </c>
      <c r="E98" s="101">
        <f ca="1">IF(B98="+","Unit",IF(ISERROR(OFFSET('HARGA SATUAN'!$E$6,MATCH(C98,'HARGA SATUAN'!$C$7:$C$1492,0),0)),"",OFFSET('HARGA SATUAN'!$E$6,MATCH(C98,'HARGA SATUAN'!$C$7:$C$1492,0),0)))</f>
        <v>0</v>
      </c>
      <c r="F98" s="138" t="str">
        <f t="shared" ca="1" si="5"/>
        <v/>
      </c>
      <c r="G98" s="41">
        <f ca="1">IF(ISERROR(OFFSET('HARGA SATUAN'!$I$6,MATCH(C98,'HARGA SATUAN'!$C$7:$C$1492,0),0)),"",OFFSET('HARGA SATUAN'!$I$6,MATCH(C98,'HARGA SATUAN'!$C$7:$C$1492,0),0))</f>
        <v>0</v>
      </c>
      <c r="H98" s="136" t="str">
        <f ca="1">IF(B98="","",#REF!)</f>
        <v/>
      </c>
      <c r="I98" s="136" t="str">
        <f ca="1">IF(B98="","",#REF!)</f>
        <v/>
      </c>
      <c r="J98" s="136" t="str">
        <f ca="1">IF(B98="","",#REF!)</f>
        <v/>
      </c>
      <c r="K98" s="136" t="str">
        <f ca="1">IF(B98="","",#REF!)</f>
        <v/>
      </c>
      <c r="L98" s="136" t="str">
        <f ca="1">IF(C98="","",#REF!)</f>
        <v/>
      </c>
    </row>
    <row r="99" spans="1:12">
      <c r="A99" s="112">
        <v>88</v>
      </c>
      <c r="B99" s="134" t="str">
        <f t="shared" ca="1" si="3"/>
        <v/>
      </c>
      <c r="C99" s="109" t="str">
        <f t="shared" ca="1" si="4"/>
        <v/>
      </c>
      <c r="D99" s="101" t="str">
        <f ca="1">IF(ISERROR(OFFSET('HARGA SATUAN'!$D$6,MATCH(C99,'HARGA SATUAN'!$C$7:$C$1492,0),0)),"",OFFSET('HARGA SATUAN'!$D$6,MATCH(C99,'HARGA SATUAN'!$C$7:$C$1492,0),0))</f>
        <v/>
      </c>
      <c r="E99" s="101">
        <f ca="1">IF(B99="+","Unit",IF(ISERROR(OFFSET('HARGA SATUAN'!$E$6,MATCH(C99,'HARGA SATUAN'!$C$7:$C$1492,0),0)),"",OFFSET('HARGA SATUAN'!$E$6,MATCH(C99,'HARGA SATUAN'!$C$7:$C$1492,0),0)))</f>
        <v>0</v>
      </c>
      <c r="F99" s="138" t="str">
        <f t="shared" ca="1" si="5"/>
        <v/>
      </c>
      <c r="G99" s="41">
        <f ca="1">IF(ISERROR(OFFSET('HARGA SATUAN'!$I$6,MATCH(C99,'HARGA SATUAN'!$C$7:$C$1492,0),0)),"",OFFSET('HARGA SATUAN'!$I$6,MATCH(C99,'HARGA SATUAN'!$C$7:$C$1492,0),0))</f>
        <v>0</v>
      </c>
      <c r="H99" s="136" t="str">
        <f ca="1">IF(B99="","",#REF!)</f>
        <v/>
      </c>
      <c r="I99" s="136" t="str">
        <f ca="1">IF(B99="","",#REF!)</f>
        <v/>
      </c>
      <c r="J99" s="136" t="str">
        <f ca="1">IF(B99="","",#REF!)</f>
        <v/>
      </c>
      <c r="K99" s="136" t="str">
        <f ca="1">IF(B99="","",#REF!)</f>
        <v/>
      </c>
      <c r="L99" s="136" t="str">
        <f ca="1">IF(C99="","",#REF!)</f>
        <v/>
      </c>
    </row>
    <row r="100" spans="1:12">
      <c r="A100" s="112">
        <v>89</v>
      </c>
      <c r="B100" s="134" t="str">
        <f t="shared" ca="1" si="3"/>
        <v/>
      </c>
      <c r="C100" s="109" t="str">
        <f t="shared" ca="1" si="4"/>
        <v/>
      </c>
      <c r="D100" s="101" t="str">
        <f ca="1">IF(ISERROR(OFFSET('HARGA SATUAN'!$D$6,MATCH(C100,'HARGA SATUAN'!$C$7:$C$1492,0),0)),"",OFFSET('HARGA SATUAN'!$D$6,MATCH(C100,'HARGA SATUAN'!$C$7:$C$1492,0),0))</f>
        <v/>
      </c>
      <c r="E100" s="101">
        <f ca="1">IF(B100="+","Unit",IF(ISERROR(OFFSET('HARGA SATUAN'!$E$6,MATCH(C100,'HARGA SATUAN'!$C$7:$C$1492,0),0)),"",OFFSET('HARGA SATUAN'!$E$6,MATCH(C100,'HARGA SATUAN'!$C$7:$C$1492,0),0)))</f>
        <v>0</v>
      </c>
      <c r="F100" s="138" t="str">
        <f t="shared" ca="1" si="5"/>
        <v/>
      </c>
      <c r="G100" s="41">
        <f ca="1">IF(ISERROR(OFFSET('HARGA SATUAN'!$I$6,MATCH(C100,'HARGA SATUAN'!$C$7:$C$1492,0),0)),"",OFFSET('HARGA SATUAN'!$I$6,MATCH(C100,'HARGA SATUAN'!$C$7:$C$1492,0),0))</f>
        <v>0</v>
      </c>
      <c r="H100" s="136" t="str">
        <f ca="1">IF(B100="","",#REF!)</f>
        <v/>
      </c>
      <c r="I100" s="136" t="str">
        <f ca="1">IF(B100="","",#REF!)</f>
        <v/>
      </c>
      <c r="J100" s="136" t="str">
        <f ca="1">IF(B100="","",#REF!)</f>
        <v/>
      </c>
      <c r="K100" s="136" t="str">
        <f ca="1">IF(B100="","",#REF!)</f>
        <v/>
      </c>
      <c r="L100" s="136" t="str">
        <f ca="1">IF(C100="","",#REF!)</f>
        <v/>
      </c>
    </row>
    <row r="101" spans="1:12">
      <c r="A101" s="112">
        <v>90</v>
      </c>
      <c r="B101" s="134" t="str">
        <f t="shared" ca="1" si="3"/>
        <v/>
      </c>
      <c r="C101" s="109" t="str">
        <f t="shared" ca="1" si="4"/>
        <v/>
      </c>
      <c r="D101" s="101" t="str">
        <f ca="1">IF(ISERROR(OFFSET('HARGA SATUAN'!$D$6,MATCH(C101,'HARGA SATUAN'!$C$7:$C$1492,0),0)),"",OFFSET('HARGA SATUAN'!$D$6,MATCH(C101,'HARGA SATUAN'!$C$7:$C$1492,0),0))</f>
        <v/>
      </c>
      <c r="E101" s="101">
        <f ca="1">IF(B101="+","Unit",IF(ISERROR(OFFSET('HARGA SATUAN'!$E$6,MATCH(C101,'HARGA SATUAN'!$C$7:$C$1492,0),0)),"",OFFSET('HARGA SATUAN'!$E$6,MATCH(C101,'HARGA SATUAN'!$C$7:$C$1492,0),0)))</f>
        <v>0</v>
      </c>
      <c r="F101" s="138" t="str">
        <f t="shared" ca="1" si="5"/>
        <v/>
      </c>
      <c r="G101" s="41">
        <f ca="1">IF(ISERROR(OFFSET('HARGA SATUAN'!$I$6,MATCH(C101,'HARGA SATUAN'!$C$7:$C$1492,0),0)),"",OFFSET('HARGA SATUAN'!$I$6,MATCH(C101,'HARGA SATUAN'!$C$7:$C$1492,0),0))</f>
        <v>0</v>
      </c>
      <c r="H101" s="136" t="str">
        <f ca="1">IF(B101="","",#REF!)</f>
        <v/>
      </c>
      <c r="I101" s="136" t="str">
        <f ca="1">IF(B101="","",#REF!)</f>
        <v/>
      </c>
      <c r="J101" s="136" t="str">
        <f ca="1">IF(B101="","",#REF!)</f>
        <v/>
      </c>
      <c r="K101" s="136" t="str">
        <f ca="1">IF(B101="","",#REF!)</f>
        <v/>
      </c>
      <c r="L101" s="136" t="str">
        <f ca="1">IF(C101="","",#REF!)</f>
        <v/>
      </c>
    </row>
    <row r="102" spans="1:12">
      <c r="A102" s="112">
        <v>91</v>
      </c>
      <c r="B102" s="134" t="str">
        <f t="shared" ca="1" si="3"/>
        <v/>
      </c>
      <c r="C102" s="109" t="str">
        <f t="shared" ca="1" si="4"/>
        <v/>
      </c>
      <c r="D102" s="101" t="str">
        <f ca="1">IF(ISERROR(OFFSET('HARGA SATUAN'!$D$6,MATCH(C102,'HARGA SATUAN'!$C$7:$C$1492,0),0)),"",OFFSET('HARGA SATUAN'!$D$6,MATCH(C102,'HARGA SATUAN'!$C$7:$C$1492,0),0))</f>
        <v/>
      </c>
      <c r="E102" s="101">
        <f ca="1">IF(B102="+","Unit",IF(ISERROR(OFFSET('HARGA SATUAN'!$E$6,MATCH(C102,'HARGA SATUAN'!$C$7:$C$1492,0),0)),"",OFFSET('HARGA SATUAN'!$E$6,MATCH(C102,'HARGA SATUAN'!$C$7:$C$1492,0),0)))</f>
        <v>0</v>
      </c>
      <c r="F102" s="138" t="str">
        <f t="shared" ca="1" si="5"/>
        <v/>
      </c>
      <c r="G102" s="41">
        <f ca="1">IF(ISERROR(OFFSET('HARGA SATUAN'!$I$6,MATCH(C102,'HARGA SATUAN'!$C$7:$C$1492,0),0)),"",OFFSET('HARGA SATUAN'!$I$6,MATCH(C102,'HARGA SATUAN'!$C$7:$C$1492,0),0))</f>
        <v>0</v>
      </c>
      <c r="H102" s="136" t="str">
        <f ca="1">IF(B102="","",#REF!)</f>
        <v/>
      </c>
      <c r="I102" s="136" t="str">
        <f ca="1">IF(B102="","",#REF!)</f>
        <v/>
      </c>
      <c r="J102" s="136" t="str">
        <f ca="1">IF(B102="","",#REF!)</f>
        <v/>
      </c>
      <c r="K102" s="136" t="str">
        <f ca="1">IF(B102="","",#REF!)</f>
        <v/>
      </c>
      <c r="L102" s="136" t="str">
        <f ca="1">IF(C102="","",#REF!)</f>
        <v/>
      </c>
    </row>
    <row r="103" spans="1:12">
      <c r="A103" s="112">
        <v>92</v>
      </c>
      <c r="B103" s="134" t="str">
        <f t="shared" ca="1" si="3"/>
        <v/>
      </c>
      <c r="C103" s="109" t="str">
        <f t="shared" ca="1" si="4"/>
        <v/>
      </c>
      <c r="D103" s="101" t="str">
        <f ca="1">IF(ISERROR(OFFSET('HARGA SATUAN'!$D$6,MATCH(C103,'HARGA SATUAN'!$C$7:$C$1492,0),0)),"",OFFSET('HARGA SATUAN'!$D$6,MATCH(C103,'HARGA SATUAN'!$C$7:$C$1492,0),0))</f>
        <v/>
      </c>
      <c r="E103" s="101">
        <f ca="1">IF(B103="+","Unit",IF(ISERROR(OFFSET('HARGA SATUAN'!$E$6,MATCH(C103,'HARGA SATUAN'!$C$7:$C$1492,0),0)),"",OFFSET('HARGA SATUAN'!$E$6,MATCH(C103,'HARGA SATUAN'!$C$7:$C$1492,0),0)))</f>
        <v>0</v>
      </c>
      <c r="F103" s="138" t="str">
        <f t="shared" ca="1" si="5"/>
        <v/>
      </c>
      <c r="G103" s="41">
        <f ca="1">IF(ISERROR(OFFSET('HARGA SATUAN'!$I$6,MATCH(C103,'HARGA SATUAN'!$C$7:$C$1492,0),0)),"",OFFSET('HARGA SATUAN'!$I$6,MATCH(C103,'HARGA SATUAN'!$C$7:$C$1492,0),0))</f>
        <v>0</v>
      </c>
      <c r="H103" s="136" t="str">
        <f ca="1">IF(B103="","",#REF!)</f>
        <v/>
      </c>
      <c r="I103" s="136" t="str">
        <f ca="1">IF(B103="","",#REF!)</f>
        <v/>
      </c>
      <c r="J103" s="136" t="str">
        <f ca="1">IF(B103="","",#REF!)</f>
        <v/>
      </c>
      <c r="K103" s="136" t="str">
        <f ca="1">IF(B103="","",#REF!)</f>
        <v/>
      </c>
      <c r="L103" s="136" t="str">
        <f ca="1">IF(C103="","",#REF!)</f>
        <v/>
      </c>
    </row>
    <row r="104" spans="1:12">
      <c r="A104" s="112">
        <v>93</v>
      </c>
      <c r="B104" s="134" t="str">
        <f t="shared" ca="1" si="3"/>
        <v/>
      </c>
      <c r="C104" s="109" t="str">
        <f t="shared" ca="1" si="4"/>
        <v/>
      </c>
      <c r="D104" s="101" t="str">
        <f ca="1">IF(ISERROR(OFFSET('HARGA SATUAN'!$D$6,MATCH(C104,'HARGA SATUAN'!$C$7:$C$1492,0),0)),"",OFFSET('HARGA SATUAN'!$D$6,MATCH(C104,'HARGA SATUAN'!$C$7:$C$1492,0),0))</f>
        <v/>
      </c>
      <c r="E104" s="101">
        <f ca="1">IF(B104="+","Unit",IF(ISERROR(OFFSET('HARGA SATUAN'!$E$6,MATCH(C104,'HARGA SATUAN'!$C$7:$C$1492,0),0)),"",OFFSET('HARGA SATUAN'!$E$6,MATCH(C104,'HARGA SATUAN'!$C$7:$C$1492,0),0)))</f>
        <v>0</v>
      </c>
      <c r="F104" s="138" t="str">
        <f t="shared" ca="1" si="5"/>
        <v/>
      </c>
      <c r="G104" s="41">
        <f ca="1">IF(ISERROR(OFFSET('HARGA SATUAN'!$I$6,MATCH(C104,'HARGA SATUAN'!$C$7:$C$1492,0),0)),"",OFFSET('HARGA SATUAN'!$I$6,MATCH(C104,'HARGA SATUAN'!$C$7:$C$1492,0),0))</f>
        <v>0</v>
      </c>
      <c r="H104" s="136" t="str">
        <f ca="1">IF(B104="","",#REF!)</f>
        <v/>
      </c>
      <c r="I104" s="136" t="str">
        <f ca="1">IF(B104="","",#REF!)</f>
        <v/>
      </c>
      <c r="J104" s="136" t="str">
        <f ca="1">IF(B104="","",#REF!)</f>
        <v/>
      </c>
      <c r="K104" s="136" t="str">
        <f ca="1">IF(B104="","",#REF!)</f>
        <v/>
      </c>
      <c r="L104" s="136" t="str">
        <f ca="1">IF(C104="","",#REF!)</f>
        <v/>
      </c>
    </row>
    <row r="105" spans="1:12">
      <c r="A105" s="112">
        <v>94</v>
      </c>
      <c r="B105" s="134" t="str">
        <f t="shared" ca="1" si="3"/>
        <v/>
      </c>
      <c r="C105" s="109" t="str">
        <f t="shared" ca="1" si="4"/>
        <v/>
      </c>
      <c r="D105" s="101" t="str">
        <f ca="1">IF(ISERROR(OFFSET('HARGA SATUAN'!$D$6,MATCH(C105,'HARGA SATUAN'!$C$7:$C$1492,0),0)),"",OFFSET('HARGA SATUAN'!$D$6,MATCH(C105,'HARGA SATUAN'!$C$7:$C$1492,0),0))</f>
        <v/>
      </c>
      <c r="E105" s="101">
        <f ca="1">IF(B105="+","Unit",IF(ISERROR(OFFSET('HARGA SATUAN'!$E$6,MATCH(C105,'HARGA SATUAN'!$C$7:$C$1492,0),0)),"",OFFSET('HARGA SATUAN'!$E$6,MATCH(C105,'HARGA SATUAN'!$C$7:$C$1492,0),0)))</f>
        <v>0</v>
      </c>
      <c r="F105" s="138" t="str">
        <f t="shared" ca="1" si="5"/>
        <v/>
      </c>
      <c r="G105" s="41">
        <f ca="1">IF(ISERROR(OFFSET('HARGA SATUAN'!$I$6,MATCH(C105,'HARGA SATUAN'!$C$7:$C$1492,0),0)),"",OFFSET('HARGA SATUAN'!$I$6,MATCH(C105,'HARGA SATUAN'!$C$7:$C$1492,0),0))</f>
        <v>0</v>
      </c>
      <c r="H105" s="136" t="str">
        <f ca="1">IF(B105="","",#REF!)</f>
        <v/>
      </c>
      <c r="I105" s="136" t="str">
        <f ca="1">IF(B105="","",#REF!)</f>
        <v/>
      </c>
      <c r="J105" s="136" t="str">
        <f ca="1">IF(B105="","",#REF!)</f>
        <v/>
      </c>
      <c r="K105" s="136" t="str">
        <f ca="1">IF(B105="","",#REF!)</f>
        <v/>
      </c>
      <c r="L105" s="136" t="str">
        <f ca="1">IF(C105="","",#REF!)</f>
        <v/>
      </c>
    </row>
    <row r="106" spans="1:12">
      <c r="A106" s="112">
        <v>95</v>
      </c>
      <c r="B106" s="134" t="str">
        <f t="shared" ca="1" si="3"/>
        <v/>
      </c>
      <c r="C106" s="109" t="str">
        <f t="shared" ca="1" si="4"/>
        <v/>
      </c>
      <c r="D106" s="101" t="str">
        <f ca="1">IF(ISERROR(OFFSET('HARGA SATUAN'!$D$6,MATCH(C106,'HARGA SATUAN'!$C$7:$C$1492,0),0)),"",OFFSET('HARGA SATUAN'!$D$6,MATCH(C106,'HARGA SATUAN'!$C$7:$C$1492,0),0))</f>
        <v/>
      </c>
      <c r="E106" s="101">
        <f ca="1">IF(B106="+","Unit",IF(ISERROR(OFFSET('HARGA SATUAN'!$E$6,MATCH(C106,'HARGA SATUAN'!$C$7:$C$1492,0),0)),"",OFFSET('HARGA SATUAN'!$E$6,MATCH(C106,'HARGA SATUAN'!$C$7:$C$1492,0),0)))</f>
        <v>0</v>
      </c>
      <c r="F106" s="138" t="str">
        <f t="shared" ca="1" si="5"/>
        <v/>
      </c>
      <c r="G106" s="41">
        <f ca="1">IF(ISERROR(OFFSET('HARGA SATUAN'!$I$6,MATCH(C106,'HARGA SATUAN'!$C$7:$C$1492,0),0)),"",OFFSET('HARGA SATUAN'!$I$6,MATCH(C106,'HARGA SATUAN'!$C$7:$C$1492,0),0))</f>
        <v>0</v>
      </c>
      <c r="H106" s="136" t="str">
        <f ca="1">IF(B106="","",#REF!)</f>
        <v/>
      </c>
      <c r="I106" s="136" t="str">
        <f ca="1">IF(B106="","",#REF!)</f>
        <v/>
      </c>
      <c r="J106" s="136" t="str">
        <f ca="1">IF(B106="","",#REF!)</f>
        <v/>
      </c>
      <c r="K106" s="136" t="str">
        <f ca="1">IF(B106="","",#REF!)</f>
        <v/>
      </c>
      <c r="L106" s="136" t="str">
        <f ca="1">IF(C106="","",#REF!)</f>
        <v/>
      </c>
    </row>
    <row r="107" spans="1:12">
      <c r="A107" s="112">
        <v>96</v>
      </c>
      <c r="B107" s="134" t="str">
        <f t="shared" ca="1" si="3"/>
        <v/>
      </c>
      <c r="C107" s="109" t="str">
        <f t="shared" ca="1" si="4"/>
        <v/>
      </c>
      <c r="D107" s="101" t="str">
        <f ca="1">IF(ISERROR(OFFSET('HARGA SATUAN'!$D$6,MATCH(C107,'HARGA SATUAN'!$C$7:$C$1492,0),0)),"",OFFSET('HARGA SATUAN'!$D$6,MATCH(C107,'HARGA SATUAN'!$C$7:$C$1492,0),0))</f>
        <v/>
      </c>
      <c r="E107" s="101">
        <f ca="1">IF(B107="+","Unit",IF(ISERROR(OFFSET('HARGA SATUAN'!$E$6,MATCH(C107,'HARGA SATUAN'!$C$7:$C$1492,0),0)),"",OFFSET('HARGA SATUAN'!$E$6,MATCH(C107,'HARGA SATUAN'!$C$7:$C$1492,0),0)))</f>
        <v>0</v>
      </c>
      <c r="F107" s="138" t="str">
        <f t="shared" ca="1" si="5"/>
        <v/>
      </c>
      <c r="G107" s="41">
        <f ca="1">IF(ISERROR(OFFSET('HARGA SATUAN'!$I$6,MATCH(C107,'HARGA SATUAN'!$C$7:$C$1492,0),0)),"",OFFSET('HARGA SATUAN'!$I$6,MATCH(C107,'HARGA SATUAN'!$C$7:$C$1492,0),0))</f>
        <v>0</v>
      </c>
      <c r="H107" s="136" t="str">
        <f ca="1">IF(B107="","",#REF!)</f>
        <v/>
      </c>
      <c r="I107" s="136" t="str">
        <f ca="1">IF(B107="","",#REF!)</f>
        <v/>
      </c>
      <c r="J107" s="136" t="str">
        <f ca="1">IF(B107="","",#REF!)</f>
        <v/>
      </c>
      <c r="K107" s="136" t="str">
        <f ca="1">IF(B107="","",#REF!)</f>
        <v/>
      </c>
      <c r="L107" s="136" t="str">
        <f ca="1">IF(C107="","",#REF!)</f>
        <v/>
      </c>
    </row>
    <row r="108" spans="1:12">
      <c r="A108" s="112">
        <v>97</v>
      </c>
      <c r="B108" s="134" t="str">
        <f t="shared" ca="1" si="3"/>
        <v/>
      </c>
      <c r="C108" s="109" t="str">
        <f t="shared" ca="1" si="4"/>
        <v/>
      </c>
      <c r="D108" s="101" t="str">
        <f ca="1">IF(ISERROR(OFFSET('HARGA SATUAN'!$D$6,MATCH(C108,'HARGA SATUAN'!$C$7:$C$1492,0),0)),"",OFFSET('HARGA SATUAN'!$D$6,MATCH(C108,'HARGA SATUAN'!$C$7:$C$1492,0),0))</f>
        <v/>
      </c>
      <c r="E108" s="101">
        <f ca="1">IF(B108="+","Unit",IF(ISERROR(OFFSET('HARGA SATUAN'!$E$6,MATCH(C108,'HARGA SATUAN'!$C$7:$C$1492,0),0)),"",OFFSET('HARGA SATUAN'!$E$6,MATCH(C108,'HARGA SATUAN'!$C$7:$C$1492,0),0)))</f>
        <v>0</v>
      </c>
      <c r="F108" s="138" t="str">
        <f t="shared" ca="1" si="5"/>
        <v/>
      </c>
      <c r="G108" s="41">
        <f ca="1">IF(ISERROR(OFFSET('HARGA SATUAN'!$I$6,MATCH(C108,'HARGA SATUAN'!$C$7:$C$1492,0),0)),"",OFFSET('HARGA SATUAN'!$I$6,MATCH(C108,'HARGA SATUAN'!$C$7:$C$1492,0),0))</f>
        <v>0</v>
      </c>
      <c r="H108" s="136" t="str">
        <f ca="1">IF(B108="","",#REF!)</f>
        <v/>
      </c>
      <c r="I108" s="136" t="str">
        <f ca="1">IF(B108="","",#REF!)</f>
        <v/>
      </c>
      <c r="J108" s="136" t="str">
        <f ca="1">IF(B108="","",#REF!)</f>
        <v/>
      </c>
      <c r="K108" s="136" t="str">
        <f ca="1">IF(B108="","",#REF!)</f>
        <v/>
      </c>
      <c r="L108" s="136" t="str">
        <f ca="1">IF(C108="","",#REF!)</f>
        <v/>
      </c>
    </row>
    <row r="109" spans="1:12">
      <c r="A109" s="112">
        <v>98</v>
      </c>
      <c r="B109" s="134" t="str">
        <f t="shared" ca="1" si="3"/>
        <v/>
      </c>
      <c r="C109" s="109" t="str">
        <f t="shared" ca="1" si="4"/>
        <v/>
      </c>
      <c r="D109" s="101" t="str">
        <f ca="1">IF(ISERROR(OFFSET('HARGA SATUAN'!$D$6,MATCH(C109,'HARGA SATUAN'!$C$7:$C$1492,0),0)),"",OFFSET('HARGA SATUAN'!$D$6,MATCH(C109,'HARGA SATUAN'!$C$7:$C$1492,0),0))</f>
        <v/>
      </c>
      <c r="E109" s="101">
        <f ca="1">IF(B109="+","Unit",IF(ISERROR(OFFSET('HARGA SATUAN'!$E$6,MATCH(C109,'HARGA SATUAN'!$C$7:$C$1492,0),0)),"",OFFSET('HARGA SATUAN'!$E$6,MATCH(C109,'HARGA SATUAN'!$C$7:$C$1492,0),0)))</f>
        <v>0</v>
      </c>
      <c r="F109" s="138" t="str">
        <f t="shared" ca="1" si="5"/>
        <v/>
      </c>
      <c r="G109" s="41">
        <f ca="1">IF(ISERROR(OFFSET('HARGA SATUAN'!$I$6,MATCH(C109,'HARGA SATUAN'!$C$7:$C$1492,0),0)),"",OFFSET('HARGA SATUAN'!$I$6,MATCH(C109,'HARGA SATUAN'!$C$7:$C$1492,0),0))</f>
        <v>0</v>
      </c>
      <c r="H109" s="136" t="str">
        <f ca="1">IF(B109="","",#REF!)</f>
        <v/>
      </c>
      <c r="I109" s="136" t="str">
        <f ca="1">IF(B109="","",#REF!)</f>
        <v/>
      </c>
      <c r="J109" s="136" t="str">
        <f ca="1">IF(B109="","",#REF!)</f>
        <v/>
      </c>
      <c r="K109" s="136" t="str">
        <f ca="1">IF(B109="","",#REF!)</f>
        <v/>
      </c>
      <c r="L109" s="136" t="str">
        <f ca="1">IF(C109="","",#REF!)</f>
        <v/>
      </c>
    </row>
    <row r="110" spans="1:12">
      <c r="A110" s="112">
        <v>99</v>
      </c>
      <c r="B110" s="134" t="str">
        <f t="shared" ca="1" si="3"/>
        <v/>
      </c>
      <c r="C110" s="109" t="str">
        <f t="shared" ca="1" si="4"/>
        <v/>
      </c>
      <c r="D110" s="101" t="str">
        <f ca="1">IF(ISERROR(OFFSET('HARGA SATUAN'!$D$6,MATCH(C110,'HARGA SATUAN'!$C$7:$C$1492,0),0)),"",OFFSET('HARGA SATUAN'!$D$6,MATCH(C110,'HARGA SATUAN'!$C$7:$C$1492,0),0))</f>
        <v/>
      </c>
      <c r="E110" s="101">
        <f ca="1">IF(B110="+","Unit",IF(ISERROR(OFFSET('HARGA SATUAN'!$E$6,MATCH(C110,'HARGA SATUAN'!$C$7:$C$1492,0),0)),"",OFFSET('HARGA SATUAN'!$E$6,MATCH(C110,'HARGA SATUAN'!$C$7:$C$1492,0),0)))</f>
        <v>0</v>
      </c>
      <c r="F110" s="138" t="str">
        <f t="shared" ca="1" si="5"/>
        <v/>
      </c>
      <c r="G110" s="41">
        <f ca="1">IF(ISERROR(OFFSET('HARGA SATUAN'!$I$6,MATCH(C110,'HARGA SATUAN'!$C$7:$C$1492,0),0)),"",OFFSET('HARGA SATUAN'!$I$6,MATCH(C110,'HARGA SATUAN'!$C$7:$C$1492,0),0))</f>
        <v>0</v>
      </c>
      <c r="H110" s="136" t="str">
        <f ca="1">IF(B110="","",#REF!)</f>
        <v/>
      </c>
      <c r="I110" s="136" t="str">
        <f ca="1">IF(B110="","",#REF!)</f>
        <v/>
      </c>
      <c r="J110" s="136" t="str">
        <f ca="1">IF(B110="","",#REF!)</f>
        <v/>
      </c>
      <c r="K110" s="136" t="str">
        <f ca="1">IF(B110="","",#REF!)</f>
        <v/>
      </c>
      <c r="L110" s="136" t="str">
        <f ca="1">IF(C110="","",#REF!)</f>
        <v/>
      </c>
    </row>
    <row r="111" spans="1:12">
      <c r="A111" s="112">
        <v>100</v>
      </c>
      <c r="B111" s="134" t="str">
        <f t="shared" ca="1" si="3"/>
        <v/>
      </c>
      <c r="C111" s="109" t="str">
        <f t="shared" ca="1" si="4"/>
        <v/>
      </c>
      <c r="D111" s="101" t="str">
        <f ca="1">IF(ISERROR(OFFSET('HARGA SATUAN'!$D$6,MATCH(C111,'HARGA SATUAN'!$C$7:$C$1492,0),0)),"",OFFSET('HARGA SATUAN'!$D$6,MATCH(C111,'HARGA SATUAN'!$C$7:$C$1492,0),0))</f>
        <v/>
      </c>
      <c r="E111" s="101">
        <f ca="1">IF(B111="+","Unit",IF(ISERROR(OFFSET('HARGA SATUAN'!$E$6,MATCH(C111,'HARGA SATUAN'!$C$7:$C$1492,0),0)),"",OFFSET('HARGA SATUAN'!$E$6,MATCH(C111,'HARGA SATUAN'!$C$7:$C$1492,0),0)))</f>
        <v>0</v>
      </c>
      <c r="F111" s="138" t="str">
        <f t="shared" ca="1" si="5"/>
        <v/>
      </c>
      <c r="G111" s="41">
        <f ca="1">IF(ISERROR(OFFSET('HARGA SATUAN'!$I$6,MATCH(C111,'HARGA SATUAN'!$C$7:$C$1492,0),0)),"",OFFSET('HARGA SATUAN'!$I$6,MATCH(C111,'HARGA SATUAN'!$C$7:$C$1492,0),0))</f>
        <v>0</v>
      </c>
      <c r="H111" s="136" t="str">
        <f ca="1">IF(B111="","",#REF!)</f>
        <v/>
      </c>
      <c r="I111" s="136" t="str">
        <f ca="1">IF(B111="","",#REF!)</f>
        <v/>
      </c>
      <c r="J111" s="136" t="str">
        <f ca="1">IF(B111="","",#REF!)</f>
        <v/>
      </c>
      <c r="K111" s="136" t="str">
        <f ca="1">IF(B111="","",#REF!)</f>
        <v/>
      </c>
      <c r="L111" s="136" t="str">
        <f ca="1">IF(C111="","",#REF!)</f>
        <v/>
      </c>
    </row>
    <row r="112" spans="1:12">
      <c r="A112" s="112">
        <v>101</v>
      </c>
      <c r="B112" s="134" t="str">
        <f t="shared" ca="1" si="3"/>
        <v/>
      </c>
      <c r="C112" s="109" t="str">
        <f t="shared" ca="1" si="4"/>
        <v/>
      </c>
      <c r="D112" s="101" t="str">
        <f ca="1">IF(ISERROR(OFFSET('HARGA SATUAN'!$D$6,MATCH(C112,'HARGA SATUAN'!$C$7:$C$1492,0),0)),"",OFFSET('HARGA SATUAN'!$D$6,MATCH(C112,'HARGA SATUAN'!$C$7:$C$1492,0),0))</f>
        <v/>
      </c>
      <c r="E112" s="101">
        <f ca="1">IF(B112="+","Unit",IF(ISERROR(OFFSET('HARGA SATUAN'!$E$6,MATCH(C112,'HARGA SATUAN'!$C$7:$C$1492,0),0)),"",OFFSET('HARGA SATUAN'!$E$6,MATCH(C112,'HARGA SATUAN'!$C$7:$C$1492,0),0)))</f>
        <v>0</v>
      </c>
      <c r="F112" s="138" t="str">
        <f t="shared" ca="1" si="5"/>
        <v/>
      </c>
      <c r="G112" s="41">
        <f ca="1">IF(ISERROR(OFFSET('HARGA SATUAN'!$I$6,MATCH(C112,'HARGA SATUAN'!$C$7:$C$1492,0),0)),"",OFFSET('HARGA SATUAN'!$I$6,MATCH(C112,'HARGA SATUAN'!$C$7:$C$1492,0),0))</f>
        <v>0</v>
      </c>
      <c r="H112" s="136" t="str">
        <f ca="1">IF(B112="","",#REF!)</f>
        <v/>
      </c>
      <c r="I112" s="136" t="str">
        <f ca="1">IF(B112="","",#REF!)</f>
        <v/>
      </c>
      <c r="J112" s="136" t="str">
        <f ca="1">IF(B112="","",#REF!)</f>
        <v/>
      </c>
      <c r="K112" s="136" t="str">
        <f ca="1">IF(B112="","",#REF!)</f>
        <v/>
      </c>
      <c r="L112" s="136" t="str">
        <f ca="1">IF(C112="","",#REF!)</f>
        <v/>
      </c>
    </row>
    <row r="113" spans="1:12">
      <c r="A113" s="112">
        <v>102</v>
      </c>
      <c r="B113" s="134" t="str">
        <f t="shared" ca="1" si="3"/>
        <v/>
      </c>
      <c r="C113" s="109" t="str">
        <f t="shared" ca="1" si="4"/>
        <v/>
      </c>
      <c r="D113" s="101" t="str">
        <f ca="1">IF(ISERROR(OFFSET('HARGA SATUAN'!$D$6,MATCH(C113,'HARGA SATUAN'!$C$7:$C$1492,0),0)),"",OFFSET('HARGA SATUAN'!$D$6,MATCH(C113,'HARGA SATUAN'!$C$7:$C$1492,0),0))</f>
        <v/>
      </c>
      <c r="E113" s="101">
        <f ca="1">IF(B113="+","Unit",IF(ISERROR(OFFSET('HARGA SATUAN'!$E$6,MATCH(C113,'HARGA SATUAN'!$C$7:$C$1492,0),0)),"",OFFSET('HARGA SATUAN'!$E$6,MATCH(C113,'HARGA SATUAN'!$C$7:$C$1492,0),0)))</f>
        <v>0</v>
      </c>
      <c r="F113" s="138" t="str">
        <f t="shared" ca="1" si="5"/>
        <v/>
      </c>
      <c r="G113" s="41">
        <f ca="1">IF(ISERROR(OFFSET('HARGA SATUAN'!$I$6,MATCH(C113,'HARGA SATUAN'!$C$7:$C$1492,0),0)),"",OFFSET('HARGA SATUAN'!$I$6,MATCH(C113,'HARGA SATUAN'!$C$7:$C$1492,0),0))</f>
        <v>0</v>
      </c>
      <c r="H113" s="136" t="str">
        <f ca="1">IF(B113="","",#REF!)</f>
        <v/>
      </c>
      <c r="I113" s="136" t="str">
        <f ca="1">IF(B113="","",#REF!)</f>
        <v/>
      </c>
      <c r="J113" s="136" t="str">
        <f ca="1">IF(B113="","",#REF!)</f>
        <v/>
      </c>
      <c r="K113" s="136" t="str">
        <f ca="1">IF(B113="","",#REF!)</f>
        <v/>
      </c>
      <c r="L113" s="136" t="str">
        <f ca="1">IF(C113="","",#REF!)</f>
        <v/>
      </c>
    </row>
    <row r="114" spans="1:12">
      <c r="A114" s="112">
        <v>103</v>
      </c>
      <c r="B114" s="134" t="str">
        <f t="shared" ca="1" si="3"/>
        <v/>
      </c>
      <c r="C114" s="109" t="str">
        <f t="shared" ca="1" si="4"/>
        <v/>
      </c>
      <c r="D114" s="101" t="str">
        <f ca="1">IF(ISERROR(OFFSET('HARGA SATUAN'!$D$6,MATCH(C114,'HARGA SATUAN'!$C$7:$C$1492,0),0)),"",OFFSET('HARGA SATUAN'!$D$6,MATCH(C114,'HARGA SATUAN'!$C$7:$C$1492,0),0))</f>
        <v/>
      </c>
      <c r="E114" s="101">
        <f ca="1">IF(B114="+","Unit",IF(ISERROR(OFFSET('HARGA SATUAN'!$E$6,MATCH(C114,'HARGA SATUAN'!$C$7:$C$1492,0),0)),"",OFFSET('HARGA SATUAN'!$E$6,MATCH(C114,'HARGA SATUAN'!$C$7:$C$1492,0),0)))</f>
        <v>0</v>
      </c>
      <c r="F114" s="138" t="str">
        <f t="shared" ca="1" si="5"/>
        <v/>
      </c>
      <c r="G114" s="41">
        <f ca="1">IF(ISERROR(OFFSET('HARGA SATUAN'!$I$6,MATCH(C114,'HARGA SATUAN'!$C$7:$C$1492,0),0)),"",OFFSET('HARGA SATUAN'!$I$6,MATCH(C114,'HARGA SATUAN'!$C$7:$C$1492,0),0))</f>
        <v>0</v>
      </c>
      <c r="H114" s="136" t="str">
        <f ca="1">IF(B114="","",#REF!)</f>
        <v/>
      </c>
      <c r="I114" s="136" t="str">
        <f ca="1">IF(B114="","",#REF!)</f>
        <v/>
      </c>
      <c r="J114" s="136" t="str">
        <f ca="1">IF(B114="","",#REF!)</f>
        <v/>
      </c>
      <c r="K114" s="136" t="str">
        <f ca="1">IF(B114="","",#REF!)</f>
        <v/>
      </c>
      <c r="L114" s="136" t="str">
        <f ca="1">IF(C114="","",#REF!)</f>
        <v/>
      </c>
    </row>
    <row r="115" spans="1:12">
      <c r="A115" s="112">
        <v>104</v>
      </c>
      <c r="B115" s="134" t="str">
        <f t="shared" ca="1" si="3"/>
        <v/>
      </c>
      <c r="C115" s="109" t="str">
        <f t="shared" ca="1" si="4"/>
        <v/>
      </c>
      <c r="D115" s="101" t="str">
        <f ca="1">IF(ISERROR(OFFSET('HARGA SATUAN'!$D$6,MATCH(C115,'HARGA SATUAN'!$C$7:$C$1492,0),0)),"",OFFSET('HARGA SATUAN'!$D$6,MATCH(C115,'HARGA SATUAN'!$C$7:$C$1492,0),0))</f>
        <v/>
      </c>
      <c r="E115" s="101">
        <f ca="1">IF(B115="+","Unit",IF(ISERROR(OFFSET('HARGA SATUAN'!$E$6,MATCH(C115,'HARGA SATUAN'!$C$7:$C$1492,0),0)),"",OFFSET('HARGA SATUAN'!$E$6,MATCH(C115,'HARGA SATUAN'!$C$7:$C$1492,0),0)))</f>
        <v>0</v>
      </c>
      <c r="F115" s="138" t="str">
        <f t="shared" ca="1" si="5"/>
        <v/>
      </c>
      <c r="G115" s="41">
        <f ca="1">IF(ISERROR(OFFSET('HARGA SATUAN'!$I$6,MATCH(C115,'HARGA SATUAN'!$C$7:$C$1492,0),0)),"",OFFSET('HARGA SATUAN'!$I$6,MATCH(C115,'HARGA SATUAN'!$C$7:$C$1492,0),0))</f>
        <v>0</v>
      </c>
      <c r="H115" s="136" t="str">
        <f ca="1">IF(B115="","",#REF!)</f>
        <v/>
      </c>
      <c r="I115" s="136" t="str">
        <f ca="1">IF(B115="","",#REF!)</f>
        <v/>
      </c>
      <c r="J115" s="136" t="str">
        <f ca="1">IF(B115="","",#REF!)</f>
        <v/>
      </c>
      <c r="K115" s="136" t="str">
        <f ca="1">IF(B115="","",#REF!)</f>
        <v/>
      </c>
      <c r="L115" s="136" t="str">
        <f ca="1">IF(C115="","",#REF!)</f>
        <v/>
      </c>
    </row>
    <row r="116" spans="1:12">
      <c r="A116" s="112">
        <v>105</v>
      </c>
      <c r="B116" s="134" t="str">
        <f t="shared" ca="1" si="3"/>
        <v/>
      </c>
      <c r="C116" s="109" t="str">
        <f t="shared" ca="1" si="4"/>
        <v/>
      </c>
      <c r="D116" s="101" t="str">
        <f ca="1">IF(ISERROR(OFFSET('HARGA SATUAN'!$D$6,MATCH(C116,'HARGA SATUAN'!$C$7:$C$1492,0),0)),"",OFFSET('HARGA SATUAN'!$D$6,MATCH(C116,'HARGA SATUAN'!$C$7:$C$1492,0),0))</f>
        <v/>
      </c>
      <c r="E116" s="101">
        <f ca="1">IF(B116="+","Unit",IF(ISERROR(OFFSET('HARGA SATUAN'!$E$6,MATCH(C116,'HARGA SATUAN'!$C$7:$C$1492,0),0)),"",OFFSET('HARGA SATUAN'!$E$6,MATCH(C116,'HARGA SATUAN'!$C$7:$C$1492,0),0)))</f>
        <v>0</v>
      </c>
      <c r="F116" s="138" t="str">
        <f t="shared" ca="1" si="5"/>
        <v/>
      </c>
      <c r="G116" s="41">
        <f ca="1">IF(ISERROR(OFFSET('HARGA SATUAN'!$I$6,MATCH(C116,'HARGA SATUAN'!$C$7:$C$1492,0),0)),"",OFFSET('HARGA SATUAN'!$I$6,MATCH(C116,'HARGA SATUAN'!$C$7:$C$1492,0),0))</f>
        <v>0</v>
      </c>
      <c r="H116" s="136" t="str">
        <f ca="1">IF(B116="","",#REF!)</f>
        <v/>
      </c>
      <c r="I116" s="136" t="str">
        <f ca="1">IF(B116="","",#REF!)</f>
        <v/>
      </c>
      <c r="J116" s="136" t="str">
        <f ca="1">IF(B116="","",#REF!)</f>
        <v/>
      </c>
      <c r="K116" s="136" t="str">
        <f ca="1">IF(B116="","",#REF!)</f>
        <v/>
      </c>
      <c r="L116" s="136" t="str">
        <f ca="1">IF(C116="","",#REF!)</f>
        <v/>
      </c>
    </row>
    <row r="117" spans="1:12">
      <c r="A117" s="112">
        <v>106</v>
      </c>
      <c r="B117" s="134" t="str">
        <f t="shared" ca="1" si="3"/>
        <v/>
      </c>
      <c r="C117" s="109" t="str">
        <f t="shared" ca="1" si="4"/>
        <v/>
      </c>
      <c r="D117" s="101" t="str">
        <f ca="1">IF(ISERROR(OFFSET('HARGA SATUAN'!$D$6,MATCH(C117,'HARGA SATUAN'!$C$7:$C$1492,0),0)),"",OFFSET('HARGA SATUAN'!$D$6,MATCH(C117,'HARGA SATUAN'!$C$7:$C$1492,0),0))</f>
        <v/>
      </c>
      <c r="E117" s="101">
        <f ca="1">IF(B117="+","Unit",IF(ISERROR(OFFSET('HARGA SATUAN'!$E$6,MATCH(C117,'HARGA SATUAN'!$C$7:$C$1492,0),0)),"",OFFSET('HARGA SATUAN'!$E$6,MATCH(C117,'HARGA SATUAN'!$C$7:$C$1492,0),0)))</f>
        <v>0</v>
      </c>
      <c r="F117" s="138" t="str">
        <f t="shared" ca="1" si="5"/>
        <v/>
      </c>
      <c r="G117" s="41">
        <f ca="1">IF(ISERROR(OFFSET('HARGA SATUAN'!$I$6,MATCH(C117,'HARGA SATUAN'!$C$7:$C$1492,0),0)),"",OFFSET('HARGA SATUAN'!$I$6,MATCH(C117,'HARGA SATUAN'!$C$7:$C$1492,0),0))</f>
        <v>0</v>
      </c>
      <c r="H117" s="136" t="str">
        <f ca="1">IF(B117="","",#REF!)</f>
        <v/>
      </c>
      <c r="I117" s="136" t="str">
        <f ca="1">IF(B117="","",#REF!)</f>
        <v/>
      </c>
      <c r="J117" s="136" t="str">
        <f ca="1">IF(B117="","",#REF!)</f>
        <v/>
      </c>
      <c r="K117" s="136" t="str">
        <f ca="1">IF(B117="","",#REF!)</f>
        <v/>
      </c>
      <c r="L117" s="136" t="str">
        <f ca="1">IF(C117="","",#REF!)</f>
        <v/>
      </c>
    </row>
    <row r="118" spans="1:12">
      <c r="A118" s="112">
        <v>107</v>
      </c>
      <c r="B118" s="134" t="str">
        <f t="shared" ca="1" si="3"/>
        <v/>
      </c>
      <c r="C118" s="109" t="str">
        <f t="shared" ca="1" si="4"/>
        <v/>
      </c>
      <c r="D118" s="101" t="str">
        <f ca="1">IF(ISERROR(OFFSET('HARGA SATUAN'!$D$6,MATCH(C118,'HARGA SATUAN'!$C$7:$C$1492,0),0)),"",OFFSET('HARGA SATUAN'!$D$6,MATCH(C118,'HARGA SATUAN'!$C$7:$C$1492,0),0))</f>
        <v/>
      </c>
      <c r="E118" s="101">
        <f ca="1">IF(B118="+","Unit",IF(ISERROR(OFFSET('HARGA SATUAN'!$E$6,MATCH(C118,'HARGA SATUAN'!$C$7:$C$1492,0),0)),"",OFFSET('HARGA SATUAN'!$E$6,MATCH(C118,'HARGA SATUAN'!$C$7:$C$1492,0),0)))</f>
        <v>0</v>
      </c>
      <c r="F118" s="138" t="str">
        <f t="shared" ca="1" si="5"/>
        <v/>
      </c>
      <c r="G118" s="41">
        <f ca="1">IF(ISERROR(OFFSET('HARGA SATUAN'!$I$6,MATCH(C118,'HARGA SATUAN'!$C$7:$C$1492,0),0)),"",OFFSET('HARGA SATUAN'!$I$6,MATCH(C118,'HARGA SATUAN'!$C$7:$C$1492,0),0))</f>
        <v>0</v>
      </c>
      <c r="H118" s="136" t="str">
        <f ca="1">IF(B118="","",#REF!)</f>
        <v/>
      </c>
      <c r="I118" s="136" t="str">
        <f ca="1">IF(B118="","",#REF!)</f>
        <v/>
      </c>
      <c r="J118" s="136" t="str">
        <f ca="1">IF(B118="","",#REF!)</f>
        <v/>
      </c>
      <c r="K118" s="136" t="str">
        <f ca="1">IF(B118="","",#REF!)</f>
        <v/>
      </c>
      <c r="L118" s="136" t="str">
        <f ca="1">IF(C118="","",#REF!)</f>
        <v/>
      </c>
    </row>
    <row r="119" spans="1:12">
      <c r="A119" s="112">
        <v>108</v>
      </c>
      <c r="B119" s="134" t="str">
        <f t="shared" ca="1" si="3"/>
        <v/>
      </c>
      <c r="C119" s="109" t="str">
        <f t="shared" ca="1" si="4"/>
        <v/>
      </c>
      <c r="D119" s="101" t="str">
        <f ca="1">IF(ISERROR(OFFSET('HARGA SATUAN'!$D$6,MATCH(C119,'HARGA SATUAN'!$C$7:$C$1492,0),0)),"",OFFSET('HARGA SATUAN'!$D$6,MATCH(C119,'HARGA SATUAN'!$C$7:$C$1492,0),0))</f>
        <v/>
      </c>
      <c r="E119" s="101">
        <f ca="1">IF(B119="+","Unit",IF(ISERROR(OFFSET('HARGA SATUAN'!$E$6,MATCH(C119,'HARGA SATUAN'!$C$7:$C$1492,0),0)),"",OFFSET('HARGA SATUAN'!$E$6,MATCH(C119,'HARGA SATUAN'!$C$7:$C$1492,0),0)))</f>
        <v>0</v>
      </c>
      <c r="F119" s="138" t="str">
        <f t="shared" ca="1" si="5"/>
        <v/>
      </c>
      <c r="G119" s="41">
        <f ca="1">IF(ISERROR(OFFSET('HARGA SATUAN'!$I$6,MATCH(C119,'HARGA SATUAN'!$C$7:$C$1492,0),0)),"",OFFSET('HARGA SATUAN'!$I$6,MATCH(C119,'HARGA SATUAN'!$C$7:$C$1492,0),0))</f>
        <v>0</v>
      </c>
      <c r="H119" s="136" t="str">
        <f ca="1">IF(B119="","",#REF!)</f>
        <v/>
      </c>
      <c r="I119" s="136" t="str">
        <f ca="1">IF(B119="","",#REF!)</f>
        <v/>
      </c>
      <c r="J119" s="136" t="str">
        <f ca="1">IF(B119="","",#REF!)</f>
        <v/>
      </c>
      <c r="K119" s="136" t="str">
        <f ca="1">IF(B119="","",#REF!)</f>
        <v/>
      </c>
      <c r="L119" s="136" t="str">
        <f ca="1">IF(C119="","",#REF!)</f>
        <v/>
      </c>
    </row>
    <row r="120" spans="1:12">
      <c r="A120" s="112">
        <v>109</v>
      </c>
      <c r="B120" s="134" t="str">
        <f t="shared" ca="1" si="3"/>
        <v/>
      </c>
      <c r="C120" s="109" t="str">
        <f t="shared" ca="1" si="4"/>
        <v/>
      </c>
      <c r="D120" s="101" t="str">
        <f ca="1">IF(ISERROR(OFFSET('HARGA SATUAN'!$D$6,MATCH(C120,'HARGA SATUAN'!$C$7:$C$1492,0),0)),"",OFFSET('HARGA SATUAN'!$D$6,MATCH(C120,'HARGA SATUAN'!$C$7:$C$1492,0),0))</f>
        <v/>
      </c>
      <c r="E120" s="101">
        <f ca="1">IF(B120="+","Unit",IF(ISERROR(OFFSET('HARGA SATUAN'!$E$6,MATCH(C120,'HARGA SATUAN'!$C$7:$C$1492,0),0)),"",OFFSET('HARGA SATUAN'!$E$6,MATCH(C120,'HARGA SATUAN'!$C$7:$C$1492,0),0)))</f>
        <v>0</v>
      </c>
      <c r="F120" s="138" t="str">
        <f t="shared" ca="1" si="5"/>
        <v/>
      </c>
      <c r="G120" s="41">
        <f ca="1">IF(ISERROR(OFFSET('HARGA SATUAN'!$I$6,MATCH(C120,'HARGA SATUAN'!$C$7:$C$1492,0),0)),"",OFFSET('HARGA SATUAN'!$I$6,MATCH(C120,'HARGA SATUAN'!$C$7:$C$1492,0),0))</f>
        <v>0</v>
      </c>
      <c r="H120" s="136" t="str">
        <f ca="1">IF(B120="","",#REF!)</f>
        <v/>
      </c>
      <c r="I120" s="136" t="str">
        <f ca="1">IF(B120="","",#REF!)</f>
        <v/>
      </c>
      <c r="J120" s="136" t="str">
        <f ca="1">IF(B120="","",#REF!)</f>
        <v/>
      </c>
      <c r="K120" s="136" t="str">
        <f ca="1">IF(B120="","",#REF!)</f>
        <v/>
      </c>
      <c r="L120" s="136" t="str">
        <f ca="1">IF(C120="","",#REF!)</f>
        <v/>
      </c>
    </row>
    <row r="121" spans="1:12">
      <c r="A121" s="112">
        <v>110</v>
      </c>
      <c r="B121" s="134" t="str">
        <f t="shared" ca="1" si="3"/>
        <v/>
      </c>
      <c r="C121" s="109" t="str">
        <f t="shared" ca="1" si="4"/>
        <v/>
      </c>
      <c r="D121" s="101" t="str">
        <f ca="1">IF(ISERROR(OFFSET('HARGA SATUAN'!$D$6,MATCH(C121,'HARGA SATUAN'!$C$7:$C$1492,0),0)),"",OFFSET('HARGA SATUAN'!$D$6,MATCH(C121,'HARGA SATUAN'!$C$7:$C$1492,0),0))</f>
        <v/>
      </c>
      <c r="E121" s="101">
        <f ca="1">IF(B121="+","Unit",IF(ISERROR(OFFSET('HARGA SATUAN'!$E$6,MATCH(C121,'HARGA SATUAN'!$C$7:$C$1492,0),0)),"",OFFSET('HARGA SATUAN'!$E$6,MATCH(C121,'HARGA SATUAN'!$C$7:$C$1492,0),0)))</f>
        <v>0</v>
      </c>
      <c r="F121" s="138" t="str">
        <f t="shared" ca="1" si="5"/>
        <v/>
      </c>
      <c r="G121" s="41">
        <f ca="1">IF(ISERROR(OFFSET('HARGA SATUAN'!$I$6,MATCH(C121,'HARGA SATUAN'!$C$7:$C$1492,0),0)),"",OFFSET('HARGA SATUAN'!$I$6,MATCH(C121,'HARGA SATUAN'!$C$7:$C$1492,0),0))</f>
        <v>0</v>
      </c>
      <c r="H121" s="136" t="str">
        <f ca="1">IF(B121="","",#REF!)</f>
        <v/>
      </c>
      <c r="I121" s="136" t="str">
        <f ca="1">IF(B121="","",#REF!)</f>
        <v/>
      </c>
      <c r="J121" s="136" t="str">
        <f ca="1">IF(B121="","",#REF!)</f>
        <v/>
      </c>
      <c r="K121" s="136" t="str">
        <f ca="1">IF(B121="","",#REF!)</f>
        <v/>
      </c>
      <c r="L121" s="136" t="str">
        <f ca="1">IF(C121="","",#REF!)</f>
        <v/>
      </c>
    </row>
    <row r="122" spans="1:12">
      <c r="A122" s="112">
        <v>111</v>
      </c>
      <c r="B122" s="134" t="str">
        <f t="shared" ca="1" si="3"/>
        <v/>
      </c>
      <c r="C122" s="109" t="str">
        <f t="shared" ca="1" si="4"/>
        <v/>
      </c>
      <c r="D122" s="101" t="str">
        <f ca="1">IF(ISERROR(OFFSET('HARGA SATUAN'!$D$6,MATCH(C122,'HARGA SATUAN'!$C$7:$C$1492,0),0)),"",OFFSET('HARGA SATUAN'!$D$6,MATCH(C122,'HARGA SATUAN'!$C$7:$C$1492,0),0))</f>
        <v/>
      </c>
      <c r="E122" s="101">
        <f ca="1">IF(B122="+","Unit",IF(ISERROR(OFFSET('HARGA SATUAN'!$E$6,MATCH(C122,'HARGA SATUAN'!$C$7:$C$1492,0),0)),"",OFFSET('HARGA SATUAN'!$E$6,MATCH(C122,'HARGA SATUAN'!$C$7:$C$1492,0),0)))</f>
        <v>0</v>
      </c>
      <c r="F122" s="138" t="str">
        <f t="shared" ca="1" si="5"/>
        <v/>
      </c>
      <c r="G122" s="41">
        <f ca="1">IF(ISERROR(OFFSET('HARGA SATUAN'!$I$6,MATCH(C122,'HARGA SATUAN'!$C$7:$C$1492,0),0)),"",OFFSET('HARGA SATUAN'!$I$6,MATCH(C122,'HARGA SATUAN'!$C$7:$C$1492,0),0))</f>
        <v>0</v>
      </c>
      <c r="H122" s="136" t="str">
        <f ca="1">IF(B122="","",#REF!)</f>
        <v/>
      </c>
      <c r="I122" s="136" t="str">
        <f ca="1">IF(B122="","",#REF!)</f>
        <v/>
      </c>
      <c r="J122" s="136" t="str">
        <f ca="1">IF(B122="","",#REF!)</f>
        <v/>
      </c>
      <c r="K122" s="136" t="str">
        <f ca="1">IF(B122="","",#REF!)</f>
        <v/>
      </c>
      <c r="L122" s="136" t="str">
        <f ca="1">IF(C122="","",#REF!)</f>
        <v/>
      </c>
    </row>
    <row r="123" spans="1:12">
      <c r="A123" s="112">
        <v>112</v>
      </c>
      <c r="B123" s="134" t="str">
        <f t="shared" ca="1" si="3"/>
        <v/>
      </c>
      <c r="C123" s="109" t="str">
        <f t="shared" ca="1" si="4"/>
        <v/>
      </c>
      <c r="D123" s="101" t="str">
        <f ca="1">IF(ISERROR(OFFSET('HARGA SATUAN'!$D$6,MATCH(C123,'HARGA SATUAN'!$C$7:$C$1492,0),0)),"",OFFSET('HARGA SATUAN'!$D$6,MATCH(C123,'HARGA SATUAN'!$C$7:$C$1492,0),0))</f>
        <v/>
      </c>
      <c r="E123" s="101">
        <f ca="1">IF(B123="+","Unit",IF(ISERROR(OFFSET('HARGA SATUAN'!$E$6,MATCH(C123,'HARGA SATUAN'!$C$7:$C$1492,0),0)),"",OFFSET('HARGA SATUAN'!$E$6,MATCH(C123,'HARGA SATUAN'!$C$7:$C$1492,0),0)))</f>
        <v>0</v>
      </c>
      <c r="F123" s="138" t="str">
        <f t="shared" ca="1" si="5"/>
        <v/>
      </c>
      <c r="G123" s="41">
        <f ca="1">IF(ISERROR(OFFSET('HARGA SATUAN'!$I$6,MATCH(C123,'HARGA SATUAN'!$C$7:$C$1492,0),0)),"",OFFSET('HARGA SATUAN'!$I$6,MATCH(C123,'HARGA SATUAN'!$C$7:$C$1492,0),0))</f>
        <v>0</v>
      </c>
      <c r="H123" s="136" t="str">
        <f ca="1">IF(B123="","",#REF!)</f>
        <v/>
      </c>
      <c r="I123" s="136" t="str">
        <f ca="1">IF(B123="","",#REF!)</f>
        <v/>
      </c>
      <c r="J123" s="136" t="str">
        <f ca="1">IF(B123="","",#REF!)</f>
        <v/>
      </c>
      <c r="K123" s="136" t="str">
        <f ca="1">IF(B123="","",#REF!)</f>
        <v/>
      </c>
      <c r="L123" s="136" t="str">
        <f ca="1">IF(C123="","",#REF!)</f>
        <v/>
      </c>
    </row>
    <row r="124" spans="1:12">
      <c r="A124" s="112">
        <v>113</v>
      </c>
      <c r="B124" s="134" t="str">
        <f t="shared" ca="1" si="3"/>
        <v/>
      </c>
      <c r="C124" s="109" t="str">
        <f t="shared" ca="1" si="4"/>
        <v/>
      </c>
      <c r="D124" s="101" t="str">
        <f ca="1">IF(ISERROR(OFFSET('HARGA SATUAN'!$D$6,MATCH(C124,'HARGA SATUAN'!$C$7:$C$1492,0),0)),"",OFFSET('HARGA SATUAN'!$D$6,MATCH(C124,'HARGA SATUAN'!$C$7:$C$1492,0),0))</f>
        <v/>
      </c>
      <c r="E124" s="101">
        <f ca="1">IF(B124="+","Unit",IF(ISERROR(OFFSET('HARGA SATUAN'!$E$6,MATCH(C124,'HARGA SATUAN'!$C$7:$C$1492,0),0)),"",OFFSET('HARGA SATUAN'!$E$6,MATCH(C124,'HARGA SATUAN'!$C$7:$C$1492,0),0)))</f>
        <v>0</v>
      </c>
      <c r="F124" s="138" t="str">
        <f t="shared" ca="1" si="5"/>
        <v/>
      </c>
      <c r="G124" s="41">
        <f ca="1">IF(ISERROR(OFFSET('HARGA SATUAN'!$I$6,MATCH(C124,'HARGA SATUAN'!$C$7:$C$1492,0),0)),"",OFFSET('HARGA SATUAN'!$I$6,MATCH(C124,'HARGA SATUAN'!$C$7:$C$1492,0),0))</f>
        <v>0</v>
      </c>
      <c r="H124" s="136" t="str">
        <f ca="1">IF(B124="","",#REF!)</f>
        <v/>
      </c>
      <c r="I124" s="136" t="str">
        <f ca="1">IF(B124="","",#REF!)</f>
        <v/>
      </c>
      <c r="J124" s="136" t="str">
        <f ca="1">IF(B124="","",#REF!)</f>
        <v/>
      </c>
      <c r="K124" s="136" t="str">
        <f ca="1">IF(B124="","",#REF!)</f>
        <v/>
      </c>
      <c r="L124" s="136" t="str">
        <f ca="1">IF(C124="","",#REF!)</f>
        <v/>
      </c>
    </row>
    <row r="125" spans="1:12">
      <c r="A125" s="112">
        <v>114</v>
      </c>
      <c r="B125" s="134" t="str">
        <f t="shared" ca="1" si="3"/>
        <v/>
      </c>
      <c r="C125" s="109" t="str">
        <f t="shared" ca="1" si="4"/>
        <v/>
      </c>
      <c r="D125" s="101" t="str">
        <f ca="1">IF(ISERROR(OFFSET('HARGA SATUAN'!$D$6,MATCH(C125,'HARGA SATUAN'!$C$7:$C$1492,0),0)),"",OFFSET('HARGA SATUAN'!$D$6,MATCH(C125,'HARGA SATUAN'!$C$7:$C$1492,0),0))</f>
        <v/>
      </c>
      <c r="E125" s="101">
        <f ca="1">IF(B125="+","Unit",IF(ISERROR(OFFSET('HARGA SATUAN'!$E$6,MATCH(C125,'HARGA SATUAN'!$C$7:$C$1492,0),0)),"",OFFSET('HARGA SATUAN'!$E$6,MATCH(C125,'HARGA SATUAN'!$C$7:$C$1492,0),0)))</f>
        <v>0</v>
      </c>
      <c r="F125" s="138" t="str">
        <f t="shared" ca="1" si="5"/>
        <v/>
      </c>
      <c r="G125" s="41">
        <f ca="1">IF(ISERROR(OFFSET('HARGA SATUAN'!$I$6,MATCH(C125,'HARGA SATUAN'!$C$7:$C$1492,0),0)),"",OFFSET('HARGA SATUAN'!$I$6,MATCH(C125,'HARGA SATUAN'!$C$7:$C$1492,0),0))</f>
        <v>0</v>
      </c>
      <c r="H125" s="136" t="str">
        <f ca="1">IF(B125="","",#REF!)</f>
        <v/>
      </c>
      <c r="I125" s="136" t="str">
        <f ca="1">IF(B125="","",#REF!)</f>
        <v/>
      </c>
      <c r="J125" s="136" t="str">
        <f ca="1">IF(B125="","",#REF!)</f>
        <v/>
      </c>
      <c r="K125" s="136" t="str">
        <f ca="1">IF(B125="","",#REF!)</f>
        <v/>
      </c>
      <c r="L125" s="136" t="str">
        <f ca="1">IF(C125="","",#REF!)</f>
        <v/>
      </c>
    </row>
    <row r="126" spans="1:12">
      <c r="A126" s="112">
        <v>115</v>
      </c>
      <c r="B126" s="134" t="str">
        <f t="shared" ca="1" si="3"/>
        <v/>
      </c>
      <c r="C126" s="109" t="str">
        <f t="shared" ca="1" si="4"/>
        <v/>
      </c>
      <c r="D126" s="101" t="str">
        <f ca="1">IF(ISERROR(OFFSET('HARGA SATUAN'!$D$6,MATCH(C126,'HARGA SATUAN'!$C$7:$C$1492,0),0)),"",OFFSET('HARGA SATUAN'!$D$6,MATCH(C126,'HARGA SATUAN'!$C$7:$C$1492,0),0))</f>
        <v/>
      </c>
      <c r="E126" s="101">
        <f ca="1">IF(B126="+","Unit",IF(ISERROR(OFFSET('HARGA SATUAN'!$E$6,MATCH(C126,'HARGA SATUAN'!$C$7:$C$1492,0),0)),"",OFFSET('HARGA SATUAN'!$E$6,MATCH(C126,'HARGA SATUAN'!$C$7:$C$1492,0),0)))</f>
        <v>0</v>
      </c>
      <c r="F126" s="138" t="str">
        <f t="shared" ca="1" si="5"/>
        <v/>
      </c>
      <c r="G126" s="41">
        <f ca="1">IF(ISERROR(OFFSET('HARGA SATUAN'!$I$6,MATCH(C126,'HARGA SATUAN'!$C$7:$C$1492,0),0)),"",OFFSET('HARGA SATUAN'!$I$6,MATCH(C126,'HARGA SATUAN'!$C$7:$C$1492,0),0))</f>
        <v>0</v>
      </c>
      <c r="H126" s="136" t="str">
        <f ca="1">IF(B126="","",#REF!)</f>
        <v/>
      </c>
      <c r="I126" s="136" t="str">
        <f ca="1">IF(B126="","",#REF!)</f>
        <v/>
      </c>
      <c r="J126" s="136" t="str">
        <f ca="1">IF(B126="","",#REF!)</f>
        <v/>
      </c>
      <c r="K126" s="136" t="str">
        <f ca="1">IF(B126="","",#REF!)</f>
        <v/>
      </c>
      <c r="L126" s="136" t="str">
        <f ca="1">IF(C126="","",#REF!)</f>
        <v/>
      </c>
    </row>
    <row r="127" spans="1:12">
      <c r="A127" s="112">
        <v>116</v>
      </c>
      <c r="B127" s="134" t="str">
        <f t="shared" ca="1" si="3"/>
        <v/>
      </c>
      <c r="C127" s="109" t="str">
        <f t="shared" ca="1" si="4"/>
        <v/>
      </c>
      <c r="D127" s="101" t="str">
        <f ca="1">IF(ISERROR(OFFSET('HARGA SATUAN'!$D$6,MATCH(C127,'HARGA SATUAN'!$C$7:$C$1492,0),0)),"",OFFSET('HARGA SATUAN'!$D$6,MATCH(C127,'HARGA SATUAN'!$C$7:$C$1492,0),0))</f>
        <v/>
      </c>
      <c r="E127" s="101">
        <f ca="1">IF(B127="+","Unit",IF(ISERROR(OFFSET('HARGA SATUAN'!$E$6,MATCH(C127,'HARGA SATUAN'!$C$7:$C$1492,0),0)),"",OFFSET('HARGA SATUAN'!$E$6,MATCH(C127,'HARGA SATUAN'!$C$7:$C$1492,0),0)))</f>
        <v>0</v>
      </c>
      <c r="F127" s="138" t="str">
        <f t="shared" ca="1" si="5"/>
        <v/>
      </c>
      <c r="G127" s="41">
        <f ca="1">IF(ISERROR(OFFSET('HARGA SATUAN'!$I$6,MATCH(C127,'HARGA SATUAN'!$C$7:$C$1492,0),0)),"",OFFSET('HARGA SATUAN'!$I$6,MATCH(C127,'HARGA SATUAN'!$C$7:$C$1492,0),0))</f>
        <v>0</v>
      </c>
      <c r="H127" s="136" t="str">
        <f ca="1">IF(B127="","",#REF!)</f>
        <v/>
      </c>
      <c r="I127" s="136" t="str">
        <f ca="1">IF(B127="","",#REF!)</f>
        <v/>
      </c>
      <c r="J127" s="136" t="str">
        <f ca="1">IF(B127="","",#REF!)</f>
        <v/>
      </c>
      <c r="K127" s="136" t="str">
        <f ca="1">IF(B127="","",#REF!)</f>
        <v/>
      </c>
      <c r="L127" s="136" t="str">
        <f ca="1">IF(C127="","",#REF!)</f>
        <v/>
      </c>
    </row>
    <row r="128" spans="1:12">
      <c r="A128" s="112">
        <v>117</v>
      </c>
      <c r="B128" s="134" t="str">
        <f t="shared" ca="1" si="3"/>
        <v/>
      </c>
      <c r="C128" s="109" t="str">
        <f t="shared" ca="1" si="4"/>
        <v/>
      </c>
      <c r="D128" s="101" t="str">
        <f ca="1">IF(ISERROR(OFFSET('HARGA SATUAN'!$D$6,MATCH(C128,'HARGA SATUAN'!$C$7:$C$1492,0),0)),"",OFFSET('HARGA SATUAN'!$D$6,MATCH(C128,'HARGA SATUAN'!$C$7:$C$1492,0),0))</f>
        <v/>
      </c>
      <c r="E128" s="101">
        <f ca="1">IF(B128="+","Unit",IF(ISERROR(OFFSET('HARGA SATUAN'!$E$6,MATCH(C128,'HARGA SATUAN'!$C$7:$C$1492,0),0)),"",OFFSET('HARGA SATUAN'!$E$6,MATCH(C128,'HARGA SATUAN'!$C$7:$C$1492,0),0)))</f>
        <v>0</v>
      </c>
      <c r="F128" s="138" t="str">
        <f t="shared" ca="1" si="5"/>
        <v/>
      </c>
      <c r="G128" s="41">
        <f ca="1">IF(ISERROR(OFFSET('HARGA SATUAN'!$I$6,MATCH(C128,'HARGA SATUAN'!$C$7:$C$1492,0),0)),"",OFFSET('HARGA SATUAN'!$I$6,MATCH(C128,'HARGA SATUAN'!$C$7:$C$1492,0),0))</f>
        <v>0</v>
      </c>
      <c r="H128" s="136" t="str">
        <f ca="1">IF(B128="","",#REF!)</f>
        <v/>
      </c>
      <c r="I128" s="136" t="str">
        <f ca="1">IF(B128="","",#REF!)</f>
        <v/>
      </c>
      <c r="J128" s="136" t="str">
        <f ca="1">IF(B128="","",#REF!)</f>
        <v/>
      </c>
      <c r="K128" s="136" t="str">
        <f ca="1">IF(B128="","",#REF!)</f>
        <v/>
      </c>
      <c r="L128" s="136" t="str">
        <f ca="1">IF(C128="","",#REF!)</f>
        <v/>
      </c>
    </row>
    <row r="129" spans="1:12">
      <c r="A129" s="112">
        <v>118</v>
      </c>
      <c r="B129" s="134" t="str">
        <f t="shared" ca="1" si="3"/>
        <v/>
      </c>
      <c r="C129" s="109" t="str">
        <f t="shared" ca="1" si="4"/>
        <v/>
      </c>
      <c r="D129" s="101" t="str">
        <f ca="1">IF(ISERROR(OFFSET('HARGA SATUAN'!$D$6,MATCH(C129,'HARGA SATUAN'!$C$7:$C$1492,0),0)),"",OFFSET('HARGA SATUAN'!$D$6,MATCH(C129,'HARGA SATUAN'!$C$7:$C$1492,0),0))</f>
        <v/>
      </c>
      <c r="E129" s="101">
        <f ca="1">IF(B129="+","Unit",IF(ISERROR(OFFSET('HARGA SATUAN'!$E$6,MATCH(C129,'HARGA SATUAN'!$C$7:$C$1492,0),0)),"",OFFSET('HARGA SATUAN'!$E$6,MATCH(C129,'HARGA SATUAN'!$C$7:$C$1492,0),0)))</f>
        <v>0</v>
      </c>
      <c r="F129" s="138" t="str">
        <f t="shared" ca="1" si="5"/>
        <v/>
      </c>
      <c r="G129" s="41">
        <f ca="1">IF(ISERROR(OFFSET('HARGA SATUAN'!$I$6,MATCH(C129,'HARGA SATUAN'!$C$7:$C$1492,0),0)),"",OFFSET('HARGA SATUAN'!$I$6,MATCH(C129,'HARGA SATUAN'!$C$7:$C$1492,0),0))</f>
        <v>0</v>
      </c>
      <c r="H129" s="136" t="str">
        <f ca="1">IF(B129="","",#REF!)</f>
        <v/>
      </c>
      <c r="I129" s="136" t="str">
        <f ca="1">IF(B129="","",#REF!)</f>
        <v/>
      </c>
      <c r="J129" s="136" t="str">
        <f ca="1">IF(B129="","",#REF!)</f>
        <v/>
      </c>
      <c r="K129" s="136" t="str">
        <f ca="1">IF(B129="","",#REF!)</f>
        <v/>
      </c>
      <c r="L129" s="136" t="str">
        <f ca="1">IF(C129="","",#REF!)</f>
        <v/>
      </c>
    </row>
    <row r="130" spans="1:12">
      <c r="A130" s="112">
        <v>119</v>
      </c>
      <c r="B130" s="134" t="str">
        <f t="shared" ca="1" si="3"/>
        <v/>
      </c>
      <c r="C130" s="109" t="str">
        <f t="shared" ca="1" si="4"/>
        <v/>
      </c>
      <c r="D130" s="101" t="str">
        <f ca="1">IF(ISERROR(OFFSET('HARGA SATUAN'!$D$6,MATCH(C130,'HARGA SATUAN'!$C$7:$C$1492,0),0)),"",OFFSET('HARGA SATUAN'!$D$6,MATCH(C130,'HARGA SATUAN'!$C$7:$C$1492,0),0))</f>
        <v/>
      </c>
      <c r="E130" s="101">
        <f ca="1">IF(B130="+","Unit",IF(ISERROR(OFFSET('HARGA SATUAN'!$E$6,MATCH(C130,'HARGA SATUAN'!$C$7:$C$1492,0),0)),"",OFFSET('HARGA SATUAN'!$E$6,MATCH(C130,'HARGA SATUAN'!$C$7:$C$1492,0),0)))</f>
        <v>0</v>
      </c>
      <c r="F130" s="138" t="str">
        <f t="shared" ca="1" si="5"/>
        <v/>
      </c>
      <c r="G130" s="41">
        <f ca="1">IF(ISERROR(OFFSET('HARGA SATUAN'!$I$6,MATCH(C130,'HARGA SATUAN'!$C$7:$C$1492,0),0)),"",OFFSET('HARGA SATUAN'!$I$6,MATCH(C130,'HARGA SATUAN'!$C$7:$C$1492,0),0))</f>
        <v>0</v>
      </c>
      <c r="H130" s="136" t="str">
        <f ca="1">IF(B130="","",#REF!)</f>
        <v/>
      </c>
      <c r="I130" s="136" t="str">
        <f ca="1">IF(B130="","",#REF!)</f>
        <v/>
      </c>
      <c r="J130" s="136" t="str">
        <f ca="1">IF(B130="","",#REF!)</f>
        <v/>
      </c>
      <c r="K130" s="136" t="str">
        <f ca="1">IF(B130="","",#REF!)</f>
        <v/>
      </c>
      <c r="L130" s="136" t="str">
        <f ca="1">IF(C130="","",#REF!)</f>
        <v/>
      </c>
    </row>
    <row r="131" spans="1:12">
      <c r="A131" s="112">
        <v>120</v>
      </c>
      <c r="B131" s="134" t="str">
        <f t="shared" ca="1" si="3"/>
        <v/>
      </c>
      <c r="C131" s="109" t="str">
        <f t="shared" ca="1" si="4"/>
        <v/>
      </c>
      <c r="D131" s="101" t="str">
        <f ca="1">IF(ISERROR(OFFSET('HARGA SATUAN'!$D$6,MATCH(C131,'HARGA SATUAN'!$C$7:$C$1492,0),0)),"",OFFSET('HARGA SATUAN'!$D$6,MATCH(C131,'HARGA SATUAN'!$C$7:$C$1492,0),0))</f>
        <v/>
      </c>
      <c r="E131" s="101">
        <f ca="1">IF(B131="+","Unit",IF(ISERROR(OFFSET('HARGA SATUAN'!$E$6,MATCH(C131,'HARGA SATUAN'!$C$7:$C$1492,0),0)),"",OFFSET('HARGA SATUAN'!$E$6,MATCH(C131,'HARGA SATUAN'!$C$7:$C$1492,0),0)))</f>
        <v>0</v>
      </c>
      <c r="F131" s="138" t="str">
        <f t="shared" ca="1" si="5"/>
        <v/>
      </c>
      <c r="G131" s="41">
        <f ca="1">IF(ISERROR(OFFSET('HARGA SATUAN'!$I$6,MATCH(C131,'HARGA SATUAN'!$C$7:$C$1492,0),0)),"",OFFSET('HARGA SATUAN'!$I$6,MATCH(C131,'HARGA SATUAN'!$C$7:$C$1492,0),0))</f>
        <v>0</v>
      </c>
      <c r="H131" s="136" t="str">
        <f ca="1">IF(B131="","",#REF!)</f>
        <v/>
      </c>
      <c r="I131" s="136" t="str">
        <f ca="1">IF(B131="","",#REF!)</f>
        <v/>
      </c>
      <c r="J131" s="136" t="str">
        <f ca="1">IF(B131="","",#REF!)</f>
        <v/>
      </c>
      <c r="K131" s="136" t="str">
        <f ca="1">IF(B131="","",#REF!)</f>
        <v/>
      </c>
      <c r="L131" s="136" t="str">
        <f ca="1">IF(C131="","",#REF!)</f>
        <v/>
      </c>
    </row>
    <row r="132" spans="1:12">
      <c r="A132" s="112">
        <v>121</v>
      </c>
      <c r="B132" s="134" t="str">
        <f t="shared" ca="1" si="3"/>
        <v/>
      </c>
      <c r="C132" s="109" t="str">
        <f t="shared" ca="1" si="4"/>
        <v/>
      </c>
      <c r="D132" s="101" t="str">
        <f ca="1">IF(ISERROR(OFFSET('HARGA SATUAN'!$D$6,MATCH(C132,'HARGA SATUAN'!$C$7:$C$1492,0),0)),"",OFFSET('HARGA SATUAN'!$D$6,MATCH(C132,'HARGA SATUAN'!$C$7:$C$1492,0),0))</f>
        <v/>
      </c>
      <c r="E132" s="101">
        <f ca="1">IF(B132="+","Unit",IF(ISERROR(OFFSET('HARGA SATUAN'!$E$6,MATCH(C132,'HARGA SATUAN'!$C$7:$C$1492,0),0)),"",OFFSET('HARGA SATUAN'!$E$6,MATCH(C132,'HARGA SATUAN'!$C$7:$C$1492,0),0)))</f>
        <v>0</v>
      </c>
      <c r="F132" s="138" t="str">
        <f t="shared" ca="1" si="5"/>
        <v/>
      </c>
      <c r="G132" s="41">
        <f ca="1">IF(ISERROR(OFFSET('HARGA SATUAN'!$I$6,MATCH(C132,'HARGA SATUAN'!$C$7:$C$1492,0),0)),"",OFFSET('HARGA SATUAN'!$I$6,MATCH(C132,'HARGA SATUAN'!$C$7:$C$1492,0),0))</f>
        <v>0</v>
      </c>
      <c r="H132" s="136" t="str">
        <f ca="1">IF(B132="","",#REF!)</f>
        <v/>
      </c>
      <c r="I132" s="136" t="str">
        <f ca="1">IF(B132="","",#REF!)</f>
        <v/>
      </c>
      <c r="J132" s="136" t="str">
        <f ca="1">IF(B132="","",#REF!)</f>
        <v/>
      </c>
      <c r="K132" s="136" t="str">
        <f ca="1">IF(B132="","",#REF!)</f>
        <v/>
      </c>
      <c r="L132" s="136" t="str">
        <f ca="1">IF(C132="","",#REF!)</f>
        <v/>
      </c>
    </row>
    <row r="133" spans="1:12">
      <c r="A133" s="112">
        <v>122</v>
      </c>
      <c r="B133" s="134" t="str">
        <f t="shared" ca="1" si="3"/>
        <v/>
      </c>
      <c r="C133" s="109" t="str">
        <f t="shared" ca="1" si="4"/>
        <v/>
      </c>
      <c r="D133" s="101" t="str">
        <f ca="1">IF(ISERROR(OFFSET('HARGA SATUAN'!$D$6,MATCH(C133,'HARGA SATUAN'!$C$7:$C$1492,0),0)),"",OFFSET('HARGA SATUAN'!$D$6,MATCH(C133,'HARGA SATUAN'!$C$7:$C$1492,0),0))</f>
        <v/>
      </c>
      <c r="E133" s="101">
        <f ca="1">IF(B133="+","Unit",IF(ISERROR(OFFSET('HARGA SATUAN'!$E$6,MATCH(C133,'HARGA SATUAN'!$C$7:$C$1492,0),0)),"",OFFSET('HARGA SATUAN'!$E$6,MATCH(C133,'HARGA SATUAN'!$C$7:$C$1492,0),0)))</f>
        <v>0</v>
      </c>
      <c r="F133" s="138" t="str">
        <f t="shared" ca="1" si="5"/>
        <v/>
      </c>
      <c r="G133" s="41">
        <f ca="1">IF(ISERROR(OFFSET('HARGA SATUAN'!$I$6,MATCH(C133,'HARGA SATUAN'!$C$7:$C$1492,0),0)),"",OFFSET('HARGA SATUAN'!$I$6,MATCH(C133,'HARGA SATUAN'!$C$7:$C$1492,0),0))</f>
        <v>0</v>
      </c>
      <c r="H133" s="136" t="str">
        <f ca="1">IF(B133="","",#REF!)</f>
        <v/>
      </c>
      <c r="I133" s="136" t="str">
        <f ca="1">IF(B133="","",#REF!)</f>
        <v/>
      </c>
      <c r="J133" s="136" t="str">
        <f ca="1">IF(B133="","",#REF!)</f>
        <v/>
      </c>
      <c r="K133" s="136" t="str">
        <f ca="1">IF(B133="","",#REF!)</f>
        <v/>
      </c>
      <c r="L133" s="136" t="str">
        <f ca="1">IF(C133="","",#REF!)</f>
        <v/>
      </c>
    </row>
    <row r="134" spans="1:12">
      <c r="A134" s="112">
        <v>123</v>
      </c>
      <c r="B134" s="134" t="str">
        <f t="shared" ca="1" si="3"/>
        <v/>
      </c>
      <c r="C134" s="109" t="str">
        <f t="shared" ca="1" si="4"/>
        <v/>
      </c>
      <c r="D134" s="101" t="str">
        <f ca="1">IF(ISERROR(OFFSET('HARGA SATUAN'!$D$6,MATCH(C134,'HARGA SATUAN'!$C$7:$C$1492,0),0)),"",OFFSET('HARGA SATUAN'!$D$6,MATCH(C134,'HARGA SATUAN'!$C$7:$C$1492,0),0))</f>
        <v/>
      </c>
      <c r="E134" s="101">
        <f ca="1">IF(B134="+","Unit",IF(ISERROR(OFFSET('HARGA SATUAN'!$E$6,MATCH(C134,'HARGA SATUAN'!$C$7:$C$1492,0),0)),"",OFFSET('HARGA SATUAN'!$E$6,MATCH(C134,'HARGA SATUAN'!$C$7:$C$1492,0),0)))</f>
        <v>0</v>
      </c>
      <c r="F134" s="138" t="str">
        <f t="shared" ca="1" si="5"/>
        <v/>
      </c>
      <c r="G134" s="41">
        <f ca="1">IF(ISERROR(OFFSET('HARGA SATUAN'!$I$6,MATCH(C134,'HARGA SATUAN'!$C$7:$C$1492,0),0)),"",OFFSET('HARGA SATUAN'!$I$6,MATCH(C134,'HARGA SATUAN'!$C$7:$C$1492,0),0))</f>
        <v>0</v>
      </c>
      <c r="H134" s="136" t="str">
        <f ca="1">IF(B134="","",#REF!)</f>
        <v/>
      </c>
      <c r="I134" s="136" t="str">
        <f ca="1">IF(B134="","",#REF!)</f>
        <v/>
      </c>
      <c r="J134" s="136" t="str">
        <f ca="1">IF(B134="","",#REF!)</f>
        <v/>
      </c>
      <c r="K134" s="136" t="str">
        <f ca="1">IF(B134="","",#REF!)</f>
        <v/>
      </c>
      <c r="L134" s="136" t="str">
        <f ca="1">IF(C134="","",#REF!)</f>
        <v/>
      </c>
    </row>
    <row r="135" spans="1:12">
      <c r="A135" s="112">
        <v>124</v>
      </c>
      <c r="B135" s="134" t="str">
        <f t="shared" ca="1" si="3"/>
        <v/>
      </c>
      <c r="C135" s="109" t="str">
        <f t="shared" ca="1" si="4"/>
        <v/>
      </c>
      <c r="D135" s="101" t="str">
        <f ca="1">IF(ISERROR(OFFSET('HARGA SATUAN'!$D$6,MATCH(C135,'HARGA SATUAN'!$C$7:$C$1492,0),0)),"",OFFSET('HARGA SATUAN'!$D$6,MATCH(C135,'HARGA SATUAN'!$C$7:$C$1492,0),0))</f>
        <v/>
      </c>
      <c r="E135" s="101">
        <f ca="1">IF(B135="+","Unit",IF(ISERROR(OFFSET('HARGA SATUAN'!$E$6,MATCH(C135,'HARGA SATUAN'!$C$7:$C$1492,0),0)),"",OFFSET('HARGA SATUAN'!$E$6,MATCH(C135,'HARGA SATUAN'!$C$7:$C$1492,0),0)))</f>
        <v>0</v>
      </c>
      <c r="F135" s="138" t="str">
        <f t="shared" ca="1" si="5"/>
        <v/>
      </c>
      <c r="G135" s="41">
        <f ca="1">IF(ISERROR(OFFSET('HARGA SATUAN'!$I$6,MATCH(C135,'HARGA SATUAN'!$C$7:$C$1492,0),0)),"",OFFSET('HARGA SATUAN'!$I$6,MATCH(C135,'HARGA SATUAN'!$C$7:$C$1492,0),0))</f>
        <v>0</v>
      </c>
      <c r="H135" s="136" t="str">
        <f ca="1">IF(B135="","",#REF!)</f>
        <v/>
      </c>
      <c r="I135" s="136" t="str">
        <f ca="1">IF(B135="","",#REF!)</f>
        <v/>
      </c>
      <c r="J135" s="136" t="str">
        <f ca="1">IF(B135="","",#REF!)</f>
        <v/>
      </c>
      <c r="K135" s="136" t="str">
        <f ca="1">IF(B135="","",#REF!)</f>
        <v/>
      </c>
      <c r="L135" s="136" t="str">
        <f ca="1">IF(C135="","",#REF!)</f>
        <v/>
      </c>
    </row>
    <row r="136" spans="1:12">
      <c r="A136" s="112">
        <v>125</v>
      </c>
      <c r="B136" s="134" t="str">
        <f t="shared" ca="1" si="3"/>
        <v/>
      </c>
      <c r="C136" s="109" t="str">
        <f t="shared" ca="1" si="4"/>
        <v/>
      </c>
      <c r="D136" s="101" t="str">
        <f ca="1">IF(ISERROR(OFFSET('HARGA SATUAN'!$D$6,MATCH(C136,'HARGA SATUAN'!$C$7:$C$1492,0),0)),"",OFFSET('HARGA SATUAN'!$D$6,MATCH(C136,'HARGA SATUAN'!$C$7:$C$1492,0),0))</f>
        <v/>
      </c>
      <c r="E136" s="101">
        <f ca="1">IF(B136="+","Unit",IF(ISERROR(OFFSET('HARGA SATUAN'!$E$6,MATCH(C136,'HARGA SATUAN'!$C$7:$C$1492,0),0)),"",OFFSET('HARGA SATUAN'!$E$6,MATCH(C136,'HARGA SATUAN'!$C$7:$C$1492,0),0)))</f>
        <v>0</v>
      </c>
      <c r="F136" s="138" t="str">
        <f t="shared" ca="1" si="5"/>
        <v/>
      </c>
      <c r="G136" s="41">
        <f ca="1">IF(ISERROR(OFFSET('HARGA SATUAN'!$I$6,MATCH(C136,'HARGA SATUAN'!$C$7:$C$1492,0),0)),"",OFFSET('HARGA SATUAN'!$I$6,MATCH(C136,'HARGA SATUAN'!$C$7:$C$1492,0),0))</f>
        <v>0</v>
      </c>
      <c r="H136" s="136" t="str">
        <f ca="1">IF(B136="","",#REF!)</f>
        <v/>
      </c>
      <c r="I136" s="136" t="str">
        <f ca="1">IF(B136="","",#REF!)</f>
        <v/>
      </c>
      <c r="J136" s="136" t="str">
        <f ca="1">IF(B136="","",#REF!)</f>
        <v/>
      </c>
      <c r="K136" s="136" t="str">
        <f ca="1">IF(B136="","",#REF!)</f>
        <v/>
      </c>
      <c r="L136" s="136" t="str">
        <f ca="1">IF(C136="","",#REF!)</f>
        <v/>
      </c>
    </row>
    <row r="137" spans="1:12">
      <c r="A137" s="112">
        <v>126</v>
      </c>
      <c r="B137" s="134" t="str">
        <f t="shared" ca="1" si="3"/>
        <v/>
      </c>
      <c r="C137" s="109" t="str">
        <f t="shared" ca="1" si="4"/>
        <v/>
      </c>
      <c r="D137" s="101" t="str">
        <f ca="1">IF(ISERROR(OFFSET('HARGA SATUAN'!$D$6,MATCH(C137,'HARGA SATUAN'!$C$7:$C$1492,0),0)),"",OFFSET('HARGA SATUAN'!$D$6,MATCH(C137,'HARGA SATUAN'!$C$7:$C$1492,0),0))</f>
        <v/>
      </c>
      <c r="E137" s="101">
        <f ca="1">IF(B137="+","Unit",IF(ISERROR(OFFSET('HARGA SATUAN'!$E$6,MATCH(C137,'HARGA SATUAN'!$C$7:$C$1492,0),0)),"",OFFSET('HARGA SATUAN'!$E$6,MATCH(C137,'HARGA SATUAN'!$C$7:$C$1492,0),0)))</f>
        <v>0</v>
      </c>
      <c r="F137" s="138" t="str">
        <f t="shared" ca="1" si="5"/>
        <v/>
      </c>
      <c r="G137" s="41">
        <f ca="1">IF(ISERROR(OFFSET('HARGA SATUAN'!$I$6,MATCH(C137,'HARGA SATUAN'!$C$7:$C$1492,0),0)),"",OFFSET('HARGA SATUAN'!$I$6,MATCH(C137,'HARGA SATUAN'!$C$7:$C$1492,0),0))</f>
        <v>0</v>
      </c>
      <c r="H137" s="136" t="str">
        <f ca="1">IF(B137="","",#REF!)</f>
        <v/>
      </c>
      <c r="I137" s="136" t="str">
        <f ca="1">IF(B137="","",#REF!)</f>
        <v/>
      </c>
      <c r="J137" s="136" t="str">
        <f ca="1">IF(B137="","",#REF!)</f>
        <v/>
      </c>
      <c r="K137" s="136" t="str">
        <f ca="1">IF(B137="","",#REF!)</f>
        <v/>
      </c>
      <c r="L137" s="136" t="str">
        <f ca="1">IF(C137="","",#REF!)</f>
        <v/>
      </c>
    </row>
    <row r="138" spans="1:12">
      <c r="A138" s="112">
        <v>127</v>
      </c>
      <c r="B138" s="134" t="str">
        <f t="shared" ca="1" si="3"/>
        <v/>
      </c>
      <c r="C138" s="109" t="str">
        <f t="shared" ca="1" si="4"/>
        <v/>
      </c>
      <c r="D138" s="101" t="str">
        <f ca="1">IF(ISERROR(OFFSET('HARGA SATUAN'!$D$6,MATCH(C138,'HARGA SATUAN'!$C$7:$C$1492,0),0)),"",OFFSET('HARGA SATUAN'!$D$6,MATCH(C138,'HARGA SATUAN'!$C$7:$C$1492,0),0))</f>
        <v/>
      </c>
      <c r="E138" s="101">
        <f ca="1">IF(B138="+","Unit",IF(ISERROR(OFFSET('HARGA SATUAN'!$E$6,MATCH(C138,'HARGA SATUAN'!$C$7:$C$1492,0),0)),"",OFFSET('HARGA SATUAN'!$E$6,MATCH(C138,'HARGA SATUAN'!$C$7:$C$1492,0),0)))</f>
        <v>0</v>
      </c>
      <c r="F138" s="138" t="str">
        <f t="shared" ca="1" si="5"/>
        <v/>
      </c>
      <c r="G138" s="41">
        <f ca="1">IF(ISERROR(OFFSET('HARGA SATUAN'!$I$6,MATCH(C138,'HARGA SATUAN'!$C$7:$C$1492,0),0)),"",OFFSET('HARGA SATUAN'!$I$6,MATCH(C138,'HARGA SATUAN'!$C$7:$C$1492,0),0))</f>
        <v>0</v>
      </c>
      <c r="H138" s="136" t="str">
        <f ca="1">IF(B138="","",#REF!)</f>
        <v/>
      </c>
      <c r="I138" s="136" t="str">
        <f ca="1">IF(B138="","",#REF!)</f>
        <v/>
      </c>
      <c r="J138" s="136" t="str">
        <f ca="1">IF(B138="","",#REF!)</f>
        <v/>
      </c>
      <c r="K138" s="136" t="str">
        <f ca="1">IF(B138="","",#REF!)</f>
        <v/>
      </c>
      <c r="L138" s="136" t="str">
        <f ca="1">IF(C138="","",#REF!)</f>
        <v/>
      </c>
    </row>
    <row r="139" spans="1:12">
      <c r="A139" s="112">
        <v>128</v>
      </c>
      <c r="B139" s="134" t="str">
        <f t="shared" ca="1" si="3"/>
        <v/>
      </c>
      <c r="C139" s="109" t="str">
        <f t="shared" ca="1" si="4"/>
        <v/>
      </c>
      <c r="D139" s="101" t="str">
        <f ca="1">IF(ISERROR(OFFSET('HARGA SATUAN'!$D$6,MATCH(C139,'HARGA SATUAN'!$C$7:$C$1492,0),0)),"",OFFSET('HARGA SATUAN'!$D$6,MATCH(C139,'HARGA SATUAN'!$C$7:$C$1492,0),0))</f>
        <v/>
      </c>
      <c r="E139" s="101">
        <f ca="1">IF(B139="+","Unit",IF(ISERROR(OFFSET('HARGA SATUAN'!$E$6,MATCH(C139,'HARGA SATUAN'!$C$7:$C$1492,0),0)),"",OFFSET('HARGA SATUAN'!$E$6,MATCH(C139,'HARGA SATUAN'!$C$7:$C$1492,0),0)))</f>
        <v>0</v>
      </c>
      <c r="F139" s="138" t="str">
        <f t="shared" ca="1" si="5"/>
        <v/>
      </c>
      <c r="G139" s="41">
        <f ca="1">IF(ISERROR(OFFSET('HARGA SATUAN'!$I$6,MATCH(C139,'HARGA SATUAN'!$C$7:$C$1492,0),0)),"",OFFSET('HARGA SATUAN'!$I$6,MATCH(C139,'HARGA SATUAN'!$C$7:$C$1492,0),0))</f>
        <v>0</v>
      </c>
      <c r="H139" s="136" t="str">
        <f ca="1">IF(B139="","",#REF!)</f>
        <v/>
      </c>
      <c r="I139" s="136" t="str">
        <f ca="1">IF(B139="","",#REF!)</f>
        <v/>
      </c>
      <c r="J139" s="136" t="str">
        <f ca="1">IF(B139="","",#REF!)</f>
        <v/>
      </c>
      <c r="K139" s="136" t="str">
        <f ca="1">IF(B139="","",#REF!)</f>
        <v/>
      </c>
      <c r="L139" s="136" t="str">
        <f ca="1">IF(C139="","",#REF!)</f>
        <v/>
      </c>
    </row>
    <row r="140" spans="1:12">
      <c r="A140" s="112">
        <v>129</v>
      </c>
      <c r="B140" s="134" t="str">
        <f t="shared" ca="1" si="3"/>
        <v/>
      </c>
      <c r="C140" s="109" t="str">
        <f t="shared" ca="1" si="4"/>
        <v/>
      </c>
      <c r="D140" s="101" t="str">
        <f ca="1">IF(ISERROR(OFFSET('HARGA SATUAN'!$D$6,MATCH(C140,'HARGA SATUAN'!$C$7:$C$1492,0),0)),"",OFFSET('HARGA SATUAN'!$D$6,MATCH(C140,'HARGA SATUAN'!$C$7:$C$1492,0),0))</f>
        <v/>
      </c>
      <c r="E140" s="101">
        <f ca="1">IF(B140="+","Unit",IF(ISERROR(OFFSET('HARGA SATUAN'!$E$6,MATCH(C140,'HARGA SATUAN'!$C$7:$C$1492,0),0)),"",OFFSET('HARGA SATUAN'!$E$6,MATCH(C140,'HARGA SATUAN'!$C$7:$C$1492,0),0)))</f>
        <v>0</v>
      </c>
      <c r="F140" s="138" t="str">
        <f t="shared" ca="1" si="5"/>
        <v/>
      </c>
      <c r="G140" s="41">
        <f ca="1">IF(ISERROR(OFFSET('HARGA SATUAN'!$I$6,MATCH(C140,'HARGA SATUAN'!$C$7:$C$1492,0),0)),"",OFFSET('HARGA SATUAN'!$I$6,MATCH(C140,'HARGA SATUAN'!$C$7:$C$1492,0),0))</f>
        <v>0</v>
      </c>
      <c r="H140" s="136" t="str">
        <f ca="1">IF(B140="","",#REF!)</f>
        <v/>
      </c>
      <c r="I140" s="136" t="str">
        <f ca="1">IF(B140="","",#REF!)</f>
        <v/>
      </c>
      <c r="J140" s="136" t="str">
        <f ca="1">IF(B140="","",#REF!)</f>
        <v/>
      </c>
      <c r="K140" s="136" t="str">
        <f ca="1">IF(B140="","",#REF!)</f>
        <v/>
      </c>
      <c r="L140" s="136" t="str">
        <f ca="1">IF(C140="","",#REF!)</f>
        <v/>
      </c>
    </row>
    <row r="141" spans="1:12">
      <c r="A141" s="112">
        <v>130</v>
      </c>
      <c r="B141" s="134" t="str">
        <f t="shared" ref="B141:B204" ca="1" si="6">IF(C141="","",A141)</f>
        <v/>
      </c>
      <c r="C141" s="109" t="str">
        <f t="shared" ref="C141:C204" ca="1" si="7">IF(ISERROR(OFFSET($C$713,MATCH(A141,$F$714:$F$1320,0),0)),"",OFFSET($C$713,MATCH(A141,$F$714:$F$1320,0),0))</f>
        <v/>
      </c>
      <c r="D141" s="101" t="str">
        <f ca="1">IF(ISERROR(OFFSET('HARGA SATUAN'!$D$6,MATCH(C141,'HARGA SATUAN'!$C$7:$C$1492,0),0)),"",OFFSET('HARGA SATUAN'!$D$6,MATCH(C141,'HARGA SATUAN'!$C$7:$C$1492,0),0))</f>
        <v/>
      </c>
      <c r="E141" s="101">
        <f ca="1">IF(B141="+","Unit",IF(ISERROR(OFFSET('HARGA SATUAN'!$E$6,MATCH(C141,'HARGA SATUAN'!$C$7:$C$1492,0),0)),"",OFFSET('HARGA SATUAN'!$E$6,MATCH(C141,'HARGA SATUAN'!$C$7:$C$1492,0),0)))</f>
        <v>0</v>
      </c>
      <c r="F141" s="138" t="str">
        <f t="shared" ref="F141:F204" ca="1" si="8">IF(ISERROR(OFFSET($D$713,MATCH(A141,$F$714:$F$1320,0),0)),"",OFFSET($D$713,MATCH(A141,$F$714:$F$1320,0),0))</f>
        <v/>
      </c>
      <c r="G141" s="41">
        <f ca="1">IF(ISERROR(OFFSET('HARGA SATUAN'!$I$6,MATCH(C141,'HARGA SATUAN'!$C$7:$C$1492,0),0)),"",OFFSET('HARGA SATUAN'!$I$6,MATCH(C141,'HARGA SATUAN'!$C$7:$C$1492,0),0))</f>
        <v>0</v>
      </c>
      <c r="H141" s="136" t="str">
        <f ca="1">IF(B141="","",#REF!)</f>
        <v/>
      </c>
      <c r="I141" s="136" t="str">
        <f ca="1">IF(B141="","",#REF!)</f>
        <v/>
      </c>
      <c r="J141" s="136" t="str">
        <f ca="1">IF(B141="","",#REF!)</f>
        <v/>
      </c>
      <c r="K141" s="136" t="str">
        <f ca="1">IF(B141="","",#REF!)</f>
        <v/>
      </c>
      <c r="L141" s="136" t="str">
        <f ca="1">IF(C141="","",#REF!)</f>
        <v/>
      </c>
    </row>
    <row r="142" spans="1:12">
      <c r="A142" s="112">
        <v>131</v>
      </c>
      <c r="B142" s="134" t="str">
        <f t="shared" ca="1" si="6"/>
        <v/>
      </c>
      <c r="C142" s="109" t="str">
        <f t="shared" ca="1" si="7"/>
        <v/>
      </c>
      <c r="D142" s="101" t="str">
        <f ca="1">IF(ISERROR(OFFSET('HARGA SATUAN'!$D$6,MATCH(C142,'HARGA SATUAN'!$C$7:$C$1492,0),0)),"",OFFSET('HARGA SATUAN'!$D$6,MATCH(C142,'HARGA SATUAN'!$C$7:$C$1492,0),0))</f>
        <v/>
      </c>
      <c r="E142" s="101">
        <f ca="1">IF(B142="+","Unit",IF(ISERROR(OFFSET('HARGA SATUAN'!$E$6,MATCH(C142,'HARGA SATUAN'!$C$7:$C$1492,0),0)),"",OFFSET('HARGA SATUAN'!$E$6,MATCH(C142,'HARGA SATUAN'!$C$7:$C$1492,0),0)))</f>
        <v>0</v>
      </c>
      <c r="F142" s="138" t="str">
        <f t="shared" ca="1" si="8"/>
        <v/>
      </c>
      <c r="G142" s="41">
        <f ca="1">IF(ISERROR(OFFSET('HARGA SATUAN'!$I$6,MATCH(C142,'HARGA SATUAN'!$C$7:$C$1492,0),0)),"",OFFSET('HARGA SATUAN'!$I$6,MATCH(C142,'HARGA SATUAN'!$C$7:$C$1492,0),0))</f>
        <v>0</v>
      </c>
      <c r="H142" s="136" t="str">
        <f ca="1">IF(B142="","",#REF!)</f>
        <v/>
      </c>
      <c r="I142" s="136" t="str">
        <f ca="1">IF(B142="","",#REF!)</f>
        <v/>
      </c>
      <c r="J142" s="136" t="str">
        <f ca="1">IF(B142="","",#REF!)</f>
        <v/>
      </c>
      <c r="K142" s="136" t="str">
        <f ca="1">IF(B142="","",#REF!)</f>
        <v/>
      </c>
      <c r="L142" s="136" t="str">
        <f ca="1">IF(C142="","",#REF!)</f>
        <v/>
      </c>
    </row>
    <row r="143" spans="1:12">
      <c r="A143" s="112">
        <v>132</v>
      </c>
      <c r="B143" s="134" t="str">
        <f t="shared" ca="1" si="6"/>
        <v/>
      </c>
      <c r="C143" s="109" t="str">
        <f t="shared" ca="1" si="7"/>
        <v/>
      </c>
      <c r="D143" s="101" t="str">
        <f ca="1">IF(ISERROR(OFFSET('HARGA SATUAN'!$D$6,MATCH(C143,'HARGA SATUAN'!$C$7:$C$1492,0),0)),"",OFFSET('HARGA SATUAN'!$D$6,MATCH(C143,'HARGA SATUAN'!$C$7:$C$1492,0),0))</f>
        <v/>
      </c>
      <c r="E143" s="101">
        <f ca="1">IF(B143="+","Unit",IF(ISERROR(OFFSET('HARGA SATUAN'!$E$6,MATCH(C143,'HARGA SATUAN'!$C$7:$C$1492,0),0)),"",OFFSET('HARGA SATUAN'!$E$6,MATCH(C143,'HARGA SATUAN'!$C$7:$C$1492,0),0)))</f>
        <v>0</v>
      </c>
      <c r="F143" s="138" t="str">
        <f t="shared" ca="1" si="8"/>
        <v/>
      </c>
      <c r="G143" s="41">
        <f ca="1">IF(ISERROR(OFFSET('HARGA SATUAN'!$I$6,MATCH(C143,'HARGA SATUAN'!$C$7:$C$1492,0),0)),"",OFFSET('HARGA SATUAN'!$I$6,MATCH(C143,'HARGA SATUAN'!$C$7:$C$1492,0),0))</f>
        <v>0</v>
      </c>
      <c r="H143" s="136" t="str">
        <f ca="1">IF(B143="","",#REF!)</f>
        <v/>
      </c>
      <c r="I143" s="136" t="str">
        <f ca="1">IF(B143="","",#REF!)</f>
        <v/>
      </c>
      <c r="J143" s="136" t="str">
        <f ca="1">IF(B143="","",#REF!)</f>
        <v/>
      </c>
      <c r="K143" s="136" t="str">
        <f ca="1">IF(B143="","",#REF!)</f>
        <v/>
      </c>
      <c r="L143" s="136" t="str">
        <f ca="1">IF(C143="","",#REF!)</f>
        <v/>
      </c>
    </row>
    <row r="144" spans="1:12">
      <c r="A144" s="112">
        <v>133</v>
      </c>
      <c r="B144" s="134" t="str">
        <f t="shared" ca="1" si="6"/>
        <v/>
      </c>
      <c r="C144" s="109" t="str">
        <f t="shared" ca="1" si="7"/>
        <v/>
      </c>
      <c r="D144" s="101" t="str">
        <f ca="1">IF(ISERROR(OFFSET('HARGA SATUAN'!$D$6,MATCH(C144,'HARGA SATUAN'!$C$7:$C$1492,0),0)),"",OFFSET('HARGA SATUAN'!$D$6,MATCH(C144,'HARGA SATUAN'!$C$7:$C$1492,0),0))</f>
        <v/>
      </c>
      <c r="E144" s="101">
        <f ca="1">IF(B144="+","Unit",IF(ISERROR(OFFSET('HARGA SATUAN'!$E$6,MATCH(C144,'HARGA SATUAN'!$C$7:$C$1492,0),0)),"",OFFSET('HARGA SATUAN'!$E$6,MATCH(C144,'HARGA SATUAN'!$C$7:$C$1492,0),0)))</f>
        <v>0</v>
      </c>
      <c r="F144" s="138" t="str">
        <f t="shared" ca="1" si="8"/>
        <v/>
      </c>
      <c r="G144" s="41">
        <f ca="1">IF(ISERROR(OFFSET('HARGA SATUAN'!$I$6,MATCH(C144,'HARGA SATUAN'!$C$7:$C$1492,0),0)),"",OFFSET('HARGA SATUAN'!$I$6,MATCH(C144,'HARGA SATUAN'!$C$7:$C$1492,0),0))</f>
        <v>0</v>
      </c>
      <c r="H144" s="136" t="str">
        <f ca="1">IF(B144="","",#REF!)</f>
        <v/>
      </c>
      <c r="I144" s="136" t="str">
        <f ca="1">IF(B144="","",#REF!)</f>
        <v/>
      </c>
      <c r="J144" s="136" t="str">
        <f ca="1">IF(B144="","",#REF!)</f>
        <v/>
      </c>
      <c r="K144" s="136" t="str">
        <f ca="1">IF(B144="","",#REF!)</f>
        <v/>
      </c>
      <c r="L144" s="136" t="str">
        <f ca="1">IF(C144="","",#REF!)</f>
        <v/>
      </c>
    </row>
    <row r="145" spans="1:12">
      <c r="A145" s="112">
        <v>134</v>
      </c>
      <c r="B145" s="134" t="str">
        <f t="shared" ca="1" si="6"/>
        <v/>
      </c>
      <c r="C145" s="109" t="str">
        <f t="shared" ca="1" si="7"/>
        <v/>
      </c>
      <c r="D145" s="101" t="str">
        <f ca="1">IF(ISERROR(OFFSET('HARGA SATUAN'!$D$6,MATCH(C145,'HARGA SATUAN'!$C$7:$C$1492,0),0)),"",OFFSET('HARGA SATUAN'!$D$6,MATCH(C145,'HARGA SATUAN'!$C$7:$C$1492,0),0))</f>
        <v/>
      </c>
      <c r="E145" s="101">
        <f ca="1">IF(B145="+","Unit",IF(ISERROR(OFFSET('HARGA SATUAN'!$E$6,MATCH(C145,'HARGA SATUAN'!$C$7:$C$1492,0),0)),"",OFFSET('HARGA SATUAN'!$E$6,MATCH(C145,'HARGA SATUAN'!$C$7:$C$1492,0),0)))</f>
        <v>0</v>
      </c>
      <c r="F145" s="138" t="str">
        <f t="shared" ca="1" si="8"/>
        <v/>
      </c>
      <c r="G145" s="41">
        <f ca="1">IF(ISERROR(OFFSET('HARGA SATUAN'!$I$6,MATCH(C145,'HARGA SATUAN'!$C$7:$C$1492,0),0)),"",OFFSET('HARGA SATUAN'!$I$6,MATCH(C145,'HARGA SATUAN'!$C$7:$C$1492,0),0))</f>
        <v>0</v>
      </c>
      <c r="H145" s="136" t="str">
        <f ca="1">IF(B145="","",#REF!)</f>
        <v/>
      </c>
      <c r="I145" s="136" t="str">
        <f ca="1">IF(B145="","",#REF!)</f>
        <v/>
      </c>
      <c r="J145" s="136" t="str">
        <f ca="1">IF(B145="","",#REF!)</f>
        <v/>
      </c>
      <c r="K145" s="136" t="str">
        <f ca="1">IF(B145="","",#REF!)</f>
        <v/>
      </c>
      <c r="L145" s="136" t="str">
        <f ca="1">IF(C145="","",#REF!)</f>
        <v/>
      </c>
    </row>
    <row r="146" spans="1:12">
      <c r="A146" s="112">
        <v>135</v>
      </c>
      <c r="B146" s="134" t="str">
        <f t="shared" ca="1" si="6"/>
        <v/>
      </c>
      <c r="C146" s="109" t="str">
        <f t="shared" ca="1" si="7"/>
        <v/>
      </c>
      <c r="D146" s="101" t="str">
        <f ca="1">IF(ISERROR(OFFSET('HARGA SATUAN'!$D$6,MATCH(C146,'HARGA SATUAN'!$C$7:$C$1492,0),0)),"",OFFSET('HARGA SATUAN'!$D$6,MATCH(C146,'HARGA SATUAN'!$C$7:$C$1492,0),0))</f>
        <v/>
      </c>
      <c r="E146" s="101">
        <f ca="1">IF(B146="+","Unit",IF(ISERROR(OFFSET('HARGA SATUAN'!$E$6,MATCH(C146,'HARGA SATUAN'!$C$7:$C$1492,0),0)),"",OFFSET('HARGA SATUAN'!$E$6,MATCH(C146,'HARGA SATUAN'!$C$7:$C$1492,0),0)))</f>
        <v>0</v>
      </c>
      <c r="F146" s="138" t="str">
        <f t="shared" ca="1" si="8"/>
        <v/>
      </c>
      <c r="G146" s="41">
        <f ca="1">IF(ISERROR(OFFSET('HARGA SATUAN'!$I$6,MATCH(C146,'HARGA SATUAN'!$C$7:$C$1492,0),0)),"",OFFSET('HARGA SATUAN'!$I$6,MATCH(C146,'HARGA SATUAN'!$C$7:$C$1492,0),0))</f>
        <v>0</v>
      </c>
      <c r="H146" s="136" t="str">
        <f ca="1">IF(B146="","",#REF!)</f>
        <v/>
      </c>
      <c r="I146" s="136" t="str">
        <f ca="1">IF(B146="","",#REF!)</f>
        <v/>
      </c>
      <c r="J146" s="136" t="str">
        <f ca="1">IF(B146="","",#REF!)</f>
        <v/>
      </c>
      <c r="K146" s="136" t="str">
        <f ca="1">IF(B146="","",#REF!)</f>
        <v/>
      </c>
      <c r="L146" s="136" t="str">
        <f ca="1">IF(C146="","",#REF!)</f>
        <v/>
      </c>
    </row>
    <row r="147" spans="1:12">
      <c r="A147" s="112">
        <v>136</v>
      </c>
      <c r="B147" s="134" t="str">
        <f t="shared" ca="1" si="6"/>
        <v/>
      </c>
      <c r="C147" s="109" t="str">
        <f t="shared" ca="1" si="7"/>
        <v/>
      </c>
      <c r="D147" s="101" t="str">
        <f ca="1">IF(ISERROR(OFFSET('HARGA SATUAN'!$D$6,MATCH(C147,'HARGA SATUAN'!$C$7:$C$1492,0),0)),"",OFFSET('HARGA SATUAN'!$D$6,MATCH(C147,'HARGA SATUAN'!$C$7:$C$1492,0),0))</f>
        <v/>
      </c>
      <c r="E147" s="101">
        <f ca="1">IF(B147="+","Unit",IF(ISERROR(OFFSET('HARGA SATUAN'!$E$6,MATCH(C147,'HARGA SATUAN'!$C$7:$C$1492,0),0)),"",OFFSET('HARGA SATUAN'!$E$6,MATCH(C147,'HARGA SATUAN'!$C$7:$C$1492,0),0)))</f>
        <v>0</v>
      </c>
      <c r="F147" s="138" t="str">
        <f t="shared" ca="1" si="8"/>
        <v/>
      </c>
      <c r="G147" s="41">
        <f ca="1">IF(ISERROR(OFFSET('HARGA SATUAN'!$I$6,MATCH(C147,'HARGA SATUAN'!$C$7:$C$1492,0),0)),"",OFFSET('HARGA SATUAN'!$I$6,MATCH(C147,'HARGA SATUAN'!$C$7:$C$1492,0),0))</f>
        <v>0</v>
      </c>
      <c r="H147" s="136" t="str">
        <f ca="1">IF(B147="","",#REF!)</f>
        <v/>
      </c>
      <c r="I147" s="136" t="str">
        <f ca="1">IF(B147="","",#REF!)</f>
        <v/>
      </c>
      <c r="J147" s="136" t="str">
        <f ca="1">IF(B147="","",#REF!)</f>
        <v/>
      </c>
      <c r="K147" s="136" t="str">
        <f ca="1">IF(B147="","",#REF!)</f>
        <v/>
      </c>
      <c r="L147" s="136" t="str">
        <f ca="1">IF(C147="","",#REF!)</f>
        <v/>
      </c>
    </row>
    <row r="148" spans="1:12">
      <c r="A148" s="112">
        <v>137</v>
      </c>
      <c r="B148" s="134" t="str">
        <f t="shared" ca="1" si="6"/>
        <v/>
      </c>
      <c r="C148" s="109" t="str">
        <f t="shared" ca="1" si="7"/>
        <v/>
      </c>
      <c r="D148" s="101" t="str">
        <f ca="1">IF(ISERROR(OFFSET('HARGA SATUAN'!$D$6,MATCH(C148,'HARGA SATUAN'!$C$7:$C$1492,0),0)),"",OFFSET('HARGA SATUAN'!$D$6,MATCH(C148,'HARGA SATUAN'!$C$7:$C$1492,0),0))</f>
        <v/>
      </c>
      <c r="E148" s="101">
        <f ca="1">IF(B148="+","Unit",IF(ISERROR(OFFSET('HARGA SATUAN'!$E$6,MATCH(C148,'HARGA SATUAN'!$C$7:$C$1492,0),0)),"",OFFSET('HARGA SATUAN'!$E$6,MATCH(C148,'HARGA SATUAN'!$C$7:$C$1492,0),0)))</f>
        <v>0</v>
      </c>
      <c r="F148" s="138" t="str">
        <f t="shared" ca="1" si="8"/>
        <v/>
      </c>
      <c r="G148" s="41">
        <f ca="1">IF(ISERROR(OFFSET('HARGA SATUAN'!$I$6,MATCH(C148,'HARGA SATUAN'!$C$7:$C$1492,0),0)),"",OFFSET('HARGA SATUAN'!$I$6,MATCH(C148,'HARGA SATUAN'!$C$7:$C$1492,0),0))</f>
        <v>0</v>
      </c>
      <c r="H148" s="136" t="str">
        <f ca="1">IF(B148="","",#REF!)</f>
        <v/>
      </c>
      <c r="I148" s="136" t="str">
        <f ca="1">IF(B148="","",#REF!)</f>
        <v/>
      </c>
      <c r="J148" s="136" t="str">
        <f ca="1">IF(B148="","",#REF!)</f>
        <v/>
      </c>
      <c r="K148" s="136" t="str">
        <f ca="1">IF(B148="","",#REF!)</f>
        <v/>
      </c>
      <c r="L148" s="136" t="str">
        <f ca="1">IF(C148="","",#REF!)</f>
        <v/>
      </c>
    </row>
    <row r="149" spans="1:12">
      <c r="A149" s="112">
        <v>138</v>
      </c>
      <c r="B149" s="134" t="str">
        <f t="shared" ca="1" si="6"/>
        <v/>
      </c>
      <c r="C149" s="109" t="str">
        <f t="shared" ca="1" si="7"/>
        <v/>
      </c>
      <c r="D149" s="101" t="str">
        <f ca="1">IF(ISERROR(OFFSET('HARGA SATUAN'!$D$6,MATCH(C149,'HARGA SATUAN'!$C$7:$C$1492,0),0)),"",OFFSET('HARGA SATUAN'!$D$6,MATCH(C149,'HARGA SATUAN'!$C$7:$C$1492,0),0))</f>
        <v/>
      </c>
      <c r="E149" s="101">
        <f ca="1">IF(B149="+","Unit",IF(ISERROR(OFFSET('HARGA SATUAN'!$E$6,MATCH(C149,'HARGA SATUAN'!$C$7:$C$1492,0),0)),"",OFFSET('HARGA SATUAN'!$E$6,MATCH(C149,'HARGA SATUAN'!$C$7:$C$1492,0),0)))</f>
        <v>0</v>
      </c>
      <c r="F149" s="138" t="str">
        <f t="shared" ca="1" si="8"/>
        <v/>
      </c>
      <c r="G149" s="41">
        <f ca="1">IF(ISERROR(OFFSET('HARGA SATUAN'!$I$6,MATCH(C149,'HARGA SATUAN'!$C$7:$C$1492,0),0)),"",OFFSET('HARGA SATUAN'!$I$6,MATCH(C149,'HARGA SATUAN'!$C$7:$C$1492,0),0))</f>
        <v>0</v>
      </c>
      <c r="H149" s="136" t="str">
        <f ca="1">IF(B149="","",#REF!)</f>
        <v/>
      </c>
      <c r="I149" s="136" t="str">
        <f ca="1">IF(B149="","",#REF!)</f>
        <v/>
      </c>
      <c r="J149" s="136" t="str">
        <f ca="1">IF(B149="","",#REF!)</f>
        <v/>
      </c>
      <c r="K149" s="136" t="str">
        <f ca="1">IF(B149="","",#REF!)</f>
        <v/>
      </c>
      <c r="L149" s="136" t="str">
        <f ca="1">IF(C149="","",#REF!)</f>
        <v/>
      </c>
    </row>
    <row r="150" spans="1:12">
      <c r="A150" s="112">
        <v>139</v>
      </c>
      <c r="B150" s="134" t="str">
        <f t="shared" ca="1" si="6"/>
        <v/>
      </c>
      <c r="C150" s="109" t="str">
        <f t="shared" ca="1" si="7"/>
        <v/>
      </c>
      <c r="D150" s="101" t="str">
        <f ca="1">IF(ISERROR(OFFSET('HARGA SATUAN'!$D$6,MATCH(C150,'HARGA SATUAN'!$C$7:$C$1492,0),0)),"",OFFSET('HARGA SATUAN'!$D$6,MATCH(C150,'HARGA SATUAN'!$C$7:$C$1492,0),0))</f>
        <v/>
      </c>
      <c r="E150" s="101">
        <f ca="1">IF(B150="+","Unit",IF(ISERROR(OFFSET('HARGA SATUAN'!$E$6,MATCH(C150,'HARGA SATUAN'!$C$7:$C$1492,0),0)),"",OFFSET('HARGA SATUAN'!$E$6,MATCH(C150,'HARGA SATUAN'!$C$7:$C$1492,0),0)))</f>
        <v>0</v>
      </c>
      <c r="F150" s="138" t="str">
        <f t="shared" ca="1" si="8"/>
        <v/>
      </c>
      <c r="G150" s="41">
        <f ca="1">IF(ISERROR(OFFSET('HARGA SATUAN'!$I$6,MATCH(C150,'HARGA SATUAN'!$C$7:$C$1492,0),0)),"",OFFSET('HARGA SATUAN'!$I$6,MATCH(C150,'HARGA SATUAN'!$C$7:$C$1492,0),0))</f>
        <v>0</v>
      </c>
      <c r="H150" s="136" t="str">
        <f ca="1">IF(B150="","",#REF!)</f>
        <v/>
      </c>
      <c r="I150" s="136" t="str">
        <f ca="1">IF(B150="","",#REF!)</f>
        <v/>
      </c>
      <c r="J150" s="136" t="str">
        <f ca="1">IF(B150="","",#REF!)</f>
        <v/>
      </c>
      <c r="K150" s="136" t="str">
        <f ca="1">IF(B150="","",#REF!)</f>
        <v/>
      </c>
      <c r="L150" s="136" t="str">
        <f ca="1">IF(C150="","",#REF!)</f>
        <v/>
      </c>
    </row>
    <row r="151" spans="1:12">
      <c r="A151" s="112">
        <v>140</v>
      </c>
      <c r="B151" s="134" t="str">
        <f t="shared" ca="1" si="6"/>
        <v/>
      </c>
      <c r="C151" s="109" t="str">
        <f t="shared" ca="1" si="7"/>
        <v/>
      </c>
      <c r="D151" s="101" t="str">
        <f ca="1">IF(ISERROR(OFFSET('HARGA SATUAN'!$D$6,MATCH(C151,'HARGA SATUAN'!$C$7:$C$1492,0),0)),"",OFFSET('HARGA SATUAN'!$D$6,MATCH(C151,'HARGA SATUAN'!$C$7:$C$1492,0),0))</f>
        <v/>
      </c>
      <c r="E151" s="101">
        <f ca="1">IF(B151="+","Unit",IF(ISERROR(OFFSET('HARGA SATUAN'!$E$6,MATCH(C151,'HARGA SATUAN'!$C$7:$C$1492,0),0)),"",OFFSET('HARGA SATUAN'!$E$6,MATCH(C151,'HARGA SATUAN'!$C$7:$C$1492,0),0)))</f>
        <v>0</v>
      </c>
      <c r="F151" s="138" t="str">
        <f t="shared" ca="1" si="8"/>
        <v/>
      </c>
      <c r="G151" s="41">
        <f ca="1">IF(ISERROR(OFFSET('HARGA SATUAN'!$I$6,MATCH(C151,'HARGA SATUAN'!$C$7:$C$1492,0),0)),"",OFFSET('HARGA SATUAN'!$I$6,MATCH(C151,'HARGA SATUAN'!$C$7:$C$1492,0),0))</f>
        <v>0</v>
      </c>
      <c r="H151" s="136" t="str">
        <f ca="1">IF(B151="","",#REF!)</f>
        <v/>
      </c>
      <c r="I151" s="136" t="str">
        <f ca="1">IF(B151="","",#REF!)</f>
        <v/>
      </c>
      <c r="J151" s="136" t="str">
        <f ca="1">IF(B151="","",#REF!)</f>
        <v/>
      </c>
      <c r="K151" s="136" t="str">
        <f ca="1">IF(B151="","",#REF!)</f>
        <v/>
      </c>
      <c r="L151" s="136" t="str">
        <f ca="1">IF(C151="","",#REF!)</f>
        <v/>
      </c>
    </row>
    <row r="152" spans="1:12">
      <c r="A152" s="112">
        <v>141</v>
      </c>
      <c r="B152" s="134" t="str">
        <f t="shared" ca="1" si="6"/>
        <v/>
      </c>
      <c r="C152" s="109" t="str">
        <f t="shared" ca="1" si="7"/>
        <v/>
      </c>
      <c r="D152" s="101" t="str">
        <f ca="1">IF(ISERROR(OFFSET('HARGA SATUAN'!$D$6,MATCH(C152,'HARGA SATUAN'!$C$7:$C$1492,0),0)),"",OFFSET('HARGA SATUAN'!$D$6,MATCH(C152,'HARGA SATUAN'!$C$7:$C$1492,0),0))</f>
        <v/>
      </c>
      <c r="E152" s="101">
        <f ca="1">IF(B152="+","Unit",IF(ISERROR(OFFSET('HARGA SATUAN'!$E$6,MATCH(C152,'HARGA SATUAN'!$C$7:$C$1492,0),0)),"",OFFSET('HARGA SATUAN'!$E$6,MATCH(C152,'HARGA SATUAN'!$C$7:$C$1492,0),0)))</f>
        <v>0</v>
      </c>
      <c r="F152" s="138" t="str">
        <f t="shared" ca="1" si="8"/>
        <v/>
      </c>
      <c r="G152" s="41">
        <f ca="1">IF(ISERROR(OFFSET('HARGA SATUAN'!$I$6,MATCH(C152,'HARGA SATUAN'!$C$7:$C$1492,0),0)),"",OFFSET('HARGA SATUAN'!$I$6,MATCH(C152,'HARGA SATUAN'!$C$7:$C$1492,0),0))</f>
        <v>0</v>
      </c>
      <c r="H152" s="136" t="str">
        <f ca="1">IF(B152="","",#REF!)</f>
        <v/>
      </c>
      <c r="I152" s="136" t="str">
        <f ca="1">IF(B152="","",#REF!)</f>
        <v/>
      </c>
      <c r="J152" s="136" t="str">
        <f ca="1">IF(B152="","",#REF!)</f>
        <v/>
      </c>
      <c r="K152" s="136" t="str">
        <f ca="1">IF(B152="","",#REF!)</f>
        <v/>
      </c>
      <c r="L152" s="136" t="str">
        <f ca="1">IF(C152="","",#REF!)</f>
        <v/>
      </c>
    </row>
    <row r="153" spans="1:12">
      <c r="A153" s="112">
        <v>142</v>
      </c>
      <c r="B153" s="134" t="str">
        <f t="shared" ca="1" si="6"/>
        <v/>
      </c>
      <c r="C153" s="109" t="str">
        <f t="shared" ca="1" si="7"/>
        <v/>
      </c>
      <c r="D153" s="101" t="str">
        <f ca="1">IF(ISERROR(OFFSET('HARGA SATUAN'!$D$6,MATCH(C153,'HARGA SATUAN'!$C$7:$C$1492,0),0)),"",OFFSET('HARGA SATUAN'!$D$6,MATCH(C153,'HARGA SATUAN'!$C$7:$C$1492,0),0))</f>
        <v/>
      </c>
      <c r="E153" s="101">
        <f ca="1">IF(B153="+","Unit",IF(ISERROR(OFFSET('HARGA SATUAN'!$E$6,MATCH(C153,'HARGA SATUAN'!$C$7:$C$1492,0),0)),"",OFFSET('HARGA SATUAN'!$E$6,MATCH(C153,'HARGA SATUAN'!$C$7:$C$1492,0),0)))</f>
        <v>0</v>
      </c>
      <c r="F153" s="138" t="str">
        <f t="shared" ca="1" si="8"/>
        <v/>
      </c>
      <c r="G153" s="41">
        <f ca="1">IF(ISERROR(OFFSET('HARGA SATUAN'!$I$6,MATCH(C153,'HARGA SATUAN'!$C$7:$C$1492,0),0)),"",OFFSET('HARGA SATUAN'!$I$6,MATCH(C153,'HARGA SATUAN'!$C$7:$C$1492,0),0))</f>
        <v>0</v>
      </c>
      <c r="H153" s="136" t="str">
        <f ca="1">IF(B153="","",#REF!)</f>
        <v/>
      </c>
      <c r="I153" s="136" t="str">
        <f ca="1">IF(B153="","",#REF!)</f>
        <v/>
      </c>
      <c r="J153" s="136" t="str">
        <f ca="1">IF(B153="","",#REF!)</f>
        <v/>
      </c>
      <c r="K153" s="136" t="str">
        <f ca="1">IF(B153="","",#REF!)</f>
        <v/>
      </c>
      <c r="L153" s="136" t="str">
        <f ca="1">IF(C153="","",#REF!)</f>
        <v/>
      </c>
    </row>
    <row r="154" spans="1:12">
      <c r="A154" s="112">
        <v>143</v>
      </c>
      <c r="B154" s="134" t="str">
        <f t="shared" ca="1" si="6"/>
        <v/>
      </c>
      <c r="C154" s="109" t="str">
        <f t="shared" ca="1" si="7"/>
        <v/>
      </c>
      <c r="D154" s="101" t="str">
        <f ca="1">IF(ISERROR(OFFSET('HARGA SATUAN'!$D$6,MATCH(C154,'HARGA SATUAN'!$C$7:$C$1492,0),0)),"",OFFSET('HARGA SATUAN'!$D$6,MATCH(C154,'HARGA SATUAN'!$C$7:$C$1492,0),0))</f>
        <v/>
      </c>
      <c r="E154" s="101">
        <f ca="1">IF(B154="+","Unit",IF(ISERROR(OFFSET('HARGA SATUAN'!$E$6,MATCH(C154,'HARGA SATUAN'!$C$7:$C$1492,0),0)),"",OFFSET('HARGA SATUAN'!$E$6,MATCH(C154,'HARGA SATUAN'!$C$7:$C$1492,0),0)))</f>
        <v>0</v>
      </c>
      <c r="F154" s="138" t="str">
        <f t="shared" ca="1" si="8"/>
        <v/>
      </c>
      <c r="G154" s="41">
        <f ca="1">IF(ISERROR(OFFSET('HARGA SATUAN'!$I$6,MATCH(C154,'HARGA SATUAN'!$C$7:$C$1492,0),0)),"",OFFSET('HARGA SATUAN'!$I$6,MATCH(C154,'HARGA SATUAN'!$C$7:$C$1492,0),0))</f>
        <v>0</v>
      </c>
      <c r="H154" s="136" t="str">
        <f ca="1">IF(B154="","",#REF!)</f>
        <v/>
      </c>
      <c r="I154" s="136" t="str">
        <f ca="1">IF(B154="","",#REF!)</f>
        <v/>
      </c>
      <c r="J154" s="136" t="str">
        <f ca="1">IF(B154="","",#REF!)</f>
        <v/>
      </c>
      <c r="K154" s="136" t="str">
        <f ca="1">IF(B154="","",#REF!)</f>
        <v/>
      </c>
      <c r="L154" s="136" t="str">
        <f ca="1">IF(C154="","",#REF!)</f>
        <v/>
      </c>
    </row>
    <row r="155" spans="1:12">
      <c r="A155" s="112">
        <v>144</v>
      </c>
      <c r="B155" s="134" t="str">
        <f t="shared" ca="1" si="6"/>
        <v/>
      </c>
      <c r="C155" s="109" t="str">
        <f t="shared" ca="1" si="7"/>
        <v/>
      </c>
      <c r="D155" s="101" t="str">
        <f ca="1">IF(ISERROR(OFFSET('HARGA SATUAN'!$D$6,MATCH(C155,'HARGA SATUAN'!$C$7:$C$1492,0),0)),"",OFFSET('HARGA SATUAN'!$D$6,MATCH(C155,'HARGA SATUAN'!$C$7:$C$1492,0),0))</f>
        <v/>
      </c>
      <c r="E155" s="101">
        <f ca="1">IF(B155="+","Unit",IF(ISERROR(OFFSET('HARGA SATUAN'!$E$6,MATCH(C155,'HARGA SATUAN'!$C$7:$C$1492,0),0)),"",OFFSET('HARGA SATUAN'!$E$6,MATCH(C155,'HARGA SATUAN'!$C$7:$C$1492,0),0)))</f>
        <v>0</v>
      </c>
      <c r="F155" s="138" t="str">
        <f t="shared" ca="1" si="8"/>
        <v/>
      </c>
      <c r="G155" s="41">
        <f ca="1">IF(ISERROR(OFFSET('HARGA SATUAN'!$I$6,MATCH(C155,'HARGA SATUAN'!$C$7:$C$1492,0),0)),"",OFFSET('HARGA SATUAN'!$I$6,MATCH(C155,'HARGA SATUAN'!$C$7:$C$1492,0),0))</f>
        <v>0</v>
      </c>
      <c r="H155" s="136" t="str">
        <f ca="1">IF(B155="","",#REF!)</f>
        <v/>
      </c>
      <c r="I155" s="136" t="str">
        <f ca="1">IF(B155="","",#REF!)</f>
        <v/>
      </c>
      <c r="J155" s="136" t="str">
        <f ca="1">IF(B155="","",#REF!)</f>
        <v/>
      </c>
      <c r="K155" s="136" t="str">
        <f ca="1">IF(B155="","",#REF!)</f>
        <v/>
      </c>
      <c r="L155" s="136" t="str">
        <f ca="1">IF(C155="","",#REF!)</f>
        <v/>
      </c>
    </row>
    <row r="156" spans="1:12">
      <c r="A156" s="112">
        <v>145</v>
      </c>
      <c r="B156" s="134" t="str">
        <f t="shared" ca="1" si="6"/>
        <v/>
      </c>
      <c r="C156" s="109" t="str">
        <f t="shared" ca="1" si="7"/>
        <v/>
      </c>
      <c r="D156" s="101" t="str">
        <f ca="1">IF(ISERROR(OFFSET('HARGA SATUAN'!$D$6,MATCH(C156,'HARGA SATUAN'!$C$7:$C$1492,0),0)),"",OFFSET('HARGA SATUAN'!$D$6,MATCH(C156,'HARGA SATUAN'!$C$7:$C$1492,0),0))</f>
        <v/>
      </c>
      <c r="E156" s="101">
        <f ca="1">IF(B156="+","Unit",IF(ISERROR(OFFSET('HARGA SATUAN'!$E$6,MATCH(C156,'HARGA SATUAN'!$C$7:$C$1492,0),0)),"",OFFSET('HARGA SATUAN'!$E$6,MATCH(C156,'HARGA SATUAN'!$C$7:$C$1492,0),0)))</f>
        <v>0</v>
      </c>
      <c r="F156" s="138" t="str">
        <f t="shared" ca="1" si="8"/>
        <v/>
      </c>
      <c r="G156" s="41">
        <f ca="1">IF(ISERROR(OFFSET('HARGA SATUAN'!$I$6,MATCH(C156,'HARGA SATUAN'!$C$7:$C$1492,0),0)),"",OFFSET('HARGA SATUAN'!$I$6,MATCH(C156,'HARGA SATUAN'!$C$7:$C$1492,0),0))</f>
        <v>0</v>
      </c>
      <c r="H156" s="136" t="str">
        <f ca="1">IF(B156="","",#REF!)</f>
        <v/>
      </c>
      <c r="I156" s="136" t="str">
        <f ca="1">IF(B156="","",#REF!)</f>
        <v/>
      </c>
      <c r="J156" s="136" t="str">
        <f ca="1">IF(B156="","",#REF!)</f>
        <v/>
      </c>
      <c r="K156" s="136" t="str">
        <f ca="1">IF(B156="","",#REF!)</f>
        <v/>
      </c>
      <c r="L156" s="136" t="str">
        <f ca="1">IF(C156="","",#REF!)</f>
        <v/>
      </c>
    </row>
    <row r="157" spans="1:12">
      <c r="A157" s="112">
        <v>146</v>
      </c>
      <c r="B157" s="134" t="str">
        <f t="shared" ca="1" si="6"/>
        <v/>
      </c>
      <c r="C157" s="109" t="str">
        <f t="shared" ca="1" si="7"/>
        <v/>
      </c>
      <c r="D157" s="101" t="str">
        <f ca="1">IF(ISERROR(OFFSET('HARGA SATUAN'!$D$6,MATCH(C157,'HARGA SATUAN'!$C$7:$C$1492,0),0)),"",OFFSET('HARGA SATUAN'!$D$6,MATCH(C157,'HARGA SATUAN'!$C$7:$C$1492,0),0))</f>
        <v/>
      </c>
      <c r="E157" s="101">
        <f ca="1">IF(B157="+","Unit",IF(ISERROR(OFFSET('HARGA SATUAN'!$E$6,MATCH(C157,'HARGA SATUAN'!$C$7:$C$1492,0),0)),"",OFFSET('HARGA SATUAN'!$E$6,MATCH(C157,'HARGA SATUAN'!$C$7:$C$1492,0),0)))</f>
        <v>0</v>
      </c>
      <c r="F157" s="138" t="str">
        <f t="shared" ca="1" si="8"/>
        <v/>
      </c>
      <c r="G157" s="41">
        <f ca="1">IF(ISERROR(OFFSET('HARGA SATUAN'!$I$6,MATCH(C157,'HARGA SATUAN'!$C$7:$C$1492,0),0)),"",OFFSET('HARGA SATUAN'!$I$6,MATCH(C157,'HARGA SATUAN'!$C$7:$C$1492,0),0))</f>
        <v>0</v>
      </c>
      <c r="H157" s="136" t="str">
        <f ca="1">IF(B157="","",#REF!)</f>
        <v/>
      </c>
      <c r="I157" s="136" t="str">
        <f ca="1">IF(B157="","",#REF!)</f>
        <v/>
      </c>
      <c r="J157" s="136" t="str">
        <f ca="1">IF(B157="","",#REF!)</f>
        <v/>
      </c>
      <c r="K157" s="136" t="str">
        <f ca="1">IF(B157="","",#REF!)</f>
        <v/>
      </c>
      <c r="L157" s="136" t="str">
        <f ca="1">IF(C157="","",#REF!)</f>
        <v/>
      </c>
    </row>
    <row r="158" spans="1:12">
      <c r="A158" s="112">
        <v>147</v>
      </c>
      <c r="B158" s="134" t="str">
        <f t="shared" ca="1" si="6"/>
        <v/>
      </c>
      <c r="C158" s="109" t="str">
        <f t="shared" ca="1" si="7"/>
        <v/>
      </c>
      <c r="D158" s="101" t="str">
        <f ca="1">IF(ISERROR(OFFSET('HARGA SATUAN'!$D$6,MATCH(C158,'HARGA SATUAN'!$C$7:$C$1492,0),0)),"",OFFSET('HARGA SATUAN'!$D$6,MATCH(C158,'HARGA SATUAN'!$C$7:$C$1492,0),0))</f>
        <v/>
      </c>
      <c r="E158" s="101">
        <f ca="1">IF(B158="+","Unit",IF(ISERROR(OFFSET('HARGA SATUAN'!$E$6,MATCH(C158,'HARGA SATUAN'!$C$7:$C$1492,0),0)),"",OFFSET('HARGA SATUAN'!$E$6,MATCH(C158,'HARGA SATUAN'!$C$7:$C$1492,0),0)))</f>
        <v>0</v>
      </c>
      <c r="F158" s="138" t="str">
        <f t="shared" ca="1" si="8"/>
        <v/>
      </c>
      <c r="G158" s="41">
        <f ca="1">IF(ISERROR(OFFSET('HARGA SATUAN'!$I$6,MATCH(C158,'HARGA SATUAN'!$C$7:$C$1492,0),0)),"",OFFSET('HARGA SATUAN'!$I$6,MATCH(C158,'HARGA SATUAN'!$C$7:$C$1492,0),0))</f>
        <v>0</v>
      </c>
      <c r="H158" s="136" t="str">
        <f ca="1">IF(B158="","",#REF!)</f>
        <v/>
      </c>
      <c r="I158" s="136" t="str">
        <f ca="1">IF(B158="","",#REF!)</f>
        <v/>
      </c>
      <c r="J158" s="136" t="str">
        <f ca="1">IF(B158="","",#REF!)</f>
        <v/>
      </c>
      <c r="K158" s="136" t="str">
        <f ca="1">IF(B158="","",#REF!)</f>
        <v/>
      </c>
      <c r="L158" s="136" t="str">
        <f ca="1">IF(C158="","",#REF!)</f>
        <v/>
      </c>
    </row>
    <row r="159" spans="1:12">
      <c r="A159" s="112">
        <v>148</v>
      </c>
      <c r="B159" s="134" t="str">
        <f t="shared" ca="1" si="6"/>
        <v/>
      </c>
      <c r="C159" s="109" t="str">
        <f t="shared" ca="1" si="7"/>
        <v/>
      </c>
      <c r="D159" s="101" t="str">
        <f ca="1">IF(ISERROR(OFFSET('HARGA SATUAN'!$D$6,MATCH(C159,'HARGA SATUAN'!$C$7:$C$1492,0),0)),"",OFFSET('HARGA SATUAN'!$D$6,MATCH(C159,'HARGA SATUAN'!$C$7:$C$1492,0),0))</f>
        <v/>
      </c>
      <c r="E159" s="101">
        <f ca="1">IF(B159="+","Unit",IF(ISERROR(OFFSET('HARGA SATUAN'!$E$6,MATCH(C159,'HARGA SATUAN'!$C$7:$C$1492,0),0)),"",OFFSET('HARGA SATUAN'!$E$6,MATCH(C159,'HARGA SATUAN'!$C$7:$C$1492,0),0)))</f>
        <v>0</v>
      </c>
      <c r="F159" s="138" t="str">
        <f t="shared" ca="1" si="8"/>
        <v/>
      </c>
      <c r="G159" s="41">
        <f ca="1">IF(ISERROR(OFFSET('HARGA SATUAN'!$I$6,MATCH(C159,'HARGA SATUAN'!$C$7:$C$1492,0),0)),"",OFFSET('HARGA SATUAN'!$I$6,MATCH(C159,'HARGA SATUAN'!$C$7:$C$1492,0),0))</f>
        <v>0</v>
      </c>
      <c r="H159" s="136" t="str">
        <f ca="1">IF(B159="","",#REF!)</f>
        <v/>
      </c>
      <c r="I159" s="136" t="str">
        <f ca="1">IF(B159="","",#REF!)</f>
        <v/>
      </c>
      <c r="J159" s="136" t="str">
        <f ca="1">IF(B159="","",#REF!)</f>
        <v/>
      </c>
      <c r="K159" s="136" t="str">
        <f ca="1">IF(B159="","",#REF!)</f>
        <v/>
      </c>
      <c r="L159" s="136" t="str">
        <f ca="1">IF(C159="","",#REF!)</f>
        <v/>
      </c>
    </row>
    <row r="160" spans="1:12">
      <c r="A160" s="112">
        <v>149</v>
      </c>
      <c r="B160" s="134" t="str">
        <f t="shared" ca="1" si="6"/>
        <v/>
      </c>
      <c r="C160" s="109" t="str">
        <f t="shared" ca="1" si="7"/>
        <v/>
      </c>
      <c r="D160" s="101" t="str">
        <f ca="1">IF(ISERROR(OFFSET('HARGA SATUAN'!$D$6,MATCH(C160,'HARGA SATUAN'!$C$7:$C$1492,0),0)),"",OFFSET('HARGA SATUAN'!$D$6,MATCH(C160,'HARGA SATUAN'!$C$7:$C$1492,0),0))</f>
        <v/>
      </c>
      <c r="E160" s="101">
        <f ca="1">IF(B160="+","Unit",IF(ISERROR(OFFSET('HARGA SATUAN'!$E$6,MATCH(C160,'HARGA SATUAN'!$C$7:$C$1492,0),0)),"",OFFSET('HARGA SATUAN'!$E$6,MATCH(C160,'HARGA SATUAN'!$C$7:$C$1492,0),0)))</f>
        <v>0</v>
      </c>
      <c r="F160" s="138" t="str">
        <f t="shared" ca="1" si="8"/>
        <v/>
      </c>
      <c r="G160" s="41">
        <f ca="1">IF(ISERROR(OFFSET('HARGA SATUAN'!$I$6,MATCH(C160,'HARGA SATUAN'!$C$7:$C$1492,0),0)),"",OFFSET('HARGA SATUAN'!$I$6,MATCH(C160,'HARGA SATUAN'!$C$7:$C$1492,0),0))</f>
        <v>0</v>
      </c>
      <c r="H160" s="136" t="str">
        <f ca="1">IF(B160="","",#REF!)</f>
        <v/>
      </c>
      <c r="I160" s="136" t="str">
        <f ca="1">IF(B160="","",#REF!)</f>
        <v/>
      </c>
      <c r="J160" s="136" t="str">
        <f ca="1">IF(B160="","",#REF!)</f>
        <v/>
      </c>
      <c r="K160" s="136" t="str">
        <f ca="1">IF(B160="","",#REF!)</f>
        <v/>
      </c>
      <c r="L160" s="136" t="str">
        <f ca="1">IF(C160="","",#REF!)</f>
        <v/>
      </c>
    </row>
    <row r="161" spans="1:12">
      <c r="A161" s="112">
        <v>150</v>
      </c>
      <c r="B161" s="134" t="str">
        <f t="shared" ca="1" si="6"/>
        <v/>
      </c>
      <c r="C161" s="109" t="str">
        <f t="shared" ca="1" si="7"/>
        <v/>
      </c>
      <c r="D161" s="101" t="str">
        <f ca="1">IF(ISERROR(OFFSET('HARGA SATUAN'!$D$6,MATCH(C161,'HARGA SATUAN'!$C$7:$C$1492,0),0)),"",OFFSET('HARGA SATUAN'!$D$6,MATCH(C161,'HARGA SATUAN'!$C$7:$C$1492,0),0))</f>
        <v/>
      </c>
      <c r="E161" s="101">
        <f ca="1">IF(B161="+","Unit",IF(ISERROR(OFFSET('HARGA SATUAN'!$E$6,MATCH(C161,'HARGA SATUAN'!$C$7:$C$1492,0),0)),"",OFFSET('HARGA SATUAN'!$E$6,MATCH(C161,'HARGA SATUAN'!$C$7:$C$1492,0),0)))</f>
        <v>0</v>
      </c>
      <c r="F161" s="138" t="str">
        <f t="shared" ca="1" si="8"/>
        <v/>
      </c>
      <c r="G161" s="41">
        <f ca="1">IF(ISERROR(OFFSET('HARGA SATUAN'!$I$6,MATCH(C161,'HARGA SATUAN'!$C$7:$C$1492,0),0)),"",OFFSET('HARGA SATUAN'!$I$6,MATCH(C161,'HARGA SATUAN'!$C$7:$C$1492,0),0))</f>
        <v>0</v>
      </c>
      <c r="H161" s="136" t="str">
        <f ca="1">IF(B161="","",#REF!)</f>
        <v/>
      </c>
      <c r="I161" s="136" t="str">
        <f ca="1">IF(B161="","",#REF!)</f>
        <v/>
      </c>
      <c r="J161" s="136" t="str">
        <f ca="1">IF(B161="","",#REF!)</f>
        <v/>
      </c>
      <c r="K161" s="136" t="str">
        <f ca="1">IF(B161="","",#REF!)</f>
        <v/>
      </c>
      <c r="L161" s="136" t="str">
        <f ca="1">IF(C161="","",#REF!)</f>
        <v/>
      </c>
    </row>
    <row r="162" spans="1:12">
      <c r="A162" s="112">
        <v>151</v>
      </c>
      <c r="B162" s="134" t="str">
        <f t="shared" ca="1" si="6"/>
        <v/>
      </c>
      <c r="C162" s="109" t="str">
        <f t="shared" ca="1" si="7"/>
        <v/>
      </c>
      <c r="D162" s="101" t="str">
        <f ca="1">IF(ISERROR(OFFSET('HARGA SATUAN'!$D$6,MATCH(C162,'HARGA SATUAN'!$C$7:$C$1492,0),0)),"",OFFSET('HARGA SATUAN'!$D$6,MATCH(C162,'HARGA SATUAN'!$C$7:$C$1492,0),0))</f>
        <v/>
      </c>
      <c r="E162" s="101">
        <f ca="1">IF(B162="+","Unit",IF(ISERROR(OFFSET('HARGA SATUAN'!$E$6,MATCH(C162,'HARGA SATUAN'!$C$7:$C$1492,0),0)),"",OFFSET('HARGA SATUAN'!$E$6,MATCH(C162,'HARGA SATUAN'!$C$7:$C$1492,0),0)))</f>
        <v>0</v>
      </c>
      <c r="F162" s="138" t="str">
        <f t="shared" ca="1" si="8"/>
        <v/>
      </c>
      <c r="G162" s="41">
        <f ca="1">IF(ISERROR(OFFSET('HARGA SATUAN'!$I$6,MATCH(C162,'HARGA SATUAN'!$C$7:$C$1492,0),0)),"",OFFSET('HARGA SATUAN'!$I$6,MATCH(C162,'HARGA SATUAN'!$C$7:$C$1492,0),0))</f>
        <v>0</v>
      </c>
      <c r="H162" s="136" t="str">
        <f ca="1">IF(B162="","",#REF!)</f>
        <v/>
      </c>
      <c r="I162" s="136" t="str">
        <f ca="1">IF(B162="","",#REF!)</f>
        <v/>
      </c>
      <c r="J162" s="136" t="str">
        <f ca="1">IF(B162="","",#REF!)</f>
        <v/>
      </c>
      <c r="K162" s="136" t="str">
        <f ca="1">IF(B162="","",#REF!)</f>
        <v/>
      </c>
      <c r="L162" s="136" t="str">
        <f ca="1">IF(C162="","",#REF!)</f>
        <v/>
      </c>
    </row>
    <row r="163" spans="1:12">
      <c r="A163" s="112">
        <v>152</v>
      </c>
      <c r="B163" s="134" t="str">
        <f t="shared" ca="1" si="6"/>
        <v/>
      </c>
      <c r="C163" s="109" t="str">
        <f t="shared" ca="1" si="7"/>
        <v/>
      </c>
      <c r="D163" s="101" t="str">
        <f ca="1">IF(ISERROR(OFFSET('HARGA SATUAN'!$D$6,MATCH(C163,'HARGA SATUAN'!$C$7:$C$1492,0),0)),"",OFFSET('HARGA SATUAN'!$D$6,MATCH(C163,'HARGA SATUAN'!$C$7:$C$1492,0),0))</f>
        <v/>
      </c>
      <c r="E163" s="101">
        <f ca="1">IF(B163="+","Unit",IF(ISERROR(OFFSET('HARGA SATUAN'!$E$6,MATCH(C163,'HARGA SATUAN'!$C$7:$C$1492,0),0)),"",OFFSET('HARGA SATUAN'!$E$6,MATCH(C163,'HARGA SATUAN'!$C$7:$C$1492,0),0)))</f>
        <v>0</v>
      </c>
      <c r="F163" s="138" t="str">
        <f t="shared" ca="1" si="8"/>
        <v/>
      </c>
      <c r="G163" s="41">
        <f ca="1">IF(ISERROR(OFFSET('HARGA SATUAN'!$I$6,MATCH(C163,'HARGA SATUAN'!$C$7:$C$1492,0),0)),"",OFFSET('HARGA SATUAN'!$I$6,MATCH(C163,'HARGA SATUAN'!$C$7:$C$1492,0),0))</f>
        <v>0</v>
      </c>
      <c r="H163" s="136" t="str">
        <f ca="1">IF(B163="","",#REF!)</f>
        <v/>
      </c>
      <c r="I163" s="136" t="str">
        <f ca="1">IF(B163="","",#REF!)</f>
        <v/>
      </c>
      <c r="J163" s="136" t="str">
        <f ca="1">IF(B163="","",#REF!)</f>
        <v/>
      </c>
      <c r="K163" s="136" t="str">
        <f ca="1">IF(B163="","",#REF!)</f>
        <v/>
      </c>
      <c r="L163" s="136" t="str">
        <f ca="1">IF(C163="","",#REF!)</f>
        <v/>
      </c>
    </row>
    <row r="164" spans="1:12">
      <c r="A164" s="112">
        <v>153</v>
      </c>
      <c r="B164" s="134" t="str">
        <f t="shared" ca="1" si="6"/>
        <v/>
      </c>
      <c r="C164" s="109" t="str">
        <f t="shared" ca="1" si="7"/>
        <v/>
      </c>
      <c r="D164" s="101" t="str">
        <f ca="1">IF(ISERROR(OFFSET('HARGA SATUAN'!$D$6,MATCH(C164,'HARGA SATUAN'!$C$7:$C$1492,0),0)),"",OFFSET('HARGA SATUAN'!$D$6,MATCH(C164,'HARGA SATUAN'!$C$7:$C$1492,0),0))</f>
        <v/>
      </c>
      <c r="E164" s="101">
        <f ca="1">IF(B164="+","Unit",IF(ISERROR(OFFSET('HARGA SATUAN'!$E$6,MATCH(C164,'HARGA SATUAN'!$C$7:$C$1492,0),0)),"",OFFSET('HARGA SATUAN'!$E$6,MATCH(C164,'HARGA SATUAN'!$C$7:$C$1492,0),0)))</f>
        <v>0</v>
      </c>
      <c r="F164" s="138" t="str">
        <f t="shared" ca="1" si="8"/>
        <v/>
      </c>
      <c r="G164" s="41">
        <f ca="1">IF(ISERROR(OFFSET('HARGA SATUAN'!$I$6,MATCH(C164,'HARGA SATUAN'!$C$7:$C$1492,0),0)),"",OFFSET('HARGA SATUAN'!$I$6,MATCH(C164,'HARGA SATUAN'!$C$7:$C$1492,0),0))</f>
        <v>0</v>
      </c>
      <c r="H164" s="136" t="str">
        <f ca="1">IF(B164="","",#REF!)</f>
        <v/>
      </c>
      <c r="I164" s="136" t="str">
        <f ca="1">IF(B164="","",#REF!)</f>
        <v/>
      </c>
      <c r="J164" s="136" t="str">
        <f ca="1">IF(B164="","",#REF!)</f>
        <v/>
      </c>
      <c r="K164" s="136" t="str">
        <f ca="1">IF(B164="","",#REF!)</f>
        <v/>
      </c>
      <c r="L164" s="136" t="str">
        <f ca="1">IF(C164="","",#REF!)</f>
        <v/>
      </c>
    </row>
    <row r="165" spans="1:12">
      <c r="A165" s="112">
        <v>154</v>
      </c>
      <c r="B165" s="134" t="str">
        <f t="shared" ca="1" si="6"/>
        <v/>
      </c>
      <c r="C165" s="109" t="str">
        <f t="shared" ca="1" si="7"/>
        <v/>
      </c>
      <c r="D165" s="101" t="str">
        <f ca="1">IF(ISERROR(OFFSET('HARGA SATUAN'!$D$6,MATCH(C165,'HARGA SATUAN'!$C$7:$C$1492,0),0)),"",OFFSET('HARGA SATUAN'!$D$6,MATCH(C165,'HARGA SATUAN'!$C$7:$C$1492,0),0))</f>
        <v/>
      </c>
      <c r="E165" s="101">
        <f ca="1">IF(B165="+","Unit",IF(ISERROR(OFFSET('HARGA SATUAN'!$E$6,MATCH(C165,'HARGA SATUAN'!$C$7:$C$1492,0),0)),"",OFFSET('HARGA SATUAN'!$E$6,MATCH(C165,'HARGA SATUAN'!$C$7:$C$1492,0),0)))</f>
        <v>0</v>
      </c>
      <c r="F165" s="138" t="str">
        <f t="shared" ca="1" si="8"/>
        <v/>
      </c>
      <c r="G165" s="41">
        <f ca="1">IF(ISERROR(OFFSET('HARGA SATUAN'!$I$6,MATCH(C165,'HARGA SATUAN'!$C$7:$C$1492,0),0)),"",OFFSET('HARGA SATUAN'!$I$6,MATCH(C165,'HARGA SATUAN'!$C$7:$C$1492,0),0))</f>
        <v>0</v>
      </c>
      <c r="H165" s="136" t="str">
        <f ca="1">IF(B165="","",#REF!)</f>
        <v/>
      </c>
      <c r="I165" s="136" t="str">
        <f ca="1">IF(B165="","",#REF!)</f>
        <v/>
      </c>
      <c r="J165" s="136" t="str">
        <f ca="1">IF(B165="","",#REF!)</f>
        <v/>
      </c>
      <c r="K165" s="136" t="str">
        <f ca="1">IF(B165="","",#REF!)</f>
        <v/>
      </c>
      <c r="L165" s="136" t="str">
        <f ca="1">IF(C165="","",#REF!)</f>
        <v/>
      </c>
    </row>
    <row r="166" spans="1:12">
      <c r="A166" s="112">
        <v>155</v>
      </c>
      <c r="B166" s="134" t="str">
        <f t="shared" ca="1" si="6"/>
        <v/>
      </c>
      <c r="C166" s="109" t="str">
        <f t="shared" ca="1" si="7"/>
        <v/>
      </c>
      <c r="D166" s="101" t="str">
        <f ca="1">IF(ISERROR(OFFSET('HARGA SATUAN'!$D$6,MATCH(C166,'HARGA SATUAN'!$C$7:$C$1492,0),0)),"",OFFSET('HARGA SATUAN'!$D$6,MATCH(C166,'HARGA SATUAN'!$C$7:$C$1492,0),0))</f>
        <v/>
      </c>
      <c r="E166" s="101">
        <f ca="1">IF(B166="+","Unit",IF(ISERROR(OFFSET('HARGA SATUAN'!$E$6,MATCH(C166,'HARGA SATUAN'!$C$7:$C$1492,0),0)),"",OFFSET('HARGA SATUAN'!$E$6,MATCH(C166,'HARGA SATUAN'!$C$7:$C$1492,0),0)))</f>
        <v>0</v>
      </c>
      <c r="F166" s="138" t="str">
        <f t="shared" ca="1" si="8"/>
        <v/>
      </c>
      <c r="G166" s="41">
        <f ca="1">IF(ISERROR(OFFSET('HARGA SATUAN'!$I$6,MATCH(C166,'HARGA SATUAN'!$C$7:$C$1492,0),0)),"",OFFSET('HARGA SATUAN'!$I$6,MATCH(C166,'HARGA SATUAN'!$C$7:$C$1492,0),0))</f>
        <v>0</v>
      </c>
      <c r="H166" s="136" t="str">
        <f ca="1">IF(B166="","",#REF!)</f>
        <v/>
      </c>
      <c r="I166" s="136" t="str">
        <f ca="1">IF(B166="","",#REF!)</f>
        <v/>
      </c>
      <c r="J166" s="136" t="str">
        <f ca="1">IF(B166="","",#REF!)</f>
        <v/>
      </c>
      <c r="K166" s="136" t="str">
        <f ca="1">IF(B166="","",#REF!)</f>
        <v/>
      </c>
      <c r="L166" s="136" t="str">
        <f ca="1">IF(C166="","",#REF!)</f>
        <v/>
      </c>
    </row>
    <row r="167" spans="1:12">
      <c r="A167" s="112">
        <v>156</v>
      </c>
      <c r="B167" s="134" t="str">
        <f t="shared" ca="1" si="6"/>
        <v/>
      </c>
      <c r="C167" s="109" t="str">
        <f t="shared" ca="1" si="7"/>
        <v/>
      </c>
      <c r="D167" s="101" t="str">
        <f ca="1">IF(ISERROR(OFFSET('HARGA SATUAN'!$D$6,MATCH(C167,'HARGA SATUAN'!$C$7:$C$1492,0),0)),"",OFFSET('HARGA SATUAN'!$D$6,MATCH(C167,'HARGA SATUAN'!$C$7:$C$1492,0),0))</f>
        <v/>
      </c>
      <c r="E167" s="101">
        <f ca="1">IF(B167="+","Unit",IF(ISERROR(OFFSET('HARGA SATUAN'!$E$6,MATCH(C167,'HARGA SATUAN'!$C$7:$C$1492,0),0)),"",OFFSET('HARGA SATUAN'!$E$6,MATCH(C167,'HARGA SATUAN'!$C$7:$C$1492,0),0)))</f>
        <v>0</v>
      </c>
      <c r="F167" s="138" t="str">
        <f t="shared" ca="1" si="8"/>
        <v/>
      </c>
      <c r="G167" s="41">
        <f ca="1">IF(ISERROR(OFFSET('HARGA SATUAN'!$I$6,MATCH(C167,'HARGA SATUAN'!$C$7:$C$1492,0),0)),"",OFFSET('HARGA SATUAN'!$I$6,MATCH(C167,'HARGA SATUAN'!$C$7:$C$1492,0),0))</f>
        <v>0</v>
      </c>
      <c r="H167" s="136" t="str">
        <f ca="1">IF(B167="","",#REF!)</f>
        <v/>
      </c>
      <c r="I167" s="136" t="str">
        <f ca="1">IF(B167="","",#REF!)</f>
        <v/>
      </c>
      <c r="J167" s="136" t="str">
        <f ca="1">IF(B167="","",#REF!)</f>
        <v/>
      </c>
      <c r="K167" s="136" t="str">
        <f ca="1">IF(B167="","",#REF!)</f>
        <v/>
      </c>
      <c r="L167" s="136" t="str">
        <f ca="1">IF(C167="","",#REF!)</f>
        <v/>
      </c>
    </row>
    <row r="168" spans="1:12">
      <c r="A168" s="112">
        <v>157</v>
      </c>
      <c r="B168" s="134" t="str">
        <f t="shared" ca="1" si="6"/>
        <v/>
      </c>
      <c r="C168" s="109" t="str">
        <f t="shared" ca="1" si="7"/>
        <v/>
      </c>
      <c r="D168" s="101" t="str">
        <f ca="1">IF(ISERROR(OFFSET('HARGA SATUAN'!$D$6,MATCH(C168,'HARGA SATUAN'!$C$7:$C$1492,0),0)),"",OFFSET('HARGA SATUAN'!$D$6,MATCH(C168,'HARGA SATUAN'!$C$7:$C$1492,0),0))</f>
        <v/>
      </c>
      <c r="E168" s="101">
        <f ca="1">IF(B168="+","Unit",IF(ISERROR(OFFSET('HARGA SATUAN'!$E$6,MATCH(C168,'HARGA SATUAN'!$C$7:$C$1492,0),0)),"",OFFSET('HARGA SATUAN'!$E$6,MATCH(C168,'HARGA SATUAN'!$C$7:$C$1492,0),0)))</f>
        <v>0</v>
      </c>
      <c r="F168" s="138" t="str">
        <f t="shared" ca="1" si="8"/>
        <v/>
      </c>
      <c r="G168" s="41">
        <f ca="1">IF(ISERROR(OFFSET('HARGA SATUAN'!$I$6,MATCH(C168,'HARGA SATUAN'!$C$7:$C$1492,0),0)),"",OFFSET('HARGA SATUAN'!$I$6,MATCH(C168,'HARGA SATUAN'!$C$7:$C$1492,0),0))</f>
        <v>0</v>
      </c>
      <c r="H168" s="136" t="str">
        <f ca="1">IF(B168="","",#REF!)</f>
        <v/>
      </c>
      <c r="I168" s="136" t="str">
        <f ca="1">IF(B168="","",#REF!)</f>
        <v/>
      </c>
      <c r="J168" s="136" t="str">
        <f ca="1">IF(B168="","",#REF!)</f>
        <v/>
      </c>
      <c r="K168" s="136" t="str">
        <f ca="1">IF(B168="","",#REF!)</f>
        <v/>
      </c>
      <c r="L168" s="136" t="str">
        <f ca="1">IF(C168="","",#REF!)</f>
        <v/>
      </c>
    </row>
    <row r="169" spans="1:12">
      <c r="A169" s="112">
        <v>158</v>
      </c>
      <c r="B169" s="134" t="str">
        <f t="shared" ca="1" si="6"/>
        <v/>
      </c>
      <c r="C169" s="109" t="str">
        <f t="shared" ca="1" si="7"/>
        <v/>
      </c>
      <c r="D169" s="101" t="str">
        <f ca="1">IF(ISERROR(OFFSET('HARGA SATUAN'!$D$6,MATCH(C169,'HARGA SATUAN'!$C$7:$C$1492,0),0)),"",OFFSET('HARGA SATUAN'!$D$6,MATCH(C169,'HARGA SATUAN'!$C$7:$C$1492,0),0))</f>
        <v/>
      </c>
      <c r="E169" s="101">
        <f ca="1">IF(B169="+","Unit",IF(ISERROR(OFFSET('HARGA SATUAN'!$E$6,MATCH(C169,'HARGA SATUAN'!$C$7:$C$1492,0),0)),"",OFFSET('HARGA SATUAN'!$E$6,MATCH(C169,'HARGA SATUAN'!$C$7:$C$1492,0),0)))</f>
        <v>0</v>
      </c>
      <c r="F169" s="138" t="str">
        <f t="shared" ca="1" si="8"/>
        <v/>
      </c>
      <c r="G169" s="41">
        <f ca="1">IF(ISERROR(OFFSET('HARGA SATUAN'!$I$6,MATCH(C169,'HARGA SATUAN'!$C$7:$C$1492,0),0)),"",OFFSET('HARGA SATUAN'!$I$6,MATCH(C169,'HARGA SATUAN'!$C$7:$C$1492,0),0))</f>
        <v>0</v>
      </c>
      <c r="H169" s="136" t="str">
        <f ca="1">IF(B169="","",#REF!)</f>
        <v/>
      </c>
      <c r="I169" s="136" t="str">
        <f ca="1">IF(B169="","",#REF!)</f>
        <v/>
      </c>
      <c r="J169" s="136" t="str">
        <f ca="1">IF(B169="","",#REF!)</f>
        <v/>
      </c>
      <c r="K169" s="136" t="str">
        <f ca="1">IF(B169="","",#REF!)</f>
        <v/>
      </c>
      <c r="L169" s="136" t="str">
        <f ca="1">IF(C169="","",#REF!)</f>
        <v/>
      </c>
    </row>
    <row r="170" spans="1:12">
      <c r="A170" s="112">
        <v>159</v>
      </c>
      <c r="B170" s="134" t="str">
        <f t="shared" ca="1" si="6"/>
        <v/>
      </c>
      <c r="C170" s="109" t="str">
        <f t="shared" ca="1" si="7"/>
        <v/>
      </c>
      <c r="D170" s="101" t="str">
        <f ca="1">IF(ISERROR(OFFSET('HARGA SATUAN'!$D$6,MATCH(C170,'HARGA SATUAN'!$C$7:$C$1492,0),0)),"",OFFSET('HARGA SATUAN'!$D$6,MATCH(C170,'HARGA SATUAN'!$C$7:$C$1492,0),0))</f>
        <v/>
      </c>
      <c r="E170" s="101">
        <f ca="1">IF(B170="+","Unit",IF(ISERROR(OFFSET('HARGA SATUAN'!$E$6,MATCH(C170,'HARGA SATUAN'!$C$7:$C$1492,0),0)),"",OFFSET('HARGA SATUAN'!$E$6,MATCH(C170,'HARGA SATUAN'!$C$7:$C$1492,0),0)))</f>
        <v>0</v>
      </c>
      <c r="F170" s="138" t="str">
        <f t="shared" ca="1" si="8"/>
        <v/>
      </c>
      <c r="G170" s="41">
        <f ca="1">IF(ISERROR(OFFSET('HARGA SATUAN'!$I$6,MATCH(C170,'HARGA SATUAN'!$C$7:$C$1492,0),0)),"",OFFSET('HARGA SATUAN'!$I$6,MATCH(C170,'HARGA SATUAN'!$C$7:$C$1492,0),0))</f>
        <v>0</v>
      </c>
      <c r="H170" s="136" t="str">
        <f ca="1">IF(B170="","",#REF!)</f>
        <v/>
      </c>
      <c r="I170" s="136" t="str">
        <f ca="1">IF(B170="","",#REF!)</f>
        <v/>
      </c>
      <c r="J170" s="136" t="str">
        <f ca="1">IF(B170="","",#REF!)</f>
        <v/>
      </c>
      <c r="K170" s="136" t="str">
        <f ca="1">IF(B170="","",#REF!)</f>
        <v/>
      </c>
      <c r="L170" s="136" t="str">
        <f ca="1">IF(C170="","",#REF!)</f>
        <v/>
      </c>
    </row>
    <row r="171" spans="1:12">
      <c r="A171" s="112">
        <v>160</v>
      </c>
      <c r="B171" s="134" t="str">
        <f t="shared" ca="1" si="6"/>
        <v/>
      </c>
      <c r="C171" s="109" t="str">
        <f t="shared" ca="1" si="7"/>
        <v/>
      </c>
      <c r="D171" s="101" t="str">
        <f ca="1">IF(ISERROR(OFFSET('HARGA SATUAN'!$D$6,MATCH(C171,'HARGA SATUAN'!$C$7:$C$1492,0),0)),"",OFFSET('HARGA SATUAN'!$D$6,MATCH(C171,'HARGA SATUAN'!$C$7:$C$1492,0),0))</f>
        <v/>
      </c>
      <c r="E171" s="101">
        <f ca="1">IF(B171="+","Unit",IF(ISERROR(OFFSET('HARGA SATUAN'!$E$6,MATCH(C171,'HARGA SATUAN'!$C$7:$C$1492,0),0)),"",OFFSET('HARGA SATUAN'!$E$6,MATCH(C171,'HARGA SATUAN'!$C$7:$C$1492,0),0)))</f>
        <v>0</v>
      </c>
      <c r="F171" s="138" t="str">
        <f t="shared" ca="1" si="8"/>
        <v/>
      </c>
      <c r="G171" s="41">
        <f ca="1">IF(ISERROR(OFFSET('HARGA SATUAN'!$I$6,MATCH(C171,'HARGA SATUAN'!$C$7:$C$1492,0),0)),"",OFFSET('HARGA SATUAN'!$I$6,MATCH(C171,'HARGA SATUAN'!$C$7:$C$1492,0),0))</f>
        <v>0</v>
      </c>
      <c r="H171" s="136" t="str">
        <f ca="1">IF(B171="","",#REF!)</f>
        <v/>
      </c>
      <c r="I171" s="136" t="str">
        <f ca="1">IF(B171="","",#REF!)</f>
        <v/>
      </c>
      <c r="J171" s="136" t="str">
        <f ca="1">IF(B171="","",#REF!)</f>
        <v/>
      </c>
      <c r="K171" s="136" t="str">
        <f ca="1">IF(B171="","",#REF!)</f>
        <v/>
      </c>
      <c r="L171" s="136" t="str">
        <f ca="1">IF(C171="","",#REF!)</f>
        <v/>
      </c>
    </row>
    <row r="172" spans="1:12">
      <c r="A172" s="112">
        <v>161</v>
      </c>
      <c r="B172" s="134" t="str">
        <f t="shared" ca="1" si="6"/>
        <v/>
      </c>
      <c r="C172" s="109" t="str">
        <f t="shared" ca="1" si="7"/>
        <v/>
      </c>
      <c r="D172" s="101" t="str">
        <f ca="1">IF(ISERROR(OFFSET('HARGA SATUAN'!$D$6,MATCH(C172,'HARGA SATUAN'!$C$7:$C$1492,0),0)),"",OFFSET('HARGA SATUAN'!$D$6,MATCH(C172,'HARGA SATUAN'!$C$7:$C$1492,0),0))</f>
        <v/>
      </c>
      <c r="E172" s="101">
        <f ca="1">IF(B172="+","Unit",IF(ISERROR(OFFSET('HARGA SATUAN'!$E$6,MATCH(C172,'HARGA SATUAN'!$C$7:$C$1492,0),0)),"",OFFSET('HARGA SATUAN'!$E$6,MATCH(C172,'HARGA SATUAN'!$C$7:$C$1492,0),0)))</f>
        <v>0</v>
      </c>
      <c r="F172" s="138" t="str">
        <f t="shared" ca="1" si="8"/>
        <v/>
      </c>
      <c r="G172" s="41">
        <f ca="1">IF(ISERROR(OFFSET('HARGA SATUAN'!$I$6,MATCH(C172,'HARGA SATUAN'!$C$7:$C$1492,0),0)),"",OFFSET('HARGA SATUAN'!$I$6,MATCH(C172,'HARGA SATUAN'!$C$7:$C$1492,0),0))</f>
        <v>0</v>
      </c>
      <c r="H172" s="136" t="str">
        <f ca="1">IF(B172="","",#REF!)</f>
        <v/>
      </c>
      <c r="I172" s="136" t="str">
        <f ca="1">IF(B172="","",#REF!)</f>
        <v/>
      </c>
      <c r="J172" s="136" t="str">
        <f ca="1">IF(B172="","",#REF!)</f>
        <v/>
      </c>
      <c r="K172" s="136" t="str">
        <f ca="1">IF(B172="","",#REF!)</f>
        <v/>
      </c>
      <c r="L172" s="136" t="str">
        <f ca="1">IF(C172="","",#REF!)</f>
        <v/>
      </c>
    </row>
    <row r="173" spans="1:12">
      <c r="A173" s="112">
        <v>162</v>
      </c>
      <c r="B173" s="134" t="str">
        <f t="shared" ca="1" si="6"/>
        <v/>
      </c>
      <c r="C173" s="109" t="str">
        <f t="shared" ca="1" si="7"/>
        <v/>
      </c>
      <c r="D173" s="101" t="str">
        <f ca="1">IF(ISERROR(OFFSET('HARGA SATUAN'!$D$6,MATCH(C173,'HARGA SATUAN'!$C$7:$C$1492,0),0)),"",OFFSET('HARGA SATUAN'!$D$6,MATCH(C173,'HARGA SATUAN'!$C$7:$C$1492,0),0))</f>
        <v/>
      </c>
      <c r="E173" s="101">
        <f ca="1">IF(B173="+","Unit",IF(ISERROR(OFFSET('HARGA SATUAN'!$E$6,MATCH(C173,'HARGA SATUAN'!$C$7:$C$1492,0),0)),"",OFFSET('HARGA SATUAN'!$E$6,MATCH(C173,'HARGA SATUAN'!$C$7:$C$1492,0),0)))</f>
        <v>0</v>
      </c>
      <c r="F173" s="138" t="str">
        <f t="shared" ca="1" si="8"/>
        <v/>
      </c>
      <c r="G173" s="41">
        <f ca="1">IF(ISERROR(OFFSET('HARGA SATUAN'!$I$6,MATCH(C173,'HARGA SATUAN'!$C$7:$C$1492,0),0)),"",OFFSET('HARGA SATUAN'!$I$6,MATCH(C173,'HARGA SATUAN'!$C$7:$C$1492,0),0))</f>
        <v>0</v>
      </c>
      <c r="H173" s="136" t="str">
        <f ca="1">IF(B173="","",#REF!)</f>
        <v/>
      </c>
      <c r="I173" s="136" t="str">
        <f ca="1">IF(B173="","",#REF!)</f>
        <v/>
      </c>
      <c r="J173" s="136" t="str">
        <f ca="1">IF(B173="","",#REF!)</f>
        <v/>
      </c>
      <c r="K173" s="136" t="str">
        <f ca="1">IF(B173="","",#REF!)</f>
        <v/>
      </c>
      <c r="L173" s="136" t="str">
        <f ca="1">IF(C173="","",#REF!)</f>
        <v/>
      </c>
    </row>
    <row r="174" spans="1:12">
      <c r="A174" s="112">
        <v>163</v>
      </c>
      <c r="B174" s="134" t="str">
        <f t="shared" ca="1" si="6"/>
        <v/>
      </c>
      <c r="C174" s="109" t="str">
        <f t="shared" ca="1" si="7"/>
        <v/>
      </c>
      <c r="D174" s="101" t="str">
        <f ca="1">IF(ISERROR(OFFSET('HARGA SATUAN'!$D$6,MATCH(C174,'HARGA SATUAN'!$C$7:$C$1492,0),0)),"",OFFSET('HARGA SATUAN'!$D$6,MATCH(C174,'HARGA SATUAN'!$C$7:$C$1492,0),0))</f>
        <v/>
      </c>
      <c r="E174" s="101">
        <f ca="1">IF(B174="+","Unit",IF(ISERROR(OFFSET('HARGA SATUAN'!$E$6,MATCH(C174,'HARGA SATUAN'!$C$7:$C$1492,0),0)),"",OFFSET('HARGA SATUAN'!$E$6,MATCH(C174,'HARGA SATUAN'!$C$7:$C$1492,0),0)))</f>
        <v>0</v>
      </c>
      <c r="F174" s="138" t="str">
        <f t="shared" ca="1" si="8"/>
        <v/>
      </c>
      <c r="G174" s="41">
        <f ca="1">IF(ISERROR(OFFSET('HARGA SATUAN'!$I$6,MATCH(C174,'HARGA SATUAN'!$C$7:$C$1492,0),0)),"",OFFSET('HARGA SATUAN'!$I$6,MATCH(C174,'HARGA SATUAN'!$C$7:$C$1492,0),0))</f>
        <v>0</v>
      </c>
      <c r="H174" s="136" t="str">
        <f ca="1">IF(B174="","",#REF!)</f>
        <v/>
      </c>
      <c r="I174" s="136" t="str">
        <f ca="1">IF(B174="","",#REF!)</f>
        <v/>
      </c>
      <c r="J174" s="136" t="str">
        <f ca="1">IF(B174="","",#REF!)</f>
        <v/>
      </c>
      <c r="K174" s="136" t="str">
        <f ca="1">IF(B174="","",#REF!)</f>
        <v/>
      </c>
      <c r="L174" s="136" t="str">
        <f ca="1">IF(C174="","",#REF!)</f>
        <v/>
      </c>
    </row>
    <row r="175" spans="1:12">
      <c r="A175" s="112">
        <v>164</v>
      </c>
      <c r="B175" s="134" t="str">
        <f t="shared" ca="1" si="6"/>
        <v/>
      </c>
      <c r="C175" s="109" t="str">
        <f t="shared" ca="1" si="7"/>
        <v/>
      </c>
      <c r="D175" s="101" t="str">
        <f ca="1">IF(ISERROR(OFFSET('HARGA SATUAN'!$D$6,MATCH(C175,'HARGA SATUAN'!$C$7:$C$1492,0),0)),"",OFFSET('HARGA SATUAN'!$D$6,MATCH(C175,'HARGA SATUAN'!$C$7:$C$1492,0),0))</f>
        <v/>
      </c>
      <c r="E175" s="101">
        <f ca="1">IF(B175="+","Unit",IF(ISERROR(OFFSET('HARGA SATUAN'!$E$6,MATCH(C175,'HARGA SATUAN'!$C$7:$C$1492,0),0)),"",OFFSET('HARGA SATUAN'!$E$6,MATCH(C175,'HARGA SATUAN'!$C$7:$C$1492,0),0)))</f>
        <v>0</v>
      </c>
      <c r="F175" s="138" t="str">
        <f t="shared" ca="1" si="8"/>
        <v/>
      </c>
      <c r="G175" s="41">
        <f ca="1">IF(ISERROR(OFFSET('HARGA SATUAN'!$I$6,MATCH(C175,'HARGA SATUAN'!$C$7:$C$1492,0),0)),"",OFFSET('HARGA SATUAN'!$I$6,MATCH(C175,'HARGA SATUAN'!$C$7:$C$1492,0),0))</f>
        <v>0</v>
      </c>
      <c r="H175" s="136" t="str">
        <f ca="1">IF(B175="","",#REF!)</f>
        <v/>
      </c>
      <c r="I175" s="136" t="str">
        <f ca="1">IF(B175="","",#REF!)</f>
        <v/>
      </c>
      <c r="J175" s="136" t="str">
        <f ca="1">IF(B175="","",#REF!)</f>
        <v/>
      </c>
      <c r="K175" s="136" t="str">
        <f ca="1">IF(B175="","",#REF!)</f>
        <v/>
      </c>
      <c r="L175" s="136" t="str">
        <f ca="1">IF(C175="","",#REF!)</f>
        <v/>
      </c>
    </row>
    <row r="176" spans="1:12">
      <c r="A176" s="112">
        <v>165</v>
      </c>
      <c r="B176" s="134" t="str">
        <f t="shared" ca="1" si="6"/>
        <v/>
      </c>
      <c r="C176" s="109" t="str">
        <f t="shared" ca="1" si="7"/>
        <v/>
      </c>
      <c r="D176" s="101" t="str">
        <f ca="1">IF(ISERROR(OFFSET('HARGA SATUAN'!$D$6,MATCH(C176,'HARGA SATUAN'!$C$7:$C$1492,0),0)),"",OFFSET('HARGA SATUAN'!$D$6,MATCH(C176,'HARGA SATUAN'!$C$7:$C$1492,0),0))</f>
        <v/>
      </c>
      <c r="E176" s="101">
        <f ca="1">IF(B176="+","Unit",IF(ISERROR(OFFSET('HARGA SATUAN'!$E$6,MATCH(C176,'HARGA SATUAN'!$C$7:$C$1492,0),0)),"",OFFSET('HARGA SATUAN'!$E$6,MATCH(C176,'HARGA SATUAN'!$C$7:$C$1492,0),0)))</f>
        <v>0</v>
      </c>
      <c r="F176" s="138" t="str">
        <f t="shared" ca="1" si="8"/>
        <v/>
      </c>
      <c r="G176" s="41">
        <f ca="1">IF(ISERROR(OFFSET('HARGA SATUAN'!$I$6,MATCH(C176,'HARGA SATUAN'!$C$7:$C$1492,0),0)),"",OFFSET('HARGA SATUAN'!$I$6,MATCH(C176,'HARGA SATUAN'!$C$7:$C$1492,0),0))</f>
        <v>0</v>
      </c>
      <c r="H176" s="136" t="str">
        <f ca="1">IF(B176="","",#REF!)</f>
        <v/>
      </c>
      <c r="I176" s="136" t="str">
        <f ca="1">IF(B176="","",#REF!)</f>
        <v/>
      </c>
      <c r="J176" s="136" t="str">
        <f ca="1">IF(B176="","",#REF!)</f>
        <v/>
      </c>
      <c r="K176" s="136" t="str">
        <f ca="1">IF(B176="","",#REF!)</f>
        <v/>
      </c>
      <c r="L176" s="136" t="str">
        <f ca="1">IF(C176="","",#REF!)</f>
        <v/>
      </c>
    </row>
    <row r="177" spans="1:12">
      <c r="A177" s="112">
        <v>166</v>
      </c>
      <c r="B177" s="134" t="str">
        <f t="shared" ca="1" si="6"/>
        <v/>
      </c>
      <c r="C177" s="109" t="str">
        <f t="shared" ca="1" si="7"/>
        <v/>
      </c>
      <c r="D177" s="101" t="str">
        <f ca="1">IF(ISERROR(OFFSET('HARGA SATUAN'!$D$6,MATCH(C177,'HARGA SATUAN'!$C$7:$C$1492,0),0)),"",OFFSET('HARGA SATUAN'!$D$6,MATCH(C177,'HARGA SATUAN'!$C$7:$C$1492,0),0))</f>
        <v/>
      </c>
      <c r="E177" s="101">
        <f ca="1">IF(B177="+","Unit",IF(ISERROR(OFFSET('HARGA SATUAN'!$E$6,MATCH(C177,'HARGA SATUAN'!$C$7:$C$1492,0),0)),"",OFFSET('HARGA SATUAN'!$E$6,MATCH(C177,'HARGA SATUAN'!$C$7:$C$1492,0),0)))</f>
        <v>0</v>
      </c>
      <c r="F177" s="138" t="str">
        <f t="shared" ca="1" si="8"/>
        <v/>
      </c>
      <c r="G177" s="41">
        <f ca="1">IF(ISERROR(OFFSET('HARGA SATUAN'!$I$6,MATCH(C177,'HARGA SATUAN'!$C$7:$C$1492,0),0)),"",OFFSET('HARGA SATUAN'!$I$6,MATCH(C177,'HARGA SATUAN'!$C$7:$C$1492,0),0))</f>
        <v>0</v>
      </c>
      <c r="H177" s="136" t="str">
        <f ca="1">IF(B177="","",#REF!)</f>
        <v/>
      </c>
      <c r="I177" s="136" t="str">
        <f ca="1">IF(B177="","",#REF!)</f>
        <v/>
      </c>
      <c r="J177" s="136" t="str">
        <f ca="1">IF(B177="","",#REF!)</f>
        <v/>
      </c>
      <c r="K177" s="136" t="str">
        <f ca="1">IF(B177="","",#REF!)</f>
        <v/>
      </c>
      <c r="L177" s="136" t="str">
        <f ca="1">IF(C177="","",#REF!)</f>
        <v/>
      </c>
    </row>
    <row r="178" spans="1:12">
      <c r="A178" s="112">
        <v>167</v>
      </c>
      <c r="B178" s="134" t="str">
        <f t="shared" ca="1" si="6"/>
        <v/>
      </c>
      <c r="C178" s="109" t="str">
        <f t="shared" ca="1" si="7"/>
        <v/>
      </c>
      <c r="D178" s="101" t="str">
        <f ca="1">IF(ISERROR(OFFSET('HARGA SATUAN'!$D$6,MATCH(C178,'HARGA SATUAN'!$C$7:$C$1492,0),0)),"",OFFSET('HARGA SATUAN'!$D$6,MATCH(C178,'HARGA SATUAN'!$C$7:$C$1492,0),0))</f>
        <v/>
      </c>
      <c r="E178" s="101">
        <f ca="1">IF(B178="+","Unit",IF(ISERROR(OFFSET('HARGA SATUAN'!$E$6,MATCH(C178,'HARGA SATUAN'!$C$7:$C$1492,0),0)),"",OFFSET('HARGA SATUAN'!$E$6,MATCH(C178,'HARGA SATUAN'!$C$7:$C$1492,0),0)))</f>
        <v>0</v>
      </c>
      <c r="F178" s="138" t="str">
        <f t="shared" ca="1" si="8"/>
        <v/>
      </c>
      <c r="G178" s="41">
        <f ca="1">IF(ISERROR(OFFSET('HARGA SATUAN'!$I$6,MATCH(C178,'HARGA SATUAN'!$C$7:$C$1492,0),0)),"",OFFSET('HARGA SATUAN'!$I$6,MATCH(C178,'HARGA SATUAN'!$C$7:$C$1492,0),0))</f>
        <v>0</v>
      </c>
      <c r="H178" s="136" t="str">
        <f ca="1">IF(B178="","",#REF!)</f>
        <v/>
      </c>
      <c r="I178" s="136" t="str">
        <f ca="1">IF(B178="","",#REF!)</f>
        <v/>
      </c>
      <c r="J178" s="136" t="str">
        <f ca="1">IF(B178="","",#REF!)</f>
        <v/>
      </c>
      <c r="K178" s="136" t="str">
        <f ca="1">IF(B178="","",#REF!)</f>
        <v/>
      </c>
      <c r="L178" s="136" t="str">
        <f ca="1">IF(C178="","",#REF!)</f>
        <v/>
      </c>
    </row>
    <row r="179" spans="1:12">
      <c r="A179" s="112">
        <v>168</v>
      </c>
      <c r="B179" s="134" t="str">
        <f t="shared" ca="1" si="6"/>
        <v/>
      </c>
      <c r="C179" s="109" t="str">
        <f t="shared" ca="1" si="7"/>
        <v/>
      </c>
      <c r="D179" s="101" t="str">
        <f ca="1">IF(ISERROR(OFFSET('HARGA SATUAN'!$D$6,MATCH(C179,'HARGA SATUAN'!$C$7:$C$1492,0),0)),"",OFFSET('HARGA SATUAN'!$D$6,MATCH(C179,'HARGA SATUAN'!$C$7:$C$1492,0),0))</f>
        <v/>
      </c>
      <c r="E179" s="101">
        <f ca="1">IF(B179="+","Unit",IF(ISERROR(OFFSET('HARGA SATUAN'!$E$6,MATCH(C179,'HARGA SATUAN'!$C$7:$C$1492,0),0)),"",OFFSET('HARGA SATUAN'!$E$6,MATCH(C179,'HARGA SATUAN'!$C$7:$C$1492,0),0)))</f>
        <v>0</v>
      </c>
      <c r="F179" s="138" t="str">
        <f t="shared" ca="1" si="8"/>
        <v/>
      </c>
      <c r="G179" s="41">
        <f ca="1">IF(ISERROR(OFFSET('HARGA SATUAN'!$I$6,MATCH(C179,'HARGA SATUAN'!$C$7:$C$1492,0),0)),"",OFFSET('HARGA SATUAN'!$I$6,MATCH(C179,'HARGA SATUAN'!$C$7:$C$1492,0),0))</f>
        <v>0</v>
      </c>
      <c r="H179" s="136" t="str">
        <f ca="1">IF(B179="","",#REF!)</f>
        <v/>
      </c>
      <c r="I179" s="136" t="str">
        <f ca="1">IF(B179="","",#REF!)</f>
        <v/>
      </c>
      <c r="J179" s="136" t="str">
        <f ca="1">IF(B179="","",#REF!)</f>
        <v/>
      </c>
      <c r="K179" s="136" t="str">
        <f ca="1">IF(B179="","",#REF!)</f>
        <v/>
      </c>
      <c r="L179" s="136" t="str">
        <f ca="1">IF(C179="","",#REF!)</f>
        <v/>
      </c>
    </row>
    <row r="180" spans="1:12">
      <c r="A180" s="112">
        <v>169</v>
      </c>
      <c r="B180" s="134" t="str">
        <f t="shared" ca="1" si="6"/>
        <v/>
      </c>
      <c r="C180" s="109" t="str">
        <f t="shared" ca="1" si="7"/>
        <v/>
      </c>
      <c r="D180" s="101" t="str">
        <f ca="1">IF(ISERROR(OFFSET('HARGA SATUAN'!$D$6,MATCH(C180,'HARGA SATUAN'!$C$7:$C$1492,0),0)),"",OFFSET('HARGA SATUAN'!$D$6,MATCH(C180,'HARGA SATUAN'!$C$7:$C$1492,0),0))</f>
        <v/>
      </c>
      <c r="E180" s="101">
        <f ca="1">IF(B180="+","Unit",IF(ISERROR(OFFSET('HARGA SATUAN'!$E$6,MATCH(C180,'HARGA SATUAN'!$C$7:$C$1492,0),0)),"",OFFSET('HARGA SATUAN'!$E$6,MATCH(C180,'HARGA SATUAN'!$C$7:$C$1492,0),0)))</f>
        <v>0</v>
      </c>
      <c r="F180" s="138" t="str">
        <f t="shared" ca="1" si="8"/>
        <v/>
      </c>
      <c r="G180" s="41">
        <f ca="1">IF(ISERROR(OFFSET('HARGA SATUAN'!$I$6,MATCH(C180,'HARGA SATUAN'!$C$7:$C$1492,0),0)),"",OFFSET('HARGA SATUAN'!$I$6,MATCH(C180,'HARGA SATUAN'!$C$7:$C$1492,0),0))</f>
        <v>0</v>
      </c>
      <c r="H180" s="136" t="str">
        <f ca="1">IF(B180="","",#REF!)</f>
        <v/>
      </c>
      <c r="I180" s="136" t="str">
        <f ca="1">IF(B180="","",#REF!)</f>
        <v/>
      </c>
      <c r="J180" s="136" t="str">
        <f ca="1">IF(B180="","",#REF!)</f>
        <v/>
      </c>
      <c r="K180" s="136" t="str">
        <f ca="1">IF(B180="","",#REF!)</f>
        <v/>
      </c>
      <c r="L180" s="136" t="str">
        <f ca="1">IF(C180="","",#REF!)</f>
        <v/>
      </c>
    </row>
    <row r="181" spans="1:12">
      <c r="A181" s="112">
        <v>170</v>
      </c>
      <c r="B181" s="134" t="str">
        <f t="shared" ca="1" si="6"/>
        <v/>
      </c>
      <c r="C181" s="109" t="str">
        <f t="shared" ca="1" si="7"/>
        <v/>
      </c>
      <c r="D181" s="101" t="str">
        <f ca="1">IF(ISERROR(OFFSET('HARGA SATUAN'!$D$6,MATCH(C181,'HARGA SATUAN'!$C$7:$C$1492,0),0)),"",OFFSET('HARGA SATUAN'!$D$6,MATCH(C181,'HARGA SATUAN'!$C$7:$C$1492,0),0))</f>
        <v/>
      </c>
      <c r="E181" s="101">
        <f ca="1">IF(B181="+","Unit",IF(ISERROR(OFFSET('HARGA SATUAN'!$E$6,MATCH(C181,'HARGA SATUAN'!$C$7:$C$1492,0),0)),"",OFFSET('HARGA SATUAN'!$E$6,MATCH(C181,'HARGA SATUAN'!$C$7:$C$1492,0),0)))</f>
        <v>0</v>
      </c>
      <c r="F181" s="138" t="str">
        <f t="shared" ca="1" si="8"/>
        <v/>
      </c>
      <c r="G181" s="41">
        <f ca="1">IF(ISERROR(OFFSET('HARGA SATUAN'!$I$6,MATCH(C181,'HARGA SATUAN'!$C$7:$C$1492,0),0)),"",OFFSET('HARGA SATUAN'!$I$6,MATCH(C181,'HARGA SATUAN'!$C$7:$C$1492,0),0))</f>
        <v>0</v>
      </c>
      <c r="H181" s="136" t="str">
        <f ca="1">IF(B181="","",#REF!)</f>
        <v/>
      </c>
      <c r="I181" s="136" t="str">
        <f ca="1">IF(B181="","",#REF!)</f>
        <v/>
      </c>
      <c r="J181" s="136" t="str">
        <f ca="1">IF(B181="","",#REF!)</f>
        <v/>
      </c>
      <c r="K181" s="136" t="str">
        <f ca="1">IF(B181="","",#REF!)</f>
        <v/>
      </c>
      <c r="L181" s="136" t="str">
        <f ca="1">IF(C181="","",#REF!)</f>
        <v/>
      </c>
    </row>
    <row r="182" spans="1:12">
      <c r="A182" s="112">
        <v>171</v>
      </c>
      <c r="B182" s="134" t="str">
        <f t="shared" ca="1" si="6"/>
        <v/>
      </c>
      <c r="C182" s="109" t="str">
        <f t="shared" ca="1" si="7"/>
        <v/>
      </c>
      <c r="D182" s="101" t="str">
        <f ca="1">IF(ISERROR(OFFSET('HARGA SATUAN'!$D$6,MATCH(C182,'HARGA SATUAN'!$C$7:$C$1492,0),0)),"",OFFSET('HARGA SATUAN'!$D$6,MATCH(C182,'HARGA SATUAN'!$C$7:$C$1492,0),0))</f>
        <v/>
      </c>
      <c r="E182" s="101">
        <f ca="1">IF(B182="+","Unit",IF(ISERROR(OFFSET('HARGA SATUAN'!$E$6,MATCH(C182,'HARGA SATUAN'!$C$7:$C$1492,0),0)),"",OFFSET('HARGA SATUAN'!$E$6,MATCH(C182,'HARGA SATUAN'!$C$7:$C$1492,0),0)))</f>
        <v>0</v>
      </c>
      <c r="F182" s="138" t="str">
        <f t="shared" ca="1" si="8"/>
        <v/>
      </c>
      <c r="G182" s="41">
        <f ca="1">IF(ISERROR(OFFSET('HARGA SATUAN'!$I$6,MATCH(C182,'HARGA SATUAN'!$C$7:$C$1492,0),0)),"",OFFSET('HARGA SATUAN'!$I$6,MATCH(C182,'HARGA SATUAN'!$C$7:$C$1492,0),0))</f>
        <v>0</v>
      </c>
      <c r="H182" s="136" t="str">
        <f ca="1">IF(B182="","",#REF!)</f>
        <v/>
      </c>
      <c r="I182" s="136" t="str">
        <f ca="1">IF(B182="","",#REF!)</f>
        <v/>
      </c>
      <c r="J182" s="136" t="str">
        <f ca="1">IF(B182="","",#REF!)</f>
        <v/>
      </c>
      <c r="K182" s="136" t="str">
        <f ca="1">IF(B182="","",#REF!)</f>
        <v/>
      </c>
      <c r="L182" s="136" t="str">
        <f ca="1">IF(C182="","",#REF!)</f>
        <v/>
      </c>
    </row>
    <row r="183" spans="1:12">
      <c r="A183" s="112">
        <v>172</v>
      </c>
      <c r="B183" s="134" t="str">
        <f t="shared" ca="1" si="6"/>
        <v/>
      </c>
      <c r="C183" s="109" t="str">
        <f t="shared" ca="1" si="7"/>
        <v/>
      </c>
      <c r="D183" s="101" t="str">
        <f ca="1">IF(ISERROR(OFFSET('HARGA SATUAN'!$D$6,MATCH(C183,'HARGA SATUAN'!$C$7:$C$1492,0),0)),"",OFFSET('HARGA SATUAN'!$D$6,MATCH(C183,'HARGA SATUAN'!$C$7:$C$1492,0),0))</f>
        <v/>
      </c>
      <c r="E183" s="101">
        <f ca="1">IF(B183="+","Unit",IF(ISERROR(OFFSET('HARGA SATUAN'!$E$6,MATCH(C183,'HARGA SATUAN'!$C$7:$C$1492,0),0)),"",OFFSET('HARGA SATUAN'!$E$6,MATCH(C183,'HARGA SATUAN'!$C$7:$C$1492,0),0)))</f>
        <v>0</v>
      </c>
      <c r="F183" s="138" t="str">
        <f t="shared" ca="1" si="8"/>
        <v/>
      </c>
      <c r="G183" s="41">
        <f ca="1">IF(ISERROR(OFFSET('HARGA SATUAN'!$I$6,MATCH(C183,'HARGA SATUAN'!$C$7:$C$1492,0),0)),"",OFFSET('HARGA SATUAN'!$I$6,MATCH(C183,'HARGA SATUAN'!$C$7:$C$1492,0),0))</f>
        <v>0</v>
      </c>
      <c r="H183" s="136" t="str">
        <f ca="1">IF(B183="","",#REF!)</f>
        <v/>
      </c>
      <c r="I183" s="136" t="str">
        <f ca="1">IF(B183="","",#REF!)</f>
        <v/>
      </c>
      <c r="J183" s="136" t="str">
        <f ca="1">IF(B183="","",#REF!)</f>
        <v/>
      </c>
      <c r="K183" s="136" t="str">
        <f ca="1">IF(B183="","",#REF!)</f>
        <v/>
      </c>
      <c r="L183" s="136" t="str">
        <f ca="1">IF(C183="","",#REF!)</f>
        <v/>
      </c>
    </row>
    <row r="184" spans="1:12">
      <c r="A184" s="112">
        <v>173</v>
      </c>
      <c r="B184" s="134" t="str">
        <f t="shared" ca="1" si="6"/>
        <v/>
      </c>
      <c r="C184" s="109" t="str">
        <f t="shared" ca="1" si="7"/>
        <v/>
      </c>
      <c r="D184" s="101" t="str">
        <f ca="1">IF(ISERROR(OFFSET('HARGA SATUAN'!$D$6,MATCH(C184,'HARGA SATUAN'!$C$7:$C$1492,0),0)),"",OFFSET('HARGA SATUAN'!$D$6,MATCH(C184,'HARGA SATUAN'!$C$7:$C$1492,0),0))</f>
        <v/>
      </c>
      <c r="E184" s="101">
        <f ca="1">IF(B184="+","Unit",IF(ISERROR(OFFSET('HARGA SATUAN'!$E$6,MATCH(C184,'HARGA SATUAN'!$C$7:$C$1492,0),0)),"",OFFSET('HARGA SATUAN'!$E$6,MATCH(C184,'HARGA SATUAN'!$C$7:$C$1492,0),0)))</f>
        <v>0</v>
      </c>
      <c r="F184" s="138" t="str">
        <f t="shared" ca="1" si="8"/>
        <v/>
      </c>
      <c r="G184" s="41">
        <f ca="1">IF(ISERROR(OFFSET('HARGA SATUAN'!$I$6,MATCH(C184,'HARGA SATUAN'!$C$7:$C$1492,0),0)),"",OFFSET('HARGA SATUAN'!$I$6,MATCH(C184,'HARGA SATUAN'!$C$7:$C$1492,0),0))</f>
        <v>0</v>
      </c>
      <c r="H184" s="136" t="str">
        <f ca="1">IF(B184="","",#REF!)</f>
        <v/>
      </c>
      <c r="I184" s="136" t="str">
        <f ca="1">IF(B184="","",#REF!)</f>
        <v/>
      </c>
      <c r="J184" s="136" t="str">
        <f ca="1">IF(B184="","",#REF!)</f>
        <v/>
      </c>
      <c r="K184" s="136" t="str">
        <f ca="1">IF(B184="","",#REF!)</f>
        <v/>
      </c>
      <c r="L184" s="136" t="str">
        <f ca="1">IF(C184="","",#REF!)</f>
        <v/>
      </c>
    </row>
    <row r="185" spans="1:12">
      <c r="A185" s="112">
        <v>174</v>
      </c>
      <c r="B185" s="134" t="str">
        <f t="shared" ca="1" si="6"/>
        <v/>
      </c>
      <c r="C185" s="109" t="str">
        <f t="shared" ca="1" si="7"/>
        <v/>
      </c>
      <c r="D185" s="101" t="str">
        <f ca="1">IF(ISERROR(OFFSET('HARGA SATUAN'!$D$6,MATCH(C185,'HARGA SATUAN'!$C$7:$C$1492,0),0)),"",OFFSET('HARGA SATUAN'!$D$6,MATCH(C185,'HARGA SATUAN'!$C$7:$C$1492,0),0))</f>
        <v/>
      </c>
      <c r="E185" s="101">
        <f ca="1">IF(B185="+","Unit",IF(ISERROR(OFFSET('HARGA SATUAN'!$E$6,MATCH(C185,'HARGA SATUAN'!$C$7:$C$1492,0),0)),"",OFFSET('HARGA SATUAN'!$E$6,MATCH(C185,'HARGA SATUAN'!$C$7:$C$1492,0),0)))</f>
        <v>0</v>
      </c>
      <c r="F185" s="138" t="str">
        <f t="shared" ca="1" si="8"/>
        <v/>
      </c>
      <c r="G185" s="41">
        <f ca="1">IF(ISERROR(OFFSET('HARGA SATUAN'!$I$6,MATCH(C185,'HARGA SATUAN'!$C$7:$C$1492,0),0)),"",OFFSET('HARGA SATUAN'!$I$6,MATCH(C185,'HARGA SATUAN'!$C$7:$C$1492,0),0))</f>
        <v>0</v>
      </c>
      <c r="H185" s="136" t="str">
        <f ca="1">IF(B185="","",#REF!)</f>
        <v/>
      </c>
      <c r="I185" s="136" t="str">
        <f ca="1">IF(B185="","",#REF!)</f>
        <v/>
      </c>
      <c r="J185" s="136" t="str">
        <f ca="1">IF(B185="","",#REF!)</f>
        <v/>
      </c>
      <c r="K185" s="136" t="str">
        <f ca="1">IF(B185="","",#REF!)</f>
        <v/>
      </c>
      <c r="L185" s="136" t="str">
        <f ca="1">IF(C185="","",#REF!)</f>
        <v/>
      </c>
    </row>
    <row r="186" spans="1:12">
      <c r="A186" s="112">
        <v>175</v>
      </c>
      <c r="B186" s="134" t="str">
        <f t="shared" ca="1" si="6"/>
        <v/>
      </c>
      <c r="C186" s="109" t="str">
        <f t="shared" ca="1" si="7"/>
        <v/>
      </c>
      <c r="D186" s="101" t="str">
        <f ca="1">IF(ISERROR(OFFSET('HARGA SATUAN'!$D$6,MATCH(C186,'HARGA SATUAN'!$C$7:$C$1492,0),0)),"",OFFSET('HARGA SATUAN'!$D$6,MATCH(C186,'HARGA SATUAN'!$C$7:$C$1492,0),0))</f>
        <v/>
      </c>
      <c r="E186" s="101">
        <f ca="1">IF(B186="+","Unit",IF(ISERROR(OFFSET('HARGA SATUAN'!$E$6,MATCH(C186,'HARGA SATUAN'!$C$7:$C$1492,0),0)),"",OFFSET('HARGA SATUAN'!$E$6,MATCH(C186,'HARGA SATUAN'!$C$7:$C$1492,0),0)))</f>
        <v>0</v>
      </c>
      <c r="F186" s="138" t="str">
        <f t="shared" ca="1" si="8"/>
        <v/>
      </c>
      <c r="G186" s="41">
        <f ca="1">IF(ISERROR(OFFSET('HARGA SATUAN'!$I$6,MATCH(C186,'HARGA SATUAN'!$C$7:$C$1492,0),0)),"",OFFSET('HARGA SATUAN'!$I$6,MATCH(C186,'HARGA SATUAN'!$C$7:$C$1492,0),0))</f>
        <v>0</v>
      </c>
      <c r="H186" s="136" t="str">
        <f ca="1">IF(B186="","",#REF!)</f>
        <v/>
      </c>
      <c r="I186" s="136" t="str">
        <f ca="1">IF(B186="","",#REF!)</f>
        <v/>
      </c>
      <c r="J186" s="136" t="str">
        <f ca="1">IF(B186="","",#REF!)</f>
        <v/>
      </c>
      <c r="K186" s="136" t="str">
        <f ca="1">IF(B186="","",#REF!)</f>
        <v/>
      </c>
      <c r="L186" s="136" t="str">
        <f ca="1">IF(C186="","",#REF!)</f>
        <v/>
      </c>
    </row>
    <row r="187" spans="1:12">
      <c r="A187" s="112">
        <v>176</v>
      </c>
      <c r="B187" s="134" t="str">
        <f t="shared" ca="1" si="6"/>
        <v/>
      </c>
      <c r="C187" s="109" t="str">
        <f t="shared" ca="1" si="7"/>
        <v/>
      </c>
      <c r="D187" s="101" t="str">
        <f ca="1">IF(ISERROR(OFFSET('HARGA SATUAN'!$D$6,MATCH(C187,'HARGA SATUAN'!$C$7:$C$1492,0),0)),"",OFFSET('HARGA SATUAN'!$D$6,MATCH(C187,'HARGA SATUAN'!$C$7:$C$1492,0),0))</f>
        <v/>
      </c>
      <c r="E187" s="101">
        <f ca="1">IF(B187="+","Unit",IF(ISERROR(OFFSET('HARGA SATUAN'!$E$6,MATCH(C187,'HARGA SATUAN'!$C$7:$C$1492,0),0)),"",OFFSET('HARGA SATUAN'!$E$6,MATCH(C187,'HARGA SATUAN'!$C$7:$C$1492,0),0)))</f>
        <v>0</v>
      </c>
      <c r="F187" s="138" t="str">
        <f t="shared" ca="1" si="8"/>
        <v/>
      </c>
      <c r="G187" s="41">
        <f ca="1">IF(ISERROR(OFFSET('HARGA SATUAN'!$I$6,MATCH(C187,'HARGA SATUAN'!$C$7:$C$1492,0),0)),"",OFFSET('HARGA SATUAN'!$I$6,MATCH(C187,'HARGA SATUAN'!$C$7:$C$1492,0),0))</f>
        <v>0</v>
      </c>
      <c r="H187" s="136" t="str">
        <f ca="1">IF(B187="","",#REF!)</f>
        <v/>
      </c>
      <c r="I187" s="136" t="str">
        <f ca="1">IF(B187="","",#REF!)</f>
        <v/>
      </c>
      <c r="J187" s="136" t="str">
        <f ca="1">IF(B187="","",#REF!)</f>
        <v/>
      </c>
      <c r="K187" s="136" t="str">
        <f ca="1">IF(B187="","",#REF!)</f>
        <v/>
      </c>
      <c r="L187" s="136" t="str">
        <f ca="1">IF(C187="","",#REF!)</f>
        <v/>
      </c>
    </row>
    <row r="188" spans="1:12">
      <c r="A188" s="112">
        <v>177</v>
      </c>
      <c r="B188" s="134" t="str">
        <f t="shared" ca="1" si="6"/>
        <v/>
      </c>
      <c r="C188" s="109" t="str">
        <f t="shared" ca="1" si="7"/>
        <v/>
      </c>
      <c r="D188" s="101" t="str">
        <f ca="1">IF(ISERROR(OFFSET('HARGA SATUAN'!$D$6,MATCH(C188,'HARGA SATUAN'!$C$7:$C$1492,0),0)),"",OFFSET('HARGA SATUAN'!$D$6,MATCH(C188,'HARGA SATUAN'!$C$7:$C$1492,0),0))</f>
        <v/>
      </c>
      <c r="E188" s="101">
        <f ca="1">IF(B188="+","Unit",IF(ISERROR(OFFSET('HARGA SATUAN'!$E$6,MATCH(C188,'HARGA SATUAN'!$C$7:$C$1492,0),0)),"",OFFSET('HARGA SATUAN'!$E$6,MATCH(C188,'HARGA SATUAN'!$C$7:$C$1492,0),0)))</f>
        <v>0</v>
      </c>
      <c r="F188" s="138" t="str">
        <f t="shared" ca="1" si="8"/>
        <v/>
      </c>
      <c r="G188" s="41">
        <f ca="1">IF(ISERROR(OFFSET('HARGA SATUAN'!$I$6,MATCH(C188,'HARGA SATUAN'!$C$7:$C$1492,0),0)),"",OFFSET('HARGA SATUAN'!$I$6,MATCH(C188,'HARGA SATUAN'!$C$7:$C$1492,0),0))</f>
        <v>0</v>
      </c>
      <c r="H188" s="136" t="str">
        <f ca="1">IF(B188="","",#REF!)</f>
        <v/>
      </c>
      <c r="I188" s="136" t="str">
        <f ca="1">IF(B188="","",#REF!)</f>
        <v/>
      </c>
      <c r="J188" s="136" t="str">
        <f ca="1">IF(B188="","",#REF!)</f>
        <v/>
      </c>
      <c r="K188" s="136" t="str">
        <f ca="1">IF(B188="","",#REF!)</f>
        <v/>
      </c>
      <c r="L188" s="136" t="str">
        <f ca="1">IF(C188="","",#REF!)</f>
        <v/>
      </c>
    </row>
    <row r="189" spans="1:12">
      <c r="A189" s="112">
        <v>178</v>
      </c>
      <c r="B189" s="134" t="str">
        <f t="shared" ca="1" si="6"/>
        <v/>
      </c>
      <c r="C189" s="109" t="str">
        <f t="shared" ca="1" si="7"/>
        <v/>
      </c>
      <c r="D189" s="101" t="str">
        <f ca="1">IF(ISERROR(OFFSET('HARGA SATUAN'!$D$6,MATCH(C189,'HARGA SATUAN'!$C$7:$C$1492,0),0)),"",OFFSET('HARGA SATUAN'!$D$6,MATCH(C189,'HARGA SATUAN'!$C$7:$C$1492,0),0))</f>
        <v/>
      </c>
      <c r="E189" s="101">
        <f ca="1">IF(B189="+","Unit",IF(ISERROR(OFFSET('HARGA SATUAN'!$E$6,MATCH(C189,'HARGA SATUAN'!$C$7:$C$1492,0),0)),"",OFFSET('HARGA SATUAN'!$E$6,MATCH(C189,'HARGA SATUAN'!$C$7:$C$1492,0),0)))</f>
        <v>0</v>
      </c>
      <c r="F189" s="138" t="str">
        <f t="shared" ca="1" si="8"/>
        <v/>
      </c>
      <c r="G189" s="41">
        <f ca="1">IF(ISERROR(OFFSET('HARGA SATUAN'!$I$6,MATCH(C189,'HARGA SATUAN'!$C$7:$C$1492,0),0)),"",OFFSET('HARGA SATUAN'!$I$6,MATCH(C189,'HARGA SATUAN'!$C$7:$C$1492,0),0))</f>
        <v>0</v>
      </c>
      <c r="H189" s="136" t="str">
        <f ca="1">IF(B189="","",#REF!)</f>
        <v/>
      </c>
      <c r="I189" s="136" t="str">
        <f ca="1">IF(B189="","",#REF!)</f>
        <v/>
      </c>
      <c r="J189" s="136" t="str">
        <f ca="1">IF(B189="","",#REF!)</f>
        <v/>
      </c>
      <c r="K189" s="136" t="str">
        <f ca="1">IF(B189="","",#REF!)</f>
        <v/>
      </c>
      <c r="L189" s="136" t="str">
        <f ca="1">IF(C189="","",#REF!)</f>
        <v/>
      </c>
    </row>
    <row r="190" spans="1:12">
      <c r="A190" s="112">
        <v>179</v>
      </c>
      <c r="B190" s="134" t="str">
        <f t="shared" ca="1" si="6"/>
        <v/>
      </c>
      <c r="C190" s="109" t="str">
        <f t="shared" ca="1" si="7"/>
        <v/>
      </c>
      <c r="D190" s="101" t="str">
        <f ca="1">IF(ISERROR(OFFSET('HARGA SATUAN'!$D$6,MATCH(C190,'HARGA SATUAN'!$C$7:$C$1492,0),0)),"",OFFSET('HARGA SATUAN'!$D$6,MATCH(C190,'HARGA SATUAN'!$C$7:$C$1492,0),0))</f>
        <v/>
      </c>
      <c r="E190" s="101">
        <f ca="1">IF(B190="+","Unit",IF(ISERROR(OFFSET('HARGA SATUAN'!$E$6,MATCH(C190,'HARGA SATUAN'!$C$7:$C$1492,0),0)),"",OFFSET('HARGA SATUAN'!$E$6,MATCH(C190,'HARGA SATUAN'!$C$7:$C$1492,0),0)))</f>
        <v>0</v>
      </c>
      <c r="F190" s="138" t="str">
        <f t="shared" ca="1" si="8"/>
        <v/>
      </c>
      <c r="G190" s="41">
        <f ca="1">IF(ISERROR(OFFSET('HARGA SATUAN'!$I$6,MATCH(C190,'HARGA SATUAN'!$C$7:$C$1492,0),0)),"",OFFSET('HARGA SATUAN'!$I$6,MATCH(C190,'HARGA SATUAN'!$C$7:$C$1492,0),0))</f>
        <v>0</v>
      </c>
      <c r="H190" s="136" t="str">
        <f ca="1">IF(B190="","",#REF!)</f>
        <v/>
      </c>
      <c r="I190" s="136" t="str">
        <f ca="1">IF(B190="","",#REF!)</f>
        <v/>
      </c>
      <c r="J190" s="136" t="str">
        <f ca="1">IF(B190="","",#REF!)</f>
        <v/>
      </c>
      <c r="K190" s="136" t="str">
        <f ca="1">IF(B190="","",#REF!)</f>
        <v/>
      </c>
      <c r="L190" s="136" t="str">
        <f ca="1">IF(C190="","",#REF!)</f>
        <v/>
      </c>
    </row>
    <row r="191" spans="1:12">
      <c r="A191" s="112">
        <v>180</v>
      </c>
      <c r="B191" s="134" t="str">
        <f t="shared" ca="1" si="6"/>
        <v/>
      </c>
      <c r="C191" s="109" t="str">
        <f t="shared" ca="1" si="7"/>
        <v/>
      </c>
      <c r="D191" s="101" t="str">
        <f ca="1">IF(ISERROR(OFFSET('HARGA SATUAN'!$D$6,MATCH(C191,'HARGA SATUAN'!$C$7:$C$1492,0),0)),"",OFFSET('HARGA SATUAN'!$D$6,MATCH(C191,'HARGA SATUAN'!$C$7:$C$1492,0),0))</f>
        <v/>
      </c>
      <c r="E191" s="101">
        <f ca="1">IF(B191="+","Unit",IF(ISERROR(OFFSET('HARGA SATUAN'!$E$6,MATCH(C191,'HARGA SATUAN'!$C$7:$C$1492,0),0)),"",OFFSET('HARGA SATUAN'!$E$6,MATCH(C191,'HARGA SATUAN'!$C$7:$C$1492,0),0)))</f>
        <v>0</v>
      </c>
      <c r="F191" s="138" t="str">
        <f t="shared" ca="1" si="8"/>
        <v/>
      </c>
      <c r="G191" s="41">
        <f ca="1">IF(ISERROR(OFFSET('HARGA SATUAN'!$I$6,MATCH(C191,'HARGA SATUAN'!$C$7:$C$1492,0),0)),"",OFFSET('HARGA SATUAN'!$I$6,MATCH(C191,'HARGA SATUAN'!$C$7:$C$1492,0),0))</f>
        <v>0</v>
      </c>
      <c r="H191" s="136" t="str">
        <f ca="1">IF(B191="","",#REF!)</f>
        <v/>
      </c>
      <c r="I191" s="136" t="str">
        <f ca="1">IF(B191="","",#REF!)</f>
        <v/>
      </c>
      <c r="J191" s="136" t="str">
        <f ca="1">IF(B191="","",#REF!)</f>
        <v/>
      </c>
      <c r="K191" s="136" t="str">
        <f ca="1">IF(B191="","",#REF!)</f>
        <v/>
      </c>
      <c r="L191" s="136" t="str">
        <f ca="1">IF(C191="","",#REF!)</f>
        <v/>
      </c>
    </row>
    <row r="192" spans="1:12">
      <c r="A192" s="112">
        <v>181</v>
      </c>
      <c r="B192" s="134" t="str">
        <f t="shared" ca="1" si="6"/>
        <v/>
      </c>
      <c r="C192" s="109" t="str">
        <f t="shared" ca="1" si="7"/>
        <v/>
      </c>
      <c r="D192" s="101" t="str">
        <f ca="1">IF(ISERROR(OFFSET('HARGA SATUAN'!$D$6,MATCH(C192,'HARGA SATUAN'!$C$7:$C$1492,0),0)),"",OFFSET('HARGA SATUAN'!$D$6,MATCH(C192,'HARGA SATUAN'!$C$7:$C$1492,0),0))</f>
        <v/>
      </c>
      <c r="E192" s="101">
        <f ca="1">IF(B192="+","Unit",IF(ISERROR(OFFSET('HARGA SATUAN'!$E$6,MATCH(C192,'HARGA SATUAN'!$C$7:$C$1492,0),0)),"",OFFSET('HARGA SATUAN'!$E$6,MATCH(C192,'HARGA SATUAN'!$C$7:$C$1492,0),0)))</f>
        <v>0</v>
      </c>
      <c r="F192" s="138" t="str">
        <f t="shared" ca="1" si="8"/>
        <v/>
      </c>
      <c r="G192" s="41">
        <f ca="1">IF(ISERROR(OFFSET('HARGA SATUAN'!$I$6,MATCH(C192,'HARGA SATUAN'!$C$7:$C$1492,0),0)),"",OFFSET('HARGA SATUAN'!$I$6,MATCH(C192,'HARGA SATUAN'!$C$7:$C$1492,0),0))</f>
        <v>0</v>
      </c>
      <c r="H192" s="136" t="str">
        <f ca="1">IF(B192="","",#REF!)</f>
        <v/>
      </c>
      <c r="I192" s="136" t="str">
        <f ca="1">IF(B192="","",#REF!)</f>
        <v/>
      </c>
      <c r="J192" s="136" t="str">
        <f ca="1">IF(B192="","",#REF!)</f>
        <v/>
      </c>
      <c r="K192" s="136" t="str">
        <f ca="1">IF(B192="","",#REF!)</f>
        <v/>
      </c>
      <c r="L192" s="136" t="str">
        <f ca="1">IF(C192="","",#REF!)</f>
        <v/>
      </c>
    </row>
    <row r="193" spans="1:12">
      <c r="A193" s="112">
        <v>182</v>
      </c>
      <c r="B193" s="134" t="str">
        <f t="shared" ca="1" si="6"/>
        <v/>
      </c>
      <c r="C193" s="109" t="str">
        <f t="shared" ca="1" si="7"/>
        <v/>
      </c>
      <c r="D193" s="101" t="str">
        <f ca="1">IF(ISERROR(OFFSET('HARGA SATUAN'!$D$6,MATCH(C193,'HARGA SATUAN'!$C$7:$C$1492,0),0)),"",OFFSET('HARGA SATUAN'!$D$6,MATCH(C193,'HARGA SATUAN'!$C$7:$C$1492,0),0))</f>
        <v/>
      </c>
      <c r="E193" s="101">
        <f ca="1">IF(B193="+","Unit",IF(ISERROR(OFFSET('HARGA SATUAN'!$E$6,MATCH(C193,'HARGA SATUAN'!$C$7:$C$1492,0),0)),"",OFFSET('HARGA SATUAN'!$E$6,MATCH(C193,'HARGA SATUAN'!$C$7:$C$1492,0),0)))</f>
        <v>0</v>
      </c>
      <c r="F193" s="138" t="str">
        <f t="shared" ca="1" si="8"/>
        <v/>
      </c>
      <c r="G193" s="41">
        <f ca="1">IF(ISERROR(OFFSET('HARGA SATUAN'!$I$6,MATCH(C193,'HARGA SATUAN'!$C$7:$C$1492,0),0)),"",OFFSET('HARGA SATUAN'!$I$6,MATCH(C193,'HARGA SATUAN'!$C$7:$C$1492,0),0))</f>
        <v>0</v>
      </c>
      <c r="H193" s="136" t="str">
        <f ca="1">IF(B193="","",#REF!)</f>
        <v/>
      </c>
      <c r="I193" s="136" t="str">
        <f ca="1">IF(B193="","",#REF!)</f>
        <v/>
      </c>
      <c r="J193" s="136" t="str">
        <f ca="1">IF(B193="","",#REF!)</f>
        <v/>
      </c>
      <c r="K193" s="136" t="str">
        <f ca="1">IF(B193="","",#REF!)</f>
        <v/>
      </c>
      <c r="L193" s="136" t="str">
        <f ca="1">IF(C193="","",#REF!)</f>
        <v/>
      </c>
    </row>
    <row r="194" spans="1:12">
      <c r="A194" s="112">
        <v>183</v>
      </c>
      <c r="B194" s="134" t="str">
        <f t="shared" ca="1" si="6"/>
        <v/>
      </c>
      <c r="C194" s="109" t="str">
        <f t="shared" ca="1" si="7"/>
        <v/>
      </c>
      <c r="D194" s="101" t="str">
        <f ca="1">IF(ISERROR(OFFSET('HARGA SATUAN'!$D$6,MATCH(C194,'HARGA SATUAN'!$C$7:$C$1492,0),0)),"",OFFSET('HARGA SATUAN'!$D$6,MATCH(C194,'HARGA SATUAN'!$C$7:$C$1492,0),0))</f>
        <v/>
      </c>
      <c r="E194" s="101">
        <f ca="1">IF(B194="+","Unit",IF(ISERROR(OFFSET('HARGA SATUAN'!$E$6,MATCH(C194,'HARGA SATUAN'!$C$7:$C$1492,0),0)),"",OFFSET('HARGA SATUAN'!$E$6,MATCH(C194,'HARGA SATUAN'!$C$7:$C$1492,0),0)))</f>
        <v>0</v>
      </c>
      <c r="F194" s="138" t="str">
        <f t="shared" ca="1" si="8"/>
        <v/>
      </c>
      <c r="G194" s="41">
        <f ca="1">IF(ISERROR(OFFSET('HARGA SATUAN'!$I$6,MATCH(C194,'HARGA SATUAN'!$C$7:$C$1492,0),0)),"",OFFSET('HARGA SATUAN'!$I$6,MATCH(C194,'HARGA SATUAN'!$C$7:$C$1492,0),0))</f>
        <v>0</v>
      </c>
      <c r="H194" s="136" t="str">
        <f ca="1">IF(B194="","",#REF!)</f>
        <v/>
      </c>
      <c r="I194" s="136" t="str">
        <f ca="1">IF(B194="","",#REF!)</f>
        <v/>
      </c>
      <c r="J194" s="136" t="str">
        <f ca="1">IF(B194="","",#REF!)</f>
        <v/>
      </c>
      <c r="K194" s="136" t="str">
        <f ca="1">IF(B194="","",#REF!)</f>
        <v/>
      </c>
      <c r="L194" s="136" t="str">
        <f ca="1">IF(C194="","",#REF!)</f>
        <v/>
      </c>
    </row>
    <row r="195" spans="1:12">
      <c r="A195" s="112">
        <v>184</v>
      </c>
      <c r="B195" s="134" t="str">
        <f t="shared" ca="1" si="6"/>
        <v/>
      </c>
      <c r="C195" s="109" t="str">
        <f t="shared" ca="1" si="7"/>
        <v/>
      </c>
      <c r="D195" s="101" t="str">
        <f ca="1">IF(ISERROR(OFFSET('HARGA SATUAN'!$D$6,MATCH(C195,'HARGA SATUAN'!$C$7:$C$1492,0),0)),"",OFFSET('HARGA SATUAN'!$D$6,MATCH(C195,'HARGA SATUAN'!$C$7:$C$1492,0),0))</f>
        <v/>
      </c>
      <c r="E195" s="101">
        <f ca="1">IF(B195="+","Unit",IF(ISERROR(OFFSET('HARGA SATUAN'!$E$6,MATCH(C195,'HARGA SATUAN'!$C$7:$C$1492,0),0)),"",OFFSET('HARGA SATUAN'!$E$6,MATCH(C195,'HARGA SATUAN'!$C$7:$C$1492,0),0)))</f>
        <v>0</v>
      </c>
      <c r="F195" s="138" t="str">
        <f t="shared" ca="1" si="8"/>
        <v/>
      </c>
      <c r="G195" s="41">
        <f ca="1">IF(ISERROR(OFFSET('HARGA SATUAN'!$I$6,MATCH(C195,'HARGA SATUAN'!$C$7:$C$1492,0),0)),"",OFFSET('HARGA SATUAN'!$I$6,MATCH(C195,'HARGA SATUAN'!$C$7:$C$1492,0),0))</f>
        <v>0</v>
      </c>
      <c r="H195" s="136" t="str">
        <f ca="1">IF(B195="","",#REF!)</f>
        <v/>
      </c>
      <c r="I195" s="136" t="str">
        <f ca="1">IF(B195="","",#REF!)</f>
        <v/>
      </c>
      <c r="J195" s="136" t="str">
        <f ca="1">IF(B195="","",#REF!)</f>
        <v/>
      </c>
      <c r="K195" s="136" t="str">
        <f ca="1">IF(B195="","",#REF!)</f>
        <v/>
      </c>
      <c r="L195" s="136" t="str">
        <f ca="1">IF(C195="","",#REF!)</f>
        <v/>
      </c>
    </row>
    <row r="196" spans="1:12">
      <c r="A196" s="112">
        <v>185</v>
      </c>
      <c r="B196" s="134" t="str">
        <f t="shared" ca="1" si="6"/>
        <v/>
      </c>
      <c r="C196" s="109" t="str">
        <f t="shared" ca="1" si="7"/>
        <v/>
      </c>
      <c r="D196" s="101" t="str">
        <f ca="1">IF(ISERROR(OFFSET('HARGA SATUAN'!$D$6,MATCH(C196,'HARGA SATUAN'!$C$7:$C$1492,0),0)),"",OFFSET('HARGA SATUAN'!$D$6,MATCH(C196,'HARGA SATUAN'!$C$7:$C$1492,0),0))</f>
        <v/>
      </c>
      <c r="E196" s="101">
        <f ca="1">IF(B196="+","Unit",IF(ISERROR(OFFSET('HARGA SATUAN'!$E$6,MATCH(C196,'HARGA SATUAN'!$C$7:$C$1492,0),0)),"",OFFSET('HARGA SATUAN'!$E$6,MATCH(C196,'HARGA SATUAN'!$C$7:$C$1492,0),0)))</f>
        <v>0</v>
      </c>
      <c r="F196" s="138" t="str">
        <f t="shared" ca="1" si="8"/>
        <v/>
      </c>
      <c r="G196" s="41">
        <f ca="1">IF(ISERROR(OFFSET('HARGA SATUAN'!$I$6,MATCH(C196,'HARGA SATUAN'!$C$7:$C$1492,0),0)),"",OFFSET('HARGA SATUAN'!$I$6,MATCH(C196,'HARGA SATUAN'!$C$7:$C$1492,0),0))</f>
        <v>0</v>
      </c>
      <c r="H196" s="136" t="str">
        <f ca="1">IF(B196="","",#REF!)</f>
        <v/>
      </c>
      <c r="I196" s="136" t="str">
        <f ca="1">IF(B196="","",#REF!)</f>
        <v/>
      </c>
      <c r="J196" s="136" t="str">
        <f ca="1">IF(B196="","",#REF!)</f>
        <v/>
      </c>
      <c r="K196" s="136" t="str">
        <f ca="1">IF(B196="","",#REF!)</f>
        <v/>
      </c>
      <c r="L196" s="136" t="str">
        <f ca="1">IF(C196="","",#REF!)</f>
        <v/>
      </c>
    </row>
    <row r="197" spans="1:12">
      <c r="A197" s="112">
        <v>186</v>
      </c>
      <c r="B197" s="134" t="str">
        <f t="shared" ca="1" si="6"/>
        <v/>
      </c>
      <c r="C197" s="109" t="str">
        <f t="shared" ca="1" si="7"/>
        <v/>
      </c>
      <c r="D197" s="101" t="str">
        <f ca="1">IF(ISERROR(OFFSET('HARGA SATUAN'!$D$6,MATCH(C197,'HARGA SATUAN'!$C$7:$C$1492,0),0)),"",OFFSET('HARGA SATUAN'!$D$6,MATCH(C197,'HARGA SATUAN'!$C$7:$C$1492,0),0))</f>
        <v/>
      </c>
      <c r="E197" s="101">
        <f ca="1">IF(B197="+","Unit",IF(ISERROR(OFFSET('HARGA SATUAN'!$E$6,MATCH(C197,'HARGA SATUAN'!$C$7:$C$1492,0),0)),"",OFFSET('HARGA SATUAN'!$E$6,MATCH(C197,'HARGA SATUAN'!$C$7:$C$1492,0),0)))</f>
        <v>0</v>
      </c>
      <c r="F197" s="138" t="str">
        <f t="shared" ca="1" si="8"/>
        <v/>
      </c>
      <c r="G197" s="41">
        <f ca="1">IF(ISERROR(OFFSET('HARGA SATUAN'!$I$6,MATCH(C197,'HARGA SATUAN'!$C$7:$C$1492,0),0)),"",OFFSET('HARGA SATUAN'!$I$6,MATCH(C197,'HARGA SATUAN'!$C$7:$C$1492,0),0))</f>
        <v>0</v>
      </c>
      <c r="H197" s="136" t="str">
        <f ca="1">IF(B197="","",#REF!)</f>
        <v/>
      </c>
      <c r="I197" s="136" t="str">
        <f ca="1">IF(B197="","",#REF!)</f>
        <v/>
      </c>
      <c r="J197" s="136" t="str">
        <f ca="1">IF(B197="","",#REF!)</f>
        <v/>
      </c>
      <c r="K197" s="136" t="str">
        <f ca="1">IF(B197="","",#REF!)</f>
        <v/>
      </c>
      <c r="L197" s="136" t="str">
        <f ca="1">IF(C197="","",#REF!)</f>
        <v/>
      </c>
    </row>
    <row r="198" spans="1:12">
      <c r="A198" s="112">
        <v>187</v>
      </c>
      <c r="B198" s="134" t="str">
        <f t="shared" ca="1" si="6"/>
        <v/>
      </c>
      <c r="C198" s="109" t="str">
        <f t="shared" ca="1" si="7"/>
        <v/>
      </c>
      <c r="D198" s="101" t="str">
        <f ca="1">IF(ISERROR(OFFSET('HARGA SATUAN'!$D$6,MATCH(C198,'HARGA SATUAN'!$C$7:$C$1492,0),0)),"",OFFSET('HARGA SATUAN'!$D$6,MATCH(C198,'HARGA SATUAN'!$C$7:$C$1492,0),0))</f>
        <v/>
      </c>
      <c r="E198" s="101">
        <f ca="1">IF(B198="+","Unit",IF(ISERROR(OFFSET('HARGA SATUAN'!$E$6,MATCH(C198,'HARGA SATUAN'!$C$7:$C$1492,0),0)),"",OFFSET('HARGA SATUAN'!$E$6,MATCH(C198,'HARGA SATUAN'!$C$7:$C$1492,0),0)))</f>
        <v>0</v>
      </c>
      <c r="F198" s="138" t="str">
        <f t="shared" ca="1" si="8"/>
        <v/>
      </c>
      <c r="G198" s="41">
        <f ca="1">IF(ISERROR(OFFSET('HARGA SATUAN'!$I$6,MATCH(C198,'HARGA SATUAN'!$C$7:$C$1492,0),0)),"",OFFSET('HARGA SATUAN'!$I$6,MATCH(C198,'HARGA SATUAN'!$C$7:$C$1492,0),0))</f>
        <v>0</v>
      </c>
      <c r="H198" s="136" t="str">
        <f ca="1">IF(B198="","",#REF!)</f>
        <v/>
      </c>
      <c r="I198" s="136" t="str">
        <f ca="1">IF(B198="","",#REF!)</f>
        <v/>
      </c>
      <c r="J198" s="136" t="str">
        <f ca="1">IF(B198="","",#REF!)</f>
        <v/>
      </c>
      <c r="K198" s="136" t="str">
        <f ca="1">IF(B198="","",#REF!)</f>
        <v/>
      </c>
      <c r="L198" s="136" t="str">
        <f ca="1">IF(C198="","",#REF!)</f>
        <v/>
      </c>
    </row>
    <row r="199" spans="1:12">
      <c r="A199" s="112">
        <v>188</v>
      </c>
      <c r="B199" s="134" t="str">
        <f t="shared" ca="1" si="6"/>
        <v/>
      </c>
      <c r="C199" s="109" t="str">
        <f t="shared" ca="1" si="7"/>
        <v/>
      </c>
      <c r="D199" s="101" t="str">
        <f ca="1">IF(ISERROR(OFFSET('HARGA SATUAN'!$D$6,MATCH(C199,'HARGA SATUAN'!$C$7:$C$1492,0),0)),"",OFFSET('HARGA SATUAN'!$D$6,MATCH(C199,'HARGA SATUAN'!$C$7:$C$1492,0),0))</f>
        <v/>
      </c>
      <c r="E199" s="101">
        <f ca="1">IF(B199="+","Unit",IF(ISERROR(OFFSET('HARGA SATUAN'!$E$6,MATCH(C199,'HARGA SATUAN'!$C$7:$C$1492,0),0)),"",OFFSET('HARGA SATUAN'!$E$6,MATCH(C199,'HARGA SATUAN'!$C$7:$C$1492,0),0)))</f>
        <v>0</v>
      </c>
      <c r="F199" s="138" t="str">
        <f t="shared" ca="1" si="8"/>
        <v/>
      </c>
      <c r="G199" s="41">
        <f ca="1">IF(ISERROR(OFFSET('HARGA SATUAN'!$I$6,MATCH(C199,'HARGA SATUAN'!$C$7:$C$1492,0),0)),"",OFFSET('HARGA SATUAN'!$I$6,MATCH(C199,'HARGA SATUAN'!$C$7:$C$1492,0),0))</f>
        <v>0</v>
      </c>
      <c r="H199" s="136" t="str">
        <f ca="1">IF(B199="","",#REF!)</f>
        <v/>
      </c>
      <c r="I199" s="136" t="str">
        <f ca="1">IF(B199="","",#REF!)</f>
        <v/>
      </c>
      <c r="J199" s="136" t="str">
        <f ca="1">IF(B199="","",#REF!)</f>
        <v/>
      </c>
      <c r="K199" s="136" t="str">
        <f ca="1">IF(B199="","",#REF!)</f>
        <v/>
      </c>
      <c r="L199" s="136" t="str">
        <f ca="1">IF(C199="","",#REF!)</f>
        <v/>
      </c>
    </row>
    <row r="200" spans="1:12">
      <c r="A200" s="112">
        <v>189</v>
      </c>
      <c r="B200" s="134" t="str">
        <f t="shared" ca="1" si="6"/>
        <v/>
      </c>
      <c r="C200" s="109" t="str">
        <f t="shared" ca="1" si="7"/>
        <v/>
      </c>
      <c r="D200" s="101" t="str">
        <f ca="1">IF(ISERROR(OFFSET('HARGA SATUAN'!$D$6,MATCH(C200,'HARGA SATUAN'!$C$7:$C$1492,0),0)),"",OFFSET('HARGA SATUAN'!$D$6,MATCH(C200,'HARGA SATUAN'!$C$7:$C$1492,0),0))</f>
        <v/>
      </c>
      <c r="E200" s="101">
        <f ca="1">IF(B200="+","Unit",IF(ISERROR(OFFSET('HARGA SATUAN'!$E$6,MATCH(C200,'HARGA SATUAN'!$C$7:$C$1492,0),0)),"",OFFSET('HARGA SATUAN'!$E$6,MATCH(C200,'HARGA SATUAN'!$C$7:$C$1492,0),0)))</f>
        <v>0</v>
      </c>
      <c r="F200" s="138" t="str">
        <f t="shared" ca="1" si="8"/>
        <v/>
      </c>
      <c r="G200" s="41">
        <f ca="1">IF(ISERROR(OFFSET('HARGA SATUAN'!$I$6,MATCH(C200,'HARGA SATUAN'!$C$7:$C$1492,0),0)),"",OFFSET('HARGA SATUAN'!$I$6,MATCH(C200,'HARGA SATUAN'!$C$7:$C$1492,0),0))</f>
        <v>0</v>
      </c>
      <c r="H200" s="136" t="str">
        <f ca="1">IF(B200="","",#REF!)</f>
        <v/>
      </c>
      <c r="I200" s="136" t="str">
        <f ca="1">IF(B200="","",#REF!)</f>
        <v/>
      </c>
      <c r="J200" s="136" t="str">
        <f ca="1">IF(B200="","",#REF!)</f>
        <v/>
      </c>
      <c r="K200" s="136" t="str">
        <f ca="1">IF(B200="","",#REF!)</f>
        <v/>
      </c>
      <c r="L200" s="136" t="str">
        <f ca="1">IF(C200="","",#REF!)</f>
        <v/>
      </c>
    </row>
    <row r="201" spans="1:12">
      <c r="A201" s="112">
        <v>190</v>
      </c>
      <c r="B201" s="134" t="str">
        <f t="shared" ca="1" si="6"/>
        <v/>
      </c>
      <c r="C201" s="109" t="str">
        <f t="shared" ca="1" si="7"/>
        <v/>
      </c>
      <c r="D201" s="101" t="str">
        <f ca="1">IF(ISERROR(OFFSET('HARGA SATUAN'!$D$6,MATCH(C201,'HARGA SATUAN'!$C$7:$C$1492,0),0)),"",OFFSET('HARGA SATUAN'!$D$6,MATCH(C201,'HARGA SATUAN'!$C$7:$C$1492,0),0))</f>
        <v/>
      </c>
      <c r="E201" s="101">
        <f ca="1">IF(B201="+","Unit",IF(ISERROR(OFFSET('HARGA SATUAN'!$E$6,MATCH(C201,'HARGA SATUAN'!$C$7:$C$1492,0),0)),"",OFFSET('HARGA SATUAN'!$E$6,MATCH(C201,'HARGA SATUAN'!$C$7:$C$1492,0),0)))</f>
        <v>0</v>
      </c>
      <c r="F201" s="138" t="str">
        <f t="shared" ca="1" si="8"/>
        <v/>
      </c>
      <c r="G201" s="41">
        <f ca="1">IF(ISERROR(OFFSET('HARGA SATUAN'!$I$6,MATCH(C201,'HARGA SATUAN'!$C$7:$C$1492,0),0)),"",OFFSET('HARGA SATUAN'!$I$6,MATCH(C201,'HARGA SATUAN'!$C$7:$C$1492,0),0))</f>
        <v>0</v>
      </c>
      <c r="H201" s="136" t="str">
        <f ca="1">IF(B201="","",#REF!)</f>
        <v/>
      </c>
      <c r="I201" s="136" t="str">
        <f ca="1">IF(B201="","",#REF!)</f>
        <v/>
      </c>
      <c r="J201" s="136" t="str">
        <f ca="1">IF(B201="","",#REF!)</f>
        <v/>
      </c>
      <c r="K201" s="136" t="str">
        <f ca="1">IF(B201="","",#REF!)</f>
        <v/>
      </c>
      <c r="L201" s="136" t="str">
        <f ca="1">IF(C201="","",#REF!)</f>
        <v/>
      </c>
    </row>
    <row r="202" spans="1:12">
      <c r="A202" s="112">
        <v>191</v>
      </c>
      <c r="B202" s="134" t="str">
        <f t="shared" ca="1" si="6"/>
        <v/>
      </c>
      <c r="C202" s="109" t="str">
        <f t="shared" ca="1" si="7"/>
        <v/>
      </c>
      <c r="D202" s="101" t="str">
        <f ca="1">IF(ISERROR(OFFSET('HARGA SATUAN'!$D$6,MATCH(C202,'HARGA SATUAN'!$C$7:$C$1492,0),0)),"",OFFSET('HARGA SATUAN'!$D$6,MATCH(C202,'HARGA SATUAN'!$C$7:$C$1492,0),0))</f>
        <v/>
      </c>
      <c r="E202" s="101">
        <f ca="1">IF(B202="+","Unit",IF(ISERROR(OFFSET('HARGA SATUAN'!$E$6,MATCH(C202,'HARGA SATUAN'!$C$7:$C$1492,0),0)),"",OFFSET('HARGA SATUAN'!$E$6,MATCH(C202,'HARGA SATUAN'!$C$7:$C$1492,0),0)))</f>
        <v>0</v>
      </c>
      <c r="F202" s="138" t="str">
        <f t="shared" ca="1" si="8"/>
        <v/>
      </c>
      <c r="G202" s="41">
        <f ca="1">IF(ISERROR(OFFSET('HARGA SATUAN'!$I$6,MATCH(C202,'HARGA SATUAN'!$C$7:$C$1492,0),0)),"",OFFSET('HARGA SATUAN'!$I$6,MATCH(C202,'HARGA SATUAN'!$C$7:$C$1492,0),0))</f>
        <v>0</v>
      </c>
      <c r="H202" s="136" t="str">
        <f ca="1">IF(B202="","",#REF!)</f>
        <v/>
      </c>
      <c r="I202" s="136" t="str">
        <f ca="1">IF(B202="","",#REF!)</f>
        <v/>
      </c>
      <c r="J202" s="136" t="str">
        <f ca="1">IF(B202="","",#REF!)</f>
        <v/>
      </c>
      <c r="K202" s="136" t="str">
        <f ca="1">IF(B202="","",#REF!)</f>
        <v/>
      </c>
      <c r="L202" s="136" t="str">
        <f ca="1">IF(C202="","",#REF!)</f>
        <v/>
      </c>
    </row>
    <row r="203" spans="1:12">
      <c r="A203" s="112">
        <v>192</v>
      </c>
      <c r="B203" s="134" t="str">
        <f t="shared" ca="1" si="6"/>
        <v/>
      </c>
      <c r="C203" s="109" t="str">
        <f t="shared" ca="1" si="7"/>
        <v/>
      </c>
      <c r="D203" s="101" t="str">
        <f ca="1">IF(ISERROR(OFFSET('HARGA SATUAN'!$D$6,MATCH(C203,'HARGA SATUAN'!$C$7:$C$1492,0),0)),"",OFFSET('HARGA SATUAN'!$D$6,MATCH(C203,'HARGA SATUAN'!$C$7:$C$1492,0),0))</f>
        <v/>
      </c>
      <c r="E203" s="101">
        <f ca="1">IF(B203="+","Unit",IF(ISERROR(OFFSET('HARGA SATUAN'!$E$6,MATCH(C203,'HARGA SATUAN'!$C$7:$C$1492,0),0)),"",OFFSET('HARGA SATUAN'!$E$6,MATCH(C203,'HARGA SATUAN'!$C$7:$C$1492,0),0)))</f>
        <v>0</v>
      </c>
      <c r="F203" s="138" t="str">
        <f t="shared" ca="1" si="8"/>
        <v/>
      </c>
      <c r="G203" s="41">
        <f ca="1">IF(ISERROR(OFFSET('HARGA SATUAN'!$I$6,MATCH(C203,'HARGA SATUAN'!$C$7:$C$1492,0),0)),"",OFFSET('HARGA SATUAN'!$I$6,MATCH(C203,'HARGA SATUAN'!$C$7:$C$1492,0),0))</f>
        <v>0</v>
      </c>
      <c r="H203" s="136" t="str">
        <f ca="1">IF(B203="","",#REF!)</f>
        <v/>
      </c>
      <c r="I203" s="136" t="str">
        <f ca="1">IF(B203="","",#REF!)</f>
        <v/>
      </c>
      <c r="J203" s="136" t="str">
        <f ca="1">IF(B203="","",#REF!)</f>
        <v/>
      </c>
      <c r="K203" s="136" t="str">
        <f ca="1">IF(B203="","",#REF!)</f>
        <v/>
      </c>
      <c r="L203" s="136" t="str">
        <f ca="1">IF(C203="","",#REF!)</f>
        <v/>
      </c>
    </row>
    <row r="204" spans="1:12">
      <c r="A204" s="112">
        <v>193</v>
      </c>
      <c r="B204" s="134" t="str">
        <f t="shared" ca="1" si="6"/>
        <v/>
      </c>
      <c r="C204" s="109" t="str">
        <f t="shared" ca="1" si="7"/>
        <v/>
      </c>
      <c r="D204" s="101" t="str">
        <f ca="1">IF(ISERROR(OFFSET('HARGA SATUAN'!$D$6,MATCH(C204,'HARGA SATUAN'!$C$7:$C$1492,0),0)),"",OFFSET('HARGA SATUAN'!$D$6,MATCH(C204,'HARGA SATUAN'!$C$7:$C$1492,0),0))</f>
        <v/>
      </c>
      <c r="E204" s="101">
        <f ca="1">IF(B204="+","Unit",IF(ISERROR(OFFSET('HARGA SATUAN'!$E$6,MATCH(C204,'HARGA SATUAN'!$C$7:$C$1492,0),0)),"",OFFSET('HARGA SATUAN'!$E$6,MATCH(C204,'HARGA SATUAN'!$C$7:$C$1492,0),0)))</f>
        <v>0</v>
      </c>
      <c r="F204" s="138" t="str">
        <f t="shared" ca="1" si="8"/>
        <v/>
      </c>
      <c r="G204" s="41">
        <f ca="1">IF(ISERROR(OFFSET('HARGA SATUAN'!$I$6,MATCH(C204,'HARGA SATUAN'!$C$7:$C$1492,0),0)),"",OFFSET('HARGA SATUAN'!$I$6,MATCH(C204,'HARGA SATUAN'!$C$7:$C$1492,0),0))</f>
        <v>0</v>
      </c>
      <c r="H204" s="136" t="str">
        <f ca="1">IF(B204="","",#REF!)</f>
        <v/>
      </c>
      <c r="I204" s="136" t="str">
        <f ca="1">IF(B204="","",#REF!)</f>
        <v/>
      </c>
      <c r="J204" s="136" t="str">
        <f ca="1">IF(B204="","",#REF!)</f>
        <v/>
      </c>
      <c r="K204" s="136" t="str">
        <f ca="1">IF(B204="","",#REF!)</f>
        <v/>
      </c>
      <c r="L204" s="136" t="str">
        <f ca="1">IF(C204="","",#REF!)</f>
        <v/>
      </c>
    </row>
    <row r="205" spans="1:12">
      <c r="A205" s="112">
        <v>194</v>
      </c>
      <c r="B205" s="134" t="str">
        <f t="shared" ref="B205:B268" ca="1" si="9">IF(C205="","",A205)</f>
        <v/>
      </c>
      <c r="C205" s="109" t="str">
        <f t="shared" ref="C205:C268" ca="1" si="10">IF(ISERROR(OFFSET($C$713,MATCH(A205,$F$714:$F$1320,0),0)),"",OFFSET($C$713,MATCH(A205,$F$714:$F$1320,0),0))</f>
        <v/>
      </c>
      <c r="D205" s="101" t="str">
        <f ca="1">IF(ISERROR(OFFSET('HARGA SATUAN'!$D$6,MATCH(C205,'HARGA SATUAN'!$C$7:$C$1492,0),0)),"",OFFSET('HARGA SATUAN'!$D$6,MATCH(C205,'HARGA SATUAN'!$C$7:$C$1492,0),0))</f>
        <v/>
      </c>
      <c r="E205" s="101">
        <f ca="1">IF(B205="+","Unit",IF(ISERROR(OFFSET('HARGA SATUAN'!$E$6,MATCH(C205,'HARGA SATUAN'!$C$7:$C$1492,0),0)),"",OFFSET('HARGA SATUAN'!$E$6,MATCH(C205,'HARGA SATUAN'!$C$7:$C$1492,0),0)))</f>
        <v>0</v>
      </c>
      <c r="F205" s="138" t="str">
        <f t="shared" ref="F205:F268" ca="1" si="11">IF(ISERROR(OFFSET($D$713,MATCH(A205,$F$714:$F$1320,0),0)),"",OFFSET($D$713,MATCH(A205,$F$714:$F$1320,0),0))</f>
        <v/>
      </c>
      <c r="G205" s="41">
        <f ca="1">IF(ISERROR(OFFSET('HARGA SATUAN'!$I$6,MATCH(C205,'HARGA SATUAN'!$C$7:$C$1492,0),0)),"",OFFSET('HARGA SATUAN'!$I$6,MATCH(C205,'HARGA SATUAN'!$C$7:$C$1492,0),0))</f>
        <v>0</v>
      </c>
      <c r="H205" s="136" t="str">
        <f ca="1">IF(B205="","",#REF!)</f>
        <v/>
      </c>
      <c r="I205" s="136" t="str">
        <f ca="1">IF(B205="","",#REF!)</f>
        <v/>
      </c>
      <c r="J205" s="136" t="str">
        <f ca="1">IF(B205="","",#REF!)</f>
        <v/>
      </c>
      <c r="K205" s="136" t="str">
        <f ca="1">IF(B205="","",#REF!)</f>
        <v/>
      </c>
      <c r="L205" s="136" t="str">
        <f ca="1">IF(C205="","",#REF!)</f>
        <v/>
      </c>
    </row>
    <row r="206" spans="1:12">
      <c r="A206" s="112">
        <v>195</v>
      </c>
      <c r="B206" s="134" t="str">
        <f t="shared" ca="1" si="9"/>
        <v/>
      </c>
      <c r="C206" s="109" t="str">
        <f t="shared" ca="1" si="10"/>
        <v/>
      </c>
      <c r="D206" s="101" t="str">
        <f ca="1">IF(ISERROR(OFFSET('HARGA SATUAN'!$D$6,MATCH(C206,'HARGA SATUAN'!$C$7:$C$1492,0),0)),"",OFFSET('HARGA SATUAN'!$D$6,MATCH(C206,'HARGA SATUAN'!$C$7:$C$1492,0),0))</f>
        <v/>
      </c>
      <c r="E206" s="101">
        <f ca="1">IF(B206="+","Unit",IF(ISERROR(OFFSET('HARGA SATUAN'!$E$6,MATCH(C206,'HARGA SATUAN'!$C$7:$C$1492,0),0)),"",OFFSET('HARGA SATUAN'!$E$6,MATCH(C206,'HARGA SATUAN'!$C$7:$C$1492,0),0)))</f>
        <v>0</v>
      </c>
      <c r="F206" s="138" t="str">
        <f t="shared" ca="1" si="11"/>
        <v/>
      </c>
      <c r="G206" s="41">
        <f ca="1">IF(ISERROR(OFFSET('HARGA SATUAN'!$I$6,MATCH(C206,'HARGA SATUAN'!$C$7:$C$1492,0),0)),"",OFFSET('HARGA SATUAN'!$I$6,MATCH(C206,'HARGA SATUAN'!$C$7:$C$1492,0),0))</f>
        <v>0</v>
      </c>
      <c r="H206" s="136" t="str">
        <f ca="1">IF(B206="","",#REF!)</f>
        <v/>
      </c>
      <c r="I206" s="136" t="str">
        <f ca="1">IF(B206="","",#REF!)</f>
        <v/>
      </c>
      <c r="J206" s="136" t="str">
        <f ca="1">IF(B206="","",#REF!)</f>
        <v/>
      </c>
      <c r="K206" s="136" t="str">
        <f ca="1">IF(B206="","",#REF!)</f>
        <v/>
      </c>
      <c r="L206" s="136" t="str">
        <f ca="1">IF(C206="","",#REF!)</f>
        <v/>
      </c>
    </row>
    <row r="207" spans="1:12">
      <c r="A207" s="112">
        <v>196</v>
      </c>
      <c r="B207" s="134" t="str">
        <f t="shared" ca="1" si="9"/>
        <v/>
      </c>
      <c r="C207" s="109" t="str">
        <f t="shared" ca="1" si="10"/>
        <v/>
      </c>
      <c r="D207" s="101" t="str">
        <f ca="1">IF(ISERROR(OFFSET('HARGA SATUAN'!$D$6,MATCH(C207,'HARGA SATUAN'!$C$7:$C$1492,0),0)),"",OFFSET('HARGA SATUAN'!$D$6,MATCH(C207,'HARGA SATUAN'!$C$7:$C$1492,0),0))</f>
        <v/>
      </c>
      <c r="E207" s="101">
        <f ca="1">IF(B207="+","Unit",IF(ISERROR(OFFSET('HARGA SATUAN'!$E$6,MATCH(C207,'HARGA SATUAN'!$C$7:$C$1492,0),0)),"",OFFSET('HARGA SATUAN'!$E$6,MATCH(C207,'HARGA SATUAN'!$C$7:$C$1492,0),0)))</f>
        <v>0</v>
      </c>
      <c r="F207" s="138" t="str">
        <f t="shared" ca="1" si="11"/>
        <v/>
      </c>
      <c r="G207" s="41">
        <f ca="1">IF(ISERROR(OFFSET('HARGA SATUAN'!$I$6,MATCH(C207,'HARGA SATUAN'!$C$7:$C$1492,0),0)),"",OFFSET('HARGA SATUAN'!$I$6,MATCH(C207,'HARGA SATUAN'!$C$7:$C$1492,0),0))</f>
        <v>0</v>
      </c>
      <c r="H207" s="136" t="str">
        <f ca="1">IF(B207="","",#REF!)</f>
        <v/>
      </c>
      <c r="I207" s="136" t="str">
        <f ca="1">IF(B207="","",#REF!)</f>
        <v/>
      </c>
      <c r="J207" s="136" t="str">
        <f ca="1">IF(B207="","",#REF!)</f>
        <v/>
      </c>
      <c r="K207" s="136" t="str">
        <f ca="1">IF(B207="","",#REF!)</f>
        <v/>
      </c>
      <c r="L207" s="136" t="str">
        <f ca="1">IF(C207="","",#REF!)</f>
        <v/>
      </c>
    </row>
    <row r="208" spans="1:12">
      <c r="A208" s="112">
        <v>197</v>
      </c>
      <c r="B208" s="134" t="str">
        <f t="shared" ca="1" si="9"/>
        <v/>
      </c>
      <c r="C208" s="109" t="str">
        <f t="shared" ca="1" si="10"/>
        <v/>
      </c>
      <c r="D208" s="101" t="str">
        <f ca="1">IF(ISERROR(OFFSET('HARGA SATUAN'!$D$6,MATCH(C208,'HARGA SATUAN'!$C$7:$C$1492,0),0)),"",OFFSET('HARGA SATUAN'!$D$6,MATCH(C208,'HARGA SATUAN'!$C$7:$C$1492,0),0))</f>
        <v/>
      </c>
      <c r="E208" s="101">
        <f ca="1">IF(B208="+","Unit",IF(ISERROR(OFFSET('HARGA SATUAN'!$E$6,MATCH(C208,'HARGA SATUAN'!$C$7:$C$1492,0),0)),"",OFFSET('HARGA SATUAN'!$E$6,MATCH(C208,'HARGA SATUAN'!$C$7:$C$1492,0),0)))</f>
        <v>0</v>
      </c>
      <c r="F208" s="138" t="str">
        <f t="shared" ca="1" si="11"/>
        <v/>
      </c>
      <c r="G208" s="41">
        <f ca="1">IF(ISERROR(OFFSET('HARGA SATUAN'!$I$6,MATCH(C208,'HARGA SATUAN'!$C$7:$C$1492,0),0)),"",OFFSET('HARGA SATUAN'!$I$6,MATCH(C208,'HARGA SATUAN'!$C$7:$C$1492,0),0))</f>
        <v>0</v>
      </c>
      <c r="H208" s="136" t="str">
        <f ca="1">IF(B208="","",#REF!)</f>
        <v/>
      </c>
      <c r="I208" s="136" t="str">
        <f ca="1">IF(B208="","",#REF!)</f>
        <v/>
      </c>
      <c r="J208" s="136" t="str">
        <f ca="1">IF(B208="","",#REF!)</f>
        <v/>
      </c>
      <c r="K208" s="136" t="str">
        <f ca="1">IF(B208="","",#REF!)</f>
        <v/>
      </c>
      <c r="L208" s="136" t="str">
        <f ca="1">IF(C208="","",#REF!)</f>
        <v/>
      </c>
    </row>
    <row r="209" spans="1:12">
      <c r="A209" s="112">
        <v>198</v>
      </c>
      <c r="B209" s="134" t="str">
        <f t="shared" ca="1" si="9"/>
        <v/>
      </c>
      <c r="C209" s="109" t="str">
        <f t="shared" ca="1" si="10"/>
        <v/>
      </c>
      <c r="D209" s="101" t="str">
        <f ca="1">IF(ISERROR(OFFSET('HARGA SATUAN'!$D$6,MATCH(C209,'HARGA SATUAN'!$C$7:$C$1492,0),0)),"",OFFSET('HARGA SATUAN'!$D$6,MATCH(C209,'HARGA SATUAN'!$C$7:$C$1492,0),0))</f>
        <v/>
      </c>
      <c r="E209" s="101">
        <f ca="1">IF(B209="+","Unit",IF(ISERROR(OFFSET('HARGA SATUAN'!$E$6,MATCH(C209,'HARGA SATUAN'!$C$7:$C$1492,0),0)),"",OFFSET('HARGA SATUAN'!$E$6,MATCH(C209,'HARGA SATUAN'!$C$7:$C$1492,0),0)))</f>
        <v>0</v>
      </c>
      <c r="F209" s="138" t="str">
        <f t="shared" ca="1" si="11"/>
        <v/>
      </c>
      <c r="G209" s="41">
        <f ca="1">IF(ISERROR(OFFSET('HARGA SATUAN'!$I$6,MATCH(C209,'HARGA SATUAN'!$C$7:$C$1492,0),0)),"",OFFSET('HARGA SATUAN'!$I$6,MATCH(C209,'HARGA SATUAN'!$C$7:$C$1492,0),0))</f>
        <v>0</v>
      </c>
      <c r="H209" s="136" t="str">
        <f ca="1">IF(B209="","",#REF!)</f>
        <v/>
      </c>
      <c r="I209" s="136" t="str">
        <f ca="1">IF(B209="","",#REF!)</f>
        <v/>
      </c>
      <c r="J209" s="136" t="str">
        <f ca="1">IF(B209="","",#REF!)</f>
        <v/>
      </c>
      <c r="K209" s="136" t="str">
        <f ca="1">IF(B209="","",#REF!)</f>
        <v/>
      </c>
      <c r="L209" s="136" t="str">
        <f ca="1">IF(C209="","",#REF!)</f>
        <v/>
      </c>
    </row>
    <row r="210" spans="1:12">
      <c r="A210" s="112">
        <v>199</v>
      </c>
      <c r="B210" s="134" t="str">
        <f t="shared" ca="1" si="9"/>
        <v/>
      </c>
      <c r="C210" s="109" t="str">
        <f t="shared" ca="1" si="10"/>
        <v/>
      </c>
      <c r="D210" s="101" t="str">
        <f ca="1">IF(ISERROR(OFFSET('HARGA SATUAN'!$D$6,MATCH(C210,'HARGA SATUAN'!$C$7:$C$1492,0),0)),"",OFFSET('HARGA SATUAN'!$D$6,MATCH(C210,'HARGA SATUAN'!$C$7:$C$1492,0),0))</f>
        <v/>
      </c>
      <c r="E210" s="101">
        <f ca="1">IF(B210="+","Unit",IF(ISERROR(OFFSET('HARGA SATUAN'!$E$6,MATCH(C210,'HARGA SATUAN'!$C$7:$C$1492,0),0)),"",OFFSET('HARGA SATUAN'!$E$6,MATCH(C210,'HARGA SATUAN'!$C$7:$C$1492,0),0)))</f>
        <v>0</v>
      </c>
      <c r="F210" s="138" t="str">
        <f t="shared" ca="1" si="11"/>
        <v/>
      </c>
      <c r="G210" s="41">
        <f ca="1">IF(ISERROR(OFFSET('HARGA SATUAN'!$I$6,MATCH(C210,'HARGA SATUAN'!$C$7:$C$1492,0),0)),"",OFFSET('HARGA SATUAN'!$I$6,MATCH(C210,'HARGA SATUAN'!$C$7:$C$1492,0),0))</f>
        <v>0</v>
      </c>
      <c r="H210" s="136" t="str">
        <f ca="1">IF(B210="","",#REF!)</f>
        <v/>
      </c>
      <c r="I210" s="136" t="str">
        <f ca="1">IF(B210="","",#REF!)</f>
        <v/>
      </c>
      <c r="J210" s="136" t="str">
        <f ca="1">IF(B210="","",#REF!)</f>
        <v/>
      </c>
      <c r="K210" s="136" t="str">
        <f ca="1">IF(B210="","",#REF!)</f>
        <v/>
      </c>
      <c r="L210" s="136" t="str">
        <f ca="1">IF(C210="","",#REF!)</f>
        <v/>
      </c>
    </row>
    <row r="211" spans="1:12">
      <c r="A211" s="112">
        <v>200</v>
      </c>
      <c r="B211" s="134" t="str">
        <f t="shared" ca="1" si="9"/>
        <v/>
      </c>
      <c r="C211" s="109" t="str">
        <f t="shared" ca="1" si="10"/>
        <v/>
      </c>
      <c r="D211" s="101" t="str">
        <f ca="1">IF(ISERROR(OFFSET('HARGA SATUAN'!$D$6,MATCH(C211,'HARGA SATUAN'!$C$7:$C$1492,0),0)),"",OFFSET('HARGA SATUAN'!$D$6,MATCH(C211,'HARGA SATUAN'!$C$7:$C$1492,0),0))</f>
        <v/>
      </c>
      <c r="E211" s="101">
        <f ca="1">IF(B211="+","Unit",IF(ISERROR(OFFSET('HARGA SATUAN'!$E$6,MATCH(C211,'HARGA SATUAN'!$C$7:$C$1492,0),0)),"",OFFSET('HARGA SATUAN'!$E$6,MATCH(C211,'HARGA SATUAN'!$C$7:$C$1492,0),0)))</f>
        <v>0</v>
      </c>
      <c r="F211" s="138" t="str">
        <f t="shared" ca="1" si="11"/>
        <v/>
      </c>
      <c r="G211" s="41">
        <f ca="1">IF(ISERROR(OFFSET('HARGA SATUAN'!$I$6,MATCH(C211,'HARGA SATUAN'!$C$7:$C$1492,0),0)),"",OFFSET('HARGA SATUAN'!$I$6,MATCH(C211,'HARGA SATUAN'!$C$7:$C$1492,0),0))</f>
        <v>0</v>
      </c>
      <c r="H211" s="136" t="str">
        <f ca="1">IF(B211="","",#REF!)</f>
        <v/>
      </c>
      <c r="I211" s="136" t="str">
        <f ca="1">IF(B211="","",#REF!)</f>
        <v/>
      </c>
      <c r="J211" s="136" t="str">
        <f ca="1">IF(B211="","",#REF!)</f>
        <v/>
      </c>
      <c r="K211" s="136" t="str">
        <f ca="1">IF(B211="","",#REF!)</f>
        <v/>
      </c>
      <c r="L211" s="136" t="str">
        <f ca="1">IF(C211="","",#REF!)</f>
        <v/>
      </c>
    </row>
    <row r="212" spans="1:12">
      <c r="A212" s="112">
        <v>201</v>
      </c>
      <c r="B212" s="134" t="str">
        <f t="shared" ca="1" si="9"/>
        <v/>
      </c>
      <c r="C212" s="109" t="str">
        <f t="shared" ca="1" si="10"/>
        <v/>
      </c>
      <c r="D212" s="101" t="str">
        <f ca="1">IF(ISERROR(OFFSET('HARGA SATUAN'!$D$6,MATCH(C212,'HARGA SATUAN'!$C$7:$C$1492,0),0)),"",OFFSET('HARGA SATUAN'!$D$6,MATCH(C212,'HARGA SATUAN'!$C$7:$C$1492,0),0))</f>
        <v/>
      </c>
      <c r="E212" s="101">
        <f ca="1">IF(B212="+","Unit",IF(ISERROR(OFFSET('HARGA SATUAN'!$E$6,MATCH(C212,'HARGA SATUAN'!$C$7:$C$1492,0),0)),"",OFFSET('HARGA SATUAN'!$E$6,MATCH(C212,'HARGA SATUAN'!$C$7:$C$1492,0),0)))</f>
        <v>0</v>
      </c>
      <c r="F212" s="138" t="str">
        <f t="shared" ca="1" si="11"/>
        <v/>
      </c>
      <c r="G212" s="41">
        <f ca="1">IF(ISERROR(OFFSET('HARGA SATUAN'!$I$6,MATCH(C212,'HARGA SATUAN'!$C$7:$C$1492,0),0)),"",OFFSET('HARGA SATUAN'!$I$6,MATCH(C212,'HARGA SATUAN'!$C$7:$C$1492,0),0))</f>
        <v>0</v>
      </c>
      <c r="H212" s="136" t="str">
        <f ca="1">IF(B212="","",#REF!)</f>
        <v/>
      </c>
      <c r="I212" s="136" t="str">
        <f ca="1">IF(B212="","",#REF!)</f>
        <v/>
      </c>
      <c r="J212" s="136" t="str">
        <f ca="1">IF(B212="","",#REF!)</f>
        <v/>
      </c>
      <c r="K212" s="136" t="str">
        <f ca="1">IF(B212="","",#REF!)</f>
        <v/>
      </c>
      <c r="L212" s="136" t="str">
        <f ca="1">IF(C212="","",#REF!)</f>
        <v/>
      </c>
    </row>
    <row r="213" spans="1:12">
      <c r="A213" s="112">
        <v>202</v>
      </c>
      <c r="B213" s="134" t="str">
        <f t="shared" ca="1" si="9"/>
        <v/>
      </c>
      <c r="C213" s="109" t="str">
        <f t="shared" ca="1" si="10"/>
        <v/>
      </c>
      <c r="D213" s="101" t="str">
        <f ca="1">IF(ISERROR(OFFSET('HARGA SATUAN'!$D$6,MATCH(C213,'HARGA SATUAN'!$C$7:$C$1492,0),0)),"",OFFSET('HARGA SATUAN'!$D$6,MATCH(C213,'HARGA SATUAN'!$C$7:$C$1492,0),0))</f>
        <v/>
      </c>
      <c r="E213" s="101">
        <f ca="1">IF(B213="+","Unit",IF(ISERROR(OFFSET('HARGA SATUAN'!$E$6,MATCH(C213,'HARGA SATUAN'!$C$7:$C$1492,0),0)),"",OFFSET('HARGA SATUAN'!$E$6,MATCH(C213,'HARGA SATUAN'!$C$7:$C$1492,0),0)))</f>
        <v>0</v>
      </c>
      <c r="F213" s="138" t="str">
        <f t="shared" ca="1" si="11"/>
        <v/>
      </c>
      <c r="G213" s="41">
        <f ca="1">IF(ISERROR(OFFSET('HARGA SATUAN'!$I$6,MATCH(C213,'HARGA SATUAN'!$C$7:$C$1492,0),0)),"",OFFSET('HARGA SATUAN'!$I$6,MATCH(C213,'HARGA SATUAN'!$C$7:$C$1492,0),0))</f>
        <v>0</v>
      </c>
      <c r="H213" s="136" t="str">
        <f ca="1">IF(B213="","",#REF!)</f>
        <v/>
      </c>
      <c r="I213" s="136" t="str">
        <f ca="1">IF(B213="","",#REF!)</f>
        <v/>
      </c>
      <c r="J213" s="136" t="str">
        <f ca="1">IF(B213="","",#REF!)</f>
        <v/>
      </c>
      <c r="K213" s="136" t="str">
        <f ca="1">IF(B213="","",#REF!)</f>
        <v/>
      </c>
      <c r="L213" s="136" t="str">
        <f ca="1">IF(C213="","",#REF!)</f>
        <v/>
      </c>
    </row>
    <row r="214" spans="1:12">
      <c r="A214" s="112">
        <v>203</v>
      </c>
      <c r="B214" s="134" t="str">
        <f t="shared" ca="1" si="9"/>
        <v/>
      </c>
      <c r="C214" s="109" t="str">
        <f t="shared" ca="1" si="10"/>
        <v/>
      </c>
      <c r="D214" s="101" t="str">
        <f ca="1">IF(ISERROR(OFFSET('HARGA SATUAN'!$D$6,MATCH(C214,'HARGA SATUAN'!$C$7:$C$1492,0),0)),"",OFFSET('HARGA SATUAN'!$D$6,MATCH(C214,'HARGA SATUAN'!$C$7:$C$1492,0),0))</f>
        <v/>
      </c>
      <c r="E214" s="101">
        <f ca="1">IF(B214="+","Unit",IF(ISERROR(OFFSET('HARGA SATUAN'!$E$6,MATCH(C214,'HARGA SATUAN'!$C$7:$C$1492,0),0)),"",OFFSET('HARGA SATUAN'!$E$6,MATCH(C214,'HARGA SATUAN'!$C$7:$C$1492,0),0)))</f>
        <v>0</v>
      </c>
      <c r="F214" s="138" t="str">
        <f t="shared" ca="1" si="11"/>
        <v/>
      </c>
      <c r="G214" s="41">
        <f ca="1">IF(ISERROR(OFFSET('HARGA SATUAN'!$I$6,MATCH(C214,'HARGA SATUAN'!$C$7:$C$1492,0),0)),"",OFFSET('HARGA SATUAN'!$I$6,MATCH(C214,'HARGA SATUAN'!$C$7:$C$1492,0),0))</f>
        <v>0</v>
      </c>
      <c r="H214" s="136" t="str">
        <f ca="1">IF(B214="","",#REF!)</f>
        <v/>
      </c>
      <c r="I214" s="136" t="str">
        <f ca="1">IF(B214="","",#REF!)</f>
        <v/>
      </c>
      <c r="J214" s="136" t="str">
        <f ca="1">IF(B214="","",#REF!)</f>
        <v/>
      </c>
      <c r="K214" s="136" t="str">
        <f ca="1">IF(B214="","",#REF!)</f>
        <v/>
      </c>
      <c r="L214" s="136" t="str">
        <f ca="1">IF(C214="","",#REF!)</f>
        <v/>
      </c>
    </row>
    <row r="215" spans="1:12">
      <c r="A215" s="112">
        <v>204</v>
      </c>
      <c r="B215" s="134" t="str">
        <f t="shared" ca="1" si="9"/>
        <v/>
      </c>
      <c r="C215" s="109" t="str">
        <f t="shared" ca="1" si="10"/>
        <v/>
      </c>
      <c r="D215" s="101" t="str">
        <f ca="1">IF(ISERROR(OFFSET('HARGA SATUAN'!$D$6,MATCH(C215,'HARGA SATUAN'!$C$7:$C$1492,0),0)),"",OFFSET('HARGA SATUAN'!$D$6,MATCH(C215,'HARGA SATUAN'!$C$7:$C$1492,0),0))</f>
        <v/>
      </c>
      <c r="E215" s="101">
        <f ca="1">IF(B215="+","Unit",IF(ISERROR(OFFSET('HARGA SATUAN'!$E$6,MATCH(C215,'HARGA SATUAN'!$C$7:$C$1492,0),0)),"",OFFSET('HARGA SATUAN'!$E$6,MATCH(C215,'HARGA SATUAN'!$C$7:$C$1492,0),0)))</f>
        <v>0</v>
      </c>
      <c r="F215" s="138" t="str">
        <f t="shared" ca="1" si="11"/>
        <v/>
      </c>
      <c r="G215" s="41">
        <f ca="1">IF(ISERROR(OFFSET('HARGA SATUAN'!$I$6,MATCH(C215,'HARGA SATUAN'!$C$7:$C$1492,0),0)),"",OFFSET('HARGA SATUAN'!$I$6,MATCH(C215,'HARGA SATUAN'!$C$7:$C$1492,0),0))</f>
        <v>0</v>
      </c>
      <c r="H215" s="136" t="str">
        <f ca="1">IF(B215="","",#REF!)</f>
        <v/>
      </c>
      <c r="I215" s="136" t="str">
        <f ca="1">IF(B215="","",#REF!)</f>
        <v/>
      </c>
      <c r="J215" s="136" t="str">
        <f ca="1">IF(B215="","",#REF!)</f>
        <v/>
      </c>
      <c r="K215" s="136" t="str">
        <f ca="1">IF(B215="","",#REF!)</f>
        <v/>
      </c>
      <c r="L215" s="136" t="str">
        <f ca="1">IF(C215="","",#REF!)</f>
        <v/>
      </c>
    </row>
    <row r="216" spans="1:12">
      <c r="A216" s="112">
        <v>205</v>
      </c>
      <c r="B216" s="134" t="str">
        <f t="shared" ca="1" si="9"/>
        <v/>
      </c>
      <c r="C216" s="109" t="str">
        <f t="shared" ca="1" si="10"/>
        <v/>
      </c>
      <c r="D216" s="101" t="str">
        <f ca="1">IF(ISERROR(OFFSET('HARGA SATUAN'!$D$6,MATCH(C216,'HARGA SATUAN'!$C$7:$C$1492,0),0)),"",OFFSET('HARGA SATUAN'!$D$6,MATCH(C216,'HARGA SATUAN'!$C$7:$C$1492,0),0))</f>
        <v/>
      </c>
      <c r="E216" s="101">
        <f ca="1">IF(B216="+","Unit",IF(ISERROR(OFFSET('HARGA SATUAN'!$E$6,MATCH(C216,'HARGA SATUAN'!$C$7:$C$1492,0),0)),"",OFFSET('HARGA SATUAN'!$E$6,MATCH(C216,'HARGA SATUAN'!$C$7:$C$1492,0),0)))</f>
        <v>0</v>
      </c>
      <c r="F216" s="138" t="str">
        <f t="shared" ca="1" si="11"/>
        <v/>
      </c>
      <c r="G216" s="41">
        <f ca="1">IF(ISERROR(OFFSET('HARGA SATUAN'!$I$6,MATCH(C216,'HARGA SATUAN'!$C$7:$C$1492,0),0)),"",OFFSET('HARGA SATUAN'!$I$6,MATCH(C216,'HARGA SATUAN'!$C$7:$C$1492,0),0))</f>
        <v>0</v>
      </c>
      <c r="H216" s="136" t="str">
        <f ca="1">IF(B216="","",#REF!)</f>
        <v/>
      </c>
      <c r="I216" s="136" t="str">
        <f ca="1">IF(B216="","",#REF!)</f>
        <v/>
      </c>
      <c r="J216" s="136" t="str">
        <f ca="1">IF(B216="","",#REF!)</f>
        <v/>
      </c>
      <c r="K216" s="136" t="str">
        <f ca="1">IF(B216="","",#REF!)</f>
        <v/>
      </c>
      <c r="L216" s="136" t="str">
        <f ca="1">IF(C216="","",#REF!)</f>
        <v/>
      </c>
    </row>
    <row r="217" spans="1:12">
      <c r="A217" s="112">
        <v>206</v>
      </c>
      <c r="B217" s="134" t="str">
        <f t="shared" ca="1" si="9"/>
        <v/>
      </c>
      <c r="C217" s="109" t="str">
        <f t="shared" ca="1" si="10"/>
        <v/>
      </c>
      <c r="D217" s="101" t="str">
        <f ca="1">IF(ISERROR(OFFSET('HARGA SATUAN'!$D$6,MATCH(C217,'HARGA SATUAN'!$C$7:$C$1492,0),0)),"",OFFSET('HARGA SATUAN'!$D$6,MATCH(C217,'HARGA SATUAN'!$C$7:$C$1492,0),0))</f>
        <v/>
      </c>
      <c r="E217" s="101">
        <f ca="1">IF(B217="+","Unit",IF(ISERROR(OFFSET('HARGA SATUAN'!$E$6,MATCH(C217,'HARGA SATUAN'!$C$7:$C$1492,0),0)),"",OFFSET('HARGA SATUAN'!$E$6,MATCH(C217,'HARGA SATUAN'!$C$7:$C$1492,0),0)))</f>
        <v>0</v>
      </c>
      <c r="F217" s="138" t="str">
        <f t="shared" ca="1" si="11"/>
        <v/>
      </c>
      <c r="G217" s="41">
        <f ca="1">IF(ISERROR(OFFSET('HARGA SATUAN'!$I$6,MATCH(C217,'HARGA SATUAN'!$C$7:$C$1492,0),0)),"",OFFSET('HARGA SATUAN'!$I$6,MATCH(C217,'HARGA SATUAN'!$C$7:$C$1492,0),0))</f>
        <v>0</v>
      </c>
      <c r="H217" s="136" t="str">
        <f ca="1">IF(B217="","",#REF!)</f>
        <v/>
      </c>
      <c r="I217" s="136" t="str">
        <f ca="1">IF(B217="","",#REF!)</f>
        <v/>
      </c>
      <c r="J217" s="136" t="str">
        <f ca="1">IF(B217="","",#REF!)</f>
        <v/>
      </c>
      <c r="K217" s="136" t="str">
        <f ca="1">IF(B217="","",#REF!)</f>
        <v/>
      </c>
      <c r="L217" s="136" t="str">
        <f ca="1">IF(C217="","",#REF!)</f>
        <v/>
      </c>
    </row>
    <row r="218" spans="1:12">
      <c r="A218" s="112">
        <v>207</v>
      </c>
      <c r="B218" s="134" t="str">
        <f t="shared" ca="1" si="9"/>
        <v/>
      </c>
      <c r="C218" s="109" t="str">
        <f t="shared" ca="1" si="10"/>
        <v/>
      </c>
      <c r="D218" s="101" t="str">
        <f ca="1">IF(ISERROR(OFFSET('HARGA SATUAN'!$D$6,MATCH(C218,'HARGA SATUAN'!$C$7:$C$1492,0),0)),"",OFFSET('HARGA SATUAN'!$D$6,MATCH(C218,'HARGA SATUAN'!$C$7:$C$1492,0),0))</f>
        <v/>
      </c>
      <c r="E218" s="101">
        <f ca="1">IF(B218="+","Unit",IF(ISERROR(OFFSET('HARGA SATUAN'!$E$6,MATCH(C218,'HARGA SATUAN'!$C$7:$C$1492,0),0)),"",OFFSET('HARGA SATUAN'!$E$6,MATCH(C218,'HARGA SATUAN'!$C$7:$C$1492,0),0)))</f>
        <v>0</v>
      </c>
      <c r="F218" s="138" t="str">
        <f t="shared" ca="1" si="11"/>
        <v/>
      </c>
      <c r="G218" s="41">
        <f ca="1">IF(ISERROR(OFFSET('HARGA SATUAN'!$I$6,MATCH(C218,'HARGA SATUAN'!$C$7:$C$1492,0),0)),"",OFFSET('HARGA SATUAN'!$I$6,MATCH(C218,'HARGA SATUAN'!$C$7:$C$1492,0),0))</f>
        <v>0</v>
      </c>
      <c r="H218" s="136" t="str">
        <f ca="1">IF(B218="","",#REF!)</f>
        <v/>
      </c>
      <c r="I218" s="136" t="str">
        <f ca="1">IF(B218="","",#REF!)</f>
        <v/>
      </c>
      <c r="J218" s="136" t="str">
        <f ca="1">IF(B218="","",#REF!)</f>
        <v/>
      </c>
      <c r="K218" s="136" t="str">
        <f ca="1">IF(B218="","",#REF!)</f>
        <v/>
      </c>
      <c r="L218" s="136" t="str">
        <f ca="1">IF(C218="","",#REF!)</f>
        <v/>
      </c>
    </row>
    <row r="219" spans="1:12">
      <c r="A219" s="112">
        <v>208</v>
      </c>
      <c r="B219" s="134" t="str">
        <f t="shared" ca="1" si="9"/>
        <v/>
      </c>
      <c r="C219" s="109" t="str">
        <f t="shared" ca="1" si="10"/>
        <v/>
      </c>
      <c r="D219" s="101" t="str">
        <f ca="1">IF(ISERROR(OFFSET('HARGA SATUAN'!$D$6,MATCH(C219,'HARGA SATUAN'!$C$7:$C$1492,0),0)),"",OFFSET('HARGA SATUAN'!$D$6,MATCH(C219,'HARGA SATUAN'!$C$7:$C$1492,0),0))</f>
        <v/>
      </c>
      <c r="E219" s="101">
        <f ca="1">IF(B219="+","Unit",IF(ISERROR(OFFSET('HARGA SATUAN'!$E$6,MATCH(C219,'HARGA SATUAN'!$C$7:$C$1492,0),0)),"",OFFSET('HARGA SATUAN'!$E$6,MATCH(C219,'HARGA SATUAN'!$C$7:$C$1492,0),0)))</f>
        <v>0</v>
      </c>
      <c r="F219" s="138" t="str">
        <f t="shared" ca="1" si="11"/>
        <v/>
      </c>
      <c r="G219" s="41">
        <f ca="1">IF(ISERROR(OFFSET('HARGA SATUAN'!$I$6,MATCH(C219,'HARGA SATUAN'!$C$7:$C$1492,0),0)),"",OFFSET('HARGA SATUAN'!$I$6,MATCH(C219,'HARGA SATUAN'!$C$7:$C$1492,0),0))</f>
        <v>0</v>
      </c>
      <c r="H219" s="136" t="str">
        <f ca="1">IF(B219="","",#REF!)</f>
        <v/>
      </c>
      <c r="I219" s="136" t="str">
        <f ca="1">IF(B219="","",#REF!)</f>
        <v/>
      </c>
      <c r="J219" s="136" t="str">
        <f ca="1">IF(B219="","",#REF!)</f>
        <v/>
      </c>
      <c r="K219" s="136" t="str">
        <f ca="1">IF(B219="","",#REF!)</f>
        <v/>
      </c>
      <c r="L219" s="136" t="str">
        <f ca="1">IF(C219="","",#REF!)</f>
        <v/>
      </c>
    </row>
    <row r="220" spans="1:12">
      <c r="A220" s="112">
        <v>209</v>
      </c>
      <c r="B220" s="134" t="str">
        <f t="shared" ca="1" si="9"/>
        <v/>
      </c>
      <c r="C220" s="109" t="str">
        <f t="shared" ca="1" si="10"/>
        <v/>
      </c>
      <c r="D220" s="101" t="str">
        <f ca="1">IF(ISERROR(OFFSET('HARGA SATUAN'!$D$6,MATCH(C220,'HARGA SATUAN'!$C$7:$C$1492,0),0)),"",OFFSET('HARGA SATUAN'!$D$6,MATCH(C220,'HARGA SATUAN'!$C$7:$C$1492,0),0))</f>
        <v/>
      </c>
      <c r="E220" s="101">
        <f ca="1">IF(B220="+","Unit",IF(ISERROR(OFFSET('HARGA SATUAN'!$E$6,MATCH(C220,'HARGA SATUAN'!$C$7:$C$1492,0),0)),"",OFFSET('HARGA SATUAN'!$E$6,MATCH(C220,'HARGA SATUAN'!$C$7:$C$1492,0),0)))</f>
        <v>0</v>
      </c>
      <c r="F220" s="138" t="str">
        <f t="shared" ca="1" si="11"/>
        <v/>
      </c>
      <c r="G220" s="41">
        <f ca="1">IF(ISERROR(OFFSET('HARGA SATUAN'!$I$6,MATCH(C220,'HARGA SATUAN'!$C$7:$C$1492,0),0)),"",OFFSET('HARGA SATUAN'!$I$6,MATCH(C220,'HARGA SATUAN'!$C$7:$C$1492,0),0))</f>
        <v>0</v>
      </c>
      <c r="H220" s="136" t="str">
        <f ca="1">IF(B220="","",#REF!)</f>
        <v/>
      </c>
      <c r="I220" s="136" t="str">
        <f ca="1">IF(B220="","",#REF!)</f>
        <v/>
      </c>
      <c r="J220" s="136" t="str">
        <f ca="1">IF(B220="","",#REF!)</f>
        <v/>
      </c>
      <c r="K220" s="136" t="str">
        <f ca="1">IF(B220="","",#REF!)</f>
        <v/>
      </c>
      <c r="L220" s="136" t="str">
        <f ca="1">IF(C220="","",#REF!)</f>
        <v/>
      </c>
    </row>
    <row r="221" spans="1:12">
      <c r="A221" s="112">
        <v>210</v>
      </c>
      <c r="B221" s="134" t="str">
        <f t="shared" ca="1" si="9"/>
        <v/>
      </c>
      <c r="C221" s="109" t="str">
        <f t="shared" ca="1" si="10"/>
        <v/>
      </c>
      <c r="D221" s="101" t="str">
        <f ca="1">IF(ISERROR(OFFSET('HARGA SATUAN'!$D$6,MATCH(C221,'HARGA SATUAN'!$C$7:$C$1492,0),0)),"",OFFSET('HARGA SATUAN'!$D$6,MATCH(C221,'HARGA SATUAN'!$C$7:$C$1492,0),0))</f>
        <v/>
      </c>
      <c r="E221" s="101">
        <f ca="1">IF(B221="+","Unit",IF(ISERROR(OFFSET('HARGA SATUAN'!$E$6,MATCH(C221,'HARGA SATUAN'!$C$7:$C$1492,0),0)),"",OFFSET('HARGA SATUAN'!$E$6,MATCH(C221,'HARGA SATUAN'!$C$7:$C$1492,0),0)))</f>
        <v>0</v>
      </c>
      <c r="F221" s="138" t="str">
        <f t="shared" ca="1" si="11"/>
        <v/>
      </c>
      <c r="G221" s="41">
        <f ca="1">IF(ISERROR(OFFSET('HARGA SATUAN'!$I$6,MATCH(C221,'HARGA SATUAN'!$C$7:$C$1492,0),0)),"",OFFSET('HARGA SATUAN'!$I$6,MATCH(C221,'HARGA SATUAN'!$C$7:$C$1492,0),0))</f>
        <v>0</v>
      </c>
      <c r="H221" s="136" t="str">
        <f ca="1">IF(B221="","",#REF!)</f>
        <v/>
      </c>
      <c r="I221" s="136" t="str">
        <f ca="1">IF(B221="","",#REF!)</f>
        <v/>
      </c>
      <c r="J221" s="136" t="str">
        <f ca="1">IF(B221="","",#REF!)</f>
        <v/>
      </c>
      <c r="K221" s="136" t="str">
        <f ca="1">IF(B221="","",#REF!)</f>
        <v/>
      </c>
      <c r="L221" s="136" t="str">
        <f ca="1">IF(C221="","",#REF!)</f>
        <v/>
      </c>
    </row>
    <row r="222" spans="1:12">
      <c r="A222" s="112">
        <v>211</v>
      </c>
      <c r="B222" s="134" t="str">
        <f t="shared" ca="1" si="9"/>
        <v/>
      </c>
      <c r="C222" s="109" t="str">
        <f t="shared" ca="1" si="10"/>
        <v/>
      </c>
      <c r="D222" s="101" t="str">
        <f ca="1">IF(ISERROR(OFFSET('HARGA SATUAN'!$D$6,MATCH(C222,'HARGA SATUAN'!$C$7:$C$1492,0),0)),"",OFFSET('HARGA SATUAN'!$D$6,MATCH(C222,'HARGA SATUAN'!$C$7:$C$1492,0),0))</f>
        <v/>
      </c>
      <c r="E222" s="101">
        <f ca="1">IF(B222="+","Unit",IF(ISERROR(OFFSET('HARGA SATUAN'!$E$6,MATCH(C222,'HARGA SATUAN'!$C$7:$C$1492,0),0)),"",OFFSET('HARGA SATUAN'!$E$6,MATCH(C222,'HARGA SATUAN'!$C$7:$C$1492,0),0)))</f>
        <v>0</v>
      </c>
      <c r="F222" s="138" t="str">
        <f t="shared" ca="1" si="11"/>
        <v/>
      </c>
      <c r="G222" s="41">
        <f ca="1">IF(ISERROR(OFFSET('HARGA SATUAN'!$I$6,MATCH(C222,'HARGA SATUAN'!$C$7:$C$1492,0),0)),"",OFFSET('HARGA SATUAN'!$I$6,MATCH(C222,'HARGA SATUAN'!$C$7:$C$1492,0),0))</f>
        <v>0</v>
      </c>
      <c r="H222" s="136" t="str">
        <f ca="1">IF(B222="","",#REF!)</f>
        <v/>
      </c>
      <c r="I222" s="136" t="str">
        <f ca="1">IF(B222="","",#REF!)</f>
        <v/>
      </c>
      <c r="J222" s="136" t="str">
        <f ca="1">IF(B222="","",#REF!)</f>
        <v/>
      </c>
      <c r="K222" s="136" t="str">
        <f ca="1">IF(B222="","",#REF!)</f>
        <v/>
      </c>
      <c r="L222" s="136" t="str">
        <f ca="1">IF(C222="","",#REF!)</f>
        <v/>
      </c>
    </row>
    <row r="223" spans="1:12">
      <c r="A223" s="112">
        <v>212</v>
      </c>
      <c r="B223" s="134" t="str">
        <f t="shared" ca="1" si="9"/>
        <v/>
      </c>
      <c r="C223" s="109" t="str">
        <f t="shared" ca="1" si="10"/>
        <v/>
      </c>
      <c r="D223" s="101" t="str">
        <f ca="1">IF(ISERROR(OFFSET('HARGA SATUAN'!$D$6,MATCH(C223,'HARGA SATUAN'!$C$7:$C$1492,0),0)),"",OFFSET('HARGA SATUAN'!$D$6,MATCH(C223,'HARGA SATUAN'!$C$7:$C$1492,0),0))</f>
        <v/>
      </c>
      <c r="E223" s="101">
        <f ca="1">IF(B223="+","Unit",IF(ISERROR(OFFSET('HARGA SATUAN'!$E$6,MATCH(C223,'HARGA SATUAN'!$C$7:$C$1492,0),0)),"",OFFSET('HARGA SATUAN'!$E$6,MATCH(C223,'HARGA SATUAN'!$C$7:$C$1492,0),0)))</f>
        <v>0</v>
      </c>
      <c r="F223" s="138" t="str">
        <f t="shared" ca="1" si="11"/>
        <v/>
      </c>
      <c r="G223" s="41">
        <f ca="1">IF(ISERROR(OFFSET('HARGA SATUAN'!$I$6,MATCH(C223,'HARGA SATUAN'!$C$7:$C$1492,0),0)),"",OFFSET('HARGA SATUAN'!$I$6,MATCH(C223,'HARGA SATUAN'!$C$7:$C$1492,0),0))</f>
        <v>0</v>
      </c>
      <c r="H223" s="136" t="str">
        <f ca="1">IF(B223="","",#REF!)</f>
        <v/>
      </c>
      <c r="I223" s="136" t="str">
        <f ca="1">IF(B223="","",#REF!)</f>
        <v/>
      </c>
      <c r="J223" s="136" t="str">
        <f ca="1">IF(B223="","",#REF!)</f>
        <v/>
      </c>
      <c r="K223" s="136" t="str">
        <f ca="1">IF(B223="","",#REF!)</f>
        <v/>
      </c>
      <c r="L223" s="136" t="str">
        <f ca="1">IF(C223="","",#REF!)</f>
        <v/>
      </c>
    </row>
    <row r="224" spans="1:12">
      <c r="A224" s="112">
        <v>213</v>
      </c>
      <c r="B224" s="134" t="str">
        <f t="shared" ca="1" si="9"/>
        <v/>
      </c>
      <c r="C224" s="109" t="str">
        <f t="shared" ca="1" si="10"/>
        <v/>
      </c>
      <c r="D224" s="101" t="str">
        <f ca="1">IF(ISERROR(OFFSET('HARGA SATUAN'!$D$6,MATCH(C224,'HARGA SATUAN'!$C$7:$C$1492,0),0)),"",OFFSET('HARGA SATUAN'!$D$6,MATCH(C224,'HARGA SATUAN'!$C$7:$C$1492,0),0))</f>
        <v/>
      </c>
      <c r="E224" s="101">
        <f ca="1">IF(B224="+","Unit",IF(ISERROR(OFFSET('HARGA SATUAN'!$E$6,MATCH(C224,'HARGA SATUAN'!$C$7:$C$1492,0),0)),"",OFFSET('HARGA SATUAN'!$E$6,MATCH(C224,'HARGA SATUAN'!$C$7:$C$1492,0),0)))</f>
        <v>0</v>
      </c>
      <c r="F224" s="138" t="str">
        <f t="shared" ca="1" si="11"/>
        <v/>
      </c>
      <c r="G224" s="41">
        <f ca="1">IF(ISERROR(OFFSET('HARGA SATUAN'!$I$6,MATCH(C224,'HARGA SATUAN'!$C$7:$C$1492,0),0)),"",OFFSET('HARGA SATUAN'!$I$6,MATCH(C224,'HARGA SATUAN'!$C$7:$C$1492,0),0))</f>
        <v>0</v>
      </c>
      <c r="H224" s="136" t="str">
        <f ca="1">IF(B224="","",#REF!)</f>
        <v/>
      </c>
      <c r="I224" s="136" t="str">
        <f ca="1">IF(B224="","",#REF!)</f>
        <v/>
      </c>
      <c r="J224" s="136" t="str">
        <f ca="1">IF(B224="","",#REF!)</f>
        <v/>
      </c>
      <c r="K224" s="136" t="str">
        <f ca="1">IF(B224="","",#REF!)</f>
        <v/>
      </c>
      <c r="L224" s="136" t="str">
        <f ca="1">IF(C224="","",#REF!)</f>
        <v/>
      </c>
    </row>
    <row r="225" spans="1:12">
      <c r="A225" s="112">
        <v>214</v>
      </c>
      <c r="B225" s="134" t="str">
        <f t="shared" ca="1" si="9"/>
        <v/>
      </c>
      <c r="C225" s="109" t="str">
        <f t="shared" ca="1" si="10"/>
        <v/>
      </c>
      <c r="D225" s="101" t="str">
        <f ca="1">IF(ISERROR(OFFSET('HARGA SATUAN'!$D$6,MATCH(C225,'HARGA SATUAN'!$C$7:$C$1492,0),0)),"",OFFSET('HARGA SATUAN'!$D$6,MATCH(C225,'HARGA SATUAN'!$C$7:$C$1492,0),0))</f>
        <v/>
      </c>
      <c r="E225" s="101">
        <f ca="1">IF(B225="+","Unit",IF(ISERROR(OFFSET('HARGA SATUAN'!$E$6,MATCH(C225,'HARGA SATUAN'!$C$7:$C$1492,0),0)),"",OFFSET('HARGA SATUAN'!$E$6,MATCH(C225,'HARGA SATUAN'!$C$7:$C$1492,0),0)))</f>
        <v>0</v>
      </c>
      <c r="F225" s="138" t="str">
        <f t="shared" ca="1" si="11"/>
        <v/>
      </c>
      <c r="G225" s="41">
        <f ca="1">IF(ISERROR(OFFSET('HARGA SATUAN'!$I$6,MATCH(C225,'HARGA SATUAN'!$C$7:$C$1492,0),0)),"",OFFSET('HARGA SATUAN'!$I$6,MATCH(C225,'HARGA SATUAN'!$C$7:$C$1492,0),0))</f>
        <v>0</v>
      </c>
      <c r="H225" s="136" t="str">
        <f ca="1">IF(B225="","",#REF!)</f>
        <v/>
      </c>
      <c r="I225" s="136" t="str">
        <f ca="1">IF(B225="","",#REF!)</f>
        <v/>
      </c>
      <c r="J225" s="136" t="str">
        <f ca="1">IF(B225="","",#REF!)</f>
        <v/>
      </c>
      <c r="K225" s="136" t="str">
        <f ca="1">IF(B225="","",#REF!)</f>
        <v/>
      </c>
      <c r="L225" s="136" t="str">
        <f ca="1">IF(C225="","",#REF!)</f>
        <v/>
      </c>
    </row>
    <row r="226" spans="1:12">
      <c r="A226" s="112">
        <v>215</v>
      </c>
      <c r="B226" s="134" t="str">
        <f t="shared" ca="1" si="9"/>
        <v/>
      </c>
      <c r="C226" s="109" t="str">
        <f t="shared" ca="1" si="10"/>
        <v/>
      </c>
      <c r="D226" s="101" t="str">
        <f ca="1">IF(ISERROR(OFFSET('HARGA SATUAN'!$D$6,MATCH(C226,'HARGA SATUAN'!$C$7:$C$1492,0),0)),"",OFFSET('HARGA SATUAN'!$D$6,MATCH(C226,'HARGA SATUAN'!$C$7:$C$1492,0),0))</f>
        <v/>
      </c>
      <c r="E226" s="101">
        <f ca="1">IF(B226="+","Unit",IF(ISERROR(OFFSET('HARGA SATUAN'!$E$6,MATCH(C226,'HARGA SATUAN'!$C$7:$C$1492,0),0)),"",OFFSET('HARGA SATUAN'!$E$6,MATCH(C226,'HARGA SATUAN'!$C$7:$C$1492,0),0)))</f>
        <v>0</v>
      </c>
      <c r="F226" s="138" t="str">
        <f t="shared" ca="1" si="11"/>
        <v/>
      </c>
      <c r="G226" s="41">
        <f ca="1">IF(ISERROR(OFFSET('HARGA SATUAN'!$I$6,MATCH(C226,'HARGA SATUAN'!$C$7:$C$1492,0),0)),"",OFFSET('HARGA SATUAN'!$I$6,MATCH(C226,'HARGA SATUAN'!$C$7:$C$1492,0),0))</f>
        <v>0</v>
      </c>
      <c r="H226" s="136" t="str">
        <f ca="1">IF(B226="","",#REF!)</f>
        <v/>
      </c>
      <c r="I226" s="136" t="str">
        <f ca="1">IF(B226="","",#REF!)</f>
        <v/>
      </c>
      <c r="J226" s="136" t="str">
        <f ca="1">IF(B226="","",#REF!)</f>
        <v/>
      </c>
      <c r="K226" s="136" t="str">
        <f ca="1">IF(B226="","",#REF!)</f>
        <v/>
      </c>
      <c r="L226" s="136" t="str">
        <f ca="1">IF(C226="","",#REF!)</f>
        <v/>
      </c>
    </row>
    <row r="227" spans="1:12">
      <c r="A227" s="112">
        <v>216</v>
      </c>
      <c r="B227" s="134" t="str">
        <f t="shared" ca="1" si="9"/>
        <v/>
      </c>
      <c r="C227" s="109" t="str">
        <f t="shared" ca="1" si="10"/>
        <v/>
      </c>
      <c r="D227" s="101" t="str">
        <f ca="1">IF(ISERROR(OFFSET('HARGA SATUAN'!$D$6,MATCH(C227,'HARGA SATUAN'!$C$7:$C$1492,0),0)),"",OFFSET('HARGA SATUAN'!$D$6,MATCH(C227,'HARGA SATUAN'!$C$7:$C$1492,0),0))</f>
        <v/>
      </c>
      <c r="E227" s="101">
        <f ca="1">IF(B227="+","Unit",IF(ISERROR(OFFSET('HARGA SATUAN'!$E$6,MATCH(C227,'HARGA SATUAN'!$C$7:$C$1492,0),0)),"",OFFSET('HARGA SATUAN'!$E$6,MATCH(C227,'HARGA SATUAN'!$C$7:$C$1492,0),0)))</f>
        <v>0</v>
      </c>
      <c r="F227" s="138" t="str">
        <f t="shared" ca="1" si="11"/>
        <v/>
      </c>
      <c r="G227" s="41">
        <f ca="1">IF(ISERROR(OFFSET('HARGA SATUAN'!$I$6,MATCH(C227,'HARGA SATUAN'!$C$7:$C$1492,0),0)),"",OFFSET('HARGA SATUAN'!$I$6,MATCH(C227,'HARGA SATUAN'!$C$7:$C$1492,0),0))</f>
        <v>0</v>
      </c>
      <c r="H227" s="136" t="str">
        <f ca="1">IF(B227="","",#REF!)</f>
        <v/>
      </c>
      <c r="I227" s="136" t="str">
        <f ca="1">IF(B227="","",#REF!)</f>
        <v/>
      </c>
      <c r="J227" s="136" t="str">
        <f ca="1">IF(B227="","",#REF!)</f>
        <v/>
      </c>
      <c r="K227" s="136" t="str">
        <f ca="1">IF(B227="","",#REF!)</f>
        <v/>
      </c>
      <c r="L227" s="136" t="str">
        <f ca="1">IF(C227="","",#REF!)</f>
        <v/>
      </c>
    </row>
    <row r="228" spans="1:12">
      <c r="A228" s="112">
        <v>217</v>
      </c>
      <c r="B228" s="134" t="str">
        <f t="shared" ca="1" si="9"/>
        <v/>
      </c>
      <c r="C228" s="109" t="str">
        <f t="shared" ca="1" si="10"/>
        <v/>
      </c>
      <c r="D228" s="101" t="str">
        <f ca="1">IF(ISERROR(OFFSET('HARGA SATUAN'!$D$6,MATCH(C228,'HARGA SATUAN'!$C$7:$C$1492,0),0)),"",OFFSET('HARGA SATUAN'!$D$6,MATCH(C228,'HARGA SATUAN'!$C$7:$C$1492,0),0))</f>
        <v/>
      </c>
      <c r="E228" s="101">
        <f ca="1">IF(B228="+","Unit",IF(ISERROR(OFFSET('HARGA SATUAN'!$E$6,MATCH(C228,'HARGA SATUAN'!$C$7:$C$1492,0),0)),"",OFFSET('HARGA SATUAN'!$E$6,MATCH(C228,'HARGA SATUAN'!$C$7:$C$1492,0),0)))</f>
        <v>0</v>
      </c>
      <c r="F228" s="138" t="str">
        <f t="shared" ca="1" si="11"/>
        <v/>
      </c>
      <c r="G228" s="41">
        <f ca="1">IF(ISERROR(OFFSET('HARGA SATUAN'!$I$6,MATCH(C228,'HARGA SATUAN'!$C$7:$C$1492,0),0)),"",OFFSET('HARGA SATUAN'!$I$6,MATCH(C228,'HARGA SATUAN'!$C$7:$C$1492,0),0))</f>
        <v>0</v>
      </c>
      <c r="H228" s="136" t="str">
        <f ca="1">IF(B228="","",#REF!)</f>
        <v/>
      </c>
      <c r="I228" s="136" t="str">
        <f ca="1">IF(B228="","",#REF!)</f>
        <v/>
      </c>
      <c r="J228" s="136" t="str">
        <f ca="1">IF(B228="","",#REF!)</f>
        <v/>
      </c>
      <c r="K228" s="136" t="str">
        <f ca="1">IF(B228="","",#REF!)</f>
        <v/>
      </c>
      <c r="L228" s="136" t="str">
        <f ca="1">IF(C228="","",#REF!)</f>
        <v/>
      </c>
    </row>
    <row r="229" spans="1:12">
      <c r="A229" s="112">
        <v>218</v>
      </c>
      <c r="B229" s="134" t="str">
        <f t="shared" ca="1" si="9"/>
        <v/>
      </c>
      <c r="C229" s="109" t="str">
        <f t="shared" ca="1" si="10"/>
        <v/>
      </c>
      <c r="D229" s="101" t="str">
        <f ca="1">IF(ISERROR(OFFSET('HARGA SATUAN'!$D$6,MATCH(C229,'HARGA SATUAN'!$C$7:$C$1492,0),0)),"",OFFSET('HARGA SATUAN'!$D$6,MATCH(C229,'HARGA SATUAN'!$C$7:$C$1492,0),0))</f>
        <v/>
      </c>
      <c r="E229" s="101">
        <f ca="1">IF(B229="+","Unit",IF(ISERROR(OFFSET('HARGA SATUAN'!$E$6,MATCH(C229,'HARGA SATUAN'!$C$7:$C$1492,0),0)),"",OFFSET('HARGA SATUAN'!$E$6,MATCH(C229,'HARGA SATUAN'!$C$7:$C$1492,0),0)))</f>
        <v>0</v>
      </c>
      <c r="F229" s="138" t="str">
        <f t="shared" ca="1" si="11"/>
        <v/>
      </c>
      <c r="G229" s="41">
        <f ca="1">IF(ISERROR(OFFSET('HARGA SATUAN'!$I$6,MATCH(C229,'HARGA SATUAN'!$C$7:$C$1492,0),0)),"",OFFSET('HARGA SATUAN'!$I$6,MATCH(C229,'HARGA SATUAN'!$C$7:$C$1492,0),0))</f>
        <v>0</v>
      </c>
      <c r="H229" s="136" t="str">
        <f ca="1">IF(B229="","",#REF!)</f>
        <v/>
      </c>
      <c r="I229" s="136" t="str">
        <f ca="1">IF(B229="","",#REF!)</f>
        <v/>
      </c>
      <c r="J229" s="136" t="str">
        <f ca="1">IF(B229="","",#REF!)</f>
        <v/>
      </c>
      <c r="K229" s="136" t="str">
        <f ca="1">IF(B229="","",#REF!)</f>
        <v/>
      </c>
      <c r="L229" s="136" t="str">
        <f ca="1">IF(C229="","",#REF!)</f>
        <v/>
      </c>
    </row>
    <row r="230" spans="1:12">
      <c r="A230" s="112">
        <v>219</v>
      </c>
      <c r="B230" s="134" t="str">
        <f t="shared" ca="1" si="9"/>
        <v/>
      </c>
      <c r="C230" s="109" t="str">
        <f t="shared" ca="1" si="10"/>
        <v/>
      </c>
      <c r="D230" s="101" t="str">
        <f ca="1">IF(ISERROR(OFFSET('HARGA SATUAN'!$D$6,MATCH(C230,'HARGA SATUAN'!$C$7:$C$1492,0),0)),"",OFFSET('HARGA SATUAN'!$D$6,MATCH(C230,'HARGA SATUAN'!$C$7:$C$1492,0),0))</f>
        <v/>
      </c>
      <c r="E230" s="101">
        <f ca="1">IF(B230="+","Unit",IF(ISERROR(OFFSET('HARGA SATUAN'!$E$6,MATCH(C230,'HARGA SATUAN'!$C$7:$C$1492,0),0)),"",OFFSET('HARGA SATUAN'!$E$6,MATCH(C230,'HARGA SATUAN'!$C$7:$C$1492,0),0)))</f>
        <v>0</v>
      </c>
      <c r="F230" s="138" t="str">
        <f t="shared" ca="1" si="11"/>
        <v/>
      </c>
      <c r="G230" s="41">
        <f ca="1">IF(ISERROR(OFFSET('HARGA SATUAN'!$I$6,MATCH(C230,'HARGA SATUAN'!$C$7:$C$1492,0),0)),"",OFFSET('HARGA SATUAN'!$I$6,MATCH(C230,'HARGA SATUAN'!$C$7:$C$1492,0),0))</f>
        <v>0</v>
      </c>
      <c r="H230" s="136" t="str">
        <f ca="1">IF(B230="","",#REF!)</f>
        <v/>
      </c>
      <c r="I230" s="136" t="str">
        <f ca="1">IF(B230="","",#REF!)</f>
        <v/>
      </c>
      <c r="J230" s="136" t="str">
        <f ca="1">IF(B230="","",#REF!)</f>
        <v/>
      </c>
      <c r="K230" s="136" t="str">
        <f ca="1">IF(B230="","",#REF!)</f>
        <v/>
      </c>
      <c r="L230" s="136" t="str">
        <f ca="1">IF(C230="","",#REF!)</f>
        <v/>
      </c>
    </row>
    <row r="231" spans="1:12">
      <c r="A231" s="112">
        <v>220</v>
      </c>
      <c r="B231" s="134" t="str">
        <f t="shared" ca="1" si="9"/>
        <v/>
      </c>
      <c r="C231" s="109" t="str">
        <f t="shared" ca="1" si="10"/>
        <v/>
      </c>
      <c r="D231" s="101" t="str">
        <f ca="1">IF(ISERROR(OFFSET('HARGA SATUAN'!$D$6,MATCH(C231,'HARGA SATUAN'!$C$7:$C$1492,0),0)),"",OFFSET('HARGA SATUAN'!$D$6,MATCH(C231,'HARGA SATUAN'!$C$7:$C$1492,0),0))</f>
        <v/>
      </c>
      <c r="E231" s="101">
        <f ca="1">IF(B231="+","Unit",IF(ISERROR(OFFSET('HARGA SATUAN'!$E$6,MATCH(C231,'HARGA SATUAN'!$C$7:$C$1492,0),0)),"",OFFSET('HARGA SATUAN'!$E$6,MATCH(C231,'HARGA SATUAN'!$C$7:$C$1492,0),0)))</f>
        <v>0</v>
      </c>
      <c r="F231" s="138" t="str">
        <f t="shared" ca="1" si="11"/>
        <v/>
      </c>
      <c r="G231" s="41">
        <f ca="1">IF(ISERROR(OFFSET('HARGA SATUAN'!$I$6,MATCH(C231,'HARGA SATUAN'!$C$7:$C$1492,0),0)),"",OFFSET('HARGA SATUAN'!$I$6,MATCH(C231,'HARGA SATUAN'!$C$7:$C$1492,0),0))</f>
        <v>0</v>
      </c>
      <c r="H231" s="136" t="str">
        <f ca="1">IF(B231="","",#REF!)</f>
        <v/>
      </c>
      <c r="I231" s="136" t="str">
        <f ca="1">IF(B231="","",#REF!)</f>
        <v/>
      </c>
      <c r="J231" s="136" t="str">
        <f ca="1">IF(B231="","",#REF!)</f>
        <v/>
      </c>
      <c r="K231" s="136" t="str">
        <f ca="1">IF(B231="","",#REF!)</f>
        <v/>
      </c>
      <c r="L231" s="136" t="str">
        <f ca="1">IF(C231="","",#REF!)</f>
        <v/>
      </c>
    </row>
    <row r="232" spans="1:12">
      <c r="A232" s="112">
        <v>221</v>
      </c>
      <c r="B232" s="134" t="str">
        <f t="shared" ca="1" si="9"/>
        <v/>
      </c>
      <c r="C232" s="109" t="str">
        <f t="shared" ca="1" si="10"/>
        <v/>
      </c>
      <c r="D232" s="101" t="str">
        <f ca="1">IF(ISERROR(OFFSET('HARGA SATUAN'!$D$6,MATCH(C232,'HARGA SATUAN'!$C$7:$C$1492,0),0)),"",OFFSET('HARGA SATUAN'!$D$6,MATCH(C232,'HARGA SATUAN'!$C$7:$C$1492,0),0))</f>
        <v/>
      </c>
      <c r="E232" s="101">
        <f ca="1">IF(B232="+","Unit",IF(ISERROR(OFFSET('HARGA SATUAN'!$E$6,MATCH(C232,'HARGA SATUAN'!$C$7:$C$1492,0),0)),"",OFFSET('HARGA SATUAN'!$E$6,MATCH(C232,'HARGA SATUAN'!$C$7:$C$1492,0),0)))</f>
        <v>0</v>
      </c>
      <c r="F232" s="138" t="str">
        <f t="shared" ca="1" si="11"/>
        <v/>
      </c>
      <c r="G232" s="41">
        <f ca="1">IF(ISERROR(OFFSET('HARGA SATUAN'!$I$6,MATCH(C232,'HARGA SATUAN'!$C$7:$C$1492,0),0)),"",OFFSET('HARGA SATUAN'!$I$6,MATCH(C232,'HARGA SATUAN'!$C$7:$C$1492,0),0))</f>
        <v>0</v>
      </c>
      <c r="H232" s="136" t="str">
        <f ca="1">IF(B232="","",#REF!)</f>
        <v/>
      </c>
      <c r="I232" s="136" t="str">
        <f ca="1">IF(B232="","",#REF!)</f>
        <v/>
      </c>
      <c r="J232" s="136" t="str">
        <f ca="1">IF(B232="","",#REF!)</f>
        <v/>
      </c>
      <c r="K232" s="136" t="str">
        <f ca="1">IF(B232="","",#REF!)</f>
        <v/>
      </c>
      <c r="L232" s="136" t="str">
        <f ca="1">IF(C232="","",#REF!)</f>
        <v/>
      </c>
    </row>
    <row r="233" spans="1:12">
      <c r="A233" s="112">
        <v>222</v>
      </c>
      <c r="B233" s="134" t="str">
        <f t="shared" ca="1" si="9"/>
        <v/>
      </c>
      <c r="C233" s="109" t="str">
        <f t="shared" ca="1" si="10"/>
        <v/>
      </c>
      <c r="D233" s="101" t="str">
        <f ca="1">IF(ISERROR(OFFSET('HARGA SATUAN'!$D$6,MATCH(C233,'HARGA SATUAN'!$C$7:$C$1492,0),0)),"",OFFSET('HARGA SATUAN'!$D$6,MATCH(C233,'HARGA SATUAN'!$C$7:$C$1492,0),0))</f>
        <v/>
      </c>
      <c r="E233" s="101">
        <f ca="1">IF(B233="+","Unit",IF(ISERROR(OFFSET('HARGA SATUAN'!$E$6,MATCH(C233,'HARGA SATUAN'!$C$7:$C$1492,0),0)),"",OFFSET('HARGA SATUAN'!$E$6,MATCH(C233,'HARGA SATUAN'!$C$7:$C$1492,0),0)))</f>
        <v>0</v>
      </c>
      <c r="F233" s="138" t="str">
        <f t="shared" ca="1" si="11"/>
        <v/>
      </c>
      <c r="G233" s="41">
        <f ca="1">IF(ISERROR(OFFSET('HARGA SATUAN'!$I$6,MATCH(C233,'HARGA SATUAN'!$C$7:$C$1492,0),0)),"",OFFSET('HARGA SATUAN'!$I$6,MATCH(C233,'HARGA SATUAN'!$C$7:$C$1492,0),0))</f>
        <v>0</v>
      </c>
      <c r="H233" s="136" t="str">
        <f ca="1">IF(B233="","",#REF!)</f>
        <v/>
      </c>
      <c r="I233" s="136" t="str">
        <f ca="1">IF(B233="","",#REF!)</f>
        <v/>
      </c>
      <c r="J233" s="136" t="str">
        <f ca="1">IF(B233="","",#REF!)</f>
        <v/>
      </c>
      <c r="K233" s="136" t="str">
        <f ca="1">IF(B233="","",#REF!)</f>
        <v/>
      </c>
      <c r="L233" s="136" t="str">
        <f ca="1">IF(C233="","",#REF!)</f>
        <v/>
      </c>
    </row>
    <row r="234" spans="1:12">
      <c r="A234" s="112">
        <v>223</v>
      </c>
      <c r="B234" s="134" t="str">
        <f t="shared" ca="1" si="9"/>
        <v/>
      </c>
      <c r="C234" s="109" t="str">
        <f t="shared" ca="1" si="10"/>
        <v/>
      </c>
      <c r="D234" s="101" t="str">
        <f ca="1">IF(ISERROR(OFFSET('HARGA SATUAN'!$D$6,MATCH(C234,'HARGA SATUAN'!$C$7:$C$1492,0),0)),"",OFFSET('HARGA SATUAN'!$D$6,MATCH(C234,'HARGA SATUAN'!$C$7:$C$1492,0),0))</f>
        <v/>
      </c>
      <c r="E234" s="101">
        <f ca="1">IF(B234="+","Unit",IF(ISERROR(OFFSET('HARGA SATUAN'!$E$6,MATCH(C234,'HARGA SATUAN'!$C$7:$C$1492,0),0)),"",OFFSET('HARGA SATUAN'!$E$6,MATCH(C234,'HARGA SATUAN'!$C$7:$C$1492,0),0)))</f>
        <v>0</v>
      </c>
      <c r="F234" s="138" t="str">
        <f t="shared" ca="1" si="11"/>
        <v/>
      </c>
      <c r="G234" s="41">
        <f ca="1">IF(ISERROR(OFFSET('HARGA SATUAN'!$I$6,MATCH(C234,'HARGA SATUAN'!$C$7:$C$1492,0),0)),"",OFFSET('HARGA SATUAN'!$I$6,MATCH(C234,'HARGA SATUAN'!$C$7:$C$1492,0),0))</f>
        <v>0</v>
      </c>
      <c r="H234" s="136" t="str">
        <f ca="1">IF(B234="","",#REF!)</f>
        <v/>
      </c>
      <c r="I234" s="136" t="str">
        <f ca="1">IF(B234="","",#REF!)</f>
        <v/>
      </c>
      <c r="J234" s="136" t="str">
        <f ca="1">IF(B234="","",#REF!)</f>
        <v/>
      </c>
      <c r="K234" s="136" t="str">
        <f ca="1">IF(B234="","",#REF!)</f>
        <v/>
      </c>
      <c r="L234" s="136" t="str">
        <f ca="1">IF(C234="","",#REF!)</f>
        <v/>
      </c>
    </row>
    <row r="235" spans="1:12">
      <c r="A235" s="112">
        <v>224</v>
      </c>
      <c r="B235" s="134" t="str">
        <f t="shared" ca="1" si="9"/>
        <v/>
      </c>
      <c r="C235" s="109" t="str">
        <f t="shared" ca="1" si="10"/>
        <v/>
      </c>
      <c r="D235" s="101" t="str">
        <f ca="1">IF(ISERROR(OFFSET('HARGA SATUAN'!$D$6,MATCH(C235,'HARGA SATUAN'!$C$7:$C$1492,0),0)),"",OFFSET('HARGA SATUAN'!$D$6,MATCH(C235,'HARGA SATUAN'!$C$7:$C$1492,0),0))</f>
        <v/>
      </c>
      <c r="E235" s="101">
        <f ca="1">IF(B235="+","Unit",IF(ISERROR(OFFSET('HARGA SATUAN'!$E$6,MATCH(C235,'HARGA SATUAN'!$C$7:$C$1492,0),0)),"",OFFSET('HARGA SATUAN'!$E$6,MATCH(C235,'HARGA SATUAN'!$C$7:$C$1492,0),0)))</f>
        <v>0</v>
      </c>
      <c r="F235" s="138" t="str">
        <f t="shared" ca="1" si="11"/>
        <v/>
      </c>
      <c r="G235" s="41">
        <f ca="1">IF(ISERROR(OFFSET('HARGA SATUAN'!$I$6,MATCH(C235,'HARGA SATUAN'!$C$7:$C$1492,0),0)),"",OFFSET('HARGA SATUAN'!$I$6,MATCH(C235,'HARGA SATUAN'!$C$7:$C$1492,0),0))</f>
        <v>0</v>
      </c>
      <c r="H235" s="136" t="str">
        <f ca="1">IF(B235="","",#REF!)</f>
        <v/>
      </c>
      <c r="I235" s="136" t="str">
        <f ca="1">IF(B235="","",#REF!)</f>
        <v/>
      </c>
      <c r="J235" s="136" t="str">
        <f ca="1">IF(B235="","",#REF!)</f>
        <v/>
      </c>
      <c r="K235" s="136" t="str">
        <f ca="1">IF(B235="","",#REF!)</f>
        <v/>
      </c>
      <c r="L235" s="136" t="str">
        <f ca="1">IF(C235="","",#REF!)</f>
        <v/>
      </c>
    </row>
    <row r="236" spans="1:12">
      <c r="A236" s="112">
        <v>225</v>
      </c>
      <c r="B236" s="134" t="str">
        <f t="shared" ca="1" si="9"/>
        <v/>
      </c>
      <c r="C236" s="109" t="str">
        <f t="shared" ca="1" si="10"/>
        <v/>
      </c>
      <c r="D236" s="101" t="str">
        <f ca="1">IF(ISERROR(OFFSET('HARGA SATUAN'!$D$6,MATCH(C236,'HARGA SATUAN'!$C$7:$C$1492,0),0)),"",OFFSET('HARGA SATUAN'!$D$6,MATCH(C236,'HARGA SATUAN'!$C$7:$C$1492,0),0))</f>
        <v/>
      </c>
      <c r="E236" s="101">
        <f ca="1">IF(B236="+","Unit",IF(ISERROR(OFFSET('HARGA SATUAN'!$E$6,MATCH(C236,'HARGA SATUAN'!$C$7:$C$1492,0),0)),"",OFFSET('HARGA SATUAN'!$E$6,MATCH(C236,'HARGA SATUAN'!$C$7:$C$1492,0),0)))</f>
        <v>0</v>
      </c>
      <c r="F236" s="138" t="str">
        <f t="shared" ca="1" si="11"/>
        <v/>
      </c>
      <c r="G236" s="41">
        <f ca="1">IF(ISERROR(OFFSET('HARGA SATUAN'!$I$6,MATCH(C236,'HARGA SATUAN'!$C$7:$C$1492,0),0)),"",OFFSET('HARGA SATUAN'!$I$6,MATCH(C236,'HARGA SATUAN'!$C$7:$C$1492,0),0))</f>
        <v>0</v>
      </c>
      <c r="H236" s="136" t="str">
        <f ca="1">IF(B236="","",#REF!)</f>
        <v/>
      </c>
      <c r="I236" s="136" t="str">
        <f ca="1">IF(B236="","",#REF!)</f>
        <v/>
      </c>
      <c r="J236" s="136" t="str">
        <f ca="1">IF(B236="","",#REF!)</f>
        <v/>
      </c>
      <c r="K236" s="136" t="str">
        <f ca="1">IF(B236="","",#REF!)</f>
        <v/>
      </c>
      <c r="L236" s="136" t="str">
        <f ca="1">IF(C236="","",#REF!)</f>
        <v/>
      </c>
    </row>
    <row r="237" spans="1:12">
      <c r="A237" s="112">
        <v>226</v>
      </c>
      <c r="B237" s="134" t="str">
        <f t="shared" ca="1" si="9"/>
        <v/>
      </c>
      <c r="C237" s="109" t="str">
        <f t="shared" ca="1" si="10"/>
        <v/>
      </c>
      <c r="D237" s="101" t="str">
        <f ca="1">IF(ISERROR(OFFSET('HARGA SATUAN'!$D$6,MATCH(C237,'HARGA SATUAN'!$C$7:$C$1492,0),0)),"",OFFSET('HARGA SATUAN'!$D$6,MATCH(C237,'HARGA SATUAN'!$C$7:$C$1492,0),0))</f>
        <v/>
      </c>
      <c r="E237" s="101">
        <f ca="1">IF(B237="+","Unit",IF(ISERROR(OFFSET('HARGA SATUAN'!$E$6,MATCH(C237,'HARGA SATUAN'!$C$7:$C$1492,0),0)),"",OFFSET('HARGA SATUAN'!$E$6,MATCH(C237,'HARGA SATUAN'!$C$7:$C$1492,0),0)))</f>
        <v>0</v>
      </c>
      <c r="F237" s="138" t="str">
        <f t="shared" ca="1" si="11"/>
        <v/>
      </c>
      <c r="G237" s="41">
        <f ca="1">IF(ISERROR(OFFSET('HARGA SATUAN'!$I$6,MATCH(C237,'HARGA SATUAN'!$C$7:$C$1492,0),0)),"",OFFSET('HARGA SATUAN'!$I$6,MATCH(C237,'HARGA SATUAN'!$C$7:$C$1492,0),0))</f>
        <v>0</v>
      </c>
      <c r="H237" s="136" t="str">
        <f ca="1">IF(B237="","",#REF!)</f>
        <v/>
      </c>
      <c r="I237" s="136" t="str">
        <f ca="1">IF(B237="","",#REF!)</f>
        <v/>
      </c>
      <c r="J237" s="136" t="str">
        <f ca="1">IF(B237="","",#REF!)</f>
        <v/>
      </c>
      <c r="K237" s="136" t="str">
        <f ca="1">IF(B237="","",#REF!)</f>
        <v/>
      </c>
      <c r="L237" s="136" t="str">
        <f ca="1">IF(C237="","",#REF!)</f>
        <v/>
      </c>
    </row>
    <row r="238" spans="1:12">
      <c r="A238" s="112">
        <v>227</v>
      </c>
      <c r="B238" s="134" t="str">
        <f t="shared" ca="1" si="9"/>
        <v/>
      </c>
      <c r="C238" s="109" t="str">
        <f t="shared" ca="1" si="10"/>
        <v/>
      </c>
      <c r="D238" s="101" t="str">
        <f ca="1">IF(ISERROR(OFFSET('HARGA SATUAN'!$D$6,MATCH(C238,'HARGA SATUAN'!$C$7:$C$1492,0),0)),"",OFFSET('HARGA SATUAN'!$D$6,MATCH(C238,'HARGA SATUAN'!$C$7:$C$1492,0),0))</f>
        <v/>
      </c>
      <c r="E238" s="101">
        <f ca="1">IF(B238="+","Unit",IF(ISERROR(OFFSET('HARGA SATUAN'!$E$6,MATCH(C238,'HARGA SATUAN'!$C$7:$C$1492,0),0)),"",OFFSET('HARGA SATUAN'!$E$6,MATCH(C238,'HARGA SATUAN'!$C$7:$C$1492,0),0)))</f>
        <v>0</v>
      </c>
      <c r="F238" s="138" t="str">
        <f t="shared" ca="1" si="11"/>
        <v/>
      </c>
      <c r="G238" s="41">
        <f ca="1">IF(ISERROR(OFFSET('HARGA SATUAN'!$I$6,MATCH(C238,'HARGA SATUAN'!$C$7:$C$1492,0),0)),"",OFFSET('HARGA SATUAN'!$I$6,MATCH(C238,'HARGA SATUAN'!$C$7:$C$1492,0),0))</f>
        <v>0</v>
      </c>
      <c r="H238" s="136" t="str">
        <f ca="1">IF(B238="","",#REF!)</f>
        <v/>
      </c>
      <c r="I238" s="136" t="str">
        <f ca="1">IF(B238="","",#REF!)</f>
        <v/>
      </c>
      <c r="J238" s="136" t="str">
        <f ca="1">IF(B238="","",#REF!)</f>
        <v/>
      </c>
      <c r="K238" s="136" t="str">
        <f ca="1">IF(B238="","",#REF!)</f>
        <v/>
      </c>
      <c r="L238" s="136" t="str">
        <f ca="1">IF(C238="","",#REF!)</f>
        <v/>
      </c>
    </row>
    <row r="239" spans="1:12">
      <c r="A239" s="112">
        <v>228</v>
      </c>
      <c r="B239" s="134" t="str">
        <f t="shared" ca="1" si="9"/>
        <v/>
      </c>
      <c r="C239" s="109" t="str">
        <f t="shared" ca="1" si="10"/>
        <v/>
      </c>
      <c r="D239" s="101" t="str">
        <f ca="1">IF(ISERROR(OFFSET('HARGA SATUAN'!$D$6,MATCH(C239,'HARGA SATUAN'!$C$7:$C$1492,0),0)),"",OFFSET('HARGA SATUAN'!$D$6,MATCH(C239,'HARGA SATUAN'!$C$7:$C$1492,0),0))</f>
        <v/>
      </c>
      <c r="E239" s="101">
        <f ca="1">IF(B239="+","Unit",IF(ISERROR(OFFSET('HARGA SATUAN'!$E$6,MATCH(C239,'HARGA SATUAN'!$C$7:$C$1492,0),0)),"",OFFSET('HARGA SATUAN'!$E$6,MATCH(C239,'HARGA SATUAN'!$C$7:$C$1492,0),0)))</f>
        <v>0</v>
      </c>
      <c r="F239" s="138" t="str">
        <f t="shared" ca="1" si="11"/>
        <v/>
      </c>
      <c r="G239" s="41">
        <f ca="1">IF(ISERROR(OFFSET('HARGA SATUAN'!$I$6,MATCH(C239,'HARGA SATUAN'!$C$7:$C$1492,0),0)),"",OFFSET('HARGA SATUAN'!$I$6,MATCH(C239,'HARGA SATUAN'!$C$7:$C$1492,0),0))</f>
        <v>0</v>
      </c>
      <c r="H239" s="136" t="str">
        <f ca="1">IF(B239="","",#REF!)</f>
        <v/>
      </c>
      <c r="I239" s="136" t="str">
        <f ca="1">IF(B239="","",#REF!)</f>
        <v/>
      </c>
      <c r="J239" s="136" t="str">
        <f ca="1">IF(B239="","",#REF!)</f>
        <v/>
      </c>
      <c r="K239" s="136" t="str">
        <f ca="1">IF(B239="","",#REF!)</f>
        <v/>
      </c>
      <c r="L239" s="136" t="str">
        <f ca="1">IF(C239="","",#REF!)</f>
        <v/>
      </c>
    </row>
    <row r="240" spans="1:12">
      <c r="A240" s="112">
        <v>229</v>
      </c>
      <c r="B240" s="134" t="str">
        <f t="shared" ca="1" si="9"/>
        <v/>
      </c>
      <c r="C240" s="109" t="str">
        <f t="shared" ca="1" si="10"/>
        <v/>
      </c>
      <c r="D240" s="101" t="str">
        <f ca="1">IF(ISERROR(OFFSET('HARGA SATUAN'!$D$6,MATCH(C240,'HARGA SATUAN'!$C$7:$C$1492,0),0)),"",OFFSET('HARGA SATUAN'!$D$6,MATCH(C240,'HARGA SATUAN'!$C$7:$C$1492,0),0))</f>
        <v/>
      </c>
      <c r="E240" s="101">
        <f ca="1">IF(B240="+","Unit",IF(ISERROR(OFFSET('HARGA SATUAN'!$E$6,MATCH(C240,'HARGA SATUAN'!$C$7:$C$1492,0),0)),"",OFFSET('HARGA SATUAN'!$E$6,MATCH(C240,'HARGA SATUAN'!$C$7:$C$1492,0),0)))</f>
        <v>0</v>
      </c>
      <c r="F240" s="138" t="str">
        <f t="shared" ca="1" si="11"/>
        <v/>
      </c>
      <c r="G240" s="41">
        <f ca="1">IF(ISERROR(OFFSET('HARGA SATUAN'!$I$6,MATCH(C240,'HARGA SATUAN'!$C$7:$C$1492,0),0)),"",OFFSET('HARGA SATUAN'!$I$6,MATCH(C240,'HARGA SATUAN'!$C$7:$C$1492,0),0))</f>
        <v>0</v>
      </c>
      <c r="H240" s="136" t="str">
        <f ca="1">IF(B240="","",#REF!)</f>
        <v/>
      </c>
      <c r="I240" s="136" t="str">
        <f ca="1">IF(B240="","",#REF!)</f>
        <v/>
      </c>
      <c r="J240" s="136" t="str">
        <f ca="1">IF(B240="","",#REF!)</f>
        <v/>
      </c>
      <c r="K240" s="136" t="str">
        <f ca="1">IF(B240="","",#REF!)</f>
        <v/>
      </c>
      <c r="L240" s="136" t="str">
        <f ca="1">IF(C240="","",#REF!)</f>
        <v/>
      </c>
    </row>
    <row r="241" spans="1:12">
      <c r="A241" s="112">
        <v>230</v>
      </c>
      <c r="B241" s="134" t="str">
        <f t="shared" ca="1" si="9"/>
        <v/>
      </c>
      <c r="C241" s="109" t="str">
        <f t="shared" ca="1" si="10"/>
        <v/>
      </c>
      <c r="D241" s="101" t="str">
        <f ca="1">IF(ISERROR(OFFSET('HARGA SATUAN'!$D$6,MATCH(C241,'HARGA SATUAN'!$C$7:$C$1492,0),0)),"",OFFSET('HARGA SATUAN'!$D$6,MATCH(C241,'HARGA SATUAN'!$C$7:$C$1492,0),0))</f>
        <v/>
      </c>
      <c r="E241" s="101">
        <f ca="1">IF(B241="+","Unit",IF(ISERROR(OFFSET('HARGA SATUAN'!$E$6,MATCH(C241,'HARGA SATUAN'!$C$7:$C$1492,0),0)),"",OFFSET('HARGA SATUAN'!$E$6,MATCH(C241,'HARGA SATUAN'!$C$7:$C$1492,0),0)))</f>
        <v>0</v>
      </c>
      <c r="F241" s="138" t="str">
        <f t="shared" ca="1" si="11"/>
        <v/>
      </c>
      <c r="G241" s="41">
        <f ca="1">IF(ISERROR(OFFSET('HARGA SATUAN'!$I$6,MATCH(C241,'HARGA SATUAN'!$C$7:$C$1492,0),0)),"",OFFSET('HARGA SATUAN'!$I$6,MATCH(C241,'HARGA SATUAN'!$C$7:$C$1492,0),0))</f>
        <v>0</v>
      </c>
      <c r="H241" s="136" t="str">
        <f ca="1">IF(B241="","",#REF!)</f>
        <v/>
      </c>
      <c r="I241" s="136" t="str">
        <f ca="1">IF(B241="","",#REF!)</f>
        <v/>
      </c>
      <c r="J241" s="136" t="str">
        <f ca="1">IF(B241="","",#REF!)</f>
        <v/>
      </c>
      <c r="K241" s="136" t="str">
        <f ca="1">IF(B241="","",#REF!)</f>
        <v/>
      </c>
      <c r="L241" s="136" t="str">
        <f ca="1">IF(C241="","",#REF!)</f>
        <v/>
      </c>
    </row>
    <row r="242" spans="1:12">
      <c r="A242" s="112">
        <v>231</v>
      </c>
      <c r="B242" s="134" t="str">
        <f t="shared" ca="1" si="9"/>
        <v/>
      </c>
      <c r="C242" s="109" t="str">
        <f t="shared" ca="1" si="10"/>
        <v/>
      </c>
      <c r="D242" s="101" t="str">
        <f ca="1">IF(ISERROR(OFFSET('HARGA SATUAN'!$D$6,MATCH(C242,'HARGA SATUAN'!$C$7:$C$1492,0),0)),"",OFFSET('HARGA SATUAN'!$D$6,MATCH(C242,'HARGA SATUAN'!$C$7:$C$1492,0),0))</f>
        <v/>
      </c>
      <c r="E242" s="101">
        <f ca="1">IF(B242="+","Unit",IF(ISERROR(OFFSET('HARGA SATUAN'!$E$6,MATCH(C242,'HARGA SATUAN'!$C$7:$C$1492,0),0)),"",OFFSET('HARGA SATUAN'!$E$6,MATCH(C242,'HARGA SATUAN'!$C$7:$C$1492,0),0)))</f>
        <v>0</v>
      </c>
      <c r="F242" s="138" t="str">
        <f t="shared" ca="1" si="11"/>
        <v/>
      </c>
      <c r="G242" s="41">
        <f ca="1">IF(ISERROR(OFFSET('HARGA SATUAN'!$I$6,MATCH(C242,'HARGA SATUAN'!$C$7:$C$1492,0),0)),"",OFFSET('HARGA SATUAN'!$I$6,MATCH(C242,'HARGA SATUAN'!$C$7:$C$1492,0),0))</f>
        <v>0</v>
      </c>
      <c r="H242" s="136" t="str">
        <f ca="1">IF(B242="","",#REF!)</f>
        <v/>
      </c>
      <c r="I242" s="136" t="str">
        <f ca="1">IF(B242="","",#REF!)</f>
        <v/>
      </c>
      <c r="J242" s="136" t="str">
        <f ca="1">IF(B242="","",#REF!)</f>
        <v/>
      </c>
      <c r="K242" s="136" t="str">
        <f ca="1">IF(B242="","",#REF!)</f>
        <v/>
      </c>
      <c r="L242" s="136" t="str">
        <f ca="1">IF(C242="","",#REF!)</f>
        <v/>
      </c>
    </row>
    <row r="243" spans="1:12">
      <c r="A243" s="112">
        <v>232</v>
      </c>
      <c r="B243" s="134" t="str">
        <f t="shared" ca="1" si="9"/>
        <v/>
      </c>
      <c r="C243" s="109" t="str">
        <f t="shared" ca="1" si="10"/>
        <v/>
      </c>
      <c r="D243" s="101" t="str">
        <f ca="1">IF(ISERROR(OFFSET('HARGA SATUAN'!$D$6,MATCH(C243,'HARGA SATUAN'!$C$7:$C$1492,0),0)),"",OFFSET('HARGA SATUAN'!$D$6,MATCH(C243,'HARGA SATUAN'!$C$7:$C$1492,0),0))</f>
        <v/>
      </c>
      <c r="E243" s="101">
        <f ca="1">IF(B243="+","Unit",IF(ISERROR(OFFSET('HARGA SATUAN'!$E$6,MATCH(C243,'HARGA SATUAN'!$C$7:$C$1492,0),0)),"",OFFSET('HARGA SATUAN'!$E$6,MATCH(C243,'HARGA SATUAN'!$C$7:$C$1492,0),0)))</f>
        <v>0</v>
      </c>
      <c r="F243" s="138" t="str">
        <f t="shared" ca="1" si="11"/>
        <v/>
      </c>
      <c r="G243" s="41">
        <f ca="1">IF(ISERROR(OFFSET('HARGA SATUAN'!$I$6,MATCH(C243,'HARGA SATUAN'!$C$7:$C$1492,0),0)),"",OFFSET('HARGA SATUAN'!$I$6,MATCH(C243,'HARGA SATUAN'!$C$7:$C$1492,0),0))</f>
        <v>0</v>
      </c>
      <c r="H243" s="136" t="str">
        <f ca="1">IF(B243="","",#REF!)</f>
        <v/>
      </c>
      <c r="I243" s="136" t="str">
        <f ca="1">IF(B243="","",#REF!)</f>
        <v/>
      </c>
      <c r="J243" s="136" t="str">
        <f ca="1">IF(B243="","",#REF!)</f>
        <v/>
      </c>
      <c r="K243" s="136" t="str">
        <f ca="1">IF(B243="","",#REF!)</f>
        <v/>
      </c>
      <c r="L243" s="136" t="str">
        <f ca="1">IF(C243="","",#REF!)</f>
        <v/>
      </c>
    </row>
    <row r="244" spans="1:12">
      <c r="A244" s="112">
        <v>233</v>
      </c>
      <c r="B244" s="134" t="str">
        <f t="shared" ca="1" si="9"/>
        <v/>
      </c>
      <c r="C244" s="109" t="str">
        <f t="shared" ca="1" si="10"/>
        <v/>
      </c>
      <c r="D244" s="101" t="str">
        <f ca="1">IF(ISERROR(OFFSET('HARGA SATUAN'!$D$6,MATCH(C244,'HARGA SATUAN'!$C$7:$C$1492,0),0)),"",OFFSET('HARGA SATUAN'!$D$6,MATCH(C244,'HARGA SATUAN'!$C$7:$C$1492,0),0))</f>
        <v/>
      </c>
      <c r="E244" s="101">
        <f ca="1">IF(B244="+","Unit",IF(ISERROR(OFFSET('HARGA SATUAN'!$E$6,MATCH(C244,'HARGA SATUAN'!$C$7:$C$1492,0),0)),"",OFFSET('HARGA SATUAN'!$E$6,MATCH(C244,'HARGA SATUAN'!$C$7:$C$1492,0),0)))</f>
        <v>0</v>
      </c>
      <c r="F244" s="138" t="str">
        <f t="shared" ca="1" si="11"/>
        <v/>
      </c>
      <c r="G244" s="41">
        <f ca="1">IF(ISERROR(OFFSET('HARGA SATUAN'!$I$6,MATCH(C244,'HARGA SATUAN'!$C$7:$C$1492,0),0)),"",OFFSET('HARGA SATUAN'!$I$6,MATCH(C244,'HARGA SATUAN'!$C$7:$C$1492,0),0))</f>
        <v>0</v>
      </c>
      <c r="H244" s="136" t="str">
        <f ca="1">IF(B244="","",#REF!)</f>
        <v/>
      </c>
      <c r="I244" s="136" t="str">
        <f ca="1">IF(B244="","",#REF!)</f>
        <v/>
      </c>
      <c r="J244" s="136" t="str">
        <f ca="1">IF(B244="","",#REF!)</f>
        <v/>
      </c>
      <c r="K244" s="136" t="str">
        <f ca="1">IF(B244="","",#REF!)</f>
        <v/>
      </c>
      <c r="L244" s="136" t="str">
        <f ca="1">IF(C244="","",#REF!)</f>
        <v/>
      </c>
    </row>
    <row r="245" spans="1:12">
      <c r="A245" s="112">
        <v>234</v>
      </c>
      <c r="B245" s="134" t="str">
        <f t="shared" ca="1" si="9"/>
        <v/>
      </c>
      <c r="C245" s="109" t="str">
        <f t="shared" ca="1" si="10"/>
        <v/>
      </c>
      <c r="D245" s="101" t="str">
        <f ca="1">IF(ISERROR(OFFSET('HARGA SATUAN'!$D$6,MATCH(C245,'HARGA SATUAN'!$C$7:$C$1492,0),0)),"",OFFSET('HARGA SATUAN'!$D$6,MATCH(C245,'HARGA SATUAN'!$C$7:$C$1492,0),0))</f>
        <v/>
      </c>
      <c r="E245" s="101">
        <f ca="1">IF(B245="+","Unit",IF(ISERROR(OFFSET('HARGA SATUAN'!$E$6,MATCH(C245,'HARGA SATUAN'!$C$7:$C$1492,0),0)),"",OFFSET('HARGA SATUAN'!$E$6,MATCH(C245,'HARGA SATUAN'!$C$7:$C$1492,0),0)))</f>
        <v>0</v>
      </c>
      <c r="F245" s="138" t="str">
        <f t="shared" ca="1" si="11"/>
        <v/>
      </c>
      <c r="G245" s="41">
        <f ca="1">IF(ISERROR(OFFSET('HARGA SATUAN'!$I$6,MATCH(C245,'HARGA SATUAN'!$C$7:$C$1492,0),0)),"",OFFSET('HARGA SATUAN'!$I$6,MATCH(C245,'HARGA SATUAN'!$C$7:$C$1492,0),0))</f>
        <v>0</v>
      </c>
      <c r="H245" s="136" t="str">
        <f ca="1">IF(B245="","",#REF!)</f>
        <v/>
      </c>
      <c r="I245" s="136" t="str">
        <f ca="1">IF(B245="","",#REF!)</f>
        <v/>
      </c>
      <c r="J245" s="136" t="str">
        <f ca="1">IF(B245="","",#REF!)</f>
        <v/>
      </c>
      <c r="K245" s="136" t="str">
        <f ca="1">IF(B245="","",#REF!)</f>
        <v/>
      </c>
      <c r="L245" s="136" t="str">
        <f ca="1">IF(C245="","",#REF!)</f>
        <v/>
      </c>
    </row>
    <row r="246" spans="1:12">
      <c r="A246" s="112">
        <v>235</v>
      </c>
      <c r="B246" s="134" t="str">
        <f t="shared" ca="1" si="9"/>
        <v/>
      </c>
      <c r="C246" s="109" t="str">
        <f t="shared" ca="1" si="10"/>
        <v/>
      </c>
      <c r="D246" s="101" t="str">
        <f ca="1">IF(ISERROR(OFFSET('HARGA SATUAN'!$D$6,MATCH(C246,'HARGA SATUAN'!$C$7:$C$1492,0),0)),"",OFFSET('HARGA SATUAN'!$D$6,MATCH(C246,'HARGA SATUAN'!$C$7:$C$1492,0),0))</f>
        <v/>
      </c>
      <c r="E246" s="101">
        <f ca="1">IF(B246="+","Unit",IF(ISERROR(OFFSET('HARGA SATUAN'!$E$6,MATCH(C246,'HARGA SATUAN'!$C$7:$C$1492,0),0)),"",OFFSET('HARGA SATUAN'!$E$6,MATCH(C246,'HARGA SATUAN'!$C$7:$C$1492,0),0)))</f>
        <v>0</v>
      </c>
      <c r="F246" s="138" t="str">
        <f t="shared" ca="1" si="11"/>
        <v/>
      </c>
      <c r="G246" s="41">
        <f ca="1">IF(ISERROR(OFFSET('HARGA SATUAN'!$I$6,MATCH(C246,'HARGA SATUAN'!$C$7:$C$1492,0),0)),"",OFFSET('HARGA SATUAN'!$I$6,MATCH(C246,'HARGA SATUAN'!$C$7:$C$1492,0),0))</f>
        <v>0</v>
      </c>
      <c r="H246" s="136" t="str">
        <f ca="1">IF(B246="","",#REF!)</f>
        <v/>
      </c>
      <c r="I246" s="136" t="str">
        <f ca="1">IF(B246="","",#REF!)</f>
        <v/>
      </c>
      <c r="J246" s="136" t="str">
        <f ca="1">IF(B246="","",#REF!)</f>
        <v/>
      </c>
      <c r="K246" s="136" t="str">
        <f ca="1">IF(B246="","",#REF!)</f>
        <v/>
      </c>
      <c r="L246" s="136" t="str">
        <f ca="1">IF(C246="","",#REF!)</f>
        <v/>
      </c>
    </row>
    <row r="247" spans="1:12">
      <c r="A247" s="112">
        <v>236</v>
      </c>
      <c r="B247" s="134" t="str">
        <f t="shared" ca="1" si="9"/>
        <v/>
      </c>
      <c r="C247" s="109" t="str">
        <f t="shared" ca="1" si="10"/>
        <v/>
      </c>
      <c r="D247" s="101" t="str">
        <f ca="1">IF(ISERROR(OFFSET('HARGA SATUAN'!$D$6,MATCH(C247,'HARGA SATUAN'!$C$7:$C$1492,0),0)),"",OFFSET('HARGA SATUAN'!$D$6,MATCH(C247,'HARGA SATUAN'!$C$7:$C$1492,0),0))</f>
        <v/>
      </c>
      <c r="E247" s="101">
        <f ca="1">IF(B247="+","Unit",IF(ISERROR(OFFSET('HARGA SATUAN'!$E$6,MATCH(C247,'HARGA SATUAN'!$C$7:$C$1492,0),0)),"",OFFSET('HARGA SATUAN'!$E$6,MATCH(C247,'HARGA SATUAN'!$C$7:$C$1492,0),0)))</f>
        <v>0</v>
      </c>
      <c r="F247" s="138" t="str">
        <f t="shared" ca="1" si="11"/>
        <v/>
      </c>
      <c r="G247" s="41">
        <f ca="1">IF(ISERROR(OFFSET('HARGA SATUAN'!$I$6,MATCH(C247,'HARGA SATUAN'!$C$7:$C$1492,0),0)),"",OFFSET('HARGA SATUAN'!$I$6,MATCH(C247,'HARGA SATUAN'!$C$7:$C$1492,0),0))</f>
        <v>0</v>
      </c>
      <c r="H247" s="136" t="str">
        <f ca="1">IF(B247="","",#REF!)</f>
        <v/>
      </c>
      <c r="I247" s="136" t="str">
        <f ca="1">IF(B247="","",#REF!)</f>
        <v/>
      </c>
      <c r="J247" s="136" t="str">
        <f ca="1">IF(B247="","",#REF!)</f>
        <v/>
      </c>
      <c r="K247" s="136" t="str">
        <f ca="1">IF(B247="","",#REF!)</f>
        <v/>
      </c>
      <c r="L247" s="136" t="str">
        <f ca="1">IF(C247="","",#REF!)</f>
        <v/>
      </c>
    </row>
    <row r="248" spans="1:12">
      <c r="A248" s="112">
        <v>237</v>
      </c>
      <c r="B248" s="134" t="str">
        <f t="shared" ca="1" si="9"/>
        <v/>
      </c>
      <c r="C248" s="109" t="str">
        <f t="shared" ca="1" si="10"/>
        <v/>
      </c>
      <c r="D248" s="101" t="str">
        <f ca="1">IF(ISERROR(OFFSET('HARGA SATUAN'!$D$6,MATCH(C248,'HARGA SATUAN'!$C$7:$C$1492,0),0)),"",OFFSET('HARGA SATUAN'!$D$6,MATCH(C248,'HARGA SATUAN'!$C$7:$C$1492,0),0))</f>
        <v/>
      </c>
      <c r="E248" s="101">
        <f ca="1">IF(B248="+","Unit",IF(ISERROR(OFFSET('HARGA SATUAN'!$E$6,MATCH(C248,'HARGA SATUAN'!$C$7:$C$1492,0),0)),"",OFFSET('HARGA SATUAN'!$E$6,MATCH(C248,'HARGA SATUAN'!$C$7:$C$1492,0),0)))</f>
        <v>0</v>
      </c>
      <c r="F248" s="138" t="str">
        <f t="shared" ca="1" si="11"/>
        <v/>
      </c>
      <c r="G248" s="41">
        <f ca="1">IF(ISERROR(OFFSET('HARGA SATUAN'!$I$6,MATCH(C248,'HARGA SATUAN'!$C$7:$C$1492,0),0)),"",OFFSET('HARGA SATUAN'!$I$6,MATCH(C248,'HARGA SATUAN'!$C$7:$C$1492,0),0))</f>
        <v>0</v>
      </c>
      <c r="H248" s="136" t="str">
        <f ca="1">IF(B248="","",#REF!)</f>
        <v/>
      </c>
      <c r="I248" s="136" t="str">
        <f ca="1">IF(B248="","",#REF!)</f>
        <v/>
      </c>
      <c r="J248" s="136" t="str">
        <f ca="1">IF(B248="","",#REF!)</f>
        <v/>
      </c>
      <c r="K248" s="136" t="str">
        <f ca="1">IF(B248="","",#REF!)</f>
        <v/>
      </c>
      <c r="L248" s="136" t="str">
        <f ca="1">IF(C248="","",#REF!)</f>
        <v/>
      </c>
    </row>
    <row r="249" spans="1:12">
      <c r="A249" s="112">
        <v>238</v>
      </c>
      <c r="B249" s="134" t="str">
        <f t="shared" ca="1" si="9"/>
        <v/>
      </c>
      <c r="C249" s="109" t="str">
        <f t="shared" ca="1" si="10"/>
        <v/>
      </c>
      <c r="D249" s="101" t="str">
        <f ca="1">IF(ISERROR(OFFSET('HARGA SATUAN'!$D$6,MATCH(C249,'HARGA SATUAN'!$C$7:$C$1492,0),0)),"",OFFSET('HARGA SATUAN'!$D$6,MATCH(C249,'HARGA SATUAN'!$C$7:$C$1492,0),0))</f>
        <v/>
      </c>
      <c r="E249" s="101">
        <f ca="1">IF(B249="+","Unit",IF(ISERROR(OFFSET('HARGA SATUAN'!$E$6,MATCH(C249,'HARGA SATUAN'!$C$7:$C$1492,0),0)),"",OFFSET('HARGA SATUAN'!$E$6,MATCH(C249,'HARGA SATUAN'!$C$7:$C$1492,0),0)))</f>
        <v>0</v>
      </c>
      <c r="F249" s="138" t="str">
        <f t="shared" ca="1" si="11"/>
        <v/>
      </c>
      <c r="G249" s="41">
        <f ca="1">IF(ISERROR(OFFSET('HARGA SATUAN'!$I$6,MATCH(C249,'HARGA SATUAN'!$C$7:$C$1492,0),0)),"",OFFSET('HARGA SATUAN'!$I$6,MATCH(C249,'HARGA SATUAN'!$C$7:$C$1492,0),0))</f>
        <v>0</v>
      </c>
      <c r="H249" s="136" t="str">
        <f ca="1">IF(B249="","",#REF!)</f>
        <v/>
      </c>
      <c r="I249" s="136" t="str">
        <f ca="1">IF(B249="","",#REF!)</f>
        <v/>
      </c>
      <c r="J249" s="136" t="str">
        <f ca="1">IF(B249="","",#REF!)</f>
        <v/>
      </c>
      <c r="K249" s="136" t="str">
        <f ca="1">IF(B249="","",#REF!)</f>
        <v/>
      </c>
      <c r="L249" s="136" t="str">
        <f ca="1">IF(C249="","",#REF!)</f>
        <v/>
      </c>
    </row>
    <row r="250" spans="1:12">
      <c r="A250" s="112">
        <v>239</v>
      </c>
      <c r="B250" s="134" t="str">
        <f t="shared" ca="1" si="9"/>
        <v/>
      </c>
      <c r="C250" s="109" t="str">
        <f t="shared" ca="1" si="10"/>
        <v/>
      </c>
      <c r="D250" s="101" t="str">
        <f ca="1">IF(ISERROR(OFFSET('HARGA SATUAN'!$D$6,MATCH(C250,'HARGA SATUAN'!$C$7:$C$1492,0),0)),"",OFFSET('HARGA SATUAN'!$D$6,MATCH(C250,'HARGA SATUAN'!$C$7:$C$1492,0),0))</f>
        <v/>
      </c>
      <c r="E250" s="101">
        <f ca="1">IF(B250="+","Unit",IF(ISERROR(OFFSET('HARGA SATUAN'!$E$6,MATCH(C250,'HARGA SATUAN'!$C$7:$C$1492,0),0)),"",OFFSET('HARGA SATUAN'!$E$6,MATCH(C250,'HARGA SATUAN'!$C$7:$C$1492,0),0)))</f>
        <v>0</v>
      </c>
      <c r="F250" s="138" t="str">
        <f t="shared" ca="1" si="11"/>
        <v/>
      </c>
      <c r="G250" s="41">
        <f ca="1">IF(ISERROR(OFFSET('HARGA SATUAN'!$I$6,MATCH(C250,'HARGA SATUAN'!$C$7:$C$1492,0),0)),"",OFFSET('HARGA SATUAN'!$I$6,MATCH(C250,'HARGA SATUAN'!$C$7:$C$1492,0),0))</f>
        <v>0</v>
      </c>
      <c r="H250" s="136" t="str">
        <f ca="1">IF(B250="","",#REF!)</f>
        <v/>
      </c>
      <c r="I250" s="136" t="str">
        <f ca="1">IF(B250="","",#REF!)</f>
        <v/>
      </c>
      <c r="J250" s="136" t="str">
        <f ca="1">IF(B250="","",#REF!)</f>
        <v/>
      </c>
      <c r="K250" s="136" t="str">
        <f ca="1">IF(B250="","",#REF!)</f>
        <v/>
      </c>
      <c r="L250" s="136" t="str">
        <f ca="1">IF(C250="","",#REF!)</f>
        <v/>
      </c>
    </row>
    <row r="251" spans="1:12">
      <c r="A251" s="112">
        <v>240</v>
      </c>
      <c r="B251" s="134" t="str">
        <f t="shared" ca="1" si="9"/>
        <v/>
      </c>
      <c r="C251" s="109" t="str">
        <f t="shared" ca="1" si="10"/>
        <v/>
      </c>
      <c r="D251" s="101" t="str">
        <f ca="1">IF(ISERROR(OFFSET('HARGA SATUAN'!$D$6,MATCH(C251,'HARGA SATUAN'!$C$7:$C$1492,0),0)),"",OFFSET('HARGA SATUAN'!$D$6,MATCH(C251,'HARGA SATUAN'!$C$7:$C$1492,0),0))</f>
        <v/>
      </c>
      <c r="E251" s="101">
        <f ca="1">IF(B251="+","Unit",IF(ISERROR(OFFSET('HARGA SATUAN'!$E$6,MATCH(C251,'HARGA SATUAN'!$C$7:$C$1492,0),0)),"",OFFSET('HARGA SATUAN'!$E$6,MATCH(C251,'HARGA SATUAN'!$C$7:$C$1492,0),0)))</f>
        <v>0</v>
      </c>
      <c r="F251" s="138" t="str">
        <f t="shared" ca="1" si="11"/>
        <v/>
      </c>
      <c r="G251" s="41">
        <f ca="1">IF(ISERROR(OFFSET('HARGA SATUAN'!$I$6,MATCH(C251,'HARGA SATUAN'!$C$7:$C$1492,0),0)),"",OFFSET('HARGA SATUAN'!$I$6,MATCH(C251,'HARGA SATUAN'!$C$7:$C$1492,0),0))</f>
        <v>0</v>
      </c>
      <c r="H251" s="136" t="str">
        <f ca="1">IF(B251="","",#REF!)</f>
        <v/>
      </c>
      <c r="I251" s="136" t="str">
        <f ca="1">IF(B251="","",#REF!)</f>
        <v/>
      </c>
      <c r="J251" s="136" t="str">
        <f ca="1">IF(B251="","",#REF!)</f>
        <v/>
      </c>
      <c r="K251" s="136" t="str">
        <f ca="1">IF(B251="","",#REF!)</f>
        <v/>
      </c>
      <c r="L251" s="136" t="str">
        <f ca="1">IF(C251="","",#REF!)</f>
        <v/>
      </c>
    </row>
    <row r="252" spans="1:12">
      <c r="A252" s="112">
        <v>241</v>
      </c>
      <c r="B252" s="134" t="str">
        <f t="shared" ca="1" si="9"/>
        <v/>
      </c>
      <c r="C252" s="109" t="str">
        <f t="shared" ca="1" si="10"/>
        <v/>
      </c>
      <c r="D252" s="101" t="str">
        <f ca="1">IF(ISERROR(OFFSET('HARGA SATUAN'!$D$6,MATCH(C252,'HARGA SATUAN'!$C$7:$C$1492,0),0)),"",OFFSET('HARGA SATUAN'!$D$6,MATCH(C252,'HARGA SATUAN'!$C$7:$C$1492,0),0))</f>
        <v/>
      </c>
      <c r="E252" s="101">
        <f ca="1">IF(B252="+","Unit",IF(ISERROR(OFFSET('HARGA SATUAN'!$E$6,MATCH(C252,'HARGA SATUAN'!$C$7:$C$1492,0),0)),"",OFFSET('HARGA SATUAN'!$E$6,MATCH(C252,'HARGA SATUAN'!$C$7:$C$1492,0),0)))</f>
        <v>0</v>
      </c>
      <c r="F252" s="138" t="str">
        <f t="shared" ca="1" si="11"/>
        <v/>
      </c>
      <c r="G252" s="41">
        <f ca="1">IF(ISERROR(OFFSET('HARGA SATUAN'!$I$6,MATCH(C252,'HARGA SATUAN'!$C$7:$C$1492,0),0)),"",OFFSET('HARGA SATUAN'!$I$6,MATCH(C252,'HARGA SATUAN'!$C$7:$C$1492,0),0))</f>
        <v>0</v>
      </c>
      <c r="H252" s="136" t="str">
        <f ca="1">IF(B252="","",#REF!)</f>
        <v/>
      </c>
      <c r="I252" s="136" t="str">
        <f ca="1">IF(B252="","",#REF!)</f>
        <v/>
      </c>
      <c r="J252" s="136" t="str">
        <f ca="1">IF(B252="","",#REF!)</f>
        <v/>
      </c>
      <c r="K252" s="136" t="str">
        <f ca="1">IF(B252="","",#REF!)</f>
        <v/>
      </c>
      <c r="L252" s="136" t="str">
        <f ca="1">IF(C252="","",#REF!)</f>
        <v/>
      </c>
    </row>
    <row r="253" spans="1:12">
      <c r="A253" s="112">
        <v>242</v>
      </c>
      <c r="B253" s="134" t="str">
        <f t="shared" ca="1" si="9"/>
        <v/>
      </c>
      <c r="C253" s="109" t="str">
        <f t="shared" ca="1" si="10"/>
        <v/>
      </c>
      <c r="D253" s="101" t="str">
        <f ca="1">IF(ISERROR(OFFSET('HARGA SATUAN'!$D$6,MATCH(C253,'HARGA SATUAN'!$C$7:$C$1492,0),0)),"",OFFSET('HARGA SATUAN'!$D$6,MATCH(C253,'HARGA SATUAN'!$C$7:$C$1492,0),0))</f>
        <v/>
      </c>
      <c r="E253" s="101">
        <f ca="1">IF(B253="+","Unit",IF(ISERROR(OFFSET('HARGA SATUAN'!$E$6,MATCH(C253,'HARGA SATUAN'!$C$7:$C$1492,0),0)),"",OFFSET('HARGA SATUAN'!$E$6,MATCH(C253,'HARGA SATUAN'!$C$7:$C$1492,0),0)))</f>
        <v>0</v>
      </c>
      <c r="F253" s="138" t="str">
        <f t="shared" ca="1" si="11"/>
        <v/>
      </c>
      <c r="G253" s="41">
        <f ca="1">IF(ISERROR(OFFSET('HARGA SATUAN'!$I$6,MATCH(C253,'HARGA SATUAN'!$C$7:$C$1492,0),0)),"",OFFSET('HARGA SATUAN'!$I$6,MATCH(C253,'HARGA SATUAN'!$C$7:$C$1492,0),0))</f>
        <v>0</v>
      </c>
      <c r="H253" s="136" t="str">
        <f ca="1">IF(B253="","",#REF!)</f>
        <v/>
      </c>
      <c r="I253" s="136" t="str">
        <f ca="1">IF(B253="","",#REF!)</f>
        <v/>
      </c>
      <c r="J253" s="136" t="str">
        <f ca="1">IF(B253="","",#REF!)</f>
        <v/>
      </c>
      <c r="K253" s="136" t="str">
        <f ca="1">IF(B253="","",#REF!)</f>
        <v/>
      </c>
      <c r="L253" s="136" t="str">
        <f ca="1">IF(C253="","",#REF!)</f>
        <v/>
      </c>
    </row>
    <row r="254" spans="1:12">
      <c r="A254" s="112">
        <v>243</v>
      </c>
      <c r="B254" s="134" t="str">
        <f t="shared" ca="1" si="9"/>
        <v/>
      </c>
      <c r="C254" s="109" t="str">
        <f t="shared" ca="1" si="10"/>
        <v/>
      </c>
      <c r="D254" s="101" t="str">
        <f ca="1">IF(ISERROR(OFFSET('HARGA SATUAN'!$D$6,MATCH(C254,'HARGA SATUAN'!$C$7:$C$1492,0),0)),"",OFFSET('HARGA SATUAN'!$D$6,MATCH(C254,'HARGA SATUAN'!$C$7:$C$1492,0),0))</f>
        <v/>
      </c>
      <c r="E254" s="101">
        <f ca="1">IF(B254="+","Unit",IF(ISERROR(OFFSET('HARGA SATUAN'!$E$6,MATCH(C254,'HARGA SATUAN'!$C$7:$C$1492,0),0)),"",OFFSET('HARGA SATUAN'!$E$6,MATCH(C254,'HARGA SATUAN'!$C$7:$C$1492,0),0)))</f>
        <v>0</v>
      </c>
      <c r="F254" s="138" t="str">
        <f t="shared" ca="1" si="11"/>
        <v/>
      </c>
      <c r="G254" s="41">
        <f ca="1">IF(ISERROR(OFFSET('HARGA SATUAN'!$I$6,MATCH(C254,'HARGA SATUAN'!$C$7:$C$1492,0),0)),"",OFFSET('HARGA SATUAN'!$I$6,MATCH(C254,'HARGA SATUAN'!$C$7:$C$1492,0),0))</f>
        <v>0</v>
      </c>
      <c r="H254" s="136" t="str">
        <f ca="1">IF(B254="","",#REF!)</f>
        <v/>
      </c>
      <c r="I254" s="136" t="str">
        <f ca="1">IF(B254="","",#REF!)</f>
        <v/>
      </c>
      <c r="J254" s="136" t="str">
        <f ca="1">IF(B254="","",#REF!)</f>
        <v/>
      </c>
      <c r="K254" s="136" t="str">
        <f ca="1">IF(B254="","",#REF!)</f>
        <v/>
      </c>
      <c r="L254" s="136" t="str">
        <f ca="1">IF(C254="","",#REF!)</f>
        <v/>
      </c>
    </row>
    <row r="255" spans="1:12">
      <c r="A255" s="112">
        <v>244</v>
      </c>
      <c r="B255" s="134" t="str">
        <f t="shared" ca="1" si="9"/>
        <v/>
      </c>
      <c r="C255" s="109" t="str">
        <f t="shared" ca="1" si="10"/>
        <v/>
      </c>
      <c r="D255" s="101" t="str">
        <f ca="1">IF(ISERROR(OFFSET('HARGA SATUAN'!$D$6,MATCH(C255,'HARGA SATUAN'!$C$7:$C$1492,0),0)),"",OFFSET('HARGA SATUAN'!$D$6,MATCH(C255,'HARGA SATUAN'!$C$7:$C$1492,0),0))</f>
        <v/>
      </c>
      <c r="E255" s="101">
        <f ca="1">IF(B255="+","Unit",IF(ISERROR(OFFSET('HARGA SATUAN'!$E$6,MATCH(C255,'HARGA SATUAN'!$C$7:$C$1492,0),0)),"",OFFSET('HARGA SATUAN'!$E$6,MATCH(C255,'HARGA SATUAN'!$C$7:$C$1492,0),0)))</f>
        <v>0</v>
      </c>
      <c r="F255" s="138" t="str">
        <f t="shared" ca="1" si="11"/>
        <v/>
      </c>
      <c r="G255" s="41">
        <f ca="1">IF(ISERROR(OFFSET('HARGA SATUAN'!$I$6,MATCH(C255,'HARGA SATUAN'!$C$7:$C$1492,0),0)),"",OFFSET('HARGA SATUAN'!$I$6,MATCH(C255,'HARGA SATUAN'!$C$7:$C$1492,0),0))</f>
        <v>0</v>
      </c>
      <c r="H255" s="136" t="str">
        <f ca="1">IF(B255="","",#REF!)</f>
        <v/>
      </c>
      <c r="I255" s="136" t="str">
        <f ca="1">IF(B255="","",#REF!)</f>
        <v/>
      </c>
      <c r="J255" s="136" t="str">
        <f ca="1">IF(B255="","",#REF!)</f>
        <v/>
      </c>
      <c r="K255" s="136" t="str">
        <f ca="1">IF(B255="","",#REF!)</f>
        <v/>
      </c>
      <c r="L255" s="136" t="str">
        <f ca="1">IF(C255="","",#REF!)</f>
        <v/>
      </c>
    </row>
    <row r="256" spans="1:12">
      <c r="A256" s="112">
        <v>245</v>
      </c>
      <c r="B256" s="134" t="str">
        <f t="shared" ca="1" si="9"/>
        <v/>
      </c>
      <c r="C256" s="109" t="str">
        <f t="shared" ca="1" si="10"/>
        <v/>
      </c>
      <c r="D256" s="101" t="str">
        <f ca="1">IF(ISERROR(OFFSET('HARGA SATUAN'!$D$6,MATCH(C256,'HARGA SATUAN'!$C$7:$C$1492,0),0)),"",OFFSET('HARGA SATUAN'!$D$6,MATCH(C256,'HARGA SATUAN'!$C$7:$C$1492,0),0))</f>
        <v/>
      </c>
      <c r="E256" s="101">
        <f ca="1">IF(B256="+","Unit",IF(ISERROR(OFFSET('HARGA SATUAN'!$E$6,MATCH(C256,'HARGA SATUAN'!$C$7:$C$1492,0),0)),"",OFFSET('HARGA SATUAN'!$E$6,MATCH(C256,'HARGA SATUAN'!$C$7:$C$1492,0),0)))</f>
        <v>0</v>
      </c>
      <c r="F256" s="138" t="str">
        <f t="shared" ca="1" si="11"/>
        <v/>
      </c>
      <c r="G256" s="41">
        <f ca="1">IF(ISERROR(OFFSET('HARGA SATUAN'!$I$6,MATCH(C256,'HARGA SATUAN'!$C$7:$C$1492,0),0)),"",OFFSET('HARGA SATUAN'!$I$6,MATCH(C256,'HARGA SATUAN'!$C$7:$C$1492,0),0))</f>
        <v>0</v>
      </c>
      <c r="H256" s="136" t="str">
        <f ca="1">IF(B256="","",#REF!)</f>
        <v/>
      </c>
      <c r="I256" s="136" t="str">
        <f ca="1">IF(B256="","",#REF!)</f>
        <v/>
      </c>
      <c r="J256" s="136" t="str">
        <f ca="1">IF(B256="","",#REF!)</f>
        <v/>
      </c>
      <c r="K256" s="136" t="str">
        <f ca="1">IF(B256="","",#REF!)</f>
        <v/>
      </c>
      <c r="L256" s="136" t="str">
        <f ca="1">IF(C256="","",#REF!)</f>
        <v/>
      </c>
    </row>
    <row r="257" spans="1:12">
      <c r="A257" s="112">
        <v>246</v>
      </c>
      <c r="B257" s="134" t="str">
        <f t="shared" ca="1" si="9"/>
        <v/>
      </c>
      <c r="C257" s="109" t="str">
        <f t="shared" ca="1" si="10"/>
        <v/>
      </c>
      <c r="D257" s="101" t="str">
        <f ca="1">IF(ISERROR(OFFSET('HARGA SATUAN'!$D$6,MATCH(C257,'HARGA SATUAN'!$C$7:$C$1492,0),0)),"",OFFSET('HARGA SATUAN'!$D$6,MATCH(C257,'HARGA SATUAN'!$C$7:$C$1492,0),0))</f>
        <v/>
      </c>
      <c r="E257" s="101">
        <f ca="1">IF(B257="+","Unit",IF(ISERROR(OFFSET('HARGA SATUAN'!$E$6,MATCH(C257,'HARGA SATUAN'!$C$7:$C$1492,0),0)),"",OFFSET('HARGA SATUAN'!$E$6,MATCH(C257,'HARGA SATUAN'!$C$7:$C$1492,0),0)))</f>
        <v>0</v>
      </c>
      <c r="F257" s="138" t="str">
        <f t="shared" ca="1" si="11"/>
        <v/>
      </c>
      <c r="G257" s="41">
        <f ca="1">IF(ISERROR(OFFSET('HARGA SATUAN'!$I$6,MATCH(C257,'HARGA SATUAN'!$C$7:$C$1492,0),0)),"",OFFSET('HARGA SATUAN'!$I$6,MATCH(C257,'HARGA SATUAN'!$C$7:$C$1492,0),0))</f>
        <v>0</v>
      </c>
      <c r="H257" s="136" t="str">
        <f ca="1">IF(B257="","",#REF!)</f>
        <v/>
      </c>
      <c r="I257" s="136" t="str">
        <f ca="1">IF(B257="","",#REF!)</f>
        <v/>
      </c>
      <c r="J257" s="136" t="str">
        <f ca="1">IF(B257="","",#REF!)</f>
        <v/>
      </c>
      <c r="K257" s="136" t="str">
        <f ca="1">IF(B257="","",#REF!)</f>
        <v/>
      </c>
      <c r="L257" s="136" t="str">
        <f ca="1">IF(C257="","",#REF!)</f>
        <v/>
      </c>
    </row>
    <row r="258" spans="1:12">
      <c r="A258" s="112">
        <v>247</v>
      </c>
      <c r="B258" s="134" t="str">
        <f t="shared" ca="1" si="9"/>
        <v/>
      </c>
      <c r="C258" s="109" t="str">
        <f t="shared" ca="1" si="10"/>
        <v/>
      </c>
      <c r="D258" s="101" t="str">
        <f ca="1">IF(ISERROR(OFFSET('HARGA SATUAN'!$D$6,MATCH(C258,'HARGA SATUAN'!$C$7:$C$1492,0),0)),"",OFFSET('HARGA SATUAN'!$D$6,MATCH(C258,'HARGA SATUAN'!$C$7:$C$1492,0),0))</f>
        <v/>
      </c>
      <c r="E258" s="101">
        <f ca="1">IF(B258="+","Unit",IF(ISERROR(OFFSET('HARGA SATUAN'!$E$6,MATCH(C258,'HARGA SATUAN'!$C$7:$C$1492,0),0)),"",OFFSET('HARGA SATUAN'!$E$6,MATCH(C258,'HARGA SATUAN'!$C$7:$C$1492,0),0)))</f>
        <v>0</v>
      </c>
      <c r="F258" s="138" t="str">
        <f t="shared" ca="1" si="11"/>
        <v/>
      </c>
      <c r="G258" s="41">
        <f ca="1">IF(ISERROR(OFFSET('HARGA SATUAN'!$I$6,MATCH(C258,'HARGA SATUAN'!$C$7:$C$1492,0),0)),"",OFFSET('HARGA SATUAN'!$I$6,MATCH(C258,'HARGA SATUAN'!$C$7:$C$1492,0),0))</f>
        <v>0</v>
      </c>
      <c r="H258" s="136" t="str">
        <f ca="1">IF(B258="","",#REF!)</f>
        <v/>
      </c>
      <c r="I258" s="136" t="str">
        <f ca="1">IF(B258="","",#REF!)</f>
        <v/>
      </c>
      <c r="J258" s="136" t="str">
        <f ca="1">IF(B258="","",#REF!)</f>
        <v/>
      </c>
      <c r="K258" s="136" t="str">
        <f ca="1">IF(B258="","",#REF!)</f>
        <v/>
      </c>
      <c r="L258" s="136" t="str">
        <f ca="1">IF(C258="","",#REF!)</f>
        <v/>
      </c>
    </row>
    <row r="259" spans="1:12">
      <c r="A259" s="112">
        <v>248</v>
      </c>
      <c r="B259" s="134" t="str">
        <f t="shared" ca="1" si="9"/>
        <v/>
      </c>
      <c r="C259" s="109" t="str">
        <f t="shared" ca="1" si="10"/>
        <v/>
      </c>
      <c r="D259" s="101" t="str">
        <f ca="1">IF(ISERROR(OFFSET('HARGA SATUAN'!$D$6,MATCH(C259,'HARGA SATUAN'!$C$7:$C$1492,0),0)),"",OFFSET('HARGA SATUAN'!$D$6,MATCH(C259,'HARGA SATUAN'!$C$7:$C$1492,0),0))</f>
        <v/>
      </c>
      <c r="E259" s="101">
        <f ca="1">IF(B259="+","Unit",IF(ISERROR(OFFSET('HARGA SATUAN'!$E$6,MATCH(C259,'HARGA SATUAN'!$C$7:$C$1492,0),0)),"",OFFSET('HARGA SATUAN'!$E$6,MATCH(C259,'HARGA SATUAN'!$C$7:$C$1492,0),0)))</f>
        <v>0</v>
      </c>
      <c r="F259" s="138" t="str">
        <f t="shared" ca="1" si="11"/>
        <v/>
      </c>
      <c r="G259" s="41">
        <f ca="1">IF(ISERROR(OFFSET('HARGA SATUAN'!$I$6,MATCH(C259,'HARGA SATUAN'!$C$7:$C$1492,0),0)),"",OFFSET('HARGA SATUAN'!$I$6,MATCH(C259,'HARGA SATUAN'!$C$7:$C$1492,0),0))</f>
        <v>0</v>
      </c>
      <c r="H259" s="136" t="str">
        <f ca="1">IF(B259="","",#REF!)</f>
        <v/>
      </c>
      <c r="I259" s="136" t="str">
        <f ca="1">IF(B259="","",#REF!)</f>
        <v/>
      </c>
      <c r="J259" s="136" t="str">
        <f ca="1">IF(B259="","",#REF!)</f>
        <v/>
      </c>
      <c r="K259" s="136" t="str">
        <f ca="1">IF(B259="","",#REF!)</f>
        <v/>
      </c>
      <c r="L259" s="136" t="str">
        <f ca="1">IF(C259="","",#REF!)</f>
        <v/>
      </c>
    </row>
    <row r="260" spans="1:12">
      <c r="A260" s="112">
        <v>249</v>
      </c>
      <c r="B260" s="134" t="str">
        <f t="shared" ca="1" si="9"/>
        <v/>
      </c>
      <c r="C260" s="109" t="str">
        <f t="shared" ca="1" si="10"/>
        <v/>
      </c>
      <c r="D260" s="101" t="str">
        <f ca="1">IF(ISERROR(OFFSET('HARGA SATUAN'!$D$6,MATCH(C260,'HARGA SATUAN'!$C$7:$C$1492,0),0)),"",OFFSET('HARGA SATUAN'!$D$6,MATCH(C260,'HARGA SATUAN'!$C$7:$C$1492,0),0))</f>
        <v/>
      </c>
      <c r="E260" s="101">
        <f ca="1">IF(B260="+","Unit",IF(ISERROR(OFFSET('HARGA SATUAN'!$E$6,MATCH(C260,'HARGA SATUAN'!$C$7:$C$1492,0),0)),"",OFFSET('HARGA SATUAN'!$E$6,MATCH(C260,'HARGA SATUAN'!$C$7:$C$1492,0),0)))</f>
        <v>0</v>
      </c>
      <c r="F260" s="138" t="str">
        <f t="shared" ca="1" si="11"/>
        <v/>
      </c>
      <c r="G260" s="41">
        <f ca="1">IF(ISERROR(OFFSET('HARGA SATUAN'!$I$6,MATCH(C260,'HARGA SATUAN'!$C$7:$C$1492,0),0)),"",OFFSET('HARGA SATUAN'!$I$6,MATCH(C260,'HARGA SATUAN'!$C$7:$C$1492,0),0))</f>
        <v>0</v>
      </c>
      <c r="H260" s="136" t="str">
        <f ca="1">IF(B260="","",#REF!)</f>
        <v/>
      </c>
      <c r="I260" s="136" t="str">
        <f ca="1">IF(B260="","",#REF!)</f>
        <v/>
      </c>
      <c r="J260" s="136" t="str">
        <f ca="1">IF(B260="","",#REF!)</f>
        <v/>
      </c>
      <c r="K260" s="136" t="str">
        <f ca="1">IF(B260="","",#REF!)</f>
        <v/>
      </c>
      <c r="L260" s="136" t="str">
        <f ca="1">IF(C260="","",#REF!)</f>
        <v/>
      </c>
    </row>
    <row r="261" spans="1:12">
      <c r="A261" s="112">
        <v>250</v>
      </c>
      <c r="B261" s="134" t="str">
        <f t="shared" ca="1" si="9"/>
        <v/>
      </c>
      <c r="C261" s="109" t="str">
        <f t="shared" ca="1" si="10"/>
        <v/>
      </c>
      <c r="D261" s="101" t="str">
        <f ca="1">IF(ISERROR(OFFSET('HARGA SATUAN'!$D$6,MATCH(C261,'HARGA SATUAN'!$C$7:$C$1492,0),0)),"",OFFSET('HARGA SATUAN'!$D$6,MATCH(C261,'HARGA SATUAN'!$C$7:$C$1492,0),0))</f>
        <v/>
      </c>
      <c r="E261" s="101">
        <f ca="1">IF(B261="+","Unit",IF(ISERROR(OFFSET('HARGA SATUAN'!$E$6,MATCH(C261,'HARGA SATUAN'!$C$7:$C$1492,0),0)),"",OFFSET('HARGA SATUAN'!$E$6,MATCH(C261,'HARGA SATUAN'!$C$7:$C$1492,0),0)))</f>
        <v>0</v>
      </c>
      <c r="F261" s="138" t="str">
        <f t="shared" ca="1" si="11"/>
        <v/>
      </c>
      <c r="G261" s="41">
        <f ca="1">IF(ISERROR(OFFSET('HARGA SATUAN'!$I$6,MATCH(C261,'HARGA SATUAN'!$C$7:$C$1492,0),0)),"",OFFSET('HARGA SATUAN'!$I$6,MATCH(C261,'HARGA SATUAN'!$C$7:$C$1492,0),0))</f>
        <v>0</v>
      </c>
      <c r="H261" s="136" t="str">
        <f ca="1">IF(B261="","",#REF!)</f>
        <v/>
      </c>
      <c r="I261" s="136" t="str">
        <f ca="1">IF(B261="","",#REF!)</f>
        <v/>
      </c>
      <c r="J261" s="136" t="str">
        <f ca="1">IF(B261="","",#REF!)</f>
        <v/>
      </c>
      <c r="K261" s="136" t="str">
        <f ca="1">IF(B261="","",#REF!)</f>
        <v/>
      </c>
      <c r="L261" s="136" t="str">
        <f ca="1">IF(C261="","",#REF!)</f>
        <v/>
      </c>
    </row>
    <row r="262" spans="1:12">
      <c r="A262" s="112">
        <v>251</v>
      </c>
      <c r="B262" s="134" t="str">
        <f t="shared" ca="1" si="9"/>
        <v/>
      </c>
      <c r="C262" s="109" t="str">
        <f t="shared" ca="1" si="10"/>
        <v/>
      </c>
      <c r="D262" s="101" t="str">
        <f ca="1">IF(ISERROR(OFFSET('HARGA SATUAN'!$D$6,MATCH(C262,'HARGA SATUAN'!$C$7:$C$1492,0),0)),"",OFFSET('HARGA SATUAN'!$D$6,MATCH(C262,'HARGA SATUAN'!$C$7:$C$1492,0),0))</f>
        <v/>
      </c>
      <c r="E262" s="101">
        <f ca="1">IF(B262="+","Unit",IF(ISERROR(OFFSET('HARGA SATUAN'!$E$6,MATCH(C262,'HARGA SATUAN'!$C$7:$C$1492,0),0)),"",OFFSET('HARGA SATUAN'!$E$6,MATCH(C262,'HARGA SATUAN'!$C$7:$C$1492,0),0)))</f>
        <v>0</v>
      </c>
      <c r="F262" s="138" t="str">
        <f t="shared" ca="1" si="11"/>
        <v/>
      </c>
      <c r="G262" s="41">
        <f ca="1">IF(ISERROR(OFFSET('HARGA SATUAN'!$I$6,MATCH(C262,'HARGA SATUAN'!$C$7:$C$1492,0),0)),"",OFFSET('HARGA SATUAN'!$I$6,MATCH(C262,'HARGA SATUAN'!$C$7:$C$1492,0),0))</f>
        <v>0</v>
      </c>
      <c r="H262" s="136" t="str">
        <f ca="1">IF(B262="","",#REF!)</f>
        <v/>
      </c>
      <c r="I262" s="136" t="str">
        <f ca="1">IF(B262="","",#REF!)</f>
        <v/>
      </c>
      <c r="J262" s="136" t="str">
        <f ca="1">IF(B262="","",#REF!)</f>
        <v/>
      </c>
      <c r="K262" s="136" t="str">
        <f ca="1">IF(B262="","",#REF!)</f>
        <v/>
      </c>
      <c r="L262" s="136" t="str">
        <f ca="1">IF(C262="","",#REF!)</f>
        <v/>
      </c>
    </row>
    <row r="263" spans="1:12">
      <c r="A263" s="112">
        <v>252</v>
      </c>
      <c r="B263" s="134" t="str">
        <f t="shared" ca="1" si="9"/>
        <v/>
      </c>
      <c r="C263" s="109" t="str">
        <f t="shared" ca="1" si="10"/>
        <v/>
      </c>
      <c r="D263" s="101" t="str">
        <f ca="1">IF(ISERROR(OFFSET('HARGA SATUAN'!$D$6,MATCH(C263,'HARGA SATUAN'!$C$7:$C$1492,0),0)),"",OFFSET('HARGA SATUAN'!$D$6,MATCH(C263,'HARGA SATUAN'!$C$7:$C$1492,0),0))</f>
        <v/>
      </c>
      <c r="E263" s="101">
        <f ca="1">IF(B263="+","Unit",IF(ISERROR(OFFSET('HARGA SATUAN'!$E$6,MATCH(C263,'HARGA SATUAN'!$C$7:$C$1492,0),0)),"",OFFSET('HARGA SATUAN'!$E$6,MATCH(C263,'HARGA SATUAN'!$C$7:$C$1492,0),0)))</f>
        <v>0</v>
      </c>
      <c r="F263" s="138" t="str">
        <f t="shared" ca="1" si="11"/>
        <v/>
      </c>
      <c r="G263" s="41">
        <f ca="1">IF(ISERROR(OFFSET('HARGA SATUAN'!$I$6,MATCH(C263,'HARGA SATUAN'!$C$7:$C$1492,0),0)),"",OFFSET('HARGA SATUAN'!$I$6,MATCH(C263,'HARGA SATUAN'!$C$7:$C$1492,0),0))</f>
        <v>0</v>
      </c>
      <c r="H263" s="136" t="str">
        <f ca="1">IF(B263="","",#REF!)</f>
        <v/>
      </c>
      <c r="I263" s="136" t="str">
        <f ca="1">IF(B263="","",#REF!)</f>
        <v/>
      </c>
      <c r="J263" s="136" t="str">
        <f ca="1">IF(B263="","",#REF!)</f>
        <v/>
      </c>
      <c r="K263" s="136" t="str">
        <f ca="1">IF(B263="","",#REF!)</f>
        <v/>
      </c>
      <c r="L263" s="136" t="str">
        <f ca="1">IF(C263="","",#REF!)</f>
        <v/>
      </c>
    </row>
    <row r="264" spans="1:12">
      <c r="A264" s="112">
        <v>253</v>
      </c>
      <c r="B264" s="134" t="str">
        <f t="shared" ca="1" si="9"/>
        <v/>
      </c>
      <c r="C264" s="109" t="str">
        <f t="shared" ca="1" si="10"/>
        <v/>
      </c>
      <c r="D264" s="101" t="str">
        <f ca="1">IF(ISERROR(OFFSET('HARGA SATUAN'!$D$6,MATCH(C264,'HARGA SATUAN'!$C$7:$C$1492,0),0)),"",OFFSET('HARGA SATUAN'!$D$6,MATCH(C264,'HARGA SATUAN'!$C$7:$C$1492,0),0))</f>
        <v/>
      </c>
      <c r="E264" s="101">
        <f ca="1">IF(B264="+","Unit",IF(ISERROR(OFFSET('HARGA SATUAN'!$E$6,MATCH(C264,'HARGA SATUAN'!$C$7:$C$1492,0),0)),"",OFFSET('HARGA SATUAN'!$E$6,MATCH(C264,'HARGA SATUAN'!$C$7:$C$1492,0),0)))</f>
        <v>0</v>
      </c>
      <c r="F264" s="138" t="str">
        <f t="shared" ca="1" si="11"/>
        <v/>
      </c>
      <c r="G264" s="41">
        <f ca="1">IF(ISERROR(OFFSET('HARGA SATUAN'!$I$6,MATCH(C264,'HARGA SATUAN'!$C$7:$C$1492,0),0)),"",OFFSET('HARGA SATUAN'!$I$6,MATCH(C264,'HARGA SATUAN'!$C$7:$C$1492,0),0))</f>
        <v>0</v>
      </c>
      <c r="H264" s="136" t="str">
        <f ca="1">IF(B264="","",#REF!)</f>
        <v/>
      </c>
      <c r="I264" s="136" t="str">
        <f ca="1">IF(B264="","",#REF!)</f>
        <v/>
      </c>
      <c r="J264" s="136" t="str">
        <f ca="1">IF(B264="","",#REF!)</f>
        <v/>
      </c>
      <c r="K264" s="136" t="str">
        <f ca="1">IF(B264="","",#REF!)</f>
        <v/>
      </c>
      <c r="L264" s="136" t="str">
        <f ca="1">IF(C264="","",#REF!)</f>
        <v/>
      </c>
    </row>
    <row r="265" spans="1:12">
      <c r="A265" s="112">
        <v>254</v>
      </c>
      <c r="B265" s="134" t="str">
        <f t="shared" ca="1" si="9"/>
        <v/>
      </c>
      <c r="C265" s="109" t="str">
        <f t="shared" ca="1" si="10"/>
        <v/>
      </c>
      <c r="D265" s="101" t="str">
        <f ca="1">IF(ISERROR(OFFSET('HARGA SATUAN'!$D$6,MATCH(C265,'HARGA SATUAN'!$C$7:$C$1492,0),0)),"",OFFSET('HARGA SATUAN'!$D$6,MATCH(C265,'HARGA SATUAN'!$C$7:$C$1492,0),0))</f>
        <v/>
      </c>
      <c r="E265" s="101">
        <f ca="1">IF(B265="+","Unit",IF(ISERROR(OFFSET('HARGA SATUAN'!$E$6,MATCH(C265,'HARGA SATUAN'!$C$7:$C$1492,0),0)),"",OFFSET('HARGA SATUAN'!$E$6,MATCH(C265,'HARGA SATUAN'!$C$7:$C$1492,0),0)))</f>
        <v>0</v>
      </c>
      <c r="F265" s="138" t="str">
        <f t="shared" ca="1" si="11"/>
        <v/>
      </c>
      <c r="G265" s="41">
        <f ca="1">IF(ISERROR(OFFSET('HARGA SATUAN'!$I$6,MATCH(C265,'HARGA SATUAN'!$C$7:$C$1492,0),0)),"",OFFSET('HARGA SATUAN'!$I$6,MATCH(C265,'HARGA SATUAN'!$C$7:$C$1492,0),0))</f>
        <v>0</v>
      </c>
      <c r="H265" s="136" t="str">
        <f ca="1">IF(B265="","",#REF!)</f>
        <v/>
      </c>
      <c r="I265" s="136" t="str">
        <f ca="1">IF(B265="","",#REF!)</f>
        <v/>
      </c>
      <c r="J265" s="136" t="str">
        <f ca="1">IF(B265="","",#REF!)</f>
        <v/>
      </c>
      <c r="K265" s="136" t="str">
        <f ca="1">IF(B265="","",#REF!)</f>
        <v/>
      </c>
      <c r="L265" s="136" t="str">
        <f ca="1">IF(C265="","",#REF!)</f>
        <v/>
      </c>
    </row>
    <row r="266" spans="1:12">
      <c r="A266" s="112">
        <v>255</v>
      </c>
      <c r="B266" s="134" t="str">
        <f t="shared" ca="1" si="9"/>
        <v/>
      </c>
      <c r="C266" s="109" t="str">
        <f t="shared" ca="1" si="10"/>
        <v/>
      </c>
      <c r="D266" s="101" t="str">
        <f ca="1">IF(ISERROR(OFFSET('HARGA SATUAN'!$D$6,MATCH(C266,'HARGA SATUAN'!$C$7:$C$1492,0),0)),"",OFFSET('HARGA SATUAN'!$D$6,MATCH(C266,'HARGA SATUAN'!$C$7:$C$1492,0),0))</f>
        <v/>
      </c>
      <c r="E266" s="101">
        <f ca="1">IF(B266="+","Unit",IF(ISERROR(OFFSET('HARGA SATUAN'!$E$6,MATCH(C266,'HARGA SATUAN'!$C$7:$C$1492,0),0)),"",OFFSET('HARGA SATUAN'!$E$6,MATCH(C266,'HARGA SATUAN'!$C$7:$C$1492,0),0)))</f>
        <v>0</v>
      </c>
      <c r="F266" s="138" t="str">
        <f t="shared" ca="1" si="11"/>
        <v/>
      </c>
      <c r="G266" s="41">
        <f ca="1">IF(ISERROR(OFFSET('HARGA SATUAN'!$I$6,MATCH(C266,'HARGA SATUAN'!$C$7:$C$1492,0),0)),"",OFFSET('HARGA SATUAN'!$I$6,MATCH(C266,'HARGA SATUAN'!$C$7:$C$1492,0),0))</f>
        <v>0</v>
      </c>
      <c r="H266" s="136" t="str">
        <f ca="1">IF(B266="","",#REF!)</f>
        <v/>
      </c>
      <c r="I266" s="136" t="str">
        <f ca="1">IF(B266="","",#REF!)</f>
        <v/>
      </c>
      <c r="J266" s="136" t="str">
        <f ca="1">IF(B266="","",#REF!)</f>
        <v/>
      </c>
      <c r="K266" s="136" t="str">
        <f ca="1">IF(B266="","",#REF!)</f>
        <v/>
      </c>
      <c r="L266" s="136" t="str">
        <f ca="1">IF(C266="","",#REF!)</f>
        <v/>
      </c>
    </row>
    <row r="267" spans="1:12">
      <c r="A267" s="112">
        <v>256</v>
      </c>
      <c r="B267" s="134" t="str">
        <f t="shared" ca="1" si="9"/>
        <v/>
      </c>
      <c r="C267" s="109" t="str">
        <f t="shared" ca="1" si="10"/>
        <v/>
      </c>
      <c r="D267" s="101" t="str">
        <f ca="1">IF(ISERROR(OFFSET('HARGA SATUAN'!$D$6,MATCH(C267,'HARGA SATUAN'!$C$7:$C$1492,0),0)),"",OFFSET('HARGA SATUAN'!$D$6,MATCH(C267,'HARGA SATUAN'!$C$7:$C$1492,0),0))</f>
        <v/>
      </c>
      <c r="E267" s="101">
        <f ca="1">IF(B267="+","Unit",IF(ISERROR(OFFSET('HARGA SATUAN'!$E$6,MATCH(C267,'HARGA SATUAN'!$C$7:$C$1492,0),0)),"",OFFSET('HARGA SATUAN'!$E$6,MATCH(C267,'HARGA SATUAN'!$C$7:$C$1492,0),0)))</f>
        <v>0</v>
      </c>
      <c r="F267" s="138" t="str">
        <f t="shared" ca="1" si="11"/>
        <v/>
      </c>
      <c r="G267" s="41">
        <f ca="1">IF(ISERROR(OFFSET('HARGA SATUAN'!$I$6,MATCH(C267,'HARGA SATUAN'!$C$7:$C$1492,0),0)),"",OFFSET('HARGA SATUAN'!$I$6,MATCH(C267,'HARGA SATUAN'!$C$7:$C$1492,0),0))</f>
        <v>0</v>
      </c>
      <c r="H267" s="136" t="str">
        <f ca="1">IF(B267="","",#REF!)</f>
        <v/>
      </c>
      <c r="I267" s="136" t="str">
        <f ca="1">IF(B267="","",#REF!)</f>
        <v/>
      </c>
      <c r="J267" s="136" t="str">
        <f ca="1">IF(B267="","",#REF!)</f>
        <v/>
      </c>
      <c r="K267" s="136" t="str">
        <f ca="1">IF(B267="","",#REF!)</f>
        <v/>
      </c>
      <c r="L267" s="136" t="str">
        <f ca="1">IF(C267="","",#REF!)</f>
        <v/>
      </c>
    </row>
    <row r="268" spans="1:12">
      <c r="A268" s="112">
        <v>257</v>
      </c>
      <c r="B268" s="134" t="str">
        <f t="shared" ca="1" si="9"/>
        <v/>
      </c>
      <c r="C268" s="109" t="str">
        <f t="shared" ca="1" si="10"/>
        <v/>
      </c>
      <c r="D268" s="101" t="str">
        <f ca="1">IF(ISERROR(OFFSET('HARGA SATUAN'!$D$6,MATCH(C268,'HARGA SATUAN'!$C$7:$C$1492,0),0)),"",OFFSET('HARGA SATUAN'!$D$6,MATCH(C268,'HARGA SATUAN'!$C$7:$C$1492,0),0))</f>
        <v/>
      </c>
      <c r="E268" s="101">
        <f ca="1">IF(B268="+","Unit",IF(ISERROR(OFFSET('HARGA SATUAN'!$E$6,MATCH(C268,'HARGA SATUAN'!$C$7:$C$1492,0),0)),"",OFFSET('HARGA SATUAN'!$E$6,MATCH(C268,'HARGA SATUAN'!$C$7:$C$1492,0),0)))</f>
        <v>0</v>
      </c>
      <c r="F268" s="138" t="str">
        <f t="shared" ca="1" si="11"/>
        <v/>
      </c>
      <c r="G268" s="41">
        <f ca="1">IF(ISERROR(OFFSET('HARGA SATUAN'!$I$6,MATCH(C268,'HARGA SATUAN'!$C$7:$C$1492,0),0)),"",OFFSET('HARGA SATUAN'!$I$6,MATCH(C268,'HARGA SATUAN'!$C$7:$C$1492,0),0))</f>
        <v>0</v>
      </c>
      <c r="H268" s="136" t="str">
        <f ca="1">IF(B268="","",#REF!)</f>
        <v/>
      </c>
      <c r="I268" s="136" t="str">
        <f ca="1">IF(B268="","",#REF!)</f>
        <v/>
      </c>
      <c r="J268" s="136" t="str">
        <f ca="1">IF(B268="","",#REF!)</f>
        <v/>
      </c>
      <c r="K268" s="136" t="str">
        <f ca="1">IF(B268="","",#REF!)</f>
        <v/>
      </c>
      <c r="L268" s="136" t="str">
        <f ca="1">IF(C268="","",#REF!)</f>
        <v/>
      </c>
    </row>
    <row r="269" spans="1:12">
      <c r="A269" s="112">
        <v>258</v>
      </c>
      <c r="B269" s="134" t="str">
        <f t="shared" ref="B269:B332" ca="1" si="12">IF(C269="","",A269)</f>
        <v/>
      </c>
      <c r="C269" s="109" t="str">
        <f t="shared" ref="C269:C332" ca="1" si="13">IF(ISERROR(OFFSET($C$713,MATCH(A269,$F$714:$F$1320,0),0)),"",OFFSET($C$713,MATCH(A269,$F$714:$F$1320,0),0))</f>
        <v/>
      </c>
      <c r="D269" s="101" t="str">
        <f ca="1">IF(ISERROR(OFFSET('HARGA SATUAN'!$D$6,MATCH(C269,'HARGA SATUAN'!$C$7:$C$1492,0),0)),"",OFFSET('HARGA SATUAN'!$D$6,MATCH(C269,'HARGA SATUAN'!$C$7:$C$1492,0),0))</f>
        <v/>
      </c>
      <c r="E269" s="101">
        <f ca="1">IF(B269="+","Unit",IF(ISERROR(OFFSET('HARGA SATUAN'!$E$6,MATCH(C269,'HARGA SATUAN'!$C$7:$C$1492,0),0)),"",OFFSET('HARGA SATUAN'!$E$6,MATCH(C269,'HARGA SATUAN'!$C$7:$C$1492,0),0)))</f>
        <v>0</v>
      </c>
      <c r="F269" s="138" t="str">
        <f t="shared" ref="F269:F332" ca="1" si="14">IF(ISERROR(OFFSET($D$713,MATCH(A269,$F$714:$F$1320,0),0)),"",OFFSET($D$713,MATCH(A269,$F$714:$F$1320,0),0))</f>
        <v/>
      </c>
      <c r="G269" s="41">
        <f ca="1">IF(ISERROR(OFFSET('HARGA SATUAN'!$I$6,MATCH(C269,'HARGA SATUAN'!$C$7:$C$1492,0),0)),"",OFFSET('HARGA SATUAN'!$I$6,MATCH(C269,'HARGA SATUAN'!$C$7:$C$1492,0),0))</f>
        <v>0</v>
      </c>
      <c r="H269" s="136" t="str">
        <f ca="1">IF(B269="","",#REF!)</f>
        <v/>
      </c>
      <c r="I269" s="136" t="str">
        <f ca="1">IF(B269="","",#REF!)</f>
        <v/>
      </c>
      <c r="J269" s="136" t="str">
        <f ca="1">IF(B269="","",#REF!)</f>
        <v/>
      </c>
      <c r="K269" s="136" t="str">
        <f ca="1">IF(B269="","",#REF!)</f>
        <v/>
      </c>
      <c r="L269" s="136" t="str">
        <f ca="1">IF(C269="","",#REF!)</f>
        <v/>
      </c>
    </row>
    <row r="270" spans="1:12">
      <c r="A270" s="112">
        <v>259</v>
      </c>
      <c r="B270" s="134" t="str">
        <f t="shared" ca="1" si="12"/>
        <v/>
      </c>
      <c r="C270" s="109" t="str">
        <f t="shared" ca="1" si="13"/>
        <v/>
      </c>
      <c r="D270" s="101" t="str">
        <f ca="1">IF(ISERROR(OFFSET('HARGA SATUAN'!$D$6,MATCH(C270,'HARGA SATUAN'!$C$7:$C$1492,0),0)),"",OFFSET('HARGA SATUAN'!$D$6,MATCH(C270,'HARGA SATUAN'!$C$7:$C$1492,0),0))</f>
        <v/>
      </c>
      <c r="E270" s="101">
        <f ca="1">IF(B270="+","Unit",IF(ISERROR(OFFSET('HARGA SATUAN'!$E$6,MATCH(C270,'HARGA SATUAN'!$C$7:$C$1492,0),0)),"",OFFSET('HARGA SATUAN'!$E$6,MATCH(C270,'HARGA SATUAN'!$C$7:$C$1492,0),0)))</f>
        <v>0</v>
      </c>
      <c r="F270" s="138" t="str">
        <f t="shared" ca="1" si="14"/>
        <v/>
      </c>
      <c r="G270" s="41">
        <f ca="1">IF(ISERROR(OFFSET('HARGA SATUAN'!$I$6,MATCH(C270,'HARGA SATUAN'!$C$7:$C$1492,0),0)),"",OFFSET('HARGA SATUAN'!$I$6,MATCH(C270,'HARGA SATUAN'!$C$7:$C$1492,0),0))</f>
        <v>0</v>
      </c>
      <c r="H270" s="136" t="str">
        <f ca="1">IF(B270="","",#REF!)</f>
        <v/>
      </c>
      <c r="I270" s="136" t="str">
        <f ca="1">IF(B270="","",#REF!)</f>
        <v/>
      </c>
      <c r="J270" s="136" t="str">
        <f ca="1">IF(B270="","",#REF!)</f>
        <v/>
      </c>
      <c r="K270" s="136" t="str">
        <f ca="1">IF(B270="","",#REF!)</f>
        <v/>
      </c>
      <c r="L270" s="136" t="str">
        <f ca="1">IF(C270="","",#REF!)</f>
        <v/>
      </c>
    </row>
    <row r="271" spans="1:12">
      <c r="A271" s="112">
        <v>260</v>
      </c>
      <c r="B271" s="134" t="str">
        <f t="shared" ca="1" si="12"/>
        <v/>
      </c>
      <c r="C271" s="109" t="str">
        <f t="shared" ca="1" si="13"/>
        <v/>
      </c>
      <c r="D271" s="101" t="str">
        <f ca="1">IF(ISERROR(OFFSET('HARGA SATUAN'!$D$6,MATCH(C271,'HARGA SATUAN'!$C$7:$C$1492,0),0)),"",OFFSET('HARGA SATUAN'!$D$6,MATCH(C271,'HARGA SATUAN'!$C$7:$C$1492,0),0))</f>
        <v/>
      </c>
      <c r="E271" s="101">
        <f ca="1">IF(B271="+","Unit",IF(ISERROR(OFFSET('HARGA SATUAN'!$E$6,MATCH(C271,'HARGA SATUAN'!$C$7:$C$1492,0),0)),"",OFFSET('HARGA SATUAN'!$E$6,MATCH(C271,'HARGA SATUAN'!$C$7:$C$1492,0),0)))</f>
        <v>0</v>
      </c>
      <c r="F271" s="138" t="str">
        <f t="shared" ca="1" si="14"/>
        <v/>
      </c>
      <c r="G271" s="41">
        <f ca="1">IF(ISERROR(OFFSET('HARGA SATUAN'!$I$6,MATCH(C271,'HARGA SATUAN'!$C$7:$C$1492,0),0)),"",OFFSET('HARGA SATUAN'!$I$6,MATCH(C271,'HARGA SATUAN'!$C$7:$C$1492,0),0))</f>
        <v>0</v>
      </c>
      <c r="H271" s="136" t="str">
        <f ca="1">IF(B271="","",#REF!)</f>
        <v/>
      </c>
      <c r="I271" s="136" t="str">
        <f ca="1">IF(B271="","",#REF!)</f>
        <v/>
      </c>
      <c r="J271" s="136" t="str">
        <f ca="1">IF(B271="","",#REF!)</f>
        <v/>
      </c>
      <c r="K271" s="136" t="str">
        <f ca="1">IF(B271="","",#REF!)</f>
        <v/>
      </c>
      <c r="L271" s="136" t="str">
        <f ca="1">IF(C271="","",#REF!)</f>
        <v/>
      </c>
    </row>
    <row r="272" spans="1:12">
      <c r="A272" s="112">
        <v>261</v>
      </c>
      <c r="B272" s="134" t="str">
        <f t="shared" ca="1" si="12"/>
        <v/>
      </c>
      <c r="C272" s="109" t="str">
        <f t="shared" ca="1" si="13"/>
        <v/>
      </c>
      <c r="D272" s="101" t="str">
        <f ca="1">IF(ISERROR(OFFSET('HARGA SATUAN'!$D$6,MATCH(C272,'HARGA SATUAN'!$C$7:$C$1492,0),0)),"",OFFSET('HARGA SATUAN'!$D$6,MATCH(C272,'HARGA SATUAN'!$C$7:$C$1492,0),0))</f>
        <v/>
      </c>
      <c r="E272" s="101">
        <f ca="1">IF(B272="+","Unit",IF(ISERROR(OFFSET('HARGA SATUAN'!$E$6,MATCH(C272,'HARGA SATUAN'!$C$7:$C$1492,0),0)),"",OFFSET('HARGA SATUAN'!$E$6,MATCH(C272,'HARGA SATUAN'!$C$7:$C$1492,0),0)))</f>
        <v>0</v>
      </c>
      <c r="F272" s="138" t="str">
        <f t="shared" ca="1" si="14"/>
        <v/>
      </c>
      <c r="G272" s="41">
        <f ca="1">IF(ISERROR(OFFSET('HARGA SATUAN'!$I$6,MATCH(C272,'HARGA SATUAN'!$C$7:$C$1492,0),0)),"",OFFSET('HARGA SATUAN'!$I$6,MATCH(C272,'HARGA SATUAN'!$C$7:$C$1492,0),0))</f>
        <v>0</v>
      </c>
      <c r="H272" s="136" t="str">
        <f ca="1">IF(B272="","",#REF!)</f>
        <v/>
      </c>
      <c r="I272" s="136" t="str">
        <f ca="1">IF(B272="","",#REF!)</f>
        <v/>
      </c>
      <c r="J272" s="136" t="str">
        <f ca="1">IF(B272="","",#REF!)</f>
        <v/>
      </c>
      <c r="K272" s="136" t="str">
        <f ca="1">IF(B272="","",#REF!)</f>
        <v/>
      </c>
      <c r="L272" s="136" t="str">
        <f ca="1">IF(C272="","",#REF!)</f>
        <v/>
      </c>
    </row>
    <row r="273" spans="1:12">
      <c r="A273" s="112">
        <v>262</v>
      </c>
      <c r="B273" s="134" t="str">
        <f t="shared" ca="1" si="12"/>
        <v/>
      </c>
      <c r="C273" s="109" t="str">
        <f t="shared" ca="1" si="13"/>
        <v/>
      </c>
      <c r="D273" s="101" t="str">
        <f ca="1">IF(ISERROR(OFFSET('HARGA SATUAN'!$D$6,MATCH(C273,'HARGA SATUAN'!$C$7:$C$1492,0),0)),"",OFFSET('HARGA SATUAN'!$D$6,MATCH(C273,'HARGA SATUAN'!$C$7:$C$1492,0),0))</f>
        <v/>
      </c>
      <c r="E273" s="101">
        <f ca="1">IF(B273="+","Unit",IF(ISERROR(OFFSET('HARGA SATUAN'!$E$6,MATCH(C273,'HARGA SATUAN'!$C$7:$C$1492,0),0)),"",OFFSET('HARGA SATUAN'!$E$6,MATCH(C273,'HARGA SATUAN'!$C$7:$C$1492,0),0)))</f>
        <v>0</v>
      </c>
      <c r="F273" s="138" t="str">
        <f t="shared" ca="1" si="14"/>
        <v/>
      </c>
      <c r="G273" s="41">
        <f ca="1">IF(ISERROR(OFFSET('HARGA SATUAN'!$I$6,MATCH(C273,'HARGA SATUAN'!$C$7:$C$1492,0),0)),"",OFFSET('HARGA SATUAN'!$I$6,MATCH(C273,'HARGA SATUAN'!$C$7:$C$1492,0),0))</f>
        <v>0</v>
      </c>
      <c r="H273" s="136" t="str">
        <f ca="1">IF(B273="","",#REF!)</f>
        <v/>
      </c>
      <c r="I273" s="136" t="str">
        <f ca="1">IF(B273="","",#REF!)</f>
        <v/>
      </c>
      <c r="J273" s="136" t="str">
        <f ca="1">IF(B273="","",#REF!)</f>
        <v/>
      </c>
      <c r="K273" s="136" t="str">
        <f ca="1">IF(B273="","",#REF!)</f>
        <v/>
      </c>
      <c r="L273" s="136" t="str">
        <f ca="1">IF(C273="","",#REF!)</f>
        <v/>
      </c>
    </row>
    <row r="274" spans="1:12">
      <c r="A274" s="112">
        <v>263</v>
      </c>
      <c r="B274" s="134" t="str">
        <f t="shared" ca="1" si="12"/>
        <v/>
      </c>
      <c r="C274" s="109" t="str">
        <f t="shared" ca="1" si="13"/>
        <v/>
      </c>
      <c r="D274" s="101" t="str">
        <f ca="1">IF(ISERROR(OFFSET('HARGA SATUAN'!$D$6,MATCH(C274,'HARGA SATUAN'!$C$7:$C$1492,0),0)),"",OFFSET('HARGA SATUAN'!$D$6,MATCH(C274,'HARGA SATUAN'!$C$7:$C$1492,0),0))</f>
        <v/>
      </c>
      <c r="E274" s="101">
        <f ca="1">IF(B274="+","Unit",IF(ISERROR(OFFSET('HARGA SATUAN'!$E$6,MATCH(C274,'HARGA SATUAN'!$C$7:$C$1492,0),0)),"",OFFSET('HARGA SATUAN'!$E$6,MATCH(C274,'HARGA SATUAN'!$C$7:$C$1492,0),0)))</f>
        <v>0</v>
      </c>
      <c r="F274" s="138" t="str">
        <f t="shared" ca="1" si="14"/>
        <v/>
      </c>
      <c r="G274" s="41">
        <f ca="1">IF(ISERROR(OFFSET('HARGA SATUAN'!$I$6,MATCH(C274,'HARGA SATUAN'!$C$7:$C$1492,0),0)),"",OFFSET('HARGA SATUAN'!$I$6,MATCH(C274,'HARGA SATUAN'!$C$7:$C$1492,0),0))</f>
        <v>0</v>
      </c>
      <c r="H274" s="136" t="str">
        <f ca="1">IF(B274="","",#REF!)</f>
        <v/>
      </c>
      <c r="I274" s="136" t="str">
        <f ca="1">IF(B274="","",#REF!)</f>
        <v/>
      </c>
      <c r="J274" s="136" t="str">
        <f ca="1">IF(B274="","",#REF!)</f>
        <v/>
      </c>
      <c r="K274" s="136" t="str">
        <f ca="1">IF(B274="","",#REF!)</f>
        <v/>
      </c>
      <c r="L274" s="136" t="str">
        <f ca="1">IF(C274="","",#REF!)</f>
        <v/>
      </c>
    </row>
    <row r="275" spans="1:12">
      <c r="A275" s="112">
        <v>264</v>
      </c>
      <c r="B275" s="134" t="str">
        <f t="shared" ca="1" si="12"/>
        <v/>
      </c>
      <c r="C275" s="109" t="str">
        <f t="shared" ca="1" si="13"/>
        <v/>
      </c>
      <c r="D275" s="101" t="str">
        <f ca="1">IF(ISERROR(OFFSET('HARGA SATUAN'!$D$6,MATCH(C275,'HARGA SATUAN'!$C$7:$C$1492,0),0)),"",OFFSET('HARGA SATUAN'!$D$6,MATCH(C275,'HARGA SATUAN'!$C$7:$C$1492,0),0))</f>
        <v/>
      </c>
      <c r="E275" s="101">
        <f ca="1">IF(B275="+","Unit",IF(ISERROR(OFFSET('HARGA SATUAN'!$E$6,MATCH(C275,'HARGA SATUAN'!$C$7:$C$1492,0),0)),"",OFFSET('HARGA SATUAN'!$E$6,MATCH(C275,'HARGA SATUAN'!$C$7:$C$1492,0),0)))</f>
        <v>0</v>
      </c>
      <c r="F275" s="138" t="str">
        <f t="shared" ca="1" si="14"/>
        <v/>
      </c>
      <c r="G275" s="41">
        <f ca="1">IF(ISERROR(OFFSET('HARGA SATUAN'!$I$6,MATCH(C275,'HARGA SATUAN'!$C$7:$C$1492,0),0)),"",OFFSET('HARGA SATUAN'!$I$6,MATCH(C275,'HARGA SATUAN'!$C$7:$C$1492,0),0))</f>
        <v>0</v>
      </c>
      <c r="H275" s="136" t="str">
        <f ca="1">IF(B275="","",#REF!)</f>
        <v/>
      </c>
      <c r="I275" s="136" t="str">
        <f ca="1">IF(B275="","",#REF!)</f>
        <v/>
      </c>
      <c r="J275" s="136" t="str">
        <f ca="1">IF(B275="","",#REF!)</f>
        <v/>
      </c>
      <c r="K275" s="136" t="str">
        <f ca="1">IF(B275="","",#REF!)</f>
        <v/>
      </c>
      <c r="L275" s="136" t="str">
        <f ca="1">IF(C275="","",#REF!)</f>
        <v/>
      </c>
    </row>
    <row r="276" spans="1:12">
      <c r="A276" s="112">
        <v>265</v>
      </c>
      <c r="B276" s="134" t="str">
        <f t="shared" ca="1" si="12"/>
        <v/>
      </c>
      <c r="C276" s="109" t="str">
        <f t="shared" ca="1" si="13"/>
        <v/>
      </c>
      <c r="D276" s="101" t="str">
        <f ca="1">IF(ISERROR(OFFSET('HARGA SATUAN'!$D$6,MATCH(C276,'HARGA SATUAN'!$C$7:$C$1492,0),0)),"",OFFSET('HARGA SATUAN'!$D$6,MATCH(C276,'HARGA SATUAN'!$C$7:$C$1492,0),0))</f>
        <v/>
      </c>
      <c r="E276" s="101">
        <f ca="1">IF(B276="+","Unit",IF(ISERROR(OFFSET('HARGA SATUAN'!$E$6,MATCH(C276,'HARGA SATUAN'!$C$7:$C$1492,0),0)),"",OFFSET('HARGA SATUAN'!$E$6,MATCH(C276,'HARGA SATUAN'!$C$7:$C$1492,0),0)))</f>
        <v>0</v>
      </c>
      <c r="F276" s="138" t="str">
        <f t="shared" ca="1" si="14"/>
        <v/>
      </c>
      <c r="G276" s="41">
        <f ca="1">IF(ISERROR(OFFSET('HARGA SATUAN'!$I$6,MATCH(C276,'HARGA SATUAN'!$C$7:$C$1492,0),0)),"",OFFSET('HARGA SATUAN'!$I$6,MATCH(C276,'HARGA SATUAN'!$C$7:$C$1492,0),0))</f>
        <v>0</v>
      </c>
      <c r="H276" s="136" t="str">
        <f ca="1">IF(B276="","",#REF!)</f>
        <v/>
      </c>
      <c r="I276" s="136" t="str">
        <f ca="1">IF(B276="","",#REF!)</f>
        <v/>
      </c>
      <c r="J276" s="136" t="str">
        <f ca="1">IF(B276="","",#REF!)</f>
        <v/>
      </c>
      <c r="K276" s="136" t="str">
        <f ca="1">IF(B276="","",#REF!)</f>
        <v/>
      </c>
      <c r="L276" s="136" t="str">
        <f ca="1">IF(C276="","",#REF!)</f>
        <v/>
      </c>
    </row>
    <row r="277" spans="1:12">
      <c r="A277" s="112">
        <v>266</v>
      </c>
      <c r="B277" s="134" t="str">
        <f t="shared" ca="1" si="12"/>
        <v/>
      </c>
      <c r="C277" s="109" t="str">
        <f t="shared" ca="1" si="13"/>
        <v/>
      </c>
      <c r="D277" s="101" t="str">
        <f ca="1">IF(ISERROR(OFFSET('HARGA SATUAN'!$D$6,MATCH(C277,'HARGA SATUAN'!$C$7:$C$1492,0),0)),"",OFFSET('HARGA SATUAN'!$D$6,MATCH(C277,'HARGA SATUAN'!$C$7:$C$1492,0),0))</f>
        <v/>
      </c>
      <c r="E277" s="101">
        <f ca="1">IF(B277="+","Unit",IF(ISERROR(OFFSET('HARGA SATUAN'!$E$6,MATCH(C277,'HARGA SATUAN'!$C$7:$C$1492,0),0)),"",OFFSET('HARGA SATUAN'!$E$6,MATCH(C277,'HARGA SATUAN'!$C$7:$C$1492,0),0)))</f>
        <v>0</v>
      </c>
      <c r="F277" s="138" t="str">
        <f t="shared" ca="1" si="14"/>
        <v/>
      </c>
      <c r="G277" s="41">
        <f ca="1">IF(ISERROR(OFFSET('HARGA SATUAN'!$I$6,MATCH(C277,'HARGA SATUAN'!$C$7:$C$1492,0),0)),"",OFFSET('HARGA SATUAN'!$I$6,MATCH(C277,'HARGA SATUAN'!$C$7:$C$1492,0),0))</f>
        <v>0</v>
      </c>
      <c r="H277" s="136" t="str">
        <f ca="1">IF(B277="","",#REF!)</f>
        <v/>
      </c>
      <c r="I277" s="136" t="str">
        <f ca="1">IF(B277="","",#REF!)</f>
        <v/>
      </c>
      <c r="J277" s="136" t="str">
        <f ca="1">IF(B277="","",#REF!)</f>
        <v/>
      </c>
      <c r="K277" s="136" t="str">
        <f ca="1">IF(B277="","",#REF!)</f>
        <v/>
      </c>
      <c r="L277" s="136" t="str">
        <f ca="1">IF(C277="","",#REF!)</f>
        <v/>
      </c>
    </row>
    <row r="278" spans="1:12">
      <c r="A278" s="112">
        <v>267</v>
      </c>
      <c r="B278" s="134" t="str">
        <f t="shared" ca="1" si="12"/>
        <v/>
      </c>
      <c r="C278" s="109" t="str">
        <f t="shared" ca="1" si="13"/>
        <v/>
      </c>
      <c r="D278" s="101" t="str">
        <f ca="1">IF(ISERROR(OFFSET('HARGA SATUAN'!$D$6,MATCH(C278,'HARGA SATUAN'!$C$7:$C$1492,0),0)),"",OFFSET('HARGA SATUAN'!$D$6,MATCH(C278,'HARGA SATUAN'!$C$7:$C$1492,0),0))</f>
        <v/>
      </c>
      <c r="E278" s="101">
        <f ca="1">IF(B278="+","Unit",IF(ISERROR(OFFSET('HARGA SATUAN'!$E$6,MATCH(C278,'HARGA SATUAN'!$C$7:$C$1492,0),0)),"",OFFSET('HARGA SATUAN'!$E$6,MATCH(C278,'HARGA SATUAN'!$C$7:$C$1492,0),0)))</f>
        <v>0</v>
      </c>
      <c r="F278" s="138" t="str">
        <f t="shared" ca="1" si="14"/>
        <v/>
      </c>
      <c r="G278" s="41">
        <f ca="1">IF(ISERROR(OFFSET('HARGA SATUAN'!$I$6,MATCH(C278,'HARGA SATUAN'!$C$7:$C$1492,0),0)),"",OFFSET('HARGA SATUAN'!$I$6,MATCH(C278,'HARGA SATUAN'!$C$7:$C$1492,0),0))</f>
        <v>0</v>
      </c>
      <c r="H278" s="136" t="str">
        <f ca="1">IF(B278="","",#REF!)</f>
        <v/>
      </c>
      <c r="I278" s="136" t="str">
        <f ca="1">IF(B278="","",#REF!)</f>
        <v/>
      </c>
      <c r="J278" s="136" t="str">
        <f ca="1">IF(B278="","",#REF!)</f>
        <v/>
      </c>
      <c r="K278" s="136" t="str">
        <f ca="1">IF(B278="","",#REF!)</f>
        <v/>
      </c>
      <c r="L278" s="136" t="str">
        <f ca="1">IF(C278="","",#REF!)</f>
        <v/>
      </c>
    </row>
    <row r="279" spans="1:12">
      <c r="A279" s="112">
        <v>268</v>
      </c>
      <c r="B279" s="134" t="str">
        <f t="shared" ca="1" si="12"/>
        <v/>
      </c>
      <c r="C279" s="109" t="str">
        <f t="shared" ca="1" si="13"/>
        <v/>
      </c>
      <c r="D279" s="101" t="str">
        <f ca="1">IF(ISERROR(OFFSET('HARGA SATUAN'!$D$6,MATCH(C279,'HARGA SATUAN'!$C$7:$C$1492,0),0)),"",OFFSET('HARGA SATUAN'!$D$6,MATCH(C279,'HARGA SATUAN'!$C$7:$C$1492,0),0))</f>
        <v/>
      </c>
      <c r="E279" s="101">
        <f ca="1">IF(B279="+","Unit",IF(ISERROR(OFFSET('HARGA SATUAN'!$E$6,MATCH(C279,'HARGA SATUAN'!$C$7:$C$1492,0),0)),"",OFFSET('HARGA SATUAN'!$E$6,MATCH(C279,'HARGA SATUAN'!$C$7:$C$1492,0),0)))</f>
        <v>0</v>
      </c>
      <c r="F279" s="138" t="str">
        <f t="shared" ca="1" si="14"/>
        <v/>
      </c>
      <c r="G279" s="41">
        <f ca="1">IF(ISERROR(OFFSET('HARGA SATUAN'!$I$6,MATCH(C279,'HARGA SATUAN'!$C$7:$C$1492,0),0)),"",OFFSET('HARGA SATUAN'!$I$6,MATCH(C279,'HARGA SATUAN'!$C$7:$C$1492,0),0))</f>
        <v>0</v>
      </c>
      <c r="H279" s="136" t="str">
        <f ca="1">IF(B279="","",#REF!)</f>
        <v/>
      </c>
      <c r="I279" s="136" t="str">
        <f ca="1">IF(B279="","",#REF!)</f>
        <v/>
      </c>
      <c r="J279" s="136" t="str">
        <f ca="1">IF(B279="","",#REF!)</f>
        <v/>
      </c>
      <c r="K279" s="136" t="str">
        <f ca="1">IF(B279="","",#REF!)</f>
        <v/>
      </c>
      <c r="L279" s="136" t="str">
        <f ca="1">IF(C279="","",#REF!)</f>
        <v/>
      </c>
    </row>
    <row r="280" spans="1:12">
      <c r="A280" s="112">
        <v>269</v>
      </c>
      <c r="B280" s="134" t="str">
        <f t="shared" ca="1" si="12"/>
        <v/>
      </c>
      <c r="C280" s="109" t="str">
        <f t="shared" ca="1" si="13"/>
        <v/>
      </c>
      <c r="D280" s="101" t="str">
        <f ca="1">IF(ISERROR(OFFSET('HARGA SATUAN'!$D$6,MATCH(C280,'HARGA SATUAN'!$C$7:$C$1492,0),0)),"",OFFSET('HARGA SATUAN'!$D$6,MATCH(C280,'HARGA SATUAN'!$C$7:$C$1492,0),0))</f>
        <v/>
      </c>
      <c r="E280" s="101">
        <f ca="1">IF(B280="+","Unit",IF(ISERROR(OFFSET('HARGA SATUAN'!$E$6,MATCH(C280,'HARGA SATUAN'!$C$7:$C$1492,0),0)),"",OFFSET('HARGA SATUAN'!$E$6,MATCH(C280,'HARGA SATUAN'!$C$7:$C$1492,0),0)))</f>
        <v>0</v>
      </c>
      <c r="F280" s="138" t="str">
        <f t="shared" ca="1" si="14"/>
        <v/>
      </c>
      <c r="G280" s="41">
        <f ca="1">IF(ISERROR(OFFSET('HARGA SATUAN'!$I$6,MATCH(C280,'HARGA SATUAN'!$C$7:$C$1492,0),0)),"",OFFSET('HARGA SATUAN'!$I$6,MATCH(C280,'HARGA SATUAN'!$C$7:$C$1492,0),0))</f>
        <v>0</v>
      </c>
      <c r="H280" s="136" t="str">
        <f ca="1">IF(B280="","",#REF!)</f>
        <v/>
      </c>
      <c r="I280" s="136" t="str">
        <f ca="1">IF(B280="","",#REF!)</f>
        <v/>
      </c>
      <c r="J280" s="136" t="str">
        <f ca="1">IF(B280="","",#REF!)</f>
        <v/>
      </c>
      <c r="K280" s="136" t="str">
        <f ca="1">IF(B280="","",#REF!)</f>
        <v/>
      </c>
      <c r="L280" s="136" t="str">
        <f ca="1">IF(C280="","",#REF!)</f>
        <v/>
      </c>
    </row>
    <row r="281" spans="1:12">
      <c r="A281" s="112">
        <v>270</v>
      </c>
      <c r="B281" s="134" t="str">
        <f t="shared" ca="1" si="12"/>
        <v/>
      </c>
      <c r="C281" s="109" t="str">
        <f t="shared" ca="1" si="13"/>
        <v/>
      </c>
      <c r="D281" s="101" t="str">
        <f ca="1">IF(ISERROR(OFFSET('HARGA SATUAN'!$D$6,MATCH(C281,'HARGA SATUAN'!$C$7:$C$1492,0),0)),"",OFFSET('HARGA SATUAN'!$D$6,MATCH(C281,'HARGA SATUAN'!$C$7:$C$1492,0),0))</f>
        <v/>
      </c>
      <c r="E281" s="101">
        <f ca="1">IF(B281="+","Unit",IF(ISERROR(OFFSET('HARGA SATUAN'!$E$6,MATCH(C281,'HARGA SATUAN'!$C$7:$C$1492,0),0)),"",OFFSET('HARGA SATUAN'!$E$6,MATCH(C281,'HARGA SATUAN'!$C$7:$C$1492,0),0)))</f>
        <v>0</v>
      </c>
      <c r="F281" s="138" t="str">
        <f t="shared" ca="1" si="14"/>
        <v/>
      </c>
      <c r="G281" s="41">
        <f ca="1">IF(ISERROR(OFFSET('HARGA SATUAN'!$I$6,MATCH(C281,'HARGA SATUAN'!$C$7:$C$1492,0),0)),"",OFFSET('HARGA SATUAN'!$I$6,MATCH(C281,'HARGA SATUAN'!$C$7:$C$1492,0),0))</f>
        <v>0</v>
      </c>
      <c r="H281" s="136" t="str">
        <f ca="1">IF(B281="","",#REF!)</f>
        <v/>
      </c>
      <c r="I281" s="136" t="str">
        <f ca="1">IF(B281="","",#REF!)</f>
        <v/>
      </c>
      <c r="J281" s="136" t="str">
        <f ca="1">IF(B281="","",#REF!)</f>
        <v/>
      </c>
      <c r="K281" s="136" t="str">
        <f ca="1">IF(B281="","",#REF!)</f>
        <v/>
      </c>
      <c r="L281" s="136" t="str">
        <f ca="1">IF(C281="","",#REF!)</f>
        <v/>
      </c>
    </row>
    <row r="282" spans="1:12">
      <c r="A282" s="112">
        <v>271</v>
      </c>
      <c r="B282" s="134" t="str">
        <f t="shared" ca="1" si="12"/>
        <v/>
      </c>
      <c r="C282" s="109" t="str">
        <f t="shared" ca="1" si="13"/>
        <v/>
      </c>
      <c r="D282" s="101" t="str">
        <f ca="1">IF(ISERROR(OFFSET('HARGA SATUAN'!$D$6,MATCH(C282,'HARGA SATUAN'!$C$7:$C$1492,0),0)),"",OFFSET('HARGA SATUAN'!$D$6,MATCH(C282,'HARGA SATUAN'!$C$7:$C$1492,0),0))</f>
        <v/>
      </c>
      <c r="E282" s="101">
        <f ca="1">IF(B282="+","Unit",IF(ISERROR(OFFSET('HARGA SATUAN'!$E$6,MATCH(C282,'HARGA SATUAN'!$C$7:$C$1492,0),0)),"",OFFSET('HARGA SATUAN'!$E$6,MATCH(C282,'HARGA SATUAN'!$C$7:$C$1492,0),0)))</f>
        <v>0</v>
      </c>
      <c r="F282" s="138" t="str">
        <f t="shared" ca="1" si="14"/>
        <v/>
      </c>
      <c r="G282" s="41">
        <f ca="1">IF(ISERROR(OFFSET('HARGA SATUAN'!$I$6,MATCH(C282,'HARGA SATUAN'!$C$7:$C$1492,0),0)),"",OFFSET('HARGA SATUAN'!$I$6,MATCH(C282,'HARGA SATUAN'!$C$7:$C$1492,0),0))</f>
        <v>0</v>
      </c>
      <c r="H282" s="136" t="str">
        <f ca="1">IF(B282="","",#REF!)</f>
        <v/>
      </c>
      <c r="I282" s="136" t="str">
        <f ca="1">IF(B282="","",#REF!)</f>
        <v/>
      </c>
      <c r="J282" s="136" t="str">
        <f ca="1">IF(B282="","",#REF!)</f>
        <v/>
      </c>
      <c r="K282" s="136" t="str">
        <f ca="1">IF(B282="","",#REF!)</f>
        <v/>
      </c>
      <c r="L282" s="136" t="str">
        <f ca="1">IF(C282="","",#REF!)</f>
        <v/>
      </c>
    </row>
    <row r="283" spans="1:12">
      <c r="A283" s="112">
        <v>272</v>
      </c>
      <c r="B283" s="134" t="str">
        <f t="shared" ca="1" si="12"/>
        <v/>
      </c>
      <c r="C283" s="109" t="str">
        <f t="shared" ca="1" si="13"/>
        <v/>
      </c>
      <c r="D283" s="101" t="str">
        <f ca="1">IF(ISERROR(OFFSET('HARGA SATUAN'!$D$6,MATCH(C283,'HARGA SATUAN'!$C$7:$C$1492,0),0)),"",OFFSET('HARGA SATUAN'!$D$6,MATCH(C283,'HARGA SATUAN'!$C$7:$C$1492,0),0))</f>
        <v/>
      </c>
      <c r="E283" s="101">
        <f ca="1">IF(B283="+","Unit",IF(ISERROR(OFFSET('HARGA SATUAN'!$E$6,MATCH(C283,'HARGA SATUAN'!$C$7:$C$1492,0),0)),"",OFFSET('HARGA SATUAN'!$E$6,MATCH(C283,'HARGA SATUAN'!$C$7:$C$1492,0),0)))</f>
        <v>0</v>
      </c>
      <c r="F283" s="138" t="str">
        <f t="shared" ca="1" si="14"/>
        <v/>
      </c>
      <c r="G283" s="41">
        <f ca="1">IF(ISERROR(OFFSET('HARGA SATUAN'!$I$6,MATCH(C283,'HARGA SATUAN'!$C$7:$C$1492,0),0)),"",OFFSET('HARGA SATUAN'!$I$6,MATCH(C283,'HARGA SATUAN'!$C$7:$C$1492,0),0))</f>
        <v>0</v>
      </c>
      <c r="H283" s="136" t="str">
        <f ca="1">IF(B283="","",#REF!)</f>
        <v/>
      </c>
      <c r="I283" s="136" t="str">
        <f ca="1">IF(B283="","",#REF!)</f>
        <v/>
      </c>
      <c r="J283" s="136" t="str">
        <f ca="1">IF(B283="","",#REF!)</f>
        <v/>
      </c>
      <c r="K283" s="136" t="str">
        <f ca="1">IF(B283="","",#REF!)</f>
        <v/>
      </c>
      <c r="L283" s="136" t="str">
        <f ca="1">IF(C283="","",#REF!)</f>
        <v/>
      </c>
    </row>
    <row r="284" spans="1:12">
      <c r="A284" s="112">
        <v>273</v>
      </c>
      <c r="B284" s="134" t="str">
        <f t="shared" ca="1" si="12"/>
        <v/>
      </c>
      <c r="C284" s="109" t="str">
        <f t="shared" ca="1" si="13"/>
        <v/>
      </c>
      <c r="D284" s="101" t="str">
        <f ca="1">IF(ISERROR(OFFSET('HARGA SATUAN'!$D$6,MATCH(C284,'HARGA SATUAN'!$C$7:$C$1492,0),0)),"",OFFSET('HARGA SATUAN'!$D$6,MATCH(C284,'HARGA SATUAN'!$C$7:$C$1492,0),0))</f>
        <v/>
      </c>
      <c r="E284" s="101">
        <f ca="1">IF(B284="+","Unit",IF(ISERROR(OFFSET('HARGA SATUAN'!$E$6,MATCH(C284,'HARGA SATUAN'!$C$7:$C$1492,0),0)),"",OFFSET('HARGA SATUAN'!$E$6,MATCH(C284,'HARGA SATUAN'!$C$7:$C$1492,0),0)))</f>
        <v>0</v>
      </c>
      <c r="F284" s="138" t="str">
        <f t="shared" ca="1" si="14"/>
        <v/>
      </c>
      <c r="G284" s="41">
        <f ca="1">IF(ISERROR(OFFSET('HARGA SATUAN'!$I$6,MATCH(C284,'HARGA SATUAN'!$C$7:$C$1492,0),0)),"",OFFSET('HARGA SATUAN'!$I$6,MATCH(C284,'HARGA SATUAN'!$C$7:$C$1492,0),0))</f>
        <v>0</v>
      </c>
      <c r="H284" s="136" t="str">
        <f ca="1">IF(B284="","",#REF!)</f>
        <v/>
      </c>
      <c r="I284" s="136" t="str">
        <f ca="1">IF(B284="","",#REF!)</f>
        <v/>
      </c>
      <c r="J284" s="136" t="str">
        <f ca="1">IF(B284="","",#REF!)</f>
        <v/>
      </c>
      <c r="K284" s="136" t="str">
        <f ca="1">IF(B284="","",#REF!)</f>
        <v/>
      </c>
      <c r="L284" s="136" t="str">
        <f ca="1">IF(C284="","",#REF!)</f>
        <v/>
      </c>
    </row>
    <row r="285" spans="1:12">
      <c r="A285" s="112">
        <v>274</v>
      </c>
      <c r="B285" s="134" t="str">
        <f t="shared" ca="1" si="12"/>
        <v/>
      </c>
      <c r="C285" s="109" t="str">
        <f t="shared" ca="1" si="13"/>
        <v/>
      </c>
      <c r="D285" s="101" t="str">
        <f ca="1">IF(ISERROR(OFFSET('HARGA SATUAN'!$D$6,MATCH(C285,'HARGA SATUAN'!$C$7:$C$1492,0),0)),"",OFFSET('HARGA SATUAN'!$D$6,MATCH(C285,'HARGA SATUAN'!$C$7:$C$1492,0),0))</f>
        <v/>
      </c>
      <c r="E285" s="101">
        <f ca="1">IF(B285="+","Unit",IF(ISERROR(OFFSET('HARGA SATUAN'!$E$6,MATCH(C285,'HARGA SATUAN'!$C$7:$C$1492,0),0)),"",OFFSET('HARGA SATUAN'!$E$6,MATCH(C285,'HARGA SATUAN'!$C$7:$C$1492,0),0)))</f>
        <v>0</v>
      </c>
      <c r="F285" s="138" t="str">
        <f t="shared" ca="1" si="14"/>
        <v/>
      </c>
      <c r="G285" s="41">
        <f ca="1">IF(ISERROR(OFFSET('HARGA SATUAN'!$I$6,MATCH(C285,'HARGA SATUAN'!$C$7:$C$1492,0),0)),"",OFFSET('HARGA SATUAN'!$I$6,MATCH(C285,'HARGA SATUAN'!$C$7:$C$1492,0),0))</f>
        <v>0</v>
      </c>
      <c r="H285" s="136" t="str">
        <f ca="1">IF(B285="","",#REF!)</f>
        <v/>
      </c>
      <c r="I285" s="136" t="str">
        <f ca="1">IF(B285="","",#REF!)</f>
        <v/>
      </c>
      <c r="J285" s="136" t="str">
        <f ca="1">IF(B285="","",#REF!)</f>
        <v/>
      </c>
      <c r="K285" s="136" t="str">
        <f ca="1">IF(B285="","",#REF!)</f>
        <v/>
      </c>
      <c r="L285" s="136" t="str">
        <f ca="1">IF(C285="","",#REF!)</f>
        <v/>
      </c>
    </row>
    <row r="286" spans="1:12">
      <c r="A286" s="112">
        <v>275</v>
      </c>
      <c r="B286" s="134" t="str">
        <f t="shared" ca="1" si="12"/>
        <v/>
      </c>
      <c r="C286" s="109" t="str">
        <f t="shared" ca="1" si="13"/>
        <v/>
      </c>
      <c r="D286" s="101" t="str">
        <f ca="1">IF(ISERROR(OFFSET('HARGA SATUAN'!$D$6,MATCH(C286,'HARGA SATUAN'!$C$7:$C$1492,0),0)),"",OFFSET('HARGA SATUAN'!$D$6,MATCH(C286,'HARGA SATUAN'!$C$7:$C$1492,0),0))</f>
        <v/>
      </c>
      <c r="E286" s="101">
        <f ca="1">IF(B286="+","Unit",IF(ISERROR(OFFSET('HARGA SATUAN'!$E$6,MATCH(C286,'HARGA SATUAN'!$C$7:$C$1492,0),0)),"",OFFSET('HARGA SATUAN'!$E$6,MATCH(C286,'HARGA SATUAN'!$C$7:$C$1492,0),0)))</f>
        <v>0</v>
      </c>
      <c r="F286" s="138" t="str">
        <f t="shared" ca="1" si="14"/>
        <v/>
      </c>
      <c r="G286" s="41">
        <f ca="1">IF(ISERROR(OFFSET('HARGA SATUAN'!$I$6,MATCH(C286,'HARGA SATUAN'!$C$7:$C$1492,0),0)),"",OFFSET('HARGA SATUAN'!$I$6,MATCH(C286,'HARGA SATUAN'!$C$7:$C$1492,0),0))</f>
        <v>0</v>
      </c>
      <c r="H286" s="136" t="str">
        <f ca="1">IF(B286="","",#REF!)</f>
        <v/>
      </c>
      <c r="I286" s="136" t="str">
        <f ca="1">IF(B286="","",#REF!)</f>
        <v/>
      </c>
      <c r="J286" s="136" t="str">
        <f ca="1">IF(B286="","",#REF!)</f>
        <v/>
      </c>
      <c r="K286" s="136" t="str">
        <f ca="1">IF(B286="","",#REF!)</f>
        <v/>
      </c>
      <c r="L286" s="136" t="str">
        <f ca="1">IF(C286="","",#REF!)</f>
        <v/>
      </c>
    </row>
    <row r="287" spans="1:12">
      <c r="A287" s="112">
        <v>276</v>
      </c>
      <c r="B287" s="134" t="str">
        <f t="shared" ca="1" si="12"/>
        <v/>
      </c>
      <c r="C287" s="109" t="str">
        <f t="shared" ca="1" si="13"/>
        <v/>
      </c>
      <c r="D287" s="101" t="str">
        <f ca="1">IF(ISERROR(OFFSET('HARGA SATUAN'!$D$6,MATCH(C287,'HARGA SATUAN'!$C$7:$C$1492,0),0)),"",OFFSET('HARGA SATUAN'!$D$6,MATCH(C287,'HARGA SATUAN'!$C$7:$C$1492,0),0))</f>
        <v/>
      </c>
      <c r="E287" s="101">
        <f ca="1">IF(B287="+","Unit",IF(ISERROR(OFFSET('HARGA SATUAN'!$E$6,MATCH(C287,'HARGA SATUAN'!$C$7:$C$1492,0),0)),"",OFFSET('HARGA SATUAN'!$E$6,MATCH(C287,'HARGA SATUAN'!$C$7:$C$1492,0),0)))</f>
        <v>0</v>
      </c>
      <c r="F287" s="138" t="str">
        <f t="shared" ca="1" si="14"/>
        <v/>
      </c>
      <c r="G287" s="41">
        <f ca="1">IF(ISERROR(OFFSET('HARGA SATUAN'!$I$6,MATCH(C287,'HARGA SATUAN'!$C$7:$C$1492,0),0)),"",OFFSET('HARGA SATUAN'!$I$6,MATCH(C287,'HARGA SATUAN'!$C$7:$C$1492,0),0))</f>
        <v>0</v>
      </c>
      <c r="H287" s="136" t="str">
        <f ca="1">IF(B287="","",#REF!)</f>
        <v/>
      </c>
      <c r="I287" s="136" t="str">
        <f ca="1">IF(B287="","",#REF!)</f>
        <v/>
      </c>
      <c r="J287" s="136" t="str">
        <f ca="1">IF(B287="","",#REF!)</f>
        <v/>
      </c>
      <c r="K287" s="136" t="str">
        <f ca="1">IF(B287="","",#REF!)</f>
        <v/>
      </c>
      <c r="L287" s="136" t="str">
        <f ca="1">IF(C287="","",#REF!)</f>
        <v/>
      </c>
    </row>
    <row r="288" spans="1:12">
      <c r="A288" s="112">
        <v>277</v>
      </c>
      <c r="B288" s="134" t="str">
        <f t="shared" ca="1" si="12"/>
        <v/>
      </c>
      <c r="C288" s="109" t="str">
        <f t="shared" ca="1" si="13"/>
        <v/>
      </c>
      <c r="D288" s="101" t="str">
        <f ca="1">IF(ISERROR(OFFSET('HARGA SATUAN'!$D$6,MATCH(C288,'HARGA SATUAN'!$C$7:$C$1492,0),0)),"",OFFSET('HARGA SATUAN'!$D$6,MATCH(C288,'HARGA SATUAN'!$C$7:$C$1492,0),0))</f>
        <v/>
      </c>
      <c r="E288" s="101">
        <f ca="1">IF(B288="+","Unit",IF(ISERROR(OFFSET('HARGA SATUAN'!$E$6,MATCH(C288,'HARGA SATUAN'!$C$7:$C$1492,0),0)),"",OFFSET('HARGA SATUAN'!$E$6,MATCH(C288,'HARGA SATUAN'!$C$7:$C$1492,0),0)))</f>
        <v>0</v>
      </c>
      <c r="F288" s="138" t="str">
        <f t="shared" ca="1" si="14"/>
        <v/>
      </c>
      <c r="G288" s="41">
        <f ca="1">IF(ISERROR(OFFSET('HARGA SATUAN'!$I$6,MATCH(C288,'HARGA SATUAN'!$C$7:$C$1492,0),0)),"",OFFSET('HARGA SATUAN'!$I$6,MATCH(C288,'HARGA SATUAN'!$C$7:$C$1492,0),0))</f>
        <v>0</v>
      </c>
      <c r="H288" s="136" t="str">
        <f ca="1">IF(B288="","",#REF!)</f>
        <v/>
      </c>
      <c r="I288" s="136" t="str">
        <f ca="1">IF(B288="","",#REF!)</f>
        <v/>
      </c>
      <c r="J288" s="136" t="str">
        <f ca="1">IF(B288="","",#REF!)</f>
        <v/>
      </c>
      <c r="K288" s="136" t="str">
        <f ca="1">IF(B288="","",#REF!)</f>
        <v/>
      </c>
      <c r="L288" s="136" t="str">
        <f ca="1">IF(C288="","",#REF!)</f>
        <v/>
      </c>
    </row>
    <row r="289" spans="1:12">
      <c r="A289" s="112">
        <v>278</v>
      </c>
      <c r="B289" s="134" t="str">
        <f t="shared" ca="1" si="12"/>
        <v/>
      </c>
      <c r="C289" s="109" t="str">
        <f t="shared" ca="1" si="13"/>
        <v/>
      </c>
      <c r="D289" s="101" t="str">
        <f ca="1">IF(ISERROR(OFFSET('HARGA SATUAN'!$D$6,MATCH(C289,'HARGA SATUAN'!$C$7:$C$1492,0),0)),"",OFFSET('HARGA SATUAN'!$D$6,MATCH(C289,'HARGA SATUAN'!$C$7:$C$1492,0),0))</f>
        <v/>
      </c>
      <c r="E289" s="101">
        <f ca="1">IF(B289="+","Unit",IF(ISERROR(OFFSET('HARGA SATUAN'!$E$6,MATCH(C289,'HARGA SATUAN'!$C$7:$C$1492,0),0)),"",OFFSET('HARGA SATUAN'!$E$6,MATCH(C289,'HARGA SATUAN'!$C$7:$C$1492,0),0)))</f>
        <v>0</v>
      </c>
      <c r="F289" s="138" t="str">
        <f t="shared" ca="1" si="14"/>
        <v/>
      </c>
      <c r="G289" s="41">
        <f ca="1">IF(ISERROR(OFFSET('HARGA SATUAN'!$I$6,MATCH(C289,'HARGA SATUAN'!$C$7:$C$1492,0),0)),"",OFFSET('HARGA SATUAN'!$I$6,MATCH(C289,'HARGA SATUAN'!$C$7:$C$1492,0),0))</f>
        <v>0</v>
      </c>
      <c r="H289" s="136" t="str">
        <f ca="1">IF(B289="","",#REF!)</f>
        <v/>
      </c>
      <c r="I289" s="136" t="str">
        <f ca="1">IF(B289="","",#REF!)</f>
        <v/>
      </c>
      <c r="J289" s="136" t="str">
        <f ca="1">IF(B289="","",#REF!)</f>
        <v/>
      </c>
      <c r="K289" s="136" t="str">
        <f ca="1">IF(B289="","",#REF!)</f>
        <v/>
      </c>
      <c r="L289" s="136" t="str">
        <f ca="1">IF(C289="","",#REF!)</f>
        <v/>
      </c>
    </row>
    <row r="290" spans="1:12">
      <c r="A290" s="112">
        <v>279</v>
      </c>
      <c r="B290" s="134" t="str">
        <f t="shared" ca="1" si="12"/>
        <v/>
      </c>
      <c r="C290" s="109" t="str">
        <f t="shared" ca="1" si="13"/>
        <v/>
      </c>
      <c r="D290" s="101" t="str">
        <f ca="1">IF(ISERROR(OFFSET('HARGA SATUAN'!$D$6,MATCH(C290,'HARGA SATUAN'!$C$7:$C$1492,0),0)),"",OFFSET('HARGA SATUAN'!$D$6,MATCH(C290,'HARGA SATUAN'!$C$7:$C$1492,0),0))</f>
        <v/>
      </c>
      <c r="E290" s="101">
        <f ca="1">IF(B290="+","Unit",IF(ISERROR(OFFSET('HARGA SATUAN'!$E$6,MATCH(C290,'HARGA SATUAN'!$C$7:$C$1492,0),0)),"",OFFSET('HARGA SATUAN'!$E$6,MATCH(C290,'HARGA SATUAN'!$C$7:$C$1492,0),0)))</f>
        <v>0</v>
      </c>
      <c r="F290" s="138" t="str">
        <f t="shared" ca="1" si="14"/>
        <v/>
      </c>
      <c r="G290" s="41">
        <f ca="1">IF(ISERROR(OFFSET('HARGA SATUAN'!$I$6,MATCH(C290,'HARGA SATUAN'!$C$7:$C$1492,0),0)),"",OFFSET('HARGA SATUAN'!$I$6,MATCH(C290,'HARGA SATUAN'!$C$7:$C$1492,0),0))</f>
        <v>0</v>
      </c>
      <c r="H290" s="136" t="str">
        <f ca="1">IF(B290="","",#REF!)</f>
        <v/>
      </c>
      <c r="I290" s="136" t="str">
        <f ca="1">IF(B290="","",#REF!)</f>
        <v/>
      </c>
      <c r="J290" s="136" t="str">
        <f ca="1">IF(B290="","",#REF!)</f>
        <v/>
      </c>
      <c r="K290" s="136" t="str">
        <f ca="1">IF(B290="","",#REF!)</f>
        <v/>
      </c>
      <c r="L290" s="136" t="str">
        <f ca="1">IF(C290="","",#REF!)</f>
        <v/>
      </c>
    </row>
    <row r="291" spans="1:12">
      <c r="A291" s="112">
        <v>280</v>
      </c>
      <c r="B291" s="134" t="str">
        <f t="shared" ca="1" si="12"/>
        <v/>
      </c>
      <c r="C291" s="109" t="str">
        <f t="shared" ca="1" si="13"/>
        <v/>
      </c>
      <c r="D291" s="101" t="str">
        <f ca="1">IF(ISERROR(OFFSET('HARGA SATUAN'!$D$6,MATCH(C291,'HARGA SATUAN'!$C$7:$C$1492,0),0)),"",OFFSET('HARGA SATUAN'!$D$6,MATCH(C291,'HARGA SATUAN'!$C$7:$C$1492,0),0))</f>
        <v/>
      </c>
      <c r="E291" s="101">
        <f ca="1">IF(B291="+","Unit",IF(ISERROR(OFFSET('HARGA SATUAN'!$E$6,MATCH(C291,'HARGA SATUAN'!$C$7:$C$1492,0),0)),"",OFFSET('HARGA SATUAN'!$E$6,MATCH(C291,'HARGA SATUAN'!$C$7:$C$1492,0),0)))</f>
        <v>0</v>
      </c>
      <c r="F291" s="138" t="str">
        <f t="shared" ca="1" si="14"/>
        <v/>
      </c>
      <c r="G291" s="41">
        <f ca="1">IF(ISERROR(OFFSET('HARGA SATUAN'!$I$6,MATCH(C291,'HARGA SATUAN'!$C$7:$C$1492,0),0)),"",OFFSET('HARGA SATUAN'!$I$6,MATCH(C291,'HARGA SATUAN'!$C$7:$C$1492,0),0))</f>
        <v>0</v>
      </c>
      <c r="H291" s="136" t="str">
        <f ca="1">IF(B291="","",#REF!)</f>
        <v/>
      </c>
      <c r="I291" s="136" t="str">
        <f ca="1">IF(B291="","",#REF!)</f>
        <v/>
      </c>
      <c r="J291" s="136" t="str">
        <f ca="1">IF(B291="","",#REF!)</f>
        <v/>
      </c>
      <c r="K291" s="136" t="str">
        <f ca="1">IF(B291="","",#REF!)</f>
        <v/>
      </c>
      <c r="L291" s="136" t="str">
        <f ca="1">IF(C291="","",#REF!)</f>
        <v/>
      </c>
    </row>
    <row r="292" spans="1:12">
      <c r="A292" s="112">
        <v>281</v>
      </c>
      <c r="B292" s="134" t="str">
        <f t="shared" ca="1" si="12"/>
        <v/>
      </c>
      <c r="C292" s="109" t="str">
        <f t="shared" ca="1" si="13"/>
        <v/>
      </c>
      <c r="D292" s="101" t="str">
        <f ca="1">IF(ISERROR(OFFSET('HARGA SATUAN'!$D$6,MATCH(C292,'HARGA SATUAN'!$C$7:$C$1492,0),0)),"",OFFSET('HARGA SATUAN'!$D$6,MATCH(C292,'HARGA SATUAN'!$C$7:$C$1492,0),0))</f>
        <v/>
      </c>
      <c r="E292" s="101">
        <f ca="1">IF(B292="+","Unit",IF(ISERROR(OFFSET('HARGA SATUAN'!$E$6,MATCH(C292,'HARGA SATUAN'!$C$7:$C$1492,0),0)),"",OFFSET('HARGA SATUAN'!$E$6,MATCH(C292,'HARGA SATUAN'!$C$7:$C$1492,0),0)))</f>
        <v>0</v>
      </c>
      <c r="F292" s="138" t="str">
        <f t="shared" ca="1" si="14"/>
        <v/>
      </c>
      <c r="G292" s="41">
        <f ca="1">IF(ISERROR(OFFSET('HARGA SATUAN'!$I$6,MATCH(C292,'HARGA SATUAN'!$C$7:$C$1492,0),0)),"",OFFSET('HARGA SATUAN'!$I$6,MATCH(C292,'HARGA SATUAN'!$C$7:$C$1492,0),0))</f>
        <v>0</v>
      </c>
      <c r="H292" s="136" t="str">
        <f ca="1">IF(B292="","",#REF!)</f>
        <v/>
      </c>
      <c r="I292" s="136" t="str">
        <f ca="1">IF(B292="","",#REF!)</f>
        <v/>
      </c>
      <c r="J292" s="136" t="str">
        <f ca="1">IF(B292="","",#REF!)</f>
        <v/>
      </c>
      <c r="K292" s="136" t="str">
        <f ca="1">IF(B292="","",#REF!)</f>
        <v/>
      </c>
      <c r="L292" s="136" t="str">
        <f ca="1">IF(C292="","",#REF!)</f>
        <v/>
      </c>
    </row>
    <row r="293" spans="1:12">
      <c r="A293" s="112">
        <v>282</v>
      </c>
      <c r="B293" s="134" t="str">
        <f t="shared" ca="1" si="12"/>
        <v/>
      </c>
      <c r="C293" s="109" t="str">
        <f t="shared" ca="1" si="13"/>
        <v/>
      </c>
      <c r="D293" s="101" t="str">
        <f ca="1">IF(ISERROR(OFFSET('HARGA SATUAN'!$D$6,MATCH(C293,'HARGA SATUAN'!$C$7:$C$1492,0),0)),"",OFFSET('HARGA SATUAN'!$D$6,MATCH(C293,'HARGA SATUAN'!$C$7:$C$1492,0),0))</f>
        <v/>
      </c>
      <c r="E293" s="101">
        <f ca="1">IF(B293="+","Unit",IF(ISERROR(OFFSET('HARGA SATUAN'!$E$6,MATCH(C293,'HARGA SATUAN'!$C$7:$C$1492,0),0)),"",OFFSET('HARGA SATUAN'!$E$6,MATCH(C293,'HARGA SATUAN'!$C$7:$C$1492,0),0)))</f>
        <v>0</v>
      </c>
      <c r="F293" s="138" t="str">
        <f t="shared" ca="1" si="14"/>
        <v/>
      </c>
      <c r="G293" s="41">
        <f ca="1">IF(ISERROR(OFFSET('HARGA SATUAN'!$I$6,MATCH(C293,'HARGA SATUAN'!$C$7:$C$1492,0),0)),"",OFFSET('HARGA SATUAN'!$I$6,MATCH(C293,'HARGA SATUAN'!$C$7:$C$1492,0),0))</f>
        <v>0</v>
      </c>
      <c r="H293" s="136" t="str">
        <f ca="1">IF(B293="","",#REF!)</f>
        <v/>
      </c>
      <c r="I293" s="136" t="str">
        <f ca="1">IF(B293="","",#REF!)</f>
        <v/>
      </c>
      <c r="J293" s="136" t="str">
        <f ca="1">IF(B293="","",#REF!)</f>
        <v/>
      </c>
      <c r="K293" s="136" t="str">
        <f ca="1">IF(B293="","",#REF!)</f>
        <v/>
      </c>
      <c r="L293" s="136" t="str">
        <f ca="1">IF(C293="","",#REF!)</f>
        <v/>
      </c>
    </row>
    <row r="294" spans="1:12">
      <c r="A294" s="112">
        <v>283</v>
      </c>
      <c r="B294" s="134" t="str">
        <f t="shared" ca="1" si="12"/>
        <v/>
      </c>
      <c r="C294" s="109" t="str">
        <f t="shared" ca="1" si="13"/>
        <v/>
      </c>
      <c r="D294" s="101" t="str">
        <f ca="1">IF(ISERROR(OFFSET('HARGA SATUAN'!$D$6,MATCH(C294,'HARGA SATUAN'!$C$7:$C$1492,0),0)),"",OFFSET('HARGA SATUAN'!$D$6,MATCH(C294,'HARGA SATUAN'!$C$7:$C$1492,0),0))</f>
        <v/>
      </c>
      <c r="E294" s="101">
        <f ca="1">IF(B294="+","Unit",IF(ISERROR(OFFSET('HARGA SATUAN'!$E$6,MATCH(C294,'HARGA SATUAN'!$C$7:$C$1492,0),0)),"",OFFSET('HARGA SATUAN'!$E$6,MATCH(C294,'HARGA SATUAN'!$C$7:$C$1492,0),0)))</f>
        <v>0</v>
      </c>
      <c r="F294" s="138" t="str">
        <f t="shared" ca="1" si="14"/>
        <v/>
      </c>
      <c r="G294" s="41">
        <f ca="1">IF(ISERROR(OFFSET('HARGA SATUAN'!$I$6,MATCH(C294,'HARGA SATUAN'!$C$7:$C$1492,0),0)),"",OFFSET('HARGA SATUAN'!$I$6,MATCH(C294,'HARGA SATUAN'!$C$7:$C$1492,0),0))</f>
        <v>0</v>
      </c>
      <c r="H294" s="136" t="str">
        <f ca="1">IF(B294="","",#REF!)</f>
        <v/>
      </c>
      <c r="I294" s="136" t="str">
        <f ca="1">IF(B294="","",#REF!)</f>
        <v/>
      </c>
      <c r="J294" s="136" t="str">
        <f ca="1">IF(B294="","",#REF!)</f>
        <v/>
      </c>
      <c r="K294" s="136" t="str">
        <f ca="1">IF(B294="","",#REF!)</f>
        <v/>
      </c>
      <c r="L294" s="136" t="str">
        <f ca="1">IF(C294="","",#REF!)</f>
        <v/>
      </c>
    </row>
    <row r="295" spans="1:12">
      <c r="A295" s="112">
        <v>284</v>
      </c>
      <c r="B295" s="134" t="str">
        <f t="shared" ca="1" si="12"/>
        <v/>
      </c>
      <c r="C295" s="109" t="str">
        <f t="shared" ca="1" si="13"/>
        <v/>
      </c>
      <c r="D295" s="101" t="str">
        <f ca="1">IF(ISERROR(OFFSET('HARGA SATUAN'!$D$6,MATCH(C295,'HARGA SATUAN'!$C$7:$C$1492,0),0)),"",OFFSET('HARGA SATUAN'!$D$6,MATCH(C295,'HARGA SATUAN'!$C$7:$C$1492,0),0))</f>
        <v/>
      </c>
      <c r="E295" s="101">
        <f ca="1">IF(B295="+","Unit",IF(ISERROR(OFFSET('HARGA SATUAN'!$E$6,MATCH(C295,'HARGA SATUAN'!$C$7:$C$1492,0),0)),"",OFFSET('HARGA SATUAN'!$E$6,MATCH(C295,'HARGA SATUAN'!$C$7:$C$1492,0),0)))</f>
        <v>0</v>
      </c>
      <c r="F295" s="138" t="str">
        <f t="shared" ca="1" si="14"/>
        <v/>
      </c>
      <c r="G295" s="41">
        <f ca="1">IF(ISERROR(OFFSET('HARGA SATUAN'!$I$6,MATCH(C295,'HARGA SATUAN'!$C$7:$C$1492,0),0)),"",OFFSET('HARGA SATUAN'!$I$6,MATCH(C295,'HARGA SATUAN'!$C$7:$C$1492,0),0))</f>
        <v>0</v>
      </c>
      <c r="H295" s="136" t="str">
        <f ca="1">IF(B295="","",#REF!)</f>
        <v/>
      </c>
      <c r="I295" s="136" t="str">
        <f ca="1">IF(B295="","",#REF!)</f>
        <v/>
      </c>
      <c r="J295" s="136" t="str">
        <f ca="1">IF(B295="","",#REF!)</f>
        <v/>
      </c>
      <c r="K295" s="136" t="str">
        <f ca="1">IF(B295="","",#REF!)</f>
        <v/>
      </c>
      <c r="L295" s="136" t="str">
        <f ca="1">IF(C295="","",#REF!)</f>
        <v/>
      </c>
    </row>
    <row r="296" spans="1:12">
      <c r="A296" s="112">
        <v>285</v>
      </c>
      <c r="B296" s="134" t="str">
        <f t="shared" ca="1" si="12"/>
        <v/>
      </c>
      <c r="C296" s="109" t="str">
        <f t="shared" ca="1" si="13"/>
        <v/>
      </c>
      <c r="D296" s="101" t="str">
        <f ca="1">IF(ISERROR(OFFSET('HARGA SATUAN'!$D$6,MATCH(C296,'HARGA SATUAN'!$C$7:$C$1492,0),0)),"",OFFSET('HARGA SATUAN'!$D$6,MATCH(C296,'HARGA SATUAN'!$C$7:$C$1492,0),0))</f>
        <v/>
      </c>
      <c r="E296" s="101">
        <f ca="1">IF(B296="+","Unit",IF(ISERROR(OFFSET('HARGA SATUAN'!$E$6,MATCH(C296,'HARGA SATUAN'!$C$7:$C$1492,0),0)),"",OFFSET('HARGA SATUAN'!$E$6,MATCH(C296,'HARGA SATUAN'!$C$7:$C$1492,0),0)))</f>
        <v>0</v>
      </c>
      <c r="F296" s="138" t="str">
        <f t="shared" ca="1" si="14"/>
        <v/>
      </c>
      <c r="G296" s="41">
        <f ca="1">IF(ISERROR(OFFSET('HARGA SATUAN'!$I$6,MATCH(C296,'HARGA SATUAN'!$C$7:$C$1492,0),0)),"",OFFSET('HARGA SATUAN'!$I$6,MATCH(C296,'HARGA SATUAN'!$C$7:$C$1492,0),0))</f>
        <v>0</v>
      </c>
      <c r="H296" s="136" t="str">
        <f ca="1">IF(B296="","",#REF!)</f>
        <v/>
      </c>
      <c r="I296" s="136" t="str">
        <f ca="1">IF(B296="","",#REF!)</f>
        <v/>
      </c>
      <c r="J296" s="136" t="str">
        <f ca="1">IF(B296="","",#REF!)</f>
        <v/>
      </c>
      <c r="K296" s="136" t="str">
        <f ca="1">IF(B296="","",#REF!)</f>
        <v/>
      </c>
      <c r="L296" s="136" t="str">
        <f ca="1">IF(C296="","",#REF!)</f>
        <v/>
      </c>
    </row>
    <row r="297" spans="1:12">
      <c r="A297" s="112">
        <v>286</v>
      </c>
      <c r="B297" s="134" t="str">
        <f t="shared" ca="1" si="12"/>
        <v/>
      </c>
      <c r="C297" s="109" t="str">
        <f t="shared" ca="1" si="13"/>
        <v/>
      </c>
      <c r="D297" s="101" t="str">
        <f ca="1">IF(ISERROR(OFFSET('HARGA SATUAN'!$D$6,MATCH(C297,'HARGA SATUAN'!$C$7:$C$1492,0),0)),"",OFFSET('HARGA SATUAN'!$D$6,MATCH(C297,'HARGA SATUAN'!$C$7:$C$1492,0),0))</f>
        <v/>
      </c>
      <c r="E297" s="101">
        <f ca="1">IF(B297="+","Unit",IF(ISERROR(OFFSET('HARGA SATUAN'!$E$6,MATCH(C297,'HARGA SATUAN'!$C$7:$C$1492,0),0)),"",OFFSET('HARGA SATUAN'!$E$6,MATCH(C297,'HARGA SATUAN'!$C$7:$C$1492,0),0)))</f>
        <v>0</v>
      </c>
      <c r="F297" s="138" t="str">
        <f t="shared" ca="1" si="14"/>
        <v/>
      </c>
      <c r="G297" s="41">
        <f ca="1">IF(ISERROR(OFFSET('HARGA SATUAN'!$I$6,MATCH(C297,'HARGA SATUAN'!$C$7:$C$1492,0),0)),"",OFFSET('HARGA SATUAN'!$I$6,MATCH(C297,'HARGA SATUAN'!$C$7:$C$1492,0),0))</f>
        <v>0</v>
      </c>
      <c r="H297" s="136" t="str">
        <f ca="1">IF(B297="","",#REF!)</f>
        <v/>
      </c>
      <c r="I297" s="136" t="str">
        <f ca="1">IF(B297="","",#REF!)</f>
        <v/>
      </c>
      <c r="J297" s="136" t="str">
        <f ca="1">IF(B297="","",#REF!)</f>
        <v/>
      </c>
      <c r="K297" s="136" t="str">
        <f ca="1">IF(B297="","",#REF!)</f>
        <v/>
      </c>
      <c r="L297" s="136" t="str">
        <f ca="1">IF(C297="","",#REF!)</f>
        <v/>
      </c>
    </row>
    <row r="298" spans="1:12">
      <c r="A298" s="112">
        <v>287</v>
      </c>
      <c r="B298" s="134" t="str">
        <f t="shared" ca="1" si="12"/>
        <v/>
      </c>
      <c r="C298" s="109" t="str">
        <f t="shared" ca="1" si="13"/>
        <v/>
      </c>
      <c r="D298" s="101" t="str">
        <f ca="1">IF(ISERROR(OFFSET('HARGA SATUAN'!$D$6,MATCH(C298,'HARGA SATUAN'!$C$7:$C$1492,0),0)),"",OFFSET('HARGA SATUAN'!$D$6,MATCH(C298,'HARGA SATUAN'!$C$7:$C$1492,0),0))</f>
        <v/>
      </c>
      <c r="E298" s="101">
        <f ca="1">IF(B298="+","Unit",IF(ISERROR(OFFSET('HARGA SATUAN'!$E$6,MATCH(C298,'HARGA SATUAN'!$C$7:$C$1492,0),0)),"",OFFSET('HARGA SATUAN'!$E$6,MATCH(C298,'HARGA SATUAN'!$C$7:$C$1492,0),0)))</f>
        <v>0</v>
      </c>
      <c r="F298" s="138" t="str">
        <f t="shared" ca="1" si="14"/>
        <v/>
      </c>
      <c r="G298" s="41">
        <f ca="1">IF(ISERROR(OFFSET('HARGA SATUAN'!$I$6,MATCH(C298,'HARGA SATUAN'!$C$7:$C$1492,0),0)),"",OFFSET('HARGA SATUAN'!$I$6,MATCH(C298,'HARGA SATUAN'!$C$7:$C$1492,0),0))</f>
        <v>0</v>
      </c>
      <c r="H298" s="136" t="str">
        <f ca="1">IF(B298="","",#REF!)</f>
        <v/>
      </c>
      <c r="I298" s="136" t="str">
        <f ca="1">IF(B298="","",#REF!)</f>
        <v/>
      </c>
      <c r="J298" s="136" t="str">
        <f ca="1">IF(B298="","",#REF!)</f>
        <v/>
      </c>
      <c r="K298" s="136" t="str">
        <f ca="1">IF(B298="","",#REF!)</f>
        <v/>
      </c>
      <c r="L298" s="136" t="str">
        <f ca="1">IF(C298="","",#REF!)</f>
        <v/>
      </c>
    </row>
    <row r="299" spans="1:12">
      <c r="A299" s="112">
        <v>288</v>
      </c>
      <c r="B299" s="134" t="str">
        <f t="shared" ca="1" si="12"/>
        <v/>
      </c>
      <c r="C299" s="109" t="str">
        <f t="shared" ca="1" si="13"/>
        <v/>
      </c>
      <c r="D299" s="101" t="str">
        <f ca="1">IF(ISERROR(OFFSET('HARGA SATUAN'!$D$6,MATCH(C299,'HARGA SATUAN'!$C$7:$C$1492,0),0)),"",OFFSET('HARGA SATUAN'!$D$6,MATCH(C299,'HARGA SATUAN'!$C$7:$C$1492,0),0))</f>
        <v/>
      </c>
      <c r="E299" s="101">
        <f ca="1">IF(B299="+","Unit",IF(ISERROR(OFFSET('HARGA SATUAN'!$E$6,MATCH(C299,'HARGA SATUAN'!$C$7:$C$1492,0),0)),"",OFFSET('HARGA SATUAN'!$E$6,MATCH(C299,'HARGA SATUAN'!$C$7:$C$1492,0),0)))</f>
        <v>0</v>
      </c>
      <c r="F299" s="138" t="str">
        <f t="shared" ca="1" si="14"/>
        <v/>
      </c>
      <c r="G299" s="41">
        <f ca="1">IF(ISERROR(OFFSET('HARGA SATUAN'!$I$6,MATCH(C299,'HARGA SATUAN'!$C$7:$C$1492,0),0)),"",OFFSET('HARGA SATUAN'!$I$6,MATCH(C299,'HARGA SATUAN'!$C$7:$C$1492,0),0))</f>
        <v>0</v>
      </c>
      <c r="H299" s="136" t="str">
        <f ca="1">IF(B299="","",#REF!)</f>
        <v/>
      </c>
      <c r="I299" s="136" t="str">
        <f ca="1">IF(B299="","",#REF!)</f>
        <v/>
      </c>
      <c r="J299" s="136" t="str">
        <f ca="1">IF(B299="","",#REF!)</f>
        <v/>
      </c>
      <c r="K299" s="136" t="str">
        <f ca="1">IF(B299="","",#REF!)</f>
        <v/>
      </c>
      <c r="L299" s="136" t="str">
        <f ca="1">IF(C299="","",#REF!)</f>
        <v/>
      </c>
    </row>
    <row r="300" spans="1:12">
      <c r="A300" s="112">
        <v>289</v>
      </c>
      <c r="B300" s="134" t="str">
        <f t="shared" ca="1" si="12"/>
        <v/>
      </c>
      <c r="C300" s="109" t="str">
        <f t="shared" ca="1" si="13"/>
        <v/>
      </c>
      <c r="D300" s="101" t="str">
        <f ca="1">IF(ISERROR(OFFSET('HARGA SATUAN'!$D$6,MATCH(C300,'HARGA SATUAN'!$C$7:$C$1492,0),0)),"",OFFSET('HARGA SATUAN'!$D$6,MATCH(C300,'HARGA SATUAN'!$C$7:$C$1492,0),0))</f>
        <v/>
      </c>
      <c r="E300" s="101">
        <f ca="1">IF(B300="+","Unit",IF(ISERROR(OFFSET('HARGA SATUAN'!$E$6,MATCH(C300,'HARGA SATUAN'!$C$7:$C$1492,0),0)),"",OFFSET('HARGA SATUAN'!$E$6,MATCH(C300,'HARGA SATUAN'!$C$7:$C$1492,0),0)))</f>
        <v>0</v>
      </c>
      <c r="F300" s="138" t="str">
        <f t="shared" ca="1" si="14"/>
        <v/>
      </c>
      <c r="G300" s="41">
        <f ca="1">IF(ISERROR(OFFSET('HARGA SATUAN'!$I$6,MATCH(C300,'HARGA SATUAN'!$C$7:$C$1492,0),0)),"",OFFSET('HARGA SATUAN'!$I$6,MATCH(C300,'HARGA SATUAN'!$C$7:$C$1492,0),0))</f>
        <v>0</v>
      </c>
      <c r="H300" s="136" t="str">
        <f ca="1">IF(B300="","",#REF!)</f>
        <v/>
      </c>
      <c r="I300" s="136" t="str">
        <f ca="1">IF(B300="","",#REF!)</f>
        <v/>
      </c>
      <c r="J300" s="136" t="str">
        <f ca="1">IF(B300="","",#REF!)</f>
        <v/>
      </c>
      <c r="K300" s="136" t="str">
        <f ca="1">IF(B300="","",#REF!)</f>
        <v/>
      </c>
      <c r="L300" s="136" t="str">
        <f ca="1">IF(C300="","",#REF!)</f>
        <v/>
      </c>
    </row>
    <row r="301" spans="1:12">
      <c r="A301" s="112">
        <v>290</v>
      </c>
      <c r="B301" s="134" t="str">
        <f t="shared" ca="1" si="12"/>
        <v/>
      </c>
      <c r="C301" s="109" t="str">
        <f t="shared" ca="1" si="13"/>
        <v/>
      </c>
      <c r="D301" s="101" t="str">
        <f ca="1">IF(ISERROR(OFFSET('HARGA SATUAN'!$D$6,MATCH(C301,'HARGA SATUAN'!$C$7:$C$1492,0),0)),"",OFFSET('HARGA SATUAN'!$D$6,MATCH(C301,'HARGA SATUAN'!$C$7:$C$1492,0),0))</f>
        <v/>
      </c>
      <c r="E301" s="101">
        <f ca="1">IF(B301="+","Unit",IF(ISERROR(OFFSET('HARGA SATUAN'!$E$6,MATCH(C301,'HARGA SATUAN'!$C$7:$C$1492,0),0)),"",OFFSET('HARGA SATUAN'!$E$6,MATCH(C301,'HARGA SATUAN'!$C$7:$C$1492,0),0)))</f>
        <v>0</v>
      </c>
      <c r="F301" s="138" t="str">
        <f t="shared" ca="1" si="14"/>
        <v/>
      </c>
      <c r="G301" s="41">
        <f ca="1">IF(ISERROR(OFFSET('HARGA SATUAN'!$I$6,MATCH(C301,'HARGA SATUAN'!$C$7:$C$1492,0),0)),"",OFFSET('HARGA SATUAN'!$I$6,MATCH(C301,'HARGA SATUAN'!$C$7:$C$1492,0),0))</f>
        <v>0</v>
      </c>
      <c r="H301" s="136" t="str">
        <f ca="1">IF(B301="","",#REF!)</f>
        <v/>
      </c>
      <c r="I301" s="136" t="str">
        <f ca="1">IF(B301="","",#REF!)</f>
        <v/>
      </c>
      <c r="J301" s="136" t="str">
        <f ca="1">IF(B301="","",#REF!)</f>
        <v/>
      </c>
      <c r="K301" s="136" t="str">
        <f ca="1">IF(B301="","",#REF!)</f>
        <v/>
      </c>
      <c r="L301" s="136" t="str">
        <f ca="1">IF(C301="","",#REF!)</f>
        <v/>
      </c>
    </row>
    <row r="302" spans="1:12">
      <c r="A302" s="112">
        <v>291</v>
      </c>
      <c r="B302" s="134" t="str">
        <f t="shared" ca="1" si="12"/>
        <v/>
      </c>
      <c r="C302" s="109" t="str">
        <f t="shared" ca="1" si="13"/>
        <v/>
      </c>
      <c r="D302" s="101" t="str">
        <f ca="1">IF(ISERROR(OFFSET('HARGA SATUAN'!$D$6,MATCH(C302,'HARGA SATUAN'!$C$7:$C$1492,0),0)),"",OFFSET('HARGA SATUAN'!$D$6,MATCH(C302,'HARGA SATUAN'!$C$7:$C$1492,0),0))</f>
        <v/>
      </c>
      <c r="E302" s="101">
        <f ca="1">IF(B302="+","Unit",IF(ISERROR(OFFSET('HARGA SATUAN'!$E$6,MATCH(C302,'HARGA SATUAN'!$C$7:$C$1492,0),0)),"",OFFSET('HARGA SATUAN'!$E$6,MATCH(C302,'HARGA SATUAN'!$C$7:$C$1492,0),0)))</f>
        <v>0</v>
      </c>
      <c r="F302" s="138" t="str">
        <f t="shared" ca="1" si="14"/>
        <v/>
      </c>
      <c r="G302" s="41">
        <f ca="1">IF(ISERROR(OFFSET('HARGA SATUAN'!$I$6,MATCH(C302,'HARGA SATUAN'!$C$7:$C$1492,0),0)),"",OFFSET('HARGA SATUAN'!$I$6,MATCH(C302,'HARGA SATUAN'!$C$7:$C$1492,0),0))</f>
        <v>0</v>
      </c>
      <c r="H302" s="136" t="str">
        <f ca="1">IF(B302="","",#REF!)</f>
        <v/>
      </c>
      <c r="I302" s="136" t="str">
        <f ca="1">IF(B302="","",#REF!)</f>
        <v/>
      </c>
      <c r="J302" s="136" t="str">
        <f ca="1">IF(B302="","",#REF!)</f>
        <v/>
      </c>
      <c r="K302" s="136" t="str">
        <f ca="1">IF(B302="","",#REF!)</f>
        <v/>
      </c>
      <c r="L302" s="136" t="str">
        <f ca="1">IF(C302="","",#REF!)</f>
        <v/>
      </c>
    </row>
    <row r="303" spans="1:12">
      <c r="A303" s="112">
        <v>292</v>
      </c>
      <c r="B303" s="134" t="str">
        <f t="shared" ca="1" si="12"/>
        <v/>
      </c>
      <c r="C303" s="109" t="str">
        <f t="shared" ca="1" si="13"/>
        <v/>
      </c>
      <c r="D303" s="101" t="str">
        <f ca="1">IF(ISERROR(OFFSET('HARGA SATUAN'!$D$6,MATCH(C303,'HARGA SATUAN'!$C$7:$C$1492,0),0)),"",OFFSET('HARGA SATUAN'!$D$6,MATCH(C303,'HARGA SATUAN'!$C$7:$C$1492,0),0))</f>
        <v/>
      </c>
      <c r="E303" s="101">
        <f ca="1">IF(B303="+","Unit",IF(ISERROR(OFFSET('HARGA SATUAN'!$E$6,MATCH(C303,'HARGA SATUAN'!$C$7:$C$1492,0),0)),"",OFFSET('HARGA SATUAN'!$E$6,MATCH(C303,'HARGA SATUAN'!$C$7:$C$1492,0),0)))</f>
        <v>0</v>
      </c>
      <c r="F303" s="138" t="str">
        <f t="shared" ca="1" si="14"/>
        <v/>
      </c>
      <c r="G303" s="41">
        <f ca="1">IF(ISERROR(OFFSET('HARGA SATUAN'!$I$6,MATCH(C303,'HARGA SATUAN'!$C$7:$C$1492,0),0)),"",OFFSET('HARGA SATUAN'!$I$6,MATCH(C303,'HARGA SATUAN'!$C$7:$C$1492,0),0))</f>
        <v>0</v>
      </c>
      <c r="H303" s="136" t="str">
        <f ca="1">IF(B303="","",#REF!)</f>
        <v/>
      </c>
      <c r="I303" s="136" t="str">
        <f ca="1">IF(B303="","",#REF!)</f>
        <v/>
      </c>
      <c r="J303" s="136" t="str">
        <f ca="1">IF(B303="","",#REF!)</f>
        <v/>
      </c>
      <c r="K303" s="136" t="str">
        <f ca="1">IF(B303="","",#REF!)</f>
        <v/>
      </c>
      <c r="L303" s="136" t="str">
        <f ca="1">IF(C303="","",#REF!)</f>
        <v/>
      </c>
    </row>
    <row r="304" spans="1:12">
      <c r="A304" s="112">
        <v>293</v>
      </c>
      <c r="B304" s="134" t="str">
        <f t="shared" ca="1" si="12"/>
        <v/>
      </c>
      <c r="C304" s="109" t="str">
        <f t="shared" ca="1" si="13"/>
        <v/>
      </c>
      <c r="D304" s="101" t="str">
        <f ca="1">IF(ISERROR(OFFSET('HARGA SATUAN'!$D$6,MATCH(C304,'HARGA SATUAN'!$C$7:$C$1492,0),0)),"",OFFSET('HARGA SATUAN'!$D$6,MATCH(C304,'HARGA SATUAN'!$C$7:$C$1492,0),0))</f>
        <v/>
      </c>
      <c r="E304" s="101">
        <f ca="1">IF(B304="+","Unit",IF(ISERROR(OFFSET('HARGA SATUAN'!$E$6,MATCH(C304,'HARGA SATUAN'!$C$7:$C$1492,0),0)),"",OFFSET('HARGA SATUAN'!$E$6,MATCH(C304,'HARGA SATUAN'!$C$7:$C$1492,0),0)))</f>
        <v>0</v>
      </c>
      <c r="F304" s="138" t="str">
        <f t="shared" ca="1" si="14"/>
        <v/>
      </c>
      <c r="G304" s="41">
        <f ca="1">IF(ISERROR(OFFSET('HARGA SATUAN'!$I$6,MATCH(C304,'HARGA SATUAN'!$C$7:$C$1492,0),0)),"",OFFSET('HARGA SATUAN'!$I$6,MATCH(C304,'HARGA SATUAN'!$C$7:$C$1492,0),0))</f>
        <v>0</v>
      </c>
      <c r="H304" s="136" t="str">
        <f ca="1">IF(B304="","",#REF!)</f>
        <v/>
      </c>
      <c r="I304" s="136" t="str">
        <f ca="1">IF(B304="","",#REF!)</f>
        <v/>
      </c>
      <c r="J304" s="136" t="str">
        <f ca="1">IF(B304="","",#REF!)</f>
        <v/>
      </c>
      <c r="K304" s="136" t="str">
        <f ca="1">IF(B304="","",#REF!)</f>
        <v/>
      </c>
      <c r="L304" s="136" t="str">
        <f ca="1">IF(C304="","",#REF!)</f>
        <v/>
      </c>
    </row>
    <row r="305" spans="1:12">
      <c r="A305" s="112">
        <v>294</v>
      </c>
      <c r="B305" s="134" t="str">
        <f t="shared" ca="1" si="12"/>
        <v/>
      </c>
      <c r="C305" s="109" t="str">
        <f t="shared" ca="1" si="13"/>
        <v/>
      </c>
      <c r="D305" s="101" t="str">
        <f ca="1">IF(ISERROR(OFFSET('HARGA SATUAN'!$D$6,MATCH(C305,'HARGA SATUAN'!$C$7:$C$1492,0),0)),"",OFFSET('HARGA SATUAN'!$D$6,MATCH(C305,'HARGA SATUAN'!$C$7:$C$1492,0),0))</f>
        <v/>
      </c>
      <c r="E305" s="101">
        <f ca="1">IF(B305="+","Unit",IF(ISERROR(OFFSET('HARGA SATUAN'!$E$6,MATCH(C305,'HARGA SATUAN'!$C$7:$C$1492,0),0)),"",OFFSET('HARGA SATUAN'!$E$6,MATCH(C305,'HARGA SATUAN'!$C$7:$C$1492,0),0)))</f>
        <v>0</v>
      </c>
      <c r="F305" s="138" t="str">
        <f t="shared" ca="1" si="14"/>
        <v/>
      </c>
      <c r="G305" s="41">
        <f ca="1">IF(ISERROR(OFFSET('HARGA SATUAN'!$I$6,MATCH(C305,'HARGA SATUAN'!$C$7:$C$1492,0),0)),"",OFFSET('HARGA SATUAN'!$I$6,MATCH(C305,'HARGA SATUAN'!$C$7:$C$1492,0),0))</f>
        <v>0</v>
      </c>
      <c r="H305" s="136" t="str">
        <f ca="1">IF(B305="","",#REF!)</f>
        <v/>
      </c>
      <c r="I305" s="136" t="str">
        <f ca="1">IF(B305="","",#REF!)</f>
        <v/>
      </c>
      <c r="J305" s="136" t="str">
        <f ca="1">IF(B305="","",#REF!)</f>
        <v/>
      </c>
      <c r="K305" s="136" t="str">
        <f ca="1">IF(B305="","",#REF!)</f>
        <v/>
      </c>
      <c r="L305" s="136" t="str">
        <f ca="1">IF(C305="","",#REF!)</f>
        <v/>
      </c>
    </row>
    <row r="306" spans="1:12">
      <c r="A306" s="112">
        <v>295</v>
      </c>
      <c r="B306" s="134" t="str">
        <f t="shared" ca="1" si="12"/>
        <v/>
      </c>
      <c r="C306" s="109" t="str">
        <f t="shared" ca="1" si="13"/>
        <v/>
      </c>
      <c r="D306" s="101" t="str">
        <f ca="1">IF(ISERROR(OFFSET('HARGA SATUAN'!$D$6,MATCH(C306,'HARGA SATUAN'!$C$7:$C$1492,0),0)),"",OFFSET('HARGA SATUAN'!$D$6,MATCH(C306,'HARGA SATUAN'!$C$7:$C$1492,0),0))</f>
        <v/>
      </c>
      <c r="E306" s="101">
        <f ca="1">IF(B306="+","Unit",IF(ISERROR(OFFSET('HARGA SATUAN'!$E$6,MATCH(C306,'HARGA SATUAN'!$C$7:$C$1492,0),0)),"",OFFSET('HARGA SATUAN'!$E$6,MATCH(C306,'HARGA SATUAN'!$C$7:$C$1492,0),0)))</f>
        <v>0</v>
      </c>
      <c r="F306" s="138" t="str">
        <f t="shared" ca="1" si="14"/>
        <v/>
      </c>
      <c r="G306" s="41">
        <f ca="1">IF(ISERROR(OFFSET('HARGA SATUAN'!$I$6,MATCH(C306,'HARGA SATUAN'!$C$7:$C$1492,0),0)),"",OFFSET('HARGA SATUAN'!$I$6,MATCH(C306,'HARGA SATUAN'!$C$7:$C$1492,0),0))</f>
        <v>0</v>
      </c>
      <c r="H306" s="136" t="str">
        <f ca="1">IF(B306="","",#REF!)</f>
        <v/>
      </c>
      <c r="I306" s="136" t="str">
        <f ca="1">IF(B306="","",#REF!)</f>
        <v/>
      </c>
      <c r="J306" s="136" t="str">
        <f ca="1">IF(B306="","",#REF!)</f>
        <v/>
      </c>
      <c r="K306" s="136" t="str">
        <f ca="1">IF(B306="","",#REF!)</f>
        <v/>
      </c>
      <c r="L306" s="136" t="str">
        <f ca="1">IF(C306="","",#REF!)</f>
        <v/>
      </c>
    </row>
    <row r="307" spans="1:12">
      <c r="A307" s="112">
        <v>296</v>
      </c>
      <c r="B307" s="134" t="str">
        <f t="shared" ca="1" si="12"/>
        <v/>
      </c>
      <c r="C307" s="109" t="str">
        <f t="shared" ca="1" si="13"/>
        <v/>
      </c>
      <c r="D307" s="101" t="str">
        <f ca="1">IF(ISERROR(OFFSET('HARGA SATUAN'!$D$6,MATCH(C307,'HARGA SATUAN'!$C$7:$C$1492,0),0)),"",OFFSET('HARGA SATUAN'!$D$6,MATCH(C307,'HARGA SATUAN'!$C$7:$C$1492,0),0))</f>
        <v/>
      </c>
      <c r="E307" s="101">
        <f ca="1">IF(B307="+","Unit",IF(ISERROR(OFFSET('HARGA SATUAN'!$E$6,MATCH(C307,'HARGA SATUAN'!$C$7:$C$1492,0),0)),"",OFFSET('HARGA SATUAN'!$E$6,MATCH(C307,'HARGA SATUAN'!$C$7:$C$1492,0),0)))</f>
        <v>0</v>
      </c>
      <c r="F307" s="138" t="str">
        <f t="shared" ca="1" si="14"/>
        <v/>
      </c>
      <c r="G307" s="41">
        <f ca="1">IF(ISERROR(OFFSET('HARGA SATUAN'!$I$6,MATCH(C307,'HARGA SATUAN'!$C$7:$C$1492,0),0)),"",OFFSET('HARGA SATUAN'!$I$6,MATCH(C307,'HARGA SATUAN'!$C$7:$C$1492,0),0))</f>
        <v>0</v>
      </c>
      <c r="H307" s="136" t="str">
        <f ca="1">IF(B307="","",#REF!)</f>
        <v/>
      </c>
      <c r="I307" s="136" t="str">
        <f ca="1">IF(B307="","",#REF!)</f>
        <v/>
      </c>
      <c r="J307" s="136" t="str">
        <f ca="1">IF(B307="","",#REF!)</f>
        <v/>
      </c>
      <c r="K307" s="136" t="str">
        <f ca="1">IF(B307="","",#REF!)</f>
        <v/>
      </c>
      <c r="L307" s="136" t="str">
        <f ca="1">IF(C307="","",#REF!)</f>
        <v/>
      </c>
    </row>
    <row r="308" spans="1:12">
      <c r="A308" s="112">
        <v>297</v>
      </c>
      <c r="B308" s="134" t="str">
        <f t="shared" ca="1" si="12"/>
        <v/>
      </c>
      <c r="C308" s="109" t="str">
        <f t="shared" ca="1" si="13"/>
        <v/>
      </c>
      <c r="D308" s="101" t="str">
        <f ca="1">IF(ISERROR(OFFSET('HARGA SATUAN'!$D$6,MATCH(C308,'HARGA SATUAN'!$C$7:$C$1492,0),0)),"",OFFSET('HARGA SATUAN'!$D$6,MATCH(C308,'HARGA SATUAN'!$C$7:$C$1492,0),0))</f>
        <v/>
      </c>
      <c r="E308" s="101">
        <f ca="1">IF(B308="+","Unit",IF(ISERROR(OFFSET('HARGA SATUAN'!$E$6,MATCH(C308,'HARGA SATUAN'!$C$7:$C$1492,0),0)),"",OFFSET('HARGA SATUAN'!$E$6,MATCH(C308,'HARGA SATUAN'!$C$7:$C$1492,0),0)))</f>
        <v>0</v>
      </c>
      <c r="F308" s="138" t="str">
        <f t="shared" ca="1" si="14"/>
        <v/>
      </c>
      <c r="G308" s="41">
        <f ca="1">IF(ISERROR(OFFSET('HARGA SATUAN'!$I$6,MATCH(C308,'HARGA SATUAN'!$C$7:$C$1492,0),0)),"",OFFSET('HARGA SATUAN'!$I$6,MATCH(C308,'HARGA SATUAN'!$C$7:$C$1492,0),0))</f>
        <v>0</v>
      </c>
      <c r="H308" s="136" t="str">
        <f ca="1">IF(B308="","",#REF!)</f>
        <v/>
      </c>
      <c r="I308" s="136" t="str">
        <f ca="1">IF(B308="","",#REF!)</f>
        <v/>
      </c>
      <c r="J308" s="136" t="str">
        <f ca="1">IF(B308="","",#REF!)</f>
        <v/>
      </c>
      <c r="K308" s="136" t="str">
        <f ca="1">IF(B308="","",#REF!)</f>
        <v/>
      </c>
      <c r="L308" s="136" t="str">
        <f ca="1">IF(C308="","",#REF!)</f>
        <v/>
      </c>
    </row>
    <row r="309" spans="1:12">
      <c r="A309" s="112">
        <v>298</v>
      </c>
      <c r="B309" s="134" t="str">
        <f t="shared" ca="1" si="12"/>
        <v/>
      </c>
      <c r="C309" s="109" t="str">
        <f t="shared" ca="1" si="13"/>
        <v/>
      </c>
      <c r="D309" s="101" t="str">
        <f ca="1">IF(ISERROR(OFFSET('HARGA SATUAN'!$D$6,MATCH(C309,'HARGA SATUAN'!$C$7:$C$1492,0),0)),"",OFFSET('HARGA SATUAN'!$D$6,MATCH(C309,'HARGA SATUAN'!$C$7:$C$1492,0),0))</f>
        <v/>
      </c>
      <c r="E309" s="101">
        <f ca="1">IF(B309="+","Unit",IF(ISERROR(OFFSET('HARGA SATUAN'!$E$6,MATCH(C309,'HARGA SATUAN'!$C$7:$C$1492,0),0)),"",OFFSET('HARGA SATUAN'!$E$6,MATCH(C309,'HARGA SATUAN'!$C$7:$C$1492,0),0)))</f>
        <v>0</v>
      </c>
      <c r="F309" s="138" t="str">
        <f t="shared" ca="1" si="14"/>
        <v/>
      </c>
      <c r="G309" s="41">
        <f ca="1">IF(ISERROR(OFFSET('HARGA SATUAN'!$I$6,MATCH(C309,'HARGA SATUAN'!$C$7:$C$1492,0),0)),"",OFFSET('HARGA SATUAN'!$I$6,MATCH(C309,'HARGA SATUAN'!$C$7:$C$1492,0),0))</f>
        <v>0</v>
      </c>
      <c r="H309" s="136" t="str">
        <f ca="1">IF(B309="","",#REF!)</f>
        <v/>
      </c>
      <c r="I309" s="136" t="str">
        <f ca="1">IF(B309="","",#REF!)</f>
        <v/>
      </c>
      <c r="J309" s="136" t="str">
        <f ca="1">IF(B309="","",#REF!)</f>
        <v/>
      </c>
      <c r="K309" s="136" t="str">
        <f ca="1">IF(B309="","",#REF!)</f>
        <v/>
      </c>
      <c r="L309" s="136" t="str">
        <f ca="1">IF(C309="","",#REF!)</f>
        <v/>
      </c>
    </row>
    <row r="310" spans="1:12">
      <c r="A310" s="112">
        <v>299</v>
      </c>
      <c r="B310" s="134" t="str">
        <f t="shared" ca="1" si="12"/>
        <v/>
      </c>
      <c r="C310" s="109" t="str">
        <f t="shared" ca="1" si="13"/>
        <v/>
      </c>
      <c r="D310" s="101" t="str">
        <f ca="1">IF(ISERROR(OFFSET('HARGA SATUAN'!$D$6,MATCH(C310,'HARGA SATUAN'!$C$7:$C$1492,0),0)),"",OFFSET('HARGA SATUAN'!$D$6,MATCH(C310,'HARGA SATUAN'!$C$7:$C$1492,0),0))</f>
        <v/>
      </c>
      <c r="E310" s="101">
        <f ca="1">IF(B310="+","Unit",IF(ISERROR(OFFSET('HARGA SATUAN'!$E$6,MATCH(C310,'HARGA SATUAN'!$C$7:$C$1492,0),0)),"",OFFSET('HARGA SATUAN'!$E$6,MATCH(C310,'HARGA SATUAN'!$C$7:$C$1492,0),0)))</f>
        <v>0</v>
      </c>
      <c r="F310" s="138" t="str">
        <f t="shared" ca="1" si="14"/>
        <v/>
      </c>
      <c r="G310" s="41">
        <f ca="1">IF(ISERROR(OFFSET('HARGA SATUAN'!$I$6,MATCH(C310,'HARGA SATUAN'!$C$7:$C$1492,0),0)),"",OFFSET('HARGA SATUAN'!$I$6,MATCH(C310,'HARGA SATUAN'!$C$7:$C$1492,0),0))</f>
        <v>0</v>
      </c>
      <c r="H310" s="136" t="str">
        <f ca="1">IF(B310="","",#REF!)</f>
        <v/>
      </c>
      <c r="I310" s="136" t="str">
        <f ca="1">IF(B310="","",#REF!)</f>
        <v/>
      </c>
      <c r="J310" s="136" t="str">
        <f ca="1">IF(B310="","",#REF!)</f>
        <v/>
      </c>
      <c r="K310" s="136" t="str">
        <f ca="1">IF(B310="","",#REF!)</f>
        <v/>
      </c>
      <c r="L310" s="136" t="str">
        <f ca="1">IF(C310="","",#REF!)</f>
        <v/>
      </c>
    </row>
    <row r="311" spans="1:12">
      <c r="A311" s="112">
        <v>300</v>
      </c>
      <c r="B311" s="134" t="str">
        <f t="shared" ca="1" si="12"/>
        <v/>
      </c>
      <c r="C311" s="109" t="str">
        <f t="shared" ca="1" si="13"/>
        <v/>
      </c>
      <c r="D311" s="101" t="str">
        <f ca="1">IF(ISERROR(OFFSET('HARGA SATUAN'!$D$6,MATCH(C311,'HARGA SATUAN'!$C$7:$C$1492,0),0)),"",OFFSET('HARGA SATUAN'!$D$6,MATCH(C311,'HARGA SATUAN'!$C$7:$C$1492,0),0))</f>
        <v/>
      </c>
      <c r="E311" s="101">
        <f ca="1">IF(B311="+","Unit",IF(ISERROR(OFFSET('HARGA SATUAN'!$E$6,MATCH(C311,'HARGA SATUAN'!$C$7:$C$1492,0),0)),"",OFFSET('HARGA SATUAN'!$E$6,MATCH(C311,'HARGA SATUAN'!$C$7:$C$1492,0),0)))</f>
        <v>0</v>
      </c>
      <c r="F311" s="138" t="str">
        <f t="shared" ca="1" si="14"/>
        <v/>
      </c>
      <c r="G311" s="41">
        <f ca="1">IF(ISERROR(OFFSET('HARGA SATUAN'!$I$6,MATCH(C311,'HARGA SATUAN'!$C$7:$C$1492,0),0)),"",OFFSET('HARGA SATUAN'!$I$6,MATCH(C311,'HARGA SATUAN'!$C$7:$C$1492,0),0))</f>
        <v>0</v>
      </c>
      <c r="H311" s="136" t="str">
        <f ca="1">IF(B311="","",#REF!)</f>
        <v/>
      </c>
      <c r="I311" s="136" t="str">
        <f ca="1">IF(B311="","",#REF!)</f>
        <v/>
      </c>
      <c r="J311" s="136" t="str">
        <f ca="1">IF(B311="","",#REF!)</f>
        <v/>
      </c>
      <c r="K311" s="136" t="str">
        <f ca="1">IF(B311="","",#REF!)</f>
        <v/>
      </c>
      <c r="L311" s="136" t="str">
        <f ca="1">IF(C311="","",#REF!)</f>
        <v/>
      </c>
    </row>
    <row r="312" spans="1:12">
      <c r="A312" s="112">
        <v>301</v>
      </c>
      <c r="B312" s="134" t="str">
        <f t="shared" ca="1" si="12"/>
        <v/>
      </c>
      <c r="C312" s="109" t="str">
        <f t="shared" ca="1" si="13"/>
        <v/>
      </c>
      <c r="D312" s="101" t="str">
        <f ca="1">IF(ISERROR(OFFSET('HARGA SATUAN'!$D$6,MATCH(C312,'HARGA SATUAN'!$C$7:$C$1492,0),0)),"",OFFSET('HARGA SATUAN'!$D$6,MATCH(C312,'HARGA SATUAN'!$C$7:$C$1492,0),0))</f>
        <v/>
      </c>
      <c r="E312" s="101">
        <f ca="1">IF(B312="+","Unit",IF(ISERROR(OFFSET('HARGA SATUAN'!$E$6,MATCH(C312,'HARGA SATUAN'!$C$7:$C$1492,0),0)),"",OFFSET('HARGA SATUAN'!$E$6,MATCH(C312,'HARGA SATUAN'!$C$7:$C$1492,0),0)))</f>
        <v>0</v>
      </c>
      <c r="F312" s="138" t="str">
        <f t="shared" ca="1" si="14"/>
        <v/>
      </c>
      <c r="G312" s="41">
        <f ca="1">IF(ISERROR(OFFSET('HARGA SATUAN'!$I$6,MATCH(C312,'HARGA SATUAN'!$C$7:$C$1492,0),0)),"",OFFSET('HARGA SATUAN'!$I$6,MATCH(C312,'HARGA SATUAN'!$C$7:$C$1492,0),0))</f>
        <v>0</v>
      </c>
      <c r="H312" s="136" t="str">
        <f ca="1">IF(B312="","",#REF!)</f>
        <v/>
      </c>
      <c r="I312" s="136" t="str">
        <f ca="1">IF(B312="","",#REF!)</f>
        <v/>
      </c>
      <c r="J312" s="136" t="str">
        <f ca="1">IF(B312="","",#REF!)</f>
        <v/>
      </c>
      <c r="K312" s="136" t="str">
        <f ca="1">IF(B312="","",#REF!)</f>
        <v/>
      </c>
      <c r="L312" s="136" t="str">
        <f ca="1">IF(C312="","",#REF!)</f>
        <v/>
      </c>
    </row>
    <row r="313" spans="1:12">
      <c r="A313" s="112">
        <v>302</v>
      </c>
      <c r="B313" s="134" t="str">
        <f t="shared" ca="1" si="12"/>
        <v/>
      </c>
      <c r="C313" s="109" t="str">
        <f t="shared" ca="1" si="13"/>
        <v/>
      </c>
      <c r="D313" s="101" t="str">
        <f ca="1">IF(ISERROR(OFFSET('HARGA SATUAN'!$D$6,MATCH(C313,'HARGA SATUAN'!$C$7:$C$1492,0),0)),"",OFFSET('HARGA SATUAN'!$D$6,MATCH(C313,'HARGA SATUAN'!$C$7:$C$1492,0),0))</f>
        <v/>
      </c>
      <c r="E313" s="101">
        <f ca="1">IF(B313="+","Unit",IF(ISERROR(OFFSET('HARGA SATUAN'!$E$6,MATCH(C313,'HARGA SATUAN'!$C$7:$C$1492,0),0)),"",OFFSET('HARGA SATUAN'!$E$6,MATCH(C313,'HARGA SATUAN'!$C$7:$C$1492,0),0)))</f>
        <v>0</v>
      </c>
      <c r="F313" s="138" t="str">
        <f t="shared" ca="1" si="14"/>
        <v/>
      </c>
      <c r="G313" s="41">
        <f ca="1">IF(ISERROR(OFFSET('HARGA SATUAN'!$I$6,MATCH(C313,'HARGA SATUAN'!$C$7:$C$1492,0),0)),"",OFFSET('HARGA SATUAN'!$I$6,MATCH(C313,'HARGA SATUAN'!$C$7:$C$1492,0),0))</f>
        <v>0</v>
      </c>
      <c r="H313" s="136" t="str">
        <f ca="1">IF(B313="","",#REF!)</f>
        <v/>
      </c>
      <c r="I313" s="136" t="str">
        <f ca="1">IF(B313="","",#REF!)</f>
        <v/>
      </c>
      <c r="J313" s="136" t="str">
        <f ca="1">IF(B313="","",#REF!)</f>
        <v/>
      </c>
      <c r="K313" s="136" t="str">
        <f ca="1">IF(B313="","",#REF!)</f>
        <v/>
      </c>
      <c r="L313" s="136" t="str">
        <f ca="1">IF(C313="","",#REF!)</f>
        <v/>
      </c>
    </row>
    <row r="314" spans="1:12">
      <c r="A314" s="112">
        <v>303</v>
      </c>
      <c r="B314" s="134" t="str">
        <f t="shared" ca="1" si="12"/>
        <v/>
      </c>
      <c r="C314" s="109" t="str">
        <f t="shared" ca="1" si="13"/>
        <v/>
      </c>
      <c r="D314" s="101" t="str">
        <f ca="1">IF(ISERROR(OFFSET('HARGA SATUAN'!$D$6,MATCH(C314,'HARGA SATUAN'!$C$7:$C$1492,0),0)),"",OFFSET('HARGA SATUAN'!$D$6,MATCH(C314,'HARGA SATUAN'!$C$7:$C$1492,0),0))</f>
        <v/>
      </c>
      <c r="E314" s="101">
        <f ca="1">IF(B314="+","Unit",IF(ISERROR(OFFSET('HARGA SATUAN'!$E$6,MATCH(C314,'HARGA SATUAN'!$C$7:$C$1492,0),0)),"",OFFSET('HARGA SATUAN'!$E$6,MATCH(C314,'HARGA SATUAN'!$C$7:$C$1492,0),0)))</f>
        <v>0</v>
      </c>
      <c r="F314" s="138" t="str">
        <f t="shared" ca="1" si="14"/>
        <v/>
      </c>
      <c r="G314" s="41">
        <f ca="1">IF(ISERROR(OFFSET('HARGA SATUAN'!$I$6,MATCH(C314,'HARGA SATUAN'!$C$7:$C$1492,0),0)),"",OFFSET('HARGA SATUAN'!$I$6,MATCH(C314,'HARGA SATUAN'!$C$7:$C$1492,0),0))</f>
        <v>0</v>
      </c>
      <c r="H314" s="136" t="str">
        <f ca="1">IF(B314="","",#REF!)</f>
        <v/>
      </c>
      <c r="I314" s="136" t="str">
        <f ca="1">IF(B314="","",#REF!)</f>
        <v/>
      </c>
      <c r="J314" s="136" t="str">
        <f ca="1">IF(B314="","",#REF!)</f>
        <v/>
      </c>
      <c r="K314" s="136" t="str">
        <f ca="1">IF(B314="","",#REF!)</f>
        <v/>
      </c>
      <c r="L314" s="136" t="str">
        <f ca="1">IF(C314="","",#REF!)</f>
        <v/>
      </c>
    </row>
    <row r="315" spans="1:12">
      <c r="A315" s="112">
        <v>304</v>
      </c>
      <c r="B315" s="134" t="str">
        <f t="shared" ca="1" si="12"/>
        <v/>
      </c>
      <c r="C315" s="109" t="str">
        <f t="shared" ca="1" si="13"/>
        <v/>
      </c>
      <c r="D315" s="101" t="str">
        <f ca="1">IF(ISERROR(OFFSET('HARGA SATUAN'!$D$6,MATCH(C315,'HARGA SATUAN'!$C$7:$C$1492,0),0)),"",OFFSET('HARGA SATUAN'!$D$6,MATCH(C315,'HARGA SATUAN'!$C$7:$C$1492,0),0))</f>
        <v/>
      </c>
      <c r="E315" s="101">
        <f ca="1">IF(B315="+","Unit",IF(ISERROR(OFFSET('HARGA SATUAN'!$E$6,MATCH(C315,'HARGA SATUAN'!$C$7:$C$1492,0),0)),"",OFFSET('HARGA SATUAN'!$E$6,MATCH(C315,'HARGA SATUAN'!$C$7:$C$1492,0),0)))</f>
        <v>0</v>
      </c>
      <c r="F315" s="138" t="str">
        <f t="shared" ca="1" si="14"/>
        <v/>
      </c>
      <c r="G315" s="41">
        <f ca="1">IF(ISERROR(OFFSET('HARGA SATUAN'!$I$6,MATCH(C315,'HARGA SATUAN'!$C$7:$C$1492,0),0)),"",OFFSET('HARGA SATUAN'!$I$6,MATCH(C315,'HARGA SATUAN'!$C$7:$C$1492,0),0))</f>
        <v>0</v>
      </c>
      <c r="H315" s="136" t="str">
        <f ca="1">IF(B315="","",#REF!)</f>
        <v/>
      </c>
      <c r="I315" s="136" t="str">
        <f ca="1">IF(B315="","",#REF!)</f>
        <v/>
      </c>
      <c r="J315" s="136" t="str">
        <f ca="1">IF(B315="","",#REF!)</f>
        <v/>
      </c>
      <c r="K315" s="136" t="str">
        <f ca="1">IF(B315="","",#REF!)</f>
        <v/>
      </c>
      <c r="L315" s="136" t="str">
        <f ca="1">IF(C315="","",#REF!)</f>
        <v/>
      </c>
    </row>
    <row r="316" spans="1:12">
      <c r="A316" s="112">
        <v>305</v>
      </c>
      <c r="B316" s="134" t="str">
        <f t="shared" ca="1" si="12"/>
        <v/>
      </c>
      <c r="C316" s="109" t="str">
        <f t="shared" ca="1" si="13"/>
        <v/>
      </c>
      <c r="D316" s="101" t="str">
        <f ca="1">IF(ISERROR(OFFSET('HARGA SATUAN'!$D$6,MATCH(C316,'HARGA SATUAN'!$C$7:$C$1492,0),0)),"",OFFSET('HARGA SATUAN'!$D$6,MATCH(C316,'HARGA SATUAN'!$C$7:$C$1492,0),0))</f>
        <v/>
      </c>
      <c r="E316" s="101">
        <f ca="1">IF(B316="+","Unit",IF(ISERROR(OFFSET('HARGA SATUAN'!$E$6,MATCH(C316,'HARGA SATUAN'!$C$7:$C$1492,0),0)),"",OFFSET('HARGA SATUAN'!$E$6,MATCH(C316,'HARGA SATUAN'!$C$7:$C$1492,0),0)))</f>
        <v>0</v>
      </c>
      <c r="F316" s="138" t="str">
        <f t="shared" ca="1" si="14"/>
        <v/>
      </c>
      <c r="G316" s="41">
        <f ca="1">IF(ISERROR(OFFSET('HARGA SATUAN'!$I$6,MATCH(C316,'HARGA SATUAN'!$C$7:$C$1492,0),0)),"",OFFSET('HARGA SATUAN'!$I$6,MATCH(C316,'HARGA SATUAN'!$C$7:$C$1492,0),0))</f>
        <v>0</v>
      </c>
      <c r="H316" s="136" t="str">
        <f ca="1">IF(B316="","",#REF!)</f>
        <v/>
      </c>
      <c r="I316" s="136" t="str">
        <f ca="1">IF(B316="","",#REF!)</f>
        <v/>
      </c>
      <c r="J316" s="136" t="str">
        <f ca="1">IF(B316="","",#REF!)</f>
        <v/>
      </c>
      <c r="K316" s="136" t="str">
        <f ca="1">IF(B316="","",#REF!)</f>
        <v/>
      </c>
      <c r="L316" s="136" t="str">
        <f ca="1">IF(C316="","",#REF!)</f>
        <v/>
      </c>
    </row>
    <row r="317" spans="1:12">
      <c r="A317" s="112">
        <v>306</v>
      </c>
      <c r="B317" s="134" t="str">
        <f t="shared" ca="1" si="12"/>
        <v/>
      </c>
      <c r="C317" s="109" t="str">
        <f t="shared" ca="1" si="13"/>
        <v/>
      </c>
      <c r="D317" s="101" t="str">
        <f ca="1">IF(ISERROR(OFFSET('HARGA SATUAN'!$D$6,MATCH(C317,'HARGA SATUAN'!$C$7:$C$1492,0),0)),"",OFFSET('HARGA SATUAN'!$D$6,MATCH(C317,'HARGA SATUAN'!$C$7:$C$1492,0),0))</f>
        <v/>
      </c>
      <c r="E317" s="101">
        <f ca="1">IF(B317="+","Unit",IF(ISERROR(OFFSET('HARGA SATUAN'!$E$6,MATCH(C317,'HARGA SATUAN'!$C$7:$C$1492,0),0)),"",OFFSET('HARGA SATUAN'!$E$6,MATCH(C317,'HARGA SATUAN'!$C$7:$C$1492,0),0)))</f>
        <v>0</v>
      </c>
      <c r="F317" s="138" t="str">
        <f t="shared" ca="1" si="14"/>
        <v/>
      </c>
      <c r="G317" s="41">
        <f ca="1">IF(ISERROR(OFFSET('HARGA SATUAN'!$I$6,MATCH(C317,'HARGA SATUAN'!$C$7:$C$1492,0),0)),"",OFFSET('HARGA SATUAN'!$I$6,MATCH(C317,'HARGA SATUAN'!$C$7:$C$1492,0),0))</f>
        <v>0</v>
      </c>
      <c r="H317" s="136" t="str">
        <f ca="1">IF(B317="","",#REF!)</f>
        <v/>
      </c>
      <c r="I317" s="136" t="str">
        <f ca="1">IF(B317="","",#REF!)</f>
        <v/>
      </c>
      <c r="J317" s="136" t="str">
        <f ca="1">IF(B317="","",#REF!)</f>
        <v/>
      </c>
      <c r="K317" s="136" t="str">
        <f ca="1">IF(B317="","",#REF!)</f>
        <v/>
      </c>
      <c r="L317" s="136" t="str">
        <f ca="1">IF(C317="","",#REF!)</f>
        <v/>
      </c>
    </row>
    <row r="318" spans="1:12">
      <c r="A318" s="112">
        <v>307</v>
      </c>
      <c r="B318" s="134" t="str">
        <f t="shared" ca="1" si="12"/>
        <v/>
      </c>
      <c r="C318" s="109" t="str">
        <f t="shared" ca="1" si="13"/>
        <v/>
      </c>
      <c r="D318" s="101" t="str">
        <f ca="1">IF(ISERROR(OFFSET('HARGA SATUAN'!$D$6,MATCH(C318,'HARGA SATUAN'!$C$7:$C$1492,0),0)),"",OFFSET('HARGA SATUAN'!$D$6,MATCH(C318,'HARGA SATUAN'!$C$7:$C$1492,0),0))</f>
        <v/>
      </c>
      <c r="E318" s="101">
        <f ca="1">IF(B318="+","Unit",IF(ISERROR(OFFSET('HARGA SATUAN'!$E$6,MATCH(C318,'HARGA SATUAN'!$C$7:$C$1492,0),0)),"",OFFSET('HARGA SATUAN'!$E$6,MATCH(C318,'HARGA SATUAN'!$C$7:$C$1492,0),0)))</f>
        <v>0</v>
      </c>
      <c r="F318" s="138" t="str">
        <f t="shared" ca="1" si="14"/>
        <v/>
      </c>
      <c r="G318" s="41">
        <f ca="1">IF(ISERROR(OFFSET('HARGA SATUAN'!$I$6,MATCH(C318,'HARGA SATUAN'!$C$7:$C$1492,0),0)),"",OFFSET('HARGA SATUAN'!$I$6,MATCH(C318,'HARGA SATUAN'!$C$7:$C$1492,0),0))</f>
        <v>0</v>
      </c>
      <c r="H318" s="136" t="str">
        <f ca="1">IF(B318="","",#REF!)</f>
        <v/>
      </c>
      <c r="I318" s="136" t="str">
        <f ca="1">IF(B318="","",#REF!)</f>
        <v/>
      </c>
      <c r="J318" s="136" t="str">
        <f ca="1">IF(B318="","",#REF!)</f>
        <v/>
      </c>
      <c r="K318" s="136" t="str">
        <f ca="1">IF(B318="","",#REF!)</f>
        <v/>
      </c>
      <c r="L318" s="136" t="str">
        <f ca="1">IF(C318="","",#REF!)</f>
        <v/>
      </c>
    </row>
    <row r="319" spans="1:12">
      <c r="A319" s="112">
        <v>308</v>
      </c>
      <c r="B319" s="134" t="str">
        <f t="shared" ca="1" si="12"/>
        <v/>
      </c>
      <c r="C319" s="109" t="str">
        <f t="shared" ca="1" si="13"/>
        <v/>
      </c>
      <c r="D319" s="101" t="str">
        <f ca="1">IF(ISERROR(OFFSET('HARGA SATUAN'!$D$6,MATCH(C319,'HARGA SATUAN'!$C$7:$C$1492,0),0)),"",OFFSET('HARGA SATUAN'!$D$6,MATCH(C319,'HARGA SATUAN'!$C$7:$C$1492,0),0))</f>
        <v/>
      </c>
      <c r="E319" s="101">
        <f ca="1">IF(B319="+","Unit",IF(ISERROR(OFFSET('HARGA SATUAN'!$E$6,MATCH(C319,'HARGA SATUAN'!$C$7:$C$1492,0),0)),"",OFFSET('HARGA SATUAN'!$E$6,MATCH(C319,'HARGA SATUAN'!$C$7:$C$1492,0),0)))</f>
        <v>0</v>
      </c>
      <c r="F319" s="138" t="str">
        <f t="shared" ca="1" si="14"/>
        <v/>
      </c>
      <c r="G319" s="41">
        <f ca="1">IF(ISERROR(OFFSET('HARGA SATUAN'!$I$6,MATCH(C319,'HARGA SATUAN'!$C$7:$C$1492,0),0)),"",OFFSET('HARGA SATUAN'!$I$6,MATCH(C319,'HARGA SATUAN'!$C$7:$C$1492,0),0))</f>
        <v>0</v>
      </c>
      <c r="H319" s="136" t="str">
        <f ca="1">IF(B319="","",#REF!)</f>
        <v/>
      </c>
      <c r="I319" s="136" t="str">
        <f ca="1">IF(B319="","",#REF!)</f>
        <v/>
      </c>
      <c r="J319" s="136" t="str">
        <f ca="1">IF(B319="","",#REF!)</f>
        <v/>
      </c>
      <c r="K319" s="136" t="str">
        <f ca="1">IF(B319="","",#REF!)</f>
        <v/>
      </c>
      <c r="L319" s="136" t="str">
        <f ca="1">IF(C319="","",#REF!)</f>
        <v/>
      </c>
    </row>
    <row r="320" spans="1:12">
      <c r="A320" s="112">
        <v>309</v>
      </c>
      <c r="B320" s="134" t="str">
        <f t="shared" ca="1" si="12"/>
        <v/>
      </c>
      <c r="C320" s="109" t="str">
        <f t="shared" ca="1" si="13"/>
        <v/>
      </c>
      <c r="D320" s="101" t="str">
        <f ca="1">IF(ISERROR(OFFSET('HARGA SATUAN'!$D$6,MATCH(C320,'HARGA SATUAN'!$C$7:$C$1492,0),0)),"",OFFSET('HARGA SATUAN'!$D$6,MATCH(C320,'HARGA SATUAN'!$C$7:$C$1492,0),0))</f>
        <v/>
      </c>
      <c r="E320" s="101">
        <f ca="1">IF(B320="+","Unit",IF(ISERROR(OFFSET('HARGA SATUAN'!$E$6,MATCH(C320,'HARGA SATUAN'!$C$7:$C$1492,0),0)),"",OFFSET('HARGA SATUAN'!$E$6,MATCH(C320,'HARGA SATUAN'!$C$7:$C$1492,0),0)))</f>
        <v>0</v>
      </c>
      <c r="F320" s="138" t="str">
        <f t="shared" ca="1" si="14"/>
        <v/>
      </c>
      <c r="G320" s="41">
        <f ca="1">IF(ISERROR(OFFSET('HARGA SATUAN'!$I$6,MATCH(C320,'HARGA SATUAN'!$C$7:$C$1492,0),0)),"",OFFSET('HARGA SATUAN'!$I$6,MATCH(C320,'HARGA SATUAN'!$C$7:$C$1492,0),0))</f>
        <v>0</v>
      </c>
      <c r="H320" s="136" t="str">
        <f ca="1">IF(B320="","",#REF!)</f>
        <v/>
      </c>
      <c r="I320" s="136" t="str">
        <f ca="1">IF(B320="","",#REF!)</f>
        <v/>
      </c>
      <c r="J320" s="136" t="str">
        <f ca="1">IF(B320="","",#REF!)</f>
        <v/>
      </c>
      <c r="K320" s="136" t="str">
        <f ca="1">IF(B320="","",#REF!)</f>
        <v/>
      </c>
      <c r="L320" s="136" t="str">
        <f ca="1">IF(C320="","",#REF!)</f>
        <v/>
      </c>
    </row>
    <row r="321" spans="1:12">
      <c r="A321" s="112">
        <v>310</v>
      </c>
      <c r="B321" s="134" t="str">
        <f t="shared" ca="1" si="12"/>
        <v/>
      </c>
      <c r="C321" s="109" t="str">
        <f t="shared" ca="1" si="13"/>
        <v/>
      </c>
      <c r="D321" s="101" t="str">
        <f ca="1">IF(ISERROR(OFFSET('HARGA SATUAN'!$D$6,MATCH(C321,'HARGA SATUAN'!$C$7:$C$1492,0),0)),"",OFFSET('HARGA SATUAN'!$D$6,MATCH(C321,'HARGA SATUAN'!$C$7:$C$1492,0),0))</f>
        <v/>
      </c>
      <c r="E321" s="101">
        <f ca="1">IF(B321="+","Unit",IF(ISERROR(OFFSET('HARGA SATUAN'!$E$6,MATCH(C321,'HARGA SATUAN'!$C$7:$C$1492,0),0)),"",OFFSET('HARGA SATUAN'!$E$6,MATCH(C321,'HARGA SATUAN'!$C$7:$C$1492,0),0)))</f>
        <v>0</v>
      </c>
      <c r="F321" s="138" t="str">
        <f t="shared" ca="1" si="14"/>
        <v/>
      </c>
      <c r="G321" s="41">
        <f ca="1">IF(ISERROR(OFFSET('HARGA SATUAN'!$I$6,MATCH(C321,'HARGA SATUAN'!$C$7:$C$1492,0),0)),"",OFFSET('HARGA SATUAN'!$I$6,MATCH(C321,'HARGA SATUAN'!$C$7:$C$1492,0),0))</f>
        <v>0</v>
      </c>
      <c r="H321" s="136" t="str">
        <f ca="1">IF(B321="","",#REF!)</f>
        <v/>
      </c>
      <c r="I321" s="136" t="str">
        <f ca="1">IF(B321="","",#REF!)</f>
        <v/>
      </c>
      <c r="J321" s="136" t="str">
        <f ca="1">IF(B321="","",#REF!)</f>
        <v/>
      </c>
      <c r="K321" s="136" t="str">
        <f ca="1">IF(B321="","",#REF!)</f>
        <v/>
      </c>
      <c r="L321" s="136" t="str">
        <f ca="1">IF(C321="","",#REF!)</f>
        <v/>
      </c>
    </row>
    <row r="322" spans="1:12">
      <c r="A322" s="112">
        <v>311</v>
      </c>
      <c r="B322" s="134" t="str">
        <f t="shared" ca="1" si="12"/>
        <v/>
      </c>
      <c r="C322" s="109" t="str">
        <f t="shared" ca="1" si="13"/>
        <v/>
      </c>
      <c r="D322" s="101" t="str">
        <f ca="1">IF(ISERROR(OFFSET('HARGA SATUAN'!$D$6,MATCH(C322,'HARGA SATUAN'!$C$7:$C$1492,0),0)),"",OFFSET('HARGA SATUAN'!$D$6,MATCH(C322,'HARGA SATUAN'!$C$7:$C$1492,0),0))</f>
        <v/>
      </c>
      <c r="E322" s="101">
        <f ca="1">IF(B322="+","Unit",IF(ISERROR(OFFSET('HARGA SATUAN'!$E$6,MATCH(C322,'HARGA SATUAN'!$C$7:$C$1492,0),0)),"",OFFSET('HARGA SATUAN'!$E$6,MATCH(C322,'HARGA SATUAN'!$C$7:$C$1492,0),0)))</f>
        <v>0</v>
      </c>
      <c r="F322" s="138" t="str">
        <f t="shared" ca="1" si="14"/>
        <v/>
      </c>
      <c r="G322" s="41">
        <f ca="1">IF(ISERROR(OFFSET('HARGA SATUAN'!$I$6,MATCH(C322,'HARGA SATUAN'!$C$7:$C$1492,0),0)),"",OFFSET('HARGA SATUAN'!$I$6,MATCH(C322,'HARGA SATUAN'!$C$7:$C$1492,0),0))</f>
        <v>0</v>
      </c>
      <c r="H322" s="136" t="str">
        <f ca="1">IF(B322="","",#REF!)</f>
        <v/>
      </c>
      <c r="I322" s="136" t="str">
        <f ca="1">IF(B322="","",#REF!)</f>
        <v/>
      </c>
      <c r="J322" s="136" t="str">
        <f ca="1">IF(B322="","",#REF!)</f>
        <v/>
      </c>
      <c r="K322" s="136" t="str">
        <f ca="1">IF(B322="","",#REF!)</f>
        <v/>
      </c>
      <c r="L322" s="136" t="str">
        <f ca="1">IF(C322="","",#REF!)</f>
        <v/>
      </c>
    </row>
    <row r="323" spans="1:12">
      <c r="A323" s="112">
        <v>312</v>
      </c>
      <c r="B323" s="134" t="str">
        <f t="shared" ca="1" si="12"/>
        <v/>
      </c>
      <c r="C323" s="109" t="str">
        <f t="shared" ca="1" si="13"/>
        <v/>
      </c>
      <c r="D323" s="101" t="str">
        <f ca="1">IF(ISERROR(OFFSET('HARGA SATUAN'!$D$6,MATCH(C323,'HARGA SATUAN'!$C$7:$C$1492,0),0)),"",OFFSET('HARGA SATUAN'!$D$6,MATCH(C323,'HARGA SATUAN'!$C$7:$C$1492,0),0))</f>
        <v/>
      </c>
      <c r="E323" s="101">
        <f ca="1">IF(B323="+","Unit",IF(ISERROR(OFFSET('HARGA SATUAN'!$E$6,MATCH(C323,'HARGA SATUAN'!$C$7:$C$1492,0),0)),"",OFFSET('HARGA SATUAN'!$E$6,MATCH(C323,'HARGA SATUAN'!$C$7:$C$1492,0),0)))</f>
        <v>0</v>
      </c>
      <c r="F323" s="138" t="str">
        <f t="shared" ca="1" si="14"/>
        <v/>
      </c>
      <c r="G323" s="41">
        <f ca="1">IF(ISERROR(OFFSET('HARGA SATUAN'!$I$6,MATCH(C323,'HARGA SATUAN'!$C$7:$C$1492,0),0)),"",OFFSET('HARGA SATUAN'!$I$6,MATCH(C323,'HARGA SATUAN'!$C$7:$C$1492,0),0))</f>
        <v>0</v>
      </c>
      <c r="H323" s="136" t="str">
        <f ca="1">IF(B323="","",#REF!)</f>
        <v/>
      </c>
      <c r="I323" s="136" t="str">
        <f ca="1">IF(B323="","",#REF!)</f>
        <v/>
      </c>
      <c r="J323" s="136" t="str">
        <f ca="1">IF(B323="","",#REF!)</f>
        <v/>
      </c>
      <c r="K323" s="136" t="str">
        <f ca="1">IF(B323="","",#REF!)</f>
        <v/>
      </c>
      <c r="L323" s="136" t="str">
        <f ca="1">IF(C323="","",#REF!)</f>
        <v/>
      </c>
    </row>
    <row r="324" spans="1:12">
      <c r="A324" s="112">
        <v>313</v>
      </c>
      <c r="B324" s="134" t="str">
        <f t="shared" ca="1" si="12"/>
        <v/>
      </c>
      <c r="C324" s="109" t="str">
        <f t="shared" ca="1" si="13"/>
        <v/>
      </c>
      <c r="D324" s="101" t="str">
        <f ca="1">IF(ISERROR(OFFSET('HARGA SATUAN'!$D$6,MATCH(C324,'HARGA SATUAN'!$C$7:$C$1492,0),0)),"",OFFSET('HARGA SATUAN'!$D$6,MATCH(C324,'HARGA SATUAN'!$C$7:$C$1492,0),0))</f>
        <v/>
      </c>
      <c r="E324" s="101">
        <f ca="1">IF(B324="+","Unit",IF(ISERROR(OFFSET('HARGA SATUAN'!$E$6,MATCH(C324,'HARGA SATUAN'!$C$7:$C$1492,0),0)),"",OFFSET('HARGA SATUAN'!$E$6,MATCH(C324,'HARGA SATUAN'!$C$7:$C$1492,0),0)))</f>
        <v>0</v>
      </c>
      <c r="F324" s="138" t="str">
        <f t="shared" ca="1" si="14"/>
        <v/>
      </c>
      <c r="G324" s="41">
        <f ca="1">IF(ISERROR(OFFSET('HARGA SATUAN'!$I$6,MATCH(C324,'HARGA SATUAN'!$C$7:$C$1492,0),0)),"",OFFSET('HARGA SATUAN'!$I$6,MATCH(C324,'HARGA SATUAN'!$C$7:$C$1492,0),0))</f>
        <v>0</v>
      </c>
      <c r="H324" s="136" t="str">
        <f ca="1">IF(B324="","",#REF!)</f>
        <v/>
      </c>
      <c r="I324" s="136" t="str">
        <f ca="1">IF(B324="","",#REF!)</f>
        <v/>
      </c>
      <c r="J324" s="136" t="str">
        <f ca="1">IF(B324="","",#REF!)</f>
        <v/>
      </c>
      <c r="K324" s="136" t="str">
        <f ca="1">IF(B324="","",#REF!)</f>
        <v/>
      </c>
      <c r="L324" s="136" t="str">
        <f ca="1">IF(C324="","",#REF!)</f>
        <v/>
      </c>
    </row>
    <row r="325" spans="1:12">
      <c r="A325" s="112">
        <v>314</v>
      </c>
      <c r="B325" s="134" t="str">
        <f t="shared" ca="1" si="12"/>
        <v/>
      </c>
      <c r="C325" s="109" t="str">
        <f t="shared" ca="1" si="13"/>
        <v/>
      </c>
      <c r="D325" s="101" t="str">
        <f ca="1">IF(ISERROR(OFFSET('HARGA SATUAN'!$D$6,MATCH(C325,'HARGA SATUAN'!$C$7:$C$1492,0),0)),"",OFFSET('HARGA SATUAN'!$D$6,MATCH(C325,'HARGA SATUAN'!$C$7:$C$1492,0),0))</f>
        <v/>
      </c>
      <c r="E325" s="101">
        <f ca="1">IF(B325="+","Unit",IF(ISERROR(OFFSET('HARGA SATUAN'!$E$6,MATCH(C325,'HARGA SATUAN'!$C$7:$C$1492,0),0)),"",OFFSET('HARGA SATUAN'!$E$6,MATCH(C325,'HARGA SATUAN'!$C$7:$C$1492,0),0)))</f>
        <v>0</v>
      </c>
      <c r="F325" s="138" t="str">
        <f t="shared" ca="1" si="14"/>
        <v/>
      </c>
      <c r="G325" s="41">
        <f ca="1">IF(ISERROR(OFFSET('HARGA SATUAN'!$I$6,MATCH(C325,'HARGA SATUAN'!$C$7:$C$1492,0),0)),"",OFFSET('HARGA SATUAN'!$I$6,MATCH(C325,'HARGA SATUAN'!$C$7:$C$1492,0),0))</f>
        <v>0</v>
      </c>
      <c r="H325" s="136" t="str">
        <f ca="1">IF(B325="","",#REF!)</f>
        <v/>
      </c>
      <c r="I325" s="136" t="str">
        <f ca="1">IF(B325="","",#REF!)</f>
        <v/>
      </c>
      <c r="J325" s="136" t="str">
        <f ca="1">IF(B325="","",#REF!)</f>
        <v/>
      </c>
      <c r="K325" s="136" t="str">
        <f ca="1">IF(B325="","",#REF!)</f>
        <v/>
      </c>
      <c r="L325" s="136" t="str">
        <f ca="1">IF(C325="","",#REF!)</f>
        <v/>
      </c>
    </row>
    <row r="326" spans="1:12">
      <c r="A326" s="112">
        <v>315</v>
      </c>
      <c r="B326" s="134" t="str">
        <f t="shared" ca="1" si="12"/>
        <v/>
      </c>
      <c r="C326" s="109" t="str">
        <f t="shared" ca="1" si="13"/>
        <v/>
      </c>
      <c r="D326" s="101" t="str">
        <f ca="1">IF(ISERROR(OFFSET('HARGA SATUAN'!$D$6,MATCH(C326,'HARGA SATUAN'!$C$7:$C$1492,0),0)),"",OFFSET('HARGA SATUAN'!$D$6,MATCH(C326,'HARGA SATUAN'!$C$7:$C$1492,0),0))</f>
        <v/>
      </c>
      <c r="E326" s="101">
        <f ca="1">IF(B326="+","Unit",IF(ISERROR(OFFSET('HARGA SATUAN'!$E$6,MATCH(C326,'HARGA SATUAN'!$C$7:$C$1492,0),0)),"",OFFSET('HARGA SATUAN'!$E$6,MATCH(C326,'HARGA SATUAN'!$C$7:$C$1492,0),0)))</f>
        <v>0</v>
      </c>
      <c r="F326" s="138" t="str">
        <f t="shared" ca="1" si="14"/>
        <v/>
      </c>
      <c r="G326" s="41">
        <f ca="1">IF(ISERROR(OFFSET('HARGA SATUAN'!$I$6,MATCH(C326,'HARGA SATUAN'!$C$7:$C$1492,0),0)),"",OFFSET('HARGA SATUAN'!$I$6,MATCH(C326,'HARGA SATUAN'!$C$7:$C$1492,0),0))</f>
        <v>0</v>
      </c>
      <c r="H326" s="136" t="str">
        <f ca="1">IF(B326="","",#REF!)</f>
        <v/>
      </c>
      <c r="I326" s="136" t="str">
        <f ca="1">IF(B326="","",#REF!)</f>
        <v/>
      </c>
      <c r="J326" s="136" t="str">
        <f ca="1">IF(B326="","",#REF!)</f>
        <v/>
      </c>
      <c r="K326" s="136" t="str">
        <f ca="1">IF(B326="","",#REF!)</f>
        <v/>
      </c>
      <c r="L326" s="136" t="str">
        <f ca="1">IF(C326="","",#REF!)</f>
        <v/>
      </c>
    </row>
    <row r="327" spans="1:12">
      <c r="A327" s="112">
        <v>316</v>
      </c>
      <c r="B327" s="134" t="str">
        <f t="shared" ca="1" si="12"/>
        <v/>
      </c>
      <c r="C327" s="109" t="str">
        <f t="shared" ca="1" si="13"/>
        <v/>
      </c>
      <c r="D327" s="101" t="str">
        <f ca="1">IF(ISERROR(OFFSET('HARGA SATUAN'!$D$6,MATCH(C327,'HARGA SATUAN'!$C$7:$C$1492,0),0)),"",OFFSET('HARGA SATUAN'!$D$6,MATCH(C327,'HARGA SATUAN'!$C$7:$C$1492,0),0))</f>
        <v/>
      </c>
      <c r="E327" s="101">
        <f ca="1">IF(B327="+","Unit",IF(ISERROR(OFFSET('HARGA SATUAN'!$E$6,MATCH(C327,'HARGA SATUAN'!$C$7:$C$1492,0),0)),"",OFFSET('HARGA SATUAN'!$E$6,MATCH(C327,'HARGA SATUAN'!$C$7:$C$1492,0),0)))</f>
        <v>0</v>
      </c>
      <c r="F327" s="138" t="str">
        <f t="shared" ca="1" si="14"/>
        <v/>
      </c>
      <c r="G327" s="41">
        <f ca="1">IF(ISERROR(OFFSET('HARGA SATUAN'!$I$6,MATCH(C327,'HARGA SATUAN'!$C$7:$C$1492,0),0)),"",OFFSET('HARGA SATUAN'!$I$6,MATCH(C327,'HARGA SATUAN'!$C$7:$C$1492,0),0))</f>
        <v>0</v>
      </c>
      <c r="H327" s="136" t="str">
        <f ca="1">IF(B327="","",#REF!)</f>
        <v/>
      </c>
      <c r="I327" s="136" t="str">
        <f ca="1">IF(B327="","",#REF!)</f>
        <v/>
      </c>
      <c r="J327" s="136" t="str">
        <f ca="1">IF(B327="","",#REF!)</f>
        <v/>
      </c>
      <c r="K327" s="136" t="str">
        <f ca="1">IF(B327="","",#REF!)</f>
        <v/>
      </c>
      <c r="L327" s="136" t="str">
        <f ca="1">IF(C327="","",#REF!)</f>
        <v/>
      </c>
    </row>
    <row r="328" spans="1:12">
      <c r="A328" s="112">
        <v>317</v>
      </c>
      <c r="B328" s="134" t="str">
        <f t="shared" ca="1" si="12"/>
        <v/>
      </c>
      <c r="C328" s="109" t="str">
        <f t="shared" ca="1" si="13"/>
        <v/>
      </c>
      <c r="D328" s="101" t="str">
        <f ca="1">IF(ISERROR(OFFSET('HARGA SATUAN'!$D$6,MATCH(C328,'HARGA SATUAN'!$C$7:$C$1492,0),0)),"",OFFSET('HARGA SATUAN'!$D$6,MATCH(C328,'HARGA SATUAN'!$C$7:$C$1492,0),0))</f>
        <v/>
      </c>
      <c r="E328" s="101">
        <f ca="1">IF(B328="+","Unit",IF(ISERROR(OFFSET('HARGA SATUAN'!$E$6,MATCH(C328,'HARGA SATUAN'!$C$7:$C$1492,0),0)),"",OFFSET('HARGA SATUAN'!$E$6,MATCH(C328,'HARGA SATUAN'!$C$7:$C$1492,0),0)))</f>
        <v>0</v>
      </c>
      <c r="F328" s="138" t="str">
        <f t="shared" ca="1" si="14"/>
        <v/>
      </c>
      <c r="G328" s="41">
        <f ca="1">IF(ISERROR(OFFSET('HARGA SATUAN'!$I$6,MATCH(C328,'HARGA SATUAN'!$C$7:$C$1492,0),0)),"",OFFSET('HARGA SATUAN'!$I$6,MATCH(C328,'HARGA SATUAN'!$C$7:$C$1492,0),0))</f>
        <v>0</v>
      </c>
      <c r="H328" s="136" t="str">
        <f ca="1">IF(B328="","",#REF!)</f>
        <v/>
      </c>
      <c r="I328" s="136" t="str">
        <f ca="1">IF(B328="","",#REF!)</f>
        <v/>
      </c>
      <c r="J328" s="136" t="str">
        <f ca="1">IF(B328="","",#REF!)</f>
        <v/>
      </c>
      <c r="K328" s="136" t="str">
        <f ca="1">IF(B328="","",#REF!)</f>
        <v/>
      </c>
      <c r="L328" s="136" t="str">
        <f ca="1">IF(C328="","",#REF!)</f>
        <v/>
      </c>
    </row>
    <row r="329" spans="1:12">
      <c r="A329" s="112">
        <v>318</v>
      </c>
      <c r="B329" s="134" t="str">
        <f t="shared" ca="1" si="12"/>
        <v/>
      </c>
      <c r="C329" s="109" t="str">
        <f t="shared" ca="1" si="13"/>
        <v/>
      </c>
      <c r="D329" s="101" t="str">
        <f ca="1">IF(ISERROR(OFFSET('HARGA SATUAN'!$D$6,MATCH(C329,'HARGA SATUAN'!$C$7:$C$1492,0),0)),"",OFFSET('HARGA SATUAN'!$D$6,MATCH(C329,'HARGA SATUAN'!$C$7:$C$1492,0),0))</f>
        <v/>
      </c>
      <c r="E329" s="101">
        <f ca="1">IF(B329="+","Unit",IF(ISERROR(OFFSET('HARGA SATUAN'!$E$6,MATCH(C329,'HARGA SATUAN'!$C$7:$C$1492,0),0)),"",OFFSET('HARGA SATUAN'!$E$6,MATCH(C329,'HARGA SATUAN'!$C$7:$C$1492,0),0)))</f>
        <v>0</v>
      </c>
      <c r="F329" s="138" t="str">
        <f t="shared" ca="1" si="14"/>
        <v/>
      </c>
      <c r="G329" s="41">
        <f ca="1">IF(ISERROR(OFFSET('HARGA SATUAN'!$I$6,MATCH(C329,'HARGA SATUAN'!$C$7:$C$1492,0),0)),"",OFFSET('HARGA SATUAN'!$I$6,MATCH(C329,'HARGA SATUAN'!$C$7:$C$1492,0),0))</f>
        <v>0</v>
      </c>
      <c r="H329" s="136" t="str">
        <f ca="1">IF(B329="","",#REF!)</f>
        <v/>
      </c>
      <c r="I329" s="136" t="str">
        <f ca="1">IF(B329="","",#REF!)</f>
        <v/>
      </c>
      <c r="J329" s="136" t="str">
        <f ca="1">IF(B329="","",#REF!)</f>
        <v/>
      </c>
      <c r="K329" s="136" t="str">
        <f ca="1">IF(B329="","",#REF!)</f>
        <v/>
      </c>
      <c r="L329" s="136" t="str">
        <f ca="1">IF(C329="","",#REF!)</f>
        <v/>
      </c>
    </row>
    <row r="330" spans="1:12">
      <c r="A330" s="112">
        <v>319</v>
      </c>
      <c r="B330" s="134" t="str">
        <f t="shared" ca="1" si="12"/>
        <v/>
      </c>
      <c r="C330" s="109" t="str">
        <f t="shared" ca="1" si="13"/>
        <v/>
      </c>
      <c r="D330" s="101" t="str">
        <f ca="1">IF(ISERROR(OFFSET('HARGA SATUAN'!$D$6,MATCH(C330,'HARGA SATUAN'!$C$7:$C$1492,0),0)),"",OFFSET('HARGA SATUAN'!$D$6,MATCH(C330,'HARGA SATUAN'!$C$7:$C$1492,0),0))</f>
        <v/>
      </c>
      <c r="E330" s="101">
        <f ca="1">IF(B330="+","Unit",IF(ISERROR(OFFSET('HARGA SATUAN'!$E$6,MATCH(C330,'HARGA SATUAN'!$C$7:$C$1492,0),0)),"",OFFSET('HARGA SATUAN'!$E$6,MATCH(C330,'HARGA SATUAN'!$C$7:$C$1492,0),0)))</f>
        <v>0</v>
      </c>
      <c r="F330" s="138" t="str">
        <f t="shared" ca="1" si="14"/>
        <v/>
      </c>
      <c r="G330" s="41">
        <f ca="1">IF(ISERROR(OFFSET('HARGA SATUAN'!$I$6,MATCH(C330,'HARGA SATUAN'!$C$7:$C$1492,0),0)),"",OFFSET('HARGA SATUAN'!$I$6,MATCH(C330,'HARGA SATUAN'!$C$7:$C$1492,0),0))</f>
        <v>0</v>
      </c>
      <c r="H330" s="136" t="str">
        <f ca="1">IF(B330="","",#REF!)</f>
        <v/>
      </c>
      <c r="I330" s="136" t="str">
        <f ca="1">IF(B330="","",#REF!)</f>
        <v/>
      </c>
      <c r="J330" s="136" t="str">
        <f ca="1">IF(B330="","",#REF!)</f>
        <v/>
      </c>
      <c r="K330" s="136" t="str">
        <f ca="1">IF(B330="","",#REF!)</f>
        <v/>
      </c>
      <c r="L330" s="136" t="str">
        <f ca="1">IF(C330="","",#REF!)</f>
        <v/>
      </c>
    </row>
    <row r="331" spans="1:12">
      <c r="A331" s="112">
        <v>320</v>
      </c>
      <c r="B331" s="134" t="str">
        <f t="shared" ca="1" si="12"/>
        <v/>
      </c>
      <c r="C331" s="109" t="str">
        <f t="shared" ca="1" si="13"/>
        <v/>
      </c>
      <c r="D331" s="101" t="str">
        <f ca="1">IF(ISERROR(OFFSET('HARGA SATUAN'!$D$6,MATCH(C331,'HARGA SATUAN'!$C$7:$C$1492,0),0)),"",OFFSET('HARGA SATUAN'!$D$6,MATCH(C331,'HARGA SATUAN'!$C$7:$C$1492,0),0))</f>
        <v/>
      </c>
      <c r="E331" s="101">
        <f ca="1">IF(B331="+","Unit",IF(ISERROR(OFFSET('HARGA SATUAN'!$E$6,MATCH(C331,'HARGA SATUAN'!$C$7:$C$1492,0),0)),"",OFFSET('HARGA SATUAN'!$E$6,MATCH(C331,'HARGA SATUAN'!$C$7:$C$1492,0),0)))</f>
        <v>0</v>
      </c>
      <c r="F331" s="138" t="str">
        <f t="shared" ca="1" si="14"/>
        <v/>
      </c>
      <c r="G331" s="41">
        <f ca="1">IF(ISERROR(OFFSET('HARGA SATUAN'!$I$6,MATCH(C331,'HARGA SATUAN'!$C$7:$C$1492,0),0)),"",OFFSET('HARGA SATUAN'!$I$6,MATCH(C331,'HARGA SATUAN'!$C$7:$C$1492,0),0))</f>
        <v>0</v>
      </c>
      <c r="H331" s="136" t="str">
        <f ca="1">IF(B331="","",#REF!)</f>
        <v/>
      </c>
      <c r="I331" s="136" t="str">
        <f ca="1">IF(B331="","",#REF!)</f>
        <v/>
      </c>
      <c r="J331" s="136" t="str">
        <f ca="1">IF(B331="","",#REF!)</f>
        <v/>
      </c>
      <c r="K331" s="136" t="str">
        <f ca="1">IF(B331="","",#REF!)</f>
        <v/>
      </c>
      <c r="L331" s="136" t="str">
        <f ca="1">IF(C331="","",#REF!)</f>
        <v/>
      </c>
    </row>
    <row r="332" spans="1:12">
      <c r="A332" s="112">
        <v>321</v>
      </c>
      <c r="B332" s="134" t="str">
        <f t="shared" ca="1" si="12"/>
        <v/>
      </c>
      <c r="C332" s="109" t="str">
        <f t="shared" ca="1" si="13"/>
        <v/>
      </c>
      <c r="D332" s="101" t="str">
        <f ca="1">IF(ISERROR(OFFSET('HARGA SATUAN'!$D$6,MATCH(C332,'HARGA SATUAN'!$C$7:$C$1492,0),0)),"",OFFSET('HARGA SATUAN'!$D$6,MATCH(C332,'HARGA SATUAN'!$C$7:$C$1492,0),0))</f>
        <v/>
      </c>
      <c r="E332" s="101">
        <f ca="1">IF(B332="+","Unit",IF(ISERROR(OFFSET('HARGA SATUAN'!$E$6,MATCH(C332,'HARGA SATUAN'!$C$7:$C$1492,0),0)),"",OFFSET('HARGA SATUAN'!$E$6,MATCH(C332,'HARGA SATUAN'!$C$7:$C$1492,0),0)))</f>
        <v>0</v>
      </c>
      <c r="F332" s="138" t="str">
        <f t="shared" ca="1" si="14"/>
        <v/>
      </c>
      <c r="G332" s="41">
        <f ca="1">IF(ISERROR(OFFSET('HARGA SATUAN'!$I$6,MATCH(C332,'HARGA SATUAN'!$C$7:$C$1492,0),0)),"",OFFSET('HARGA SATUAN'!$I$6,MATCH(C332,'HARGA SATUAN'!$C$7:$C$1492,0),0))</f>
        <v>0</v>
      </c>
      <c r="H332" s="136" t="str">
        <f ca="1">IF(B332="","",#REF!)</f>
        <v/>
      </c>
      <c r="I332" s="136" t="str">
        <f ca="1">IF(B332="","",#REF!)</f>
        <v/>
      </c>
      <c r="J332" s="136" t="str">
        <f ca="1">IF(B332="","",#REF!)</f>
        <v/>
      </c>
      <c r="K332" s="136" t="str">
        <f ca="1">IF(B332="","",#REF!)</f>
        <v/>
      </c>
      <c r="L332" s="136" t="str">
        <f ca="1">IF(C332="","",#REF!)</f>
        <v/>
      </c>
    </row>
    <row r="333" spans="1:12">
      <c r="A333" s="112">
        <v>322</v>
      </c>
      <c r="B333" s="134" t="str">
        <f t="shared" ref="B333:B396" ca="1" si="15">IF(C333="","",A333)</f>
        <v/>
      </c>
      <c r="C333" s="109" t="str">
        <f t="shared" ref="C333:C396" ca="1" si="16">IF(ISERROR(OFFSET($C$713,MATCH(A333,$F$714:$F$1320,0),0)),"",OFFSET($C$713,MATCH(A333,$F$714:$F$1320,0),0))</f>
        <v/>
      </c>
      <c r="D333" s="101" t="str">
        <f ca="1">IF(ISERROR(OFFSET('HARGA SATUAN'!$D$6,MATCH(C333,'HARGA SATUAN'!$C$7:$C$1492,0),0)),"",OFFSET('HARGA SATUAN'!$D$6,MATCH(C333,'HARGA SATUAN'!$C$7:$C$1492,0),0))</f>
        <v/>
      </c>
      <c r="E333" s="101">
        <f ca="1">IF(B333="+","Unit",IF(ISERROR(OFFSET('HARGA SATUAN'!$E$6,MATCH(C333,'HARGA SATUAN'!$C$7:$C$1492,0),0)),"",OFFSET('HARGA SATUAN'!$E$6,MATCH(C333,'HARGA SATUAN'!$C$7:$C$1492,0),0)))</f>
        <v>0</v>
      </c>
      <c r="F333" s="138" t="str">
        <f t="shared" ref="F333:F396" ca="1" si="17">IF(ISERROR(OFFSET($D$713,MATCH(A333,$F$714:$F$1320,0),0)),"",OFFSET($D$713,MATCH(A333,$F$714:$F$1320,0),0))</f>
        <v/>
      </c>
      <c r="G333" s="41">
        <f ca="1">IF(ISERROR(OFFSET('HARGA SATUAN'!$I$6,MATCH(C333,'HARGA SATUAN'!$C$7:$C$1492,0),0)),"",OFFSET('HARGA SATUAN'!$I$6,MATCH(C333,'HARGA SATUAN'!$C$7:$C$1492,0),0))</f>
        <v>0</v>
      </c>
      <c r="H333" s="136" t="str">
        <f ca="1">IF(B333="","",#REF!)</f>
        <v/>
      </c>
      <c r="I333" s="136" t="str">
        <f ca="1">IF(B333="","",#REF!)</f>
        <v/>
      </c>
      <c r="J333" s="136" t="str">
        <f ca="1">IF(B333="","",#REF!)</f>
        <v/>
      </c>
      <c r="K333" s="136" t="str">
        <f ca="1">IF(B333="","",#REF!)</f>
        <v/>
      </c>
      <c r="L333" s="136" t="str">
        <f ca="1">IF(C333="","",#REF!)</f>
        <v/>
      </c>
    </row>
    <row r="334" spans="1:12">
      <c r="A334" s="112">
        <v>323</v>
      </c>
      <c r="B334" s="134" t="str">
        <f t="shared" ca="1" si="15"/>
        <v/>
      </c>
      <c r="C334" s="109" t="str">
        <f t="shared" ca="1" si="16"/>
        <v/>
      </c>
      <c r="D334" s="101" t="str">
        <f ca="1">IF(ISERROR(OFFSET('HARGA SATUAN'!$D$6,MATCH(C334,'HARGA SATUAN'!$C$7:$C$1492,0),0)),"",OFFSET('HARGA SATUAN'!$D$6,MATCH(C334,'HARGA SATUAN'!$C$7:$C$1492,0),0))</f>
        <v/>
      </c>
      <c r="E334" s="101">
        <f ca="1">IF(B334="+","Unit",IF(ISERROR(OFFSET('HARGA SATUAN'!$E$6,MATCH(C334,'HARGA SATUAN'!$C$7:$C$1492,0),0)),"",OFFSET('HARGA SATUAN'!$E$6,MATCH(C334,'HARGA SATUAN'!$C$7:$C$1492,0),0)))</f>
        <v>0</v>
      </c>
      <c r="F334" s="138" t="str">
        <f t="shared" ca="1" si="17"/>
        <v/>
      </c>
      <c r="G334" s="41">
        <f ca="1">IF(ISERROR(OFFSET('HARGA SATUAN'!$I$6,MATCH(C334,'HARGA SATUAN'!$C$7:$C$1492,0),0)),"",OFFSET('HARGA SATUAN'!$I$6,MATCH(C334,'HARGA SATUAN'!$C$7:$C$1492,0),0))</f>
        <v>0</v>
      </c>
      <c r="H334" s="136" t="str">
        <f ca="1">IF(B334="","",#REF!)</f>
        <v/>
      </c>
      <c r="I334" s="136" t="str">
        <f ca="1">IF(B334="","",#REF!)</f>
        <v/>
      </c>
      <c r="J334" s="136" t="str">
        <f ca="1">IF(B334="","",#REF!)</f>
        <v/>
      </c>
      <c r="K334" s="136" t="str">
        <f ca="1">IF(B334="","",#REF!)</f>
        <v/>
      </c>
      <c r="L334" s="136" t="str">
        <f ca="1">IF(C334="","",#REF!)</f>
        <v/>
      </c>
    </row>
    <row r="335" spans="1:12">
      <c r="A335" s="112">
        <v>324</v>
      </c>
      <c r="B335" s="134" t="str">
        <f t="shared" ca="1" si="15"/>
        <v/>
      </c>
      <c r="C335" s="109" t="str">
        <f t="shared" ca="1" si="16"/>
        <v/>
      </c>
      <c r="D335" s="101" t="str">
        <f ca="1">IF(ISERROR(OFFSET('HARGA SATUAN'!$D$6,MATCH(C335,'HARGA SATUAN'!$C$7:$C$1492,0),0)),"",OFFSET('HARGA SATUAN'!$D$6,MATCH(C335,'HARGA SATUAN'!$C$7:$C$1492,0),0))</f>
        <v/>
      </c>
      <c r="E335" s="101">
        <f ca="1">IF(B335="+","Unit",IF(ISERROR(OFFSET('HARGA SATUAN'!$E$6,MATCH(C335,'HARGA SATUAN'!$C$7:$C$1492,0),0)),"",OFFSET('HARGA SATUAN'!$E$6,MATCH(C335,'HARGA SATUAN'!$C$7:$C$1492,0),0)))</f>
        <v>0</v>
      </c>
      <c r="F335" s="138" t="str">
        <f t="shared" ca="1" si="17"/>
        <v/>
      </c>
      <c r="G335" s="41">
        <f ca="1">IF(ISERROR(OFFSET('HARGA SATUAN'!$I$6,MATCH(C335,'HARGA SATUAN'!$C$7:$C$1492,0),0)),"",OFFSET('HARGA SATUAN'!$I$6,MATCH(C335,'HARGA SATUAN'!$C$7:$C$1492,0),0))</f>
        <v>0</v>
      </c>
      <c r="H335" s="136" t="str">
        <f ca="1">IF(B335="","",#REF!)</f>
        <v/>
      </c>
      <c r="I335" s="136" t="str">
        <f ca="1">IF(B335="","",#REF!)</f>
        <v/>
      </c>
      <c r="J335" s="136" t="str">
        <f ca="1">IF(B335="","",#REF!)</f>
        <v/>
      </c>
      <c r="K335" s="136" t="str">
        <f ca="1">IF(B335="","",#REF!)</f>
        <v/>
      </c>
      <c r="L335" s="136" t="str">
        <f ca="1">IF(C335="","",#REF!)</f>
        <v/>
      </c>
    </row>
    <row r="336" spans="1:12">
      <c r="A336" s="112">
        <v>325</v>
      </c>
      <c r="B336" s="134" t="str">
        <f t="shared" ca="1" si="15"/>
        <v/>
      </c>
      <c r="C336" s="109" t="str">
        <f t="shared" ca="1" si="16"/>
        <v/>
      </c>
      <c r="D336" s="101" t="str">
        <f ca="1">IF(ISERROR(OFFSET('HARGA SATUAN'!$D$6,MATCH(C336,'HARGA SATUAN'!$C$7:$C$1492,0),0)),"",OFFSET('HARGA SATUAN'!$D$6,MATCH(C336,'HARGA SATUAN'!$C$7:$C$1492,0),0))</f>
        <v/>
      </c>
      <c r="E336" s="101">
        <f ca="1">IF(B336="+","Unit",IF(ISERROR(OFFSET('HARGA SATUAN'!$E$6,MATCH(C336,'HARGA SATUAN'!$C$7:$C$1492,0),0)),"",OFFSET('HARGA SATUAN'!$E$6,MATCH(C336,'HARGA SATUAN'!$C$7:$C$1492,0),0)))</f>
        <v>0</v>
      </c>
      <c r="F336" s="138" t="str">
        <f t="shared" ca="1" si="17"/>
        <v/>
      </c>
      <c r="G336" s="41">
        <f ca="1">IF(ISERROR(OFFSET('HARGA SATUAN'!$I$6,MATCH(C336,'HARGA SATUAN'!$C$7:$C$1492,0),0)),"",OFFSET('HARGA SATUAN'!$I$6,MATCH(C336,'HARGA SATUAN'!$C$7:$C$1492,0),0))</f>
        <v>0</v>
      </c>
      <c r="H336" s="136" t="str">
        <f ca="1">IF(B336="","",#REF!)</f>
        <v/>
      </c>
      <c r="I336" s="136" t="str">
        <f ca="1">IF(B336="","",#REF!)</f>
        <v/>
      </c>
      <c r="J336" s="136" t="str">
        <f ca="1">IF(B336="","",#REF!)</f>
        <v/>
      </c>
      <c r="K336" s="136" t="str">
        <f ca="1">IF(B336="","",#REF!)</f>
        <v/>
      </c>
      <c r="L336" s="136" t="str">
        <f ca="1">IF(C336="","",#REF!)</f>
        <v/>
      </c>
    </row>
    <row r="337" spans="1:12">
      <c r="A337" s="112">
        <v>326</v>
      </c>
      <c r="B337" s="134" t="str">
        <f t="shared" ca="1" si="15"/>
        <v/>
      </c>
      <c r="C337" s="109" t="str">
        <f t="shared" ca="1" si="16"/>
        <v/>
      </c>
      <c r="D337" s="101" t="str">
        <f ca="1">IF(ISERROR(OFFSET('HARGA SATUAN'!$D$6,MATCH(C337,'HARGA SATUAN'!$C$7:$C$1492,0),0)),"",OFFSET('HARGA SATUAN'!$D$6,MATCH(C337,'HARGA SATUAN'!$C$7:$C$1492,0),0))</f>
        <v/>
      </c>
      <c r="E337" s="101">
        <f ca="1">IF(B337="+","Unit",IF(ISERROR(OFFSET('HARGA SATUAN'!$E$6,MATCH(C337,'HARGA SATUAN'!$C$7:$C$1492,0),0)),"",OFFSET('HARGA SATUAN'!$E$6,MATCH(C337,'HARGA SATUAN'!$C$7:$C$1492,0),0)))</f>
        <v>0</v>
      </c>
      <c r="F337" s="138" t="str">
        <f t="shared" ca="1" si="17"/>
        <v/>
      </c>
      <c r="G337" s="41">
        <f ca="1">IF(ISERROR(OFFSET('HARGA SATUAN'!$I$6,MATCH(C337,'HARGA SATUAN'!$C$7:$C$1492,0),0)),"",OFFSET('HARGA SATUAN'!$I$6,MATCH(C337,'HARGA SATUAN'!$C$7:$C$1492,0),0))</f>
        <v>0</v>
      </c>
      <c r="H337" s="136" t="str">
        <f ca="1">IF(B337="","",#REF!)</f>
        <v/>
      </c>
      <c r="I337" s="136" t="str">
        <f ca="1">IF(B337="","",#REF!)</f>
        <v/>
      </c>
      <c r="J337" s="136" t="str">
        <f ca="1">IF(B337="","",#REF!)</f>
        <v/>
      </c>
      <c r="K337" s="136" t="str">
        <f ca="1">IF(B337="","",#REF!)</f>
        <v/>
      </c>
      <c r="L337" s="136" t="str">
        <f ca="1">IF(C337="","",#REF!)</f>
        <v/>
      </c>
    </row>
    <row r="338" spans="1:12">
      <c r="A338" s="112">
        <v>327</v>
      </c>
      <c r="B338" s="134" t="str">
        <f t="shared" ca="1" si="15"/>
        <v/>
      </c>
      <c r="C338" s="109" t="str">
        <f t="shared" ca="1" si="16"/>
        <v/>
      </c>
      <c r="D338" s="101" t="str">
        <f ca="1">IF(ISERROR(OFFSET('HARGA SATUAN'!$D$6,MATCH(C338,'HARGA SATUAN'!$C$7:$C$1492,0),0)),"",OFFSET('HARGA SATUAN'!$D$6,MATCH(C338,'HARGA SATUAN'!$C$7:$C$1492,0),0))</f>
        <v/>
      </c>
      <c r="E338" s="101">
        <f ca="1">IF(B338="+","Unit",IF(ISERROR(OFFSET('HARGA SATUAN'!$E$6,MATCH(C338,'HARGA SATUAN'!$C$7:$C$1492,0),0)),"",OFFSET('HARGA SATUAN'!$E$6,MATCH(C338,'HARGA SATUAN'!$C$7:$C$1492,0),0)))</f>
        <v>0</v>
      </c>
      <c r="F338" s="138" t="str">
        <f t="shared" ca="1" si="17"/>
        <v/>
      </c>
      <c r="G338" s="41">
        <f ca="1">IF(ISERROR(OFFSET('HARGA SATUAN'!$I$6,MATCH(C338,'HARGA SATUAN'!$C$7:$C$1492,0),0)),"",OFFSET('HARGA SATUAN'!$I$6,MATCH(C338,'HARGA SATUAN'!$C$7:$C$1492,0),0))</f>
        <v>0</v>
      </c>
      <c r="H338" s="136" t="str">
        <f ca="1">IF(B338="","",#REF!)</f>
        <v/>
      </c>
      <c r="I338" s="136" t="str">
        <f ca="1">IF(B338="","",#REF!)</f>
        <v/>
      </c>
      <c r="J338" s="136" t="str">
        <f ca="1">IF(B338="","",#REF!)</f>
        <v/>
      </c>
      <c r="K338" s="136" t="str">
        <f ca="1">IF(B338="","",#REF!)</f>
        <v/>
      </c>
      <c r="L338" s="136" t="str">
        <f ca="1">IF(C338="","",#REF!)</f>
        <v/>
      </c>
    </row>
    <row r="339" spans="1:12">
      <c r="A339" s="112">
        <v>328</v>
      </c>
      <c r="B339" s="134" t="str">
        <f t="shared" ca="1" si="15"/>
        <v/>
      </c>
      <c r="C339" s="109" t="str">
        <f t="shared" ca="1" si="16"/>
        <v/>
      </c>
      <c r="D339" s="101" t="str">
        <f ca="1">IF(ISERROR(OFFSET('HARGA SATUAN'!$D$6,MATCH(C339,'HARGA SATUAN'!$C$7:$C$1492,0),0)),"",OFFSET('HARGA SATUAN'!$D$6,MATCH(C339,'HARGA SATUAN'!$C$7:$C$1492,0),0))</f>
        <v/>
      </c>
      <c r="E339" s="101">
        <f ca="1">IF(B339="+","Unit",IF(ISERROR(OFFSET('HARGA SATUAN'!$E$6,MATCH(C339,'HARGA SATUAN'!$C$7:$C$1492,0),0)),"",OFFSET('HARGA SATUAN'!$E$6,MATCH(C339,'HARGA SATUAN'!$C$7:$C$1492,0),0)))</f>
        <v>0</v>
      </c>
      <c r="F339" s="138" t="str">
        <f t="shared" ca="1" si="17"/>
        <v/>
      </c>
      <c r="G339" s="41">
        <f ca="1">IF(ISERROR(OFFSET('HARGA SATUAN'!$I$6,MATCH(C339,'HARGA SATUAN'!$C$7:$C$1492,0),0)),"",OFFSET('HARGA SATUAN'!$I$6,MATCH(C339,'HARGA SATUAN'!$C$7:$C$1492,0),0))</f>
        <v>0</v>
      </c>
      <c r="H339" s="136" t="str">
        <f ca="1">IF(B339="","",#REF!)</f>
        <v/>
      </c>
      <c r="I339" s="136" t="str">
        <f ca="1">IF(B339="","",#REF!)</f>
        <v/>
      </c>
      <c r="J339" s="136" t="str">
        <f ca="1">IF(B339="","",#REF!)</f>
        <v/>
      </c>
      <c r="K339" s="136" t="str">
        <f ca="1">IF(B339="","",#REF!)</f>
        <v/>
      </c>
      <c r="L339" s="136" t="str">
        <f ca="1">IF(C339="","",#REF!)</f>
        <v/>
      </c>
    </row>
    <row r="340" spans="1:12">
      <c r="A340" s="112">
        <v>329</v>
      </c>
      <c r="B340" s="134" t="str">
        <f t="shared" ca="1" si="15"/>
        <v/>
      </c>
      <c r="C340" s="109" t="str">
        <f t="shared" ca="1" si="16"/>
        <v/>
      </c>
      <c r="D340" s="101" t="str">
        <f ca="1">IF(ISERROR(OFFSET('HARGA SATUAN'!$D$6,MATCH(C340,'HARGA SATUAN'!$C$7:$C$1492,0),0)),"",OFFSET('HARGA SATUAN'!$D$6,MATCH(C340,'HARGA SATUAN'!$C$7:$C$1492,0),0))</f>
        <v/>
      </c>
      <c r="E340" s="101">
        <f ca="1">IF(B340="+","Unit",IF(ISERROR(OFFSET('HARGA SATUAN'!$E$6,MATCH(C340,'HARGA SATUAN'!$C$7:$C$1492,0),0)),"",OFFSET('HARGA SATUAN'!$E$6,MATCH(C340,'HARGA SATUAN'!$C$7:$C$1492,0),0)))</f>
        <v>0</v>
      </c>
      <c r="F340" s="138" t="str">
        <f t="shared" ca="1" si="17"/>
        <v/>
      </c>
      <c r="G340" s="41">
        <f ca="1">IF(ISERROR(OFFSET('HARGA SATUAN'!$I$6,MATCH(C340,'HARGA SATUAN'!$C$7:$C$1492,0),0)),"",OFFSET('HARGA SATUAN'!$I$6,MATCH(C340,'HARGA SATUAN'!$C$7:$C$1492,0),0))</f>
        <v>0</v>
      </c>
      <c r="H340" s="136" t="str">
        <f ca="1">IF(B340="","",#REF!)</f>
        <v/>
      </c>
      <c r="I340" s="136" t="str">
        <f ca="1">IF(B340="","",#REF!)</f>
        <v/>
      </c>
      <c r="J340" s="136" t="str">
        <f ca="1">IF(B340="","",#REF!)</f>
        <v/>
      </c>
      <c r="K340" s="136" t="str">
        <f ca="1">IF(B340="","",#REF!)</f>
        <v/>
      </c>
      <c r="L340" s="136" t="str">
        <f ca="1">IF(C340="","",#REF!)</f>
        <v/>
      </c>
    </row>
    <row r="341" spans="1:12">
      <c r="A341" s="112">
        <v>330</v>
      </c>
      <c r="B341" s="134" t="str">
        <f t="shared" ca="1" si="15"/>
        <v/>
      </c>
      <c r="C341" s="109" t="str">
        <f t="shared" ca="1" si="16"/>
        <v/>
      </c>
      <c r="D341" s="101" t="str">
        <f ca="1">IF(ISERROR(OFFSET('HARGA SATUAN'!$D$6,MATCH(C341,'HARGA SATUAN'!$C$7:$C$1492,0),0)),"",OFFSET('HARGA SATUAN'!$D$6,MATCH(C341,'HARGA SATUAN'!$C$7:$C$1492,0),0))</f>
        <v/>
      </c>
      <c r="E341" s="101">
        <f ca="1">IF(B341="+","Unit",IF(ISERROR(OFFSET('HARGA SATUAN'!$E$6,MATCH(C341,'HARGA SATUAN'!$C$7:$C$1492,0),0)),"",OFFSET('HARGA SATUAN'!$E$6,MATCH(C341,'HARGA SATUAN'!$C$7:$C$1492,0),0)))</f>
        <v>0</v>
      </c>
      <c r="F341" s="138" t="str">
        <f t="shared" ca="1" si="17"/>
        <v/>
      </c>
      <c r="G341" s="41">
        <f ca="1">IF(ISERROR(OFFSET('HARGA SATUAN'!$I$6,MATCH(C341,'HARGA SATUAN'!$C$7:$C$1492,0),0)),"",OFFSET('HARGA SATUAN'!$I$6,MATCH(C341,'HARGA SATUAN'!$C$7:$C$1492,0),0))</f>
        <v>0</v>
      </c>
      <c r="H341" s="136" t="str">
        <f ca="1">IF(B341="","",#REF!)</f>
        <v/>
      </c>
      <c r="I341" s="136" t="str">
        <f ca="1">IF(B341="","",#REF!)</f>
        <v/>
      </c>
      <c r="J341" s="136" t="str">
        <f ca="1">IF(B341="","",#REF!)</f>
        <v/>
      </c>
      <c r="K341" s="136" t="str">
        <f ca="1">IF(B341="","",#REF!)</f>
        <v/>
      </c>
      <c r="L341" s="136" t="str">
        <f ca="1">IF(C341="","",#REF!)</f>
        <v/>
      </c>
    </row>
    <row r="342" spans="1:12">
      <c r="A342" s="112">
        <v>331</v>
      </c>
      <c r="B342" s="134" t="str">
        <f t="shared" ca="1" si="15"/>
        <v/>
      </c>
      <c r="C342" s="109" t="str">
        <f t="shared" ca="1" si="16"/>
        <v/>
      </c>
      <c r="D342" s="101" t="str">
        <f ca="1">IF(ISERROR(OFFSET('HARGA SATUAN'!$D$6,MATCH(C342,'HARGA SATUAN'!$C$7:$C$1492,0),0)),"",OFFSET('HARGA SATUAN'!$D$6,MATCH(C342,'HARGA SATUAN'!$C$7:$C$1492,0),0))</f>
        <v/>
      </c>
      <c r="E342" s="101">
        <f ca="1">IF(B342="+","Unit",IF(ISERROR(OFFSET('HARGA SATUAN'!$E$6,MATCH(C342,'HARGA SATUAN'!$C$7:$C$1492,0),0)),"",OFFSET('HARGA SATUAN'!$E$6,MATCH(C342,'HARGA SATUAN'!$C$7:$C$1492,0),0)))</f>
        <v>0</v>
      </c>
      <c r="F342" s="138" t="str">
        <f t="shared" ca="1" si="17"/>
        <v/>
      </c>
      <c r="G342" s="41">
        <f ca="1">IF(ISERROR(OFFSET('HARGA SATUAN'!$I$6,MATCH(C342,'HARGA SATUAN'!$C$7:$C$1492,0),0)),"",OFFSET('HARGA SATUAN'!$I$6,MATCH(C342,'HARGA SATUAN'!$C$7:$C$1492,0),0))</f>
        <v>0</v>
      </c>
      <c r="H342" s="136" t="str">
        <f ca="1">IF(B342="","",#REF!)</f>
        <v/>
      </c>
      <c r="I342" s="136" t="str">
        <f ca="1">IF(B342="","",#REF!)</f>
        <v/>
      </c>
      <c r="J342" s="136" t="str">
        <f ca="1">IF(B342="","",#REF!)</f>
        <v/>
      </c>
      <c r="K342" s="136" t="str">
        <f ca="1">IF(B342="","",#REF!)</f>
        <v/>
      </c>
      <c r="L342" s="136" t="str">
        <f ca="1">IF(C342="","",#REF!)</f>
        <v/>
      </c>
    </row>
    <row r="343" spans="1:12">
      <c r="A343" s="112">
        <v>332</v>
      </c>
      <c r="B343" s="134" t="str">
        <f t="shared" ca="1" si="15"/>
        <v/>
      </c>
      <c r="C343" s="109" t="str">
        <f t="shared" ca="1" si="16"/>
        <v/>
      </c>
      <c r="D343" s="101" t="str">
        <f ca="1">IF(ISERROR(OFFSET('HARGA SATUAN'!$D$6,MATCH(C343,'HARGA SATUAN'!$C$7:$C$1492,0),0)),"",OFFSET('HARGA SATUAN'!$D$6,MATCH(C343,'HARGA SATUAN'!$C$7:$C$1492,0),0))</f>
        <v/>
      </c>
      <c r="E343" s="101">
        <f ca="1">IF(B343="+","Unit",IF(ISERROR(OFFSET('HARGA SATUAN'!$E$6,MATCH(C343,'HARGA SATUAN'!$C$7:$C$1492,0),0)),"",OFFSET('HARGA SATUAN'!$E$6,MATCH(C343,'HARGA SATUAN'!$C$7:$C$1492,0),0)))</f>
        <v>0</v>
      </c>
      <c r="F343" s="138" t="str">
        <f t="shared" ca="1" si="17"/>
        <v/>
      </c>
      <c r="G343" s="41">
        <f ca="1">IF(ISERROR(OFFSET('HARGA SATUAN'!$I$6,MATCH(C343,'HARGA SATUAN'!$C$7:$C$1492,0),0)),"",OFFSET('HARGA SATUAN'!$I$6,MATCH(C343,'HARGA SATUAN'!$C$7:$C$1492,0),0))</f>
        <v>0</v>
      </c>
      <c r="H343" s="136" t="str">
        <f ca="1">IF(B343="","",#REF!)</f>
        <v/>
      </c>
      <c r="I343" s="136" t="str">
        <f ca="1">IF(B343="","",#REF!)</f>
        <v/>
      </c>
      <c r="J343" s="136" t="str">
        <f ca="1">IF(B343="","",#REF!)</f>
        <v/>
      </c>
      <c r="K343" s="136" t="str">
        <f ca="1">IF(B343="","",#REF!)</f>
        <v/>
      </c>
      <c r="L343" s="136" t="str">
        <f ca="1">IF(C343="","",#REF!)</f>
        <v/>
      </c>
    </row>
    <row r="344" spans="1:12">
      <c r="A344" s="112">
        <v>333</v>
      </c>
      <c r="B344" s="134" t="str">
        <f t="shared" ca="1" si="15"/>
        <v/>
      </c>
      <c r="C344" s="109" t="str">
        <f t="shared" ca="1" si="16"/>
        <v/>
      </c>
      <c r="D344" s="101" t="str">
        <f ca="1">IF(ISERROR(OFFSET('HARGA SATUAN'!$D$6,MATCH(C344,'HARGA SATUAN'!$C$7:$C$1492,0),0)),"",OFFSET('HARGA SATUAN'!$D$6,MATCH(C344,'HARGA SATUAN'!$C$7:$C$1492,0),0))</f>
        <v/>
      </c>
      <c r="E344" s="101">
        <f ca="1">IF(B344="+","Unit",IF(ISERROR(OFFSET('HARGA SATUAN'!$E$6,MATCH(C344,'HARGA SATUAN'!$C$7:$C$1492,0),0)),"",OFFSET('HARGA SATUAN'!$E$6,MATCH(C344,'HARGA SATUAN'!$C$7:$C$1492,0),0)))</f>
        <v>0</v>
      </c>
      <c r="F344" s="138" t="str">
        <f t="shared" ca="1" si="17"/>
        <v/>
      </c>
      <c r="G344" s="41">
        <f ca="1">IF(ISERROR(OFFSET('HARGA SATUAN'!$I$6,MATCH(C344,'HARGA SATUAN'!$C$7:$C$1492,0),0)),"",OFFSET('HARGA SATUAN'!$I$6,MATCH(C344,'HARGA SATUAN'!$C$7:$C$1492,0),0))</f>
        <v>0</v>
      </c>
      <c r="H344" s="136" t="str">
        <f ca="1">IF(B344="","",#REF!)</f>
        <v/>
      </c>
      <c r="I344" s="136" t="str">
        <f ca="1">IF(B344="","",#REF!)</f>
        <v/>
      </c>
      <c r="J344" s="136" t="str">
        <f ca="1">IF(B344="","",#REF!)</f>
        <v/>
      </c>
      <c r="K344" s="136" t="str">
        <f ca="1">IF(B344="","",#REF!)</f>
        <v/>
      </c>
      <c r="L344" s="136" t="str">
        <f ca="1">IF(C344="","",#REF!)</f>
        <v/>
      </c>
    </row>
    <row r="345" spans="1:12">
      <c r="A345" s="112">
        <v>334</v>
      </c>
      <c r="B345" s="134" t="str">
        <f t="shared" ca="1" si="15"/>
        <v/>
      </c>
      <c r="C345" s="109" t="str">
        <f t="shared" ca="1" si="16"/>
        <v/>
      </c>
      <c r="D345" s="101" t="str">
        <f ca="1">IF(ISERROR(OFFSET('HARGA SATUAN'!$D$6,MATCH(C345,'HARGA SATUAN'!$C$7:$C$1492,0),0)),"",OFFSET('HARGA SATUAN'!$D$6,MATCH(C345,'HARGA SATUAN'!$C$7:$C$1492,0),0))</f>
        <v/>
      </c>
      <c r="E345" s="101">
        <f ca="1">IF(B345="+","Unit",IF(ISERROR(OFFSET('HARGA SATUAN'!$E$6,MATCH(C345,'HARGA SATUAN'!$C$7:$C$1492,0),0)),"",OFFSET('HARGA SATUAN'!$E$6,MATCH(C345,'HARGA SATUAN'!$C$7:$C$1492,0),0)))</f>
        <v>0</v>
      </c>
      <c r="F345" s="138" t="str">
        <f t="shared" ca="1" si="17"/>
        <v/>
      </c>
      <c r="G345" s="41">
        <f ca="1">IF(ISERROR(OFFSET('HARGA SATUAN'!$I$6,MATCH(C345,'HARGA SATUAN'!$C$7:$C$1492,0),0)),"",OFFSET('HARGA SATUAN'!$I$6,MATCH(C345,'HARGA SATUAN'!$C$7:$C$1492,0),0))</f>
        <v>0</v>
      </c>
      <c r="H345" s="136" t="str">
        <f ca="1">IF(B345="","",#REF!)</f>
        <v/>
      </c>
      <c r="I345" s="136" t="str">
        <f ca="1">IF(B345="","",#REF!)</f>
        <v/>
      </c>
      <c r="J345" s="136" t="str">
        <f ca="1">IF(B345="","",#REF!)</f>
        <v/>
      </c>
      <c r="K345" s="136" t="str">
        <f ca="1">IF(B345="","",#REF!)</f>
        <v/>
      </c>
      <c r="L345" s="136" t="str">
        <f ca="1">IF(C345="","",#REF!)</f>
        <v/>
      </c>
    </row>
    <row r="346" spans="1:12">
      <c r="A346" s="112">
        <v>335</v>
      </c>
      <c r="B346" s="134" t="str">
        <f t="shared" ca="1" si="15"/>
        <v/>
      </c>
      <c r="C346" s="109" t="str">
        <f t="shared" ca="1" si="16"/>
        <v/>
      </c>
      <c r="D346" s="101" t="str">
        <f ca="1">IF(ISERROR(OFFSET('HARGA SATUAN'!$D$6,MATCH(C346,'HARGA SATUAN'!$C$7:$C$1492,0),0)),"",OFFSET('HARGA SATUAN'!$D$6,MATCH(C346,'HARGA SATUAN'!$C$7:$C$1492,0),0))</f>
        <v/>
      </c>
      <c r="E346" s="101">
        <f ca="1">IF(B346="+","Unit",IF(ISERROR(OFFSET('HARGA SATUAN'!$E$6,MATCH(C346,'HARGA SATUAN'!$C$7:$C$1492,0),0)),"",OFFSET('HARGA SATUAN'!$E$6,MATCH(C346,'HARGA SATUAN'!$C$7:$C$1492,0),0)))</f>
        <v>0</v>
      </c>
      <c r="F346" s="138" t="str">
        <f t="shared" ca="1" si="17"/>
        <v/>
      </c>
      <c r="G346" s="41">
        <f ca="1">IF(ISERROR(OFFSET('HARGA SATUAN'!$I$6,MATCH(C346,'HARGA SATUAN'!$C$7:$C$1492,0),0)),"",OFFSET('HARGA SATUAN'!$I$6,MATCH(C346,'HARGA SATUAN'!$C$7:$C$1492,0),0))</f>
        <v>0</v>
      </c>
      <c r="H346" s="136" t="str">
        <f ca="1">IF(B346="","",#REF!)</f>
        <v/>
      </c>
      <c r="I346" s="136" t="str">
        <f ca="1">IF(B346="","",#REF!)</f>
        <v/>
      </c>
      <c r="J346" s="136" t="str">
        <f ca="1">IF(B346="","",#REF!)</f>
        <v/>
      </c>
      <c r="K346" s="136" t="str">
        <f ca="1">IF(B346="","",#REF!)</f>
        <v/>
      </c>
      <c r="L346" s="136" t="str">
        <f ca="1">IF(C346="","",#REF!)</f>
        <v/>
      </c>
    </row>
    <row r="347" spans="1:12">
      <c r="A347" s="112">
        <v>336</v>
      </c>
      <c r="B347" s="134" t="str">
        <f t="shared" ca="1" si="15"/>
        <v/>
      </c>
      <c r="C347" s="109" t="str">
        <f t="shared" ca="1" si="16"/>
        <v/>
      </c>
      <c r="D347" s="101" t="str">
        <f ca="1">IF(ISERROR(OFFSET('HARGA SATUAN'!$D$6,MATCH(C347,'HARGA SATUAN'!$C$7:$C$1492,0),0)),"",OFFSET('HARGA SATUAN'!$D$6,MATCH(C347,'HARGA SATUAN'!$C$7:$C$1492,0),0))</f>
        <v/>
      </c>
      <c r="E347" s="101">
        <f ca="1">IF(B347="+","Unit",IF(ISERROR(OFFSET('HARGA SATUAN'!$E$6,MATCH(C347,'HARGA SATUAN'!$C$7:$C$1492,0),0)),"",OFFSET('HARGA SATUAN'!$E$6,MATCH(C347,'HARGA SATUAN'!$C$7:$C$1492,0),0)))</f>
        <v>0</v>
      </c>
      <c r="F347" s="138" t="str">
        <f t="shared" ca="1" si="17"/>
        <v/>
      </c>
      <c r="G347" s="41">
        <f ca="1">IF(ISERROR(OFFSET('HARGA SATUAN'!$I$6,MATCH(C347,'HARGA SATUAN'!$C$7:$C$1492,0),0)),"",OFFSET('HARGA SATUAN'!$I$6,MATCH(C347,'HARGA SATUAN'!$C$7:$C$1492,0),0))</f>
        <v>0</v>
      </c>
      <c r="H347" s="136" t="str">
        <f ca="1">IF(B347="","",#REF!)</f>
        <v/>
      </c>
      <c r="I347" s="136" t="str">
        <f ca="1">IF(B347="","",#REF!)</f>
        <v/>
      </c>
      <c r="J347" s="136" t="str">
        <f ca="1">IF(B347="","",#REF!)</f>
        <v/>
      </c>
      <c r="K347" s="136" t="str">
        <f ca="1">IF(B347="","",#REF!)</f>
        <v/>
      </c>
      <c r="L347" s="136" t="str">
        <f ca="1">IF(C347="","",#REF!)</f>
        <v/>
      </c>
    </row>
    <row r="348" spans="1:12">
      <c r="A348" s="112">
        <v>337</v>
      </c>
      <c r="B348" s="134" t="str">
        <f t="shared" ca="1" si="15"/>
        <v/>
      </c>
      <c r="C348" s="109" t="str">
        <f t="shared" ca="1" si="16"/>
        <v/>
      </c>
      <c r="D348" s="101" t="str">
        <f ca="1">IF(ISERROR(OFFSET('HARGA SATUAN'!$D$6,MATCH(C348,'HARGA SATUAN'!$C$7:$C$1492,0),0)),"",OFFSET('HARGA SATUAN'!$D$6,MATCH(C348,'HARGA SATUAN'!$C$7:$C$1492,0),0))</f>
        <v/>
      </c>
      <c r="E348" s="101">
        <f ca="1">IF(B348="+","Unit",IF(ISERROR(OFFSET('HARGA SATUAN'!$E$6,MATCH(C348,'HARGA SATUAN'!$C$7:$C$1492,0),0)),"",OFFSET('HARGA SATUAN'!$E$6,MATCH(C348,'HARGA SATUAN'!$C$7:$C$1492,0),0)))</f>
        <v>0</v>
      </c>
      <c r="F348" s="138" t="str">
        <f t="shared" ca="1" si="17"/>
        <v/>
      </c>
      <c r="G348" s="41">
        <f ca="1">IF(ISERROR(OFFSET('HARGA SATUAN'!$I$6,MATCH(C348,'HARGA SATUAN'!$C$7:$C$1492,0),0)),"",OFFSET('HARGA SATUAN'!$I$6,MATCH(C348,'HARGA SATUAN'!$C$7:$C$1492,0),0))</f>
        <v>0</v>
      </c>
      <c r="H348" s="136" t="str">
        <f ca="1">IF(B348="","",#REF!)</f>
        <v/>
      </c>
      <c r="I348" s="136" t="str">
        <f ca="1">IF(B348="","",#REF!)</f>
        <v/>
      </c>
      <c r="J348" s="136" t="str">
        <f ca="1">IF(B348="","",#REF!)</f>
        <v/>
      </c>
      <c r="K348" s="136" t="str">
        <f ca="1">IF(B348="","",#REF!)</f>
        <v/>
      </c>
      <c r="L348" s="136" t="str">
        <f ca="1">IF(C348="","",#REF!)</f>
        <v/>
      </c>
    </row>
    <row r="349" spans="1:12">
      <c r="A349" s="112">
        <v>338</v>
      </c>
      <c r="B349" s="134" t="str">
        <f t="shared" ca="1" si="15"/>
        <v/>
      </c>
      <c r="C349" s="109" t="str">
        <f t="shared" ca="1" si="16"/>
        <v/>
      </c>
      <c r="D349" s="101" t="str">
        <f ca="1">IF(ISERROR(OFFSET('HARGA SATUAN'!$D$6,MATCH(C349,'HARGA SATUAN'!$C$7:$C$1492,0),0)),"",OFFSET('HARGA SATUAN'!$D$6,MATCH(C349,'HARGA SATUAN'!$C$7:$C$1492,0),0))</f>
        <v/>
      </c>
      <c r="E349" s="101">
        <f ca="1">IF(B349="+","Unit",IF(ISERROR(OFFSET('HARGA SATUAN'!$E$6,MATCH(C349,'HARGA SATUAN'!$C$7:$C$1492,0),0)),"",OFFSET('HARGA SATUAN'!$E$6,MATCH(C349,'HARGA SATUAN'!$C$7:$C$1492,0),0)))</f>
        <v>0</v>
      </c>
      <c r="F349" s="138" t="str">
        <f t="shared" ca="1" si="17"/>
        <v/>
      </c>
      <c r="G349" s="41">
        <f ca="1">IF(ISERROR(OFFSET('HARGA SATUAN'!$I$6,MATCH(C349,'HARGA SATUAN'!$C$7:$C$1492,0),0)),"",OFFSET('HARGA SATUAN'!$I$6,MATCH(C349,'HARGA SATUAN'!$C$7:$C$1492,0),0))</f>
        <v>0</v>
      </c>
      <c r="H349" s="136" t="str">
        <f ca="1">IF(B349="","",#REF!)</f>
        <v/>
      </c>
      <c r="I349" s="136" t="str">
        <f ca="1">IF(B349="","",#REF!)</f>
        <v/>
      </c>
      <c r="J349" s="136" t="str">
        <f ca="1">IF(B349="","",#REF!)</f>
        <v/>
      </c>
      <c r="K349" s="136" t="str">
        <f ca="1">IF(B349="","",#REF!)</f>
        <v/>
      </c>
      <c r="L349" s="136" t="str">
        <f ca="1">IF(C349="","",#REF!)</f>
        <v/>
      </c>
    </row>
    <row r="350" spans="1:12">
      <c r="A350" s="112">
        <v>339</v>
      </c>
      <c r="B350" s="134" t="str">
        <f t="shared" ca="1" si="15"/>
        <v/>
      </c>
      <c r="C350" s="109" t="str">
        <f t="shared" ca="1" si="16"/>
        <v/>
      </c>
      <c r="D350" s="101" t="str">
        <f ca="1">IF(ISERROR(OFFSET('HARGA SATUAN'!$D$6,MATCH(C350,'HARGA SATUAN'!$C$7:$C$1492,0),0)),"",OFFSET('HARGA SATUAN'!$D$6,MATCH(C350,'HARGA SATUAN'!$C$7:$C$1492,0),0))</f>
        <v/>
      </c>
      <c r="E350" s="101">
        <f ca="1">IF(B350="+","Unit",IF(ISERROR(OFFSET('HARGA SATUAN'!$E$6,MATCH(C350,'HARGA SATUAN'!$C$7:$C$1492,0),0)),"",OFFSET('HARGA SATUAN'!$E$6,MATCH(C350,'HARGA SATUAN'!$C$7:$C$1492,0),0)))</f>
        <v>0</v>
      </c>
      <c r="F350" s="138" t="str">
        <f t="shared" ca="1" si="17"/>
        <v/>
      </c>
      <c r="G350" s="41">
        <f ca="1">IF(ISERROR(OFFSET('HARGA SATUAN'!$I$6,MATCH(C350,'HARGA SATUAN'!$C$7:$C$1492,0),0)),"",OFFSET('HARGA SATUAN'!$I$6,MATCH(C350,'HARGA SATUAN'!$C$7:$C$1492,0),0))</f>
        <v>0</v>
      </c>
      <c r="H350" s="136" t="str">
        <f ca="1">IF(B350="","",#REF!)</f>
        <v/>
      </c>
      <c r="I350" s="136" t="str">
        <f ca="1">IF(B350="","",#REF!)</f>
        <v/>
      </c>
      <c r="J350" s="136" t="str">
        <f ca="1">IF(B350="","",#REF!)</f>
        <v/>
      </c>
      <c r="K350" s="136" t="str">
        <f ca="1">IF(B350="","",#REF!)</f>
        <v/>
      </c>
      <c r="L350" s="136" t="str">
        <f ca="1">IF(C350="","",#REF!)</f>
        <v/>
      </c>
    </row>
    <row r="351" spans="1:12">
      <c r="A351" s="112">
        <v>340</v>
      </c>
      <c r="B351" s="134" t="str">
        <f t="shared" ca="1" si="15"/>
        <v/>
      </c>
      <c r="C351" s="109" t="str">
        <f t="shared" ca="1" si="16"/>
        <v/>
      </c>
      <c r="D351" s="101" t="str">
        <f ca="1">IF(ISERROR(OFFSET('HARGA SATUAN'!$D$6,MATCH(C351,'HARGA SATUAN'!$C$7:$C$1492,0),0)),"",OFFSET('HARGA SATUAN'!$D$6,MATCH(C351,'HARGA SATUAN'!$C$7:$C$1492,0),0))</f>
        <v/>
      </c>
      <c r="E351" s="101">
        <f ca="1">IF(B351="+","Unit",IF(ISERROR(OFFSET('HARGA SATUAN'!$E$6,MATCH(C351,'HARGA SATUAN'!$C$7:$C$1492,0),0)),"",OFFSET('HARGA SATUAN'!$E$6,MATCH(C351,'HARGA SATUAN'!$C$7:$C$1492,0),0)))</f>
        <v>0</v>
      </c>
      <c r="F351" s="138" t="str">
        <f t="shared" ca="1" si="17"/>
        <v/>
      </c>
      <c r="G351" s="41">
        <f ca="1">IF(ISERROR(OFFSET('HARGA SATUAN'!$I$6,MATCH(C351,'HARGA SATUAN'!$C$7:$C$1492,0),0)),"",OFFSET('HARGA SATUAN'!$I$6,MATCH(C351,'HARGA SATUAN'!$C$7:$C$1492,0),0))</f>
        <v>0</v>
      </c>
      <c r="H351" s="136" t="str">
        <f ca="1">IF(B351="","",#REF!)</f>
        <v/>
      </c>
      <c r="I351" s="136" t="str">
        <f ca="1">IF(B351="","",#REF!)</f>
        <v/>
      </c>
      <c r="J351" s="136" t="str">
        <f ca="1">IF(B351="","",#REF!)</f>
        <v/>
      </c>
      <c r="K351" s="136" t="str">
        <f ca="1">IF(B351="","",#REF!)</f>
        <v/>
      </c>
      <c r="L351" s="136" t="str">
        <f ca="1">IF(C351="","",#REF!)</f>
        <v/>
      </c>
    </row>
    <row r="352" spans="1:12">
      <c r="A352" s="112">
        <v>341</v>
      </c>
      <c r="B352" s="134" t="str">
        <f t="shared" ca="1" si="15"/>
        <v/>
      </c>
      <c r="C352" s="109" t="str">
        <f t="shared" ca="1" si="16"/>
        <v/>
      </c>
      <c r="D352" s="101" t="str">
        <f ca="1">IF(ISERROR(OFFSET('HARGA SATUAN'!$D$6,MATCH(C352,'HARGA SATUAN'!$C$7:$C$1492,0),0)),"",OFFSET('HARGA SATUAN'!$D$6,MATCH(C352,'HARGA SATUAN'!$C$7:$C$1492,0),0))</f>
        <v/>
      </c>
      <c r="E352" s="101">
        <f ca="1">IF(B352="+","Unit",IF(ISERROR(OFFSET('HARGA SATUAN'!$E$6,MATCH(C352,'HARGA SATUAN'!$C$7:$C$1492,0),0)),"",OFFSET('HARGA SATUAN'!$E$6,MATCH(C352,'HARGA SATUAN'!$C$7:$C$1492,0),0)))</f>
        <v>0</v>
      </c>
      <c r="F352" s="138" t="str">
        <f t="shared" ca="1" si="17"/>
        <v/>
      </c>
      <c r="G352" s="41">
        <f ca="1">IF(ISERROR(OFFSET('HARGA SATUAN'!$I$6,MATCH(C352,'HARGA SATUAN'!$C$7:$C$1492,0),0)),"",OFFSET('HARGA SATUAN'!$I$6,MATCH(C352,'HARGA SATUAN'!$C$7:$C$1492,0),0))</f>
        <v>0</v>
      </c>
      <c r="H352" s="136" t="str">
        <f ca="1">IF(B352="","",#REF!)</f>
        <v/>
      </c>
      <c r="I352" s="136" t="str">
        <f ca="1">IF(B352="","",#REF!)</f>
        <v/>
      </c>
      <c r="J352" s="136" t="str">
        <f ca="1">IF(B352="","",#REF!)</f>
        <v/>
      </c>
      <c r="K352" s="136" t="str">
        <f ca="1">IF(B352="","",#REF!)</f>
        <v/>
      </c>
      <c r="L352" s="136" t="str">
        <f ca="1">IF(C352="","",#REF!)</f>
        <v/>
      </c>
    </row>
    <row r="353" spans="1:12">
      <c r="A353" s="112">
        <v>342</v>
      </c>
      <c r="B353" s="134" t="str">
        <f t="shared" ca="1" si="15"/>
        <v/>
      </c>
      <c r="C353" s="109" t="str">
        <f t="shared" ca="1" si="16"/>
        <v/>
      </c>
      <c r="D353" s="101" t="str">
        <f ca="1">IF(ISERROR(OFFSET('HARGA SATUAN'!$D$6,MATCH(C353,'HARGA SATUAN'!$C$7:$C$1492,0),0)),"",OFFSET('HARGA SATUAN'!$D$6,MATCH(C353,'HARGA SATUAN'!$C$7:$C$1492,0),0))</f>
        <v/>
      </c>
      <c r="E353" s="101">
        <f ca="1">IF(B353="+","Unit",IF(ISERROR(OFFSET('HARGA SATUAN'!$E$6,MATCH(C353,'HARGA SATUAN'!$C$7:$C$1492,0),0)),"",OFFSET('HARGA SATUAN'!$E$6,MATCH(C353,'HARGA SATUAN'!$C$7:$C$1492,0),0)))</f>
        <v>0</v>
      </c>
      <c r="F353" s="138" t="str">
        <f t="shared" ca="1" si="17"/>
        <v/>
      </c>
      <c r="G353" s="41">
        <f ca="1">IF(ISERROR(OFFSET('HARGA SATUAN'!$I$6,MATCH(C353,'HARGA SATUAN'!$C$7:$C$1492,0),0)),"",OFFSET('HARGA SATUAN'!$I$6,MATCH(C353,'HARGA SATUAN'!$C$7:$C$1492,0),0))</f>
        <v>0</v>
      </c>
      <c r="H353" s="136" t="str">
        <f ca="1">IF(B353="","",#REF!)</f>
        <v/>
      </c>
      <c r="I353" s="136" t="str">
        <f ca="1">IF(B353="","",#REF!)</f>
        <v/>
      </c>
      <c r="J353" s="136" t="str">
        <f ca="1">IF(B353="","",#REF!)</f>
        <v/>
      </c>
      <c r="K353" s="136" t="str">
        <f ca="1">IF(B353="","",#REF!)</f>
        <v/>
      </c>
      <c r="L353" s="136" t="str">
        <f ca="1">IF(C353="","",#REF!)</f>
        <v/>
      </c>
    </row>
    <row r="354" spans="1:12">
      <c r="A354" s="112">
        <v>343</v>
      </c>
      <c r="B354" s="134" t="str">
        <f t="shared" ca="1" si="15"/>
        <v/>
      </c>
      <c r="C354" s="109" t="str">
        <f t="shared" ca="1" si="16"/>
        <v/>
      </c>
      <c r="D354" s="101" t="str">
        <f ca="1">IF(ISERROR(OFFSET('HARGA SATUAN'!$D$6,MATCH(C354,'HARGA SATUAN'!$C$7:$C$1492,0),0)),"",OFFSET('HARGA SATUAN'!$D$6,MATCH(C354,'HARGA SATUAN'!$C$7:$C$1492,0),0))</f>
        <v/>
      </c>
      <c r="E354" s="101">
        <f ca="1">IF(B354="+","Unit",IF(ISERROR(OFFSET('HARGA SATUAN'!$E$6,MATCH(C354,'HARGA SATUAN'!$C$7:$C$1492,0),0)),"",OFFSET('HARGA SATUAN'!$E$6,MATCH(C354,'HARGA SATUAN'!$C$7:$C$1492,0),0)))</f>
        <v>0</v>
      </c>
      <c r="F354" s="138" t="str">
        <f t="shared" ca="1" si="17"/>
        <v/>
      </c>
      <c r="G354" s="41">
        <f ca="1">IF(ISERROR(OFFSET('HARGA SATUAN'!$I$6,MATCH(C354,'HARGA SATUAN'!$C$7:$C$1492,0),0)),"",OFFSET('HARGA SATUAN'!$I$6,MATCH(C354,'HARGA SATUAN'!$C$7:$C$1492,0),0))</f>
        <v>0</v>
      </c>
      <c r="H354" s="136" t="str">
        <f ca="1">IF(B354="","",#REF!)</f>
        <v/>
      </c>
      <c r="I354" s="136" t="str">
        <f ca="1">IF(B354="","",#REF!)</f>
        <v/>
      </c>
      <c r="J354" s="136" t="str">
        <f ca="1">IF(B354="","",#REF!)</f>
        <v/>
      </c>
      <c r="K354" s="136" t="str">
        <f ca="1">IF(B354="","",#REF!)</f>
        <v/>
      </c>
      <c r="L354" s="136" t="str">
        <f ca="1">IF(C354="","",#REF!)</f>
        <v/>
      </c>
    </row>
    <row r="355" spans="1:12">
      <c r="A355" s="112">
        <v>344</v>
      </c>
      <c r="B355" s="134" t="str">
        <f t="shared" ca="1" si="15"/>
        <v/>
      </c>
      <c r="C355" s="109" t="str">
        <f t="shared" ca="1" si="16"/>
        <v/>
      </c>
      <c r="D355" s="101" t="str">
        <f ca="1">IF(ISERROR(OFFSET('HARGA SATUAN'!$D$6,MATCH(C355,'HARGA SATUAN'!$C$7:$C$1492,0),0)),"",OFFSET('HARGA SATUAN'!$D$6,MATCH(C355,'HARGA SATUAN'!$C$7:$C$1492,0),0))</f>
        <v/>
      </c>
      <c r="E355" s="101">
        <f ca="1">IF(B355="+","Unit",IF(ISERROR(OFFSET('HARGA SATUAN'!$E$6,MATCH(C355,'HARGA SATUAN'!$C$7:$C$1492,0),0)),"",OFFSET('HARGA SATUAN'!$E$6,MATCH(C355,'HARGA SATUAN'!$C$7:$C$1492,0),0)))</f>
        <v>0</v>
      </c>
      <c r="F355" s="138" t="str">
        <f t="shared" ca="1" si="17"/>
        <v/>
      </c>
      <c r="G355" s="41">
        <f ca="1">IF(ISERROR(OFFSET('HARGA SATUAN'!$I$6,MATCH(C355,'HARGA SATUAN'!$C$7:$C$1492,0),0)),"",OFFSET('HARGA SATUAN'!$I$6,MATCH(C355,'HARGA SATUAN'!$C$7:$C$1492,0),0))</f>
        <v>0</v>
      </c>
      <c r="H355" s="136" t="str">
        <f ca="1">IF(B355="","",#REF!)</f>
        <v/>
      </c>
      <c r="I355" s="136" t="str">
        <f ca="1">IF(B355="","",#REF!)</f>
        <v/>
      </c>
      <c r="J355" s="136" t="str">
        <f ca="1">IF(B355="","",#REF!)</f>
        <v/>
      </c>
      <c r="K355" s="136" t="str">
        <f ca="1">IF(B355="","",#REF!)</f>
        <v/>
      </c>
      <c r="L355" s="136" t="str">
        <f ca="1">IF(C355="","",#REF!)</f>
        <v/>
      </c>
    </row>
    <row r="356" spans="1:12">
      <c r="A356" s="112">
        <v>345</v>
      </c>
      <c r="B356" s="134" t="str">
        <f t="shared" ca="1" si="15"/>
        <v/>
      </c>
      <c r="C356" s="109" t="str">
        <f t="shared" ca="1" si="16"/>
        <v/>
      </c>
      <c r="D356" s="101" t="str">
        <f ca="1">IF(ISERROR(OFFSET('HARGA SATUAN'!$D$6,MATCH(C356,'HARGA SATUAN'!$C$7:$C$1492,0),0)),"",OFFSET('HARGA SATUAN'!$D$6,MATCH(C356,'HARGA SATUAN'!$C$7:$C$1492,0),0))</f>
        <v/>
      </c>
      <c r="E356" s="101">
        <f ca="1">IF(B356="+","Unit",IF(ISERROR(OFFSET('HARGA SATUAN'!$E$6,MATCH(C356,'HARGA SATUAN'!$C$7:$C$1492,0),0)),"",OFFSET('HARGA SATUAN'!$E$6,MATCH(C356,'HARGA SATUAN'!$C$7:$C$1492,0),0)))</f>
        <v>0</v>
      </c>
      <c r="F356" s="138" t="str">
        <f t="shared" ca="1" si="17"/>
        <v/>
      </c>
      <c r="G356" s="41">
        <f ca="1">IF(ISERROR(OFFSET('HARGA SATUAN'!$I$6,MATCH(C356,'HARGA SATUAN'!$C$7:$C$1492,0),0)),"",OFFSET('HARGA SATUAN'!$I$6,MATCH(C356,'HARGA SATUAN'!$C$7:$C$1492,0),0))</f>
        <v>0</v>
      </c>
      <c r="H356" s="136" t="str">
        <f ca="1">IF(B356="","",#REF!)</f>
        <v/>
      </c>
      <c r="I356" s="136" t="str">
        <f ca="1">IF(B356="","",#REF!)</f>
        <v/>
      </c>
      <c r="J356" s="136" t="str">
        <f ca="1">IF(B356="","",#REF!)</f>
        <v/>
      </c>
      <c r="K356" s="136" t="str">
        <f ca="1">IF(B356="","",#REF!)</f>
        <v/>
      </c>
      <c r="L356" s="136" t="str">
        <f ca="1">IF(C356="","",#REF!)</f>
        <v/>
      </c>
    </row>
    <row r="357" spans="1:12">
      <c r="A357" s="112">
        <v>346</v>
      </c>
      <c r="B357" s="134" t="str">
        <f t="shared" ca="1" si="15"/>
        <v/>
      </c>
      <c r="C357" s="109" t="str">
        <f t="shared" ca="1" si="16"/>
        <v/>
      </c>
      <c r="D357" s="101" t="str">
        <f ca="1">IF(ISERROR(OFFSET('HARGA SATUAN'!$D$6,MATCH(C357,'HARGA SATUAN'!$C$7:$C$1492,0),0)),"",OFFSET('HARGA SATUAN'!$D$6,MATCH(C357,'HARGA SATUAN'!$C$7:$C$1492,0),0))</f>
        <v/>
      </c>
      <c r="E357" s="101">
        <f ca="1">IF(B357="+","Unit",IF(ISERROR(OFFSET('HARGA SATUAN'!$E$6,MATCH(C357,'HARGA SATUAN'!$C$7:$C$1492,0),0)),"",OFFSET('HARGA SATUAN'!$E$6,MATCH(C357,'HARGA SATUAN'!$C$7:$C$1492,0),0)))</f>
        <v>0</v>
      </c>
      <c r="F357" s="138" t="str">
        <f t="shared" ca="1" si="17"/>
        <v/>
      </c>
      <c r="G357" s="41">
        <f ca="1">IF(ISERROR(OFFSET('HARGA SATUAN'!$I$6,MATCH(C357,'HARGA SATUAN'!$C$7:$C$1492,0),0)),"",OFFSET('HARGA SATUAN'!$I$6,MATCH(C357,'HARGA SATUAN'!$C$7:$C$1492,0),0))</f>
        <v>0</v>
      </c>
      <c r="H357" s="136" t="str">
        <f ca="1">IF(B357="","",#REF!)</f>
        <v/>
      </c>
      <c r="I357" s="136" t="str">
        <f ca="1">IF(B357="","",#REF!)</f>
        <v/>
      </c>
      <c r="J357" s="136" t="str">
        <f ca="1">IF(B357="","",#REF!)</f>
        <v/>
      </c>
      <c r="K357" s="136" t="str">
        <f ca="1">IF(B357="","",#REF!)</f>
        <v/>
      </c>
      <c r="L357" s="136" t="str">
        <f ca="1">IF(C357="","",#REF!)</f>
        <v/>
      </c>
    </row>
    <row r="358" spans="1:12">
      <c r="A358" s="112">
        <v>347</v>
      </c>
      <c r="B358" s="134" t="str">
        <f t="shared" ca="1" si="15"/>
        <v/>
      </c>
      <c r="C358" s="109" t="str">
        <f t="shared" ca="1" si="16"/>
        <v/>
      </c>
      <c r="D358" s="101" t="str">
        <f ca="1">IF(ISERROR(OFFSET('HARGA SATUAN'!$D$6,MATCH(C358,'HARGA SATUAN'!$C$7:$C$1492,0),0)),"",OFFSET('HARGA SATUAN'!$D$6,MATCH(C358,'HARGA SATUAN'!$C$7:$C$1492,0),0))</f>
        <v/>
      </c>
      <c r="E358" s="101">
        <f ca="1">IF(B358="+","Unit",IF(ISERROR(OFFSET('HARGA SATUAN'!$E$6,MATCH(C358,'HARGA SATUAN'!$C$7:$C$1492,0),0)),"",OFFSET('HARGA SATUAN'!$E$6,MATCH(C358,'HARGA SATUAN'!$C$7:$C$1492,0),0)))</f>
        <v>0</v>
      </c>
      <c r="F358" s="138" t="str">
        <f t="shared" ca="1" si="17"/>
        <v/>
      </c>
      <c r="G358" s="41">
        <f ca="1">IF(ISERROR(OFFSET('HARGA SATUAN'!$I$6,MATCH(C358,'HARGA SATUAN'!$C$7:$C$1492,0),0)),"",OFFSET('HARGA SATUAN'!$I$6,MATCH(C358,'HARGA SATUAN'!$C$7:$C$1492,0),0))</f>
        <v>0</v>
      </c>
      <c r="H358" s="136" t="str">
        <f ca="1">IF(B358="","",#REF!)</f>
        <v/>
      </c>
      <c r="I358" s="136" t="str">
        <f ca="1">IF(B358="","",#REF!)</f>
        <v/>
      </c>
      <c r="J358" s="136" t="str">
        <f ca="1">IF(B358="","",#REF!)</f>
        <v/>
      </c>
      <c r="K358" s="136" t="str">
        <f ca="1">IF(B358="","",#REF!)</f>
        <v/>
      </c>
      <c r="L358" s="136" t="str">
        <f ca="1">IF(C358="","",#REF!)</f>
        <v/>
      </c>
    </row>
    <row r="359" spans="1:12">
      <c r="A359" s="112">
        <v>348</v>
      </c>
      <c r="B359" s="134" t="str">
        <f t="shared" ca="1" si="15"/>
        <v/>
      </c>
      <c r="C359" s="109" t="str">
        <f t="shared" ca="1" si="16"/>
        <v/>
      </c>
      <c r="D359" s="101" t="str">
        <f ca="1">IF(ISERROR(OFFSET('HARGA SATUAN'!$D$6,MATCH(C359,'HARGA SATUAN'!$C$7:$C$1492,0),0)),"",OFFSET('HARGA SATUAN'!$D$6,MATCH(C359,'HARGA SATUAN'!$C$7:$C$1492,0),0))</f>
        <v/>
      </c>
      <c r="E359" s="101">
        <f ca="1">IF(B359="+","Unit",IF(ISERROR(OFFSET('HARGA SATUAN'!$E$6,MATCH(C359,'HARGA SATUAN'!$C$7:$C$1492,0),0)),"",OFFSET('HARGA SATUAN'!$E$6,MATCH(C359,'HARGA SATUAN'!$C$7:$C$1492,0),0)))</f>
        <v>0</v>
      </c>
      <c r="F359" s="138" t="str">
        <f t="shared" ca="1" si="17"/>
        <v/>
      </c>
      <c r="G359" s="41">
        <f ca="1">IF(ISERROR(OFFSET('HARGA SATUAN'!$I$6,MATCH(C359,'HARGA SATUAN'!$C$7:$C$1492,0),0)),"",OFFSET('HARGA SATUAN'!$I$6,MATCH(C359,'HARGA SATUAN'!$C$7:$C$1492,0),0))</f>
        <v>0</v>
      </c>
      <c r="H359" s="136" t="str">
        <f ca="1">IF(B359="","",#REF!)</f>
        <v/>
      </c>
      <c r="I359" s="136" t="str">
        <f ca="1">IF(B359="","",#REF!)</f>
        <v/>
      </c>
      <c r="J359" s="136" t="str">
        <f ca="1">IF(B359="","",#REF!)</f>
        <v/>
      </c>
      <c r="K359" s="136" t="str">
        <f ca="1">IF(B359="","",#REF!)</f>
        <v/>
      </c>
      <c r="L359" s="136" t="str">
        <f ca="1">IF(C359="","",#REF!)</f>
        <v/>
      </c>
    </row>
    <row r="360" spans="1:12">
      <c r="A360" s="112">
        <v>349</v>
      </c>
      <c r="B360" s="134" t="str">
        <f t="shared" ca="1" si="15"/>
        <v/>
      </c>
      <c r="C360" s="109" t="str">
        <f t="shared" ca="1" si="16"/>
        <v/>
      </c>
      <c r="D360" s="101" t="str">
        <f ca="1">IF(ISERROR(OFFSET('HARGA SATUAN'!$D$6,MATCH(C360,'HARGA SATUAN'!$C$7:$C$1492,0),0)),"",OFFSET('HARGA SATUAN'!$D$6,MATCH(C360,'HARGA SATUAN'!$C$7:$C$1492,0),0))</f>
        <v/>
      </c>
      <c r="E360" s="101">
        <f ca="1">IF(B360="+","Unit",IF(ISERROR(OFFSET('HARGA SATUAN'!$E$6,MATCH(C360,'HARGA SATUAN'!$C$7:$C$1492,0),0)),"",OFFSET('HARGA SATUAN'!$E$6,MATCH(C360,'HARGA SATUAN'!$C$7:$C$1492,0),0)))</f>
        <v>0</v>
      </c>
      <c r="F360" s="138" t="str">
        <f t="shared" ca="1" si="17"/>
        <v/>
      </c>
      <c r="G360" s="41">
        <f ca="1">IF(ISERROR(OFFSET('HARGA SATUAN'!$I$6,MATCH(C360,'HARGA SATUAN'!$C$7:$C$1492,0),0)),"",OFFSET('HARGA SATUAN'!$I$6,MATCH(C360,'HARGA SATUAN'!$C$7:$C$1492,0),0))</f>
        <v>0</v>
      </c>
      <c r="H360" s="136" t="str">
        <f ca="1">IF(B360="","",#REF!)</f>
        <v/>
      </c>
      <c r="I360" s="136" t="str">
        <f ca="1">IF(B360="","",#REF!)</f>
        <v/>
      </c>
      <c r="J360" s="136" t="str">
        <f ca="1">IF(B360="","",#REF!)</f>
        <v/>
      </c>
      <c r="K360" s="136" t="str">
        <f ca="1">IF(B360="","",#REF!)</f>
        <v/>
      </c>
      <c r="L360" s="136" t="str">
        <f ca="1">IF(C360="","",#REF!)</f>
        <v/>
      </c>
    </row>
    <row r="361" spans="1:12">
      <c r="A361" s="112">
        <v>350</v>
      </c>
      <c r="B361" s="134" t="str">
        <f t="shared" ca="1" si="15"/>
        <v/>
      </c>
      <c r="C361" s="109" t="str">
        <f t="shared" ca="1" si="16"/>
        <v/>
      </c>
      <c r="D361" s="101" t="str">
        <f ca="1">IF(ISERROR(OFFSET('HARGA SATUAN'!$D$6,MATCH(C361,'HARGA SATUAN'!$C$7:$C$1492,0),0)),"",OFFSET('HARGA SATUAN'!$D$6,MATCH(C361,'HARGA SATUAN'!$C$7:$C$1492,0),0))</f>
        <v/>
      </c>
      <c r="E361" s="101">
        <f ca="1">IF(B361="+","Unit",IF(ISERROR(OFFSET('HARGA SATUAN'!$E$6,MATCH(C361,'HARGA SATUAN'!$C$7:$C$1492,0),0)),"",OFFSET('HARGA SATUAN'!$E$6,MATCH(C361,'HARGA SATUAN'!$C$7:$C$1492,0),0)))</f>
        <v>0</v>
      </c>
      <c r="F361" s="138" t="str">
        <f t="shared" ca="1" si="17"/>
        <v/>
      </c>
      <c r="G361" s="41">
        <f ca="1">IF(ISERROR(OFFSET('HARGA SATUAN'!$I$6,MATCH(C361,'HARGA SATUAN'!$C$7:$C$1492,0),0)),"",OFFSET('HARGA SATUAN'!$I$6,MATCH(C361,'HARGA SATUAN'!$C$7:$C$1492,0),0))</f>
        <v>0</v>
      </c>
      <c r="H361" s="136" t="str">
        <f ca="1">IF(B361="","",#REF!)</f>
        <v/>
      </c>
      <c r="I361" s="136" t="str">
        <f ca="1">IF(B361="","",#REF!)</f>
        <v/>
      </c>
      <c r="J361" s="136" t="str">
        <f ca="1">IF(B361="","",#REF!)</f>
        <v/>
      </c>
      <c r="K361" s="136" t="str">
        <f ca="1">IF(B361="","",#REF!)</f>
        <v/>
      </c>
      <c r="L361" s="136" t="str">
        <f ca="1">IF(C361="","",#REF!)</f>
        <v/>
      </c>
    </row>
    <row r="362" spans="1:12">
      <c r="A362" s="112">
        <v>351</v>
      </c>
      <c r="B362" s="134" t="str">
        <f t="shared" ca="1" si="15"/>
        <v/>
      </c>
      <c r="C362" s="109" t="str">
        <f t="shared" ca="1" si="16"/>
        <v/>
      </c>
      <c r="D362" s="101" t="str">
        <f ca="1">IF(ISERROR(OFFSET('HARGA SATUAN'!$D$6,MATCH(C362,'HARGA SATUAN'!$C$7:$C$1492,0),0)),"",OFFSET('HARGA SATUAN'!$D$6,MATCH(C362,'HARGA SATUAN'!$C$7:$C$1492,0),0))</f>
        <v/>
      </c>
      <c r="E362" s="101">
        <f ca="1">IF(B362="+","Unit",IF(ISERROR(OFFSET('HARGA SATUAN'!$E$6,MATCH(C362,'HARGA SATUAN'!$C$7:$C$1492,0),0)),"",OFFSET('HARGA SATUAN'!$E$6,MATCH(C362,'HARGA SATUAN'!$C$7:$C$1492,0),0)))</f>
        <v>0</v>
      </c>
      <c r="F362" s="138" t="str">
        <f t="shared" ca="1" si="17"/>
        <v/>
      </c>
      <c r="G362" s="41">
        <f ca="1">IF(ISERROR(OFFSET('HARGA SATUAN'!$I$6,MATCH(C362,'HARGA SATUAN'!$C$7:$C$1492,0),0)),"",OFFSET('HARGA SATUAN'!$I$6,MATCH(C362,'HARGA SATUAN'!$C$7:$C$1492,0),0))</f>
        <v>0</v>
      </c>
      <c r="H362" s="136" t="str">
        <f ca="1">IF(B362="","",#REF!)</f>
        <v/>
      </c>
      <c r="I362" s="136" t="str">
        <f ca="1">IF(B362="","",#REF!)</f>
        <v/>
      </c>
      <c r="J362" s="136" t="str">
        <f ca="1">IF(B362="","",#REF!)</f>
        <v/>
      </c>
      <c r="K362" s="136" t="str">
        <f ca="1">IF(B362="","",#REF!)</f>
        <v/>
      </c>
      <c r="L362" s="136" t="str">
        <f ca="1">IF(C362="","",#REF!)</f>
        <v/>
      </c>
    </row>
    <row r="363" spans="1:12">
      <c r="A363" s="112">
        <v>352</v>
      </c>
      <c r="B363" s="134" t="str">
        <f t="shared" ca="1" si="15"/>
        <v/>
      </c>
      <c r="C363" s="109" t="str">
        <f t="shared" ca="1" si="16"/>
        <v/>
      </c>
      <c r="D363" s="101" t="str">
        <f ca="1">IF(ISERROR(OFFSET('HARGA SATUAN'!$D$6,MATCH(C363,'HARGA SATUAN'!$C$7:$C$1492,0),0)),"",OFFSET('HARGA SATUAN'!$D$6,MATCH(C363,'HARGA SATUAN'!$C$7:$C$1492,0),0))</f>
        <v/>
      </c>
      <c r="E363" s="101">
        <f ca="1">IF(B363="+","Unit",IF(ISERROR(OFFSET('HARGA SATUAN'!$E$6,MATCH(C363,'HARGA SATUAN'!$C$7:$C$1492,0),0)),"",OFFSET('HARGA SATUAN'!$E$6,MATCH(C363,'HARGA SATUAN'!$C$7:$C$1492,0),0)))</f>
        <v>0</v>
      </c>
      <c r="F363" s="138" t="str">
        <f t="shared" ca="1" si="17"/>
        <v/>
      </c>
      <c r="G363" s="41">
        <f ca="1">IF(ISERROR(OFFSET('HARGA SATUAN'!$I$6,MATCH(C363,'HARGA SATUAN'!$C$7:$C$1492,0),0)),"",OFFSET('HARGA SATUAN'!$I$6,MATCH(C363,'HARGA SATUAN'!$C$7:$C$1492,0),0))</f>
        <v>0</v>
      </c>
      <c r="H363" s="136" t="str">
        <f ca="1">IF(B363="","",#REF!)</f>
        <v/>
      </c>
      <c r="I363" s="136" t="str">
        <f ca="1">IF(B363="","",#REF!)</f>
        <v/>
      </c>
      <c r="J363" s="136" t="str">
        <f ca="1">IF(B363="","",#REF!)</f>
        <v/>
      </c>
      <c r="K363" s="136" t="str">
        <f ca="1">IF(B363="","",#REF!)</f>
        <v/>
      </c>
      <c r="L363" s="136" t="str">
        <f ca="1">IF(C363="","",#REF!)</f>
        <v/>
      </c>
    </row>
    <row r="364" spans="1:12">
      <c r="A364" s="112">
        <v>353</v>
      </c>
      <c r="B364" s="134" t="str">
        <f t="shared" ca="1" si="15"/>
        <v/>
      </c>
      <c r="C364" s="109" t="str">
        <f t="shared" ca="1" si="16"/>
        <v/>
      </c>
      <c r="D364" s="101" t="str">
        <f ca="1">IF(ISERROR(OFFSET('HARGA SATUAN'!$D$6,MATCH(C364,'HARGA SATUAN'!$C$7:$C$1492,0),0)),"",OFFSET('HARGA SATUAN'!$D$6,MATCH(C364,'HARGA SATUAN'!$C$7:$C$1492,0),0))</f>
        <v/>
      </c>
      <c r="E364" s="101">
        <f ca="1">IF(B364="+","Unit",IF(ISERROR(OFFSET('HARGA SATUAN'!$E$6,MATCH(C364,'HARGA SATUAN'!$C$7:$C$1492,0),0)),"",OFFSET('HARGA SATUAN'!$E$6,MATCH(C364,'HARGA SATUAN'!$C$7:$C$1492,0),0)))</f>
        <v>0</v>
      </c>
      <c r="F364" s="138" t="str">
        <f t="shared" ca="1" si="17"/>
        <v/>
      </c>
      <c r="G364" s="41">
        <f ca="1">IF(ISERROR(OFFSET('HARGA SATUAN'!$I$6,MATCH(C364,'HARGA SATUAN'!$C$7:$C$1492,0),0)),"",OFFSET('HARGA SATUAN'!$I$6,MATCH(C364,'HARGA SATUAN'!$C$7:$C$1492,0),0))</f>
        <v>0</v>
      </c>
      <c r="H364" s="136" t="str">
        <f ca="1">IF(B364="","",#REF!)</f>
        <v/>
      </c>
      <c r="I364" s="136" t="str">
        <f ca="1">IF(B364="","",#REF!)</f>
        <v/>
      </c>
      <c r="J364" s="136" t="str">
        <f ca="1">IF(B364="","",#REF!)</f>
        <v/>
      </c>
      <c r="K364" s="136" t="str">
        <f ca="1">IF(B364="","",#REF!)</f>
        <v/>
      </c>
      <c r="L364" s="136" t="str">
        <f ca="1">IF(C364="","",#REF!)</f>
        <v/>
      </c>
    </row>
    <row r="365" spans="1:12">
      <c r="A365" s="112">
        <v>354</v>
      </c>
      <c r="B365" s="134" t="str">
        <f t="shared" ca="1" si="15"/>
        <v/>
      </c>
      <c r="C365" s="109" t="str">
        <f t="shared" ca="1" si="16"/>
        <v/>
      </c>
      <c r="D365" s="101" t="str">
        <f ca="1">IF(ISERROR(OFFSET('HARGA SATUAN'!$D$6,MATCH(C365,'HARGA SATUAN'!$C$7:$C$1492,0),0)),"",OFFSET('HARGA SATUAN'!$D$6,MATCH(C365,'HARGA SATUAN'!$C$7:$C$1492,0),0))</f>
        <v/>
      </c>
      <c r="E365" s="101">
        <f ca="1">IF(B365="+","Unit",IF(ISERROR(OFFSET('HARGA SATUAN'!$E$6,MATCH(C365,'HARGA SATUAN'!$C$7:$C$1492,0),0)),"",OFFSET('HARGA SATUAN'!$E$6,MATCH(C365,'HARGA SATUAN'!$C$7:$C$1492,0),0)))</f>
        <v>0</v>
      </c>
      <c r="F365" s="138" t="str">
        <f t="shared" ca="1" si="17"/>
        <v/>
      </c>
      <c r="G365" s="41">
        <f ca="1">IF(ISERROR(OFFSET('HARGA SATUAN'!$I$6,MATCH(C365,'HARGA SATUAN'!$C$7:$C$1492,0),0)),"",OFFSET('HARGA SATUAN'!$I$6,MATCH(C365,'HARGA SATUAN'!$C$7:$C$1492,0),0))</f>
        <v>0</v>
      </c>
      <c r="H365" s="136" t="str">
        <f ca="1">IF(B365="","",#REF!)</f>
        <v/>
      </c>
      <c r="I365" s="136" t="str">
        <f ca="1">IF(B365="","",#REF!)</f>
        <v/>
      </c>
      <c r="J365" s="136" t="str">
        <f ca="1">IF(B365="","",#REF!)</f>
        <v/>
      </c>
      <c r="K365" s="136" t="str">
        <f ca="1">IF(B365="","",#REF!)</f>
        <v/>
      </c>
      <c r="L365" s="136" t="str">
        <f ca="1">IF(C365="","",#REF!)</f>
        <v/>
      </c>
    </row>
    <row r="366" spans="1:12">
      <c r="A366" s="112">
        <v>355</v>
      </c>
      <c r="B366" s="134" t="str">
        <f t="shared" ca="1" si="15"/>
        <v/>
      </c>
      <c r="C366" s="109" t="str">
        <f t="shared" ca="1" si="16"/>
        <v/>
      </c>
      <c r="D366" s="101" t="str">
        <f ca="1">IF(ISERROR(OFFSET('HARGA SATUAN'!$D$6,MATCH(C366,'HARGA SATUAN'!$C$7:$C$1492,0),0)),"",OFFSET('HARGA SATUAN'!$D$6,MATCH(C366,'HARGA SATUAN'!$C$7:$C$1492,0),0))</f>
        <v/>
      </c>
      <c r="E366" s="101">
        <f ca="1">IF(B366="+","Unit",IF(ISERROR(OFFSET('HARGA SATUAN'!$E$6,MATCH(C366,'HARGA SATUAN'!$C$7:$C$1492,0),0)),"",OFFSET('HARGA SATUAN'!$E$6,MATCH(C366,'HARGA SATUAN'!$C$7:$C$1492,0),0)))</f>
        <v>0</v>
      </c>
      <c r="F366" s="138" t="str">
        <f t="shared" ca="1" si="17"/>
        <v/>
      </c>
      <c r="G366" s="41">
        <f ca="1">IF(ISERROR(OFFSET('HARGA SATUAN'!$I$6,MATCH(C366,'HARGA SATUAN'!$C$7:$C$1492,0),0)),"",OFFSET('HARGA SATUAN'!$I$6,MATCH(C366,'HARGA SATUAN'!$C$7:$C$1492,0),0))</f>
        <v>0</v>
      </c>
      <c r="H366" s="136" t="str">
        <f ca="1">IF(B366="","",#REF!)</f>
        <v/>
      </c>
      <c r="I366" s="136" t="str">
        <f ca="1">IF(B366="","",#REF!)</f>
        <v/>
      </c>
      <c r="J366" s="136" t="str">
        <f ca="1">IF(B366="","",#REF!)</f>
        <v/>
      </c>
      <c r="K366" s="136" t="str">
        <f ca="1">IF(B366="","",#REF!)</f>
        <v/>
      </c>
      <c r="L366" s="136" t="str">
        <f ca="1">IF(C366="","",#REF!)</f>
        <v/>
      </c>
    </row>
    <row r="367" spans="1:12">
      <c r="A367" s="112">
        <v>356</v>
      </c>
      <c r="B367" s="134" t="str">
        <f t="shared" ca="1" si="15"/>
        <v/>
      </c>
      <c r="C367" s="109" t="str">
        <f t="shared" ca="1" si="16"/>
        <v/>
      </c>
      <c r="D367" s="101" t="str">
        <f ca="1">IF(ISERROR(OFFSET('HARGA SATUAN'!$D$6,MATCH(C367,'HARGA SATUAN'!$C$7:$C$1492,0),0)),"",OFFSET('HARGA SATUAN'!$D$6,MATCH(C367,'HARGA SATUAN'!$C$7:$C$1492,0),0))</f>
        <v/>
      </c>
      <c r="E367" s="101">
        <f ca="1">IF(B367="+","Unit",IF(ISERROR(OFFSET('HARGA SATUAN'!$E$6,MATCH(C367,'HARGA SATUAN'!$C$7:$C$1492,0),0)),"",OFFSET('HARGA SATUAN'!$E$6,MATCH(C367,'HARGA SATUAN'!$C$7:$C$1492,0),0)))</f>
        <v>0</v>
      </c>
      <c r="F367" s="138" t="str">
        <f t="shared" ca="1" si="17"/>
        <v/>
      </c>
      <c r="G367" s="41">
        <f ca="1">IF(ISERROR(OFFSET('HARGA SATUAN'!$I$6,MATCH(C367,'HARGA SATUAN'!$C$7:$C$1492,0),0)),"",OFFSET('HARGA SATUAN'!$I$6,MATCH(C367,'HARGA SATUAN'!$C$7:$C$1492,0),0))</f>
        <v>0</v>
      </c>
      <c r="H367" s="136" t="str">
        <f ca="1">IF(B367="","",#REF!)</f>
        <v/>
      </c>
      <c r="I367" s="136" t="str">
        <f ca="1">IF(B367="","",#REF!)</f>
        <v/>
      </c>
      <c r="J367" s="136" t="str">
        <f ca="1">IF(B367="","",#REF!)</f>
        <v/>
      </c>
      <c r="K367" s="136" t="str">
        <f ca="1">IF(B367="","",#REF!)</f>
        <v/>
      </c>
      <c r="L367" s="136" t="str">
        <f ca="1">IF(C367="","",#REF!)</f>
        <v/>
      </c>
    </row>
    <row r="368" spans="1:12">
      <c r="A368" s="112">
        <v>357</v>
      </c>
      <c r="B368" s="134" t="str">
        <f t="shared" ca="1" si="15"/>
        <v/>
      </c>
      <c r="C368" s="109" t="str">
        <f t="shared" ca="1" si="16"/>
        <v/>
      </c>
      <c r="D368" s="101" t="str">
        <f ca="1">IF(ISERROR(OFFSET('HARGA SATUAN'!$D$6,MATCH(C368,'HARGA SATUAN'!$C$7:$C$1492,0),0)),"",OFFSET('HARGA SATUAN'!$D$6,MATCH(C368,'HARGA SATUAN'!$C$7:$C$1492,0),0))</f>
        <v/>
      </c>
      <c r="E368" s="101">
        <f ca="1">IF(B368="+","Unit",IF(ISERROR(OFFSET('HARGA SATUAN'!$E$6,MATCH(C368,'HARGA SATUAN'!$C$7:$C$1492,0),0)),"",OFFSET('HARGA SATUAN'!$E$6,MATCH(C368,'HARGA SATUAN'!$C$7:$C$1492,0),0)))</f>
        <v>0</v>
      </c>
      <c r="F368" s="138" t="str">
        <f t="shared" ca="1" si="17"/>
        <v/>
      </c>
      <c r="G368" s="41">
        <f ca="1">IF(ISERROR(OFFSET('HARGA SATUAN'!$I$6,MATCH(C368,'HARGA SATUAN'!$C$7:$C$1492,0),0)),"",OFFSET('HARGA SATUAN'!$I$6,MATCH(C368,'HARGA SATUAN'!$C$7:$C$1492,0),0))</f>
        <v>0</v>
      </c>
      <c r="H368" s="136" t="str">
        <f ca="1">IF(B368="","",#REF!)</f>
        <v/>
      </c>
      <c r="I368" s="136" t="str">
        <f ca="1">IF(B368="","",#REF!)</f>
        <v/>
      </c>
      <c r="J368" s="136" t="str">
        <f ca="1">IF(B368="","",#REF!)</f>
        <v/>
      </c>
      <c r="K368" s="136" t="str">
        <f ca="1">IF(B368="","",#REF!)</f>
        <v/>
      </c>
      <c r="L368" s="136" t="str">
        <f ca="1">IF(C368="","",#REF!)</f>
        <v/>
      </c>
    </row>
    <row r="369" spans="1:12">
      <c r="A369" s="112">
        <v>358</v>
      </c>
      <c r="B369" s="134" t="str">
        <f t="shared" ca="1" si="15"/>
        <v/>
      </c>
      <c r="C369" s="109" t="str">
        <f t="shared" ca="1" si="16"/>
        <v/>
      </c>
      <c r="D369" s="101" t="str">
        <f ca="1">IF(ISERROR(OFFSET('HARGA SATUAN'!$D$6,MATCH(C369,'HARGA SATUAN'!$C$7:$C$1492,0),0)),"",OFFSET('HARGA SATUAN'!$D$6,MATCH(C369,'HARGA SATUAN'!$C$7:$C$1492,0),0))</f>
        <v/>
      </c>
      <c r="E369" s="101">
        <f ca="1">IF(B369="+","Unit",IF(ISERROR(OFFSET('HARGA SATUAN'!$E$6,MATCH(C369,'HARGA SATUAN'!$C$7:$C$1492,0),0)),"",OFFSET('HARGA SATUAN'!$E$6,MATCH(C369,'HARGA SATUAN'!$C$7:$C$1492,0),0)))</f>
        <v>0</v>
      </c>
      <c r="F369" s="138" t="str">
        <f t="shared" ca="1" si="17"/>
        <v/>
      </c>
      <c r="G369" s="41">
        <f ca="1">IF(ISERROR(OFFSET('HARGA SATUAN'!$I$6,MATCH(C369,'HARGA SATUAN'!$C$7:$C$1492,0),0)),"",OFFSET('HARGA SATUAN'!$I$6,MATCH(C369,'HARGA SATUAN'!$C$7:$C$1492,0),0))</f>
        <v>0</v>
      </c>
      <c r="H369" s="136" t="str">
        <f ca="1">IF(B369="","",#REF!)</f>
        <v/>
      </c>
      <c r="I369" s="136" t="str">
        <f ca="1">IF(B369="","",#REF!)</f>
        <v/>
      </c>
      <c r="J369" s="136" t="str">
        <f ca="1">IF(B369="","",#REF!)</f>
        <v/>
      </c>
      <c r="K369" s="136" t="str">
        <f ca="1">IF(B369="","",#REF!)</f>
        <v/>
      </c>
      <c r="L369" s="136" t="str">
        <f ca="1">IF(C369="","",#REF!)</f>
        <v/>
      </c>
    </row>
    <row r="370" spans="1:12">
      <c r="A370" s="112">
        <v>359</v>
      </c>
      <c r="B370" s="134" t="str">
        <f t="shared" ca="1" si="15"/>
        <v/>
      </c>
      <c r="C370" s="109" t="str">
        <f t="shared" ca="1" si="16"/>
        <v/>
      </c>
      <c r="D370" s="101" t="str">
        <f ca="1">IF(ISERROR(OFFSET('HARGA SATUAN'!$D$6,MATCH(C370,'HARGA SATUAN'!$C$7:$C$1492,0),0)),"",OFFSET('HARGA SATUAN'!$D$6,MATCH(C370,'HARGA SATUAN'!$C$7:$C$1492,0),0))</f>
        <v/>
      </c>
      <c r="E370" s="101">
        <f ca="1">IF(B370="+","Unit",IF(ISERROR(OFFSET('HARGA SATUAN'!$E$6,MATCH(C370,'HARGA SATUAN'!$C$7:$C$1492,0),0)),"",OFFSET('HARGA SATUAN'!$E$6,MATCH(C370,'HARGA SATUAN'!$C$7:$C$1492,0),0)))</f>
        <v>0</v>
      </c>
      <c r="F370" s="138" t="str">
        <f t="shared" ca="1" si="17"/>
        <v/>
      </c>
      <c r="G370" s="41">
        <f ca="1">IF(ISERROR(OFFSET('HARGA SATUAN'!$I$6,MATCH(C370,'HARGA SATUAN'!$C$7:$C$1492,0),0)),"",OFFSET('HARGA SATUAN'!$I$6,MATCH(C370,'HARGA SATUAN'!$C$7:$C$1492,0),0))</f>
        <v>0</v>
      </c>
      <c r="H370" s="136" t="str">
        <f ca="1">IF(B370="","",#REF!)</f>
        <v/>
      </c>
      <c r="I370" s="136" t="str">
        <f ca="1">IF(B370="","",#REF!)</f>
        <v/>
      </c>
      <c r="J370" s="136" t="str">
        <f ca="1">IF(B370="","",#REF!)</f>
        <v/>
      </c>
      <c r="K370" s="136" t="str">
        <f ca="1">IF(B370="","",#REF!)</f>
        <v/>
      </c>
      <c r="L370" s="136" t="str">
        <f ca="1">IF(C370="","",#REF!)</f>
        <v/>
      </c>
    </row>
    <row r="371" spans="1:12">
      <c r="A371" s="112">
        <v>360</v>
      </c>
      <c r="B371" s="134" t="str">
        <f t="shared" ca="1" si="15"/>
        <v/>
      </c>
      <c r="C371" s="109" t="str">
        <f t="shared" ca="1" si="16"/>
        <v/>
      </c>
      <c r="D371" s="101" t="str">
        <f ca="1">IF(ISERROR(OFFSET('HARGA SATUAN'!$D$6,MATCH(C371,'HARGA SATUAN'!$C$7:$C$1492,0),0)),"",OFFSET('HARGA SATUAN'!$D$6,MATCH(C371,'HARGA SATUAN'!$C$7:$C$1492,0),0))</f>
        <v/>
      </c>
      <c r="E371" s="101">
        <f ca="1">IF(B371="+","Unit",IF(ISERROR(OFFSET('HARGA SATUAN'!$E$6,MATCH(C371,'HARGA SATUAN'!$C$7:$C$1492,0),0)),"",OFFSET('HARGA SATUAN'!$E$6,MATCH(C371,'HARGA SATUAN'!$C$7:$C$1492,0),0)))</f>
        <v>0</v>
      </c>
      <c r="F371" s="138" t="str">
        <f t="shared" ca="1" si="17"/>
        <v/>
      </c>
      <c r="G371" s="41">
        <f ca="1">IF(ISERROR(OFFSET('HARGA SATUAN'!$I$6,MATCH(C371,'HARGA SATUAN'!$C$7:$C$1492,0),0)),"",OFFSET('HARGA SATUAN'!$I$6,MATCH(C371,'HARGA SATUAN'!$C$7:$C$1492,0),0))</f>
        <v>0</v>
      </c>
      <c r="H371" s="136" t="str">
        <f ca="1">IF(B371="","",#REF!)</f>
        <v/>
      </c>
      <c r="I371" s="136" t="str">
        <f ca="1">IF(B371="","",#REF!)</f>
        <v/>
      </c>
      <c r="J371" s="136" t="str">
        <f ca="1">IF(B371="","",#REF!)</f>
        <v/>
      </c>
      <c r="K371" s="136" t="str">
        <f ca="1">IF(B371="","",#REF!)</f>
        <v/>
      </c>
      <c r="L371" s="136" t="str">
        <f ca="1">IF(C371="","",#REF!)</f>
        <v/>
      </c>
    </row>
    <row r="372" spans="1:12">
      <c r="A372" s="112">
        <v>361</v>
      </c>
      <c r="B372" s="134" t="str">
        <f t="shared" ca="1" si="15"/>
        <v/>
      </c>
      <c r="C372" s="109" t="str">
        <f t="shared" ca="1" si="16"/>
        <v/>
      </c>
      <c r="D372" s="101" t="str">
        <f ca="1">IF(ISERROR(OFFSET('HARGA SATUAN'!$D$6,MATCH(C372,'HARGA SATUAN'!$C$7:$C$1492,0),0)),"",OFFSET('HARGA SATUAN'!$D$6,MATCH(C372,'HARGA SATUAN'!$C$7:$C$1492,0),0))</f>
        <v/>
      </c>
      <c r="E372" s="101">
        <f ca="1">IF(B372="+","Unit",IF(ISERROR(OFFSET('HARGA SATUAN'!$E$6,MATCH(C372,'HARGA SATUAN'!$C$7:$C$1492,0),0)),"",OFFSET('HARGA SATUAN'!$E$6,MATCH(C372,'HARGA SATUAN'!$C$7:$C$1492,0),0)))</f>
        <v>0</v>
      </c>
      <c r="F372" s="138" t="str">
        <f t="shared" ca="1" si="17"/>
        <v/>
      </c>
      <c r="G372" s="41">
        <f ca="1">IF(ISERROR(OFFSET('HARGA SATUAN'!$I$6,MATCH(C372,'HARGA SATUAN'!$C$7:$C$1492,0),0)),"",OFFSET('HARGA SATUAN'!$I$6,MATCH(C372,'HARGA SATUAN'!$C$7:$C$1492,0),0))</f>
        <v>0</v>
      </c>
      <c r="H372" s="136" t="str">
        <f ca="1">IF(B372="","",#REF!)</f>
        <v/>
      </c>
      <c r="I372" s="136" t="str">
        <f ca="1">IF(B372="","",#REF!)</f>
        <v/>
      </c>
      <c r="J372" s="136" t="str">
        <f ca="1">IF(B372="","",#REF!)</f>
        <v/>
      </c>
      <c r="K372" s="136" t="str">
        <f ca="1">IF(B372="","",#REF!)</f>
        <v/>
      </c>
      <c r="L372" s="136" t="str">
        <f ca="1">IF(C372="","",#REF!)</f>
        <v/>
      </c>
    </row>
    <row r="373" spans="1:12">
      <c r="A373" s="112">
        <v>362</v>
      </c>
      <c r="B373" s="134" t="str">
        <f t="shared" ca="1" si="15"/>
        <v/>
      </c>
      <c r="C373" s="109" t="str">
        <f t="shared" ca="1" si="16"/>
        <v/>
      </c>
      <c r="D373" s="101" t="str">
        <f ca="1">IF(ISERROR(OFFSET('HARGA SATUAN'!$D$6,MATCH(C373,'HARGA SATUAN'!$C$7:$C$1492,0),0)),"",OFFSET('HARGA SATUAN'!$D$6,MATCH(C373,'HARGA SATUAN'!$C$7:$C$1492,0),0))</f>
        <v/>
      </c>
      <c r="E373" s="101">
        <f ca="1">IF(B373="+","Unit",IF(ISERROR(OFFSET('HARGA SATUAN'!$E$6,MATCH(C373,'HARGA SATUAN'!$C$7:$C$1492,0),0)),"",OFFSET('HARGA SATUAN'!$E$6,MATCH(C373,'HARGA SATUAN'!$C$7:$C$1492,0),0)))</f>
        <v>0</v>
      </c>
      <c r="F373" s="138" t="str">
        <f t="shared" ca="1" si="17"/>
        <v/>
      </c>
      <c r="G373" s="41">
        <f ca="1">IF(ISERROR(OFFSET('HARGA SATUAN'!$I$6,MATCH(C373,'HARGA SATUAN'!$C$7:$C$1492,0),0)),"",OFFSET('HARGA SATUAN'!$I$6,MATCH(C373,'HARGA SATUAN'!$C$7:$C$1492,0),0))</f>
        <v>0</v>
      </c>
      <c r="H373" s="136" t="str">
        <f ca="1">IF(B373="","",#REF!)</f>
        <v/>
      </c>
      <c r="I373" s="136" t="str">
        <f ca="1">IF(B373="","",#REF!)</f>
        <v/>
      </c>
      <c r="J373" s="136" t="str">
        <f ca="1">IF(B373="","",#REF!)</f>
        <v/>
      </c>
      <c r="K373" s="136" t="str">
        <f ca="1">IF(B373="","",#REF!)</f>
        <v/>
      </c>
      <c r="L373" s="136" t="str">
        <f ca="1">IF(C373="","",#REF!)</f>
        <v/>
      </c>
    </row>
    <row r="374" spans="1:12">
      <c r="A374" s="112">
        <v>363</v>
      </c>
      <c r="B374" s="134" t="str">
        <f t="shared" ca="1" si="15"/>
        <v/>
      </c>
      <c r="C374" s="109" t="str">
        <f t="shared" ca="1" si="16"/>
        <v/>
      </c>
      <c r="D374" s="101" t="str">
        <f ca="1">IF(ISERROR(OFFSET('HARGA SATUAN'!$D$6,MATCH(C374,'HARGA SATUAN'!$C$7:$C$1492,0),0)),"",OFFSET('HARGA SATUAN'!$D$6,MATCH(C374,'HARGA SATUAN'!$C$7:$C$1492,0),0))</f>
        <v/>
      </c>
      <c r="E374" s="101">
        <f ca="1">IF(B374="+","Unit",IF(ISERROR(OFFSET('HARGA SATUAN'!$E$6,MATCH(C374,'HARGA SATUAN'!$C$7:$C$1492,0),0)),"",OFFSET('HARGA SATUAN'!$E$6,MATCH(C374,'HARGA SATUAN'!$C$7:$C$1492,0),0)))</f>
        <v>0</v>
      </c>
      <c r="F374" s="138" t="str">
        <f t="shared" ca="1" si="17"/>
        <v/>
      </c>
      <c r="G374" s="41">
        <f ca="1">IF(ISERROR(OFFSET('HARGA SATUAN'!$I$6,MATCH(C374,'HARGA SATUAN'!$C$7:$C$1492,0),0)),"",OFFSET('HARGA SATUAN'!$I$6,MATCH(C374,'HARGA SATUAN'!$C$7:$C$1492,0),0))</f>
        <v>0</v>
      </c>
      <c r="H374" s="136" t="str">
        <f ca="1">IF(B374="","",#REF!)</f>
        <v/>
      </c>
      <c r="I374" s="136" t="str">
        <f ca="1">IF(B374="","",#REF!)</f>
        <v/>
      </c>
      <c r="J374" s="136" t="str">
        <f ca="1">IF(B374="","",#REF!)</f>
        <v/>
      </c>
      <c r="K374" s="136" t="str">
        <f ca="1">IF(B374="","",#REF!)</f>
        <v/>
      </c>
      <c r="L374" s="136" t="str">
        <f ca="1">IF(C374="","",#REF!)</f>
        <v/>
      </c>
    </row>
    <row r="375" spans="1:12">
      <c r="A375" s="112">
        <v>364</v>
      </c>
      <c r="B375" s="134" t="str">
        <f t="shared" ca="1" si="15"/>
        <v/>
      </c>
      <c r="C375" s="109" t="str">
        <f t="shared" ca="1" si="16"/>
        <v/>
      </c>
      <c r="D375" s="101" t="str">
        <f ca="1">IF(ISERROR(OFFSET('HARGA SATUAN'!$D$6,MATCH(C375,'HARGA SATUAN'!$C$7:$C$1492,0),0)),"",OFFSET('HARGA SATUAN'!$D$6,MATCH(C375,'HARGA SATUAN'!$C$7:$C$1492,0),0))</f>
        <v/>
      </c>
      <c r="E375" s="101">
        <f ca="1">IF(B375="+","Unit",IF(ISERROR(OFFSET('HARGA SATUAN'!$E$6,MATCH(C375,'HARGA SATUAN'!$C$7:$C$1492,0),0)),"",OFFSET('HARGA SATUAN'!$E$6,MATCH(C375,'HARGA SATUAN'!$C$7:$C$1492,0),0)))</f>
        <v>0</v>
      </c>
      <c r="F375" s="138" t="str">
        <f t="shared" ca="1" si="17"/>
        <v/>
      </c>
      <c r="G375" s="41">
        <f ca="1">IF(ISERROR(OFFSET('HARGA SATUAN'!$I$6,MATCH(C375,'HARGA SATUAN'!$C$7:$C$1492,0),0)),"",OFFSET('HARGA SATUAN'!$I$6,MATCH(C375,'HARGA SATUAN'!$C$7:$C$1492,0),0))</f>
        <v>0</v>
      </c>
      <c r="H375" s="136" t="str">
        <f ca="1">IF(B375="","",#REF!)</f>
        <v/>
      </c>
      <c r="I375" s="136" t="str">
        <f ca="1">IF(B375="","",#REF!)</f>
        <v/>
      </c>
      <c r="J375" s="136" t="str">
        <f ca="1">IF(B375="","",#REF!)</f>
        <v/>
      </c>
      <c r="K375" s="136" t="str">
        <f ca="1">IF(B375="","",#REF!)</f>
        <v/>
      </c>
      <c r="L375" s="136" t="str">
        <f ca="1">IF(C375="","",#REF!)</f>
        <v/>
      </c>
    </row>
    <row r="376" spans="1:12">
      <c r="A376" s="112">
        <v>365</v>
      </c>
      <c r="B376" s="134" t="str">
        <f t="shared" ca="1" si="15"/>
        <v/>
      </c>
      <c r="C376" s="109" t="str">
        <f t="shared" ca="1" si="16"/>
        <v/>
      </c>
      <c r="D376" s="101" t="str">
        <f ca="1">IF(ISERROR(OFFSET('HARGA SATUAN'!$D$6,MATCH(C376,'HARGA SATUAN'!$C$7:$C$1492,0),0)),"",OFFSET('HARGA SATUAN'!$D$6,MATCH(C376,'HARGA SATUAN'!$C$7:$C$1492,0),0))</f>
        <v/>
      </c>
      <c r="E376" s="101">
        <f ca="1">IF(B376="+","Unit",IF(ISERROR(OFFSET('HARGA SATUAN'!$E$6,MATCH(C376,'HARGA SATUAN'!$C$7:$C$1492,0),0)),"",OFFSET('HARGA SATUAN'!$E$6,MATCH(C376,'HARGA SATUAN'!$C$7:$C$1492,0),0)))</f>
        <v>0</v>
      </c>
      <c r="F376" s="138" t="str">
        <f t="shared" ca="1" si="17"/>
        <v/>
      </c>
      <c r="G376" s="41">
        <f ca="1">IF(ISERROR(OFFSET('HARGA SATUAN'!$I$6,MATCH(C376,'HARGA SATUAN'!$C$7:$C$1492,0),0)),"",OFFSET('HARGA SATUAN'!$I$6,MATCH(C376,'HARGA SATUAN'!$C$7:$C$1492,0),0))</f>
        <v>0</v>
      </c>
      <c r="H376" s="136" t="str">
        <f ca="1">IF(B376="","",#REF!)</f>
        <v/>
      </c>
      <c r="I376" s="136" t="str">
        <f ca="1">IF(B376="","",#REF!)</f>
        <v/>
      </c>
      <c r="J376" s="136" t="str">
        <f ca="1">IF(B376="","",#REF!)</f>
        <v/>
      </c>
      <c r="K376" s="136" t="str">
        <f ca="1">IF(B376="","",#REF!)</f>
        <v/>
      </c>
      <c r="L376" s="136" t="str">
        <f ca="1">IF(C376="","",#REF!)</f>
        <v/>
      </c>
    </row>
    <row r="377" spans="1:12">
      <c r="A377" s="112">
        <v>366</v>
      </c>
      <c r="B377" s="134" t="str">
        <f t="shared" ca="1" si="15"/>
        <v/>
      </c>
      <c r="C377" s="109" t="str">
        <f t="shared" ca="1" si="16"/>
        <v/>
      </c>
      <c r="D377" s="101" t="str">
        <f ca="1">IF(ISERROR(OFFSET('HARGA SATUAN'!$D$6,MATCH(C377,'HARGA SATUAN'!$C$7:$C$1492,0),0)),"",OFFSET('HARGA SATUAN'!$D$6,MATCH(C377,'HARGA SATUAN'!$C$7:$C$1492,0),0))</f>
        <v/>
      </c>
      <c r="E377" s="101">
        <f ca="1">IF(B377="+","Unit",IF(ISERROR(OFFSET('HARGA SATUAN'!$E$6,MATCH(C377,'HARGA SATUAN'!$C$7:$C$1492,0),0)),"",OFFSET('HARGA SATUAN'!$E$6,MATCH(C377,'HARGA SATUAN'!$C$7:$C$1492,0),0)))</f>
        <v>0</v>
      </c>
      <c r="F377" s="138" t="str">
        <f t="shared" ca="1" si="17"/>
        <v/>
      </c>
      <c r="G377" s="41">
        <f ca="1">IF(ISERROR(OFFSET('HARGA SATUAN'!$I$6,MATCH(C377,'HARGA SATUAN'!$C$7:$C$1492,0),0)),"",OFFSET('HARGA SATUAN'!$I$6,MATCH(C377,'HARGA SATUAN'!$C$7:$C$1492,0),0))</f>
        <v>0</v>
      </c>
      <c r="H377" s="136" t="str">
        <f ca="1">IF(B377="","",#REF!)</f>
        <v/>
      </c>
      <c r="I377" s="136" t="str">
        <f ca="1">IF(B377="","",#REF!)</f>
        <v/>
      </c>
      <c r="J377" s="136" t="str">
        <f ca="1">IF(B377="","",#REF!)</f>
        <v/>
      </c>
      <c r="K377" s="136" t="str">
        <f ca="1">IF(B377="","",#REF!)</f>
        <v/>
      </c>
      <c r="L377" s="136" t="str">
        <f ca="1">IF(C377="","",#REF!)</f>
        <v/>
      </c>
    </row>
    <row r="378" spans="1:12">
      <c r="A378" s="112">
        <v>367</v>
      </c>
      <c r="B378" s="134" t="str">
        <f t="shared" ca="1" si="15"/>
        <v/>
      </c>
      <c r="C378" s="109" t="str">
        <f t="shared" ca="1" si="16"/>
        <v/>
      </c>
      <c r="D378" s="101" t="str">
        <f ca="1">IF(ISERROR(OFFSET('HARGA SATUAN'!$D$6,MATCH(C378,'HARGA SATUAN'!$C$7:$C$1492,0),0)),"",OFFSET('HARGA SATUAN'!$D$6,MATCH(C378,'HARGA SATUAN'!$C$7:$C$1492,0),0))</f>
        <v/>
      </c>
      <c r="E378" s="101">
        <f ca="1">IF(B378="+","Unit",IF(ISERROR(OFFSET('HARGA SATUAN'!$E$6,MATCH(C378,'HARGA SATUAN'!$C$7:$C$1492,0),0)),"",OFFSET('HARGA SATUAN'!$E$6,MATCH(C378,'HARGA SATUAN'!$C$7:$C$1492,0),0)))</f>
        <v>0</v>
      </c>
      <c r="F378" s="138" t="str">
        <f t="shared" ca="1" si="17"/>
        <v/>
      </c>
      <c r="G378" s="41">
        <f ca="1">IF(ISERROR(OFFSET('HARGA SATUAN'!$I$6,MATCH(C378,'HARGA SATUAN'!$C$7:$C$1492,0),0)),"",OFFSET('HARGA SATUAN'!$I$6,MATCH(C378,'HARGA SATUAN'!$C$7:$C$1492,0),0))</f>
        <v>0</v>
      </c>
      <c r="H378" s="136" t="str">
        <f ca="1">IF(B378="","",#REF!)</f>
        <v/>
      </c>
      <c r="I378" s="136" t="str">
        <f ca="1">IF(B378="","",#REF!)</f>
        <v/>
      </c>
      <c r="J378" s="136" t="str">
        <f ca="1">IF(B378="","",#REF!)</f>
        <v/>
      </c>
      <c r="K378" s="136" t="str">
        <f ca="1">IF(B378="","",#REF!)</f>
        <v/>
      </c>
      <c r="L378" s="136" t="str">
        <f ca="1">IF(C378="","",#REF!)</f>
        <v/>
      </c>
    </row>
    <row r="379" spans="1:12">
      <c r="A379" s="112">
        <v>368</v>
      </c>
      <c r="B379" s="134" t="str">
        <f t="shared" ca="1" si="15"/>
        <v/>
      </c>
      <c r="C379" s="109" t="str">
        <f t="shared" ca="1" si="16"/>
        <v/>
      </c>
      <c r="D379" s="101" t="str">
        <f ca="1">IF(ISERROR(OFFSET('HARGA SATUAN'!$D$6,MATCH(C379,'HARGA SATUAN'!$C$7:$C$1492,0),0)),"",OFFSET('HARGA SATUAN'!$D$6,MATCH(C379,'HARGA SATUAN'!$C$7:$C$1492,0),0))</f>
        <v/>
      </c>
      <c r="E379" s="101">
        <f ca="1">IF(B379="+","Unit",IF(ISERROR(OFFSET('HARGA SATUAN'!$E$6,MATCH(C379,'HARGA SATUAN'!$C$7:$C$1492,0),0)),"",OFFSET('HARGA SATUAN'!$E$6,MATCH(C379,'HARGA SATUAN'!$C$7:$C$1492,0),0)))</f>
        <v>0</v>
      </c>
      <c r="F379" s="138" t="str">
        <f t="shared" ca="1" si="17"/>
        <v/>
      </c>
      <c r="G379" s="41">
        <f ca="1">IF(ISERROR(OFFSET('HARGA SATUAN'!$I$6,MATCH(C379,'HARGA SATUAN'!$C$7:$C$1492,0),0)),"",OFFSET('HARGA SATUAN'!$I$6,MATCH(C379,'HARGA SATUAN'!$C$7:$C$1492,0),0))</f>
        <v>0</v>
      </c>
      <c r="H379" s="136" t="str">
        <f ca="1">IF(B379="","",#REF!)</f>
        <v/>
      </c>
      <c r="I379" s="136" t="str">
        <f ca="1">IF(B379="","",#REF!)</f>
        <v/>
      </c>
      <c r="J379" s="136" t="str">
        <f ca="1">IF(B379="","",#REF!)</f>
        <v/>
      </c>
      <c r="K379" s="136" t="str">
        <f ca="1">IF(B379="","",#REF!)</f>
        <v/>
      </c>
      <c r="L379" s="136" t="str">
        <f ca="1">IF(C379="","",#REF!)</f>
        <v/>
      </c>
    </row>
    <row r="380" spans="1:12">
      <c r="A380" s="112">
        <v>369</v>
      </c>
      <c r="B380" s="134" t="str">
        <f t="shared" ca="1" si="15"/>
        <v/>
      </c>
      <c r="C380" s="109" t="str">
        <f t="shared" ca="1" si="16"/>
        <v/>
      </c>
      <c r="D380" s="101" t="str">
        <f ca="1">IF(ISERROR(OFFSET('HARGA SATUAN'!$D$6,MATCH(C380,'HARGA SATUAN'!$C$7:$C$1492,0),0)),"",OFFSET('HARGA SATUAN'!$D$6,MATCH(C380,'HARGA SATUAN'!$C$7:$C$1492,0),0))</f>
        <v/>
      </c>
      <c r="E380" s="101">
        <f ca="1">IF(B380="+","Unit",IF(ISERROR(OFFSET('HARGA SATUAN'!$E$6,MATCH(C380,'HARGA SATUAN'!$C$7:$C$1492,0),0)),"",OFFSET('HARGA SATUAN'!$E$6,MATCH(C380,'HARGA SATUAN'!$C$7:$C$1492,0),0)))</f>
        <v>0</v>
      </c>
      <c r="F380" s="138" t="str">
        <f t="shared" ca="1" si="17"/>
        <v/>
      </c>
      <c r="G380" s="41">
        <f ca="1">IF(ISERROR(OFFSET('HARGA SATUAN'!$I$6,MATCH(C380,'HARGA SATUAN'!$C$7:$C$1492,0),0)),"",OFFSET('HARGA SATUAN'!$I$6,MATCH(C380,'HARGA SATUAN'!$C$7:$C$1492,0),0))</f>
        <v>0</v>
      </c>
      <c r="H380" s="136" t="str">
        <f ca="1">IF(B380="","",#REF!)</f>
        <v/>
      </c>
      <c r="I380" s="136" t="str">
        <f ca="1">IF(B380="","",#REF!)</f>
        <v/>
      </c>
      <c r="J380" s="136" t="str">
        <f ca="1">IF(B380="","",#REF!)</f>
        <v/>
      </c>
      <c r="K380" s="136" t="str">
        <f ca="1">IF(B380="","",#REF!)</f>
        <v/>
      </c>
      <c r="L380" s="136" t="str">
        <f ca="1">IF(C380="","",#REF!)</f>
        <v/>
      </c>
    </row>
    <row r="381" spans="1:12">
      <c r="A381" s="112">
        <v>370</v>
      </c>
      <c r="B381" s="134" t="str">
        <f t="shared" ca="1" si="15"/>
        <v/>
      </c>
      <c r="C381" s="109" t="str">
        <f t="shared" ca="1" si="16"/>
        <v/>
      </c>
      <c r="D381" s="101" t="str">
        <f ca="1">IF(ISERROR(OFFSET('HARGA SATUAN'!$D$6,MATCH(C381,'HARGA SATUAN'!$C$7:$C$1492,0),0)),"",OFFSET('HARGA SATUAN'!$D$6,MATCH(C381,'HARGA SATUAN'!$C$7:$C$1492,0),0))</f>
        <v/>
      </c>
      <c r="E381" s="101">
        <f ca="1">IF(B381="+","Unit",IF(ISERROR(OFFSET('HARGA SATUAN'!$E$6,MATCH(C381,'HARGA SATUAN'!$C$7:$C$1492,0),0)),"",OFFSET('HARGA SATUAN'!$E$6,MATCH(C381,'HARGA SATUAN'!$C$7:$C$1492,0),0)))</f>
        <v>0</v>
      </c>
      <c r="F381" s="138" t="str">
        <f t="shared" ca="1" si="17"/>
        <v/>
      </c>
      <c r="G381" s="41">
        <f ca="1">IF(ISERROR(OFFSET('HARGA SATUAN'!$I$6,MATCH(C381,'HARGA SATUAN'!$C$7:$C$1492,0),0)),"",OFFSET('HARGA SATUAN'!$I$6,MATCH(C381,'HARGA SATUAN'!$C$7:$C$1492,0),0))</f>
        <v>0</v>
      </c>
      <c r="H381" s="136" t="str">
        <f ca="1">IF(B381="","",#REF!)</f>
        <v/>
      </c>
      <c r="I381" s="136" t="str">
        <f ca="1">IF(B381="","",#REF!)</f>
        <v/>
      </c>
      <c r="J381" s="136" t="str">
        <f ca="1">IF(B381="","",#REF!)</f>
        <v/>
      </c>
      <c r="K381" s="136" t="str">
        <f ca="1">IF(B381="","",#REF!)</f>
        <v/>
      </c>
      <c r="L381" s="136" t="str">
        <f ca="1">IF(C381="","",#REF!)</f>
        <v/>
      </c>
    </row>
    <row r="382" spans="1:12">
      <c r="A382" s="112">
        <v>371</v>
      </c>
      <c r="B382" s="134" t="str">
        <f t="shared" ca="1" si="15"/>
        <v/>
      </c>
      <c r="C382" s="109" t="str">
        <f t="shared" ca="1" si="16"/>
        <v/>
      </c>
      <c r="D382" s="101" t="str">
        <f ca="1">IF(ISERROR(OFFSET('HARGA SATUAN'!$D$6,MATCH(C382,'HARGA SATUAN'!$C$7:$C$1492,0),0)),"",OFFSET('HARGA SATUAN'!$D$6,MATCH(C382,'HARGA SATUAN'!$C$7:$C$1492,0),0))</f>
        <v/>
      </c>
      <c r="E382" s="101">
        <f ca="1">IF(B382="+","Unit",IF(ISERROR(OFFSET('HARGA SATUAN'!$E$6,MATCH(C382,'HARGA SATUAN'!$C$7:$C$1492,0),0)),"",OFFSET('HARGA SATUAN'!$E$6,MATCH(C382,'HARGA SATUAN'!$C$7:$C$1492,0),0)))</f>
        <v>0</v>
      </c>
      <c r="F382" s="138" t="str">
        <f t="shared" ca="1" si="17"/>
        <v/>
      </c>
      <c r="G382" s="41">
        <f ca="1">IF(ISERROR(OFFSET('HARGA SATUAN'!$I$6,MATCH(C382,'HARGA SATUAN'!$C$7:$C$1492,0),0)),"",OFFSET('HARGA SATUAN'!$I$6,MATCH(C382,'HARGA SATUAN'!$C$7:$C$1492,0),0))</f>
        <v>0</v>
      </c>
      <c r="H382" s="136" t="str">
        <f ca="1">IF(B382="","",#REF!)</f>
        <v/>
      </c>
      <c r="I382" s="136" t="str">
        <f ca="1">IF(B382="","",#REF!)</f>
        <v/>
      </c>
      <c r="J382" s="136" t="str">
        <f ca="1">IF(B382="","",#REF!)</f>
        <v/>
      </c>
      <c r="K382" s="136" t="str">
        <f ca="1">IF(B382="","",#REF!)</f>
        <v/>
      </c>
      <c r="L382" s="136" t="str">
        <f ca="1">IF(C382="","",#REF!)</f>
        <v/>
      </c>
    </row>
    <row r="383" spans="1:12">
      <c r="A383" s="112">
        <v>372</v>
      </c>
      <c r="B383" s="134" t="str">
        <f t="shared" ca="1" si="15"/>
        <v/>
      </c>
      <c r="C383" s="109" t="str">
        <f t="shared" ca="1" si="16"/>
        <v/>
      </c>
      <c r="D383" s="101" t="str">
        <f ca="1">IF(ISERROR(OFFSET('HARGA SATUAN'!$D$6,MATCH(C383,'HARGA SATUAN'!$C$7:$C$1492,0),0)),"",OFFSET('HARGA SATUAN'!$D$6,MATCH(C383,'HARGA SATUAN'!$C$7:$C$1492,0),0))</f>
        <v/>
      </c>
      <c r="E383" s="101">
        <f ca="1">IF(B383="+","Unit",IF(ISERROR(OFFSET('HARGA SATUAN'!$E$6,MATCH(C383,'HARGA SATUAN'!$C$7:$C$1492,0),0)),"",OFFSET('HARGA SATUAN'!$E$6,MATCH(C383,'HARGA SATUAN'!$C$7:$C$1492,0),0)))</f>
        <v>0</v>
      </c>
      <c r="F383" s="138" t="str">
        <f t="shared" ca="1" si="17"/>
        <v/>
      </c>
      <c r="G383" s="41">
        <f ca="1">IF(ISERROR(OFFSET('HARGA SATUAN'!$I$6,MATCH(C383,'HARGA SATUAN'!$C$7:$C$1492,0),0)),"",OFFSET('HARGA SATUAN'!$I$6,MATCH(C383,'HARGA SATUAN'!$C$7:$C$1492,0),0))</f>
        <v>0</v>
      </c>
      <c r="H383" s="136" t="str">
        <f ca="1">IF(B383="","",#REF!)</f>
        <v/>
      </c>
      <c r="I383" s="136" t="str">
        <f ca="1">IF(B383="","",#REF!)</f>
        <v/>
      </c>
      <c r="J383" s="136" t="str">
        <f ca="1">IF(B383="","",#REF!)</f>
        <v/>
      </c>
      <c r="K383" s="136" t="str">
        <f ca="1">IF(B383="","",#REF!)</f>
        <v/>
      </c>
      <c r="L383" s="136" t="str">
        <f ca="1">IF(C383="","",#REF!)</f>
        <v/>
      </c>
    </row>
    <row r="384" spans="1:12">
      <c r="A384" s="112">
        <v>373</v>
      </c>
      <c r="B384" s="134" t="str">
        <f t="shared" ca="1" si="15"/>
        <v/>
      </c>
      <c r="C384" s="109" t="str">
        <f t="shared" ca="1" si="16"/>
        <v/>
      </c>
      <c r="D384" s="101" t="str">
        <f ca="1">IF(ISERROR(OFFSET('HARGA SATUAN'!$D$6,MATCH(C384,'HARGA SATUAN'!$C$7:$C$1492,0),0)),"",OFFSET('HARGA SATUAN'!$D$6,MATCH(C384,'HARGA SATUAN'!$C$7:$C$1492,0),0))</f>
        <v/>
      </c>
      <c r="E384" s="101">
        <f ca="1">IF(B384="+","Unit",IF(ISERROR(OFFSET('HARGA SATUAN'!$E$6,MATCH(C384,'HARGA SATUAN'!$C$7:$C$1492,0),0)),"",OFFSET('HARGA SATUAN'!$E$6,MATCH(C384,'HARGA SATUAN'!$C$7:$C$1492,0),0)))</f>
        <v>0</v>
      </c>
      <c r="F384" s="138" t="str">
        <f t="shared" ca="1" si="17"/>
        <v/>
      </c>
      <c r="G384" s="41">
        <f ca="1">IF(ISERROR(OFFSET('HARGA SATUAN'!$I$6,MATCH(C384,'HARGA SATUAN'!$C$7:$C$1492,0),0)),"",OFFSET('HARGA SATUAN'!$I$6,MATCH(C384,'HARGA SATUAN'!$C$7:$C$1492,0),0))</f>
        <v>0</v>
      </c>
      <c r="H384" s="136" t="str">
        <f ca="1">IF(B384="","",#REF!)</f>
        <v/>
      </c>
      <c r="I384" s="136" t="str">
        <f ca="1">IF(B384="","",#REF!)</f>
        <v/>
      </c>
      <c r="J384" s="136" t="str">
        <f ca="1">IF(B384="","",#REF!)</f>
        <v/>
      </c>
      <c r="K384" s="136" t="str">
        <f ca="1">IF(B384="","",#REF!)</f>
        <v/>
      </c>
      <c r="L384" s="136" t="str">
        <f ca="1">IF(C384="","",#REF!)</f>
        <v/>
      </c>
    </row>
    <row r="385" spans="1:12">
      <c r="A385" s="112">
        <v>374</v>
      </c>
      <c r="B385" s="134" t="str">
        <f t="shared" ca="1" si="15"/>
        <v/>
      </c>
      <c r="C385" s="109" t="str">
        <f t="shared" ca="1" si="16"/>
        <v/>
      </c>
      <c r="D385" s="101" t="str">
        <f ca="1">IF(ISERROR(OFFSET('HARGA SATUAN'!$D$6,MATCH(C385,'HARGA SATUAN'!$C$7:$C$1492,0),0)),"",OFFSET('HARGA SATUAN'!$D$6,MATCH(C385,'HARGA SATUAN'!$C$7:$C$1492,0),0))</f>
        <v/>
      </c>
      <c r="E385" s="101">
        <f ca="1">IF(B385="+","Unit",IF(ISERROR(OFFSET('HARGA SATUAN'!$E$6,MATCH(C385,'HARGA SATUAN'!$C$7:$C$1492,0),0)),"",OFFSET('HARGA SATUAN'!$E$6,MATCH(C385,'HARGA SATUAN'!$C$7:$C$1492,0),0)))</f>
        <v>0</v>
      </c>
      <c r="F385" s="138" t="str">
        <f t="shared" ca="1" si="17"/>
        <v/>
      </c>
      <c r="G385" s="41">
        <f ca="1">IF(ISERROR(OFFSET('HARGA SATUAN'!$I$6,MATCH(C385,'HARGA SATUAN'!$C$7:$C$1492,0),0)),"",OFFSET('HARGA SATUAN'!$I$6,MATCH(C385,'HARGA SATUAN'!$C$7:$C$1492,0),0))</f>
        <v>0</v>
      </c>
      <c r="H385" s="136" t="str">
        <f ca="1">IF(B385="","",#REF!)</f>
        <v/>
      </c>
      <c r="I385" s="136" t="str">
        <f ca="1">IF(B385="","",#REF!)</f>
        <v/>
      </c>
      <c r="J385" s="136" t="str">
        <f ca="1">IF(B385="","",#REF!)</f>
        <v/>
      </c>
      <c r="K385" s="136" t="str">
        <f ca="1">IF(B385="","",#REF!)</f>
        <v/>
      </c>
      <c r="L385" s="136" t="str">
        <f ca="1">IF(C385="","",#REF!)</f>
        <v/>
      </c>
    </row>
    <row r="386" spans="1:12">
      <c r="A386" s="112">
        <v>375</v>
      </c>
      <c r="B386" s="134" t="str">
        <f t="shared" ca="1" si="15"/>
        <v/>
      </c>
      <c r="C386" s="109" t="str">
        <f t="shared" ca="1" si="16"/>
        <v/>
      </c>
      <c r="D386" s="101" t="str">
        <f ca="1">IF(ISERROR(OFFSET('HARGA SATUAN'!$D$6,MATCH(C386,'HARGA SATUAN'!$C$7:$C$1492,0),0)),"",OFFSET('HARGA SATUAN'!$D$6,MATCH(C386,'HARGA SATUAN'!$C$7:$C$1492,0),0))</f>
        <v/>
      </c>
      <c r="E386" s="101">
        <f ca="1">IF(B386="+","Unit",IF(ISERROR(OFFSET('HARGA SATUAN'!$E$6,MATCH(C386,'HARGA SATUAN'!$C$7:$C$1492,0),0)),"",OFFSET('HARGA SATUAN'!$E$6,MATCH(C386,'HARGA SATUAN'!$C$7:$C$1492,0),0)))</f>
        <v>0</v>
      </c>
      <c r="F386" s="138" t="str">
        <f t="shared" ca="1" si="17"/>
        <v/>
      </c>
      <c r="G386" s="41">
        <f ca="1">IF(ISERROR(OFFSET('HARGA SATUAN'!$I$6,MATCH(C386,'HARGA SATUAN'!$C$7:$C$1492,0),0)),"",OFFSET('HARGA SATUAN'!$I$6,MATCH(C386,'HARGA SATUAN'!$C$7:$C$1492,0),0))</f>
        <v>0</v>
      </c>
      <c r="H386" s="136" t="str">
        <f ca="1">IF(B386="","",#REF!)</f>
        <v/>
      </c>
      <c r="I386" s="136" t="str">
        <f ca="1">IF(B386="","",#REF!)</f>
        <v/>
      </c>
      <c r="J386" s="136" t="str">
        <f ca="1">IF(B386="","",#REF!)</f>
        <v/>
      </c>
      <c r="K386" s="136" t="str">
        <f ca="1">IF(B386="","",#REF!)</f>
        <v/>
      </c>
      <c r="L386" s="136" t="str">
        <f ca="1">IF(C386="","",#REF!)</f>
        <v/>
      </c>
    </row>
    <row r="387" spans="1:12">
      <c r="A387" s="112">
        <v>376</v>
      </c>
      <c r="B387" s="134" t="str">
        <f t="shared" ca="1" si="15"/>
        <v/>
      </c>
      <c r="C387" s="109" t="str">
        <f t="shared" ca="1" si="16"/>
        <v/>
      </c>
      <c r="D387" s="101" t="str">
        <f ca="1">IF(ISERROR(OFFSET('HARGA SATUAN'!$D$6,MATCH(C387,'HARGA SATUAN'!$C$7:$C$1492,0),0)),"",OFFSET('HARGA SATUAN'!$D$6,MATCH(C387,'HARGA SATUAN'!$C$7:$C$1492,0),0))</f>
        <v/>
      </c>
      <c r="E387" s="101">
        <f ca="1">IF(B387="+","Unit",IF(ISERROR(OFFSET('HARGA SATUAN'!$E$6,MATCH(C387,'HARGA SATUAN'!$C$7:$C$1492,0),0)),"",OFFSET('HARGA SATUAN'!$E$6,MATCH(C387,'HARGA SATUAN'!$C$7:$C$1492,0),0)))</f>
        <v>0</v>
      </c>
      <c r="F387" s="138" t="str">
        <f t="shared" ca="1" si="17"/>
        <v/>
      </c>
      <c r="G387" s="41">
        <f ca="1">IF(ISERROR(OFFSET('HARGA SATUAN'!$I$6,MATCH(C387,'HARGA SATUAN'!$C$7:$C$1492,0),0)),"",OFFSET('HARGA SATUAN'!$I$6,MATCH(C387,'HARGA SATUAN'!$C$7:$C$1492,0),0))</f>
        <v>0</v>
      </c>
      <c r="H387" s="136" t="str">
        <f ca="1">IF(B387="","",#REF!)</f>
        <v/>
      </c>
      <c r="I387" s="136" t="str">
        <f ca="1">IF(B387="","",#REF!)</f>
        <v/>
      </c>
      <c r="J387" s="136" t="str">
        <f ca="1">IF(B387="","",#REF!)</f>
        <v/>
      </c>
      <c r="K387" s="136" t="str">
        <f ca="1">IF(B387="","",#REF!)</f>
        <v/>
      </c>
      <c r="L387" s="136" t="str">
        <f ca="1">IF(C387="","",#REF!)</f>
        <v/>
      </c>
    </row>
    <row r="388" spans="1:12">
      <c r="A388" s="112">
        <v>377</v>
      </c>
      <c r="B388" s="134" t="str">
        <f t="shared" ca="1" si="15"/>
        <v/>
      </c>
      <c r="C388" s="109" t="str">
        <f t="shared" ca="1" si="16"/>
        <v/>
      </c>
      <c r="D388" s="101" t="str">
        <f ca="1">IF(ISERROR(OFFSET('HARGA SATUAN'!$D$6,MATCH(C388,'HARGA SATUAN'!$C$7:$C$1492,0),0)),"",OFFSET('HARGA SATUAN'!$D$6,MATCH(C388,'HARGA SATUAN'!$C$7:$C$1492,0),0))</f>
        <v/>
      </c>
      <c r="E388" s="101">
        <f ca="1">IF(B388="+","Unit",IF(ISERROR(OFFSET('HARGA SATUAN'!$E$6,MATCH(C388,'HARGA SATUAN'!$C$7:$C$1492,0),0)),"",OFFSET('HARGA SATUAN'!$E$6,MATCH(C388,'HARGA SATUAN'!$C$7:$C$1492,0),0)))</f>
        <v>0</v>
      </c>
      <c r="F388" s="138" t="str">
        <f t="shared" ca="1" si="17"/>
        <v/>
      </c>
      <c r="G388" s="41">
        <f ca="1">IF(ISERROR(OFFSET('HARGA SATUAN'!$I$6,MATCH(C388,'HARGA SATUAN'!$C$7:$C$1492,0),0)),"",OFFSET('HARGA SATUAN'!$I$6,MATCH(C388,'HARGA SATUAN'!$C$7:$C$1492,0),0))</f>
        <v>0</v>
      </c>
      <c r="H388" s="136" t="str">
        <f ca="1">IF(B388="","",#REF!)</f>
        <v/>
      </c>
      <c r="I388" s="136" t="str">
        <f ca="1">IF(B388="","",#REF!)</f>
        <v/>
      </c>
      <c r="J388" s="136" t="str">
        <f ca="1">IF(B388="","",#REF!)</f>
        <v/>
      </c>
      <c r="K388" s="136" t="str">
        <f ca="1">IF(B388="","",#REF!)</f>
        <v/>
      </c>
      <c r="L388" s="136" t="str">
        <f ca="1">IF(C388="","",#REF!)</f>
        <v/>
      </c>
    </row>
    <row r="389" spans="1:12">
      <c r="A389" s="112">
        <v>378</v>
      </c>
      <c r="B389" s="134" t="str">
        <f t="shared" ca="1" si="15"/>
        <v/>
      </c>
      <c r="C389" s="109" t="str">
        <f t="shared" ca="1" si="16"/>
        <v/>
      </c>
      <c r="D389" s="101" t="str">
        <f ca="1">IF(ISERROR(OFFSET('HARGA SATUAN'!$D$6,MATCH(C389,'HARGA SATUAN'!$C$7:$C$1492,0),0)),"",OFFSET('HARGA SATUAN'!$D$6,MATCH(C389,'HARGA SATUAN'!$C$7:$C$1492,0),0))</f>
        <v/>
      </c>
      <c r="E389" s="101">
        <f ca="1">IF(B389="+","Unit",IF(ISERROR(OFFSET('HARGA SATUAN'!$E$6,MATCH(C389,'HARGA SATUAN'!$C$7:$C$1492,0),0)),"",OFFSET('HARGA SATUAN'!$E$6,MATCH(C389,'HARGA SATUAN'!$C$7:$C$1492,0),0)))</f>
        <v>0</v>
      </c>
      <c r="F389" s="138" t="str">
        <f t="shared" ca="1" si="17"/>
        <v/>
      </c>
      <c r="G389" s="41">
        <f ca="1">IF(ISERROR(OFFSET('HARGA SATUAN'!$I$6,MATCH(C389,'HARGA SATUAN'!$C$7:$C$1492,0),0)),"",OFFSET('HARGA SATUAN'!$I$6,MATCH(C389,'HARGA SATUAN'!$C$7:$C$1492,0),0))</f>
        <v>0</v>
      </c>
      <c r="H389" s="136" t="str">
        <f ca="1">IF(B389="","",#REF!)</f>
        <v/>
      </c>
      <c r="I389" s="136" t="str">
        <f ca="1">IF(B389="","",#REF!)</f>
        <v/>
      </c>
      <c r="J389" s="136" t="str">
        <f ca="1">IF(B389="","",#REF!)</f>
        <v/>
      </c>
      <c r="K389" s="136" t="str">
        <f ca="1">IF(B389="","",#REF!)</f>
        <v/>
      </c>
      <c r="L389" s="136" t="str">
        <f ca="1">IF(C389="","",#REF!)</f>
        <v/>
      </c>
    </row>
    <row r="390" spans="1:12">
      <c r="A390" s="112">
        <v>379</v>
      </c>
      <c r="B390" s="134" t="str">
        <f t="shared" ca="1" si="15"/>
        <v/>
      </c>
      <c r="C390" s="109" t="str">
        <f t="shared" ca="1" si="16"/>
        <v/>
      </c>
      <c r="D390" s="101" t="str">
        <f ca="1">IF(ISERROR(OFFSET('HARGA SATUAN'!$D$6,MATCH(C390,'HARGA SATUAN'!$C$7:$C$1492,0),0)),"",OFFSET('HARGA SATUAN'!$D$6,MATCH(C390,'HARGA SATUAN'!$C$7:$C$1492,0),0))</f>
        <v/>
      </c>
      <c r="E390" s="101">
        <f ca="1">IF(B390="+","Unit",IF(ISERROR(OFFSET('HARGA SATUAN'!$E$6,MATCH(C390,'HARGA SATUAN'!$C$7:$C$1492,0),0)),"",OFFSET('HARGA SATUAN'!$E$6,MATCH(C390,'HARGA SATUAN'!$C$7:$C$1492,0),0)))</f>
        <v>0</v>
      </c>
      <c r="F390" s="138" t="str">
        <f t="shared" ca="1" si="17"/>
        <v/>
      </c>
      <c r="G390" s="41">
        <f ca="1">IF(ISERROR(OFFSET('HARGA SATUAN'!$I$6,MATCH(C390,'HARGA SATUAN'!$C$7:$C$1492,0),0)),"",OFFSET('HARGA SATUAN'!$I$6,MATCH(C390,'HARGA SATUAN'!$C$7:$C$1492,0),0))</f>
        <v>0</v>
      </c>
      <c r="H390" s="136" t="str">
        <f ca="1">IF(B390="","",#REF!)</f>
        <v/>
      </c>
      <c r="I390" s="136" t="str">
        <f ca="1">IF(B390="","",#REF!)</f>
        <v/>
      </c>
      <c r="J390" s="136" t="str">
        <f ca="1">IF(B390="","",#REF!)</f>
        <v/>
      </c>
      <c r="K390" s="136" t="str">
        <f ca="1">IF(B390="","",#REF!)</f>
        <v/>
      </c>
      <c r="L390" s="136" t="str">
        <f ca="1">IF(C390="","",#REF!)</f>
        <v/>
      </c>
    </row>
    <row r="391" spans="1:12">
      <c r="A391" s="112">
        <v>380</v>
      </c>
      <c r="B391" s="134" t="str">
        <f t="shared" ca="1" si="15"/>
        <v/>
      </c>
      <c r="C391" s="109" t="str">
        <f t="shared" ca="1" si="16"/>
        <v/>
      </c>
      <c r="D391" s="101" t="str">
        <f ca="1">IF(ISERROR(OFFSET('HARGA SATUAN'!$D$6,MATCH(C391,'HARGA SATUAN'!$C$7:$C$1492,0),0)),"",OFFSET('HARGA SATUAN'!$D$6,MATCH(C391,'HARGA SATUAN'!$C$7:$C$1492,0),0))</f>
        <v/>
      </c>
      <c r="E391" s="101">
        <f ca="1">IF(B391="+","Unit",IF(ISERROR(OFFSET('HARGA SATUAN'!$E$6,MATCH(C391,'HARGA SATUAN'!$C$7:$C$1492,0),0)),"",OFFSET('HARGA SATUAN'!$E$6,MATCH(C391,'HARGA SATUAN'!$C$7:$C$1492,0),0)))</f>
        <v>0</v>
      </c>
      <c r="F391" s="138" t="str">
        <f t="shared" ca="1" si="17"/>
        <v/>
      </c>
      <c r="G391" s="41">
        <f ca="1">IF(ISERROR(OFFSET('HARGA SATUAN'!$I$6,MATCH(C391,'HARGA SATUAN'!$C$7:$C$1492,0),0)),"",OFFSET('HARGA SATUAN'!$I$6,MATCH(C391,'HARGA SATUAN'!$C$7:$C$1492,0),0))</f>
        <v>0</v>
      </c>
      <c r="H391" s="136" t="str">
        <f ca="1">IF(B391="","",#REF!)</f>
        <v/>
      </c>
      <c r="I391" s="136" t="str">
        <f ca="1">IF(B391="","",#REF!)</f>
        <v/>
      </c>
      <c r="J391" s="136" t="str">
        <f ca="1">IF(B391="","",#REF!)</f>
        <v/>
      </c>
      <c r="K391" s="136" t="str">
        <f ca="1">IF(B391="","",#REF!)</f>
        <v/>
      </c>
      <c r="L391" s="136" t="str">
        <f ca="1">IF(C391="","",#REF!)</f>
        <v/>
      </c>
    </row>
    <row r="392" spans="1:12">
      <c r="A392" s="112">
        <v>381</v>
      </c>
      <c r="B392" s="134" t="str">
        <f t="shared" ca="1" si="15"/>
        <v/>
      </c>
      <c r="C392" s="109" t="str">
        <f t="shared" ca="1" si="16"/>
        <v/>
      </c>
      <c r="D392" s="101" t="str">
        <f ca="1">IF(ISERROR(OFFSET('HARGA SATUAN'!$D$6,MATCH(C392,'HARGA SATUAN'!$C$7:$C$1492,0),0)),"",OFFSET('HARGA SATUAN'!$D$6,MATCH(C392,'HARGA SATUAN'!$C$7:$C$1492,0),0))</f>
        <v/>
      </c>
      <c r="E392" s="101">
        <f ca="1">IF(B392="+","Unit",IF(ISERROR(OFFSET('HARGA SATUAN'!$E$6,MATCH(C392,'HARGA SATUAN'!$C$7:$C$1492,0),0)),"",OFFSET('HARGA SATUAN'!$E$6,MATCH(C392,'HARGA SATUAN'!$C$7:$C$1492,0),0)))</f>
        <v>0</v>
      </c>
      <c r="F392" s="138" t="str">
        <f t="shared" ca="1" si="17"/>
        <v/>
      </c>
      <c r="G392" s="41">
        <f ca="1">IF(ISERROR(OFFSET('HARGA SATUAN'!$I$6,MATCH(C392,'HARGA SATUAN'!$C$7:$C$1492,0),0)),"",OFFSET('HARGA SATUAN'!$I$6,MATCH(C392,'HARGA SATUAN'!$C$7:$C$1492,0),0))</f>
        <v>0</v>
      </c>
      <c r="H392" s="136" t="str">
        <f ca="1">IF(B392="","",#REF!)</f>
        <v/>
      </c>
      <c r="I392" s="136" t="str">
        <f ca="1">IF(B392="","",#REF!)</f>
        <v/>
      </c>
      <c r="J392" s="136" t="str">
        <f ca="1">IF(B392="","",#REF!)</f>
        <v/>
      </c>
      <c r="K392" s="136" t="str">
        <f ca="1">IF(B392="","",#REF!)</f>
        <v/>
      </c>
      <c r="L392" s="136" t="str">
        <f ca="1">IF(C392="","",#REF!)</f>
        <v/>
      </c>
    </row>
    <row r="393" spans="1:12">
      <c r="A393" s="112">
        <v>382</v>
      </c>
      <c r="B393" s="134" t="str">
        <f t="shared" ca="1" si="15"/>
        <v/>
      </c>
      <c r="C393" s="109" t="str">
        <f t="shared" ca="1" si="16"/>
        <v/>
      </c>
      <c r="D393" s="101" t="str">
        <f ca="1">IF(ISERROR(OFFSET('HARGA SATUAN'!$D$6,MATCH(C393,'HARGA SATUAN'!$C$7:$C$1492,0),0)),"",OFFSET('HARGA SATUAN'!$D$6,MATCH(C393,'HARGA SATUAN'!$C$7:$C$1492,0),0))</f>
        <v/>
      </c>
      <c r="E393" s="101">
        <f ca="1">IF(B393="+","Unit",IF(ISERROR(OFFSET('HARGA SATUAN'!$E$6,MATCH(C393,'HARGA SATUAN'!$C$7:$C$1492,0),0)),"",OFFSET('HARGA SATUAN'!$E$6,MATCH(C393,'HARGA SATUAN'!$C$7:$C$1492,0),0)))</f>
        <v>0</v>
      </c>
      <c r="F393" s="138" t="str">
        <f t="shared" ca="1" si="17"/>
        <v/>
      </c>
      <c r="G393" s="41">
        <f ca="1">IF(ISERROR(OFFSET('HARGA SATUAN'!$I$6,MATCH(C393,'HARGA SATUAN'!$C$7:$C$1492,0),0)),"",OFFSET('HARGA SATUAN'!$I$6,MATCH(C393,'HARGA SATUAN'!$C$7:$C$1492,0),0))</f>
        <v>0</v>
      </c>
      <c r="H393" s="136" t="str">
        <f ca="1">IF(B393="","",#REF!)</f>
        <v/>
      </c>
      <c r="I393" s="136" t="str">
        <f ca="1">IF(B393="","",#REF!)</f>
        <v/>
      </c>
      <c r="J393" s="136" t="str">
        <f ca="1">IF(B393="","",#REF!)</f>
        <v/>
      </c>
      <c r="K393" s="136" t="str">
        <f ca="1">IF(B393="","",#REF!)</f>
        <v/>
      </c>
      <c r="L393" s="136" t="str">
        <f ca="1">IF(C393="","",#REF!)</f>
        <v/>
      </c>
    </row>
    <row r="394" spans="1:12">
      <c r="A394" s="112">
        <v>383</v>
      </c>
      <c r="B394" s="134" t="str">
        <f t="shared" ca="1" si="15"/>
        <v/>
      </c>
      <c r="C394" s="109" t="str">
        <f t="shared" ca="1" si="16"/>
        <v/>
      </c>
      <c r="D394" s="101" t="str">
        <f ca="1">IF(ISERROR(OFFSET('HARGA SATUAN'!$D$6,MATCH(C394,'HARGA SATUAN'!$C$7:$C$1492,0),0)),"",OFFSET('HARGA SATUAN'!$D$6,MATCH(C394,'HARGA SATUAN'!$C$7:$C$1492,0),0))</f>
        <v/>
      </c>
      <c r="E394" s="101">
        <f ca="1">IF(B394="+","Unit",IF(ISERROR(OFFSET('HARGA SATUAN'!$E$6,MATCH(C394,'HARGA SATUAN'!$C$7:$C$1492,0),0)),"",OFFSET('HARGA SATUAN'!$E$6,MATCH(C394,'HARGA SATUAN'!$C$7:$C$1492,0),0)))</f>
        <v>0</v>
      </c>
      <c r="F394" s="138" t="str">
        <f t="shared" ca="1" si="17"/>
        <v/>
      </c>
      <c r="G394" s="41">
        <f ca="1">IF(ISERROR(OFFSET('HARGA SATUAN'!$I$6,MATCH(C394,'HARGA SATUAN'!$C$7:$C$1492,0),0)),"",OFFSET('HARGA SATUAN'!$I$6,MATCH(C394,'HARGA SATUAN'!$C$7:$C$1492,0),0))</f>
        <v>0</v>
      </c>
      <c r="H394" s="136" t="str">
        <f ca="1">IF(B394="","",#REF!)</f>
        <v/>
      </c>
      <c r="I394" s="136" t="str">
        <f ca="1">IF(B394="","",#REF!)</f>
        <v/>
      </c>
      <c r="J394" s="136" t="str">
        <f ca="1">IF(B394="","",#REF!)</f>
        <v/>
      </c>
      <c r="K394" s="136" t="str">
        <f ca="1">IF(B394="","",#REF!)</f>
        <v/>
      </c>
      <c r="L394" s="136" t="str">
        <f ca="1">IF(C394="","",#REF!)</f>
        <v/>
      </c>
    </row>
    <row r="395" spans="1:12">
      <c r="A395" s="112">
        <v>384</v>
      </c>
      <c r="B395" s="134" t="str">
        <f t="shared" ca="1" si="15"/>
        <v/>
      </c>
      <c r="C395" s="109" t="str">
        <f t="shared" ca="1" si="16"/>
        <v/>
      </c>
      <c r="D395" s="101" t="str">
        <f ca="1">IF(ISERROR(OFFSET('HARGA SATUAN'!$D$6,MATCH(C395,'HARGA SATUAN'!$C$7:$C$1492,0),0)),"",OFFSET('HARGA SATUAN'!$D$6,MATCH(C395,'HARGA SATUAN'!$C$7:$C$1492,0),0))</f>
        <v/>
      </c>
      <c r="E395" s="101">
        <f ca="1">IF(B395="+","Unit",IF(ISERROR(OFFSET('HARGA SATUAN'!$E$6,MATCH(C395,'HARGA SATUAN'!$C$7:$C$1492,0),0)),"",OFFSET('HARGA SATUAN'!$E$6,MATCH(C395,'HARGA SATUAN'!$C$7:$C$1492,0),0)))</f>
        <v>0</v>
      </c>
      <c r="F395" s="138" t="str">
        <f t="shared" ca="1" si="17"/>
        <v/>
      </c>
      <c r="G395" s="41">
        <f ca="1">IF(ISERROR(OFFSET('HARGA SATUAN'!$I$6,MATCH(C395,'HARGA SATUAN'!$C$7:$C$1492,0),0)),"",OFFSET('HARGA SATUAN'!$I$6,MATCH(C395,'HARGA SATUAN'!$C$7:$C$1492,0),0))</f>
        <v>0</v>
      </c>
      <c r="H395" s="136" t="str">
        <f ca="1">IF(B395="","",#REF!)</f>
        <v/>
      </c>
      <c r="I395" s="136" t="str">
        <f ca="1">IF(B395="","",#REF!)</f>
        <v/>
      </c>
      <c r="J395" s="136" t="str">
        <f ca="1">IF(B395="","",#REF!)</f>
        <v/>
      </c>
      <c r="K395" s="136" t="str">
        <f ca="1">IF(B395="","",#REF!)</f>
        <v/>
      </c>
      <c r="L395" s="136" t="str">
        <f ca="1">IF(C395="","",#REF!)</f>
        <v/>
      </c>
    </row>
    <row r="396" spans="1:12">
      <c r="A396" s="112">
        <v>385</v>
      </c>
      <c r="B396" s="134" t="str">
        <f t="shared" ca="1" si="15"/>
        <v/>
      </c>
      <c r="C396" s="109" t="str">
        <f t="shared" ca="1" si="16"/>
        <v/>
      </c>
      <c r="D396" s="101" t="str">
        <f ca="1">IF(ISERROR(OFFSET('HARGA SATUAN'!$D$6,MATCH(C396,'HARGA SATUAN'!$C$7:$C$1492,0),0)),"",OFFSET('HARGA SATUAN'!$D$6,MATCH(C396,'HARGA SATUAN'!$C$7:$C$1492,0),0))</f>
        <v/>
      </c>
      <c r="E396" s="101">
        <f ca="1">IF(B396="+","Unit",IF(ISERROR(OFFSET('HARGA SATUAN'!$E$6,MATCH(C396,'HARGA SATUAN'!$C$7:$C$1492,0),0)),"",OFFSET('HARGA SATUAN'!$E$6,MATCH(C396,'HARGA SATUAN'!$C$7:$C$1492,0),0)))</f>
        <v>0</v>
      </c>
      <c r="F396" s="138" t="str">
        <f t="shared" ca="1" si="17"/>
        <v/>
      </c>
      <c r="G396" s="41">
        <f ca="1">IF(ISERROR(OFFSET('HARGA SATUAN'!$I$6,MATCH(C396,'HARGA SATUAN'!$C$7:$C$1492,0),0)),"",OFFSET('HARGA SATUAN'!$I$6,MATCH(C396,'HARGA SATUAN'!$C$7:$C$1492,0),0))</f>
        <v>0</v>
      </c>
      <c r="H396" s="136" t="str">
        <f ca="1">IF(B396="","",#REF!)</f>
        <v/>
      </c>
      <c r="I396" s="136" t="str">
        <f ca="1">IF(B396="","",#REF!)</f>
        <v/>
      </c>
      <c r="J396" s="136" t="str">
        <f ca="1">IF(B396="","",#REF!)</f>
        <v/>
      </c>
      <c r="K396" s="136" t="str">
        <f ca="1">IF(B396="","",#REF!)</f>
        <v/>
      </c>
      <c r="L396" s="136" t="str">
        <f ca="1">IF(C396="","",#REF!)</f>
        <v/>
      </c>
    </row>
    <row r="397" spans="1:12">
      <c r="A397" s="112">
        <v>386</v>
      </c>
      <c r="B397" s="134" t="str">
        <f t="shared" ref="B397:B460" ca="1" si="18">IF(C397="","",A397)</f>
        <v/>
      </c>
      <c r="C397" s="109" t="str">
        <f t="shared" ref="C397:C460" ca="1" si="19">IF(ISERROR(OFFSET($C$713,MATCH(A397,$F$714:$F$1320,0),0)),"",OFFSET($C$713,MATCH(A397,$F$714:$F$1320,0),0))</f>
        <v/>
      </c>
      <c r="D397" s="101" t="str">
        <f ca="1">IF(ISERROR(OFFSET('HARGA SATUAN'!$D$6,MATCH(C397,'HARGA SATUAN'!$C$7:$C$1492,0),0)),"",OFFSET('HARGA SATUAN'!$D$6,MATCH(C397,'HARGA SATUAN'!$C$7:$C$1492,0),0))</f>
        <v/>
      </c>
      <c r="E397" s="101">
        <f ca="1">IF(B397="+","Unit",IF(ISERROR(OFFSET('HARGA SATUAN'!$E$6,MATCH(C397,'HARGA SATUAN'!$C$7:$C$1492,0),0)),"",OFFSET('HARGA SATUAN'!$E$6,MATCH(C397,'HARGA SATUAN'!$C$7:$C$1492,0),0)))</f>
        <v>0</v>
      </c>
      <c r="F397" s="138" t="str">
        <f t="shared" ref="F397:F460" ca="1" si="20">IF(ISERROR(OFFSET($D$713,MATCH(A397,$F$714:$F$1320,0),0)),"",OFFSET($D$713,MATCH(A397,$F$714:$F$1320,0),0))</f>
        <v/>
      </c>
      <c r="G397" s="41">
        <f ca="1">IF(ISERROR(OFFSET('HARGA SATUAN'!$I$6,MATCH(C397,'HARGA SATUAN'!$C$7:$C$1492,0),0)),"",OFFSET('HARGA SATUAN'!$I$6,MATCH(C397,'HARGA SATUAN'!$C$7:$C$1492,0),0))</f>
        <v>0</v>
      </c>
      <c r="H397" s="136" t="str">
        <f ca="1">IF(B397="","",#REF!)</f>
        <v/>
      </c>
      <c r="I397" s="136" t="str">
        <f ca="1">IF(B397="","",#REF!)</f>
        <v/>
      </c>
      <c r="J397" s="136" t="str">
        <f ca="1">IF(B397="","",#REF!)</f>
        <v/>
      </c>
      <c r="K397" s="136" t="str">
        <f ca="1">IF(B397="","",#REF!)</f>
        <v/>
      </c>
      <c r="L397" s="136" t="str">
        <f ca="1">IF(C397="","",#REF!)</f>
        <v/>
      </c>
    </row>
    <row r="398" spans="1:12">
      <c r="A398" s="112">
        <v>387</v>
      </c>
      <c r="B398" s="134" t="str">
        <f t="shared" ca="1" si="18"/>
        <v/>
      </c>
      <c r="C398" s="109" t="str">
        <f t="shared" ca="1" si="19"/>
        <v/>
      </c>
      <c r="D398" s="101" t="str">
        <f ca="1">IF(ISERROR(OFFSET('HARGA SATUAN'!$D$6,MATCH(C398,'HARGA SATUAN'!$C$7:$C$1492,0),0)),"",OFFSET('HARGA SATUAN'!$D$6,MATCH(C398,'HARGA SATUAN'!$C$7:$C$1492,0),0))</f>
        <v/>
      </c>
      <c r="E398" s="101">
        <f ca="1">IF(B398="+","Unit",IF(ISERROR(OFFSET('HARGA SATUAN'!$E$6,MATCH(C398,'HARGA SATUAN'!$C$7:$C$1492,0),0)),"",OFFSET('HARGA SATUAN'!$E$6,MATCH(C398,'HARGA SATUAN'!$C$7:$C$1492,0),0)))</f>
        <v>0</v>
      </c>
      <c r="F398" s="138" t="str">
        <f t="shared" ca="1" si="20"/>
        <v/>
      </c>
      <c r="G398" s="41">
        <f ca="1">IF(ISERROR(OFFSET('HARGA SATUAN'!$I$6,MATCH(C398,'HARGA SATUAN'!$C$7:$C$1492,0),0)),"",OFFSET('HARGA SATUAN'!$I$6,MATCH(C398,'HARGA SATUAN'!$C$7:$C$1492,0),0))</f>
        <v>0</v>
      </c>
      <c r="H398" s="136" t="str">
        <f ca="1">IF(B398="","",#REF!)</f>
        <v/>
      </c>
      <c r="I398" s="136" t="str">
        <f ca="1">IF(B398="","",#REF!)</f>
        <v/>
      </c>
      <c r="J398" s="136" t="str">
        <f ca="1">IF(B398="","",#REF!)</f>
        <v/>
      </c>
      <c r="K398" s="136" t="str">
        <f ca="1">IF(B398="","",#REF!)</f>
        <v/>
      </c>
      <c r="L398" s="136" t="str">
        <f ca="1">IF(C398="","",#REF!)</f>
        <v/>
      </c>
    </row>
    <row r="399" spans="1:12">
      <c r="A399" s="112">
        <v>388</v>
      </c>
      <c r="B399" s="134" t="str">
        <f t="shared" ca="1" si="18"/>
        <v/>
      </c>
      <c r="C399" s="109" t="str">
        <f t="shared" ca="1" si="19"/>
        <v/>
      </c>
      <c r="D399" s="101" t="str">
        <f ca="1">IF(ISERROR(OFFSET('HARGA SATUAN'!$D$6,MATCH(C399,'HARGA SATUAN'!$C$7:$C$1492,0),0)),"",OFFSET('HARGA SATUAN'!$D$6,MATCH(C399,'HARGA SATUAN'!$C$7:$C$1492,0),0))</f>
        <v/>
      </c>
      <c r="E399" s="101">
        <f ca="1">IF(B399="+","Unit",IF(ISERROR(OFFSET('HARGA SATUAN'!$E$6,MATCH(C399,'HARGA SATUAN'!$C$7:$C$1492,0),0)),"",OFFSET('HARGA SATUAN'!$E$6,MATCH(C399,'HARGA SATUAN'!$C$7:$C$1492,0),0)))</f>
        <v>0</v>
      </c>
      <c r="F399" s="138" t="str">
        <f t="shared" ca="1" si="20"/>
        <v/>
      </c>
      <c r="G399" s="41">
        <f ca="1">IF(ISERROR(OFFSET('HARGA SATUAN'!$I$6,MATCH(C399,'HARGA SATUAN'!$C$7:$C$1492,0),0)),"",OFFSET('HARGA SATUAN'!$I$6,MATCH(C399,'HARGA SATUAN'!$C$7:$C$1492,0),0))</f>
        <v>0</v>
      </c>
      <c r="H399" s="136" t="str">
        <f ca="1">IF(B399="","",#REF!)</f>
        <v/>
      </c>
      <c r="I399" s="136" t="str">
        <f ca="1">IF(B399="","",#REF!)</f>
        <v/>
      </c>
      <c r="J399" s="136" t="str">
        <f ca="1">IF(B399="","",#REF!)</f>
        <v/>
      </c>
      <c r="K399" s="136" t="str">
        <f ca="1">IF(B399="","",#REF!)</f>
        <v/>
      </c>
      <c r="L399" s="136" t="str">
        <f ca="1">IF(C399="","",#REF!)</f>
        <v/>
      </c>
    </row>
    <row r="400" spans="1:12">
      <c r="A400" s="112">
        <v>389</v>
      </c>
      <c r="B400" s="134" t="str">
        <f t="shared" ca="1" si="18"/>
        <v/>
      </c>
      <c r="C400" s="109" t="str">
        <f t="shared" ca="1" si="19"/>
        <v/>
      </c>
      <c r="D400" s="101" t="str">
        <f ca="1">IF(ISERROR(OFFSET('HARGA SATUAN'!$D$6,MATCH(C400,'HARGA SATUAN'!$C$7:$C$1492,0),0)),"",OFFSET('HARGA SATUAN'!$D$6,MATCH(C400,'HARGA SATUAN'!$C$7:$C$1492,0),0))</f>
        <v/>
      </c>
      <c r="E400" s="101">
        <f ca="1">IF(B400="+","Unit",IF(ISERROR(OFFSET('HARGA SATUAN'!$E$6,MATCH(C400,'HARGA SATUAN'!$C$7:$C$1492,0),0)),"",OFFSET('HARGA SATUAN'!$E$6,MATCH(C400,'HARGA SATUAN'!$C$7:$C$1492,0),0)))</f>
        <v>0</v>
      </c>
      <c r="F400" s="138" t="str">
        <f t="shared" ca="1" si="20"/>
        <v/>
      </c>
      <c r="G400" s="41">
        <f ca="1">IF(ISERROR(OFFSET('HARGA SATUAN'!$I$6,MATCH(C400,'HARGA SATUAN'!$C$7:$C$1492,0),0)),"",OFFSET('HARGA SATUAN'!$I$6,MATCH(C400,'HARGA SATUAN'!$C$7:$C$1492,0),0))</f>
        <v>0</v>
      </c>
      <c r="H400" s="136" t="str">
        <f ca="1">IF(B400="","",#REF!)</f>
        <v/>
      </c>
      <c r="I400" s="136" t="str">
        <f ca="1">IF(B400="","",#REF!)</f>
        <v/>
      </c>
      <c r="J400" s="136" t="str">
        <f ca="1">IF(B400="","",#REF!)</f>
        <v/>
      </c>
      <c r="K400" s="136" t="str">
        <f ca="1">IF(B400="","",#REF!)</f>
        <v/>
      </c>
      <c r="L400" s="136" t="str">
        <f ca="1">IF(C400="","",#REF!)</f>
        <v/>
      </c>
    </row>
    <row r="401" spans="1:12">
      <c r="A401" s="112">
        <v>390</v>
      </c>
      <c r="B401" s="134" t="str">
        <f t="shared" ca="1" si="18"/>
        <v/>
      </c>
      <c r="C401" s="109" t="str">
        <f t="shared" ca="1" si="19"/>
        <v/>
      </c>
      <c r="D401" s="101" t="str">
        <f ca="1">IF(ISERROR(OFFSET('HARGA SATUAN'!$D$6,MATCH(C401,'HARGA SATUAN'!$C$7:$C$1492,0),0)),"",OFFSET('HARGA SATUAN'!$D$6,MATCH(C401,'HARGA SATUAN'!$C$7:$C$1492,0),0))</f>
        <v/>
      </c>
      <c r="E401" s="101">
        <f ca="1">IF(B401="+","Unit",IF(ISERROR(OFFSET('HARGA SATUAN'!$E$6,MATCH(C401,'HARGA SATUAN'!$C$7:$C$1492,0),0)),"",OFFSET('HARGA SATUAN'!$E$6,MATCH(C401,'HARGA SATUAN'!$C$7:$C$1492,0),0)))</f>
        <v>0</v>
      </c>
      <c r="F401" s="138" t="str">
        <f t="shared" ca="1" si="20"/>
        <v/>
      </c>
      <c r="G401" s="41">
        <f ca="1">IF(ISERROR(OFFSET('HARGA SATUAN'!$I$6,MATCH(C401,'HARGA SATUAN'!$C$7:$C$1492,0),0)),"",OFFSET('HARGA SATUAN'!$I$6,MATCH(C401,'HARGA SATUAN'!$C$7:$C$1492,0),0))</f>
        <v>0</v>
      </c>
      <c r="H401" s="136" t="str">
        <f ca="1">IF(B401="","",#REF!)</f>
        <v/>
      </c>
      <c r="I401" s="136" t="str">
        <f ca="1">IF(B401="","",#REF!)</f>
        <v/>
      </c>
      <c r="J401" s="136" t="str">
        <f ca="1">IF(B401="","",#REF!)</f>
        <v/>
      </c>
      <c r="K401" s="136" t="str">
        <f ca="1">IF(B401="","",#REF!)</f>
        <v/>
      </c>
      <c r="L401" s="136" t="str">
        <f ca="1">IF(C401="","",#REF!)</f>
        <v/>
      </c>
    </row>
    <row r="402" spans="1:12">
      <c r="A402" s="112">
        <v>391</v>
      </c>
      <c r="B402" s="134" t="str">
        <f t="shared" ca="1" si="18"/>
        <v/>
      </c>
      <c r="C402" s="109" t="str">
        <f t="shared" ca="1" si="19"/>
        <v/>
      </c>
      <c r="D402" s="101" t="str">
        <f ca="1">IF(ISERROR(OFFSET('HARGA SATUAN'!$D$6,MATCH(C402,'HARGA SATUAN'!$C$7:$C$1492,0),0)),"",OFFSET('HARGA SATUAN'!$D$6,MATCH(C402,'HARGA SATUAN'!$C$7:$C$1492,0),0))</f>
        <v/>
      </c>
      <c r="E402" s="101">
        <f ca="1">IF(B402="+","Unit",IF(ISERROR(OFFSET('HARGA SATUAN'!$E$6,MATCH(C402,'HARGA SATUAN'!$C$7:$C$1492,0),0)),"",OFFSET('HARGA SATUAN'!$E$6,MATCH(C402,'HARGA SATUAN'!$C$7:$C$1492,0),0)))</f>
        <v>0</v>
      </c>
      <c r="F402" s="138" t="str">
        <f t="shared" ca="1" si="20"/>
        <v/>
      </c>
      <c r="G402" s="41">
        <f ca="1">IF(ISERROR(OFFSET('HARGA SATUAN'!$I$6,MATCH(C402,'HARGA SATUAN'!$C$7:$C$1492,0),0)),"",OFFSET('HARGA SATUAN'!$I$6,MATCH(C402,'HARGA SATUAN'!$C$7:$C$1492,0),0))</f>
        <v>0</v>
      </c>
      <c r="H402" s="136" t="str">
        <f ca="1">IF(B402="","",#REF!)</f>
        <v/>
      </c>
      <c r="I402" s="136" t="str">
        <f ca="1">IF(B402="","",#REF!)</f>
        <v/>
      </c>
      <c r="J402" s="136" t="str">
        <f ca="1">IF(B402="","",#REF!)</f>
        <v/>
      </c>
      <c r="K402" s="136" t="str">
        <f ca="1">IF(B402="","",#REF!)</f>
        <v/>
      </c>
      <c r="L402" s="136" t="str">
        <f ca="1">IF(C402="","",#REF!)</f>
        <v/>
      </c>
    </row>
    <row r="403" spans="1:12">
      <c r="A403" s="112">
        <v>392</v>
      </c>
      <c r="B403" s="134" t="str">
        <f t="shared" ca="1" si="18"/>
        <v/>
      </c>
      <c r="C403" s="109" t="str">
        <f t="shared" ca="1" si="19"/>
        <v/>
      </c>
      <c r="D403" s="101" t="str">
        <f ca="1">IF(ISERROR(OFFSET('HARGA SATUAN'!$D$6,MATCH(C403,'HARGA SATUAN'!$C$7:$C$1492,0),0)),"",OFFSET('HARGA SATUAN'!$D$6,MATCH(C403,'HARGA SATUAN'!$C$7:$C$1492,0),0))</f>
        <v/>
      </c>
      <c r="E403" s="101">
        <f ca="1">IF(B403="+","Unit",IF(ISERROR(OFFSET('HARGA SATUAN'!$E$6,MATCH(C403,'HARGA SATUAN'!$C$7:$C$1492,0),0)),"",OFFSET('HARGA SATUAN'!$E$6,MATCH(C403,'HARGA SATUAN'!$C$7:$C$1492,0),0)))</f>
        <v>0</v>
      </c>
      <c r="F403" s="138" t="str">
        <f t="shared" ca="1" si="20"/>
        <v/>
      </c>
      <c r="G403" s="41">
        <f ca="1">IF(ISERROR(OFFSET('HARGA SATUAN'!$I$6,MATCH(C403,'HARGA SATUAN'!$C$7:$C$1492,0),0)),"",OFFSET('HARGA SATUAN'!$I$6,MATCH(C403,'HARGA SATUAN'!$C$7:$C$1492,0),0))</f>
        <v>0</v>
      </c>
      <c r="H403" s="136" t="str">
        <f ca="1">IF(B403="","",#REF!)</f>
        <v/>
      </c>
      <c r="I403" s="136" t="str">
        <f ca="1">IF(B403="","",#REF!)</f>
        <v/>
      </c>
      <c r="J403" s="136" t="str">
        <f ca="1">IF(B403="","",#REF!)</f>
        <v/>
      </c>
      <c r="K403" s="136" t="str">
        <f ca="1">IF(B403="","",#REF!)</f>
        <v/>
      </c>
      <c r="L403" s="136" t="str">
        <f ca="1">IF(C403="","",#REF!)</f>
        <v/>
      </c>
    </row>
    <row r="404" spans="1:12">
      <c r="A404" s="112">
        <v>393</v>
      </c>
      <c r="B404" s="134" t="str">
        <f t="shared" ca="1" si="18"/>
        <v/>
      </c>
      <c r="C404" s="109" t="str">
        <f t="shared" ca="1" si="19"/>
        <v/>
      </c>
      <c r="D404" s="101" t="str">
        <f ca="1">IF(ISERROR(OFFSET('HARGA SATUAN'!$D$6,MATCH(C404,'HARGA SATUAN'!$C$7:$C$1492,0),0)),"",OFFSET('HARGA SATUAN'!$D$6,MATCH(C404,'HARGA SATUAN'!$C$7:$C$1492,0),0))</f>
        <v/>
      </c>
      <c r="E404" s="101">
        <f ca="1">IF(B404="+","Unit",IF(ISERROR(OFFSET('HARGA SATUAN'!$E$6,MATCH(C404,'HARGA SATUAN'!$C$7:$C$1492,0),0)),"",OFFSET('HARGA SATUAN'!$E$6,MATCH(C404,'HARGA SATUAN'!$C$7:$C$1492,0),0)))</f>
        <v>0</v>
      </c>
      <c r="F404" s="138" t="str">
        <f t="shared" ca="1" si="20"/>
        <v/>
      </c>
      <c r="G404" s="41">
        <f ca="1">IF(ISERROR(OFFSET('HARGA SATUAN'!$I$6,MATCH(C404,'HARGA SATUAN'!$C$7:$C$1492,0),0)),"",OFFSET('HARGA SATUAN'!$I$6,MATCH(C404,'HARGA SATUAN'!$C$7:$C$1492,0),0))</f>
        <v>0</v>
      </c>
      <c r="H404" s="136" t="str">
        <f ca="1">IF(B404="","",#REF!)</f>
        <v/>
      </c>
      <c r="I404" s="136" t="str">
        <f ca="1">IF(B404="","",#REF!)</f>
        <v/>
      </c>
      <c r="J404" s="136" t="str">
        <f ca="1">IF(B404="","",#REF!)</f>
        <v/>
      </c>
      <c r="K404" s="136" t="str">
        <f ca="1">IF(B404="","",#REF!)</f>
        <v/>
      </c>
      <c r="L404" s="136" t="str">
        <f ca="1">IF(C404="","",#REF!)</f>
        <v/>
      </c>
    </row>
    <row r="405" spans="1:12">
      <c r="A405" s="112">
        <v>394</v>
      </c>
      <c r="B405" s="134" t="str">
        <f t="shared" ca="1" si="18"/>
        <v/>
      </c>
      <c r="C405" s="109" t="str">
        <f t="shared" ca="1" si="19"/>
        <v/>
      </c>
      <c r="D405" s="101" t="str">
        <f ca="1">IF(ISERROR(OFFSET('HARGA SATUAN'!$D$6,MATCH(C405,'HARGA SATUAN'!$C$7:$C$1492,0),0)),"",OFFSET('HARGA SATUAN'!$D$6,MATCH(C405,'HARGA SATUAN'!$C$7:$C$1492,0),0))</f>
        <v/>
      </c>
      <c r="E405" s="101">
        <f ca="1">IF(B405="+","Unit",IF(ISERROR(OFFSET('HARGA SATUAN'!$E$6,MATCH(C405,'HARGA SATUAN'!$C$7:$C$1492,0),0)),"",OFFSET('HARGA SATUAN'!$E$6,MATCH(C405,'HARGA SATUAN'!$C$7:$C$1492,0),0)))</f>
        <v>0</v>
      </c>
      <c r="F405" s="138" t="str">
        <f t="shared" ca="1" si="20"/>
        <v/>
      </c>
      <c r="G405" s="41">
        <f ca="1">IF(ISERROR(OFFSET('HARGA SATUAN'!$I$6,MATCH(C405,'HARGA SATUAN'!$C$7:$C$1492,0),0)),"",OFFSET('HARGA SATUAN'!$I$6,MATCH(C405,'HARGA SATUAN'!$C$7:$C$1492,0),0))</f>
        <v>0</v>
      </c>
      <c r="H405" s="136" t="str">
        <f ca="1">IF(B405="","",#REF!)</f>
        <v/>
      </c>
      <c r="I405" s="136" t="str">
        <f ca="1">IF(B405="","",#REF!)</f>
        <v/>
      </c>
      <c r="J405" s="136" t="str">
        <f ca="1">IF(B405="","",#REF!)</f>
        <v/>
      </c>
      <c r="K405" s="136" t="str">
        <f ca="1">IF(B405="","",#REF!)</f>
        <v/>
      </c>
      <c r="L405" s="136" t="str">
        <f ca="1">IF(C405="","",#REF!)</f>
        <v/>
      </c>
    </row>
    <row r="406" spans="1:12">
      <c r="A406" s="112">
        <v>395</v>
      </c>
      <c r="B406" s="134" t="str">
        <f t="shared" ca="1" si="18"/>
        <v/>
      </c>
      <c r="C406" s="109" t="str">
        <f t="shared" ca="1" si="19"/>
        <v/>
      </c>
      <c r="D406" s="101" t="str">
        <f ca="1">IF(ISERROR(OFFSET('HARGA SATUAN'!$D$6,MATCH(C406,'HARGA SATUAN'!$C$7:$C$1492,0),0)),"",OFFSET('HARGA SATUAN'!$D$6,MATCH(C406,'HARGA SATUAN'!$C$7:$C$1492,0),0))</f>
        <v/>
      </c>
      <c r="E406" s="101">
        <f ca="1">IF(B406="+","Unit",IF(ISERROR(OFFSET('HARGA SATUAN'!$E$6,MATCH(C406,'HARGA SATUAN'!$C$7:$C$1492,0),0)),"",OFFSET('HARGA SATUAN'!$E$6,MATCH(C406,'HARGA SATUAN'!$C$7:$C$1492,0),0)))</f>
        <v>0</v>
      </c>
      <c r="F406" s="138" t="str">
        <f t="shared" ca="1" si="20"/>
        <v/>
      </c>
      <c r="G406" s="41">
        <f ca="1">IF(ISERROR(OFFSET('HARGA SATUAN'!$I$6,MATCH(C406,'HARGA SATUAN'!$C$7:$C$1492,0),0)),"",OFFSET('HARGA SATUAN'!$I$6,MATCH(C406,'HARGA SATUAN'!$C$7:$C$1492,0),0))</f>
        <v>0</v>
      </c>
      <c r="H406" s="136" t="str">
        <f ca="1">IF(B406="","",#REF!)</f>
        <v/>
      </c>
      <c r="I406" s="136" t="str">
        <f ca="1">IF(B406="","",#REF!)</f>
        <v/>
      </c>
      <c r="J406" s="136" t="str">
        <f ca="1">IF(B406="","",#REF!)</f>
        <v/>
      </c>
      <c r="K406" s="136" t="str">
        <f ca="1">IF(B406="","",#REF!)</f>
        <v/>
      </c>
      <c r="L406" s="136" t="str">
        <f ca="1">IF(C406="","",#REF!)</f>
        <v/>
      </c>
    </row>
    <row r="407" spans="1:12">
      <c r="A407" s="112">
        <v>396</v>
      </c>
      <c r="B407" s="134" t="str">
        <f t="shared" ca="1" si="18"/>
        <v/>
      </c>
      <c r="C407" s="109" t="str">
        <f t="shared" ca="1" si="19"/>
        <v/>
      </c>
      <c r="D407" s="101" t="str">
        <f ca="1">IF(ISERROR(OFFSET('HARGA SATUAN'!$D$6,MATCH(C407,'HARGA SATUAN'!$C$7:$C$1492,0),0)),"",OFFSET('HARGA SATUAN'!$D$6,MATCH(C407,'HARGA SATUAN'!$C$7:$C$1492,0),0))</f>
        <v/>
      </c>
      <c r="E407" s="101">
        <f ca="1">IF(B407="+","Unit",IF(ISERROR(OFFSET('HARGA SATUAN'!$E$6,MATCH(C407,'HARGA SATUAN'!$C$7:$C$1492,0),0)),"",OFFSET('HARGA SATUAN'!$E$6,MATCH(C407,'HARGA SATUAN'!$C$7:$C$1492,0),0)))</f>
        <v>0</v>
      </c>
      <c r="F407" s="138" t="str">
        <f t="shared" ca="1" si="20"/>
        <v/>
      </c>
      <c r="G407" s="41">
        <f ca="1">IF(ISERROR(OFFSET('HARGA SATUAN'!$I$6,MATCH(C407,'HARGA SATUAN'!$C$7:$C$1492,0),0)),"",OFFSET('HARGA SATUAN'!$I$6,MATCH(C407,'HARGA SATUAN'!$C$7:$C$1492,0),0))</f>
        <v>0</v>
      </c>
      <c r="H407" s="136" t="str">
        <f ca="1">IF(B407="","",#REF!)</f>
        <v/>
      </c>
      <c r="I407" s="136" t="str">
        <f ca="1">IF(B407="","",#REF!)</f>
        <v/>
      </c>
      <c r="J407" s="136" t="str">
        <f ca="1">IF(B407="","",#REF!)</f>
        <v/>
      </c>
      <c r="K407" s="136" t="str">
        <f ca="1">IF(B407="","",#REF!)</f>
        <v/>
      </c>
      <c r="L407" s="136" t="str">
        <f ca="1">IF(C407="","",#REF!)</f>
        <v/>
      </c>
    </row>
    <row r="408" spans="1:12">
      <c r="A408" s="112">
        <v>397</v>
      </c>
      <c r="B408" s="134" t="str">
        <f t="shared" ca="1" si="18"/>
        <v/>
      </c>
      <c r="C408" s="109" t="str">
        <f t="shared" ca="1" si="19"/>
        <v/>
      </c>
      <c r="D408" s="101" t="str">
        <f ca="1">IF(ISERROR(OFFSET('HARGA SATUAN'!$D$6,MATCH(C408,'HARGA SATUAN'!$C$7:$C$1492,0),0)),"",OFFSET('HARGA SATUAN'!$D$6,MATCH(C408,'HARGA SATUAN'!$C$7:$C$1492,0),0))</f>
        <v/>
      </c>
      <c r="E408" s="101">
        <f ca="1">IF(B408="+","Unit",IF(ISERROR(OFFSET('HARGA SATUAN'!$E$6,MATCH(C408,'HARGA SATUAN'!$C$7:$C$1492,0),0)),"",OFFSET('HARGA SATUAN'!$E$6,MATCH(C408,'HARGA SATUAN'!$C$7:$C$1492,0),0)))</f>
        <v>0</v>
      </c>
      <c r="F408" s="138" t="str">
        <f t="shared" ca="1" si="20"/>
        <v/>
      </c>
      <c r="G408" s="41">
        <f ca="1">IF(ISERROR(OFFSET('HARGA SATUAN'!$I$6,MATCH(C408,'HARGA SATUAN'!$C$7:$C$1492,0),0)),"",OFFSET('HARGA SATUAN'!$I$6,MATCH(C408,'HARGA SATUAN'!$C$7:$C$1492,0),0))</f>
        <v>0</v>
      </c>
      <c r="H408" s="136" t="str">
        <f ca="1">IF(B408="","",#REF!)</f>
        <v/>
      </c>
      <c r="I408" s="136" t="str">
        <f ca="1">IF(B408="","",#REF!)</f>
        <v/>
      </c>
      <c r="J408" s="136" t="str">
        <f ca="1">IF(B408="","",#REF!)</f>
        <v/>
      </c>
      <c r="K408" s="136" t="str">
        <f ca="1">IF(B408="","",#REF!)</f>
        <v/>
      </c>
      <c r="L408" s="136" t="str">
        <f ca="1">IF(C408="","",#REF!)</f>
        <v/>
      </c>
    </row>
    <row r="409" spans="1:12">
      <c r="A409" s="112">
        <v>398</v>
      </c>
      <c r="B409" s="134" t="str">
        <f t="shared" ca="1" si="18"/>
        <v/>
      </c>
      <c r="C409" s="109" t="str">
        <f t="shared" ca="1" si="19"/>
        <v/>
      </c>
      <c r="D409" s="101" t="str">
        <f ca="1">IF(ISERROR(OFFSET('HARGA SATUAN'!$D$6,MATCH(C409,'HARGA SATUAN'!$C$7:$C$1492,0),0)),"",OFFSET('HARGA SATUAN'!$D$6,MATCH(C409,'HARGA SATUAN'!$C$7:$C$1492,0),0))</f>
        <v/>
      </c>
      <c r="E409" s="101">
        <f ca="1">IF(B409="+","Unit",IF(ISERROR(OFFSET('HARGA SATUAN'!$E$6,MATCH(C409,'HARGA SATUAN'!$C$7:$C$1492,0),0)),"",OFFSET('HARGA SATUAN'!$E$6,MATCH(C409,'HARGA SATUAN'!$C$7:$C$1492,0),0)))</f>
        <v>0</v>
      </c>
      <c r="F409" s="138" t="str">
        <f t="shared" ca="1" si="20"/>
        <v/>
      </c>
      <c r="G409" s="41">
        <f ca="1">IF(ISERROR(OFFSET('HARGA SATUAN'!$I$6,MATCH(C409,'HARGA SATUAN'!$C$7:$C$1492,0),0)),"",OFFSET('HARGA SATUAN'!$I$6,MATCH(C409,'HARGA SATUAN'!$C$7:$C$1492,0),0))</f>
        <v>0</v>
      </c>
      <c r="H409" s="136" t="str">
        <f ca="1">IF(B409="","",#REF!)</f>
        <v/>
      </c>
      <c r="I409" s="136" t="str">
        <f ca="1">IF(B409="","",#REF!)</f>
        <v/>
      </c>
      <c r="J409" s="136" t="str">
        <f ca="1">IF(B409="","",#REF!)</f>
        <v/>
      </c>
      <c r="K409" s="136" t="str">
        <f ca="1">IF(B409="","",#REF!)</f>
        <v/>
      </c>
      <c r="L409" s="136" t="str">
        <f ca="1">IF(C409="","",#REF!)</f>
        <v/>
      </c>
    </row>
    <row r="410" spans="1:12">
      <c r="A410" s="112">
        <v>399</v>
      </c>
      <c r="B410" s="134" t="str">
        <f t="shared" ca="1" si="18"/>
        <v/>
      </c>
      <c r="C410" s="109" t="str">
        <f t="shared" ca="1" si="19"/>
        <v/>
      </c>
      <c r="D410" s="101" t="str">
        <f ca="1">IF(ISERROR(OFFSET('HARGA SATUAN'!$D$6,MATCH(C410,'HARGA SATUAN'!$C$7:$C$1492,0),0)),"",OFFSET('HARGA SATUAN'!$D$6,MATCH(C410,'HARGA SATUAN'!$C$7:$C$1492,0),0))</f>
        <v/>
      </c>
      <c r="E410" s="101">
        <f ca="1">IF(B410="+","Unit",IF(ISERROR(OFFSET('HARGA SATUAN'!$E$6,MATCH(C410,'HARGA SATUAN'!$C$7:$C$1492,0),0)),"",OFFSET('HARGA SATUAN'!$E$6,MATCH(C410,'HARGA SATUAN'!$C$7:$C$1492,0),0)))</f>
        <v>0</v>
      </c>
      <c r="F410" s="138" t="str">
        <f t="shared" ca="1" si="20"/>
        <v/>
      </c>
      <c r="G410" s="41">
        <f ca="1">IF(ISERROR(OFFSET('HARGA SATUAN'!$I$6,MATCH(C410,'HARGA SATUAN'!$C$7:$C$1492,0),0)),"",OFFSET('HARGA SATUAN'!$I$6,MATCH(C410,'HARGA SATUAN'!$C$7:$C$1492,0),0))</f>
        <v>0</v>
      </c>
      <c r="H410" s="136" t="str">
        <f ca="1">IF(B410="","",#REF!)</f>
        <v/>
      </c>
      <c r="I410" s="136" t="str">
        <f ca="1">IF(B410="","",#REF!)</f>
        <v/>
      </c>
      <c r="J410" s="136" t="str">
        <f ca="1">IF(B410="","",#REF!)</f>
        <v/>
      </c>
      <c r="K410" s="136" t="str">
        <f ca="1">IF(B410="","",#REF!)</f>
        <v/>
      </c>
      <c r="L410" s="136" t="str">
        <f ca="1">IF(C410="","",#REF!)</f>
        <v/>
      </c>
    </row>
    <row r="411" spans="1:12">
      <c r="A411" s="112">
        <v>400</v>
      </c>
      <c r="B411" s="134" t="str">
        <f t="shared" ca="1" si="18"/>
        <v/>
      </c>
      <c r="C411" s="109" t="str">
        <f t="shared" ca="1" si="19"/>
        <v/>
      </c>
      <c r="D411" s="101" t="str">
        <f ca="1">IF(ISERROR(OFFSET('HARGA SATUAN'!$D$6,MATCH(C411,'HARGA SATUAN'!$C$7:$C$1492,0),0)),"",OFFSET('HARGA SATUAN'!$D$6,MATCH(C411,'HARGA SATUAN'!$C$7:$C$1492,0),0))</f>
        <v/>
      </c>
      <c r="E411" s="101">
        <f ca="1">IF(B411="+","Unit",IF(ISERROR(OFFSET('HARGA SATUAN'!$E$6,MATCH(C411,'HARGA SATUAN'!$C$7:$C$1492,0),0)),"",OFFSET('HARGA SATUAN'!$E$6,MATCH(C411,'HARGA SATUAN'!$C$7:$C$1492,0),0)))</f>
        <v>0</v>
      </c>
      <c r="F411" s="138" t="str">
        <f t="shared" ca="1" si="20"/>
        <v/>
      </c>
      <c r="G411" s="41">
        <f ca="1">IF(ISERROR(OFFSET('HARGA SATUAN'!$I$6,MATCH(C411,'HARGA SATUAN'!$C$7:$C$1492,0),0)),"",OFFSET('HARGA SATUAN'!$I$6,MATCH(C411,'HARGA SATUAN'!$C$7:$C$1492,0),0))</f>
        <v>0</v>
      </c>
      <c r="H411" s="136" t="str">
        <f ca="1">IF(B411="","",#REF!)</f>
        <v/>
      </c>
      <c r="I411" s="136" t="str">
        <f ca="1">IF(B411="","",#REF!)</f>
        <v/>
      </c>
      <c r="J411" s="136" t="str">
        <f ca="1">IF(B411="","",#REF!)</f>
        <v/>
      </c>
      <c r="K411" s="136" t="str">
        <f ca="1">IF(B411="","",#REF!)</f>
        <v/>
      </c>
      <c r="L411" s="136" t="str">
        <f ca="1">IF(C411="","",#REF!)</f>
        <v/>
      </c>
    </row>
    <row r="412" spans="1:12">
      <c r="A412" s="112">
        <v>401</v>
      </c>
      <c r="B412" s="134" t="str">
        <f t="shared" ca="1" si="18"/>
        <v/>
      </c>
      <c r="C412" s="109" t="str">
        <f t="shared" ca="1" si="19"/>
        <v/>
      </c>
      <c r="D412" s="101" t="str">
        <f ca="1">IF(ISERROR(OFFSET('HARGA SATUAN'!$D$6,MATCH(C412,'HARGA SATUAN'!$C$7:$C$1492,0),0)),"",OFFSET('HARGA SATUAN'!$D$6,MATCH(C412,'HARGA SATUAN'!$C$7:$C$1492,0),0))</f>
        <v/>
      </c>
      <c r="E412" s="101">
        <f ca="1">IF(B412="+","Unit",IF(ISERROR(OFFSET('HARGA SATUAN'!$E$6,MATCH(C412,'HARGA SATUAN'!$C$7:$C$1492,0),0)),"",OFFSET('HARGA SATUAN'!$E$6,MATCH(C412,'HARGA SATUAN'!$C$7:$C$1492,0),0)))</f>
        <v>0</v>
      </c>
      <c r="F412" s="138" t="str">
        <f t="shared" ca="1" si="20"/>
        <v/>
      </c>
      <c r="G412" s="41">
        <f ca="1">IF(ISERROR(OFFSET('HARGA SATUAN'!$I$6,MATCH(C412,'HARGA SATUAN'!$C$7:$C$1492,0),0)),"",OFFSET('HARGA SATUAN'!$I$6,MATCH(C412,'HARGA SATUAN'!$C$7:$C$1492,0),0))</f>
        <v>0</v>
      </c>
      <c r="H412" s="136" t="str">
        <f ca="1">IF(B412="","",#REF!)</f>
        <v/>
      </c>
      <c r="I412" s="136" t="str">
        <f ca="1">IF(B412="","",#REF!)</f>
        <v/>
      </c>
      <c r="J412" s="136" t="str">
        <f ca="1">IF(B412="","",#REF!)</f>
        <v/>
      </c>
      <c r="K412" s="136" t="str">
        <f ca="1">IF(B412="","",#REF!)</f>
        <v/>
      </c>
      <c r="L412" s="136" t="str">
        <f ca="1">IF(C412="","",#REF!)</f>
        <v/>
      </c>
    </row>
    <row r="413" spans="1:12">
      <c r="A413" s="112">
        <v>402</v>
      </c>
      <c r="B413" s="134" t="str">
        <f t="shared" ca="1" si="18"/>
        <v/>
      </c>
      <c r="C413" s="109" t="str">
        <f t="shared" ca="1" si="19"/>
        <v/>
      </c>
      <c r="D413" s="101" t="str">
        <f ca="1">IF(ISERROR(OFFSET('HARGA SATUAN'!$D$6,MATCH(C413,'HARGA SATUAN'!$C$7:$C$1492,0),0)),"",OFFSET('HARGA SATUAN'!$D$6,MATCH(C413,'HARGA SATUAN'!$C$7:$C$1492,0),0))</f>
        <v/>
      </c>
      <c r="E413" s="101">
        <f ca="1">IF(B413="+","Unit",IF(ISERROR(OFFSET('HARGA SATUAN'!$E$6,MATCH(C413,'HARGA SATUAN'!$C$7:$C$1492,0),0)),"",OFFSET('HARGA SATUAN'!$E$6,MATCH(C413,'HARGA SATUAN'!$C$7:$C$1492,0),0)))</f>
        <v>0</v>
      </c>
      <c r="F413" s="138" t="str">
        <f t="shared" ca="1" si="20"/>
        <v/>
      </c>
      <c r="G413" s="41">
        <f ca="1">IF(ISERROR(OFFSET('HARGA SATUAN'!$I$6,MATCH(C413,'HARGA SATUAN'!$C$7:$C$1492,0),0)),"",OFFSET('HARGA SATUAN'!$I$6,MATCH(C413,'HARGA SATUAN'!$C$7:$C$1492,0),0))</f>
        <v>0</v>
      </c>
      <c r="H413" s="136" t="str">
        <f ca="1">IF(B413="","",#REF!)</f>
        <v/>
      </c>
      <c r="I413" s="136" t="str">
        <f ca="1">IF(B413="","",#REF!)</f>
        <v/>
      </c>
      <c r="J413" s="136" t="str">
        <f ca="1">IF(B413="","",#REF!)</f>
        <v/>
      </c>
      <c r="K413" s="136" t="str">
        <f ca="1">IF(B413="","",#REF!)</f>
        <v/>
      </c>
      <c r="L413" s="136" t="str">
        <f ca="1">IF(C413="","",#REF!)</f>
        <v/>
      </c>
    </row>
    <row r="414" spans="1:12">
      <c r="A414" s="112">
        <v>403</v>
      </c>
      <c r="B414" s="134" t="str">
        <f t="shared" ca="1" si="18"/>
        <v/>
      </c>
      <c r="C414" s="109" t="str">
        <f t="shared" ca="1" si="19"/>
        <v/>
      </c>
      <c r="D414" s="101" t="str">
        <f ca="1">IF(ISERROR(OFFSET('HARGA SATUAN'!$D$6,MATCH(C414,'HARGA SATUAN'!$C$7:$C$1492,0),0)),"",OFFSET('HARGA SATUAN'!$D$6,MATCH(C414,'HARGA SATUAN'!$C$7:$C$1492,0),0))</f>
        <v/>
      </c>
      <c r="E414" s="101">
        <f ca="1">IF(B414="+","Unit",IF(ISERROR(OFFSET('HARGA SATUAN'!$E$6,MATCH(C414,'HARGA SATUAN'!$C$7:$C$1492,0),0)),"",OFFSET('HARGA SATUAN'!$E$6,MATCH(C414,'HARGA SATUAN'!$C$7:$C$1492,0),0)))</f>
        <v>0</v>
      </c>
      <c r="F414" s="138" t="str">
        <f t="shared" ca="1" si="20"/>
        <v/>
      </c>
      <c r="G414" s="41">
        <f ca="1">IF(ISERROR(OFFSET('HARGA SATUAN'!$I$6,MATCH(C414,'HARGA SATUAN'!$C$7:$C$1492,0),0)),"",OFFSET('HARGA SATUAN'!$I$6,MATCH(C414,'HARGA SATUAN'!$C$7:$C$1492,0),0))</f>
        <v>0</v>
      </c>
      <c r="H414" s="136" t="str">
        <f ca="1">IF(B414="","",#REF!)</f>
        <v/>
      </c>
      <c r="I414" s="136" t="str">
        <f ca="1">IF(B414="","",#REF!)</f>
        <v/>
      </c>
      <c r="J414" s="136" t="str">
        <f ca="1">IF(B414="","",#REF!)</f>
        <v/>
      </c>
      <c r="K414" s="136" t="str">
        <f ca="1">IF(B414="","",#REF!)</f>
        <v/>
      </c>
      <c r="L414" s="136" t="str">
        <f ca="1">IF(C414="","",#REF!)</f>
        <v/>
      </c>
    </row>
    <row r="415" spans="1:12">
      <c r="A415" s="112">
        <v>404</v>
      </c>
      <c r="B415" s="134" t="str">
        <f t="shared" ca="1" si="18"/>
        <v/>
      </c>
      <c r="C415" s="109" t="str">
        <f t="shared" ca="1" si="19"/>
        <v/>
      </c>
      <c r="D415" s="101" t="str">
        <f ca="1">IF(ISERROR(OFFSET('HARGA SATUAN'!$D$6,MATCH(C415,'HARGA SATUAN'!$C$7:$C$1492,0),0)),"",OFFSET('HARGA SATUAN'!$D$6,MATCH(C415,'HARGA SATUAN'!$C$7:$C$1492,0),0))</f>
        <v/>
      </c>
      <c r="E415" s="101">
        <f ca="1">IF(B415="+","Unit",IF(ISERROR(OFFSET('HARGA SATUAN'!$E$6,MATCH(C415,'HARGA SATUAN'!$C$7:$C$1492,0),0)),"",OFFSET('HARGA SATUAN'!$E$6,MATCH(C415,'HARGA SATUAN'!$C$7:$C$1492,0),0)))</f>
        <v>0</v>
      </c>
      <c r="F415" s="138" t="str">
        <f t="shared" ca="1" si="20"/>
        <v/>
      </c>
      <c r="G415" s="41">
        <f ca="1">IF(ISERROR(OFFSET('HARGA SATUAN'!$I$6,MATCH(C415,'HARGA SATUAN'!$C$7:$C$1492,0),0)),"",OFFSET('HARGA SATUAN'!$I$6,MATCH(C415,'HARGA SATUAN'!$C$7:$C$1492,0),0))</f>
        <v>0</v>
      </c>
      <c r="H415" s="136" t="str">
        <f ca="1">IF(B415="","",#REF!)</f>
        <v/>
      </c>
      <c r="I415" s="136" t="str">
        <f ca="1">IF(B415="","",#REF!)</f>
        <v/>
      </c>
      <c r="J415" s="136" t="str">
        <f ca="1">IF(B415="","",#REF!)</f>
        <v/>
      </c>
      <c r="K415" s="136" t="str">
        <f ca="1">IF(B415="","",#REF!)</f>
        <v/>
      </c>
      <c r="L415" s="136" t="str">
        <f ca="1">IF(C415="","",#REF!)</f>
        <v/>
      </c>
    </row>
    <row r="416" spans="1:12">
      <c r="A416" s="112">
        <v>405</v>
      </c>
      <c r="B416" s="134" t="str">
        <f t="shared" ca="1" si="18"/>
        <v/>
      </c>
      <c r="C416" s="109" t="str">
        <f t="shared" ca="1" si="19"/>
        <v/>
      </c>
      <c r="D416" s="101" t="str">
        <f ca="1">IF(ISERROR(OFFSET('HARGA SATUAN'!$D$6,MATCH(C416,'HARGA SATUAN'!$C$7:$C$1492,0),0)),"",OFFSET('HARGA SATUAN'!$D$6,MATCH(C416,'HARGA SATUAN'!$C$7:$C$1492,0),0))</f>
        <v/>
      </c>
      <c r="E416" s="101">
        <f ca="1">IF(B416="+","Unit",IF(ISERROR(OFFSET('HARGA SATUAN'!$E$6,MATCH(C416,'HARGA SATUAN'!$C$7:$C$1492,0),0)),"",OFFSET('HARGA SATUAN'!$E$6,MATCH(C416,'HARGA SATUAN'!$C$7:$C$1492,0),0)))</f>
        <v>0</v>
      </c>
      <c r="F416" s="138" t="str">
        <f t="shared" ca="1" si="20"/>
        <v/>
      </c>
      <c r="G416" s="41">
        <f ca="1">IF(ISERROR(OFFSET('HARGA SATUAN'!$I$6,MATCH(C416,'HARGA SATUAN'!$C$7:$C$1492,0),0)),"",OFFSET('HARGA SATUAN'!$I$6,MATCH(C416,'HARGA SATUAN'!$C$7:$C$1492,0),0))</f>
        <v>0</v>
      </c>
      <c r="H416" s="136" t="str">
        <f ca="1">IF(B416="","",#REF!)</f>
        <v/>
      </c>
      <c r="I416" s="136" t="str">
        <f ca="1">IF(B416="","",#REF!)</f>
        <v/>
      </c>
      <c r="J416" s="136" t="str">
        <f ca="1">IF(B416="","",#REF!)</f>
        <v/>
      </c>
      <c r="K416" s="136" t="str">
        <f ca="1">IF(B416="","",#REF!)</f>
        <v/>
      </c>
      <c r="L416" s="136" t="str">
        <f ca="1">IF(C416="","",#REF!)</f>
        <v/>
      </c>
    </row>
    <row r="417" spans="1:12">
      <c r="A417" s="112">
        <v>406</v>
      </c>
      <c r="B417" s="134" t="str">
        <f t="shared" ca="1" si="18"/>
        <v/>
      </c>
      <c r="C417" s="109" t="str">
        <f t="shared" ca="1" si="19"/>
        <v/>
      </c>
      <c r="D417" s="101" t="str">
        <f ca="1">IF(ISERROR(OFFSET('HARGA SATUAN'!$D$6,MATCH(C417,'HARGA SATUAN'!$C$7:$C$1492,0),0)),"",OFFSET('HARGA SATUAN'!$D$6,MATCH(C417,'HARGA SATUAN'!$C$7:$C$1492,0),0))</f>
        <v/>
      </c>
      <c r="E417" s="101">
        <f ca="1">IF(B417="+","Unit",IF(ISERROR(OFFSET('HARGA SATUAN'!$E$6,MATCH(C417,'HARGA SATUAN'!$C$7:$C$1492,0),0)),"",OFFSET('HARGA SATUAN'!$E$6,MATCH(C417,'HARGA SATUAN'!$C$7:$C$1492,0),0)))</f>
        <v>0</v>
      </c>
      <c r="F417" s="138" t="str">
        <f t="shared" ca="1" si="20"/>
        <v/>
      </c>
      <c r="G417" s="41">
        <f ca="1">IF(ISERROR(OFFSET('HARGA SATUAN'!$I$6,MATCH(C417,'HARGA SATUAN'!$C$7:$C$1492,0),0)),"",OFFSET('HARGA SATUAN'!$I$6,MATCH(C417,'HARGA SATUAN'!$C$7:$C$1492,0),0))</f>
        <v>0</v>
      </c>
      <c r="H417" s="136" t="str">
        <f ca="1">IF(B417="","",#REF!)</f>
        <v/>
      </c>
      <c r="I417" s="136" t="str">
        <f ca="1">IF(B417="","",#REF!)</f>
        <v/>
      </c>
      <c r="J417" s="136" t="str">
        <f ca="1">IF(B417="","",#REF!)</f>
        <v/>
      </c>
      <c r="K417" s="136" t="str">
        <f ca="1">IF(B417="","",#REF!)</f>
        <v/>
      </c>
      <c r="L417" s="136" t="str">
        <f ca="1">IF(C417="","",#REF!)</f>
        <v/>
      </c>
    </row>
    <row r="418" spans="1:12">
      <c r="A418" s="112">
        <v>407</v>
      </c>
      <c r="B418" s="134" t="str">
        <f t="shared" ca="1" si="18"/>
        <v/>
      </c>
      <c r="C418" s="109" t="str">
        <f t="shared" ca="1" si="19"/>
        <v/>
      </c>
      <c r="D418" s="101" t="str">
        <f ca="1">IF(ISERROR(OFFSET('HARGA SATUAN'!$D$6,MATCH(C418,'HARGA SATUAN'!$C$7:$C$1492,0),0)),"",OFFSET('HARGA SATUAN'!$D$6,MATCH(C418,'HARGA SATUAN'!$C$7:$C$1492,0),0))</f>
        <v/>
      </c>
      <c r="E418" s="101">
        <f ca="1">IF(B418="+","Unit",IF(ISERROR(OFFSET('HARGA SATUAN'!$E$6,MATCH(C418,'HARGA SATUAN'!$C$7:$C$1492,0),0)),"",OFFSET('HARGA SATUAN'!$E$6,MATCH(C418,'HARGA SATUAN'!$C$7:$C$1492,0),0)))</f>
        <v>0</v>
      </c>
      <c r="F418" s="138" t="str">
        <f t="shared" ca="1" si="20"/>
        <v/>
      </c>
      <c r="G418" s="41">
        <f ca="1">IF(ISERROR(OFFSET('HARGA SATUAN'!$I$6,MATCH(C418,'HARGA SATUAN'!$C$7:$C$1492,0),0)),"",OFFSET('HARGA SATUAN'!$I$6,MATCH(C418,'HARGA SATUAN'!$C$7:$C$1492,0),0))</f>
        <v>0</v>
      </c>
      <c r="H418" s="136" t="str">
        <f ca="1">IF(B418="","",#REF!)</f>
        <v/>
      </c>
      <c r="I418" s="136" t="str">
        <f ca="1">IF(B418="","",#REF!)</f>
        <v/>
      </c>
      <c r="J418" s="136" t="str">
        <f ca="1">IF(B418="","",#REF!)</f>
        <v/>
      </c>
      <c r="K418" s="136" t="str">
        <f ca="1">IF(B418="","",#REF!)</f>
        <v/>
      </c>
      <c r="L418" s="136" t="str">
        <f ca="1">IF(C418="","",#REF!)</f>
        <v/>
      </c>
    </row>
    <row r="419" spans="1:12">
      <c r="A419" s="112">
        <v>408</v>
      </c>
      <c r="B419" s="134" t="str">
        <f t="shared" ca="1" si="18"/>
        <v/>
      </c>
      <c r="C419" s="109" t="str">
        <f t="shared" ca="1" si="19"/>
        <v/>
      </c>
      <c r="D419" s="101" t="str">
        <f ca="1">IF(ISERROR(OFFSET('HARGA SATUAN'!$D$6,MATCH(C419,'HARGA SATUAN'!$C$7:$C$1492,0),0)),"",OFFSET('HARGA SATUAN'!$D$6,MATCH(C419,'HARGA SATUAN'!$C$7:$C$1492,0),0))</f>
        <v/>
      </c>
      <c r="E419" s="101">
        <f ca="1">IF(B419="+","Unit",IF(ISERROR(OFFSET('HARGA SATUAN'!$E$6,MATCH(C419,'HARGA SATUAN'!$C$7:$C$1492,0),0)),"",OFFSET('HARGA SATUAN'!$E$6,MATCH(C419,'HARGA SATUAN'!$C$7:$C$1492,0),0)))</f>
        <v>0</v>
      </c>
      <c r="F419" s="138" t="str">
        <f t="shared" ca="1" si="20"/>
        <v/>
      </c>
      <c r="G419" s="41">
        <f ca="1">IF(ISERROR(OFFSET('HARGA SATUAN'!$I$6,MATCH(C419,'HARGA SATUAN'!$C$7:$C$1492,0),0)),"",OFFSET('HARGA SATUAN'!$I$6,MATCH(C419,'HARGA SATUAN'!$C$7:$C$1492,0),0))</f>
        <v>0</v>
      </c>
      <c r="H419" s="136" t="str">
        <f ca="1">IF(B419="","",#REF!)</f>
        <v/>
      </c>
      <c r="I419" s="136" t="str">
        <f ca="1">IF(B419="","",#REF!)</f>
        <v/>
      </c>
      <c r="J419" s="136" t="str">
        <f ca="1">IF(B419="","",#REF!)</f>
        <v/>
      </c>
      <c r="K419" s="136" t="str">
        <f ca="1">IF(B419="","",#REF!)</f>
        <v/>
      </c>
      <c r="L419" s="136" t="str">
        <f ca="1">IF(C419="","",#REF!)</f>
        <v/>
      </c>
    </row>
    <row r="420" spans="1:12">
      <c r="A420" s="112">
        <v>409</v>
      </c>
      <c r="B420" s="134" t="str">
        <f t="shared" ca="1" si="18"/>
        <v/>
      </c>
      <c r="C420" s="109" t="str">
        <f t="shared" ca="1" si="19"/>
        <v/>
      </c>
      <c r="D420" s="101" t="str">
        <f ca="1">IF(ISERROR(OFFSET('HARGA SATUAN'!$D$6,MATCH(C420,'HARGA SATUAN'!$C$7:$C$1492,0),0)),"",OFFSET('HARGA SATUAN'!$D$6,MATCH(C420,'HARGA SATUAN'!$C$7:$C$1492,0),0))</f>
        <v/>
      </c>
      <c r="E420" s="101">
        <f ca="1">IF(B420="+","Unit",IF(ISERROR(OFFSET('HARGA SATUAN'!$E$6,MATCH(C420,'HARGA SATUAN'!$C$7:$C$1492,0),0)),"",OFFSET('HARGA SATUAN'!$E$6,MATCH(C420,'HARGA SATUAN'!$C$7:$C$1492,0),0)))</f>
        <v>0</v>
      </c>
      <c r="F420" s="138" t="str">
        <f t="shared" ca="1" si="20"/>
        <v/>
      </c>
      <c r="G420" s="41">
        <f ca="1">IF(ISERROR(OFFSET('HARGA SATUAN'!$I$6,MATCH(C420,'HARGA SATUAN'!$C$7:$C$1492,0),0)),"",OFFSET('HARGA SATUAN'!$I$6,MATCH(C420,'HARGA SATUAN'!$C$7:$C$1492,0),0))</f>
        <v>0</v>
      </c>
      <c r="H420" s="136" t="str">
        <f ca="1">IF(B420="","",#REF!)</f>
        <v/>
      </c>
      <c r="I420" s="136" t="str">
        <f ca="1">IF(B420="","",#REF!)</f>
        <v/>
      </c>
      <c r="J420" s="136" t="str">
        <f ca="1">IF(B420="","",#REF!)</f>
        <v/>
      </c>
      <c r="K420" s="136" t="str">
        <f ca="1">IF(B420="","",#REF!)</f>
        <v/>
      </c>
      <c r="L420" s="136" t="str">
        <f ca="1">IF(C420="","",#REF!)</f>
        <v/>
      </c>
    </row>
    <row r="421" spans="1:12">
      <c r="A421" s="112">
        <v>410</v>
      </c>
      <c r="B421" s="134" t="str">
        <f t="shared" ca="1" si="18"/>
        <v/>
      </c>
      <c r="C421" s="109" t="str">
        <f t="shared" ca="1" si="19"/>
        <v/>
      </c>
      <c r="D421" s="101" t="str">
        <f ca="1">IF(ISERROR(OFFSET('HARGA SATUAN'!$D$6,MATCH(C421,'HARGA SATUAN'!$C$7:$C$1492,0),0)),"",OFFSET('HARGA SATUAN'!$D$6,MATCH(C421,'HARGA SATUAN'!$C$7:$C$1492,0),0))</f>
        <v/>
      </c>
      <c r="E421" s="101">
        <f ca="1">IF(B421="+","Unit",IF(ISERROR(OFFSET('HARGA SATUAN'!$E$6,MATCH(C421,'HARGA SATUAN'!$C$7:$C$1492,0),0)),"",OFFSET('HARGA SATUAN'!$E$6,MATCH(C421,'HARGA SATUAN'!$C$7:$C$1492,0),0)))</f>
        <v>0</v>
      </c>
      <c r="F421" s="138" t="str">
        <f t="shared" ca="1" si="20"/>
        <v/>
      </c>
      <c r="G421" s="41">
        <f ca="1">IF(ISERROR(OFFSET('HARGA SATUAN'!$I$6,MATCH(C421,'HARGA SATUAN'!$C$7:$C$1492,0),0)),"",OFFSET('HARGA SATUAN'!$I$6,MATCH(C421,'HARGA SATUAN'!$C$7:$C$1492,0),0))</f>
        <v>0</v>
      </c>
      <c r="H421" s="136" t="str">
        <f ca="1">IF(B421="","",#REF!)</f>
        <v/>
      </c>
      <c r="I421" s="136" t="str">
        <f ca="1">IF(B421="","",#REF!)</f>
        <v/>
      </c>
      <c r="J421" s="136" t="str">
        <f ca="1">IF(B421="","",#REF!)</f>
        <v/>
      </c>
      <c r="K421" s="136" t="str">
        <f ca="1">IF(B421="","",#REF!)</f>
        <v/>
      </c>
      <c r="L421" s="136" t="str">
        <f ca="1">IF(C421="","",#REF!)</f>
        <v/>
      </c>
    </row>
    <row r="422" spans="1:12">
      <c r="A422" s="112">
        <v>411</v>
      </c>
      <c r="B422" s="134" t="str">
        <f t="shared" ca="1" si="18"/>
        <v/>
      </c>
      <c r="C422" s="109" t="str">
        <f t="shared" ca="1" si="19"/>
        <v/>
      </c>
      <c r="D422" s="101" t="str">
        <f ca="1">IF(ISERROR(OFFSET('HARGA SATUAN'!$D$6,MATCH(C422,'HARGA SATUAN'!$C$7:$C$1492,0),0)),"",OFFSET('HARGA SATUAN'!$D$6,MATCH(C422,'HARGA SATUAN'!$C$7:$C$1492,0),0))</f>
        <v/>
      </c>
      <c r="E422" s="101">
        <f ca="1">IF(B422="+","Unit",IF(ISERROR(OFFSET('HARGA SATUAN'!$E$6,MATCH(C422,'HARGA SATUAN'!$C$7:$C$1492,0),0)),"",OFFSET('HARGA SATUAN'!$E$6,MATCH(C422,'HARGA SATUAN'!$C$7:$C$1492,0),0)))</f>
        <v>0</v>
      </c>
      <c r="F422" s="138" t="str">
        <f t="shared" ca="1" si="20"/>
        <v/>
      </c>
      <c r="G422" s="41">
        <f ca="1">IF(ISERROR(OFFSET('HARGA SATUAN'!$I$6,MATCH(C422,'HARGA SATUAN'!$C$7:$C$1492,0),0)),"",OFFSET('HARGA SATUAN'!$I$6,MATCH(C422,'HARGA SATUAN'!$C$7:$C$1492,0),0))</f>
        <v>0</v>
      </c>
      <c r="H422" s="136" t="str">
        <f ca="1">IF(B422="","",#REF!)</f>
        <v/>
      </c>
      <c r="I422" s="136" t="str">
        <f ca="1">IF(B422="","",#REF!)</f>
        <v/>
      </c>
      <c r="J422" s="136" t="str">
        <f ca="1">IF(B422="","",#REF!)</f>
        <v/>
      </c>
      <c r="K422" s="136" t="str">
        <f ca="1">IF(B422="","",#REF!)</f>
        <v/>
      </c>
      <c r="L422" s="136" t="str">
        <f ca="1">IF(C422="","",#REF!)</f>
        <v/>
      </c>
    </row>
    <row r="423" spans="1:12">
      <c r="A423" s="112">
        <v>412</v>
      </c>
      <c r="B423" s="134" t="str">
        <f t="shared" ca="1" si="18"/>
        <v/>
      </c>
      <c r="C423" s="109" t="str">
        <f t="shared" ca="1" si="19"/>
        <v/>
      </c>
      <c r="D423" s="101" t="str">
        <f ca="1">IF(ISERROR(OFFSET('HARGA SATUAN'!$D$6,MATCH(C423,'HARGA SATUAN'!$C$7:$C$1492,0),0)),"",OFFSET('HARGA SATUAN'!$D$6,MATCH(C423,'HARGA SATUAN'!$C$7:$C$1492,0),0))</f>
        <v/>
      </c>
      <c r="E423" s="101">
        <f ca="1">IF(B423="+","Unit",IF(ISERROR(OFFSET('HARGA SATUAN'!$E$6,MATCH(C423,'HARGA SATUAN'!$C$7:$C$1492,0),0)),"",OFFSET('HARGA SATUAN'!$E$6,MATCH(C423,'HARGA SATUAN'!$C$7:$C$1492,0),0)))</f>
        <v>0</v>
      </c>
      <c r="F423" s="138" t="str">
        <f t="shared" ca="1" si="20"/>
        <v/>
      </c>
      <c r="G423" s="41">
        <f ca="1">IF(ISERROR(OFFSET('HARGA SATUAN'!$I$6,MATCH(C423,'HARGA SATUAN'!$C$7:$C$1492,0),0)),"",OFFSET('HARGA SATUAN'!$I$6,MATCH(C423,'HARGA SATUAN'!$C$7:$C$1492,0),0))</f>
        <v>0</v>
      </c>
      <c r="H423" s="136" t="str">
        <f ca="1">IF(B423="","",#REF!)</f>
        <v/>
      </c>
      <c r="I423" s="136" t="str">
        <f ca="1">IF(B423="","",#REF!)</f>
        <v/>
      </c>
      <c r="J423" s="136" t="str">
        <f ca="1">IF(B423="","",#REF!)</f>
        <v/>
      </c>
      <c r="K423" s="136" t="str">
        <f ca="1">IF(B423="","",#REF!)</f>
        <v/>
      </c>
      <c r="L423" s="136" t="str">
        <f ca="1">IF(C423="","",#REF!)</f>
        <v/>
      </c>
    </row>
    <row r="424" spans="1:12">
      <c r="A424" s="112">
        <v>413</v>
      </c>
      <c r="B424" s="134" t="str">
        <f t="shared" ca="1" si="18"/>
        <v/>
      </c>
      <c r="C424" s="109" t="str">
        <f t="shared" ca="1" si="19"/>
        <v/>
      </c>
      <c r="D424" s="101" t="str">
        <f ca="1">IF(ISERROR(OFFSET('HARGA SATUAN'!$D$6,MATCH(C424,'HARGA SATUAN'!$C$7:$C$1492,0),0)),"",OFFSET('HARGA SATUAN'!$D$6,MATCH(C424,'HARGA SATUAN'!$C$7:$C$1492,0),0))</f>
        <v/>
      </c>
      <c r="E424" s="101">
        <f ca="1">IF(B424="+","Unit",IF(ISERROR(OFFSET('HARGA SATUAN'!$E$6,MATCH(C424,'HARGA SATUAN'!$C$7:$C$1492,0),0)),"",OFFSET('HARGA SATUAN'!$E$6,MATCH(C424,'HARGA SATUAN'!$C$7:$C$1492,0),0)))</f>
        <v>0</v>
      </c>
      <c r="F424" s="138" t="str">
        <f t="shared" ca="1" si="20"/>
        <v/>
      </c>
      <c r="G424" s="41">
        <f ca="1">IF(ISERROR(OFFSET('HARGA SATUAN'!$I$6,MATCH(C424,'HARGA SATUAN'!$C$7:$C$1492,0),0)),"",OFFSET('HARGA SATUAN'!$I$6,MATCH(C424,'HARGA SATUAN'!$C$7:$C$1492,0),0))</f>
        <v>0</v>
      </c>
      <c r="H424" s="136" t="str">
        <f ca="1">IF(B424="","",#REF!)</f>
        <v/>
      </c>
      <c r="I424" s="136" t="str">
        <f ca="1">IF(B424="","",#REF!)</f>
        <v/>
      </c>
      <c r="J424" s="136" t="str">
        <f ca="1">IF(B424="","",#REF!)</f>
        <v/>
      </c>
      <c r="K424" s="136" t="str">
        <f ca="1">IF(B424="","",#REF!)</f>
        <v/>
      </c>
      <c r="L424" s="136" t="str">
        <f ca="1">IF(C424="","",#REF!)</f>
        <v/>
      </c>
    </row>
    <row r="425" spans="1:12">
      <c r="A425" s="112">
        <v>414</v>
      </c>
      <c r="B425" s="134" t="str">
        <f t="shared" ca="1" si="18"/>
        <v/>
      </c>
      <c r="C425" s="109" t="str">
        <f t="shared" ca="1" si="19"/>
        <v/>
      </c>
      <c r="D425" s="101" t="str">
        <f ca="1">IF(ISERROR(OFFSET('HARGA SATUAN'!$D$6,MATCH(C425,'HARGA SATUAN'!$C$7:$C$1492,0),0)),"",OFFSET('HARGA SATUAN'!$D$6,MATCH(C425,'HARGA SATUAN'!$C$7:$C$1492,0),0))</f>
        <v/>
      </c>
      <c r="E425" s="101">
        <f ca="1">IF(B425="+","Unit",IF(ISERROR(OFFSET('HARGA SATUAN'!$E$6,MATCH(C425,'HARGA SATUAN'!$C$7:$C$1492,0),0)),"",OFFSET('HARGA SATUAN'!$E$6,MATCH(C425,'HARGA SATUAN'!$C$7:$C$1492,0),0)))</f>
        <v>0</v>
      </c>
      <c r="F425" s="138" t="str">
        <f t="shared" ca="1" si="20"/>
        <v/>
      </c>
      <c r="G425" s="41">
        <f ca="1">IF(ISERROR(OFFSET('HARGA SATUAN'!$I$6,MATCH(C425,'HARGA SATUAN'!$C$7:$C$1492,0),0)),"",OFFSET('HARGA SATUAN'!$I$6,MATCH(C425,'HARGA SATUAN'!$C$7:$C$1492,0),0))</f>
        <v>0</v>
      </c>
      <c r="H425" s="136" t="str">
        <f ca="1">IF(B425="","",#REF!)</f>
        <v/>
      </c>
      <c r="I425" s="136" t="str">
        <f ca="1">IF(B425="","",#REF!)</f>
        <v/>
      </c>
      <c r="J425" s="136" t="str">
        <f ca="1">IF(B425="","",#REF!)</f>
        <v/>
      </c>
      <c r="K425" s="136" t="str">
        <f ca="1">IF(B425="","",#REF!)</f>
        <v/>
      </c>
      <c r="L425" s="136" t="str">
        <f ca="1">IF(C425="","",#REF!)</f>
        <v/>
      </c>
    </row>
    <row r="426" spans="1:12">
      <c r="A426" s="112">
        <v>415</v>
      </c>
      <c r="B426" s="134" t="str">
        <f t="shared" ca="1" si="18"/>
        <v/>
      </c>
      <c r="C426" s="109" t="str">
        <f t="shared" ca="1" si="19"/>
        <v/>
      </c>
      <c r="D426" s="101" t="str">
        <f ca="1">IF(ISERROR(OFFSET('HARGA SATUAN'!$D$6,MATCH(C426,'HARGA SATUAN'!$C$7:$C$1492,0),0)),"",OFFSET('HARGA SATUAN'!$D$6,MATCH(C426,'HARGA SATUAN'!$C$7:$C$1492,0),0))</f>
        <v/>
      </c>
      <c r="E426" s="101">
        <f ca="1">IF(B426="+","Unit",IF(ISERROR(OFFSET('HARGA SATUAN'!$E$6,MATCH(C426,'HARGA SATUAN'!$C$7:$C$1492,0),0)),"",OFFSET('HARGA SATUAN'!$E$6,MATCH(C426,'HARGA SATUAN'!$C$7:$C$1492,0),0)))</f>
        <v>0</v>
      </c>
      <c r="F426" s="138" t="str">
        <f t="shared" ca="1" si="20"/>
        <v/>
      </c>
      <c r="G426" s="41">
        <f ca="1">IF(ISERROR(OFFSET('HARGA SATUAN'!$I$6,MATCH(C426,'HARGA SATUAN'!$C$7:$C$1492,0),0)),"",OFFSET('HARGA SATUAN'!$I$6,MATCH(C426,'HARGA SATUAN'!$C$7:$C$1492,0),0))</f>
        <v>0</v>
      </c>
      <c r="H426" s="136" t="str">
        <f ca="1">IF(B426="","",#REF!)</f>
        <v/>
      </c>
      <c r="I426" s="136" t="str">
        <f ca="1">IF(B426="","",#REF!)</f>
        <v/>
      </c>
      <c r="J426" s="136" t="str">
        <f ca="1">IF(B426="","",#REF!)</f>
        <v/>
      </c>
      <c r="K426" s="136" t="str">
        <f ca="1">IF(B426="","",#REF!)</f>
        <v/>
      </c>
      <c r="L426" s="136" t="str">
        <f ca="1">IF(C426="","",#REF!)</f>
        <v/>
      </c>
    </row>
    <row r="427" spans="1:12">
      <c r="A427" s="112">
        <v>416</v>
      </c>
      <c r="B427" s="134" t="str">
        <f t="shared" ca="1" si="18"/>
        <v/>
      </c>
      <c r="C427" s="109" t="str">
        <f t="shared" ca="1" si="19"/>
        <v/>
      </c>
      <c r="D427" s="101" t="str">
        <f ca="1">IF(ISERROR(OFFSET('HARGA SATUAN'!$D$6,MATCH(C427,'HARGA SATUAN'!$C$7:$C$1492,0),0)),"",OFFSET('HARGA SATUAN'!$D$6,MATCH(C427,'HARGA SATUAN'!$C$7:$C$1492,0),0))</f>
        <v/>
      </c>
      <c r="E427" s="101">
        <f ca="1">IF(B427="+","Unit",IF(ISERROR(OFFSET('HARGA SATUAN'!$E$6,MATCH(C427,'HARGA SATUAN'!$C$7:$C$1492,0),0)),"",OFFSET('HARGA SATUAN'!$E$6,MATCH(C427,'HARGA SATUAN'!$C$7:$C$1492,0),0)))</f>
        <v>0</v>
      </c>
      <c r="F427" s="138" t="str">
        <f t="shared" ca="1" si="20"/>
        <v/>
      </c>
      <c r="G427" s="41">
        <f ca="1">IF(ISERROR(OFFSET('HARGA SATUAN'!$I$6,MATCH(C427,'HARGA SATUAN'!$C$7:$C$1492,0),0)),"",OFFSET('HARGA SATUAN'!$I$6,MATCH(C427,'HARGA SATUAN'!$C$7:$C$1492,0),0))</f>
        <v>0</v>
      </c>
      <c r="H427" s="136" t="str">
        <f ca="1">IF(B427="","",#REF!)</f>
        <v/>
      </c>
      <c r="I427" s="136" t="str">
        <f ca="1">IF(B427="","",#REF!)</f>
        <v/>
      </c>
      <c r="J427" s="136" t="str">
        <f ca="1">IF(B427="","",#REF!)</f>
        <v/>
      </c>
      <c r="K427" s="136" t="str">
        <f ca="1">IF(B427="","",#REF!)</f>
        <v/>
      </c>
      <c r="L427" s="136" t="str">
        <f ca="1">IF(C427="","",#REF!)</f>
        <v/>
      </c>
    </row>
    <row r="428" spans="1:12">
      <c r="A428" s="112">
        <v>417</v>
      </c>
      <c r="B428" s="134" t="str">
        <f t="shared" ca="1" si="18"/>
        <v/>
      </c>
      <c r="C428" s="109" t="str">
        <f t="shared" ca="1" si="19"/>
        <v/>
      </c>
      <c r="D428" s="101" t="str">
        <f ca="1">IF(ISERROR(OFFSET('HARGA SATUAN'!$D$6,MATCH(C428,'HARGA SATUAN'!$C$7:$C$1492,0),0)),"",OFFSET('HARGA SATUAN'!$D$6,MATCH(C428,'HARGA SATUAN'!$C$7:$C$1492,0),0))</f>
        <v/>
      </c>
      <c r="E428" s="101">
        <f ca="1">IF(B428="+","Unit",IF(ISERROR(OFFSET('HARGA SATUAN'!$E$6,MATCH(C428,'HARGA SATUAN'!$C$7:$C$1492,0),0)),"",OFFSET('HARGA SATUAN'!$E$6,MATCH(C428,'HARGA SATUAN'!$C$7:$C$1492,0),0)))</f>
        <v>0</v>
      </c>
      <c r="F428" s="138" t="str">
        <f t="shared" ca="1" si="20"/>
        <v/>
      </c>
      <c r="G428" s="41">
        <f ca="1">IF(ISERROR(OFFSET('HARGA SATUAN'!$I$6,MATCH(C428,'HARGA SATUAN'!$C$7:$C$1492,0),0)),"",OFFSET('HARGA SATUAN'!$I$6,MATCH(C428,'HARGA SATUAN'!$C$7:$C$1492,0),0))</f>
        <v>0</v>
      </c>
      <c r="H428" s="136" t="str">
        <f ca="1">IF(B428="","",#REF!)</f>
        <v/>
      </c>
      <c r="I428" s="136" t="str">
        <f ca="1">IF(B428="","",#REF!)</f>
        <v/>
      </c>
      <c r="J428" s="136" t="str">
        <f ca="1">IF(B428="","",#REF!)</f>
        <v/>
      </c>
      <c r="K428" s="136" t="str">
        <f ca="1">IF(B428="","",#REF!)</f>
        <v/>
      </c>
      <c r="L428" s="136" t="str">
        <f ca="1">IF(C428="","",#REF!)</f>
        <v/>
      </c>
    </row>
    <row r="429" spans="1:12">
      <c r="A429" s="112">
        <v>418</v>
      </c>
      <c r="B429" s="134" t="str">
        <f t="shared" ca="1" si="18"/>
        <v/>
      </c>
      <c r="C429" s="109" t="str">
        <f t="shared" ca="1" si="19"/>
        <v/>
      </c>
      <c r="D429" s="101" t="str">
        <f ca="1">IF(ISERROR(OFFSET('HARGA SATUAN'!$D$6,MATCH(C429,'HARGA SATUAN'!$C$7:$C$1492,0),0)),"",OFFSET('HARGA SATUAN'!$D$6,MATCH(C429,'HARGA SATUAN'!$C$7:$C$1492,0),0))</f>
        <v/>
      </c>
      <c r="E429" s="101">
        <f ca="1">IF(B429="+","Unit",IF(ISERROR(OFFSET('HARGA SATUAN'!$E$6,MATCH(C429,'HARGA SATUAN'!$C$7:$C$1492,0),0)),"",OFFSET('HARGA SATUAN'!$E$6,MATCH(C429,'HARGA SATUAN'!$C$7:$C$1492,0),0)))</f>
        <v>0</v>
      </c>
      <c r="F429" s="138" t="str">
        <f t="shared" ca="1" si="20"/>
        <v/>
      </c>
      <c r="G429" s="41">
        <f ca="1">IF(ISERROR(OFFSET('HARGA SATUAN'!$I$6,MATCH(C429,'HARGA SATUAN'!$C$7:$C$1492,0),0)),"",OFFSET('HARGA SATUAN'!$I$6,MATCH(C429,'HARGA SATUAN'!$C$7:$C$1492,0),0))</f>
        <v>0</v>
      </c>
      <c r="H429" s="136" t="str">
        <f ca="1">IF(B429="","",#REF!)</f>
        <v/>
      </c>
      <c r="I429" s="136" t="str">
        <f ca="1">IF(B429="","",#REF!)</f>
        <v/>
      </c>
      <c r="J429" s="136" t="str">
        <f ca="1">IF(B429="","",#REF!)</f>
        <v/>
      </c>
      <c r="K429" s="136" t="str">
        <f ca="1">IF(B429="","",#REF!)</f>
        <v/>
      </c>
      <c r="L429" s="136" t="str">
        <f ca="1">IF(C429="","",#REF!)</f>
        <v/>
      </c>
    </row>
    <row r="430" spans="1:12">
      <c r="A430" s="112">
        <v>419</v>
      </c>
      <c r="B430" s="134" t="str">
        <f t="shared" ca="1" si="18"/>
        <v/>
      </c>
      <c r="C430" s="109" t="str">
        <f t="shared" ca="1" si="19"/>
        <v/>
      </c>
      <c r="D430" s="101" t="str">
        <f ca="1">IF(ISERROR(OFFSET('HARGA SATUAN'!$D$6,MATCH(C430,'HARGA SATUAN'!$C$7:$C$1492,0),0)),"",OFFSET('HARGA SATUAN'!$D$6,MATCH(C430,'HARGA SATUAN'!$C$7:$C$1492,0),0))</f>
        <v/>
      </c>
      <c r="E430" s="101">
        <f ca="1">IF(B430="+","Unit",IF(ISERROR(OFFSET('HARGA SATUAN'!$E$6,MATCH(C430,'HARGA SATUAN'!$C$7:$C$1492,0),0)),"",OFFSET('HARGA SATUAN'!$E$6,MATCH(C430,'HARGA SATUAN'!$C$7:$C$1492,0),0)))</f>
        <v>0</v>
      </c>
      <c r="F430" s="138" t="str">
        <f t="shared" ca="1" si="20"/>
        <v/>
      </c>
      <c r="G430" s="41">
        <f ca="1">IF(ISERROR(OFFSET('HARGA SATUAN'!$I$6,MATCH(C430,'HARGA SATUAN'!$C$7:$C$1492,0),0)),"",OFFSET('HARGA SATUAN'!$I$6,MATCH(C430,'HARGA SATUAN'!$C$7:$C$1492,0),0))</f>
        <v>0</v>
      </c>
      <c r="H430" s="136" t="str">
        <f ca="1">IF(B430="","",#REF!)</f>
        <v/>
      </c>
      <c r="I430" s="136" t="str">
        <f ca="1">IF(B430="","",#REF!)</f>
        <v/>
      </c>
      <c r="J430" s="136" t="str">
        <f ca="1">IF(B430="","",#REF!)</f>
        <v/>
      </c>
      <c r="K430" s="136" t="str">
        <f ca="1">IF(B430="","",#REF!)</f>
        <v/>
      </c>
      <c r="L430" s="136" t="str">
        <f ca="1">IF(C430="","",#REF!)</f>
        <v/>
      </c>
    </row>
    <row r="431" spans="1:12">
      <c r="A431" s="112">
        <v>420</v>
      </c>
      <c r="B431" s="134" t="str">
        <f t="shared" ca="1" si="18"/>
        <v/>
      </c>
      <c r="C431" s="109" t="str">
        <f t="shared" ca="1" si="19"/>
        <v/>
      </c>
      <c r="D431" s="101" t="str">
        <f ca="1">IF(ISERROR(OFFSET('HARGA SATUAN'!$D$6,MATCH(C431,'HARGA SATUAN'!$C$7:$C$1492,0),0)),"",OFFSET('HARGA SATUAN'!$D$6,MATCH(C431,'HARGA SATUAN'!$C$7:$C$1492,0),0))</f>
        <v/>
      </c>
      <c r="E431" s="101">
        <f ca="1">IF(B431="+","Unit",IF(ISERROR(OFFSET('HARGA SATUAN'!$E$6,MATCH(C431,'HARGA SATUAN'!$C$7:$C$1492,0),0)),"",OFFSET('HARGA SATUAN'!$E$6,MATCH(C431,'HARGA SATUAN'!$C$7:$C$1492,0),0)))</f>
        <v>0</v>
      </c>
      <c r="F431" s="138" t="str">
        <f t="shared" ca="1" si="20"/>
        <v/>
      </c>
      <c r="G431" s="41">
        <f ca="1">IF(ISERROR(OFFSET('HARGA SATUAN'!$I$6,MATCH(C431,'HARGA SATUAN'!$C$7:$C$1492,0),0)),"",OFFSET('HARGA SATUAN'!$I$6,MATCH(C431,'HARGA SATUAN'!$C$7:$C$1492,0),0))</f>
        <v>0</v>
      </c>
      <c r="H431" s="136" t="str">
        <f ca="1">IF(B431="","",#REF!)</f>
        <v/>
      </c>
      <c r="I431" s="136" t="str">
        <f ca="1">IF(B431="","",#REF!)</f>
        <v/>
      </c>
      <c r="J431" s="136" t="str">
        <f ca="1">IF(B431="","",#REF!)</f>
        <v/>
      </c>
      <c r="K431" s="136" t="str">
        <f ca="1">IF(B431="","",#REF!)</f>
        <v/>
      </c>
      <c r="L431" s="136" t="str">
        <f ca="1">IF(C431="","",#REF!)</f>
        <v/>
      </c>
    </row>
    <row r="432" spans="1:12">
      <c r="A432" s="112">
        <v>421</v>
      </c>
      <c r="B432" s="134" t="str">
        <f t="shared" ca="1" si="18"/>
        <v/>
      </c>
      <c r="C432" s="109" t="str">
        <f t="shared" ca="1" si="19"/>
        <v/>
      </c>
      <c r="D432" s="101" t="str">
        <f ca="1">IF(ISERROR(OFFSET('HARGA SATUAN'!$D$6,MATCH(C432,'HARGA SATUAN'!$C$7:$C$1492,0),0)),"",OFFSET('HARGA SATUAN'!$D$6,MATCH(C432,'HARGA SATUAN'!$C$7:$C$1492,0),0))</f>
        <v/>
      </c>
      <c r="E432" s="101">
        <f ca="1">IF(B432="+","Unit",IF(ISERROR(OFFSET('HARGA SATUAN'!$E$6,MATCH(C432,'HARGA SATUAN'!$C$7:$C$1492,0),0)),"",OFFSET('HARGA SATUAN'!$E$6,MATCH(C432,'HARGA SATUAN'!$C$7:$C$1492,0),0)))</f>
        <v>0</v>
      </c>
      <c r="F432" s="138" t="str">
        <f t="shared" ca="1" si="20"/>
        <v/>
      </c>
      <c r="G432" s="41">
        <f ca="1">IF(ISERROR(OFFSET('HARGA SATUAN'!$I$6,MATCH(C432,'HARGA SATUAN'!$C$7:$C$1492,0),0)),"",OFFSET('HARGA SATUAN'!$I$6,MATCH(C432,'HARGA SATUAN'!$C$7:$C$1492,0),0))</f>
        <v>0</v>
      </c>
      <c r="H432" s="136" t="str">
        <f ca="1">IF(B432="","",#REF!)</f>
        <v/>
      </c>
      <c r="I432" s="136" t="str">
        <f ca="1">IF(B432="","",#REF!)</f>
        <v/>
      </c>
      <c r="J432" s="136" t="str">
        <f ca="1">IF(B432="","",#REF!)</f>
        <v/>
      </c>
      <c r="K432" s="136" t="str">
        <f ca="1">IF(B432="","",#REF!)</f>
        <v/>
      </c>
      <c r="L432" s="136" t="str">
        <f ca="1">IF(C432="","",#REF!)</f>
        <v/>
      </c>
    </row>
    <row r="433" spans="1:12">
      <c r="A433" s="112">
        <v>422</v>
      </c>
      <c r="B433" s="134" t="str">
        <f t="shared" ca="1" si="18"/>
        <v/>
      </c>
      <c r="C433" s="109" t="str">
        <f t="shared" ca="1" si="19"/>
        <v/>
      </c>
      <c r="D433" s="101" t="str">
        <f ca="1">IF(ISERROR(OFFSET('HARGA SATUAN'!$D$6,MATCH(C433,'HARGA SATUAN'!$C$7:$C$1492,0),0)),"",OFFSET('HARGA SATUAN'!$D$6,MATCH(C433,'HARGA SATUAN'!$C$7:$C$1492,0),0))</f>
        <v/>
      </c>
      <c r="E433" s="101">
        <f ca="1">IF(B433="+","Unit",IF(ISERROR(OFFSET('HARGA SATUAN'!$E$6,MATCH(C433,'HARGA SATUAN'!$C$7:$C$1492,0),0)),"",OFFSET('HARGA SATUAN'!$E$6,MATCH(C433,'HARGA SATUAN'!$C$7:$C$1492,0),0)))</f>
        <v>0</v>
      </c>
      <c r="F433" s="138" t="str">
        <f t="shared" ca="1" si="20"/>
        <v/>
      </c>
      <c r="G433" s="41">
        <f ca="1">IF(ISERROR(OFFSET('HARGA SATUAN'!$I$6,MATCH(C433,'HARGA SATUAN'!$C$7:$C$1492,0),0)),"",OFFSET('HARGA SATUAN'!$I$6,MATCH(C433,'HARGA SATUAN'!$C$7:$C$1492,0),0))</f>
        <v>0</v>
      </c>
      <c r="H433" s="136" t="str">
        <f ca="1">IF(B433="","",#REF!)</f>
        <v/>
      </c>
      <c r="I433" s="136" t="str">
        <f ca="1">IF(B433="","",#REF!)</f>
        <v/>
      </c>
      <c r="J433" s="136" t="str">
        <f ca="1">IF(B433="","",#REF!)</f>
        <v/>
      </c>
      <c r="K433" s="136" t="str">
        <f ca="1">IF(B433="","",#REF!)</f>
        <v/>
      </c>
      <c r="L433" s="136" t="str">
        <f ca="1">IF(C433="","",#REF!)</f>
        <v/>
      </c>
    </row>
    <row r="434" spans="1:12">
      <c r="A434" s="112">
        <v>423</v>
      </c>
      <c r="B434" s="134" t="str">
        <f t="shared" ca="1" si="18"/>
        <v/>
      </c>
      <c r="C434" s="109" t="str">
        <f t="shared" ca="1" si="19"/>
        <v/>
      </c>
      <c r="D434" s="101" t="str">
        <f ca="1">IF(ISERROR(OFFSET('HARGA SATUAN'!$D$6,MATCH(C434,'HARGA SATUAN'!$C$7:$C$1492,0),0)),"",OFFSET('HARGA SATUAN'!$D$6,MATCH(C434,'HARGA SATUAN'!$C$7:$C$1492,0),0))</f>
        <v/>
      </c>
      <c r="E434" s="101">
        <f ca="1">IF(B434="+","Unit",IF(ISERROR(OFFSET('HARGA SATUAN'!$E$6,MATCH(C434,'HARGA SATUAN'!$C$7:$C$1492,0),0)),"",OFFSET('HARGA SATUAN'!$E$6,MATCH(C434,'HARGA SATUAN'!$C$7:$C$1492,0),0)))</f>
        <v>0</v>
      </c>
      <c r="F434" s="138" t="str">
        <f t="shared" ca="1" si="20"/>
        <v/>
      </c>
      <c r="G434" s="41">
        <f ca="1">IF(ISERROR(OFFSET('HARGA SATUAN'!$I$6,MATCH(C434,'HARGA SATUAN'!$C$7:$C$1492,0),0)),"",OFFSET('HARGA SATUAN'!$I$6,MATCH(C434,'HARGA SATUAN'!$C$7:$C$1492,0),0))</f>
        <v>0</v>
      </c>
      <c r="H434" s="136" t="str">
        <f ca="1">IF(B434="","",#REF!)</f>
        <v/>
      </c>
      <c r="I434" s="136" t="str">
        <f ca="1">IF(B434="","",#REF!)</f>
        <v/>
      </c>
      <c r="J434" s="136" t="str">
        <f ca="1">IF(B434="","",#REF!)</f>
        <v/>
      </c>
      <c r="K434" s="136" t="str">
        <f ca="1">IF(B434="","",#REF!)</f>
        <v/>
      </c>
      <c r="L434" s="136" t="str">
        <f ca="1">IF(C434="","",#REF!)</f>
        <v/>
      </c>
    </row>
    <row r="435" spans="1:12">
      <c r="A435" s="112">
        <v>424</v>
      </c>
      <c r="B435" s="134" t="str">
        <f t="shared" ca="1" si="18"/>
        <v/>
      </c>
      <c r="C435" s="109" t="str">
        <f t="shared" ca="1" si="19"/>
        <v/>
      </c>
      <c r="D435" s="101" t="str">
        <f ca="1">IF(ISERROR(OFFSET('HARGA SATUAN'!$D$6,MATCH(C435,'HARGA SATUAN'!$C$7:$C$1492,0),0)),"",OFFSET('HARGA SATUAN'!$D$6,MATCH(C435,'HARGA SATUAN'!$C$7:$C$1492,0),0))</f>
        <v/>
      </c>
      <c r="E435" s="101">
        <f ca="1">IF(B435="+","Unit",IF(ISERROR(OFFSET('HARGA SATUAN'!$E$6,MATCH(C435,'HARGA SATUAN'!$C$7:$C$1492,0),0)),"",OFFSET('HARGA SATUAN'!$E$6,MATCH(C435,'HARGA SATUAN'!$C$7:$C$1492,0),0)))</f>
        <v>0</v>
      </c>
      <c r="F435" s="138" t="str">
        <f t="shared" ca="1" si="20"/>
        <v/>
      </c>
      <c r="G435" s="41">
        <f ca="1">IF(ISERROR(OFFSET('HARGA SATUAN'!$I$6,MATCH(C435,'HARGA SATUAN'!$C$7:$C$1492,0),0)),"",OFFSET('HARGA SATUAN'!$I$6,MATCH(C435,'HARGA SATUAN'!$C$7:$C$1492,0),0))</f>
        <v>0</v>
      </c>
      <c r="H435" s="136" t="str">
        <f ca="1">IF(B435="","",#REF!)</f>
        <v/>
      </c>
      <c r="I435" s="136" t="str">
        <f ca="1">IF(B435="","",#REF!)</f>
        <v/>
      </c>
      <c r="J435" s="136" t="str">
        <f ca="1">IF(B435="","",#REF!)</f>
        <v/>
      </c>
      <c r="K435" s="136" t="str">
        <f ca="1">IF(B435="","",#REF!)</f>
        <v/>
      </c>
      <c r="L435" s="136" t="str">
        <f ca="1">IF(C435="","",#REF!)</f>
        <v/>
      </c>
    </row>
    <row r="436" spans="1:12">
      <c r="A436" s="112">
        <v>425</v>
      </c>
      <c r="B436" s="134" t="str">
        <f t="shared" ca="1" si="18"/>
        <v/>
      </c>
      <c r="C436" s="109" t="str">
        <f t="shared" ca="1" si="19"/>
        <v/>
      </c>
      <c r="D436" s="101" t="str">
        <f ca="1">IF(ISERROR(OFFSET('HARGA SATUAN'!$D$6,MATCH(C436,'HARGA SATUAN'!$C$7:$C$1492,0),0)),"",OFFSET('HARGA SATUAN'!$D$6,MATCH(C436,'HARGA SATUAN'!$C$7:$C$1492,0),0))</f>
        <v/>
      </c>
      <c r="E436" s="101">
        <f ca="1">IF(B436="+","Unit",IF(ISERROR(OFFSET('HARGA SATUAN'!$E$6,MATCH(C436,'HARGA SATUAN'!$C$7:$C$1492,0),0)),"",OFFSET('HARGA SATUAN'!$E$6,MATCH(C436,'HARGA SATUAN'!$C$7:$C$1492,0),0)))</f>
        <v>0</v>
      </c>
      <c r="F436" s="138" t="str">
        <f t="shared" ca="1" si="20"/>
        <v/>
      </c>
      <c r="G436" s="41">
        <f ca="1">IF(ISERROR(OFFSET('HARGA SATUAN'!$I$6,MATCH(C436,'HARGA SATUAN'!$C$7:$C$1492,0),0)),"",OFFSET('HARGA SATUAN'!$I$6,MATCH(C436,'HARGA SATUAN'!$C$7:$C$1492,0),0))</f>
        <v>0</v>
      </c>
      <c r="H436" s="136" t="str">
        <f ca="1">IF(B436="","",#REF!)</f>
        <v/>
      </c>
      <c r="I436" s="136" t="str">
        <f ca="1">IF(B436="","",#REF!)</f>
        <v/>
      </c>
      <c r="J436" s="136" t="str">
        <f ca="1">IF(B436="","",#REF!)</f>
        <v/>
      </c>
      <c r="K436" s="136" t="str">
        <f ca="1">IF(B436="","",#REF!)</f>
        <v/>
      </c>
      <c r="L436" s="136" t="str">
        <f ca="1">IF(C436="","",#REF!)</f>
        <v/>
      </c>
    </row>
    <row r="437" spans="1:12">
      <c r="A437" s="112">
        <v>426</v>
      </c>
      <c r="B437" s="134" t="str">
        <f t="shared" ca="1" si="18"/>
        <v/>
      </c>
      <c r="C437" s="109" t="str">
        <f t="shared" ca="1" si="19"/>
        <v/>
      </c>
      <c r="D437" s="101" t="str">
        <f ca="1">IF(ISERROR(OFFSET('HARGA SATUAN'!$D$6,MATCH(C437,'HARGA SATUAN'!$C$7:$C$1492,0),0)),"",OFFSET('HARGA SATUAN'!$D$6,MATCH(C437,'HARGA SATUAN'!$C$7:$C$1492,0),0))</f>
        <v/>
      </c>
      <c r="E437" s="101">
        <f ca="1">IF(B437="+","Unit",IF(ISERROR(OFFSET('HARGA SATUAN'!$E$6,MATCH(C437,'HARGA SATUAN'!$C$7:$C$1492,0),0)),"",OFFSET('HARGA SATUAN'!$E$6,MATCH(C437,'HARGA SATUAN'!$C$7:$C$1492,0),0)))</f>
        <v>0</v>
      </c>
      <c r="F437" s="138" t="str">
        <f t="shared" ca="1" si="20"/>
        <v/>
      </c>
      <c r="G437" s="41">
        <f ca="1">IF(ISERROR(OFFSET('HARGA SATUAN'!$I$6,MATCH(C437,'HARGA SATUAN'!$C$7:$C$1492,0),0)),"",OFFSET('HARGA SATUAN'!$I$6,MATCH(C437,'HARGA SATUAN'!$C$7:$C$1492,0),0))</f>
        <v>0</v>
      </c>
      <c r="H437" s="136" t="str">
        <f ca="1">IF(B437="","",#REF!)</f>
        <v/>
      </c>
      <c r="I437" s="136" t="str">
        <f ca="1">IF(B437="","",#REF!)</f>
        <v/>
      </c>
      <c r="J437" s="136" t="str">
        <f ca="1">IF(B437="","",#REF!)</f>
        <v/>
      </c>
      <c r="K437" s="136" t="str">
        <f ca="1">IF(B437="","",#REF!)</f>
        <v/>
      </c>
      <c r="L437" s="136" t="str">
        <f ca="1">IF(C437="","",#REF!)</f>
        <v/>
      </c>
    </row>
    <row r="438" spans="1:12">
      <c r="A438" s="112">
        <v>427</v>
      </c>
      <c r="B438" s="134" t="str">
        <f t="shared" ca="1" si="18"/>
        <v/>
      </c>
      <c r="C438" s="109" t="str">
        <f t="shared" ca="1" si="19"/>
        <v/>
      </c>
      <c r="D438" s="101" t="str">
        <f ca="1">IF(ISERROR(OFFSET('HARGA SATUAN'!$D$6,MATCH(C438,'HARGA SATUAN'!$C$7:$C$1492,0),0)),"",OFFSET('HARGA SATUAN'!$D$6,MATCH(C438,'HARGA SATUAN'!$C$7:$C$1492,0),0))</f>
        <v/>
      </c>
      <c r="E438" s="101">
        <f ca="1">IF(B438="+","Unit",IF(ISERROR(OFFSET('HARGA SATUAN'!$E$6,MATCH(C438,'HARGA SATUAN'!$C$7:$C$1492,0),0)),"",OFFSET('HARGA SATUAN'!$E$6,MATCH(C438,'HARGA SATUAN'!$C$7:$C$1492,0),0)))</f>
        <v>0</v>
      </c>
      <c r="F438" s="138" t="str">
        <f t="shared" ca="1" si="20"/>
        <v/>
      </c>
      <c r="G438" s="41">
        <f ca="1">IF(ISERROR(OFFSET('HARGA SATUAN'!$I$6,MATCH(C438,'HARGA SATUAN'!$C$7:$C$1492,0),0)),"",OFFSET('HARGA SATUAN'!$I$6,MATCH(C438,'HARGA SATUAN'!$C$7:$C$1492,0),0))</f>
        <v>0</v>
      </c>
      <c r="H438" s="136" t="str">
        <f ca="1">IF(B438="","",#REF!)</f>
        <v/>
      </c>
      <c r="I438" s="136" t="str">
        <f ca="1">IF(B438="","",#REF!)</f>
        <v/>
      </c>
      <c r="J438" s="136" t="str">
        <f ca="1">IF(B438="","",#REF!)</f>
        <v/>
      </c>
      <c r="K438" s="136" t="str">
        <f ca="1">IF(B438="","",#REF!)</f>
        <v/>
      </c>
      <c r="L438" s="136" t="str">
        <f ca="1">IF(C438="","",#REF!)</f>
        <v/>
      </c>
    </row>
    <row r="439" spans="1:12">
      <c r="A439" s="112">
        <v>428</v>
      </c>
      <c r="B439" s="134" t="str">
        <f t="shared" ca="1" si="18"/>
        <v/>
      </c>
      <c r="C439" s="109" t="str">
        <f t="shared" ca="1" si="19"/>
        <v/>
      </c>
      <c r="D439" s="101" t="str">
        <f ca="1">IF(ISERROR(OFFSET('HARGA SATUAN'!$D$6,MATCH(C439,'HARGA SATUAN'!$C$7:$C$1492,0),0)),"",OFFSET('HARGA SATUAN'!$D$6,MATCH(C439,'HARGA SATUAN'!$C$7:$C$1492,0),0))</f>
        <v/>
      </c>
      <c r="E439" s="101">
        <f ca="1">IF(B439="+","Unit",IF(ISERROR(OFFSET('HARGA SATUAN'!$E$6,MATCH(C439,'HARGA SATUAN'!$C$7:$C$1492,0),0)),"",OFFSET('HARGA SATUAN'!$E$6,MATCH(C439,'HARGA SATUAN'!$C$7:$C$1492,0),0)))</f>
        <v>0</v>
      </c>
      <c r="F439" s="138" t="str">
        <f t="shared" ca="1" si="20"/>
        <v/>
      </c>
      <c r="G439" s="41">
        <f ca="1">IF(ISERROR(OFFSET('HARGA SATUAN'!$I$6,MATCH(C439,'HARGA SATUAN'!$C$7:$C$1492,0),0)),"",OFFSET('HARGA SATUAN'!$I$6,MATCH(C439,'HARGA SATUAN'!$C$7:$C$1492,0),0))</f>
        <v>0</v>
      </c>
      <c r="H439" s="136" t="str">
        <f ca="1">IF(B439="","",#REF!)</f>
        <v/>
      </c>
      <c r="I439" s="136" t="str">
        <f ca="1">IF(B439="","",#REF!)</f>
        <v/>
      </c>
      <c r="J439" s="136" t="str">
        <f ca="1">IF(B439="","",#REF!)</f>
        <v/>
      </c>
      <c r="K439" s="136" t="str">
        <f ca="1">IF(B439="","",#REF!)</f>
        <v/>
      </c>
      <c r="L439" s="136" t="str">
        <f ca="1">IF(C439="","",#REF!)</f>
        <v/>
      </c>
    </row>
    <row r="440" spans="1:12">
      <c r="A440" s="112">
        <v>429</v>
      </c>
      <c r="B440" s="134" t="str">
        <f t="shared" ca="1" si="18"/>
        <v/>
      </c>
      <c r="C440" s="109" t="str">
        <f t="shared" ca="1" si="19"/>
        <v/>
      </c>
      <c r="D440" s="101" t="str">
        <f ca="1">IF(ISERROR(OFFSET('HARGA SATUAN'!$D$6,MATCH(C440,'HARGA SATUAN'!$C$7:$C$1492,0),0)),"",OFFSET('HARGA SATUAN'!$D$6,MATCH(C440,'HARGA SATUAN'!$C$7:$C$1492,0),0))</f>
        <v/>
      </c>
      <c r="E440" s="101">
        <f ca="1">IF(B440="+","Unit",IF(ISERROR(OFFSET('HARGA SATUAN'!$E$6,MATCH(C440,'HARGA SATUAN'!$C$7:$C$1492,0),0)),"",OFFSET('HARGA SATUAN'!$E$6,MATCH(C440,'HARGA SATUAN'!$C$7:$C$1492,0),0)))</f>
        <v>0</v>
      </c>
      <c r="F440" s="138" t="str">
        <f t="shared" ca="1" si="20"/>
        <v/>
      </c>
      <c r="G440" s="41">
        <f ca="1">IF(ISERROR(OFFSET('HARGA SATUAN'!$I$6,MATCH(C440,'HARGA SATUAN'!$C$7:$C$1492,0),0)),"",OFFSET('HARGA SATUAN'!$I$6,MATCH(C440,'HARGA SATUAN'!$C$7:$C$1492,0),0))</f>
        <v>0</v>
      </c>
      <c r="H440" s="136" t="str">
        <f ca="1">IF(B440="","",#REF!)</f>
        <v/>
      </c>
      <c r="I440" s="136" t="str">
        <f ca="1">IF(B440="","",#REF!)</f>
        <v/>
      </c>
      <c r="J440" s="136" t="str">
        <f ca="1">IF(B440="","",#REF!)</f>
        <v/>
      </c>
      <c r="K440" s="136" t="str">
        <f ca="1">IF(B440="","",#REF!)</f>
        <v/>
      </c>
      <c r="L440" s="136" t="str">
        <f ca="1">IF(C440="","",#REF!)</f>
        <v/>
      </c>
    </row>
    <row r="441" spans="1:12">
      <c r="A441" s="112">
        <v>430</v>
      </c>
      <c r="B441" s="134" t="str">
        <f t="shared" ca="1" si="18"/>
        <v/>
      </c>
      <c r="C441" s="109" t="str">
        <f t="shared" ca="1" si="19"/>
        <v/>
      </c>
      <c r="D441" s="101" t="str">
        <f ca="1">IF(ISERROR(OFFSET('HARGA SATUAN'!$D$6,MATCH(C441,'HARGA SATUAN'!$C$7:$C$1492,0),0)),"",OFFSET('HARGA SATUAN'!$D$6,MATCH(C441,'HARGA SATUAN'!$C$7:$C$1492,0),0))</f>
        <v/>
      </c>
      <c r="E441" s="101">
        <f ca="1">IF(B441="+","Unit",IF(ISERROR(OFFSET('HARGA SATUAN'!$E$6,MATCH(C441,'HARGA SATUAN'!$C$7:$C$1492,0),0)),"",OFFSET('HARGA SATUAN'!$E$6,MATCH(C441,'HARGA SATUAN'!$C$7:$C$1492,0),0)))</f>
        <v>0</v>
      </c>
      <c r="F441" s="138" t="str">
        <f t="shared" ca="1" si="20"/>
        <v/>
      </c>
      <c r="G441" s="41">
        <f ca="1">IF(ISERROR(OFFSET('HARGA SATUAN'!$I$6,MATCH(C441,'HARGA SATUAN'!$C$7:$C$1492,0),0)),"",OFFSET('HARGA SATUAN'!$I$6,MATCH(C441,'HARGA SATUAN'!$C$7:$C$1492,0),0))</f>
        <v>0</v>
      </c>
      <c r="H441" s="136" t="str">
        <f ca="1">IF(B441="","",#REF!)</f>
        <v/>
      </c>
      <c r="I441" s="136" t="str">
        <f ca="1">IF(B441="","",#REF!)</f>
        <v/>
      </c>
      <c r="J441" s="136" t="str">
        <f ca="1">IF(B441="","",#REF!)</f>
        <v/>
      </c>
      <c r="K441" s="136" t="str">
        <f ca="1">IF(B441="","",#REF!)</f>
        <v/>
      </c>
      <c r="L441" s="136" t="str">
        <f ca="1">IF(C441="","",#REF!)</f>
        <v/>
      </c>
    </row>
    <row r="442" spans="1:12">
      <c r="A442" s="112">
        <v>431</v>
      </c>
      <c r="B442" s="134" t="str">
        <f t="shared" ca="1" si="18"/>
        <v/>
      </c>
      <c r="C442" s="109" t="str">
        <f t="shared" ca="1" si="19"/>
        <v/>
      </c>
      <c r="D442" s="101" t="str">
        <f ca="1">IF(ISERROR(OFFSET('HARGA SATUAN'!$D$6,MATCH(C442,'HARGA SATUAN'!$C$7:$C$1492,0),0)),"",OFFSET('HARGA SATUAN'!$D$6,MATCH(C442,'HARGA SATUAN'!$C$7:$C$1492,0),0))</f>
        <v/>
      </c>
      <c r="E442" s="101">
        <f ca="1">IF(B442="+","Unit",IF(ISERROR(OFFSET('HARGA SATUAN'!$E$6,MATCH(C442,'HARGA SATUAN'!$C$7:$C$1492,0),0)),"",OFFSET('HARGA SATUAN'!$E$6,MATCH(C442,'HARGA SATUAN'!$C$7:$C$1492,0),0)))</f>
        <v>0</v>
      </c>
      <c r="F442" s="138" t="str">
        <f t="shared" ca="1" si="20"/>
        <v/>
      </c>
      <c r="G442" s="41">
        <f ca="1">IF(ISERROR(OFFSET('HARGA SATUAN'!$I$6,MATCH(C442,'HARGA SATUAN'!$C$7:$C$1492,0),0)),"",OFFSET('HARGA SATUAN'!$I$6,MATCH(C442,'HARGA SATUAN'!$C$7:$C$1492,0),0))</f>
        <v>0</v>
      </c>
      <c r="H442" s="136" t="str">
        <f ca="1">IF(B442="","",#REF!)</f>
        <v/>
      </c>
      <c r="I442" s="136" t="str">
        <f ca="1">IF(B442="","",#REF!)</f>
        <v/>
      </c>
      <c r="J442" s="136" t="str">
        <f ca="1">IF(B442="","",#REF!)</f>
        <v/>
      </c>
      <c r="K442" s="136" t="str">
        <f ca="1">IF(B442="","",#REF!)</f>
        <v/>
      </c>
      <c r="L442" s="136" t="str">
        <f ca="1">IF(C442="","",#REF!)</f>
        <v/>
      </c>
    </row>
    <row r="443" spans="1:12">
      <c r="A443" s="112">
        <v>432</v>
      </c>
      <c r="B443" s="134" t="str">
        <f t="shared" ca="1" si="18"/>
        <v/>
      </c>
      <c r="C443" s="109" t="str">
        <f t="shared" ca="1" si="19"/>
        <v/>
      </c>
      <c r="D443" s="101" t="str">
        <f ca="1">IF(ISERROR(OFFSET('HARGA SATUAN'!$D$6,MATCH(C443,'HARGA SATUAN'!$C$7:$C$1492,0),0)),"",OFFSET('HARGA SATUAN'!$D$6,MATCH(C443,'HARGA SATUAN'!$C$7:$C$1492,0),0))</f>
        <v/>
      </c>
      <c r="E443" s="101">
        <f ca="1">IF(B443="+","Unit",IF(ISERROR(OFFSET('HARGA SATUAN'!$E$6,MATCH(C443,'HARGA SATUAN'!$C$7:$C$1492,0),0)),"",OFFSET('HARGA SATUAN'!$E$6,MATCH(C443,'HARGA SATUAN'!$C$7:$C$1492,0),0)))</f>
        <v>0</v>
      </c>
      <c r="F443" s="138" t="str">
        <f t="shared" ca="1" si="20"/>
        <v/>
      </c>
      <c r="G443" s="41">
        <f ca="1">IF(ISERROR(OFFSET('HARGA SATUAN'!$I$6,MATCH(C443,'HARGA SATUAN'!$C$7:$C$1492,0),0)),"",OFFSET('HARGA SATUAN'!$I$6,MATCH(C443,'HARGA SATUAN'!$C$7:$C$1492,0),0))</f>
        <v>0</v>
      </c>
      <c r="H443" s="136" t="str">
        <f ca="1">IF(B443="","",#REF!)</f>
        <v/>
      </c>
      <c r="I443" s="136" t="str">
        <f ca="1">IF(B443="","",#REF!)</f>
        <v/>
      </c>
      <c r="J443" s="136" t="str">
        <f ca="1">IF(B443="","",#REF!)</f>
        <v/>
      </c>
      <c r="K443" s="136" t="str">
        <f ca="1">IF(B443="","",#REF!)</f>
        <v/>
      </c>
      <c r="L443" s="136" t="str">
        <f ca="1">IF(C443="","",#REF!)</f>
        <v/>
      </c>
    </row>
    <row r="444" spans="1:12">
      <c r="A444" s="112">
        <v>433</v>
      </c>
      <c r="B444" s="134" t="str">
        <f t="shared" ca="1" si="18"/>
        <v/>
      </c>
      <c r="C444" s="109" t="str">
        <f t="shared" ca="1" si="19"/>
        <v/>
      </c>
      <c r="D444" s="101" t="str">
        <f ca="1">IF(ISERROR(OFFSET('HARGA SATUAN'!$D$6,MATCH(C444,'HARGA SATUAN'!$C$7:$C$1492,0),0)),"",OFFSET('HARGA SATUAN'!$D$6,MATCH(C444,'HARGA SATUAN'!$C$7:$C$1492,0),0))</f>
        <v/>
      </c>
      <c r="E444" s="101">
        <f ca="1">IF(B444="+","Unit",IF(ISERROR(OFFSET('HARGA SATUAN'!$E$6,MATCH(C444,'HARGA SATUAN'!$C$7:$C$1492,0),0)),"",OFFSET('HARGA SATUAN'!$E$6,MATCH(C444,'HARGA SATUAN'!$C$7:$C$1492,0),0)))</f>
        <v>0</v>
      </c>
      <c r="F444" s="138" t="str">
        <f t="shared" ca="1" si="20"/>
        <v/>
      </c>
      <c r="G444" s="41">
        <f ca="1">IF(ISERROR(OFFSET('HARGA SATUAN'!$I$6,MATCH(C444,'HARGA SATUAN'!$C$7:$C$1492,0),0)),"",OFFSET('HARGA SATUAN'!$I$6,MATCH(C444,'HARGA SATUAN'!$C$7:$C$1492,0),0))</f>
        <v>0</v>
      </c>
      <c r="H444" s="136" t="str">
        <f ca="1">IF(B444="","",#REF!)</f>
        <v/>
      </c>
      <c r="I444" s="136" t="str">
        <f ca="1">IF(B444="","",#REF!)</f>
        <v/>
      </c>
      <c r="J444" s="136" t="str">
        <f ca="1">IF(B444="","",#REF!)</f>
        <v/>
      </c>
      <c r="K444" s="136" t="str">
        <f ca="1">IF(B444="","",#REF!)</f>
        <v/>
      </c>
      <c r="L444" s="136" t="str">
        <f ca="1">IF(C444="","",#REF!)</f>
        <v/>
      </c>
    </row>
    <row r="445" spans="1:12">
      <c r="A445" s="112">
        <v>434</v>
      </c>
      <c r="B445" s="134" t="str">
        <f t="shared" ca="1" si="18"/>
        <v/>
      </c>
      <c r="C445" s="109" t="str">
        <f t="shared" ca="1" si="19"/>
        <v/>
      </c>
      <c r="D445" s="101" t="str">
        <f ca="1">IF(ISERROR(OFFSET('HARGA SATUAN'!$D$6,MATCH(C445,'HARGA SATUAN'!$C$7:$C$1492,0),0)),"",OFFSET('HARGA SATUAN'!$D$6,MATCH(C445,'HARGA SATUAN'!$C$7:$C$1492,0),0))</f>
        <v/>
      </c>
      <c r="E445" s="101">
        <f ca="1">IF(B445="+","Unit",IF(ISERROR(OFFSET('HARGA SATUAN'!$E$6,MATCH(C445,'HARGA SATUAN'!$C$7:$C$1492,0),0)),"",OFFSET('HARGA SATUAN'!$E$6,MATCH(C445,'HARGA SATUAN'!$C$7:$C$1492,0),0)))</f>
        <v>0</v>
      </c>
      <c r="F445" s="138" t="str">
        <f t="shared" ca="1" si="20"/>
        <v/>
      </c>
      <c r="G445" s="41">
        <f ca="1">IF(ISERROR(OFFSET('HARGA SATUAN'!$I$6,MATCH(C445,'HARGA SATUAN'!$C$7:$C$1492,0),0)),"",OFFSET('HARGA SATUAN'!$I$6,MATCH(C445,'HARGA SATUAN'!$C$7:$C$1492,0),0))</f>
        <v>0</v>
      </c>
      <c r="H445" s="136" t="str">
        <f ca="1">IF(B445="","",#REF!)</f>
        <v/>
      </c>
      <c r="I445" s="136" t="str">
        <f ca="1">IF(B445="","",#REF!)</f>
        <v/>
      </c>
      <c r="J445" s="136" t="str">
        <f ca="1">IF(B445="","",#REF!)</f>
        <v/>
      </c>
      <c r="K445" s="136" t="str">
        <f ca="1">IF(B445="","",#REF!)</f>
        <v/>
      </c>
      <c r="L445" s="136" t="str">
        <f ca="1">IF(C445="","",#REF!)</f>
        <v/>
      </c>
    </row>
    <row r="446" spans="1:12">
      <c r="A446" s="112">
        <v>435</v>
      </c>
      <c r="B446" s="134" t="str">
        <f t="shared" ca="1" si="18"/>
        <v/>
      </c>
      <c r="C446" s="109" t="str">
        <f t="shared" ca="1" si="19"/>
        <v/>
      </c>
      <c r="D446" s="101" t="str">
        <f ca="1">IF(ISERROR(OFFSET('HARGA SATUAN'!$D$6,MATCH(C446,'HARGA SATUAN'!$C$7:$C$1492,0),0)),"",OFFSET('HARGA SATUAN'!$D$6,MATCH(C446,'HARGA SATUAN'!$C$7:$C$1492,0),0))</f>
        <v/>
      </c>
      <c r="E446" s="101">
        <f ca="1">IF(B446="+","Unit",IF(ISERROR(OFFSET('HARGA SATUAN'!$E$6,MATCH(C446,'HARGA SATUAN'!$C$7:$C$1492,0),0)),"",OFFSET('HARGA SATUAN'!$E$6,MATCH(C446,'HARGA SATUAN'!$C$7:$C$1492,0),0)))</f>
        <v>0</v>
      </c>
      <c r="F446" s="138" t="str">
        <f t="shared" ca="1" si="20"/>
        <v/>
      </c>
      <c r="G446" s="41">
        <f ca="1">IF(ISERROR(OFFSET('HARGA SATUAN'!$I$6,MATCH(C446,'HARGA SATUAN'!$C$7:$C$1492,0),0)),"",OFFSET('HARGA SATUAN'!$I$6,MATCH(C446,'HARGA SATUAN'!$C$7:$C$1492,0),0))</f>
        <v>0</v>
      </c>
      <c r="H446" s="136" t="str">
        <f ca="1">IF(B446="","",#REF!)</f>
        <v/>
      </c>
      <c r="I446" s="136" t="str">
        <f ca="1">IF(B446="","",#REF!)</f>
        <v/>
      </c>
      <c r="J446" s="136" t="str">
        <f ca="1">IF(B446="","",#REF!)</f>
        <v/>
      </c>
      <c r="K446" s="136" t="str">
        <f ca="1">IF(B446="","",#REF!)</f>
        <v/>
      </c>
      <c r="L446" s="136" t="str">
        <f ca="1">IF(C446="","",#REF!)</f>
        <v/>
      </c>
    </row>
    <row r="447" spans="1:12">
      <c r="A447" s="112">
        <v>436</v>
      </c>
      <c r="B447" s="134" t="str">
        <f t="shared" ca="1" si="18"/>
        <v/>
      </c>
      <c r="C447" s="109" t="str">
        <f t="shared" ca="1" si="19"/>
        <v/>
      </c>
      <c r="D447" s="101" t="str">
        <f ca="1">IF(ISERROR(OFFSET('HARGA SATUAN'!$D$6,MATCH(C447,'HARGA SATUAN'!$C$7:$C$1492,0),0)),"",OFFSET('HARGA SATUAN'!$D$6,MATCH(C447,'HARGA SATUAN'!$C$7:$C$1492,0),0))</f>
        <v/>
      </c>
      <c r="E447" s="101">
        <f ca="1">IF(B447="+","Unit",IF(ISERROR(OFFSET('HARGA SATUAN'!$E$6,MATCH(C447,'HARGA SATUAN'!$C$7:$C$1492,0),0)),"",OFFSET('HARGA SATUAN'!$E$6,MATCH(C447,'HARGA SATUAN'!$C$7:$C$1492,0),0)))</f>
        <v>0</v>
      </c>
      <c r="F447" s="138" t="str">
        <f t="shared" ca="1" si="20"/>
        <v/>
      </c>
      <c r="G447" s="41">
        <f ca="1">IF(ISERROR(OFFSET('HARGA SATUAN'!$I$6,MATCH(C447,'HARGA SATUAN'!$C$7:$C$1492,0),0)),"",OFFSET('HARGA SATUAN'!$I$6,MATCH(C447,'HARGA SATUAN'!$C$7:$C$1492,0),0))</f>
        <v>0</v>
      </c>
      <c r="H447" s="136" t="str">
        <f ca="1">IF(B447="","",#REF!)</f>
        <v/>
      </c>
      <c r="I447" s="136" t="str">
        <f ca="1">IF(B447="","",#REF!)</f>
        <v/>
      </c>
      <c r="J447" s="136" t="str">
        <f ca="1">IF(B447="","",#REF!)</f>
        <v/>
      </c>
      <c r="K447" s="136" t="str">
        <f ca="1">IF(B447="","",#REF!)</f>
        <v/>
      </c>
      <c r="L447" s="136" t="str">
        <f ca="1">IF(C447="","",#REF!)</f>
        <v/>
      </c>
    </row>
    <row r="448" spans="1:12">
      <c r="A448" s="112">
        <v>437</v>
      </c>
      <c r="B448" s="134" t="str">
        <f t="shared" ca="1" si="18"/>
        <v/>
      </c>
      <c r="C448" s="109" t="str">
        <f t="shared" ca="1" si="19"/>
        <v/>
      </c>
      <c r="D448" s="101" t="str">
        <f ca="1">IF(ISERROR(OFFSET('HARGA SATUAN'!$D$6,MATCH(C448,'HARGA SATUAN'!$C$7:$C$1492,0),0)),"",OFFSET('HARGA SATUAN'!$D$6,MATCH(C448,'HARGA SATUAN'!$C$7:$C$1492,0),0))</f>
        <v/>
      </c>
      <c r="E448" s="101">
        <f ca="1">IF(B448="+","Unit",IF(ISERROR(OFFSET('HARGA SATUAN'!$E$6,MATCH(C448,'HARGA SATUAN'!$C$7:$C$1492,0),0)),"",OFFSET('HARGA SATUAN'!$E$6,MATCH(C448,'HARGA SATUAN'!$C$7:$C$1492,0),0)))</f>
        <v>0</v>
      </c>
      <c r="F448" s="138" t="str">
        <f t="shared" ca="1" si="20"/>
        <v/>
      </c>
      <c r="G448" s="41">
        <f ca="1">IF(ISERROR(OFFSET('HARGA SATUAN'!$I$6,MATCH(C448,'HARGA SATUAN'!$C$7:$C$1492,0),0)),"",OFFSET('HARGA SATUAN'!$I$6,MATCH(C448,'HARGA SATUAN'!$C$7:$C$1492,0),0))</f>
        <v>0</v>
      </c>
      <c r="H448" s="136" t="str">
        <f ca="1">IF(B448="","",#REF!)</f>
        <v/>
      </c>
      <c r="I448" s="136" t="str">
        <f ca="1">IF(B448="","",#REF!)</f>
        <v/>
      </c>
      <c r="J448" s="136" t="str">
        <f ca="1">IF(B448="","",#REF!)</f>
        <v/>
      </c>
      <c r="K448" s="136" t="str">
        <f ca="1">IF(B448="","",#REF!)</f>
        <v/>
      </c>
      <c r="L448" s="136" t="str">
        <f ca="1">IF(C448="","",#REF!)</f>
        <v/>
      </c>
    </row>
    <row r="449" spans="1:12">
      <c r="A449" s="112">
        <v>438</v>
      </c>
      <c r="B449" s="134" t="str">
        <f t="shared" ca="1" si="18"/>
        <v/>
      </c>
      <c r="C449" s="109" t="str">
        <f t="shared" ca="1" si="19"/>
        <v/>
      </c>
      <c r="D449" s="101" t="str">
        <f ca="1">IF(ISERROR(OFFSET('HARGA SATUAN'!$D$6,MATCH(C449,'HARGA SATUAN'!$C$7:$C$1492,0),0)),"",OFFSET('HARGA SATUAN'!$D$6,MATCH(C449,'HARGA SATUAN'!$C$7:$C$1492,0),0))</f>
        <v/>
      </c>
      <c r="E449" s="101">
        <f ca="1">IF(B449="+","Unit",IF(ISERROR(OFFSET('HARGA SATUAN'!$E$6,MATCH(C449,'HARGA SATUAN'!$C$7:$C$1492,0),0)),"",OFFSET('HARGA SATUAN'!$E$6,MATCH(C449,'HARGA SATUAN'!$C$7:$C$1492,0),0)))</f>
        <v>0</v>
      </c>
      <c r="F449" s="138" t="str">
        <f t="shared" ca="1" si="20"/>
        <v/>
      </c>
      <c r="G449" s="41">
        <f ca="1">IF(ISERROR(OFFSET('HARGA SATUAN'!$I$6,MATCH(C449,'HARGA SATUAN'!$C$7:$C$1492,0),0)),"",OFFSET('HARGA SATUAN'!$I$6,MATCH(C449,'HARGA SATUAN'!$C$7:$C$1492,0),0))</f>
        <v>0</v>
      </c>
      <c r="H449" s="136" t="str">
        <f ca="1">IF(B449="","",#REF!)</f>
        <v/>
      </c>
      <c r="I449" s="136" t="str">
        <f ca="1">IF(B449="","",#REF!)</f>
        <v/>
      </c>
      <c r="J449" s="136" t="str">
        <f ca="1">IF(B449="","",#REF!)</f>
        <v/>
      </c>
      <c r="K449" s="136" t="str">
        <f ca="1">IF(B449="","",#REF!)</f>
        <v/>
      </c>
      <c r="L449" s="136" t="str">
        <f ca="1">IF(C449="","",#REF!)</f>
        <v/>
      </c>
    </row>
    <row r="450" spans="1:12">
      <c r="A450" s="112">
        <v>439</v>
      </c>
      <c r="B450" s="134" t="str">
        <f t="shared" ca="1" si="18"/>
        <v/>
      </c>
      <c r="C450" s="109" t="str">
        <f t="shared" ca="1" si="19"/>
        <v/>
      </c>
      <c r="D450" s="101" t="str">
        <f ca="1">IF(ISERROR(OFFSET('HARGA SATUAN'!$D$6,MATCH(C450,'HARGA SATUAN'!$C$7:$C$1492,0),0)),"",OFFSET('HARGA SATUAN'!$D$6,MATCH(C450,'HARGA SATUAN'!$C$7:$C$1492,0),0))</f>
        <v/>
      </c>
      <c r="E450" s="101">
        <f ca="1">IF(B450="+","Unit",IF(ISERROR(OFFSET('HARGA SATUAN'!$E$6,MATCH(C450,'HARGA SATUAN'!$C$7:$C$1492,0),0)),"",OFFSET('HARGA SATUAN'!$E$6,MATCH(C450,'HARGA SATUAN'!$C$7:$C$1492,0),0)))</f>
        <v>0</v>
      </c>
      <c r="F450" s="138" t="str">
        <f t="shared" ca="1" si="20"/>
        <v/>
      </c>
      <c r="G450" s="41">
        <f ca="1">IF(ISERROR(OFFSET('HARGA SATUAN'!$I$6,MATCH(C450,'HARGA SATUAN'!$C$7:$C$1492,0),0)),"",OFFSET('HARGA SATUAN'!$I$6,MATCH(C450,'HARGA SATUAN'!$C$7:$C$1492,0),0))</f>
        <v>0</v>
      </c>
      <c r="H450" s="136" t="str">
        <f ca="1">IF(B450="","",#REF!)</f>
        <v/>
      </c>
      <c r="I450" s="136" t="str">
        <f ca="1">IF(B450="","",#REF!)</f>
        <v/>
      </c>
      <c r="J450" s="136" t="str">
        <f ca="1">IF(B450="","",#REF!)</f>
        <v/>
      </c>
      <c r="K450" s="136" t="str">
        <f ca="1">IF(B450="","",#REF!)</f>
        <v/>
      </c>
      <c r="L450" s="136" t="str">
        <f ca="1">IF(C450="","",#REF!)</f>
        <v/>
      </c>
    </row>
    <row r="451" spans="1:12">
      <c r="A451" s="112">
        <v>440</v>
      </c>
      <c r="B451" s="134" t="str">
        <f t="shared" ca="1" si="18"/>
        <v/>
      </c>
      <c r="C451" s="109" t="str">
        <f t="shared" ca="1" si="19"/>
        <v/>
      </c>
      <c r="D451" s="101" t="str">
        <f ca="1">IF(ISERROR(OFFSET('HARGA SATUAN'!$D$6,MATCH(C451,'HARGA SATUAN'!$C$7:$C$1492,0),0)),"",OFFSET('HARGA SATUAN'!$D$6,MATCH(C451,'HARGA SATUAN'!$C$7:$C$1492,0),0))</f>
        <v/>
      </c>
      <c r="E451" s="101">
        <f ca="1">IF(B451="+","Unit",IF(ISERROR(OFFSET('HARGA SATUAN'!$E$6,MATCH(C451,'HARGA SATUAN'!$C$7:$C$1492,0),0)),"",OFFSET('HARGA SATUAN'!$E$6,MATCH(C451,'HARGA SATUAN'!$C$7:$C$1492,0),0)))</f>
        <v>0</v>
      </c>
      <c r="F451" s="138" t="str">
        <f t="shared" ca="1" si="20"/>
        <v/>
      </c>
      <c r="G451" s="41">
        <f ca="1">IF(ISERROR(OFFSET('HARGA SATUAN'!$I$6,MATCH(C451,'HARGA SATUAN'!$C$7:$C$1492,0),0)),"",OFFSET('HARGA SATUAN'!$I$6,MATCH(C451,'HARGA SATUAN'!$C$7:$C$1492,0),0))</f>
        <v>0</v>
      </c>
      <c r="H451" s="136" t="str">
        <f ca="1">IF(B451="","",#REF!)</f>
        <v/>
      </c>
      <c r="I451" s="136" t="str">
        <f ca="1">IF(B451="","",#REF!)</f>
        <v/>
      </c>
      <c r="J451" s="136" t="str">
        <f ca="1">IF(B451="","",#REF!)</f>
        <v/>
      </c>
      <c r="K451" s="136" t="str">
        <f ca="1">IF(B451="","",#REF!)</f>
        <v/>
      </c>
      <c r="L451" s="136" t="str">
        <f ca="1">IF(C451="","",#REF!)</f>
        <v/>
      </c>
    </row>
    <row r="452" spans="1:12">
      <c r="A452" s="112">
        <v>441</v>
      </c>
      <c r="B452" s="134" t="str">
        <f t="shared" ca="1" si="18"/>
        <v/>
      </c>
      <c r="C452" s="109" t="str">
        <f t="shared" ca="1" si="19"/>
        <v/>
      </c>
      <c r="D452" s="101" t="str">
        <f ca="1">IF(ISERROR(OFFSET('HARGA SATUAN'!$D$6,MATCH(C452,'HARGA SATUAN'!$C$7:$C$1492,0),0)),"",OFFSET('HARGA SATUAN'!$D$6,MATCH(C452,'HARGA SATUAN'!$C$7:$C$1492,0),0))</f>
        <v/>
      </c>
      <c r="E452" s="101">
        <f ca="1">IF(B452="+","Unit",IF(ISERROR(OFFSET('HARGA SATUAN'!$E$6,MATCH(C452,'HARGA SATUAN'!$C$7:$C$1492,0),0)),"",OFFSET('HARGA SATUAN'!$E$6,MATCH(C452,'HARGA SATUAN'!$C$7:$C$1492,0),0)))</f>
        <v>0</v>
      </c>
      <c r="F452" s="138" t="str">
        <f t="shared" ca="1" si="20"/>
        <v/>
      </c>
      <c r="G452" s="41">
        <f ca="1">IF(ISERROR(OFFSET('HARGA SATUAN'!$I$6,MATCH(C452,'HARGA SATUAN'!$C$7:$C$1492,0),0)),"",OFFSET('HARGA SATUAN'!$I$6,MATCH(C452,'HARGA SATUAN'!$C$7:$C$1492,0),0))</f>
        <v>0</v>
      </c>
      <c r="H452" s="136" t="str">
        <f ca="1">IF(B452="","",#REF!)</f>
        <v/>
      </c>
      <c r="I452" s="136" t="str">
        <f ca="1">IF(B452="","",#REF!)</f>
        <v/>
      </c>
      <c r="J452" s="136" t="str">
        <f ca="1">IF(B452="","",#REF!)</f>
        <v/>
      </c>
      <c r="K452" s="136" t="str">
        <f ca="1">IF(B452="","",#REF!)</f>
        <v/>
      </c>
      <c r="L452" s="136" t="str">
        <f ca="1">IF(C452="","",#REF!)</f>
        <v/>
      </c>
    </row>
    <row r="453" spans="1:12">
      <c r="A453" s="112">
        <v>442</v>
      </c>
      <c r="B453" s="134" t="str">
        <f t="shared" ca="1" si="18"/>
        <v/>
      </c>
      <c r="C453" s="109" t="str">
        <f t="shared" ca="1" si="19"/>
        <v/>
      </c>
      <c r="D453" s="101" t="str">
        <f ca="1">IF(ISERROR(OFFSET('HARGA SATUAN'!$D$6,MATCH(C453,'HARGA SATUAN'!$C$7:$C$1492,0),0)),"",OFFSET('HARGA SATUAN'!$D$6,MATCH(C453,'HARGA SATUAN'!$C$7:$C$1492,0),0))</f>
        <v/>
      </c>
      <c r="E453" s="101">
        <f ca="1">IF(B453="+","Unit",IF(ISERROR(OFFSET('HARGA SATUAN'!$E$6,MATCH(C453,'HARGA SATUAN'!$C$7:$C$1492,0),0)),"",OFFSET('HARGA SATUAN'!$E$6,MATCH(C453,'HARGA SATUAN'!$C$7:$C$1492,0),0)))</f>
        <v>0</v>
      </c>
      <c r="F453" s="138" t="str">
        <f t="shared" ca="1" si="20"/>
        <v/>
      </c>
      <c r="G453" s="41">
        <f ca="1">IF(ISERROR(OFFSET('HARGA SATUAN'!$I$6,MATCH(C453,'HARGA SATUAN'!$C$7:$C$1492,0),0)),"",OFFSET('HARGA SATUAN'!$I$6,MATCH(C453,'HARGA SATUAN'!$C$7:$C$1492,0),0))</f>
        <v>0</v>
      </c>
      <c r="H453" s="136" t="str">
        <f ca="1">IF(B453="","",#REF!)</f>
        <v/>
      </c>
      <c r="I453" s="136" t="str">
        <f ca="1">IF(B453="","",#REF!)</f>
        <v/>
      </c>
      <c r="J453" s="136" t="str">
        <f ca="1">IF(B453="","",#REF!)</f>
        <v/>
      </c>
      <c r="K453" s="136" t="str">
        <f ca="1">IF(B453="","",#REF!)</f>
        <v/>
      </c>
      <c r="L453" s="136" t="str">
        <f ca="1">IF(C453="","",#REF!)</f>
        <v/>
      </c>
    </row>
    <row r="454" spans="1:12">
      <c r="A454" s="112">
        <v>443</v>
      </c>
      <c r="B454" s="134" t="str">
        <f t="shared" ca="1" si="18"/>
        <v/>
      </c>
      <c r="C454" s="109" t="str">
        <f t="shared" ca="1" si="19"/>
        <v/>
      </c>
      <c r="D454" s="101" t="str">
        <f ca="1">IF(ISERROR(OFFSET('HARGA SATUAN'!$D$6,MATCH(C454,'HARGA SATUAN'!$C$7:$C$1492,0),0)),"",OFFSET('HARGA SATUAN'!$D$6,MATCH(C454,'HARGA SATUAN'!$C$7:$C$1492,0),0))</f>
        <v/>
      </c>
      <c r="E454" s="101">
        <f ca="1">IF(B454="+","Unit",IF(ISERROR(OFFSET('HARGA SATUAN'!$E$6,MATCH(C454,'HARGA SATUAN'!$C$7:$C$1492,0),0)),"",OFFSET('HARGA SATUAN'!$E$6,MATCH(C454,'HARGA SATUAN'!$C$7:$C$1492,0),0)))</f>
        <v>0</v>
      </c>
      <c r="F454" s="138" t="str">
        <f t="shared" ca="1" si="20"/>
        <v/>
      </c>
      <c r="G454" s="41">
        <f ca="1">IF(ISERROR(OFFSET('HARGA SATUAN'!$I$6,MATCH(C454,'HARGA SATUAN'!$C$7:$C$1492,0),0)),"",OFFSET('HARGA SATUAN'!$I$6,MATCH(C454,'HARGA SATUAN'!$C$7:$C$1492,0),0))</f>
        <v>0</v>
      </c>
      <c r="H454" s="136" t="str">
        <f ca="1">IF(B454="","",#REF!)</f>
        <v/>
      </c>
      <c r="I454" s="136" t="str">
        <f ca="1">IF(B454="","",#REF!)</f>
        <v/>
      </c>
      <c r="J454" s="136" t="str">
        <f ca="1">IF(B454="","",#REF!)</f>
        <v/>
      </c>
      <c r="K454" s="136" t="str">
        <f ca="1">IF(B454="","",#REF!)</f>
        <v/>
      </c>
      <c r="L454" s="136" t="str">
        <f ca="1">IF(C454="","",#REF!)</f>
        <v/>
      </c>
    </row>
    <row r="455" spans="1:12">
      <c r="A455" s="112">
        <v>444</v>
      </c>
      <c r="B455" s="134" t="str">
        <f t="shared" ca="1" si="18"/>
        <v/>
      </c>
      <c r="C455" s="109" t="str">
        <f t="shared" ca="1" si="19"/>
        <v/>
      </c>
      <c r="D455" s="101" t="str">
        <f ca="1">IF(ISERROR(OFFSET('HARGA SATUAN'!$D$6,MATCH(C455,'HARGA SATUAN'!$C$7:$C$1492,0),0)),"",OFFSET('HARGA SATUAN'!$D$6,MATCH(C455,'HARGA SATUAN'!$C$7:$C$1492,0),0))</f>
        <v/>
      </c>
      <c r="E455" s="101">
        <f ca="1">IF(B455="+","Unit",IF(ISERROR(OFFSET('HARGA SATUAN'!$E$6,MATCH(C455,'HARGA SATUAN'!$C$7:$C$1492,0),0)),"",OFFSET('HARGA SATUAN'!$E$6,MATCH(C455,'HARGA SATUAN'!$C$7:$C$1492,0),0)))</f>
        <v>0</v>
      </c>
      <c r="F455" s="138" t="str">
        <f t="shared" ca="1" si="20"/>
        <v/>
      </c>
      <c r="G455" s="41">
        <f ca="1">IF(ISERROR(OFFSET('HARGA SATUAN'!$I$6,MATCH(C455,'HARGA SATUAN'!$C$7:$C$1492,0),0)),"",OFFSET('HARGA SATUAN'!$I$6,MATCH(C455,'HARGA SATUAN'!$C$7:$C$1492,0),0))</f>
        <v>0</v>
      </c>
      <c r="H455" s="136" t="str">
        <f ca="1">IF(B455="","",#REF!)</f>
        <v/>
      </c>
      <c r="I455" s="136" t="str">
        <f ca="1">IF(B455="","",#REF!)</f>
        <v/>
      </c>
      <c r="J455" s="136" t="str">
        <f ca="1">IF(B455="","",#REF!)</f>
        <v/>
      </c>
      <c r="K455" s="136" t="str">
        <f ca="1">IF(B455="","",#REF!)</f>
        <v/>
      </c>
      <c r="L455" s="136" t="str">
        <f ca="1">IF(C455="","",#REF!)</f>
        <v/>
      </c>
    </row>
    <row r="456" spans="1:12">
      <c r="A456" s="112">
        <v>445</v>
      </c>
      <c r="B456" s="134" t="str">
        <f t="shared" ca="1" si="18"/>
        <v/>
      </c>
      <c r="C456" s="109" t="str">
        <f t="shared" ca="1" si="19"/>
        <v/>
      </c>
      <c r="D456" s="101" t="str">
        <f ca="1">IF(ISERROR(OFFSET('HARGA SATUAN'!$D$6,MATCH(C456,'HARGA SATUAN'!$C$7:$C$1492,0),0)),"",OFFSET('HARGA SATUAN'!$D$6,MATCH(C456,'HARGA SATUAN'!$C$7:$C$1492,0),0))</f>
        <v/>
      </c>
      <c r="E456" s="101">
        <f ca="1">IF(B456="+","Unit",IF(ISERROR(OFFSET('HARGA SATUAN'!$E$6,MATCH(C456,'HARGA SATUAN'!$C$7:$C$1492,0),0)),"",OFFSET('HARGA SATUAN'!$E$6,MATCH(C456,'HARGA SATUAN'!$C$7:$C$1492,0),0)))</f>
        <v>0</v>
      </c>
      <c r="F456" s="138" t="str">
        <f t="shared" ca="1" si="20"/>
        <v/>
      </c>
      <c r="G456" s="41">
        <f ca="1">IF(ISERROR(OFFSET('HARGA SATUAN'!$I$6,MATCH(C456,'HARGA SATUAN'!$C$7:$C$1492,0),0)),"",OFFSET('HARGA SATUAN'!$I$6,MATCH(C456,'HARGA SATUAN'!$C$7:$C$1492,0),0))</f>
        <v>0</v>
      </c>
      <c r="H456" s="136" t="str">
        <f ca="1">IF(B456="","",#REF!)</f>
        <v/>
      </c>
      <c r="I456" s="136" t="str">
        <f ca="1">IF(B456="","",#REF!)</f>
        <v/>
      </c>
      <c r="J456" s="136" t="str">
        <f ca="1">IF(B456="","",#REF!)</f>
        <v/>
      </c>
      <c r="K456" s="136" t="str">
        <f ca="1">IF(B456="","",#REF!)</f>
        <v/>
      </c>
      <c r="L456" s="136" t="str">
        <f ca="1">IF(C456="","",#REF!)</f>
        <v/>
      </c>
    </row>
    <row r="457" spans="1:12">
      <c r="A457" s="112">
        <v>446</v>
      </c>
      <c r="B457" s="134" t="str">
        <f t="shared" ca="1" si="18"/>
        <v/>
      </c>
      <c r="C457" s="109" t="str">
        <f t="shared" ca="1" si="19"/>
        <v/>
      </c>
      <c r="D457" s="101" t="str">
        <f ca="1">IF(ISERROR(OFFSET('HARGA SATUAN'!$D$6,MATCH(C457,'HARGA SATUAN'!$C$7:$C$1492,0),0)),"",OFFSET('HARGA SATUAN'!$D$6,MATCH(C457,'HARGA SATUAN'!$C$7:$C$1492,0),0))</f>
        <v/>
      </c>
      <c r="E457" s="101">
        <f ca="1">IF(B457="+","Unit",IF(ISERROR(OFFSET('HARGA SATUAN'!$E$6,MATCH(C457,'HARGA SATUAN'!$C$7:$C$1492,0),0)),"",OFFSET('HARGA SATUAN'!$E$6,MATCH(C457,'HARGA SATUAN'!$C$7:$C$1492,0),0)))</f>
        <v>0</v>
      </c>
      <c r="F457" s="138" t="str">
        <f t="shared" ca="1" si="20"/>
        <v/>
      </c>
      <c r="G457" s="41">
        <f ca="1">IF(ISERROR(OFFSET('HARGA SATUAN'!$I$6,MATCH(C457,'HARGA SATUAN'!$C$7:$C$1492,0),0)),"",OFFSET('HARGA SATUAN'!$I$6,MATCH(C457,'HARGA SATUAN'!$C$7:$C$1492,0),0))</f>
        <v>0</v>
      </c>
      <c r="H457" s="136" t="str">
        <f ca="1">IF(B457="","",#REF!)</f>
        <v/>
      </c>
      <c r="I457" s="136" t="str">
        <f ca="1">IF(B457="","",#REF!)</f>
        <v/>
      </c>
      <c r="J457" s="136" t="str">
        <f ca="1">IF(B457="","",#REF!)</f>
        <v/>
      </c>
      <c r="K457" s="136" t="str">
        <f ca="1">IF(B457="","",#REF!)</f>
        <v/>
      </c>
      <c r="L457" s="136" t="str">
        <f ca="1">IF(C457="","",#REF!)</f>
        <v/>
      </c>
    </row>
    <row r="458" spans="1:12">
      <c r="A458" s="112">
        <v>447</v>
      </c>
      <c r="B458" s="134" t="str">
        <f t="shared" ca="1" si="18"/>
        <v/>
      </c>
      <c r="C458" s="109" t="str">
        <f t="shared" ca="1" si="19"/>
        <v/>
      </c>
      <c r="D458" s="101" t="str">
        <f ca="1">IF(ISERROR(OFFSET('HARGA SATUAN'!$D$6,MATCH(C458,'HARGA SATUAN'!$C$7:$C$1492,0),0)),"",OFFSET('HARGA SATUAN'!$D$6,MATCH(C458,'HARGA SATUAN'!$C$7:$C$1492,0),0))</f>
        <v/>
      </c>
      <c r="E458" s="101">
        <f ca="1">IF(B458="+","Unit",IF(ISERROR(OFFSET('HARGA SATUAN'!$E$6,MATCH(C458,'HARGA SATUAN'!$C$7:$C$1492,0),0)),"",OFFSET('HARGA SATUAN'!$E$6,MATCH(C458,'HARGA SATUAN'!$C$7:$C$1492,0),0)))</f>
        <v>0</v>
      </c>
      <c r="F458" s="138" t="str">
        <f t="shared" ca="1" si="20"/>
        <v/>
      </c>
      <c r="G458" s="41">
        <f ca="1">IF(ISERROR(OFFSET('HARGA SATUAN'!$I$6,MATCH(C458,'HARGA SATUAN'!$C$7:$C$1492,0),0)),"",OFFSET('HARGA SATUAN'!$I$6,MATCH(C458,'HARGA SATUAN'!$C$7:$C$1492,0),0))</f>
        <v>0</v>
      </c>
      <c r="H458" s="136" t="str">
        <f ca="1">IF(B458="","",#REF!)</f>
        <v/>
      </c>
      <c r="I458" s="136" t="str">
        <f ca="1">IF(B458="","",#REF!)</f>
        <v/>
      </c>
      <c r="J458" s="136" t="str">
        <f ca="1">IF(B458="","",#REF!)</f>
        <v/>
      </c>
      <c r="K458" s="136" t="str">
        <f ca="1">IF(B458="","",#REF!)</f>
        <v/>
      </c>
      <c r="L458" s="136" t="str">
        <f ca="1">IF(C458="","",#REF!)</f>
        <v/>
      </c>
    </row>
    <row r="459" spans="1:12">
      <c r="A459" s="112">
        <v>448</v>
      </c>
      <c r="B459" s="134" t="str">
        <f t="shared" ca="1" si="18"/>
        <v/>
      </c>
      <c r="C459" s="109" t="str">
        <f t="shared" ca="1" si="19"/>
        <v/>
      </c>
      <c r="D459" s="101" t="str">
        <f ca="1">IF(ISERROR(OFFSET('HARGA SATUAN'!$D$6,MATCH(C459,'HARGA SATUAN'!$C$7:$C$1492,0),0)),"",OFFSET('HARGA SATUAN'!$D$6,MATCH(C459,'HARGA SATUAN'!$C$7:$C$1492,0),0))</f>
        <v/>
      </c>
      <c r="E459" s="101">
        <f ca="1">IF(B459="+","Unit",IF(ISERROR(OFFSET('HARGA SATUAN'!$E$6,MATCH(C459,'HARGA SATUAN'!$C$7:$C$1492,0),0)),"",OFFSET('HARGA SATUAN'!$E$6,MATCH(C459,'HARGA SATUAN'!$C$7:$C$1492,0),0)))</f>
        <v>0</v>
      </c>
      <c r="F459" s="138" t="str">
        <f t="shared" ca="1" si="20"/>
        <v/>
      </c>
      <c r="G459" s="41">
        <f ca="1">IF(ISERROR(OFFSET('HARGA SATUAN'!$I$6,MATCH(C459,'HARGA SATUAN'!$C$7:$C$1492,0),0)),"",OFFSET('HARGA SATUAN'!$I$6,MATCH(C459,'HARGA SATUAN'!$C$7:$C$1492,0),0))</f>
        <v>0</v>
      </c>
      <c r="H459" s="136" t="str">
        <f ca="1">IF(B459="","",#REF!)</f>
        <v/>
      </c>
      <c r="I459" s="136" t="str">
        <f ca="1">IF(B459="","",#REF!)</f>
        <v/>
      </c>
      <c r="J459" s="136" t="str">
        <f ca="1">IF(B459="","",#REF!)</f>
        <v/>
      </c>
      <c r="K459" s="136" t="str">
        <f ca="1">IF(B459="","",#REF!)</f>
        <v/>
      </c>
      <c r="L459" s="136" t="str">
        <f ca="1">IF(C459="","",#REF!)</f>
        <v/>
      </c>
    </row>
    <row r="460" spans="1:12">
      <c r="A460" s="112">
        <v>449</v>
      </c>
      <c r="B460" s="134" t="str">
        <f t="shared" ca="1" si="18"/>
        <v/>
      </c>
      <c r="C460" s="109" t="str">
        <f t="shared" ca="1" si="19"/>
        <v/>
      </c>
      <c r="D460" s="101" t="str">
        <f ca="1">IF(ISERROR(OFFSET('HARGA SATUAN'!$D$6,MATCH(C460,'HARGA SATUAN'!$C$7:$C$1492,0),0)),"",OFFSET('HARGA SATUAN'!$D$6,MATCH(C460,'HARGA SATUAN'!$C$7:$C$1492,0),0))</f>
        <v/>
      </c>
      <c r="E460" s="101">
        <f ca="1">IF(B460="+","Unit",IF(ISERROR(OFFSET('HARGA SATUAN'!$E$6,MATCH(C460,'HARGA SATUAN'!$C$7:$C$1492,0),0)),"",OFFSET('HARGA SATUAN'!$E$6,MATCH(C460,'HARGA SATUAN'!$C$7:$C$1492,0),0)))</f>
        <v>0</v>
      </c>
      <c r="F460" s="138" t="str">
        <f t="shared" ca="1" si="20"/>
        <v/>
      </c>
      <c r="G460" s="41">
        <f ca="1">IF(ISERROR(OFFSET('HARGA SATUAN'!$I$6,MATCH(C460,'HARGA SATUAN'!$C$7:$C$1492,0),0)),"",OFFSET('HARGA SATUAN'!$I$6,MATCH(C460,'HARGA SATUAN'!$C$7:$C$1492,0),0))</f>
        <v>0</v>
      </c>
      <c r="H460" s="136" t="str">
        <f ca="1">IF(B460="","",#REF!)</f>
        <v/>
      </c>
      <c r="I460" s="136" t="str">
        <f ca="1">IF(B460="","",#REF!)</f>
        <v/>
      </c>
      <c r="J460" s="136" t="str">
        <f ca="1">IF(B460="","",#REF!)</f>
        <v/>
      </c>
      <c r="K460" s="136" t="str">
        <f ca="1">IF(B460="","",#REF!)</f>
        <v/>
      </c>
      <c r="L460" s="136" t="str">
        <f ca="1">IF(C460="","",#REF!)</f>
        <v/>
      </c>
    </row>
    <row r="461" spans="1:12">
      <c r="A461" s="112">
        <v>450</v>
      </c>
      <c r="B461" s="134" t="str">
        <f t="shared" ref="B461:B524" ca="1" si="21">IF(C461="","",A461)</f>
        <v/>
      </c>
      <c r="C461" s="109" t="str">
        <f t="shared" ref="C461:C524" ca="1" si="22">IF(ISERROR(OFFSET($C$713,MATCH(A461,$F$714:$F$1320,0),0)),"",OFFSET($C$713,MATCH(A461,$F$714:$F$1320,0),0))</f>
        <v/>
      </c>
      <c r="D461" s="101" t="str">
        <f ca="1">IF(ISERROR(OFFSET('HARGA SATUAN'!$D$6,MATCH(C461,'HARGA SATUAN'!$C$7:$C$1492,0),0)),"",OFFSET('HARGA SATUAN'!$D$6,MATCH(C461,'HARGA SATUAN'!$C$7:$C$1492,0),0))</f>
        <v/>
      </c>
      <c r="E461" s="101">
        <f ca="1">IF(B461="+","Unit",IF(ISERROR(OFFSET('HARGA SATUAN'!$E$6,MATCH(C461,'HARGA SATUAN'!$C$7:$C$1492,0),0)),"",OFFSET('HARGA SATUAN'!$E$6,MATCH(C461,'HARGA SATUAN'!$C$7:$C$1492,0),0)))</f>
        <v>0</v>
      </c>
      <c r="F461" s="138" t="str">
        <f t="shared" ref="F461:F524" ca="1" si="23">IF(ISERROR(OFFSET($D$713,MATCH(A461,$F$714:$F$1320,0),0)),"",OFFSET($D$713,MATCH(A461,$F$714:$F$1320,0),0))</f>
        <v/>
      </c>
      <c r="G461" s="41">
        <f ca="1">IF(ISERROR(OFFSET('HARGA SATUAN'!$I$6,MATCH(C461,'HARGA SATUAN'!$C$7:$C$1492,0),0)),"",OFFSET('HARGA SATUAN'!$I$6,MATCH(C461,'HARGA SATUAN'!$C$7:$C$1492,0),0))</f>
        <v>0</v>
      </c>
      <c r="H461" s="136" t="str">
        <f ca="1">IF(B461="","",#REF!)</f>
        <v/>
      </c>
      <c r="I461" s="136" t="str">
        <f ca="1">IF(B461="","",#REF!)</f>
        <v/>
      </c>
      <c r="J461" s="136" t="str">
        <f ca="1">IF(B461="","",#REF!)</f>
        <v/>
      </c>
      <c r="K461" s="136" t="str">
        <f ca="1">IF(B461="","",#REF!)</f>
        <v/>
      </c>
      <c r="L461" s="136" t="str">
        <f ca="1">IF(C461="","",#REF!)</f>
        <v/>
      </c>
    </row>
    <row r="462" spans="1:12">
      <c r="A462" s="112">
        <v>451</v>
      </c>
      <c r="B462" s="134" t="str">
        <f t="shared" ca="1" si="21"/>
        <v/>
      </c>
      <c r="C462" s="109" t="str">
        <f t="shared" ca="1" si="22"/>
        <v/>
      </c>
      <c r="D462" s="101" t="str">
        <f ca="1">IF(ISERROR(OFFSET('HARGA SATUAN'!$D$6,MATCH(C462,'HARGA SATUAN'!$C$7:$C$1492,0),0)),"",OFFSET('HARGA SATUAN'!$D$6,MATCH(C462,'HARGA SATUAN'!$C$7:$C$1492,0),0))</f>
        <v/>
      </c>
      <c r="E462" s="101">
        <f ca="1">IF(B462="+","Unit",IF(ISERROR(OFFSET('HARGA SATUAN'!$E$6,MATCH(C462,'HARGA SATUAN'!$C$7:$C$1492,0),0)),"",OFFSET('HARGA SATUAN'!$E$6,MATCH(C462,'HARGA SATUAN'!$C$7:$C$1492,0),0)))</f>
        <v>0</v>
      </c>
      <c r="F462" s="138" t="str">
        <f t="shared" ca="1" si="23"/>
        <v/>
      </c>
      <c r="G462" s="41">
        <f ca="1">IF(ISERROR(OFFSET('HARGA SATUAN'!$I$6,MATCH(C462,'HARGA SATUAN'!$C$7:$C$1492,0),0)),"",OFFSET('HARGA SATUAN'!$I$6,MATCH(C462,'HARGA SATUAN'!$C$7:$C$1492,0),0))</f>
        <v>0</v>
      </c>
      <c r="H462" s="136" t="str">
        <f ca="1">IF(B462="","",#REF!)</f>
        <v/>
      </c>
      <c r="I462" s="136" t="str">
        <f ca="1">IF(B462="","",#REF!)</f>
        <v/>
      </c>
      <c r="J462" s="136" t="str">
        <f ca="1">IF(B462="","",#REF!)</f>
        <v/>
      </c>
      <c r="K462" s="136" t="str">
        <f ca="1">IF(B462="","",#REF!)</f>
        <v/>
      </c>
      <c r="L462" s="136" t="str">
        <f ca="1">IF(C462="","",#REF!)</f>
        <v/>
      </c>
    </row>
    <row r="463" spans="1:12">
      <c r="A463" s="112">
        <v>452</v>
      </c>
      <c r="B463" s="134" t="str">
        <f t="shared" ca="1" si="21"/>
        <v/>
      </c>
      <c r="C463" s="109" t="str">
        <f t="shared" ca="1" si="22"/>
        <v/>
      </c>
      <c r="D463" s="101" t="str">
        <f ca="1">IF(ISERROR(OFFSET('HARGA SATUAN'!$D$6,MATCH(C463,'HARGA SATUAN'!$C$7:$C$1492,0),0)),"",OFFSET('HARGA SATUAN'!$D$6,MATCH(C463,'HARGA SATUAN'!$C$7:$C$1492,0),0))</f>
        <v/>
      </c>
      <c r="E463" s="101">
        <f ca="1">IF(B463="+","Unit",IF(ISERROR(OFFSET('HARGA SATUAN'!$E$6,MATCH(C463,'HARGA SATUAN'!$C$7:$C$1492,0),0)),"",OFFSET('HARGA SATUAN'!$E$6,MATCH(C463,'HARGA SATUAN'!$C$7:$C$1492,0),0)))</f>
        <v>0</v>
      </c>
      <c r="F463" s="138" t="str">
        <f t="shared" ca="1" si="23"/>
        <v/>
      </c>
      <c r="G463" s="41">
        <f ca="1">IF(ISERROR(OFFSET('HARGA SATUAN'!$I$6,MATCH(C463,'HARGA SATUAN'!$C$7:$C$1492,0),0)),"",OFFSET('HARGA SATUAN'!$I$6,MATCH(C463,'HARGA SATUAN'!$C$7:$C$1492,0),0))</f>
        <v>0</v>
      </c>
      <c r="H463" s="136" t="str">
        <f ca="1">IF(B463="","",#REF!)</f>
        <v/>
      </c>
      <c r="I463" s="136" t="str">
        <f ca="1">IF(B463="","",#REF!)</f>
        <v/>
      </c>
      <c r="J463" s="136" t="str">
        <f ca="1">IF(B463="","",#REF!)</f>
        <v/>
      </c>
      <c r="K463" s="136" t="str">
        <f ca="1">IF(B463="","",#REF!)</f>
        <v/>
      </c>
      <c r="L463" s="136" t="str">
        <f ca="1">IF(C463="","",#REF!)</f>
        <v/>
      </c>
    </row>
    <row r="464" spans="1:12">
      <c r="A464" s="112">
        <v>453</v>
      </c>
      <c r="B464" s="134" t="str">
        <f t="shared" ca="1" si="21"/>
        <v/>
      </c>
      <c r="C464" s="109" t="str">
        <f t="shared" ca="1" si="22"/>
        <v/>
      </c>
      <c r="D464" s="101" t="str">
        <f ca="1">IF(ISERROR(OFFSET('HARGA SATUAN'!$D$6,MATCH(C464,'HARGA SATUAN'!$C$7:$C$1492,0),0)),"",OFFSET('HARGA SATUAN'!$D$6,MATCH(C464,'HARGA SATUAN'!$C$7:$C$1492,0),0))</f>
        <v/>
      </c>
      <c r="E464" s="101">
        <f ca="1">IF(B464="+","Unit",IF(ISERROR(OFFSET('HARGA SATUAN'!$E$6,MATCH(C464,'HARGA SATUAN'!$C$7:$C$1492,0),0)),"",OFFSET('HARGA SATUAN'!$E$6,MATCH(C464,'HARGA SATUAN'!$C$7:$C$1492,0),0)))</f>
        <v>0</v>
      </c>
      <c r="F464" s="138" t="str">
        <f t="shared" ca="1" si="23"/>
        <v/>
      </c>
      <c r="G464" s="41">
        <f ca="1">IF(ISERROR(OFFSET('HARGA SATUAN'!$I$6,MATCH(C464,'HARGA SATUAN'!$C$7:$C$1492,0),0)),"",OFFSET('HARGA SATUAN'!$I$6,MATCH(C464,'HARGA SATUAN'!$C$7:$C$1492,0),0))</f>
        <v>0</v>
      </c>
      <c r="H464" s="136" t="str">
        <f ca="1">IF(B464="","",#REF!)</f>
        <v/>
      </c>
      <c r="I464" s="136" t="str">
        <f ca="1">IF(B464="","",#REF!)</f>
        <v/>
      </c>
      <c r="J464" s="136" t="str">
        <f ca="1">IF(B464="","",#REF!)</f>
        <v/>
      </c>
      <c r="K464" s="136" t="str">
        <f ca="1">IF(B464="","",#REF!)</f>
        <v/>
      </c>
      <c r="L464" s="136" t="str">
        <f ca="1">IF(C464="","",#REF!)</f>
        <v/>
      </c>
    </row>
    <row r="465" spans="1:12">
      <c r="A465" s="112">
        <v>454</v>
      </c>
      <c r="B465" s="134" t="str">
        <f t="shared" ca="1" si="21"/>
        <v/>
      </c>
      <c r="C465" s="109" t="str">
        <f t="shared" ca="1" si="22"/>
        <v/>
      </c>
      <c r="D465" s="101" t="str">
        <f ca="1">IF(ISERROR(OFFSET('HARGA SATUAN'!$D$6,MATCH(C465,'HARGA SATUAN'!$C$7:$C$1492,0),0)),"",OFFSET('HARGA SATUAN'!$D$6,MATCH(C465,'HARGA SATUAN'!$C$7:$C$1492,0),0))</f>
        <v/>
      </c>
      <c r="E465" s="101">
        <f ca="1">IF(B465="+","Unit",IF(ISERROR(OFFSET('HARGA SATUAN'!$E$6,MATCH(C465,'HARGA SATUAN'!$C$7:$C$1492,0),0)),"",OFFSET('HARGA SATUAN'!$E$6,MATCH(C465,'HARGA SATUAN'!$C$7:$C$1492,0),0)))</f>
        <v>0</v>
      </c>
      <c r="F465" s="138" t="str">
        <f t="shared" ca="1" si="23"/>
        <v/>
      </c>
      <c r="G465" s="41">
        <f ca="1">IF(ISERROR(OFFSET('HARGA SATUAN'!$I$6,MATCH(C465,'HARGA SATUAN'!$C$7:$C$1492,0),0)),"",OFFSET('HARGA SATUAN'!$I$6,MATCH(C465,'HARGA SATUAN'!$C$7:$C$1492,0),0))</f>
        <v>0</v>
      </c>
      <c r="H465" s="136" t="str">
        <f ca="1">IF(B465="","",#REF!)</f>
        <v/>
      </c>
      <c r="I465" s="136" t="str">
        <f ca="1">IF(B465="","",#REF!)</f>
        <v/>
      </c>
      <c r="J465" s="136" t="str">
        <f ca="1">IF(B465="","",#REF!)</f>
        <v/>
      </c>
      <c r="K465" s="136" t="str">
        <f ca="1">IF(B465="","",#REF!)</f>
        <v/>
      </c>
      <c r="L465" s="136" t="str">
        <f ca="1">IF(C465="","",#REF!)</f>
        <v/>
      </c>
    </row>
    <row r="466" spans="1:12">
      <c r="A466" s="112">
        <v>455</v>
      </c>
      <c r="B466" s="134" t="str">
        <f t="shared" ca="1" si="21"/>
        <v/>
      </c>
      <c r="C466" s="109" t="str">
        <f t="shared" ca="1" si="22"/>
        <v/>
      </c>
      <c r="D466" s="101" t="str">
        <f ca="1">IF(ISERROR(OFFSET('HARGA SATUAN'!$D$6,MATCH(C466,'HARGA SATUAN'!$C$7:$C$1492,0),0)),"",OFFSET('HARGA SATUAN'!$D$6,MATCH(C466,'HARGA SATUAN'!$C$7:$C$1492,0),0))</f>
        <v/>
      </c>
      <c r="E466" s="101">
        <f ca="1">IF(B466="+","Unit",IF(ISERROR(OFFSET('HARGA SATUAN'!$E$6,MATCH(C466,'HARGA SATUAN'!$C$7:$C$1492,0),0)),"",OFFSET('HARGA SATUAN'!$E$6,MATCH(C466,'HARGA SATUAN'!$C$7:$C$1492,0),0)))</f>
        <v>0</v>
      </c>
      <c r="F466" s="138" t="str">
        <f t="shared" ca="1" si="23"/>
        <v/>
      </c>
      <c r="G466" s="41">
        <f ca="1">IF(ISERROR(OFFSET('HARGA SATUAN'!$I$6,MATCH(C466,'HARGA SATUAN'!$C$7:$C$1492,0),0)),"",OFFSET('HARGA SATUAN'!$I$6,MATCH(C466,'HARGA SATUAN'!$C$7:$C$1492,0),0))</f>
        <v>0</v>
      </c>
      <c r="H466" s="136" t="str">
        <f ca="1">IF(B466="","",#REF!)</f>
        <v/>
      </c>
      <c r="I466" s="136" t="str">
        <f ca="1">IF(B466="","",#REF!)</f>
        <v/>
      </c>
      <c r="J466" s="136" t="str">
        <f ca="1">IF(B466="","",#REF!)</f>
        <v/>
      </c>
      <c r="K466" s="136" t="str">
        <f ca="1">IF(B466="","",#REF!)</f>
        <v/>
      </c>
      <c r="L466" s="136" t="str">
        <f ca="1">IF(C466="","",#REF!)</f>
        <v/>
      </c>
    </row>
    <row r="467" spans="1:12">
      <c r="A467" s="112">
        <v>456</v>
      </c>
      <c r="B467" s="134" t="str">
        <f t="shared" ca="1" si="21"/>
        <v/>
      </c>
      <c r="C467" s="109" t="str">
        <f t="shared" ca="1" si="22"/>
        <v/>
      </c>
      <c r="D467" s="101" t="str">
        <f ca="1">IF(ISERROR(OFFSET('HARGA SATUAN'!$D$6,MATCH(C467,'HARGA SATUAN'!$C$7:$C$1492,0),0)),"",OFFSET('HARGA SATUAN'!$D$6,MATCH(C467,'HARGA SATUAN'!$C$7:$C$1492,0),0))</f>
        <v/>
      </c>
      <c r="E467" s="101">
        <f ca="1">IF(B467="+","Unit",IF(ISERROR(OFFSET('HARGA SATUAN'!$E$6,MATCH(C467,'HARGA SATUAN'!$C$7:$C$1492,0),0)),"",OFFSET('HARGA SATUAN'!$E$6,MATCH(C467,'HARGA SATUAN'!$C$7:$C$1492,0),0)))</f>
        <v>0</v>
      </c>
      <c r="F467" s="138" t="str">
        <f t="shared" ca="1" si="23"/>
        <v/>
      </c>
      <c r="G467" s="41">
        <f ca="1">IF(ISERROR(OFFSET('HARGA SATUAN'!$I$6,MATCH(C467,'HARGA SATUAN'!$C$7:$C$1492,0),0)),"",OFFSET('HARGA SATUAN'!$I$6,MATCH(C467,'HARGA SATUAN'!$C$7:$C$1492,0),0))</f>
        <v>0</v>
      </c>
      <c r="H467" s="136" t="str">
        <f ca="1">IF(B467="","",#REF!)</f>
        <v/>
      </c>
      <c r="I467" s="136" t="str">
        <f ca="1">IF(B467="","",#REF!)</f>
        <v/>
      </c>
      <c r="J467" s="136" t="str">
        <f ca="1">IF(B467="","",#REF!)</f>
        <v/>
      </c>
      <c r="K467" s="136" t="str">
        <f ca="1">IF(B467="","",#REF!)</f>
        <v/>
      </c>
      <c r="L467" s="136" t="str">
        <f ca="1">IF(C467="","",#REF!)</f>
        <v/>
      </c>
    </row>
    <row r="468" spans="1:12">
      <c r="A468" s="112">
        <v>457</v>
      </c>
      <c r="B468" s="134" t="str">
        <f t="shared" ca="1" si="21"/>
        <v/>
      </c>
      <c r="C468" s="109" t="str">
        <f t="shared" ca="1" si="22"/>
        <v/>
      </c>
      <c r="D468" s="101" t="str">
        <f ca="1">IF(ISERROR(OFFSET('HARGA SATUAN'!$D$6,MATCH(C468,'HARGA SATUAN'!$C$7:$C$1492,0),0)),"",OFFSET('HARGA SATUAN'!$D$6,MATCH(C468,'HARGA SATUAN'!$C$7:$C$1492,0),0))</f>
        <v/>
      </c>
      <c r="E468" s="101">
        <f ca="1">IF(B468="+","Unit",IF(ISERROR(OFFSET('HARGA SATUAN'!$E$6,MATCH(C468,'HARGA SATUAN'!$C$7:$C$1492,0),0)),"",OFFSET('HARGA SATUAN'!$E$6,MATCH(C468,'HARGA SATUAN'!$C$7:$C$1492,0),0)))</f>
        <v>0</v>
      </c>
      <c r="F468" s="138" t="str">
        <f t="shared" ca="1" si="23"/>
        <v/>
      </c>
      <c r="G468" s="41">
        <f ca="1">IF(ISERROR(OFFSET('HARGA SATUAN'!$I$6,MATCH(C468,'HARGA SATUAN'!$C$7:$C$1492,0),0)),"",OFFSET('HARGA SATUAN'!$I$6,MATCH(C468,'HARGA SATUAN'!$C$7:$C$1492,0),0))</f>
        <v>0</v>
      </c>
      <c r="H468" s="136" t="str">
        <f ca="1">IF(B468="","",#REF!)</f>
        <v/>
      </c>
      <c r="I468" s="136" t="str">
        <f ca="1">IF(B468="","",#REF!)</f>
        <v/>
      </c>
      <c r="J468" s="136" t="str">
        <f ca="1">IF(B468="","",#REF!)</f>
        <v/>
      </c>
      <c r="K468" s="136" t="str">
        <f ca="1">IF(B468="","",#REF!)</f>
        <v/>
      </c>
      <c r="L468" s="136" t="str">
        <f ca="1">IF(C468="","",#REF!)</f>
        <v/>
      </c>
    </row>
    <row r="469" spans="1:12">
      <c r="A469" s="112">
        <v>458</v>
      </c>
      <c r="B469" s="134" t="str">
        <f t="shared" ca="1" si="21"/>
        <v/>
      </c>
      <c r="C469" s="109" t="str">
        <f t="shared" ca="1" si="22"/>
        <v/>
      </c>
      <c r="D469" s="101" t="str">
        <f ca="1">IF(ISERROR(OFFSET('HARGA SATUAN'!$D$6,MATCH(C469,'HARGA SATUAN'!$C$7:$C$1492,0),0)),"",OFFSET('HARGA SATUAN'!$D$6,MATCH(C469,'HARGA SATUAN'!$C$7:$C$1492,0),0))</f>
        <v/>
      </c>
      <c r="E469" s="101">
        <f ca="1">IF(B469="+","Unit",IF(ISERROR(OFFSET('HARGA SATUAN'!$E$6,MATCH(C469,'HARGA SATUAN'!$C$7:$C$1492,0),0)),"",OFFSET('HARGA SATUAN'!$E$6,MATCH(C469,'HARGA SATUAN'!$C$7:$C$1492,0),0)))</f>
        <v>0</v>
      </c>
      <c r="F469" s="138" t="str">
        <f t="shared" ca="1" si="23"/>
        <v/>
      </c>
      <c r="G469" s="41">
        <f ca="1">IF(ISERROR(OFFSET('HARGA SATUAN'!$I$6,MATCH(C469,'HARGA SATUAN'!$C$7:$C$1492,0),0)),"",OFFSET('HARGA SATUAN'!$I$6,MATCH(C469,'HARGA SATUAN'!$C$7:$C$1492,0),0))</f>
        <v>0</v>
      </c>
      <c r="H469" s="136" t="str">
        <f ca="1">IF(B469="","",#REF!)</f>
        <v/>
      </c>
      <c r="I469" s="136" t="str">
        <f ca="1">IF(B469="","",#REF!)</f>
        <v/>
      </c>
      <c r="J469" s="136" t="str">
        <f ca="1">IF(B469="","",#REF!)</f>
        <v/>
      </c>
      <c r="K469" s="136" t="str">
        <f ca="1">IF(B469="","",#REF!)</f>
        <v/>
      </c>
      <c r="L469" s="136" t="str">
        <f ca="1">IF(C469="","",#REF!)</f>
        <v/>
      </c>
    </row>
    <row r="470" spans="1:12">
      <c r="A470" s="112">
        <v>459</v>
      </c>
      <c r="B470" s="134" t="str">
        <f t="shared" ca="1" si="21"/>
        <v/>
      </c>
      <c r="C470" s="109" t="str">
        <f t="shared" ca="1" si="22"/>
        <v/>
      </c>
      <c r="D470" s="101" t="str">
        <f ca="1">IF(ISERROR(OFFSET('HARGA SATUAN'!$D$6,MATCH(C470,'HARGA SATUAN'!$C$7:$C$1492,0),0)),"",OFFSET('HARGA SATUAN'!$D$6,MATCH(C470,'HARGA SATUAN'!$C$7:$C$1492,0),0))</f>
        <v/>
      </c>
      <c r="E470" s="101">
        <f ca="1">IF(B470="+","Unit",IF(ISERROR(OFFSET('HARGA SATUAN'!$E$6,MATCH(C470,'HARGA SATUAN'!$C$7:$C$1492,0),0)),"",OFFSET('HARGA SATUAN'!$E$6,MATCH(C470,'HARGA SATUAN'!$C$7:$C$1492,0),0)))</f>
        <v>0</v>
      </c>
      <c r="F470" s="138" t="str">
        <f t="shared" ca="1" si="23"/>
        <v/>
      </c>
      <c r="G470" s="41">
        <f ca="1">IF(ISERROR(OFFSET('HARGA SATUAN'!$I$6,MATCH(C470,'HARGA SATUAN'!$C$7:$C$1492,0),0)),"",OFFSET('HARGA SATUAN'!$I$6,MATCH(C470,'HARGA SATUAN'!$C$7:$C$1492,0),0))</f>
        <v>0</v>
      </c>
      <c r="H470" s="136" t="str">
        <f ca="1">IF(B470="","",#REF!)</f>
        <v/>
      </c>
      <c r="I470" s="136" t="str">
        <f ca="1">IF(B470="","",#REF!)</f>
        <v/>
      </c>
      <c r="J470" s="136" t="str">
        <f ca="1">IF(B470="","",#REF!)</f>
        <v/>
      </c>
      <c r="K470" s="136" t="str">
        <f ca="1">IF(B470="","",#REF!)</f>
        <v/>
      </c>
      <c r="L470" s="136" t="str">
        <f ca="1">IF(C470="","",#REF!)</f>
        <v/>
      </c>
    </row>
    <row r="471" spans="1:12">
      <c r="A471" s="112">
        <v>460</v>
      </c>
      <c r="B471" s="134" t="str">
        <f t="shared" ca="1" si="21"/>
        <v/>
      </c>
      <c r="C471" s="109" t="str">
        <f t="shared" ca="1" si="22"/>
        <v/>
      </c>
      <c r="D471" s="101" t="str">
        <f ca="1">IF(ISERROR(OFFSET('HARGA SATUAN'!$D$6,MATCH(C471,'HARGA SATUAN'!$C$7:$C$1492,0),0)),"",OFFSET('HARGA SATUAN'!$D$6,MATCH(C471,'HARGA SATUAN'!$C$7:$C$1492,0),0))</f>
        <v/>
      </c>
      <c r="E471" s="101">
        <f ca="1">IF(B471="+","Unit",IF(ISERROR(OFFSET('HARGA SATUAN'!$E$6,MATCH(C471,'HARGA SATUAN'!$C$7:$C$1492,0),0)),"",OFFSET('HARGA SATUAN'!$E$6,MATCH(C471,'HARGA SATUAN'!$C$7:$C$1492,0),0)))</f>
        <v>0</v>
      </c>
      <c r="F471" s="138" t="str">
        <f t="shared" ca="1" si="23"/>
        <v/>
      </c>
      <c r="G471" s="41">
        <f ca="1">IF(ISERROR(OFFSET('HARGA SATUAN'!$I$6,MATCH(C471,'HARGA SATUAN'!$C$7:$C$1492,0),0)),"",OFFSET('HARGA SATUAN'!$I$6,MATCH(C471,'HARGA SATUAN'!$C$7:$C$1492,0),0))</f>
        <v>0</v>
      </c>
      <c r="H471" s="136" t="str">
        <f ca="1">IF(B471="","",#REF!)</f>
        <v/>
      </c>
      <c r="I471" s="136" t="str">
        <f ca="1">IF(B471="","",#REF!)</f>
        <v/>
      </c>
      <c r="J471" s="136" t="str">
        <f ca="1">IF(B471="","",#REF!)</f>
        <v/>
      </c>
      <c r="K471" s="136" t="str">
        <f ca="1">IF(B471="","",#REF!)</f>
        <v/>
      </c>
      <c r="L471" s="136" t="str">
        <f ca="1">IF(C471="","",#REF!)</f>
        <v/>
      </c>
    </row>
    <row r="472" spans="1:12">
      <c r="A472" s="112">
        <v>461</v>
      </c>
      <c r="B472" s="134" t="str">
        <f t="shared" ca="1" si="21"/>
        <v/>
      </c>
      <c r="C472" s="109" t="str">
        <f t="shared" ca="1" si="22"/>
        <v/>
      </c>
      <c r="D472" s="101" t="str">
        <f ca="1">IF(ISERROR(OFFSET('HARGA SATUAN'!$D$6,MATCH(C472,'HARGA SATUAN'!$C$7:$C$1492,0),0)),"",OFFSET('HARGA SATUAN'!$D$6,MATCH(C472,'HARGA SATUAN'!$C$7:$C$1492,0),0))</f>
        <v/>
      </c>
      <c r="E472" s="101">
        <f ca="1">IF(B472="+","Unit",IF(ISERROR(OFFSET('HARGA SATUAN'!$E$6,MATCH(C472,'HARGA SATUAN'!$C$7:$C$1492,0),0)),"",OFFSET('HARGA SATUAN'!$E$6,MATCH(C472,'HARGA SATUAN'!$C$7:$C$1492,0),0)))</f>
        <v>0</v>
      </c>
      <c r="F472" s="138" t="str">
        <f t="shared" ca="1" si="23"/>
        <v/>
      </c>
      <c r="G472" s="41">
        <f ca="1">IF(ISERROR(OFFSET('HARGA SATUAN'!$I$6,MATCH(C472,'HARGA SATUAN'!$C$7:$C$1492,0),0)),"",OFFSET('HARGA SATUAN'!$I$6,MATCH(C472,'HARGA SATUAN'!$C$7:$C$1492,0),0))</f>
        <v>0</v>
      </c>
      <c r="H472" s="136" t="str">
        <f ca="1">IF(B472="","",#REF!)</f>
        <v/>
      </c>
      <c r="I472" s="136" t="str">
        <f ca="1">IF(B472="","",#REF!)</f>
        <v/>
      </c>
      <c r="J472" s="136" t="str">
        <f ca="1">IF(B472="","",#REF!)</f>
        <v/>
      </c>
      <c r="K472" s="136" t="str">
        <f ca="1">IF(B472="","",#REF!)</f>
        <v/>
      </c>
      <c r="L472" s="136" t="str">
        <f ca="1">IF(C472="","",#REF!)</f>
        <v/>
      </c>
    </row>
    <row r="473" spans="1:12">
      <c r="A473" s="112">
        <v>462</v>
      </c>
      <c r="B473" s="134" t="str">
        <f t="shared" ca="1" si="21"/>
        <v/>
      </c>
      <c r="C473" s="109" t="str">
        <f t="shared" ca="1" si="22"/>
        <v/>
      </c>
      <c r="D473" s="101" t="str">
        <f ca="1">IF(ISERROR(OFFSET('HARGA SATUAN'!$D$6,MATCH(C473,'HARGA SATUAN'!$C$7:$C$1492,0),0)),"",OFFSET('HARGA SATUAN'!$D$6,MATCH(C473,'HARGA SATUAN'!$C$7:$C$1492,0),0))</f>
        <v/>
      </c>
      <c r="E473" s="101">
        <f ca="1">IF(B473="+","Unit",IF(ISERROR(OFFSET('HARGA SATUAN'!$E$6,MATCH(C473,'HARGA SATUAN'!$C$7:$C$1492,0),0)),"",OFFSET('HARGA SATUAN'!$E$6,MATCH(C473,'HARGA SATUAN'!$C$7:$C$1492,0),0)))</f>
        <v>0</v>
      </c>
      <c r="F473" s="138" t="str">
        <f t="shared" ca="1" si="23"/>
        <v/>
      </c>
      <c r="G473" s="41">
        <f ca="1">IF(ISERROR(OFFSET('HARGA SATUAN'!$I$6,MATCH(C473,'HARGA SATUAN'!$C$7:$C$1492,0),0)),"",OFFSET('HARGA SATUAN'!$I$6,MATCH(C473,'HARGA SATUAN'!$C$7:$C$1492,0),0))</f>
        <v>0</v>
      </c>
      <c r="H473" s="136" t="str">
        <f ca="1">IF(B473="","",#REF!)</f>
        <v/>
      </c>
      <c r="I473" s="136" t="str">
        <f ca="1">IF(B473="","",#REF!)</f>
        <v/>
      </c>
      <c r="J473" s="136" t="str">
        <f ca="1">IF(B473="","",#REF!)</f>
        <v/>
      </c>
      <c r="K473" s="136" t="str">
        <f ca="1">IF(B473="","",#REF!)</f>
        <v/>
      </c>
      <c r="L473" s="136" t="str">
        <f ca="1">IF(C473="","",#REF!)</f>
        <v/>
      </c>
    </row>
    <row r="474" spans="1:12">
      <c r="A474" s="112">
        <v>463</v>
      </c>
      <c r="B474" s="134" t="str">
        <f t="shared" ca="1" si="21"/>
        <v/>
      </c>
      <c r="C474" s="109" t="str">
        <f t="shared" ca="1" si="22"/>
        <v/>
      </c>
      <c r="D474" s="101" t="str">
        <f ca="1">IF(ISERROR(OFFSET('HARGA SATUAN'!$D$6,MATCH(C474,'HARGA SATUAN'!$C$7:$C$1492,0),0)),"",OFFSET('HARGA SATUAN'!$D$6,MATCH(C474,'HARGA SATUAN'!$C$7:$C$1492,0),0))</f>
        <v/>
      </c>
      <c r="E474" s="101">
        <f ca="1">IF(B474="+","Unit",IF(ISERROR(OFFSET('HARGA SATUAN'!$E$6,MATCH(C474,'HARGA SATUAN'!$C$7:$C$1492,0),0)),"",OFFSET('HARGA SATUAN'!$E$6,MATCH(C474,'HARGA SATUAN'!$C$7:$C$1492,0),0)))</f>
        <v>0</v>
      </c>
      <c r="F474" s="138" t="str">
        <f t="shared" ca="1" si="23"/>
        <v/>
      </c>
      <c r="G474" s="41">
        <f ca="1">IF(ISERROR(OFFSET('HARGA SATUAN'!$I$6,MATCH(C474,'HARGA SATUAN'!$C$7:$C$1492,0),0)),"",OFFSET('HARGA SATUAN'!$I$6,MATCH(C474,'HARGA SATUAN'!$C$7:$C$1492,0),0))</f>
        <v>0</v>
      </c>
      <c r="H474" s="136" t="str">
        <f ca="1">IF(B474="","",#REF!)</f>
        <v/>
      </c>
      <c r="I474" s="136" t="str">
        <f ca="1">IF(B474="","",#REF!)</f>
        <v/>
      </c>
      <c r="J474" s="136" t="str">
        <f ca="1">IF(B474="","",#REF!)</f>
        <v/>
      </c>
      <c r="K474" s="136" t="str">
        <f ca="1">IF(B474="","",#REF!)</f>
        <v/>
      </c>
      <c r="L474" s="136" t="str">
        <f ca="1">IF(C474="","",#REF!)</f>
        <v/>
      </c>
    </row>
    <row r="475" spans="1:12">
      <c r="A475" s="112">
        <v>464</v>
      </c>
      <c r="B475" s="134" t="str">
        <f t="shared" ca="1" si="21"/>
        <v/>
      </c>
      <c r="C475" s="109" t="str">
        <f t="shared" ca="1" si="22"/>
        <v/>
      </c>
      <c r="D475" s="101" t="str">
        <f ca="1">IF(ISERROR(OFFSET('HARGA SATUAN'!$D$6,MATCH(C475,'HARGA SATUAN'!$C$7:$C$1492,0),0)),"",OFFSET('HARGA SATUAN'!$D$6,MATCH(C475,'HARGA SATUAN'!$C$7:$C$1492,0),0))</f>
        <v/>
      </c>
      <c r="E475" s="101">
        <f ca="1">IF(B475="+","Unit",IF(ISERROR(OFFSET('HARGA SATUAN'!$E$6,MATCH(C475,'HARGA SATUAN'!$C$7:$C$1492,0),0)),"",OFFSET('HARGA SATUAN'!$E$6,MATCH(C475,'HARGA SATUAN'!$C$7:$C$1492,0),0)))</f>
        <v>0</v>
      </c>
      <c r="F475" s="138" t="str">
        <f t="shared" ca="1" si="23"/>
        <v/>
      </c>
      <c r="G475" s="41">
        <f ca="1">IF(ISERROR(OFFSET('HARGA SATUAN'!$I$6,MATCH(C475,'HARGA SATUAN'!$C$7:$C$1492,0),0)),"",OFFSET('HARGA SATUAN'!$I$6,MATCH(C475,'HARGA SATUAN'!$C$7:$C$1492,0),0))</f>
        <v>0</v>
      </c>
      <c r="H475" s="136" t="str">
        <f ca="1">IF(B475="","",#REF!)</f>
        <v/>
      </c>
      <c r="I475" s="136" t="str">
        <f ca="1">IF(B475="","",#REF!)</f>
        <v/>
      </c>
      <c r="J475" s="136" t="str">
        <f ca="1">IF(B475="","",#REF!)</f>
        <v/>
      </c>
      <c r="K475" s="136" t="str">
        <f ca="1">IF(B475="","",#REF!)</f>
        <v/>
      </c>
      <c r="L475" s="136" t="str">
        <f ca="1">IF(C475="","",#REF!)</f>
        <v/>
      </c>
    </row>
    <row r="476" spans="1:12">
      <c r="A476" s="112">
        <v>465</v>
      </c>
      <c r="B476" s="134" t="str">
        <f t="shared" ca="1" si="21"/>
        <v/>
      </c>
      <c r="C476" s="109" t="str">
        <f t="shared" ca="1" si="22"/>
        <v/>
      </c>
      <c r="D476" s="101" t="str">
        <f ca="1">IF(ISERROR(OFFSET('HARGA SATUAN'!$D$6,MATCH(C476,'HARGA SATUAN'!$C$7:$C$1492,0),0)),"",OFFSET('HARGA SATUAN'!$D$6,MATCH(C476,'HARGA SATUAN'!$C$7:$C$1492,0),0))</f>
        <v/>
      </c>
      <c r="E476" s="101">
        <f ca="1">IF(B476="+","Unit",IF(ISERROR(OFFSET('HARGA SATUAN'!$E$6,MATCH(C476,'HARGA SATUAN'!$C$7:$C$1492,0),0)),"",OFFSET('HARGA SATUAN'!$E$6,MATCH(C476,'HARGA SATUAN'!$C$7:$C$1492,0),0)))</f>
        <v>0</v>
      </c>
      <c r="F476" s="138" t="str">
        <f t="shared" ca="1" si="23"/>
        <v/>
      </c>
      <c r="G476" s="41">
        <f ca="1">IF(ISERROR(OFFSET('HARGA SATUAN'!$I$6,MATCH(C476,'HARGA SATUAN'!$C$7:$C$1492,0),0)),"",OFFSET('HARGA SATUAN'!$I$6,MATCH(C476,'HARGA SATUAN'!$C$7:$C$1492,0),0))</f>
        <v>0</v>
      </c>
      <c r="H476" s="136" t="str">
        <f ca="1">IF(B476="","",#REF!)</f>
        <v/>
      </c>
      <c r="I476" s="136" t="str">
        <f ca="1">IF(B476="","",#REF!)</f>
        <v/>
      </c>
      <c r="J476" s="136" t="str">
        <f ca="1">IF(B476="","",#REF!)</f>
        <v/>
      </c>
      <c r="K476" s="136" t="str">
        <f ca="1">IF(B476="","",#REF!)</f>
        <v/>
      </c>
      <c r="L476" s="136" t="str">
        <f ca="1">IF(C476="","",#REF!)</f>
        <v/>
      </c>
    </row>
    <row r="477" spans="1:12">
      <c r="A477" s="112">
        <v>466</v>
      </c>
      <c r="B477" s="134" t="str">
        <f t="shared" ca="1" si="21"/>
        <v/>
      </c>
      <c r="C477" s="109" t="str">
        <f t="shared" ca="1" si="22"/>
        <v/>
      </c>
      <c r="D477" s="101" t="str">
        <f ca="1">IF(ISERROR(OFFSET('HARGA SATUAN'!$D$6,MATCH(C477,'HARGA SATUAN'!$C$7:$C$1492,0),0)),"",OFFSET('HARGA SATUAN'!$D$6,MATCH(C477,'HARGA SATUAN'!$C$7:$C$1492,0),0))</f>
        <v/>
      </c>
      <c r="E477" s="101">
        <f ca="1">IF(B477="+","Unit",IF(ISERROR(OFFSET('HARGA SATUAN'!$E$6,MATCH(C477,'HARGA SATUAN'!$C$7:$C$1492,0),0)),"",OFFSET('HARGA SATUAN'!$E$6,MATCH(C477,'HARGA SATUAN'!$C$7:$C$1492,0),0)))</f>
        <v>0</v>
      </c>
      <c r="F477" s="138" t="str">
        <f t="shared" ca="1" si="23"/>
        <v/>
      </c>
      <c r="G477" s="41">
        <f ca="1">IF(ISERROR(OFFSET('HARGA SATUAN'!$I$6,MATCH(C477,'HARGA SATUAN'!$C$7:$C$1492,0),0)),"",OFFSET('HARGA SATUAN'!$I$6,MATCH(C477,'HARGA SATUAN'!$C$7:$C$1492,0),0))</f>
        <v>0</v>
      </c>
      <c r="H477" s="136" t="str">
        <f ca="1">IF(B477="","",#REF!)</f>
        <v/>
      </c>
      <c r="I477" s="136" t="str">
        <f ca="1">IF(B477="","",#REF!)</f>
        <v/>
      </c>
      <c r="J477" s="136" t="str">
        <f ca="1">IF(B477="","",#REF!)</f>
        <v/>
      </c>
      <c r="K477" s="136" t="str">
        <f ca="1">IF(B477="","",#REF!)</f>
        <v/>
      </c>
      <c r="L477" s="136" t="str">
        <f ca="1">IF(C477="","",#REF!)</f>
        <v/>
      </c>
    </row>
    <row r="478" spans="1:12">
      <c r="A478" s="112">
        <v>467</v>
      </c>
      <c r="B478" s="134" t="str">
        <f t="shared" ca="1" si="21"/>
        <v/>
      </c>
      <c r="C478" s="109" t="str">
        <f t="shared" ca="1" si="22"/>
        <v/>
      </c>
      <c r="D478" s="101" t="str">
        <f ca="1">IF(ISERROR(OFFSET('HARGA SATUAN'!$D$6,MATCH(C478,'HARGA SATUAN'!$C$7:$C$1492,0),0)),"",OFFSET('HARGA SATUAN'!$D$6,MATCH(C478,'HARGA SATUAN'!$C$7:$C$1492,0),0))</f>
        <v/>
      </c>
      <c r="E478" s="101">
        <f ca="1">IF(B478="+","Unit",IF(ISERROR(OFFSET('HARGA SATUAN'!$E$6,MATCH(C478,'HARGA SATUAN'!$C$7:$C$1492,0),0)),"",OFFSET('HARGA SATUAN'!$E$6,MATCH(C478,'HARGA SATUAN'!$C$7:$C$1492,0),0)))</f>
        <v>0</v>
      </c>
      <c r="F478" s="138" t="str">
        <f t="shared" ca="1" si="23"/>
        <v/>
      </c>
      <c r="G478" s="41">
        <f ca="1">IF(ISERROR(OFFSET('HARGA SATUAN'!$I$6,MATCH(C478,'HARGA SATUAN'!$C$7:$C$1492,0),0)),"",OFFSET('HARGA SATUAN'!$I$6,MATCH(C478,'HARGA SATUAN'!$C$7:$C$1492,0),0))</f>
        <v>0</v>
      </c>
      <c r="H478" s="136" t="str">
        <f ca="1">IF(B478="","",#REF!)</f>
        <v/>
      </c>
      <c r="I478" s="136" t="str">
        <f ca="1">IF(B478="","",#REF!)</f>
        <v/>
      </c>
      <c r="J478" s="136" t="str">
        <f ca="1">IF(B478="","",#REF!)</f>
        <v/>
      </c>
      <c r="K478" s="136" t="str">
        <f ca="1">IF(B478="","",#REF!)</f>
        <v/>
      </c>
      <c r="L478" s="136" t="str">
        <f ca="1">IF(C478="","",#REF!)</f>
        <v/>
      </c>
    </row>
    <row r="479" spans="1:12">
      <c r="A479" s="112">
        <v>468</v>
      </c>
      <c r="B479" s="134" t="str">
        <f t="shared" ca="1" si="21"/>
        <v/>
      </c>
      <c r="C479" s="109" t="str">
        <f t="shared" ca="1" si="22"/>
        <v/>
      </c>
      <c r="D479" s="101" t="str">
        <f ca="1">IF(ISERROR(OFFSET('HARGA SATUAN'!$D$6,MATCH(C479,'HARGA SATUAN'!$C$7:$C$1492,0),0)),"",OFFSET('HARGA SATUAN'!$D$6,MATCH(C479,'HARGA SATUAN'!$C$7:$C$1492,0),0))</f>
        <v/>
      </c>
      <c r="E479" s="101">
        <f ca="1">IF(B479="+","Unit",IF(ISERROR(OFFSET('HARGA SATUAN'!$E$6,MATCH(C479,'HARGA SATUAN'!$C$7:$C$1492,0),0)),"",OFFSET('HARGA SATUAN'!$E$6,MATCH(C479,'HARGA SATUAN'!$C$7:$C$1492,0),0)))</f>
        <v>0</v>
      </c>
      <c r="F479" s="138" t="str">
        <f t="shared" ca="1" si="23"/>
        <v/>
      </c>
      <c r="G479" s="41">
        <f ca="1">IF(ISERROR(OFFSET('HARGA SATUAN'!$I$6,MATCH(C479,'HARGA SATUAN'!$C$7:$C$1492,0),0)),"",OFFSET('HARGA SATUAN'!$I$6,MATCH(C479,'HARGA SATUAN'!$C$7:$C$1492,0),0))</f>
        <v>0</v>
      </c>
      <c r="H479" s="136" t="str">
        <f ca="1">IF(B479="","",#REF!)</f>
        <v/>
      </c>
      <c r="I479" s="136" t="str">
        <f ca="1">IF(B479="","",#REF!)</f>
        <v/>
      </c>
      <c r="J479" s="136" t="str">
        <f ca="1">IF(B479="","",#REF!)</f>
        <v/>
      </c>
      <c r="K479" s="136" t="str">
        <f ca="1">IF(B479="","",#REF!)</f>
        <v/>
      </c>
      <c r="L479" s="136" t="str">
        <f ca="1">IF(C479="","",#REF!)</f>
        <v/>
      </c>
    </row>
    <row r="480" spans="1:12">
      <c r="A480" s="112">
        <v>469</v>
      </c>
      <c r="B480" s="134" t="str">
        <f t="shared" ca="1" si="21"/>
        <v/>
      </c>
      <c r="C480" s="109" t="str">
        <f t="shared" ca="1" si="22"/>
        <v/>
      </c>
      <c r="D480" s="101" t="str">
        <f ca="1">IF(ISERROR(OFFSET('HARGA SATUAN'!$D$6,MATCH(C480,'HARGA SATUAN'!$C$7:$C$1492,0),0)),"",OFFSET('HARGA SATUAN'!$D$6,MATCH(C480,'HARGA SATUAN'!$C$7:$C$1492,0),0))</f>
        <v/>
      </c>
      <c r="E480" s="101">
        <f ca="1">IF(B480="+","Unit",IF(ISERROR(OFFSET('HARGA SATUAN'!$E$6,MATCH(C480,'HARGA SATUAN'!$C$7:$C$1492,0),0)),"",OFFSET('HARGA SATUAN'!$E$6,MATCH(C480,'HARGA SATUAN'!$C$7:$C$1492,0),0)))</f>
        <v>0</v>
      </c>
      <c r="F480" s="138" t="str">
        <f t="shared" ca="1" si="23"/>
        <v/>
      </c>
      <c r="G480" s="41">
        <f ca="1">IF(ISERROR(OFFSET('HARGA SATUAN'!$I$6,MATCH(C480,'HARGA SATUAN'!$C$7:$C$1492,0),0)),"",OFFSET('HARGA SATUAN'!$I$6,MATCH(C480,'HARGA SATUAN'!$C$7:$C$1492,0),0))</f>
        <v>0</v>
      </c>
      <c r="H480" s="136" t="str">
        <f ca="1">IF(B480="","",#REF!)</f>
        <v/>
      </c>
      <c r="I480" s="136" t="str">
        <f ca="1">IF(B480="","",#REF!)</f>
        <v/>
      </c>
      <c r="J480" s="136" t="str">
        <f ca="1">IF(B480="","",#REF!)</f>
        <v/>
      </c>
      <c r="K480" s="136" t="str">
        <f ca="1">IF(B480="","",#REF!)</f>
        <v/>
      </c>
      <c r="L480" s="136" t="str">
        <f ca="1">IF(C480="","",#REF!)</f>
        <v/>
      </c>
    </row>
    <row r="481" spans="1:12">
      <c r="A481" s="112">
        <v>470</v>
      </c>
      <c r="B481" s="134" t="str">
        <f t="shared" ca="1" si="21"/>
        <v/>
      </c>
      <c r="C481" s="109" t="str">
        <f t="shared" ca="1" si="22"/>
        <v/>
      </c>
      <c r="D481" s="101" t="str">
        <f ca="1">IF(ISERROR(OFFSET('HARGA SATUAN'!$D$6,MATCH(C481,'HARGA SATUAN'!$C$7:$C$1492,0),0)),"",OFFSET('HARGA SATUAN'!$D$6,MATCH(C481,'HARGA SATUAN'!$C$7:$C$1492,0),0))</f>
        <v/>
      </c>
      <c r="E481" s="101">
        <f ca="1">IF(B481="+","Unit",IF(ISERROR(OFFSET('HARGA SATUAN'!$E$6,MATCH(C481,'HARGA SATUAN'!$C$7:$C$1492,0),0)),"",OFFSET('HARGA SATUAN'!$E$6,MATCH(C481,'HARGA SATUAN'!$C$7:$C$1492,0),0)))</f>
        <v>0</v>
      </c>
      <c r="F481" s="138" t="str">
        <f t="shared" ca="1" si="23"/>
        <v/>
      </c>
      <c r="G481" s="41">
        <f ca="1">IF(ISERROR(OFFSET('HARGA SATUAN'!$I$6,MATCH(C481,'HARGA SATUAN'!$C$7:$C$1492,0),0)),"",OFFSET('HARGA SATUAN'!$I$6,MATCH(C481,'HARGA SATUAN'!$C$7:$C$1492,0),0))</f>
        <v>0</v>
      </c>
      <c r="H481" s="136" t="str">
        <f ca="1">IF(B481="","",#REF!)</f>
        <v/>
      </c>
      <c r="I481" s="136" t="str">
        <f ca="1">IF(B481="","",#REF!)</f>
        <v/>
      </c>
      <c r="J481" s="136" t="str">
        <f ca="1">IF(B481="","",#REF!)</f>
        <v/>
      </c>
      <c r="K481" s="136" t="str">
        <f ca="1">IF(B481="","",#REF!)</f>
        <v/>
      </c>
      <c r="L481" s="136" t="str">
        <f ca="1">IF(C481="","",#REF!)</f>
        <v/>
      </c>
    </row>
    <row r="482" spans="1:12">
      <c r="A482" s="112">
        <v>471</v>
      </c>
      <c r="B482" s="134" t="str">
        <f t="shared" ca="1" si="21"/>
        <v/>
      </c>
      <c r="C482" s="109" t="str">
        <f t="shared" ca="1" si="22"/>
        <v/>
      </c>
      <c r="D482" s="101" t="str">
        <f ca="1">IF(ISERROR(OFFSET('HARGA SATUAN'!$D$6,MATCH(C482,'HARGA SATUAN'!$C$7:$C$1492,0),0)),"",OFFSET('HARGA SATUAN'!$D$6,MATCH(C482,'HARGA SATUAN'!$C$7:$C$1492,0),0))</f>
        <v/>
      </c>
      <c r="E482" s="101">
        <f ca="1">IF(B482="+","Unit",IF(ISERROR(OFFSET('HARGA SATUAN'!$E$6,MATCH(C482,'HARGA SATUAN'!$C$7:$C$1492,0),0)),"",OFFSET('HARGA SATUAN'!$E$6,MATCH(C482,'HARGA SATUAN'!$C$7:$C$1492,0),0)))</f>
        <v>0</v>
      </c>
      <c r="F482" s="138" t="str">
        <f t="shared" ca="1" si="23"/>
        <v/>
      </c>
      <c r="G482" s="41">
        <f ca="1">IF(ISERROR(OFFSET('HARGA SATUAN'!$I$6,MATCH(C482,'HARGA SATUAN'!$C$7:$C$1492,0),0)),"",OFFSET('HARGA SATUAN'!$I$6,MATCH(C482,'HARGA SATUAN'!$C$7:$C$1492,0),0))</f>
        <v>0</v>
      </c>
      <c r="H482" s="136" t="str">
        <f ca="1">IF(B482="","",#REF!)</f>
        <v/>
      </c>
      <c r="I482" s="136" t="str">
        <f ca="1">IF(B482="","",#REF!)</f>
        <v/>
      </c>
      <c r="J482" s="136" t="str">
        <f ca="1">IF(B482="","",#REF!)</f>
        <v/>
      </c>
      <c r="K482" s="136" t="str">
        <f ca="1">IF(B482="","",#REF!)</f>
        <v/>
      </c>
      <c r="L482" s="136" t="str">
        <f ca="1">IF(C482="","",#REF!)</f>
        <v/>
      </c>
    </row>
    <row r="483" spans="1:12">
      <c r="A483" s="112">
        <v>472</v>
      </c>
      <c r="B483" s="134" t="str">
        <f t="shared" ca="1" si="21"/>
        <v/>
      </c>
      <c r="C483" s="109" t="str">
        <f t="shared" ca="1" si="22"/>
        <v/>
      </c>
      <c r="D483" s="101" t="str">
        <f ca="1">IF(ISERROR(OFFSET('HARGA SATUAN'!$D$6,MATCH(C483,'HARGA SATUAN'!$C$7:$C$1492,0),0)),"",OFFSET('HARGA SATUAN'!$D$6,MATCH(C483,'HARGA SATUAN'!$C$7:$C$1492,0),0))</f>
        <v/>
      </c>
      <c r="E483" s="101">
        <f ca="1">IF(B483="+","Unit",IF(ISERROR(OFFSET('HARGA SATUAN'!$E$6,MATCH(C483,'HARGA SATUAN'!$C$7:$C$1492,0),0)),"",OFFSET('HARGA SATUAN'!$E$6,MATCH(C483,'HARGA SATUAN'!$C$7:$C$1492,0),0)))</f>
        <v>0</v>
      </c>
      <c r="F483" s="138" t="str">
        <f t="shared" ca="1" si="23"/>
        <v/>
      </c>
      <c r="G483" s="41">
        <f ca="1">IF(ISERROR(OFFSET('HARGA SATUAN'!$I$6,MATCH(C483,'HARGA SATUAN'!$C$7:$C$1492,0),0)),"",OFFSET('HARGA SATUAN'!$I$6,MATCH(C483,'HARGA SATUAN'!$C$7:$C$1492,0),0))</f>
        <v>0</v>
      </c>
      <c r="H483" s="136" t="str">
        <f ca="1">IF(B483="","",#REF!)</f>
        <v/>
      </c>
      <c r="I483" s="136" t="str">
        <f ca="1">IF(B483="","",#REF!)</f>
        <v/>
      </c>
      <c r="J483" s="136" t="str">
        <f ca="1">IF(B483="","",#REF!)</f>
        <v/>
      </c>
      <c r="K483" s="136" t="str">
        <f ca="1">IF(B483="","",#REF!)</f>
        <v/>
      </c>
      <c r="L483" s="136" t="str">
        <f ca="1">IF(C483="","",#REF!)</f>
        <v/>
      </c>
    </row>
    <row r="484" spans="1:12">
      <c r="A484" s="112">
        <v>473</v>
      </c>
      <c r="B484" s="134" t="str">
        <f t="shared" ca="1" si="21"/>
        <v/>
      </c>
      <c r="C484" s="109" t="str">
        <f t="shared" ca="1" si="22"/>
        <v/>
      </c>
      <c r="D484" s="101" t="str">
        <f ca="1">IF(ISERROR(OFFSET('HARGA SATUAN'!$D$6,MATCH(C484,'HARGA SATUAN'!$C$7:$C$1492,0),0)),"",OFFSET('HARGA SATUAN'!$D$6,MATCH(C484,'HARGA SATUAN'!$C$7:$C$1492,0),0))</f>
        <v/>
      </c>
      <c r="E484" s="101">
        <f ca="1">IF(B484="+","Unit",IF(ISERROR(OFFSET('HARGA SATUAN'!$E$6,MATCH(C484,'HARGA SATUAN'!$C$7:$C$1492,0),0)),"",OFFSET('HARGA SATUAN'!$E$6,MATCH(C484,'HARGA SATUAN'!$C$7:$C$1492,0),0)))</f>
        <v>0</v>
      </c>
      <c r="F484" s="138" t="str">
        <f t="shared" ca="1" si="23"/>
        <v/>
      </c>
      <c r="G484" s="41">
        <f ca="1">IF(ISERROR(OFFSET('HARGA SATUAN'!$I$6,MATCH(C484,'HARGA SATUAN'!$C$7:$C$1492,0),0)),"",OFFSET('HARGA SATUAN'!$I$6,MATCH(C484,'HARGA SATUAN'!$C$7:$C$1492,0),0))</f>
        <v>0</v>
      </c>
      <c r="H484" s="136" t="str">
        <f ca="1">IF(B484="","",#REF!)</f>
        <v/>
      </c>
      <c r="I484" s="136" t="str">
        <f ca="1">IF(B484="","",#REF!)</f>
        <v/>
      </c>
      <c r="J484" s="136" t="str">
        <f ca="1">IF(B484="","",#REF!)</f>
        <v/>
      </c>
      <c r="K484" s="136" t="str">
        <f ca="1">IF(B484="","",#REF!)</f>
        <v/>
      </c>
      <c r="L484" s="136" t="str">
        <f ca="1">IF(C484="","",#REF!)</f>
        <v/>
      </c>
    </row>
    <row r="485" spans="1:12">
      <c r="A485" s="112">
        <v>474</v>
      </c>
      <c r="B485" s="134" t="str">
        <f t="shared" ca="1" si="21"/>
        <v/>
      </c>
      <c r="C485" s="109" t="str">
        <f t="shared" ca="1" si="22"/>
        <v/>
      </c>
      <c r="D485" s="101" t="str">
        <f ca="1">IF(ISERROR(OFFSET('HARGA SATUAN'!$D$6,MATCH(C485,'HARGA SATUAN'!$C$7:$C$1492,0),0)),"",OFFSET('HARGA SATUAN'!$D$6,MATCH(C485,'HARGA SATUAN'!$C$7:$C$1492,0),0))</f>
        <v/>
      </c>
      <c r="E485" s="101">
        <f ca="1">IF(B485="+","Unit",IF(ISERROR(OFFSET('HARGA SATUAN'!$E$6,MATCH(C485,'HARGA SATUAN'!$C$7:$C$1492,0),0)),"",OFFSET('HARGA SATUAN'!$E$6,MATCH(C485,'HARGA SATUAN'!$C$7:$C$1492,0),0)))</f>
        <v>0</v>
      </c>
      <c r="F485" s="138" t="str">
        <f t="shared" ca="1" si="23"/>
        <v/>
      </c>
      <c r="G485" s="41">
        <f ca="1">IF(ISERROR(OFFSET('HARGA SATUAN'!$I$6,MATCH(C485,'HARGA SATUAN'!$C$7:$C$1492,0),0)),"",OFFSET('HARGA SATUAN'!$I$6,MATCH(C485,'HARGA SATUAN'!$C$7:$C$1492,0),0))</f>
        <v>0</v>
      </c>
      <c r="H485" s="136" t="str">
        <f ca="1">IF(B485="","",#REF!)</f>
        <v/>
      </c>
      <c r="I485" s="136" t="str">
        <f ca="1">IF(B485="","",#REF!)</f>
        <v/>
      </c>
      <c r="J485" s="136" t="str">
        <f ca="1">IF(B485="","",#REF!)</f>
        <v/>
      </c>
      <c r="K485" s="136" t="str">
        <f ca="1">IF(B485="","",#REF!)</f>
        <v/>
      </c>
      <c r="L485" s="136" t="str">
        <f ca="1">IF(C485="","",#REF!)</f>
        <v/>
      </c>
    </row>
    <row r="486" spans="1:12">
      <c r="A486" s="112">
        <v>475</v>
      </c>
      <c r="B486" s="134" t="str">
        <f t="shared" ca="1" si="21"/>
        <v/>
      </c>
      <c r="C486" s="109" t="str">
        <f t="shared" ca="1" si="22"/>
        <v/>
      </c>
      <c r="D486" s="101" t="str">
        <f ca="1">IF(ISERROR(OFFSET('HARGA SATUAN'!$D$6,MATCH(C486,'HARGA SATUAN'!$C$7:$C$1492,0),0)),"",OFFSET('HARGA SATUAN'!$D$6,MATCH(C486,'HARGA SATUAN'!$C$7:$C$1492,0),0))</f>
        <v/>
      </c>
      <c r="E486" s="101">
        <f ca="1">IF(B486="+","Unit",IF(ISERROR(OFFSET('HARGA SATUAN'!$E$6,MATCH(C486,'HARGA SATUAN'!$C$7:$C$1492,0),0)),"",OFFSET('HARGA SATUAN'!$E$6,MATCH(C486,'HARGA SATUAN'!$C$7:$C$1492,0),0)))</f>
        <v>0</v>
      </c>
      <c r="F486" s="138" t="str">
        <f t="shared" ca="1" si="23"/>
        <v/>
      </c>
      <c r="G486" s="41">
        <f ca="1">IF(ISERROR(OFFSET('HARGA SATUAN'!$I$6,MATCH(C486,'HARGA SATUAN'!$C$7:$C$1492,0),0)),"",OFFSET('HARGA SATUAN'!$I$6,MATCH(C486,'HARGA SATUAN'!$C$7:$C$1492,0),0))</f>
        <v>0</v>
      </c>
      <c r="H486" s="136" t="str">
        <f ca="1">IF(B486="","",#REF!)</f>
        <v/>
      </c>
      <c r="I486" s="136" t="str">
        <f ca="1">IF(B486="","",#REF!)</f>
        <v/>
      </c>
      <c r="J486" s="136" t="str">
        <f ca="1">IF(B486="","",#REF!)</f>
        <v/>
      </c>
      <c r="K486" s="136" t="str">
        <f ca="1">IF(B486="","",#REF!)</f>
        <v/>
      </c>
      <c r="L486" s="136" t="str">
        <f ca="1">IF(C486="","",#REF!)</f>
        <v/>
      </c>
    </row>
    <row r="487" spans="1:12">
      <c r="A487" s="112">
        <v>476</v>
      </c>
      <c r="B487" s="134" t="str">
        <f t="shared" ca="1" si="21"/>
        <v/>
      </c>
      <c r="C487" s="109" t="str">
        <f t="shared" ca="1" si="22"/>
        <v/>
      </c>
      <c r="D487" s="101" t="str">
        <f ca="1">IF(ISERROR(OFFSET('HARGA SATUAN'!$D$6,MATCH(C487,'HARGA SATUAN'!$C$7:$C$1492,0),0)),"",OFFSET('HARGA SATUAN'!$D$6,MATCH(C487,'HARGA SATUAN'!$C$7:$C$1492,0),0))</f>
        <v/>
      </c>
      <c r="E487" s="101">
        <f ca="1">IF(B487="+","Unit",IF(ISERROR(OFFSET('HARGA SATUAN'!$E$6,MATCH(C487,'HARGA SATUAN'!$C$7:$C$1492,0),0)),"",OFFSET('HARGA SATUAN'!$E$6,MATCH(C487,'HARGA SATUAN'!$C$7:$C$1492,0),0)))</f>
        <v>0</v>
      </c>
      <c r="F487" s="138" t="str">
        <f t="shared" ca="1" si="23"/>
        <v/>
      </c>
      <c r="G487" s="41">
        <f ca="1">IF(ISERROR(OFFSET('HARGA SATUAN'!$I$6,MATCH(C487,'HARGA SATUAN'!$C$7:$C$1492,0),0)),"",OFFSET('HARGA SATUAN'!$I$6,MATCH(C487,'HARGA SATUAN'!$C$7:$C$1492,0),0))</f>
        <v>0</v>
      </c>
      <c r="H487" s="136" t="str">
        <f ca="1">IF(B487="","",#REF!)</f>
        <v/>
      </c>
      <c r="I487" s="136" t="str">
        <f ca="1">IF(B487="","",#REF!)</f>
        <v/>
      </c>
      <c r="J487" s="136" t="str">
        <f ca="1">IF(B487="","",#REF!)</f>
        <v/>
      </c>
      <c r="K487" s="136" t="str">
        <f ca="1">IF(B487="","",#REF!)</f>
        <v/>
      </c>
      <c r="L487" s="136" t="str">
        <f ca="1">IF(C487="","",#REF!)</f>
        <v/>
      </c>
    </row>
    <row r="488" spans="1:12">
      <c r="A488" s="112">
        <v>477</v>
      </c>
      <c r="B488" s="134" t="str">
        <f t="shared" ca="1" si="21"/>
        <v/>
      </c>
      <c r="C488" s="109" t="str">
        <f t="shared" ca="1" si="22"/>
        <v/>
      </c>
      <c r="D488" s="101" t="str">
        <f ca="1">IF(ISERROR(OFFSET('HARGA SATUAN'!$D$6,MATCH(C488,'HARGA SATUAN'!$C$7:$C$1492,0),0)),"",OFFSET('HARGA SATUAN'!$D$6,MATCH(C488,'HARGA SATUAN'!$C$7:$C$1492,0),0))</f>
        <v/>
      </c>
      <c r="E488" s="101">
        <f ca="1">IF(B488="+","Unit",IF(ISERROR(OFFSET('HARGA SATUAN'!$E$6,MATCH(C488,'HARGA SATUAN'!$C$7:$C$1492,0),0)),"",OFFSET('HARGA SATUAN'!$E$6,MATCH(C488,'HARGA SATUAN'!$C$7:$C$1492,0),0)))</f>
        <v>0</v>
      </c>
      <c r="F488" s="138" t="str">
        <f t="shared" ca="1" si="23"/>
        <v/>
      </c>
      <c r="G488" s="41">
        <f ca="1">IF(ISERROR(OFFSET('HARGA SATUAN'!$I$6,MATCH(C488,'HARGA SATUAN'!$C$7:$C$1492,0),0)),"",OFFSET('HARGA SATUAN'!$I$6,MATCH(C488,'HARGA SATUAN'!$C$7:$C$1492,0),0))</f>
        <v>0</v>
      </c>
      <c r="H488" s="136" t="str">
        <f ca="1">IF(B488="","",#REF!)</f>
        <v/>
      </c>
      <c r="I488" s="136" t="str">
        <f ca="1">IF(B488="","",#REF!)</f>
        <v/>
      </c>
      <c r="J488" s="136" t="str">
        <f ca="1">IF(B488="","",#REF!)</f>
        <v/>
      </c>
      <c r="K488" s="136" t="str">
        <f ca="1">IF(B488="","",#REF!)</f>
        <v/>
      </c>
      <c r="L488" s="136" t="str">
        <f ca="1">IF(C488="","",#REF!)</f>
        <v/>
      </c>
    </row>
    <row r="489" spans="1:12">
      <c r="A489" s="112">
        <v>478</v>
      </c>
      <c r="B489" s="134" t="str">
        <f t="shared" ca="1" si="21"/>
        <v/>
      </c>
      <c r="C489" s="109" t="str">
        <f t="shared" ca="1" si="22"/>
        <v/>
      </c>
      <c r="D489" s="101" t="str">
        <f ca="1">IF(ISERROR(OFFSET('HARGA SATUAN'!$D$6,MATCH(C489,'HARGA SATUAN'!$C$7:$C$1492,0),0)),"",OFFSET('HARGA SATUAN'!$D$6,MATCH(C489,'HARGA SATUAN'!$C$7:$C$1492,0),0))</f>
        <v/>
      </c>
      <c r="E489" s="101">
        <f ca="1">IF(B489="+","Unit",IF(ISERROR(OFFSET('HARGA SATUAN'!$E$6,MATCH(C489,'HARGA SATUAN'!$C$7:$C$1492,0),0)),"",OFFSET('HARGA SATUAN'!$E$6,MATCH(C489,'HARGA SATUAN'!$C$7:$C$1492,0),0)))</f>
        <v>0</v>
      </c>
      <c r="F489" s="138" t="str">
        <f t="shared" ca="1" si="23"/>
        <v/>
      </c>
      <c r="G489" s="41">
        <f ca="1">IF(ISERROR(OFFSET('HARGA SATUAN'!$I$6,MATCH(C489,'HARGA SATUAN'!$C$7:$C$1492,0),0)),"",OFFSET('HARGA SATUAN'!$I$6,MATCH(C489,'HARGA SATUAN'!$C$7:$C$1492,0),0))</f>
        <v>0</v>
      </c>
      <c r="H489" s="136" t="str">
        <f ca="1">IF(B489="","",#REF!)</f>
        <v/>
      </c>
      <c r="I489" s="136" t="str">
        <f ca="1">IF(B489="","",#REF!)</f>
        <v/>
      </c>
      <c r="J489" s="136" t="str">
        <f ca="1">IF(B489="","",#REF!)</f>
        <v/>
      </c>
      <c r="K489" s="136" t="str">
        <f ca="1">IF(B489="","",#REF!)</f>
        <v/>
      </c>
      <c r="L489" s="136" t="str">
        <f ca="1">IF(C489="","",#REF!)</f>
        <v/>
      </c>
    </row>
    <row r="490" spans="1:12">
      <c r="A490" s="112">
        <v>479</v>
      </c>
      <c r="B490" s="134" t="str">
        <f t="shared" ca="1" si="21"/>
        <v/>
      </c>
      <c r="C490" s="109" t="str">
        <f t="shared" ca="1" si="22"/>
        <v/>
      </c>
      <c r="D490" s="101" t="str">
        <f ca="1">IF(ISERROR(OFFSET('HARGA SATUAN'!$D$6,MATCH(C490,'HARGA SATUAN'!$C$7:$C$1492,0),0)),"",OFFSET('HARGA SATUAN'!$D$6,MATCH(C490,'HARGA SATUAN'!$C$7:$C$1492,0),0))</f>
        <v/>
      </c>
      <c r="E490" s="101">
        <f ca="1">IF(B490="+","Unit",IF(ISERROR(OFFSET('HARGA SATUAN'!$E$6,MATCH(C490,'HARGA SATUAN'!$C$7:$C$1492,0),0)),"",OFFSET('HARGA SATUAN'!$E$6,MATCH(C490,'HARGA SATUAN'!$C$7:$C$1492,0),0)))</f>
        <v>0</v>
      </c>
      <c r="F490" s="138" t="str">
        <f t="shared" ca="1" si="23"/>
        <v/>
      </c>
      <c r="G490" s="41">
        <f ca="1">IF(ISERROR(OFFSET('HARGA SATUAN'!$I$6,MATCH(C490,'HARGA SATUAN'!$C$7:$C$1492,0),0)),"",OFFSET('HARGA SATUAN'!$I$6,MATCH(C490,'HARGA SATUAN'!$C$7:$C$1492,0),0))</f>
        <v>0</v>
      </c>
      <c r="H490" s="136" t="str">
        <f ca="1">IF(B490="","",#REF!)</f>
        <v/>
      </c>
      <c r="I490" s="136" t="str">
        <f ca="1">IF(B490="","",#REF!)</f>
        <v/>
      </c>
      <c r="J490" s="136" t="str">
        <f ca="1">IF(B490="","",#REF!)</f>
        <v/>
      </c>
      <c r="K490" s="136" t="str">
        <f ca="1">IF(B490="","",#REF!)</f>
        <v/>
      </c>
      <c r="L490" s="136" t="str">
        <f ca="1">IF(C490="","",#REF!)</f>
        <v/>
      </c>
    </row>
    <row r="491" spans="1:12">
      <c r="A491" s="112">
        <v>480</v>
      </c>
      <c r="B491" s="134" t="str">
        <f t="shared" ca="1" si="21"/>
        <v/>
      </c>
      <c r="C491" s="109" t="str">
        <f t="shared" ca="1" si="22"/>
        <v/>
      </c>
      <c r="D491" s="101" t="str">
        <f ca="1">IF(ISERROR(OFFSET('HARGA SATUAN'!$D$6,MATCH(C491,'HARGA SATUAN'!$C$7:$C$1492,0),0)),"",OFFSET('HARGA SATUAN'!$D$6,MATCH(C491,'HARGA SATUAN'!$C$7:$C$1492,0),0))</f>
        <v/>
      </c>
      <c r="E491" s="101">
        <f ca="1">IF(B491="+","Unit",IF(ISERROR(OFFSET('HARGA SATUAN'!$E$6,MATCH(C491,'HARGA SATUAN'!$C$7:$C$1492,0),0)),"",OFFSET('HARGA SATUAN'!$E$6,MATCH(C491,'HARGA SATUAN'!$C$7:$C$1492,0),0)))</f>
        <v>0</v>
      </c>
      <c r="F491" s="138" t="str">
        <f t="shared" ca="1" si="23"/>
        <v/>
      </c>
      <c r="G491" s="41">
        <f ca="1">IF(ISERROR(OFFSET('HARGA SATUAN'!$I$6,MATCH(C491,'HARGA SATUAN'!$C$7:$C$1492,0),0)),"",OFFSET('HARGA SATUAN'!$I$6,MATCH(C491,'HARGA SATUAN'!$C$7:$C$1492,0),0))</f>
        <v>0</v>
      </c>
      <c r="H491" s="136" t="str">
        <f ca="1">IF(B491="","",#REF!)</f>
        <v/>
      </c>
      <c r="I491" s="136" t="str">
        <f ca="1">IF(B491="","",#REF!)</f>
        <v/>
      </c>
      <c r="J491" s="136" t="str">
        <f ca="1">IF(B491="","",#REF!)</f>
        <v/>
      </c>
      <c r="K491" s="136" t="str">
        <f ca="1">IF(B491="","",#REF!)</f>
        <v/>
      </c>
      <c r="L491" s="136" t="str">
        <f ca="1">IF(C491="","",#REF!)</f>
        <v/>
      </c>
    </row>
    <row r="492" spans="1:12">
      <c r="A492" s="112">
        <v>481</v>
      </c>
      <c r="B492" s="134" t="str">
        <f t="shared" ca="1" si="21"/>
        <v/>
      </c>
      <c r="C492" s="109" t="str">
        <f t="shared" ca="1" si="22"/>
        <v/>
      </c>
      <c r="D492" s="101" t="str">
        <f ca="1">IF(ISERROR(OFFSET('HARGA SATUAN'!$D$6,MATCH(C492,'HARGA SATUAN'!$C$7:$C$1492,0),0)),"",OFFSET('HARGA SATUAN'!$D$6,MATCH(C492,'HARGA SATUAN'!$C$7:$C$1492,0),0))</f>
        <v/>
      </c>
      <c r="E492" s="101">
        <f ca="1">IF(B492="+","Unit",IF(ISERROR(OFFSET('HARGA SATUAN'!$E$6,MATCH(C492,'HARGA SATUAN'!$C$7:$C$1492,0),0)),"",OFFSET('HARGA SATUAN'!$E$6,MATCH(C492,'HARGA SATUAN'!$C$7:$C$1492,0),0)))</f>
        <v>0</v>
      </c>
      <c r="F492" s="138" t="str">
        <f t="shared" ca="1" si="23"/>
        <v/>
      </c>
      <c r="G492" s="41">
        <f ca="1">IF(ISERROR(OFFSET('HARGA SATUAN'!$I$6,MATCH(C492,'HARGA SATUAN'!$C$7:$C$1492,0),0)),"",OFFSET('HARGA SATUAN'!$I$6,MATCH(C492,'HARGA SATUAN'!$C$7:$C$1492,0),0))</f>
        <v>0</v>
      </c>
      <c r="H492" s="136" t="str">
        <f ca="1">IF(B492="","",#REF!)</f>
        <v/>
      </c>
      <c r="I492" s="136" t="str">
        <f ca="1">IF(B492="","",#REF!)</f>
        <v/>
      </c>
      <c r="J492" s="136" t="str">
        <f ca="1">IF(B492="","",#REF!)</f>
        <v/>
      </c>
      <c r="K492" s="136" t="str">
        <f ca="1">IF(B492="","",#REF!)</f>
        <v/>
      </c>
      <c r="L492" s="136" t="str">
        <f ca="1">IF(C492="","",#REF!)</f>
        <v/>
      </c>
    </row>
    <row r="493" spans="1:12">
      <c r="A493" s="112">
        <v>482</v>
      </c>
      <c r="B493" s="134" t="str">
        <f t="shared" ca="1" si="21"/>
        <v/>
      </c>
      <c r="C493" s="109" t="str">
        <f t="shared" ca="1" si="22"/>
        <v/>
      </c>
      <c r="D493" s="101" t="str">
        <f ca="1">IF(ISERROR(OFFSET('HARGA SATUAN'!$D$6,MATCH(C493,'HARGA SATUAN'!$C$7:$C$1492,0),0)),"",OFFSET('HARGA SATUAN'!$D$6,MATCH(C493,'HARGA SATUAN'!$C$7:$C$1492,0),0))</f>
        <v/>
      </c>
      <c r="E493" s="101">
        <f ca="1">IF(B493="+","Unit",IF(ISERROR(OFFSET('HARGA SATUAN'!$E$6,MATCH(C493,'HARGA SATUAN'!$C$7:$C$1492,0),0)),"",OFFSET('HARGA SATUAN'!$E$6,MATCH(C493,'HARGA SATUAN'!$C$7:$C$1492,0),0)))</f>
        <v>0</v>
      </c>
      <c r="F493" s="138" t="str">
        <f t="shared" ca="1" si="23"/>
        <v/>
      </c>
      <c r="G493" s="41">
        <f ca="1">IF(ISERROR(OFFSET('HARGA SATUAN'!$I$6,MATCH(C493,'HARGA SATUAN'!$C$7:$C$1492,0),0)),"",OFFSET('HARGA SATUAN'!$I$6,MATCH(C493,'HARGA SATUAN'!$C$7:$C$1492,0),0))</f>
        <v>0</v>
      </c>
      <c r="H493" s="136" t="str">
        <f ca="1">IF(B493="","",#REF!)</f>
        <v/>
      </c>
      <c r="I493" s="136" t="str">
        <f ca="1">IF(B493="","",#REF!)</f>
        <v/>
      </c>
      <c r="J493" s="136" t="str">
        <f ca="1">IF(B493="","",#REF!)</f>
        <v/>
      </c>
      <c r="K493" s="136" t="str">
        <f ca="1">IF(B493="","",#REF!)</f>
        <v/>
      </c>
      <c r="L493" s="136" t="str">
        <f ca="1">IF(C493="","",#REF!)</f>
        <v/>
      </c>
    </row>
    <row r="494" spans="1:12">
      <c r="A494" s="112">
        <v>483</v>
      </c>
      <c r="B494" s="134" t="str">
        <f t="shared" ca="1" si="21"/>
        <v/>
      </c>
      <c r="C494" s="109" t="str">
        <f t="shared" ca="1" si="22"/>
        <v/>
      </c>
      <c r="D494" s="101" t="str">
        <f ca="1">IF(ISERROR(OFFSET('HARGA SATUAN'!$D$6,MATCH(C494,'HARGA SATUAN'!$C$7:$C$1492,0),0)),"",OFFSET('HARGA SATUAN'!$D$6,MATCH(C494,'HARGA SATUAN'!$C$7:$C$1492,0),0))</f>
        <v/>
      </c>
      <c r="E494" s="101">
        <f ca="1">IF(B494="+","Unit",IF(ISERROR(OFFSET('HARGA SATUAN'!$E$6,MATCH(C494,'HARGA SATUAN'!$C$7:$C$1492,0),0)),"",OFFSET('HARGA SATUAN'!$E$6,MATCH(C494,'HARGA SATUAN'!$C$7:$C$1492,0),0)))</f>
        <v>0</v>
      </c>
      <c r="F494" s="138" t="str">
        <f t="shared" ca="1" si="23"/>
        <v/>
      </c>
      <c r="G494" s="41">
        <f ca="1">IF(ISERROR(OFFSET('HARGA SATUAN'!$I$6,MATCH(C494,'HARGA SATUAN'!$C$7:$C$1492,0),0)),"",OFFSET('HARGA SATUAN'!$I$6,MATCH(C494,'HARGA SATUAN'!$C$7:$C$1492,0),0))</f>
        <v>0</v>
      </c>
      <c r="H494" s="136" t="str">
        <f ca="1">IF(B494="","",#REF!)</f>
        <v/>
      </c>
      <c r="I494" s="136" t="str">
        <f ca="1">IF(B494="","",#REF!)</f>
        <v/>
      </c>
      <c r="J494" s="136" t="str">
        <f ca="1">IF(B494="","",#REF!)</f>
        <v/>
      </c>
      <c r="K494" s="136" t="str">
        <f ca="1">IF(B494="","",#REF!)</f>
        <v/>
      </c>
      <c r="L494" s="136" t="str">
        <f ca="1">IF(C494="","",#REF!)</f>
        <v/>
      </c>
    </row>
    <row r="495" spans="1:12">
      <c r="A495" s="112">
        <v>484</v>
      </c>
      <c r="B495" s="134" t="str">
        <f t="shared" ca="1" si="21"/>
        <v/>
      </c>
      <c r="C495" s="109" t="str">
        <f t="shared" ca="1" si="22"/>
        <v/>
      </c>
      <c r="D495" s="101" t="str">
        <f ca="1">IF(ISERROR(OFFSET('HARGA SATUAN'!$D$6,MATCH(C495,'HARGA SATUAN'!$C$7:$C$1492,0),0)),"",OFFSET('HARGA SATUAN'!$D$6,MATCH(C495,'HARGA SATUAN'!$C$7:$C$1492,0),0))</f>
        <v/>
      </c>
      <c r="E495" s="101">
        <f ca="1">IF(B495="+","Unit",IF(ISERROR(OFFSET('HARGA SATUAN'!$E$6,MATCH(C495,'HARGA SATUAN'!$C$7:$C$1492,0),0)),"",OFFSET('HARGA SATUAN'!$E$6,MATCH(C495,'HARGA SATUAN'!$C$7:$C$1492,0),0)))</f>
        <v>0</v>
      </c>
      <c r="F495" s="138" t="str">
        <f t="shared" ca="1" si="23"/>
        <v/>
      </c>
      <c r="G495" s="41">
        <f ca="1">IF(ISERROR(OFFSET('HARGA SATUAN'!$I$6,MATCH(C495,'HARGA SATUAN'!$C$7:$C$1492,0),0)),"",OFFSET('HARGA SATUAN'!$I$6,MATCH(C495,'HARGA SATUAN'!$C$7:$C$1492,0),0))</f>
        <v>0</v>
      </c>
      <c r="H495" s="136" t="str">
        <f ca="1">IF(B495="","",#REF!)</f>
        <v/>
      </c>
      <c r="I495" s="136" t="str">
        <f ca="1">IF(B495="","",#REF!)</f>
        <v/>
      </c>
      <c r="J495" s="136" t="str">
        <f ca="1">IF(B495="","",#REF!)</f>
        <v/>
      </c>
      <c r="K495" s="136" t="str">
        <f ca="1">IF(B495="","",#REF!)</f>
        <v/>
      </c>
      <c r="L495" s="136" t="str">
        <f ca="1">IF(C495="","",#REF!)</f>
        <v/>
      </c>
    </row>
    <row r="496" spans="1:12">
      <c r="A496" s="112">
        <v>485</v>
      </c>
      <c r="B496" s="134" t="str">
        <f t="shared" ca="1" si="21"/>
        <v/>
      </c>
      <c r="C496" s="109" t="str">
        <f t="shared" ca="1" si="22"/>
        <v/>
      </c>
      <c r="D496" s="101" t="str">
        <f ca="1">IF(ISERROR(OFFSET('HARGA SATUAN'!$D$6,MATCH(C496,'HARGA SATUAN'!$C$7:$C$1492,0),0)),"",OFFSET('HARGA SATUAN'!$D$6,MATCH(C496,'HARGA SATUAN'!$C$7:$C$1492,0),0))</f>
        <v/>
      </c>
      <c r="E496" s="101">
        <f ca="1">IF(B496="+","Unit",IF(ISERROR(OFFSET('HARGA SATUAN'!$E$6,MATCH(C496,'HARGA SATUAN'!$C$7:$C$1492,0),0)),"",OFFSET('HARGA SATUAN'!$E$6,MATCH(C496,'HARGA SATUAN'!$C$7:$C$1492,0),0)))</f>
        <v>0</v>
      </c>
      <c r="F496" s="138" t="str">
        <f t="shared" ca="1" si="23"/>
        <v/>
      </c>
      <c r="G496" s="41">
        <f ca="1">IF(ISERROR(OFFSET('HARGA SATUAN'!$I$6,MATCH(C496,'HARGA SATUAN'!$C$7:$C$1492,0),0)),"",OFFSET('HARGA SATUAN'!$I$6,MATCH(C496,'HARGA SATUAN'!$C$7:$C$1492,0),0))</f>
        <v>0</v>
      </c>
      <c r="H496" s="136" t="str">
        <f ca="1">IF(B496="","",#REF!)</f>
        <v/>
      </c>
      <c r="I496" s="136" t="str">
        <f ca="1">IF(B496="","",#REF!)</f>
        <v/>
      </c>
      <c r="J496" s="136" t="str">
        <f ca="1">IF(B496="","",#REF!)</f>
        <v/>
      </c>
      <c r="K496" s="136" t="str">
        <f ca="1">IF(B496="","",#REF!)</f>
        <v/>
      </c>
      <c r="L496" s="136" t="str">
        <f ca="1">IF(C496="","",#REF!)</f>
        <v/>
      </c>
    </row>
    <row r="497" spans="1:12">
      <c r="A497" s="112">
        <v>486</v>
      </c>
      <c r="B497" s="134" t="str">
        <f t="shared" ca="1" si="21"/>
        <v/>
      </c>
      <c r="C497" s="109" t="str">
        <f t="shared" ca="1" si="22"/>
        <v/>
      </c>
      <c r="D497" s="101" t="str">
        <f ca="1">IF(ISERROR(OFFSET('HARGA SATUAN'!$D$6,MATCH(C497,'HARGA SATUAN'!$C$7:$C$1492,0),0)),"",OFFSET('HARGA SATUAN'!$D$6,MATCH(C497,'HARGA SATUAN'!$C$7:$C$1492,0),0))</f>
        <v/>
      </c>
      <c r="E497" s="101">
        <f ca="1">IF(B497="+","Unit",IF(ISERROR(OFFSET('HARGA SATUAN'!$E$6,MATCH(C497,'HARGA SATUAN'!$C$7:$C$1492,0),0)),"",OFFSET('HARGA SATUAN'!$E$6,MATCH(C497,'HARGA SATUAN'!$C$7:$C$1492,0),0)))</f>
        <v>0</v>
      </c>
      <c r="F497" s="138" t="str">
        <f t="shared" ca="1" si="23"/>
        <v/>
      </c>
      <c r="G497" s="41">
        <f ca="1">IF(ISERROR(OFFSET('HARGA SATUAN'!$I$6,MATCH(C497,'HARGA SATUAN'!$C$7:$C$1492,0),0)),"",OFFSET('HARGA SATUAN'!$I$6,MATCH(C497,'HARGA SATUAN'!$C$7:$C$1492,0),0))</f>
        <v>0</v>
      </c>
      <c r="H497" s="136" t="str">
        <f ca="1">IF(B497="","",#REF!)</f>
        <v/>
      </c>
      <c r="I497" s="136" t="str">
        <f ca="1">IF(B497="","",#REF!)</f>
        <v/>
      </c>
      <c r="J497" s="136" t="str">
        <f ca="1">IF(B497="","",#REF!)</f>
        <v/>
      </c>
      <c r="K497" s="136" t="str">
        <f ca="1">IF(B497="","",#REF!)</f>
        <v/>
      </c>
      <c r="L497" s="136" t="str">
        <f ca="1">IF(C497="","",#REF!)</f>
        <v/>
      </c>
    </row>
    <row r="498" spans="1:12">
      <c r="A498" s="112">
        <v>487</v>
      </c>
      <c r="B498" s="134" t="str">
        <f t="shared" ca="1" si="21"/>
        <v/>
      </c>
      <c r="C498" s="109" t="str">
        <f t="shared" ca="1" si="22"/>
        <v/>
      </c>
      <c r="D498" s="101" t="str">
        <f ca="1">IF(ISERROR(OFFSET('HARGA SATUAN'!$D$6,MATCH(C498,'HARGA SATUAN'!$C$7:$C$1492,0),0)),"",OFFSET('HARGA SATUAN'!$D$6,MATCH(C498,'HARGA SATUAN'!$C$7:$C$1492,0),0))</f>
        <v/>
      </c>
      <c r="E498" s="101">
        <f ca="1">IF(B498="+","Unit",IF(ISERROR(OFFSET('HARGA SATUAN'!$E$6,MATCH(C498,'HARGA SATUAN'!$C$7:$C$1492,0),0)),"",OFFSET('HARGA SATUAN'!$E$6,MATCH(C498,'HARGA SATUAN'!$C$7:$C$1492,0),0)))</f>
        <v>0</v>
      </c>
      <c r="F498" s="138" t="str">
        <f t="shared" ca="1" si="23"/>
        <v/>
      </c>
      <c r="G498" s="41">
        <f ca="1">IF(ISERROR(OFFSET('HARGA SATUAN'!$I$6,MATCH(C498,'HARGA SATUAN'!$C$7:$C$1492,0),0)),"",OFFSET('HARGA SATUAN'!$I$6,MATCH(C498,'HARGA SATUAN'!$C$7:$C$1492,0),0))</f>
        <v>0</v>
      </c>
      <c r="H498" s="136" t="str">
        <f ca="1">IF(B498="","",#REF!)</f>
        <v/>
      </c>
      <c r="I498" s="136" t="str">
        <f ca="1">IF(B498="","",#REF!)</f>
        <v/>
      </c>
      <c r="J498" s="136" t="str">
        <f ca="1">IF(B498="","",#REF!)</f>
        <v/>
      </c>
      <c r="K498" s="136" t="str">
        <f ca="1">IF(B498="","",#REF!)</f>
        <v/>
      </c>
      <c r="L498" s="136" t="str">
        <f ca="1">IF(C498="","",#REF!)</f>
        <v/>
      </c>
    </row>
    <row r="499" spans="1:12">
      <c r="A499" s="112">
        <v>488</v>
      </c>
      <c r="B499" s="134" t="str">
        <f t="shared" ca="1" si="21"/>
        <v/>
      </c>
      <c r="C499" s="109" t="str">
        <f t="shared" ca="1" si="22"/>
        <v/>
      </c>
      <c r="D499" s="101" t="str">
        <f ca="1">IF(ISERROR(OFFSET('HARGA SATUAN'!$D$6,MATCH(C499,'HARGA SATUAN'!$C$7:$C$1492,0),0)),"",OFFSET('HARGA SATUAN'!$D$6,MATCH(C499,'HARGA SATUAN'!$C$7:$C$1492,0),0))</f>
        <v/>
      </c>
      <c r="E499" s="101">
        <f ca="1">IF(B499="+","Unit",IF(ISERROR(OFFSET('HARGA SATUAN'!$E$6,MATCH(C499,'HARGA SATUAN'!$C$7:$C$1492,0),0)),"",OFFSET('HARGA SATUAN'!$E$6,MATCH(C499,'HARGA SATUAN'!$C$7:$C$1492,0),0)))</f>
        <v>0</v>
      </c>
      <c r="F499" s="138" t="str">
        <f t="shared" ca="1" si="23"/>
        <v/>
      </c>
      <c r="G499" s="41">
        <f ca="1">IF(ISERROR(OFFSET('HARGA SATUAN'!$I$6,MATCH(C499,'HARGA SATUAN'!$C$7:$C$1492,0),0)),"",OFFSET('HARGA SATUAN'!$I$6,MATCH(C499,'HARGA SATUAN'!$C$7:$C$1492,0),0))</f>
        <v>0</v>
      </c>
      <c r="H499" s="136" t="str">
        <f ca="1">IF(B499="","",#REF!)</f>
        <v/>
      </c>
      <c r="I499" s="136" t="str">
        <f ca="1">IF(B499="","",#REF!)</f>
        <v/>
      </c>
      <c r="J499" s="136" t="str">
        <f ca="1">IF(B499="","",#REF!)</f>
        <v/>
      </c>
      <c r="K499" s="136" t="str">
        <f ca="1">IF(B499="","",#REF!)</f>
        <v/>
      </c>
      <c r="L499" s="136" t="str">
        <f ca="1">IF(C499="","",#REF!)</f>
        <v/>
      </c>
    </row>
    <row r="500" spans="1:12">
      <c r="A500" s="112">
        <v>489</v>
      </c>
      <c r="B500" s="134" t="str">
        <f t="shared" ca="1" si="21"/>
        <v/>
      </c>
      <c r="C500" s="109" t="str">
        <f t="shared" ca="1" si="22"/>
        <v/>
      </c>
      <c r="D500" s="101" t="str">
        <f ca="1">IF(ISERROR(OFFSET('HARGA SATUAN'!$D$6,MATCH(C500,'HARGA SATUAN'!$C$7:$C$1492,0),0)),"",OFFSET('HARGA SATUAN'!$D$6,MATCH(C500,'HARGA SATUAN'!$C$7:$C$1492,0),0))</f>
        <v/>
      </c>
      <c r="E500" s="101">
        <f ca="1">IF(B500="+","Unit",IF(ISERROR(OFFSET('HARGA SATUAN'!$E$6,MATCH(C500,'HARGA SATUAN'!$C$7:$C$1492,0),0)),"",OFFSET('HARGA SATUAN'!$E$6,MATCH(C500,'HARGA SATUAN'!$C$7:$C$1492,0),0)))</f>
        <v>0</v>
      </c>
      <c r="F500" s="138" t="str">
        <f t="shared" ca="1" si="23"/>
        <v/>
      </c>
      <c r="G500" s="41">
        <f ca="1">IF(ISERROR(OFFSET('HARGA SATUAN'!$I$6,MATCH(C500,'HARGA SATUAN'!$C$7:$C$1492,0),0)),"",OFFSET('HARGA SATUAN'!$I$6,MATCH(C500,'HARGA SATUAN'!$C$7:$C$1492,0),0))</f>
        <v>0</v>
      </c>
      <c r="H500" s="136" t="str">
        <f ca="1">IF(B500="","",#REF!)</f>
        <v/>
      </c>
      <c r="I500" s="136" t="str">
        <f ca="1">IF(B500="","",#REF!)</f>
        <v/>
      </c>
      <c r="J500" s="136" t="str">
        <f ca="1">IF(B500="","",#REF!)</f>
        <v/>
      </c>
      <c r="K500" s="136" t="str">
        <f ca="1">IF(B500="","",#REF!)</f>
        <v/>
      </c>
      <c r="L500" s="136" t="str">
        <f ca="1">IF(C500="","",#REF!)</f>
        <v/>
      </c>
    </row>
    <row r="501" spans="1:12">
      <c r="A501" s="112">
        <v>490</v>
      </c>
      <c r="B501" s="134" t="str">
        <f t="shared" ca="1" si="21"/>
        <v/>
      </c>
      <c r="C501" s="109" t="str">
        <f t="shared" ca="1" si="22"/>
        <v/>
      </c>
      <c r="D501" s="101" t="str">
        <f ca="1">IF(ISERROR(OFFSET('HARGA SATUAN'!$D$6,MATCH(C501,'HARGA SATUAN'!$C$7:$C$1492,0),0)),"",OFFSET('HARGA SATUAN'!$D$6,MATCH(C501,'HARGA SATUAN'!$C$7:$C$1492,0),0))</f>
        <v/>
      </c>
      <c r="E501" s="101">
        <f ca="1">IF(B501="+","Unit",IF(ISERROR(OFFSET('HARGA SATUAN'!$E$6,MATCH(C501,'HARGA SATUAN'!$C$7:$C$1492,0),0)),"",OFFSET('HARGA SATUAN'!$E$6,MATCH(C501,'HARGA SATUAN'!$C$7:$C$1492,0),0)))</f>
        <v>0</v>
      </c>
      <c r="F501" s="138" t="str">
        <f t="shared" ca="1" si="23"/>
        <v/>
      </c>
      <c r="G501" s="41">
        <f ca="1">IF(ISERROR(OFFSET('HARGA SATUAN'!$I$6,MATCH(C501,'HARGA SATUAN'!$C$7:$C$1492,0),0)),"",OFFSET('HARGA SATUAN'!$I$6,MATCH(C501,'HARGA SATUAN'!$C$7:$C$1492,0),0))</f>
        <v>0</v>
      </c>
      <c r="H501" s="136" t="str">
        <f ca="1">IF(B501="","",#REF!)</f>
        <v/>
      </c>
      <c r="I501" s="136" t="str">
        <f ca="1">IF(B501="","",#REF!)</f>
        <v/>
      </c>
      <c r="J501" s="136" t="str">
        <f ca="1">IF(B501="","",#REF!)</f>
        <v/>
      </c>
      <c r="K501" s="136" t="str">
        <f ca="1">IF(B501="","",#REF!)</f>
        <v/>
      </c>
      <c r="L501" s="136" t="str">
        <f ca="1">IF(C501="","",#REF!)</f>
        <v/>
      </c>
    </row>
    <row r="502" spans="1:12">
      <c r="A502" s="112">
        <v>491</v>
      </c>
      <c r="B502" s="134" t="str">
        <f t="shared" ca="1" si="21"/>
        <v/>
      </c>
      <c r="C502" s="109" t="str">
        <f t="shared" ca="1" si="22"/>
        <v/>
      </c>
      <c r="D502" s="101" t="str">
        <f ca="1">IF(ISERROR(OFFSET('HARGA SATUAN'!$D$6,MATCH(C502,'HARGA SATUAN'!$C$7:$C$1492,0),0)),"",OFFSET('HARGA SATUAN'!$D$6,MATCH(C502,'HARGA SATUAN'!$C$7:$C$1492,0),0))</f>
        <v/>
      </c>
      <c r="E502" s="101">
        <f ca="1">IF(B502="+","Unit",IF(ISERROR(OFFSET('HARGA SATUAN'!$E$6,MATCH(C502,'HARGA SATUAN'!$C$7:$C$1492,0),0)),"",OFFSET('HARGA SATUAN'!$E$6,MATCH(C502,'HARGA SATUAN'!$C$7:$C$1492,0),0)))</f>
        <v>0</v>
      </c>
      <c r="F502" s="138" t="str">
        <f t="shared" ca="1" si="23"/>
        <v/>
      </c>
      <c r="G502" s="41">
        <f ca="1">IF(ISERROR(OFFSET('HARGA SATUAN'!$I$6,MATCH(C502,'HARGA SATUAN'!$C$7:$C$1492,0),0)),"",OFFSET('HARGA SATUAN'!$I$6,MATCH(C502,'HARGA SATUAN'!$C$7:$C$1492,0),0))</f>
        <v>0</v>
      </c>
      <c r="H502" s="136" t="str">
        <f ca="1">IF(B502="","",#REF!)</f>
        <v/>
      </c>
      <c r="I502" s="136" t="str">
        <f ca="1">IF(B502="","",#REF!)</f>
        <v/>
      </c>
      <c r="J502" s="136" t="str">
        <f ca="1">IF(B502="","",#REF!)</f>
        <v/>
      </c>
      <c r="K502" s="136" t="str">
        <f ca="1">IF(B502="","",#REF!)</f>
        <v/>
      </c>
      <c r="L502" s="136" t="str">
        <f ca="1">IF(C502="","",#REF!)</f>
        <v/>
      </c>
    </row>
    <row r="503" spans="1:12">
      <c r="A503" s="112">
        <v>492</v>
      </c>
      <c r="B503" s="134" t="str">
        <f t="shared" ca="1" si="21"/>
        <v/>
      </c>
      <c r="C503" s="109" t="str">
        <f t="shared" ca="1" si="22"/>
        <v/>
      </c>
      <c r="D503" s="101" t="str">
        <f ca="1">IF(ISERROR(OFFSET('HARGA SATUAN'!$D$6,MATCH(C503,'HARGA SATUAN'!$C$7:$C$1492,0),0)),"",OFFSET('HARGA SATUAN'!$D$6,MATCH(C503,'HARGA SATUAN'!$C$7:$C$1492,0),0))</f>
        <v/>
      </c>
      <c r="E503" s="101">
        <f ca="1">IF(B503="+","Unit",IF(ISERROR(OFFSET('HARGA SATUAN'!$E$6,MATCH(C503,'HARGA SATUAN'!$C$7:$C$1492,0),0)),"",OFFSET('HARGA SATUAN'!$E$6,MATCH(C503,'HARGA SATUAN'!$C$7:$C$1492,0),0)))</f>
        <v>0</v>
      </c>
      <c r="F503" s="138" t="str">
        <f t="shared" ca="1" si="23"/>
        <v/>
      </c>
      <c r="G503" s="41">
        <f ca="1">IF(ISERROR(OFFSET('HARGA SATUAN'!$I$6,MATCH(C503,'HARGA SATUAN'!$C$7:$C$1492,0),0)),"",OFFSET('HARGA SATUAN'!$I$6,MATCH(C503,'HARGA SATUAN'!$C$7:$C$1492,0),0))</f>
        <v>0</v>
      </c>
      <c r="H503" s="136" t="str">
        <f ca="1">IF(B503="","",#REF!)</f>
        <v/>
      </c>
      <c r="I503" s="136" t="str">
        <f ca="1">IF(B503="","",#REF!)</f>
        <v/>
      </c>
      <c r="J503" s="136" t="str">
        <f ca="1">IF(B503="","",#REF!)</f>
        <v/>
      </c>
      <c r="K503" s="136" t="str">
        <f ca="1">IF(B503="","",#REF!)</f>
        <v/>
      </c>
      <c r="L503" s="136" t="str">
        <f ca="1">IF(C503="","",#REF!)</f>
        <v/>
      </c>
    </row>
    <row r="504" spans="1:12">
      <c r="A504" s="112">
        <v>493</v>
      </c>
      <c r="B504" s="134" t="str">
        <f t="shared" ca="1" si="21"/>
        <v/>
      </c>
      <c r="C504" s="109" t="str">
        <f t="shared" ca="1" si="22"/>
        <v/>
      </c>
      <c r="D504" s="101" t="str">
        <f ca="1">IF(ISERROR(OFFSET('HARGA SATUAN'!$D$6,MATCH(C504,'HARGA SATUAN'!$C$7:$C$1492,0),0)),"",OFFSET('HARGA SATUAN'!$D$6,MATCH(C504,'HARGA SATUAN'!$C$7:$C$1492,0),0))</f>
        <v/>
      </c>
      <c r="E504" s="101">
        <f ca="1">IF(B504="+","Unit",IF(ISERROR(OFFSET('HARGA SATUAN'!$E$6,MATCH(C504,'HARGA SATUAN'!$C$7:$C$1492,0),0)),"",OFFSET('HARGA SATUAN'!$E$6,MATCH(C504,'HARGA SATUAN'!$C$7:$C$1492,0),0)))</f>
        <v>0</v>
      </c>
      <c r="F504" s="138" t="str">
        <f t="shared" ca="1" si="23"/>
        <v/>
      </c>
      <c r="G504" s="41">
        <f ca="1">IF(ISERROR(OFFSET('HARGA SATUAN'!$I$6,MATCH(C504,'HARGA SATUAN'!$C$7:$C$1492,0),0)),"",OFFSET('HARGA SATUAN'!$I$6,MATCH(C504,'HARGA SATUAN'!$C$7:$C$1492,0),0))</f>
        <v>0</v>
      </c>
      <c r="H504" s="136" t="str">
        <f ca="1">IF(B504="","",#REF!)</f>
        <v/>
      </c>
      <c r="I504" s="136" t="str">
        <f ca="1">IF(B504="","",#REF!)</f>
        <v/>
      </c>
      <c r="J504" s="136" t="str">
        <f ca="1">IF(B504="","",#REF!)</f>
        <v/>
      </c>
      <c r="K504" s="136" t="str">
        <f ca="1">IF(B504="","",#REF!)</f>
        <v/>
      </c>
      <c r="L504" s="136" t="str">
        <f ca="1">IF(C504="","",#REF!)</f>
        <v/>
      </c>
    </row>
    <row r="505" spans="1:12">
      <c r="A505" s="112">
        <v>494</v>
      </c>
      <c r="B505" s="134" t="str">
        <f t="shared" ca="1" si="21"/>
        <v/>
      </c>
      <c r="C505" s="109" t="str">
        <f t="shared" ca="1" si="22"/>
        <v/>
      </c>
      <c r="D505" s="101" t="str">
        <f ca="1">IF(ISERROR(OFFSET('HARGA SATUAN'!$D$6,MATCH(C505,'HARGA SATUAN'!$C$7:$C$1492,0),0)),"",OFFSET('HARGA SATUAN'!$D$6,MATCH(C505,'HARGA SATUAN'!$C$7:$C$1492,0),0))</f>
        <v/>
      </c>
      <c r="E505" s="101">
        <f ca="1">IF(B505="+","Unit",IF(ISERROR(OFFSET('HARGA SATUAN'!$E$6,MATCH(C505,'HARGA SATUAN'!$C$7:$C$1492,0),0)),"",OFFSET('HARGA SATUAN'!$E$6,MATCH(C505,'HARGA SATUAN'!$C$7:$C$1492,0),0)))</f>
        <v>0</v>
      </c>
      <c r="F505" s="138" t="str">
        <f t="shared" ca="1" si="23"/>
        <v/>
      </c>
      <c r="G505" s="41">
        <f ca="1">IF(ISERROR(OFFSET('HARGA SATUAN'!$I$6,MATCH(C505,'HARGA SATUAN'!$C$7:$C$1492,0),0)),"",OFFSET('HARGA SATUAN'!$I$6,MATCH(C505,'HARGA SATUAN'!$C$7:$C$1492,0),0))</f>
        <v>0</v>
      </c>
      <c r="H505" s="136" t="str">
        <f ca="1">IF(B505="","",#REF!)</f>
        <v/>
      </c>
      <c r="I505" s="136" t="str">
        <f ca="1">IF(B505="","",#REF!)</f>
        <v/>
      </c>
      <c r="J505" s="136" t="str">
        <f ca="1">IF(B505="","",#REF!)</f>
        <v/>
      </c>
      <c r="K505" s="136" t="str">
        <f ca="1">IF(B505="","",#REF!)</f>
        <v/>
      </c>
      <c r="L505" s="136" t="str">
        <f ca="1">IF(C505="","",#REF!)</f>
        <v/>
      </c>
    </row>
    <row r="506" spans="1:12">
      <c r="A506" s="112">
        <v>495</v>
      </c>
      <c r="B506" s="134" t="str">
        <f t="shared" ca="1" si="21"/>
        <v/>
      </c>
      <c r="C506" s="109" t="str">
        <f t="shared" ca="1" si="22"/>
        <v/>
      </c>
      <c r="D506" s="101" t="str">
        <f ca="1">IF(ISERROR(OFFSET('HARGA SATUAN'!$D$6,MATCH(C506,'HARGA SATUAN'!$C$7:$C$1492,0),0)),"",OFFSET('HARGA SATUAN'!$D$6,MATCH(C506,'HARGA SATUAN'!$C$7:$C$1492,0),0))</f>
        <v/>
      </c>
      <c r="E506" s="101">
        <f ca="1">IF(B506="+","Unit",IF(ISERROR(OFFSET('HARGA SATUAN'!$E$6,MATCH(C506,'HARGA SATUAN'!$C$7:$C$1492,0),0)),"",OFFSET('HARGA SATUAN'!$E$6,MATCH(C506,'HARGA SATUAN'!$C$7:$C$1492,0),0)))</f>
        <v>0</v>
      </c>
      <c r="F506" s="138" t="str">
        <f t="shared" ca="1" si="23"/>
        <v/>
      </c>
      <c r="G506" s="41">
        <f ca="1">IF(ISERROR(OFFSET('HARGA SATUAN'!$I$6,MATCH(C506,'HARGA SATUAN'!$C$7:$C$1492,0),0)),"",OFFSET('HARGA SATUAN'!$I$6,MATCH(C506,'HARGA SATUAN'!$C$7:$C$1492,0),0))</f>
        <v>0</v>
      </c>
      <c r="H506" s="136" t="str">
        <f ca="1">IF(B506="","",#REF!)</f>
        <v/>
      </c>
      <c r="I506" s="136" t="str">
        <f ca="1">IF(B506="","",#REF!)</f>
        <v/>
      </c>
      <c r="J506" s="136" t="str">
        <f ca="1">IF(B506="","",#REF!)</f>
        <v/>
      </c>
      <c r="K506" s="136" t="str">
        <f ca="1">IF(B506="","",#REF!)</f>
        <v/>
      </c>
      <c r="L506" s="136" t="str">
        <f ca="1">IF(C506="","",#REF!)</f>
        <v/>
      </c>
    </row>
    <row r="507" spans="1:12">
      <c r="A507" s="112">
        <v>496</v>
      </c>
      <c r="B507" s="134" t="str">
        <f t="shared" ca="1" si="21"/>
        <v/>
      </c>
      <c r="C507" s="109" t="str">
        <f t="shared" ca="1" si="22"/>
        <v/>
      </c>
      <c r="D507" s="101" t="str">
        <f ca="1">IF(ISERROR(OFFSET('HARGA SATUAN'!$D$6,MATCH(C507,'HARGA SATUAN'!$C$7:$C$1492,0),0)),"",OFFSET('HARGA SATUAN'!$D$6,MATCH(C507,'HARGA SATUAN'!$C$7:$C$1492,0),0))</f>
        <v/>
      </c>
      <c r="E507" s="101">
        <f ca="1">IF(B507="+","Unit",IF(ISERROR(OFFSET('HARGA SATUAN'!$E$6,MATCH(C507,'HARGA SATUAN'!$C$7:$C$1492,0),0)),"",OFFSET('HARGA SATUAN'!$E$6,MATCH(C507,'HARGA SATUAN'!$C$7:$C$1492,0),0)))</f>
        <v>0</v>
      </c>
      <c r="F507" s="138" t="str">
        <f t="shared" ca="1" si="23"/>
        <v/>
      </c>
      <c r="G507" s="41">
        <f ca="1">IF(ISERROR(OFFSET('HARGA SATUAN'!$I$6,MATCH(C507,'HARGA SATUAN'!$C$7:$C$1492,0),0)),"",OFFSET('HARGA SATUAN'!$I$6,MATCH(C507,'HARGA SATUAN'!$C$7:$C$1492,0),0))</f>
        <v>0</v>
      </c>
      <c r="H507" s="136" t="str">
        <f ca="1">IF(B507="","",#REF!)</f>
        <v/>
      </c>
      <c r="I507" s="136" t="str">
        <f ca="1">IF(B507="","",#REF!)</f>
        <v/>
      </c>
      <c r="J507" s="136" t="str">
        <f ca="1">IF(B507="","",#REF!)</f>
        <v/>
      </c>
      <c r="K507" s="136" t="str">
        <f ca="1">IF(B507="","",#REF!)</f>
        <v/>
      </c>
      <c r="L507" s="136" t="str">
        <f ca="1">IF(C507="","",#REF!)</f>
        <v/>
      </c>
    </row>
    <row r="508" spans="1:12">
      <c r="A508" s="112">
        <v>497</v>
      </c>
      <c r="B508" s="134" t="str">
        <f t="shared" ca="1" si="21"/>
        <v/>
      </c>
      <c r="C508" s="109" t="str">
        <f t="shared" ca="1" si="22"/>
        <v/>
      </c>
      <c r="D508" s="101" t="str">
        <f ca="1">IF(ISERROR(OFFSET('HARGA SATUAN'!$D$6,MATCH(C508,'HARGA SATUAN'!$C$7:$C$1492,0),0)),"",OFFSET('HARGA SATUAN'!$D$6,MATCH(C508,'HARGA SATUAN'!$C$7:$C$1492,0),0))</f>
        <v/>
      </c>
      <c r="E508" s="101">
        <f ca="1">IF(B508="+","Unit",IF(ISERROR(OFFSET('HARGA SATUAN'!$E$6,MATCH(C508,'HARGA SATUAN'!$C$7:$C$1492,0),0)),"",OFFSET('HARGA SATUAN'!$E$6,MATCH(C508,'HARGA SATUAN'!$C$7:$C$1492,0),0)))</f>
        <v>0</v>
      </c>
      <c r="F508" s="138" t="str">
        <f t="shared" ca="1" si="23"/>
        <v/>
      </c>
      <c r="G508" s="41">
        <f ca="1">IF(ISERROR(OFFSET('HARGA SATUAN'!$I$6,MATCH(C508,'HARGA SATUAN'!$C$7:$C$1492,0),0)),"",OFFSET('HARGA SATUAN'!$I$6,MATCH(C508,'HARGA SATUAN'!$C$7:$C$1492,0),0))</f>
        <v>0</v>
      </c>
      <c r="H508" s="136" t="str">
        <f ca="1">IF(B508="","",#REF!)</f>
        <v/>
      </c>
      <c r="I508" s="136" t="str">
        <f ca="1">IF(B508="","",#REF!)</f>
        <v/>
      </c>
      <c r="J508" s="136" t="str">
        <f ca="1">IF(B508="","",#REF!)</f>
        <v/>
      </c>
      <c r="K508" s="136" t="str">
        <f ca="1">IF(B508="","",#REF!)</f>
        <v/>
      </c>
      <c r="L508" s="136" t="str">
        <f ca="1">IF(C508="","",#REF!)</f>
        <v/>
      </c>
    </row>
    <row r="509" spans="1:12">
      <c r="A509" s="112">
        <v>498</v>
      </c>
      <c r="B509" s="134" t="str">
        <f t="shared" ca="1" si="21"/>
        <v/>
      </c>
      <c r="C509" s="109" t="str">
        <f t="shared" ca="1" si="22"/>
        <v/>
      </c>
      <c r="D509" s="101" t="str">
        <f ca="1">IF(ISERROR(OFFSET('HARGA SATUAN'!$D$6,MATCH(C509,'HARGA SATUAN'!$C$7:$C$1492,0),0)),"",OFFSET('HARGA SATUAN'!$D$6,MATCH(C509,'HARGA SATUAN'!$C$7:$C$1492,0),0))</f>
        <v/>
      </c>
      <c r="E509" s="101">
        <f ca="1">IF(B509="+","Unit",IF(ISERROR(OFFSET('HARGA SATUAN'!$E$6,MATCH(C509,'HARGA SATUAN'!$C$7:$C$1492,0),0)),"",OFFSET('HARGA SATUAN'!$E$6,MATCH(C509,'HARGA SATUAN'!$C$7:$C$1492,0),0)))</f>
        <v>0</v>
      </c>
      <c r="F509" s="138" t="str">
        <f t="shared" ca="1" si="23"/>
        <v/>
      </c>
      <c r="G509" s="41">
        <f ca="1">IF(ISERROR(OFFSET('HARGA SATUAN'!$I$6,MATCH(C509,'HARGA SATUAN'!$C$7:$C$1492,0),0)),"",OFFSET('HARGA SATUAN'!$I$6,MATCH(C509,'HARGA SATUAN'!$C$7:$C$1492,0),0))</f>
        <v>0</v>
      </c>
      <c r="H509" s="136" t="str">
        <f ca="1">IF(B509="","",#REF!)</f>
        <v/>
      </c>
      <c r="I509" s="136" t="str">
        <f ca="1">IF(B509="","",#REF!)</f>
        <v/>
      </c>
      <c r="J509" s="136" t="str">
        <f ca="1">IF(B509="","",#REF!)</f>
        <v/>
      </c>
      <c r="K509" s="136" t="str">
        <f ca="1">IF(B509="","",#REF!)</f>
        <v/>
      </c>
      <c r="L509" s="136" t="str">
        <f ca="1">IF(C509="","",#REF!)</f>
        <v/>
      </c>
    </row>
    <row r="510" spans="1:12">
      <c r="A510" s="112">
        <v>499</v>
      </c>
      <c r="B510" s="134" t="str">
        <f t="shared" ca="1" si="21"/>
        <v/>
      </c>
      <c r="C510" s="109" t="str">
        <f t="shared" ca="1" si="22"/>
        <v/>
      </c>
      <c r="D510" s="101" t="str">
        <f ca="1">IF(ISERROR(OFFSET('HARGA SATUAN'!$D$6,MATCH(C510,'HARGA SATUAN'!$C$7:$C$1492,0),0)),"",OFFSET('HARGA SATUAN'!$D$6,MATCH(C510,'HARGA SATUAN'!$C$7:$C$1492,0),0))</f>
        <v/>
      </c>
      <c r="E510" s="101">
        <f ca="1">IF(B510="+","Unit",IF(ISERROR(OFFSET('HARGA SATUAN'!$E$6,MATCH(C510,'HARGA SATUAN'!$C$7:$C$1492,0),0)),"",OFFSET('HARGA SATUAN'!$E$6,MATCH(C510,'HARGA SATUAN'!$C$7:$C$1492,0),0)))</f>
        <v>0</v>
      </c>
      <c r="F510" s="138" t="str">
        <f t="shared" ca="1" si="23"/>
        <v/>
      </c>
      <c r="G510" s="41">
        <f ca="1">IF(ISERROR(OFFSET('HARGA SATUAN'!$I$6,MATCH(C510,'HARGA SATUAN'!$C$7:$C$1492,0),0)),"",OFFSET('HARGA SATUAN'!$I$6,MATCH(C510,'HARGA SATUAN'!$C$7:$C$1492,0),0))</f>
        <v>0</v>
      </c>
      <c r="H510" s="136" t="str">
        <f ca="1">IF(B510="","",#REF!)</f>
        <v/>
      </c>
      <c r="I510" s="136" t="str">
        <f ca="1">IF(B510="","",#REF!)</f>
        <v/>
      </c>
      <c r="J510" s="136" t="str">
        <f ca="1">IF(B510="","",#REF!)</f>
        <v/>
      </c>
      <c r="K510" s="136" t="str">
        <f ca="1">IF(B510="","",#REF!)</f>
        <v/>
      </c>
      <c r="L510" s="136" t="str">
        <f ca="1">IF(C510="","",#REF!)</f>
        <v/>
      </c>
    </row>
    <row r="511" spans="1:12">
      <c r="A511" s="112">
        <v>500</v>
      </c>
      <c r="B511" s="134" t="str">
        <f t="shared" ca="1" si="21"/>
        <v/>
      </c>
      <c r="C511" s="109" t="str">
        <f t="shared" ca="1" si="22"/>
        <v/>
      </c>
      <c r="D511" s="101" t="str">
        <f ca="1">IF(ISERROR(OFFSET('HARGA SATUAN'!$D$6,MATCH(C511,'HARGA SATUAN'!$C$7:$C$1492,0),0)),"",OFFSET('HARGA SATUAN'!$D$6,MATCH(C511,'HARGA SATUAN'!$C$7:$C$1492,0),0))</f>
        <v/>
      </c>
      <c r="E511" s="101">
        <f ca="1">IF(B511="+","Unit",IF(ISERROR(OFFSET('HARGA SATUAN'!$E$6,MATCH(C511,'HARGA SATUAN'!$C$7:$C$1492,0),0)),"",OFFSET('HARGA SATUAN'!$E$6,MATCH(C511,'HARGA SATUAN'!$C$7:$C$1492,0),0)))</f>
        <v>0</v>
      </c>
      <c r="F511" s="138" t="str">
        <f t="shared" ca="1" si="23"/>
        <v/>
      </c>
      <c r="G511" s="41">
        <f ca="1">IF(ISERROR(OFFSET('HARGA SATUAN'!$I$6,MATCH(C511,'HARGA SATUAN'!$C$7:$C$1492,0),0)),"",OFFSET('HARGA SATUAN'!$I$6,MATCH(C511,'HARGA SATUAN'!$C$7:$C$1492,0),0))</f>
        <v>0</v>
      </c>
      <c r="H511" s="136" t="str">
        <f ca="1">IF(B511="","",#REF!)</f>
        <v/>
      </c>
      <c r="I511" s="136" t="str">
        <f ca="1">IF(B511="","",#REF!)</f>
        <v/>
      </c>
      <c r="J511" s="136" t="str">
        <f ca="1">IF(B511="","",#REF!)</f>
        <v/>
      </c>
      <c r="K511" s="136" t="str">
        <f ca="1">IF(B511="","",#REF!)</f>
        <v/>
      </c>
      <c r="L511" s="136" t="str">
        <f ca="1">IF(C511="","",#REF!)</f>
        <v/>
      </c>
    </row>
    <row r="512" spans="1:12">
      <c r="A512" s="112">
        <v>501</v>
      </c>
      <c r="B512" s="134" t="str">
        <f t="shared" ca="1" si="21"/>
        <v/>
      </c>
      <c r="C512" s="109" t="str">
        <f t="shared" ca="1" si="22"/>
        <v/>
      </c>
      <c r="D512" s="101" t="str">
        <f ca="1">IF(ISERROR(OFFSET('HARGA SATUAN'!$D$6,MATCH(C512,'HARGA SATUAN'!$C$7:$C$1492,0),0)),"",OFFSET('HARGA SATUAN'!$D$6,MATCH(C512,'HARGA SATUAN'!$C$7:$C$1492,0),0))</f>
        <v/>
      </c>
      <c r="E512" s="101">
        <f ca="1">IF(B512="+","Unit",IF(ISERROR(OFFSET('HARGA SATUAN'!$E$6,MATCH(C512,'HARGA SATUAN'!$C$7:$C$1492,0),0)),"",OFFSET('HARGA SATUAN'!$E$6,MATCH(C512,'HARGA SATUAN'!$C$7:$C$1492,0),0)))</f>
        <v>0</v>
      </c>
      <c r="F512" s="138" t="str">
        <f t="shared" ca="1" si="23"/>
        <v/>
      </c>
      <c r="G512" s="41">
        <f ca="1">IF(ISERROR(OFFSET('HARGA SATUAN'!$I$6,MATCH(C512,'HARGA SATUAN'!$C$7:$C$1492,0),0)),"",OFFSET('HARGA SATUAN'!$I$6,MATCH(C512,'HARGA SATUAN'!$C$7:$C$1492,0),0))</f>
        <v>0</v>
      </c>
      <c r="H512" s="136" t="str">
        <f ca="1">IF(B512="","",#REF!)</f>
        <v/>
      </c>
      <c r="I512" s="136" t="str">
        <f ca="1">IF(B512="","",#REF!)</f>
        <v/>
      </c>
      <c r="J512" s="136" t="str">
        <f ca="1">IF(B512="","",#REF!)</f>
        <v/>
      </c>
      <c r="K512" s="136" t="str">
        <f ca="1">IF(B512="","",#REF!)</f>
        <v/>
      </c>
      <c r="L512" s="136" t="str">
        <f ca="1">IF(C512="","",#REF!)</f>
        <v/>
      </c>
    </row>
    <row r="513" spans="1:12">
      <c r="A513" s="112">
        <v>502</v>
      </c>
      <c r="B513" s="134" t="str">
        <f t="shared" ca="1" si="21"/>
        <v/>
      </c>
      <c r="C513" s="109" t="str">
        <f t="shared" ca="1" si="22"/>
        <v/>
      </c>
      <c r="D513" s="101" t="str">
        <f ca="1">IF(ISERROR(OFFSET('HARGA SATUAN'!$D$6,MATCH(C513,'HARGA SATUAN'!$C$7:$C$1492,0),0)),"",OFFSET('HARGA SATUAN'!$D$6,MATCH(C513,'HARGA SATUAN'!$C$7:$C$1492,0),0))</f>
        <v/>
      </c>
      <c r="E513" s="101">
        <f ca="1">IF(B513="+","Unit",IF(ISERROR(OFFSET('HARGA SATUAN'!$E$6,MATCH(C513,'HARGA SATUAN'!$C$7:$C$1492,0),0)),"",OFFSET('HARGA SATUAN'!$E$6,MATCH(C513,'HARGA SATUAN'!$C$7:$C$1492,0),0)))</f>
        <v>0</v>
      </c>
      <c r="F513" s="138" t="str">
        <f t="shared" ca="1" si="23"/>
        <v/>
      </c>
      <c r="G513" s="41">
        <f ca="1">IF(ISERROR(OFFSET('HARGA SATUAN'!$I$6,MATCH(C513,'HARGA SATUAN'!$C$7:$C$1492,0),0)),"",OFFSET('HARGA SATUAN'!$I$6,MATCH(C513,'HARGA SATUAN'!$C$7:$C$1492,0),0))</f>
        <v>0</v>
      </c>
      <c r="H513" s="136" t="str">
        <f ca="1">IF(B513="","",#REF!)</f>
        <v/>
      </c>
      <c r="I513" s="136" t="str">
        <f ca="1">IF(B513="","",#REF!)</f>
        <v/>
      </c>
      <c r="J513" s="136" t="str">
        <f ca="1">IF(B513="","",#REF!)</f>
        <v/>
      </c>
      <c r="K513" s="136" t="str">
        <f ca="1">IF(B513="","",#REF!)</f>
        <v/>
      </c>
      <c r="L513" s="136" t="str">
        <f ca="1">IF(C513="","",#REF!)</f>
        <v/>
      </c>
    </row>
    <row r="514" spans="1:12">
      <c r="A514" s="112">
        <v>503</v>
      </c>
      <c r="B514" s="134" t="str">
        <f t="shared" ca="1" si="21"/>
        <v/>
      </c>
      <c r="C514" s="109" t="str">
        <f t="shared" ca="1" si="22"/>
        <v/>
      </c>
      <c r="D514" s="101" t="str">
        <f ca="1">IF(ISERROR(OFFSET('HARGA SATUAN'!$D$6,MATCH(C514,'HARGA SATUAN'!$C$7:$C$1492,0),0)),"",OFFSET('HARGA SATUAN'!$D$6,MATCH(C514,'HARGA SATUAN'!$C$7:$C$1492,0),0))</f>
        <v/>
      </c>
      <c r="E514" s="101">
        <f ca="1">IF(B514="+","Unit",IF(ISERROR(OFFSET('HARGA SATUAN'!$E$6,MATCH(C514,'HARGA SATUAN'!$C$7:$C$1492,0),0)),"",OFFSET('HARGA SATUAN'!$E$6,MATCH(C514,'HARGA SATUAN'!$C$7:$C$1492,0),0)))</f>
        <v>0</v>
      </c>
      <c r="F514" s="138" t="str">
        <f t="shared" ca="1" si="23"/>
        <v/>
      </c>
      <c r="G514" s="41">
        <f ca="1">IF(ISERROR(OFFSET('HARGA SATUAN'!$I$6,MATCH(C514,'HARGA SATUAN'!$C$7:$C$1492,0),0)),"",OFFSET('HARGA SATUAN'!$I$6,MATCH(C514,'HARGA SATUAN'!$C$7:$C$1492,0),0))</f>
        <v>0</v>
      </c>
      <c r="H514" s="136" t="str">
        <f ca="1">IF(B514="","",#REF!)</f>
        <v/>
      </c>
      <c r="I514" s="136" t="str">
        <f ca="1">IF(B514="","",#REF!)</f>
        <v/>
      </c>
      <c r="J514" s="136" t="str">
        <f ca="1">IF(B514="","",#REF!)</f>
        <v/>
      </c>
      <c r="K514" s="136" t="str">
        <f ca="1">IF(B514="","",#REF!)</f>
        <v/>
      </c>
      <c r="L514" s="136" t="str">
        <f ca="1">IF(C514="","",#REF!)</f>
        <v/>
      </c>
    </row>
    <row r="515" spans="1:12">
      <c r="A515" s="112">
        <v>504</v>
      </c>
      <c r="B515" s="134" t="str">
        <f t="shared" ca="1" si="21"/>
        <v/>
      </c>
      <c r="C515" s="109" t="str">
        <f t="shared" ca="1" si="22"/>
        <v/>
      </c>
      <c r="D515" s="101" t="str">
        <f ca="1">IF(ISERROR(OFFSET('HARGA SATUAN'!$D$6,MATCH(C515,'HARGA SATUAN'!$C$7:$C$1492,0),0)),"",OFFSET('HARGA SATUAN'!$D$6,MATCH(C515,'HARGA SATUAN'!$C$7:$C$1492,0),0))</f>
        <v/>
      </c>
      <c r="E515" s="101">
        <f ca="1">IF(B515="+","Unit",IF(ISERROR(OFFSET('HARGA SATUAN'!$E$6,MATCH(C515,'HARGA SATUAN'!$C$7:$C$1492,0),0)),"",OFFSET('HARGA SATUAN'!$E$6,MATCH(C515,'HARGA SATUAN'!$C$7:$C$1492,0),0)))</f>
        <v>0</v>
      </c>
      <c r="F515" s="138" t="str">
        <f t="shared" ca="1" si="23"/>
        <v/>
      </c>
      <c r="G515" s="41">
        <f ca="1">IF(ISERROR(OFFSET('HARGA SATUAN'!$I$6,MATCH(C515,'HARGA SATUAN'!$C$7:$C$1492,0),0)),"",OFFSET('HARGA SATUAN'!$I$6,MATCH(C515,'HARGA SATUAN'!$C$7:$C$1492,0),0))</f>
        <v>0</v>
      </c>
      <c r="H515" s="136" t="str">
        <f ca="1">IF(B515="","",#REF!)</f>
        <v/>
      </c>
      <c r="I515" s="136" t="str">
        <f ca="1">IF(B515="","",#REF!)</f>
        <v/>
      </c>
      <c r="J515" s="136" t="str">
        <f ca="1">IF(B515="","",#REF!)</f>
        <v/>
      </c>
      <c r="K515" s="136" t="str">
        <f ca="1">IF(B515="","",#REF!)</f>
        <v/>
      </c>
      <c r="L515" s="136" t="str">
        <f ca="1">IF(C515="","",#REF!)</f>
        <v/>
      </c>
    </row>
    <row r="516" spans="1:12">
      <c r="A516" s="112">
        <v>505</v>
      </c>
      <c r="B516" s="134" t="str">
        <f t="shared" ca="1" si="21"/>
        <v/>
      </c>
      <c r="C516" s="109" t="str">
        <f t="shared" ca="1" si="22"/>
        <v/>
      </c>
      <c r="D516" s="101" t="str">
        <f ca="1">IF(ISERROR(OFFSET('HARGA SATUAN'!$D$6,MATCH(C516,'HARGA SATUAN'!$C$7:$C$1492,0),0)),"",OFFSET('HARGA SATUAN'!$D$6,MATCH(C516,'HARGA SATUAN'!$C$7:$C$1492,0),0))</f>
        <v/>
      </c>
      <c r="E516" s="101">
        <f ca="1">IF(B516="+","Unit",IF(ISERROR(OFFSET('HARGA SATUAN'!$E$6,MATCH(C516,'HARGA SATUAN'!$C$7:$C$1492,0),0)),"",OFFSET('HARGA SATUAN'!$E$6,MATCH(C516,'HARGA SATUAN'!$C$7:$C$1492,0),0)))</f>
        <v>0</v>
      </c>
      <c r="F516" s="138" t="str">
        <f t="shared" ca="1" si="23"/>
        <v/>
      </c>
      <c r="G516" s="41">
        <f ca="1">IF(ISERROR(OFFSET('HARGA SATUAN'!$I$6,MATCH(C516,'HARGA SATUAN'!$C$7:$C$1492,0),0)),"",OFFSET('HARGA SATUAN'!$I$6,MATCH(C516,'HARGA SATUAN'!$C$7:$C$1492,0),0))</f>
        <v>0</v>
      </c>
      <c r="H516" s="136" t="str">
        <f ca="1">IF(B516="","",#REF!)</f>
        <v/>
      </c>
      <c r="I516" s="136" t="str">
        <f ca="1">IF(B516="","",#REF!)</f>
        <v/>
      </c>
      <c r="J516" s="136" t="str">
        <f ca="1">IF(B516="","",#REF!)</f>
        <v/>
      </c>
      <c r="K516" s="136" t="str">
        <f ca="1">IF(B516="","",#REF!)</f>
        <v/>
      </c>
      <c r="L516" s="136" t="str">
        <f ca="1">IF(C516="","",#REF!)</f>
        <v/>
      </c>
    </row>
    <row r="517" spans="1:12">
      <c r="A517" s="112">
        <v>506</v>
      </c>
      <c r="B517" s="134" t="str">
        <f t="shared" ca="1" si="21"/>
        <v/>
      </c>
      <c r="C517" s="109" t="str">
        <f t="shared" ca="1" si="22"/>
        <v/>
      </c>
      <c r="D517" s="101" t="str">
        <f ca="1">IF(ISERROR(OFFSET('HARGA SATUAN'!$D$6,MATCH(C517,'HARGA SATUAN'!$C$7:$C$1492,0),0)),"",OFFSET('HARGA SATUAN'!$D$6,MATCH(C517,'HARGA SATUAN'!$C$7:$C$1492,0),0))</f>
        <v/>
      </c>
      <c r="E517" s="101">
        <f ca="1">IF(B517="+","Unit",IF(ISERROR(OFFSET('HARGA SATUAN'!$E$6,MATCH(C517,'HARGA SATUAN'!$C$7:$C$1492,0),0)),"",OFFSET('HARGA SATUAN'!$E$6,MATCH(C517,'HARGA SATUAN'!$C$7:$C$1492,0),0)))</f>
        <v>0</v>
      </c>
      <c r="F517" s="138" t="str">
        <f t="shared" ca="1" si="23"/>
        <v/>
      </c>
      <c r="G517" s="41">
        <f ca="1">IF(ISERROR(OFFSET('HARGA SATUAN'!$I$6,MATCH(C517,'HARGA SATUAN'!$C$7:$C$1492,0),0)),"",OFFSET('HARGA SATUAN'!$I$6,MATCH(C517,'HARGA SATUAN'!$C$7:$C$1492,0),0))</f>
        <v>0</v>
      </c>
      <c r="H517" s="136" t="str">
        <f ca="1">IF(B517="","",#REF!)</f>
        <v/>
      </c>
      <c r="I517" s="136" t="str">
        <f ca="1">IF(B517="","",#REF!)</f>
        <v/>
      </c>
      <c r="J517" s="136" t="str">
        <f ca="1">IF(B517="","",#REF!)</f>
        <v/>
      </c>
      <c r="K517" s="136" t="str">
        <f ca="1">IF(B517="","",#REF!)</f>
        <v/>
      </c>
      <c r="L517" s="136" t="str">
        <f ca="1">IF(C517="","",#REF!)</f>
        <v/>
      </c>
    </row>
    <row r="518" spans="1:12">
      <c r="A518" s="112">
        <v>507</v>
      </c>
      <c r="B518" s="134" t="str">
        <f t="shared" ca="1" si="21"/>
        <v/>
      </c>
      <c r="C518" s="109" t="str">
        <f t="shared" ca="1" si="22"/>
        <v/>
      </c>
      <c r="D518" s="101" t="str">
        <f ca="1">IF(ISERROR(OFFSET('HARGA SATUAN'!$D$6,MATCH(C518,'HARGA SATUAN'!$C$7:$C$1492,0),0)),"",OFFSET('HARGA SATUAN'!$D$6,MATCH(C518,'HARGA SATUAN'!$C$7:$C$1492,0),0))</f>
        <v/>
      </c>
      <c r="E518" s="101">
        <f ca="1">IF(B518="+","Unit",IF(ISERROR(OFFSET('HARGA SATUAN'!$E$6,MATCH(C518,'HARGA SATUAN'!$C$7:$C$1492,0),0)),"",OFFSET('HARGA SATUAN'!$E$6,MATCH(C518,'HARGA SATUAN'!$C$7:$C$1492,0),0)))</f>
        <v>0</v>
      </c>
      <c r="F518" s="138" t="str">
        <f t="shared" ca="1" si="23"/>
        <v/>
      </c>
      <c r="G518" s="41">
        <f ca="1">IF(ISERROR(OFFSET('HARGA SATUAN'!$I$6,MATCH(C518,'HARGA SATUAN'!$C$7:$C$1492,0),0)),"",OFFSET('HARGA SATUAN'!$I$6,MATCH(C518,'HARGA SATUAN'!$C$7:$C$1492,0),0))</f>
        <v>0</v>
      </c>
      <c r="H518" s="136" t="str">
        <f ca="1">IF(B518="","",#REF!)</f>
        <v/>
      </c>
      <c r="I518" s="136" t="str">
        <f ca="1">IF(B518="","",#REF!)</f>
        <v/>
      </c>
      <c r="J518" s="136" t="str">
        <f ca="1">IF(B518="","",#REF!)</f>
        <v/>
      </c>
      <c r="K518" s="136" t="str">
        <f ca="1">IF(B518="","",#REF!)</f>
        <v/>
      </c>
      <c r="L518" s="136" t="str">
        <f ca="1">IF(C518="","",#REF!)</f>
        <v/>
      </c>
    </row>
    <row r="519" spans="1:12">
      <c r="A519" s="112">
        <v>508</v>
      </c>
      <c r="B519" s="134" t="str">
        <f t="shared" ca="1" si="21"/>
        <v/>
      </c>
      <c r="C519" s="109" t="str">
        <f t="shared" ca="1" si="22"/>
        <v/>
      </c>
      <c r="D519" s="101" t="str">
        <f ca="1">IF(ISERROR(OFFSET('HARGA SATUAN'!$D$6,MATCH(C519,'HARGA SATUAN'!$C$7:$C$1492,0),0)),"",OFFSET('HARGA SATUAN'!$D$6,MATCH(C519,'HARGA SATUAN'!$C$7:$C$1492,0),0))</f>
        <v/>
      </c>
      <c r="E519" s="101">
        <f ca="1">IF(B519="+","Unit",IF(ISERROR(OFFSET('HARGA SATUAN'!$E$6,MATCH(C519,'HARGA SATUAN'!$C$7:$C$1492,0),0)),"",OFFSET('HARGA SATUAN'!$E$6,MATCH(C519,'HARGA SATUAN'!$C$7:$C$1492,0),0)))</f>
        <v>0</v>
      </c>
      <c r="F519" s="138" t="str">
        <f t="shared" ca="1" si="23"/>
        <v/>
      </c>
      <c r="G519" s="41">
        <f ca="1">IF(ISERROR(OFFSET('HARGA SATUAN'!$I$6,MATCH(C519,'HARGA SATUAN'!$C$7:$C$1492,0),0)),"",OFFSET('HARGA SATUAN'!$I$6,MATCH(C519,'HARGA SATUAN'!$C$7:$C$1492,0),0))</f>
        <v>0</v>
      </c>
      <c r="H519" s="136" t="str">
        <f ca="1">IF(B519="","",#REF!)</f>
        <v/>
      </c>
      <c r="I519" s="136" t="str">
        <f ca="1">IF(B519="","",#REF!)</f>
        <v/>
      </c>
      <c r="J519" s="136" t="str">
        <f ca="1">IF(B519="","",#REF!)</f>
        <v/>
      </c>
      <c r="K519" s="136" t="str">
        <f ca="1">IF(B519="","",#REF!)</f>
        <v/>
      </c>
      <c r="L519" s="136" t="str">
        <f ca="1">IF(C519="","",#REF!)</f>
        <v/>
      </c>
    </row>
    <row r="520" spans="1:12">
      <c r="A520" s="112">
        <v>509</v>
      </c>
      <c r="B520" s="134" t="str">
        <f t="shared" ca="1" si="21"/>
        <v/>
      </c>
      <c r="C520" s="109" t="str">
        <f t="shared" ca="1" si="22"/>
        <v/>
      </c>
      <c r="D520" s="101" t="str">
        <f ca="1">IF(ISERROR(OFFSET('HARGA SATUAN'!$D$6,MATCH(C520,'HARGA SATUAN'!$C$7:$C$1492,0),0)),"",OFFSET('HARGA SATUAN'!$D$6,MATCH(C520,'HARGA SATUAN'!$C$7:$C$1492,0),0))</f>
        <v/>
      </c>
      <c r="E520" s="101">
        <f ca="1">IF(B520="+","Unit",IF(ISERROR(OFFSET('HARGA SATUAN'!$E$6,MATCH(C520,'HARGA SATUAN'!$C$7:$C$1492,0),0)),"",OFFSET('HARGA SATUAN'!$E$6,MATCH(C520,'HARGA SATUAN'!$C$7:$C$1492,0),0)))</f>
        <v>0</v>
      </c>
      <c r="F520" s="138" t="str">
        <f t="shared" ca="1" si="23"/>
        <v/>
      </c>
      <c r="G520" s="41">
        <f ca="1">IF(ISERROR(OFFSET('HARGA SATUAN'!$I$6,MATCH(C520,'HARGA SATUAN'!$C$7:$C$1492,0),0)),"",OFFSET('HARGA SATUAN'!$I$6,MATCH(C520,'HARGA SATUAN'!$C$7:$C$1492,0),0))</f>
        <v>0</v>
      </c>
      <c r="H520" s="136" t="str">
        <f ca="1">IF(B520="","",#REF!)</f>
        <v/>
      </c>
      <c r="I520" s="136" t="str">
        <f ca="1">IF(B520="","",#REF!)</f>
        <v/>
      </c>
      <c r="J520" s="136" t="str">
        <f ca="1">IF(B520="","",#REF!)</f>
        <v/>
      </c>
      <c r="K520" s="136" t="str">
        <f ca="1">IF(B520="","",#REF!)</f>
        <v/>
      </c>
      <c r="L520" s="136" t="str">
        <f ca="1">IF(C520="","",#REF!)</f>
        <v/>
      </c>
    </row>
    <row r="521" spans="1:12">
      <c r="A521" s="112">
        <v>510</v>
      </c>
      <c r="B521" s="134" t="str">
        <f t="shared" ca="1" si="21"/>
        <v/>
      </c>
      <c r="C521" s="109" t="str">
        <f t="shared" ca="1" si="22"/>
        <v/>
      </c>
      <c r="D521" s="101" t="str">
        <f ca="1">IF(ISERROR(OFFSET('HARGA SATUAN'!$D$6,MATCH(C521,'HARGA SATUAN'!$C$7:$C$1492,0),0)),"",OFFSET('HARGA SATUAN'!$D$6,MATCH(C521,'HARGA SATUAN'!$C$7:$C$1492,0),0))</f>
        <v/>
      </c>
      <c r="E521" s="101">
        <f ca="1">IF(B521="+","Unit",IF(ISERROR(OFFSET('HARGA SATUAN'!$E$6,MATCH(C521,'HARGA SATUAN'!$C$7:$C$1492,0),0)),"",OFFSET('HARGA SATUAN'!$E$6,MATCH(C521,'HARGA SATUAN'!$C$7:$C$1492,0),0)))</f>
        <v>0</v>
      </c>
      <c r="F521" s="138" t="str">
        <f t="shared" ca="1" si="23"/>
        <v/>
      </c>
      <c r="G521" s="41">
        <f ca="1">IF(ISERROR(OFFSET('HARGA SATUAN'!$I$6,MATCH(C521,'HARGA SATUAN'!$C$7:$C$1492,0),0)),"",OFFSET('HARGA SATUAN'!$I$6,MATCH(C521,'HARGA SATUAN'!$C$7:$C$1492,0),0))</f>
        <v>0</v>
      </c>
      <c r="H521" s="136" t="str">
        <f ca="1">IF(B521="","",#REF!)</f>
        <v/>
      </c>
      <c r="I521" s="136" t="str">
        <f ca="1">IF(B521="","",#REF!)</f>
        <v/>
      </c>
      <c r="J521" s="136" t="str">
        <f ca="1">IF(B521="","",#REF!)</f>
        <v/>
      </c>
      <c r="K521" s="136" t="str">
        <f ca="1">IF(B521="","",#REF!)</f>
        <v/>
      </c>
      <c r="L521" s="136" t="str">
        <f ca="1">IF(C521="","",#REF!)</f>
        <v/>
      </c>
    </row>
    <row r="522" spans="1:12">
      <c r="A522" s="112">
        <v>511</v>
      </c>
      <c r="B522" s="134" t="str">
        <f t="shared" ca="1" si="21"/>
        <v/>
      </c>
      <c r="C522" s="109" t="str">
        <f t="shared" ca="1" si="22"/>
        <v/>
      </c>
      <c r="D522" s="101" t="str">
        <f ca="1">IF(ISERROR(OFFSET('HARGA SATUAN'!$D$6,MATCH(C522,'HARGA SATUAN'!$C$7:$C$1492,0),0)),"",OFFSET('HARGA SATUAN'!$D$6,MATCH(C522,'HARGA SATUAN'!$C$7:$C$1492,0),0))</f>
        <v/>
      </c>
      <c r="E522" s="101">
        <f ca="1">IF(B522="+","Unit",IF(ISERROR(OFFSET('HARGA SATUAN'!$E$6,MATCH(C522,'HARGA SATUAN'!$C$7:$C$1492,0),0)),"",OFFSET('HARGA SATUAN'!$E$6,MATCH(C522,'HARGA SATUAN'!$C$7:$C$1492,0),0)))</f>
        <v>0</v>
      </c>
      <c r="F522" s="138" t="str">
        <f t="shared" ca="1" si="23"/>
        <v/>
      </c>
      <c r="G522" s="41">
        <f ca="1">IF(ISERROR(OFFSET('HARGA SATUAN'!$I$6,MATCH(C522,'HARGA SATUAN'!$C$7:$C$1492,0),0)),"",OFFSET('HARGA SATUAN'!$I$6,MATCH(C522,'HARGA SATUAN'!$C$7:$C$1492,0),0))</f>
        <v>0</v>
      </c>
      <c r="H522" s="136" t="str">
        <f ca="1">IF(B522="","",#REF!)</f>
        <v/>
      </c>
      <c r="I522" s="136" t="str">
        <f ca="1">IF(B522="","",#REF!)</f>
        <v/>
      </c>
      <c r="J522" s="136" t="str">
        <f ca="1">IF(B522="","",#REF!)</f>
        <v/>
      </c>
      <c r="K522" s="136" t="str">
        <f ca="1">IF(B522="","",#REF!)</f>
        <v/>
      </c>
      <c r="L522" s="136" t="str">
        <f ca="1">IF(C522="","",#REF!)</f>
        <v/>
      </c>
    </row>
    <row r="523" spans="1:12">
      <c r="A523" s="112">
        <v>512</v>
      </c>
      <c r="B523" s="134" t="str">
        <f t="shared" ca="1" si="21"/>
        <v/>
      </c>
      <c r="C523" s="109" t="str">
        <f t="shared" ca="1" si="22"/>
        <v/>
      </c>
      <c r="D523" s="101" t="str">
        <f ca="1">IF(ISERROR(OFFSET('HARGA SATUAN'!$D$6,MATCH(C523,'HARGA SATUAN'!$C$7:$C$1492,0),0)),"",OFFSET('HARGA SATUAN'!$D$6,MATCH(C523,'HARGA SATUAN'!$C$7:$C$1492,0),0))</f>
        <v/>
      </c>
      <c r="E523" s="101">
        <f ca="1">IF(B523="+","Unit",IF(ISERROR(OFFSET('HARGA SATUAN'!$E$6,MATCH(C523,'HARGA SATUAN'!$C$7:$C$1492,0),0)),"",OFFSET('HARGA SATUAN'!$E$6,MATCH(C523,'HARGA SATUAN'!$C$7:$C$1492,0),0)))</f>
        <v>0</v>
      </c>
      <c r="F523" s="138" t="str">
        <f t="shared" ca="1" si="23"/>
        <v/>
      </c>
      <c r="G523" s="41">
        <f ca="1">IF(ISERROR(OFFSET('HARGA SATUAN'!$I$6,MATCH(C523,'HARGA SATUAN'!$C$7:$C$1492,0),0)),"",OFFSET('HARGA SATUAN'!$I$6,MATCH(C523,'HARGA SATUAN'!$C$7:$C$1492,0),0))</f>
        <v>0</v>
      </c>
      <c r="H523" s="136" t="str">
        <f ca="1">IF(B523="","",#REF!)</f>
        <v/>
      </c>
      <c r="I523" s="136" t="str">
        <f ca="1">IF(B523="","",#REF!)</f>
        <v/>
      </c>
      <c r="J523" s="136" t="str">
        <f ca="1">IF(B523="","",#REF!)</f>
        <v/>
      </c>
      <c r="K523" s="136" t="str">
        <f ca="1">IF(B523="","",#REF!)</f>
        <v/>
      </c>
      <c r="L523" s="136" t="str">
        <f ca="1">IF(C523="","",#REF!)</f>
        <v/>
      </c>
    </row>
    <row r="524" spans="1:12">
      <c r="A524" s="112">
        <v>513</v>
      </c>
      <c r="B524" s="134" t="str">
        <f t="shared" ca="1" si="21"/>
        <v/>
      </c>
      <c r="C524" s="109" t="str">
        <f t="shared" ca="1" si="22"/>
        <v/>
      </c>
      <c r="D524" s="101" t="str">
        <f ca="1">IF(ISERROR(OFFSET('HARGA SATUAN'!$D$6,MATCH(C524,'HARGA SATUAN'!$C$7:$C$1492,0),0)),"",OFFSET('HARGA SATUAN'!$D$6,MATCH(C524,'HARGA SATUAN'!$C$7:$C$1492,0),0))</f>
        <v/>
      </c>
      <c r="E524" s="101">
        <f ca="1">IF(B524="+","Unit",IF(ISERROR(OFFSET('HARGA SATUAN'!$E$6,MATCH(C524,'HARGA SATUAN'!$C$7:$C$1492,0),0)),"",OFFSET('HARGA SATUAN'!$E$6,MATCH(C524,'HARGA SATUAN'!$C$7:$C$1492,0),0)))</f>
        <v>0</v>
      </c>
      <c r="F524" s="138" t="str">
        <f t="shared" ca="1" si="23"/>
        <v/>
      </c>
      <c r="G524" s="41">
        <f ca="1">IF(ISERROR(OFFSET('HARGA SATUAN'!$I$6,MATCH(C524,'HARGA SATUAN'!$C$7:$C$1492,0),0)),"",OFFSET('HARGA SATUAN'!$I$6,MATCH(C524,'HARGA SATUAN'!$C$7:$C$1492,0),0))</f>
        <v>0</v>
      </c>
      <c r="H524" s="136" t="str">
        <f ca="1">IF(B524="","",#REF!)</f>
        <v/>
      </c>
      <c r="I524" s="136" t="str">
        <f ca="1">IF(B524="","",#REF!)</f>
        <v/>
      </c>
      <c r="J524" s="136" t="str">
        <f ca="1">IF(B524="","",#REF!)</f>
        <v/>
      </c>
      <c r="K524" s="136" t="str">
        <f ca="1">IF(B524="","",#REF!)</f>
        <v/>
      </c>
      <c r="L524" s="136" t="str">
        <f ca="1">IF(C524="","",#REF!)</f>
        <v/>
      </c>
    </row>
    <row r="525" spans="1:12">
      <c r="A525" s="112">
        <v>514</v>
      </c>
      <c r="B525" s="134" t="str">
        <f t="shared" ref="B525:B588" ca="1" si="24">IF(C525="","",A525)</f>
        <v/>
      </c>
      <c r="C525" s="109" t="str">
        <f t="shared" ref="C525:C588" ca="1" si="25">IF(ISERROR(OFFSET($C$713,MATCH(A525,$F$714:$F$1320,0),0)),"",OFFSET($C$713,MATCH(A525,$F$714:$F$1320,0),0))</f>
        <v/>
      </c>
      <c r="D525" s="101" t="str">
        <f ca="1">IF(ISERROR(OFFSET('HARGA SATUAN'!$D$6,MATCH(C525,'HARGA SATUAN'!$C$7:$C$1492,0),0)),"",OFFSET('HARGA SATUAN'!$D$6,MATCH(C525,'HARGA SATUAN'!$C$7:$C$1492,0),0))</f>
        <v/>
      </c>
      <c r="E525" s="101">
        <f ca="1">IF(B525="+","Unit",IF(ISERROR(OFFSET('HARGA SATUAN'!$E$6,MATCH(C525,'HARGA SATUAN'!$C$7:$C$1492,0),0)),"",OFFSET('HARGA SATUAN'!$E$6,MATCH(C525,'HARGA SATUAN'!$C$7:$C$1492,0),0)))</f>
        <v>0</v>
      </c>
      <c r="F525" s="138" t="str">
        <f t="shared" ref="F525:F588" ca="1" si="26">IF(ISERROR(OFFSET($D$713,MATCH(A525,$F$714:$F$1320,0),0)),"",OFFSET($D$713,MATCH(A525,$F$714:$F$1320,0),0))</f>
        <v/>
      </c>
      <c r="G525" s="41">
        <f ca="1">IF(ISERROR(OFFSET('HARGA SATUAN'!$I$6,MATCH(C525,'HARGA SATUAN'!$C$7:$C$1492,0),0)),"",OFFSET('HARGA SATUAN'!$I$6,MATCH(C525,'HARGA SATUAN'!$C$7:$C$1492,0),0))</f>
        <v>0</v>
      </c>
      <c r="H525" s="136" t="str">
        <f ca="1">IF(B525="","",#REF!)</f>
        <v/>
      </c>
      <c r="I525" s="136" t="str">
        <f ca="1">IF(B525="","",#REF!)</f>
        <v/>
      </c>
      <c r="J525" s="136" t="str">
        <f ca="1">IF(B525="","",#REF!)</f>
        <v/>
      </c>
      <c r="K525" s="136" t="str">
        <f ca="1">IF(B525="","",#REF!)</f>
        <v/>
      </c>
      <c r="L525" s="136" t="str">
        <f ca="1">IF(C525="","",#REF!)</f>
        <v/>
      </c>
    </row>
    <row r="526" spans="1:12">
      <c r="A526" s="112">
        <v>515</v>
      </c>
      <c r="B526" s="134" t="str">
        <f t="shared" ca="1" si="24"/>
        <v/>
      </c>
      <c r="C526" s="109" t="str">
        <f t="shared" ca="1" si="25"/>
        <v/>
      </c>
      <c r="D526" s="101" t="str">
        <f ca="1">IF(ISERROR(OFFSET('HARGA SATUAN'!$D$6,MATCH(C526,'HARGA SATUAN'!$C$7:$C$1492,0),0)),"",OFFSET('HARGA SATUAN'!$D$6,MATCH(C526,'HARGA SATUAN'!$C$7:$C$1492,0),0))</f>
        <v/>
      </c>
      <c r="E526" s="101">
        <f ca="1">IF(B526="+","Unit",IF(ISERROR(OFFSET('HARGA SATUAN'!$E$6,MATCH(C526,'HARGA SATUAN'!$C$7:$C$1492,0),0)),"",OFFSET('HARGA SATUAN'!$E$6,MATCH(C526,'HARGA SATUAN'!$C$7:$C$1492,0),0)))</f>
        <v>0</v>
      </c>
      <c r="F526" s="138" t="str">
        <f t="shared" ca="1" si="26"/>
        <v/>
      </c>
      <c r="G526" s="41">
        <f ca="1">IF(ISERROR(OFFSET('HARGA SATUAN'!$I$6,MATCH(C526,'HARGA SATUAN'!$C$7:$C$1492,0),0)),"",OFFSET('HARGA SATUAN'!$I$6,MATCH(C526,'HARGA SATUAN'!$C$7:$C$1492,0),0))</f>
        <v>0</v>
      </c>
      <c r="H526" s="136" t="str">
        <f ca="1">IF(B526="","",#REF!)</f>
        <v/>
      </c>
      <c r="I526" s="136" t="str">
        <f ca="1">IF(B526="","",#REF!)</f>
        <v/>
      </c>
      <c r="J526" s="136" t="str">
        <f ca="1">IF(B526="","",#REF!)</f>
        <v/>
      </c>
      <c r="K526" s="136" t="str">
        <f ca="1">IF(B526="","",#REF!)</f>
        <v/>
      </c>
      <c r="L526" s="136" t="str">
        <f ca="1">IF(C526="","",#REF!)</f>
        <v/>
      </c>
    </row>
    <row r="527" spans="1:12">
      <c r="A527" s="112">
        <v>516</v>
      </c>
      <c r="B527" s="134" t="str">
        <f t="shared" ca="1" si="24"/>
        <v/>
      </c>
      <c r="C527" s="109" t="str">
        <f t="shared" ca="1" si="25"/>
        <v/>
      </c>
      <c r="D527" s="101" t="str">
        <f ca="1">IF(ISERROR(OFFSET('HARGA SATUAN'!$D$6,MATCH(C527,'HARGA SATUAN'!$C$7:$C$1492,0),0)),"",OFFSET('HARGA SATUAN'!$D$6,MATCH(C527,'HARGA SATUAN'!$C$7:$C$1492,0),0))</f>
        <v/>
      </c>
      <c r="E527" s="101">
        <f ca="1">IF(B527="+","Unit",IF(ISERROR(OFFSET('HARGA SATUAN'!$E$6,MATCH(C527,'HARGA SATUAN'!$C$7:$C$1492,0),0)),"",OFFSET('HARGA SATUAN'!$E$6,MATCH(C527,'HARGA SATUAN'!$C$7:$C$1492,0),0)))</f>
        <v>0</v>
      </c>
      <c r="F527" s="138" t="str">
        <f t="shared" ca="1" si="26"/>
        <v/>
      </c>
      <c r="G527" s="41">
        <f ca="1">IF(ISERROR(OFFSET('HARGA SATUAN'!$I$6,MATCH(C527,'HARGA SATUAN'!$C$7:$C$1492,0),0)),"",OFFSET('HARGA SATUAN'!$I$6,MATCH(C527,'HARGA SATUAN'!$C$7:$C$1492,0),0))</f>
        <v>0</v>
      </c>
      <c r="H527" s="136" t="str">
        <f ca="1">IF(B527="","",#REF!)</f>
        <v/>
      </c>
      <c r="I527" s="136" t="str">
        <f ca="1">IF(B527="","",#REF!)</f>
        <v/>
      </c>
      <c r="J527" s="136" t="str">
        <f ca="1">IF(B527="","",#REF!)</f>
        <v/>
      </c>
      <c r="K527" s="136" t="str">
        <f ca="1">IF(B527="","",#REF!)</f>
        <v/>
      </c>
      <c r="L527" s="136" t="str">
        <f ca="1">IF(C527="","",#REF!)</f>
        <v/>
      </c>
    </row>
    <row r="528" spans="1:12">
      <c r="A528" s="112">
        <v>517</v>
      </c>
      <c r="B528" s="134" t="str">
        <f t="shared" ca="1" si="24"/>
        <v/>
      </c>
      <c r="C528" s="109" t="str">
        <f t="shared" ca="1" si="25"/>
        <v/>
      </c>
      <c r="D528" s="101" t="str">
        <f ca="1">IF(ISERROR(OFFSET('HARGA SATUAN'!$D$6,MATCH(C528,'HARGA SATUAN'!$C$7:$C$1492,0),0)),"",OFFSET('HARGA SATUAN'!$D$6,MATCH(C528,'HARGA SATUAN'!$C$7:$C$1492,0),0))</f>
        <v/>
      </c>
      <c r="E528" s="101">
        <f ca="1">IF(B528="+","Unit",IF(ISERROR(OFFSET('HARGA SATUAN'!$E$6,MATCH(C528,'HARGA SATUAN'!$C$7:$C$1492,0),0)),"",OFFSET('HARGA SATUAN'!$E$6,MATCH(C528,'HARGA SATUAN'!$C$7:$C$1492,0),0)))</f>
        <v>0</v>
      </c>
      <c r="F528" s="138" t="str">
        <f t="shared" ca="1" si="26"/>
        <v/>
      </c>
      <c r="G528" s="41">
        <f ca="1">IF(ISERROR(OFFSET('HARGA SATUAN'!$I$6,MATCH(C528,'HARGA SATUAN'!$C$7:$C$1492,0),0)),"",OFFSET('HARGA SATUAN'!$I$6,MATCH(C528,'HARGA SATUAN'!$C$7:$C$1492,0),0))</f>
        <v>0</v>
      </c>
      <c r="H528" s="136" t="str">
        <f ca="1">IF(B528="","",#REF!)</f>
        <v/>
      </c>
      <c r="I528" s="136" t="str">
        <f ca="1">IF(B528="","",#REF!)</f>
        <v/>
      </c>
      <c r="J528" s="136" t="str">
        <f ca="1">IF(B528="","",#REF!)</f>
        <v/>
      </c>
      <c r="K528" s="136" t="str">
        <f ca="1">IF(B528="","",#REF!)</f>
        <v/>
      </c>
      <c r="L528" s="136" t="str">
        <f ca="1">IF(C528="","",#REF!)</f>
        <v/>
      </c>
    </row>
    <row r="529" spans="1:12">
      <c r="A529" s="112">
        <v>518</v>
      </c>
      <c r="B529" s="134" t="str">
        <f t="shared" ca="1" si="24"/>
        <v/>
      </c>
      <c r="C529" s="109" t="str">
        <f t="shared" ca="1" si="25"/>
        <v/>
      </c>
      <c r="D529" s="101" t="str">
        <f ca="1">IF(ISERROR(OFFSET('HARGA SATUAN'!$D$6,MATCH(C529,'HARGA SATUAN'!$C$7:$C$1492,0),0)),"",OFFSET('HARGA SATUAN'!$D$6,MATCH(C529,'HARGA SATUAN'!$C$7:$C$1492,0),0))</f>
        <v/>
      </c>
      <c r="E529" s="101">
        <f ca="1">IF(B529="+","Unit",IF(ISERROR(OFFSET('HARGA SATUAN'!$E$6,MATCH(C529,'HARGA SATUAN'!$C$7:$C$1492,0),0)),"",OFFSET('HARGA SATUAN'!$E$6,MATCH(C529,'HARGA SATUAN'!$C$7:$C$1492,0),0)))</f>
        <v>0</v>
      </c>
      <c r="F529" s="138" t="str">
        <f t="shared" ca="1" si="26"/>
        <v/>
      </c>
      <c r="G529" s="41">
        <f ca="1">IF(ISERROR(OFFSET('HARGA SATUAN'!$I$6,MATCH(C529,'HARGA SATUAN'!$C$7:$C$1492,0),0)),"",OFFSET('HARGA SATUAN'!$I$6,MATCH(C529,'HARGA SATUAN'!$C$7:$C$1492,0),0))</f>
        <v>0</v>
      </c>
      <c r="H529" s="136" t="str">
        <f ca="1">IF(B529="","",#REF!)</f>
        <v/>
      </c>
      <c r="I529" s="136" t="str">
        <f ca="1">IF(B529="","",#REF!)</f>
        <v/>
      </c>
      <c r="J529" s="136" t="str">
        <f ca="1">IF(B529="","",#REF!)</f>
        <v/>
      </c>
      <c r="K529" s="136" t="str">
        <f ca="1">IF(B529="","",#REF!)</f>
        <v/>
      </c>
      <c r="L529" s="136" t="str">
        <f ca="1">IF(C529="","",#REF!)</f>
        <v/>
      </c>
    </row>
    <row r="530" spans="1:12">
      <c r="A530" s="112">
        <v>519</v>
      </c>
      <c r="B530" s="134" t="str">
        <f t="shared" ca="1" si="24"/>
        <v/>
      </c>
      <c r="C530" s="109" t="str">
        <f t="shared" ca="1" si="25"/>
        <v/>
      </c>
      <c r="D530" s="101" t="str">
        <f ca="1">IF(ISERROR(OFFSET('HARGA SATUAN'!$D$6,MATCH(C530,'HARGA SATUAN'!$C$7:$C$1492,0),0)),"",OFFSET('HARGA SATUAN'!$D$6,MATCH(C530,'HARGA SATUAN'!$C$7:$C$1492,0),0))</f>
        <v/>
      </c>
      <c r="E530" s="101">
        <f ca="1">IF(B530="+","Unit",IF(ISERROR(OFFSET('HARGA SATUAN'!$E$6,MATCH(C530,'HARGA SATUAN'!$C$7:$C$1492,0),0)),"",OFFSET('HARGA SATUAN'!$E$6,MATCH(C530,'HARGA SATUAN'!$C$7:$C$1492,0),0)))</f>
        <v>0</v>
      </c>
      <c r="F530" s="138" t="str">
        <f t="shared" ca="1" si="26"/>
        <v/>
      </c>
      <c r="G530" s="41">
        <f ca="1">IF(ISERROR(OFFSET('HARGA SATUAN'!$I$6,MATCH(C530,'HARGA SATUAN'!$C$7:$C$1492,0),0)),"",OFFSET('HARGA SATUAN'!$I$6,MATCH(C530,'HARGA SATUAN'!$C$7:$C$1492,0),0))</f>
        <v>0</v>
      </c>
      <c r="H530" s="136" t="str">
        <f ca="1">IF(B530="","",#REF!)</f>
        <v/>
      </c>
      <c r="I530" s="136" t="str">
        <f ca="1">IF(B530="","",#REF!)</f>
        <v/>
      </c>
      <c r="J530" s="136" t="str">
        <f ca="1">IF(B530="","",#REF!)</f>
        <v/>
      </c>
      <c r="K530" s="136" t="str">
        <f ca="1">IF(B530="","",#REF!)</f>
        <v/>
      </c>
      <c r="L530" s="136" t="str">
        <f ca="1">IF(C530="","",#REF!)</f>
        <v/>
      </c>
    </row>
    <row r="531" spans="1:12">
      <c r="A531" s="112">
        <v>520</v>
      </c>
      <c r="B531" s="134" t="str">
        <f t="shared" ca="1" si="24"/>
        <v/>
      </c>
      <c r="C531" s="109" t="str">
        <f t="shared" ca="1" si="25"/>
        <v/>
      </c>
      <c r="D531" s="101" t="str">
        <f ca="1">IF(ISERROR(OFFSET('HARGA SATUAN'!$D$6,MATCH(C531,'HARGA SATUAN'!$C$7:$C$1492,0),0)),"",OFFSET('HARGA SATUAN'!$D$6,MATCH(C531,'HARGA SATUAN'!$C$7:$C$1492,0),0))</f>
        <v/>
      </c>
      <c r="E531" s="101">
        <f ca="1">IF(B531="+","Unit",IF(ISERROR(OFFSET('HARGA SATUAN'!$E$6,MATCH(C531,'HARGA SATUAN'!$C$7:$C$1492,0),0)),"",OFFSET('HARGA SATUAN'!$E$6,MATCH(C531,'HARGA SATUAN'!$C$7:$C$1492,0),0)))</f>
        <v>0</v>
      </c>
      <c r="F531" s="138" t="str">
        <f t="shared" ca="1" si="26"/>
        <v/>
      </c>
      <c r="G531" s="41">
        <f ca="1">IF(ISERROR(OFFSET('HARGA SATUAN'!$I$6,MATCH(C531,'HARGA SATUAN'!$C$7:$C$1492,0),0)),"",OFFSET('HARGA SATUAN'!$I$6,MATCH(C531,'HARGA SATUAN'!$C$7:$C$1492,0),0))</f>
        <v>0</v>
      </c>
      <c r="H531" s="136" t="str">
        <f ca="1">IF(B531="","",#REF!)</f>
        <v/>
      </c>
      <c r="I531" s="136" t="str">
        <f ca="1">IF(B531="","",#REF!)</f>
        <v/>
      </c>
      <c r="J531" s="136" t="str">
        <f ca="1">IF(B531="","",#REF!)</f>
        <v/>
      </c>
      <c r="K531" s="136" t="str">
        <f ca="1">IF(B531="","",#REF!)</f>
        <v/>
      </c>
      <c r="L531" s="136" t="str">
        <f ca="1">IF(C531="","",#REF!)</f>
        <v/>
      </c>
    </row>
    <row r="532" spans="1:12">
      <c r="A532" s="112">
        <v>521</v>
      </c>
      <c r="B532" s="134" t="str">
        <f t="shared" ca="1" si="24"/>
        <v/>
      </c>
      <c r="C532" s="109" t="str">
        <f t="shared" ca="1" si="25"/>
        <v/>
      </c>
      <c r="D532" s="101" t="str">
        <f ca="1">IF(ISERROR(OFFSET('HARGA SATUAN'!$D$6,MATCH(C532,'HARGA SATUAN'!$C$7:$C$1492,0),0)),"",OFFSET('HARGA SATUAN'!$D$6,MATCH(C532,'HARGA SATUAN'!$C$7:$C$1492,0),0))</f>
        <v/>
      </c>
      <c r="E532" s="101">
        <f ca="1">IF(B532="+","Unit",IF(ISERROR(OFFSET('HARGA SATUAN'!$E$6,MATCH(C532,'HARGA SATUAN'!$C$7:$C$1492,0),0)),"",OFFSET('HARGA SATUAN'!$E$6,MATCH(C532,'HARGA SATUAN'!$C$7:$C$1492,0),0)))</f>
        <v>0</v>
      </c>
      <c r="F532" s="138" t="str">
        <f t="shared" ca="1" si="26"/>
        <v/>
      </c>
      <c r="G532" s="41">
        <f ca="1">IF(ISERROR(OFFSET('HARGA SATUAN'!$I$6,MATCH(C532,'HARGA SATUAN'!$C$7:$C$1492,0),0)),"",OFFSET('HARGA SATUAN'!$I$6,MATCH(C532,'HARGA SATUAN'!$C$7:$C$1492,0),0))</f>
        <v>0</v>
      </c>
      <c r="H532" s="136" t="str">
        <f ca="1">IF(B532="","",#REF!)</f>
        <v/>
      </c>
      <c r="I532" s="136" t="str">
        <f ca="1">IF(B532="","",#REF!)</f>
        <v/>
      </c>
      <c r="J532" s="136" t="str">
        <f ca="1">IF(B532="","",#REF!)</f>
        <v/>
      </c>
      <c r="K532" s="136" t="str">
        <f ca="1">IF(B532="","",#REF!)</f>
        <v/>
      </c>
      <c r="L532" s="136" t="str">
        <f ca="1">IF(C532="","",#REF!)</f>
        <v/>
      </c>
    </row>
    <row r="533" spans="1:12">
      <c r="A533" s="112">
        <v>522</v>
      </c>
      <c r="B533" s="134" t="str">
        <f t="shared" ca="1" si="24"/>
        <v/>
      </c>
      <c r="C533" s="109" t="str">
        <f t="shared" ca="1" si="25"/>
        <v/>
      </c>
      <c r="D533" s="101" t="str">
        <f ca="1">IF(ISERROR(OFFSET('HARGA SATUAN'!$D$6,MATCH(C533,'HARGA SATUAN'!$C$7:$C$1492,0),0)),"",OFFSET('HARGA SATUAN'!$D$6,MATCH(C533,'HARGA SATUAN'!$C$7:$C$1492,0),0))</f>
        <v/>
      </c>
      <c r="E533" s="101">
        <f ca="1">IF(B533="+","Unit",IF(ISERROR(OFFSET('HARGA SATUAN'!$E$6,MATCH(C533,'HARGA SATUAN'!$C$7:$C$1492,0),0)),"",OFFSET('HARGA SATUAN'!$E$6,MATCH(C533,'HARGA SATUAN'!$C$7:$C$1492,0),0)))</f>
        <v>0</v>
      </c>
      <c r="F533" s="138" t="str">
        <f t="shared" ca="1" si="26"/>
        <v/>
      </c>
      <c r="G533" s="41">
        <f ca="1">IF(ISERROR(OFFSET('HARGA SATUAN'!$I$6,MATCH(C533,'HARGA SATUAN'!$C$7:$C$1492,0),0)),"",OFFSET('HARGA SATUAN'!$I$6,MATCH(C533,'HARGA SATUAN'!$C$7:$C$1492,0),0))</f>
        <v>0</v>
      </c>
      <c r="H533" s="136" t="str">
        <f ca="1">IF(B533="","",#REF!)</f>
        <v/>
      </c>
      <c r="I533" s="136" t="str">
        <f ca="1">IF(B533="","",#REF!)</f>
        <v/>
      </c>
      <c r="J533" s="136" t="str">
        <f ca="1">IF(B533="","",#REF!)</f>
        <v/>
      </c>
      <c r="K533" s="136" t="str">
        <f ca="1">IF(B533="","",#REF!)</f>
        <v/>
      </c>
      <c r="L533" s="136" t="str">
        <f ca="1">IF(C533="","",#REF!)</f>
        <v/>
      </c>
    </row>
    <row r="534" spans="1:12">
      <c r="A534" s="112">
        <v>523</v>
      </c>
      <c r="B534" s="134" t="str">
        <f t="shared" ca="1" si="24"/>
        <v/>
      </c>
      <c r="C534" s="109" t="str">
        <f t="shared" ca="1" si="25"/>
        <v/>
      </c>
      <c r="D534" s="101" t="str">
        <f ca="1">IF(ISERROR(OFFSET('HARGA SATUAN'!$D$6,MATCH(C534,'HARGA SATUAN'!$C$7:$C$1492,0),0)),"",OFFSET('HARGA SATUAN'!$D$6,MATCH(C534,'HARGA SATUAN'!$C$7:$C$1492,0),0))</f>
        <v/>
      </c>
      <c r="E534" s="101">
        <f ca="1">IF(B534="+","Unit",IF(ISERROR(OFFSET('HARGA SATUAN'!$E$6,MATCH(C534,'HARGA SATUAN'!$C$7:$C$1492,0),0)),"",OFFSET('HARGA SATUAN'!$E$6,MATCH(C534,'HARGA SATUAN'!$C$7:$C$1492,0),0)))</f>
        <v>0</v>
      </c>
      <c r="F534" s="138" t="str">
        <f t="shared" ca="1" si="26"/>
        <v/>
      </c>
      <c r="G534" s="41">
        <f ca="1">IF(ISERROR(OFFSET('HARGA SATUAN'!$I$6,MATCH(C534,'HARGA SATUAN'!$C$7:$C$1492,0),0)),"",OFFSET('HARGA SATUAN'!$I$6,MATCH(C534,'HARGA SATUAN'!$C$7:$C$1492,0),0))</f>
        <v>0</v>
      </c>
      <c r="H534" s="136" t="str">
        <f ca="1">IF(B534="","",#REF!)</f>
        <v/>
      </c>
      <c r="I534" s="136" t="str">
        <f ca="1">IF(B534="","",#REF!)</f>
        <v/>
      </c>
      <c r="J534" s="136" t="str">
        <f ca="1">IF(B534="","",#REF!)</f>
        <v/>
      </c>
      <c r="K534" s="136" t="str">
        <f ca="1">IF(B534="","",#REF!)</f>
        <v/>
      </c>
      <c r="L534" s="136" t="str">
        <f ca="1">IF(C534="","",#REF!)</f>
        <v/>
      </c>
    </row>
    <row r="535" spans="1:12">
      <c r="A535" s="112">
        <v>524</v>
      </c>
      <c r="B535" s="134" t="str">
        <f t="shared" ca="1" si="24"/>
        <v/>
      </c>
      <c r="C535" s="109" t="str">
        <f t="shared" ca="1" si="25"/>
        <v/>
      </c>
      <c r="D535" s="101" t="str">
        <f ca="1">IF(ISERROR(OFFSET('HARGA SATUAN'!$D$6,MATCH(C535,'HARGA SATUAN'!$C$7:$C$1492,0),0)),"",OFFSET('HARGA SATUAN'!$D$6,MATCH(C535,'HARGA SATUAN'!$C$7:$C$1492,0),0))</f>
        <v/>
      </c>
      <c r="E535" s="101">
        <f ca="1">IF(B535="+","Unit",IF(ISERROR(OFFSET('HARGA SATUAN'!$E$6,MATCH(C535,'HARGA SATUAN'!$C$7:$C$1492,0),0)),"",OFFSET('HARGA SATUAN'!$E$6,MATCH(C535,'HARGA SATUAN'!$C$7:$C$1492,0),0)))</f>
        <v>0</v>
      </c>
      <c r="F535" s="138" t="str">
        <f t="shared" ca="1" si="26"/>
        <v/>
      </c>
      <c r="G535" s="41">
        <f ca="1">IF(ISERROR(OFFSET('HARGA SATUAN'!$I$6,MATCH(C535,'HARGA SATUAN'!$C$7:$C$1492,0),0)),"",OFFSET('HARGA SATUAN'!$I$6,MATCH(C535,'HARGA SATUAN'!$C$7:$C$1492,0),0))</f>
        <v>0</v>
      </c>
      <c r="H535" s="136" t="str">
        <f ca="1">IF(B535="","",#REF!)</f>
        <v/>
      </c>
      <c r="I535" s="136" t="str">
        <f ca="1">IF(B535="","",#REF!)</f>
        <v/>
      </c>
      <c r="J535" s="136" t="str">
        <f ca="1">IF(B535="","",#REF!)</f>
        <v/>
      </c>
      <c r="K535" s="136" t="str">
        <f ca="1">IF(B535="","",#REF!)</f>
        <v/>
      </c>
      <c r="L535" s="136" t="str">
        <f ca="1">IF(C535="","",#REF!)</f>
        <v/>
      </c>
    </row>
    <row r="536" spans="1:12">
      <c r="A536" s="112">
        <v>525</v>
      </c>
      <c r="B536" s="134" t="str">
        <f t="shared" ca="1" si="24"/>
        <v/>
      </c>
      <c r="C536" s="109" t="str">
        <f t="shared" ca="1" si="25"/>
        <v/>
      </c>
      <c r="D536" s="101" t="str">
        <f ca="1">IF(ISERROR(OFFSET('HARGA SATUAN'!$D$6,MATCH(C536,'HARGA SATUAN'!$C$7:$C$1492,0),0)),"",OFFSET('HARGA SATUAN'!$D$6,MATCH(C536,'HARGA SATUAN'!$C$7:$C$1492,0),0))</f>
        <v/>
      </c>
      <c r="E536" s="101">
        <f ca="1">IF(B536="+","Unit",IF(ISERROR(OFFSET('HARGA SATUAN'!$E$6,MATCH(C536,'HARGA SATUAN'!$C$7:$C$1492,0),0)),"",OFFSET('HARGA SATUAN'!$E$6,MATCH(C536,'HARGA SATUAN'!$C$7:$C$1492,0),0)))</f>
        <v>0</v>
      </c>
      <c r="F536" s="138" t="str">
        <f t="shared" ca="1" si="26"/>
        <v/>
      </c>
      <c r="G536" s="41">
        <f ca="1">IF(ISERROR(OFFSET('HARGA SATUAN'!$I$6,MATCH(C536,'HARGA SATUAN'!$C$7:$C$1492,0),0)),"",OFFSET('HARGA SATUAN'!$I$6,MATCH(C536,'HARGA SATUAN'!$C$7:$C$1492,0),0))</f>
        <v>0</v>
      </c>
      <c r="H536" s="136" t="str">
        <f ca="1">IF(B536="","",#REF!)</f>
        <v/>
      </c>
      <c r="I536" s="136" t="str">
        <f ca="1">IF(B536="","",#REF!)</f>
        <v/>
      </c>
      <c r="J536" s="136" t="str">
        <f ca="1">IF(B536="","",#REF!)</f>
        <v/>
      </c>
      <c r="K536" s="136" t="str">
        <f ca="1">IF(B536="","",#REF!)</f>
        <v/>
      </c>
      <c r="L536" s="136" t="str">
        <f ca="1">IF(C536="","",#REF!)</f>
        <v/>
      </c>
    </row>
    <row r="537" spans="1:12">
      <c r="A537" s="112">
        <v>526</v>
      </c>
      <c r="B537" s="134" t="str">
        <f t="shared" ca="1" si="24"/>
        <v/>
      </c>
      <c r="C537" s="109" t="str">
        <f t="shared" ca="1" si="25"/>
        <v/>
      </c>
      <c r="D537" s="101" t="str">
        <f ca="1">IF(ISERROR(OFFSET('HARGA SATUAN'!$D$6,MATCH(C537,'HARGA SATUAN'!$C$7:$C$1492,0),0)),"",OFFSET('HARGA SATUAN'!$D$6,MATCH(C537,'HARGA SATUAN'!$C$7:$C$1492,0),0))</f>
        <v/>
      </c>
      <c r="E537" s="101">
        <f ca="1">IF(B537="+","Unit",IF(ISERROR(OFFSET('HARGA SATUAN'!$E$6,MATCH(C537,'HARGA SATUAN'!$C$7:$C$1492,0),0)),"",OFFSET('HARGA SATUAN'!$E$6,MATCH(C537,'HARGA SATUAN'!$C$7:$C$1492,0),0)))</f>
        <v>0</v>
      </c>
      <c r="F537" s="138" t="str">
        <f t="shared" ca="1" si="26"/>
        <v/>
      </c>
      <c r="G537" s="41">
        <f ca="1">IF(ISERROR(OFFSET('HARGA SATUAN'!$I$6,MATCH(C537,'HARGA SATUAN'!$C$7:$C$1492,0),0)),"",OFFSET('HARGA SATUAN'!$I$6,MATCH(C537,'HARGA SATUAN'!$C$7:$C$1492,0),0))</f>
        <v>0</v>
      </c>
      <c r="H537" s="136" t="str">
        <f ca="1">IF(B537="","",#REF!)</f>
        <v/>
      </c>
      <c r="I537" s="136" t="str">
        <f ca="1">IF(B537="","",#REF!)</f>
        <v/>
      </c>
      <c r="J537" s="136" t="str">
        <f ca="1">IF(B537="","",#REF!)</f>
        <v/>
      </c>
      <c r="K537" s="136" t="str">
        <f ca="1">IF(B537="","",#REF!)</f>
        <v/>
      </c>
      <c r="L537" s="136" t="str">
        <f ca="1">IF(C537="","",#REF!)</f>
        <v/>
      </c>
    </row>
    <row r="538" spans="1:12">
      <c r="A538" s="112">
        <v>527</v>
      </c>
      <c r="B538" s="134" t="str">
        <f t="shared" ca="1" si="24"/>
        <v/>
      </c>
      <c r="C538" s="109" t="str">
        <f t="shared" ca="1" si="25"/>
        <v/>
      </c>
      <c r="D538" s="101" t="str">
        <f ca="1">IF(ISERROR(OFFSET('HARGA SATUAN'!$D$6,MATCH(C538,'HARGA SATUAN'!$C$7:$C$1492,0),0)),"",OFFSET('HARGA SATUAN'!$D$6,MATCH(C538,'HARGA SATUAN'!$C$7:$C$1492,0),0))</f>
        <v/>
      </c>
      <c r="E538" s="101">
        <f ca="1">IF(B538="+","Unit",IF(ISERROR(OFFSET('HARGA SATUAN'!$E$6,MATCH(C538,'HARGA SATUAN'!$C$7:$C$1492,0),0)),"",OFFSET('HARGA SATUAN'!$E$6,MATCH(C538,'HARGA SATUAN'!$C$7:$C$1492,0),0)))</f>
        <v>0</v>
      </c>
      <c r="F538" s="138" t="str">
        <f t="shared" ca="1" si="26"/>
        <v/>
      </c>
      <c r="G538" s="41">
        <f ca="1">IF(ISERROR(OFFSET('HARGA SATUAN'!$I$6,MATCH(C538,'HARGA SATUAN'!$C$7:$C$1492,0),0)),"",OFFSET('HARGA SATUAN'!$I$6,MATCH(C538,'HARGA SATUAN'!$C$7:$C$1492,0),0))</f>
        <v>0</v>
      </c>
      <c r="H538" s="136" t="str">
        <f ca="1">IF(B538="","",#REF!)</f>
        <v/>
      </c>
      <c r="I538" s="136" t="str">
        <f ca="1">IF(B538="","",#REF!)</f>
        <v/>
      </c>
      <c r="J538" s="136" t="str">
        <f ca="1">IF(B538="","",#REF!)</f>
        <v/>
      </c>
      <c r="K538" s="136" t="str">
        <f ca="1">IF(B538="","",#REF!)</f>
        <v/>
      </c>
      <c r="L538" s="136" t="str">
        <f ca="1">IF(C538="","",#REF!)</f>
        <v/>
      </c>
    </row>
    <row r="539" spans="1:12">
      <c r="A539" s="112">
        <v>528</v>
      </c>
      <c r="B539" s="134" t="str">
        <f t="shared" ca="1" si="24"/>
        <v/>
      </c>
      <c r="C539" s="109" t="str">
        <f t="shared" ca="1" si="25"/>
        <v/>
      </c>
      <c r="D539" s="101" t="str">
        <f ca="1">IF(ISERROR(OFFSET('HARGA SATUAN'!$D$6,MATCH(C539,'HARGA SATUAN'!$C$7:$C$1492,0),0)),"",OFFSET('HARGA SATUAN'!$D$6,MATCH(C539,'HARGA SATUAN'!$C$7:$C$1492,0),0))</f>
        <v/>
      </c>
      <c r="E539" s="101">
        <f ca="1">IF(B539="+","Unit",IF(ISERROR(OFFSET('HARGA SATUAN'!$E$6,MATCH(C539,'HARGA SATUAN'!$C$7:$C$1492,0),0)),"",OFFSET('HARGA SATUAN'!$E$6,MATCH(C539,'HARGA SATUAN'!$C$7:$C$1492,0),0)))</f>
        <v>0</v>
      </c>
      <c r="F539" s="138" t="str">
        <f t="shared" ca="1" si="26"/>
        <v/>
      </c>
      <c r="G539" s="41">
        <f ca="1">IF(ISERROR(OFFSET('HARGA SATUAN'!$I$6,MATCH(C539,'HARGA SATUAN'!$C$7:$C$1492,0),0)),"",OFFSET('HARGA SATUAN'!$I$6,MATCH(C539,'HARGA SATUAN'!$C$7:$C$1492,0),0))</f>
        <v>0</v>
      </c>
      <c r="H539" s="136" t="str">
        <f ca="1">IF(B539="","",#REF!)</f>
        <v/>
      </c>
      <c r="I539" s="136" t="str">
        <f ca="1">IF(B539="","",#REF!)</f>
        <v/>
      </c>
      <c r="J539" s="136" t="str">
        <f ca="1">IF(B539="","",#REF!)</f>
        <v/>
      </c>
      <c r="K539" s="136" t="str">
        <f ca="1">IF(B539="","",#REF!)</f>
        <v/>
      </c>
      <c r="L539" s="136" t="str">
        <f ca="1">IF(C539="","",#REF!)</f>
        <v/>
      </c>
    </row>
    <row r="540" spans="1:12">
      <c r="A540" s="112">
        <v>529</v>
      </c>
      <c r="B540" s="134" t="str">
        <f t="shared" ca="1" si="24"/>
        <v/>
      </c>
      <c r="C540" s="109" t="str">
        <f t="shared" ca="1" si="25"/>
        <v/>
      </c>
      <c r="D540" s="101" t="str">
        <f ca="1">IF(ISERROR(OFFSET('HARGA SATUAN'!$D$6,MATCH(C540,'HARGA SATUAN'!$C$7:$C$1492,0),0)),"",OFFSET('HARGA SATUAN'!$D$6,MATCH(C540,'HARGA SATUAN'!$C$7:$C$1492,0),0))</f>
        <v/>
      </c>
      <c r="E540" s="101">
        <f ca="1">IF(B540="+","Unit",IF(ISERROR(OFFSET('HARGA SATUAN'!$E$6,MATCH(C540,'HARGA SATUAN'!$C$7:$C$1492,0),0)),"",OFFSET('HARGA SATUAN'!$E$6,MATCH(C540,'HARGA SATUAN'!$C$7:$C$1492,0),0)))</f>
        <v>0</v>
      </c>
      <c r="F540" s="138" t="str">
        <f t="shared" ca="1" si="26"/>
        <v/>
      </c>
      <c r="G540" s="41">
        <f ca="1">IF(ISERROR(OFFSET('HARGA SATUAN'!$I$6,MATCH(C540,'HARGA SATUAN'!$C$7:$C$1492,0),0)),"",OFFSET('HARGA SATUAN'!$I$6,MATCH(C540,'HARGA SATUAN'!$C$7:$C$1492,0),0))</f>
        <v>0</v>
      </c>
      <c r="H540" s="136" t="str">
        <f ca="1">IF(B540="","",#REF!)</f>
        <v/>
      </c>
      <c r="I540" s="136" t="str">
        <f ca="1">IF(B540="","",#REF!)</f>
        <v/>
      </c>
      <c r="J540" s="136" t="str">
        <f ca="1">IF(B540="","",#REF!)</f>
        <v/>
      </c>
      <c r="K540" s="136" t="str">
        <f ca="1">IF(B540="","",#REF!)</f>
        <v/>
      </c>
      <c r="L540" s="136" t="str">
        <f ca="1">IF(C540="","",#REF!)</f>
        <v/>
      </c>
    </row>
    <row r="541" spans="1:12">
      <c r="A541" s="112">
        <v>530</v>
      </c>
      <c r="B541" s="134" t="str">
        <f t="shared" ca="1" si="24"/>
        <v/>
      </c>
      <c r="C541" s="109" t="str">
        <f t="shared" ca="1" si="25"/>
        <v/>
      </c>
      <c r="D541" s="101" t="str">
        <f ca="1">IF(ISERROR(OFFSET('HARGA SATUAN'!$D$6,MATCH(C541,'HARGA SATUAN'!$C$7:$C$1492,0),0)),"",OFFSET('HARGA SATUAN'!$D$6,MATCH(C541,'HARGA SATUAN'!$C$7:$C$1492,0),0))</f>
        <v/>
      </c>
      <c r="E541" s="101">
        <f ca="1">IF(B541="+","Unit",IF(ISERROR(OFFSET('HARGA SATUAN'!$E$6,MATCH(C541,'HARGA SATUAN'!$C$7:$C$1492,0),0)),"",OFFSET('HARGA SATUAN'!$E$6,MATCH(C541,'HARGA SATUAN'!$C$7:$C$1492,0),0)))</f>
        <v>0</v>
      </c>
      <c r="F541" s="138" t="str">
        <f t="shared" ca="1" si="26"/>
        <v/>
      </c>
      <c r="G541" s="41">
        <f ca="1">IF(ISERROR(OFFSET('HARGA SATUAN'!$I$6,MATCH(C541,'HARGA SATUAN'!$C$7:$C$1492,0),0)),"",OFFSET('HARGA SATUAN'!$I$6,MATCH(C541,'HARGA SATUAN'!$C$7:$C$1492,0),0))</f>
        <v>0</v>
      </c>
      <c r="H541" s="136" t="str">
        <f ca="1">IF(B541="","",#REF!)</f>
        <v/>
      </c>
      <c r="I541" s="136" t="str">
        <f ca="1">IF(B541="","",#REF!)</f>
        <v/>
      </c>
      <c r="J541" s="136" t="str">
        <f ca="1">IF(B541="","",#REF!)</f>
        <v/>
      </c>
      <c r="K541" s="136" t="str">
        <f ca="1">IF(B541="","",#REF!)</f>
        <v/>
      </c>
      <c r="L541" s="136" t="str">
        <f ca="1">IF(C541="","",#REF!)</f>
        <v/>
      </c>
    </row>
    <row r="542" spans="1:12">
      <c r="A542" s="112">
        <v>531</v>
      </c>
      <c r="B542" s="134" t="str">
        <f t="shared" ca="1" si="24"/>
        <v/>
      </c>
      <c r="C542" s="109" t="str">
        <f t="shared" ca="1" si="25"/>
        <v/>
      </c>
      <c r="D542" s="101" t="str">
        <f ca="1">IF(ISERROR(OFFSET('HARGA SATUAN'!$D$6,MATCH(C542,'HARGA SATUAN'!$C$7:$C$1492,0),0)),"",OFFSET('HARGA SATUAN'!$D$6,MATCH(C542,'HARGA SATUAN'!$C$7:$C$1492,0),0))</f>
        <v/>
      </c>
      <c r="E542" s="101">
        <f ca="1">IF(B542="+","Unit",IF(ISERROR(OFFSET('HARGA SATUAN'!$E$6,MATCH(C542,'HARGA SATUAN'!$C$7:$C$1492,0),0)),"",OFFSET('HARGA SATUAN'!$E$6,MATCH(C542,'HARGA SATUAN'!$C$7:$C$1492,0),0)))</f>
        <v>0</v>
      </c>
      <c r="F542" s="138" t="str">
        <f t="shared" ca="1" si="26"/>
        <v/>
      </c>
      <c r="G542" s="41">
        <f ca="1">IF(ISERROR(OFFSET('HARGA SATUAN'!$I$6,MATCH(C542,'HARGA SATUAN'!$C$7:$C$1492,0),0)),"",OFFSET('HARGA SATUAN'!$I$6,MATCH(C542,'HARGA SATUAN'!$C$7:$C$1492,0),0))</f>
        <v>0</v>
      </c>
      <c r="H542" s="136" t="str">
        <f ca="1">IF(B542="","",#REF!)</f>
        <v/>
      </c>
      <c r="I542" s="136" t="str">
        <f ca="1">IF(B542="","",#REF!)</f>
        <v/>
      </c>
      <c r="J542" s="136" t="str">
        <f ca="1">IF(B542="","",#REF!)</f>
        <v/>
      </c>
      <c r="K542" s="136" t="str">
        <f ca="1">IF(B542="","",#REF!)</f>
        <v/>
      </c>
      <c r="L542" s="136" t="str">
        <f ca="1">IF(C542="","",#REF!)</f>
        <v/>
      </c>
    </row>
    <row r="543" spans="1:12">
      <c r="A543" s="112">
        <v>532</v>
      </c>
      <c r="B543" s="134" t="str">
        <f t="shared" ca="1" si="24"/>
        <v/>
      </c>
      <c r="C543" s="109" t="str">
        <f t="shared" ca="1" si="25"/>
        <v/>
      </c>
      <c r="D543" s="101" t="str">
        <f ca="1">IF(ISERROR(OFFSET('HARGA SATUAN'!$D$6,MATCH(C543,'HARGA SATUAN'!$C$7:$C$1492,0),0)),"",OFFSET('HARGA SATUAN'!$D$6,MATCH(C543,'HARGA SATUAN'!$C$7:$C$1492,0),0))</f>
        <v/>
      </c>
      <c r="E543" s="101">
        <f ca="1">IF(B543="+","Unit",IF(ISERROR(OFFSET('HARGA SATUAN'!$E$6,MATCH(C543,'HARGA SATUAN'!$C$7:$C$1492,0),0)),"",OFFSET('HARGA SATUAN'!$E$6,MATCH(C543,'HARGA SATUAN'!$C$7:$C$1492,0),0)))</f>
        <v>0</v>
      </c>
      <c r="F543" s="138" t="str">
        <f t="shared" ca="1" si="26"/>
        <v/>
      </c>
      <c r="G543" s="41">
        <f ca="1">IF(ISERROR(OFFSET('HARGA SATUAN'!$I$6,MATCH(C543,'HARGA SATUAN'!$C$7:$C$1492,0),0)),"",OFFSET('HARGA SATUAN'!$I$6,MATCH(C543,'HARGA SATUAN'!$C$7:$C$1492,0),0))</f>
        <v>0</v>
      </c>
      <c r="H543" s="136" t="str">
        <f ca="1">IF(B543="","",#REF!)</f>
        <v/>
      </c>
      <c r="I543" s="136" t="str">
        <f ca="1">IF(B543="","",#REF!)</f>
        <v/>
      </c>
      <c r="J543" s="136" t="str">
        <f ca="1">IF(B543="","",#REF!)</f>
        <v/>
      </c>
      <c r="K543" s="136" t="str">
        <f ca="1">IF(B543="","",#REF!)</f>
        <v/>
      </c>
      <c r="L543" s="136" t="str">
        <f ca="1">IF(C543="","",#REF!)</f>
        <v/>
      </c>
    </row>
    <row r="544" spans="1:12">
      <c r="A544" s="112">
        <v>533</v>
      </c>
      <c r="B544" s="134" t="str">
        <f t="shared" ca="1" si="24"/>
        <v/>
      </c>
      <c r="C544" s="109" t="str">
        <f t="shared" ca="1" si="25"/>
        <v/>
      </c>
      <c r="D544" s="101" t="str">
        <f ca="1">IF(ISERROR(OFFSET('HARGA SATUAN'!$D$6,MATCH(C544,'HARGA SATUAN'!$C$7:$C$1492,0),0)),"",OFFSET('HARGA SATUAN'!$D$6,MATCH(C544,'HARGA SATUAN'!$C$7:$C$1492,0),0))</f>
        <v/>
      </c>
      <c r="E544" s="101">
        <f ca="1">IF(B544="+","Unit",IF(ISERROR(OFFSET('HARGA SATUAN'!$E$6,MATCH(C544,'HARGA SATUAN'!$C$7:$C$1492,0),0)),"",OFFSET('HARGA SATUAN'!$E$6,MATCH(C544,'HARGA SATUAN'!$C$7:$C$1492,0),0)))</f>
        <v>0</v>
      </c>
      <c r="F544" s="138" t="str">
        <f t="shared" ca="1" si="26"/>
        <v/>
      </c>
      <c r="G544" s="41">
        <f ca="1">IF(ISERROR(OFFSET('HARGA SATUAN'!$I$6,MATCH(C544,'HARGA SATUAN'!$C$7:$C$1492,0),0)),"",OFFSET('HARGA SATUAN'!$I$6,MATCH(C544,'HARGA SATUAN'!$C$7:$C$1492,0),0))</f>
        <v>0</v>
      </c>
      <c r="H544" s="136" t="str">
        <f ca="1">IF(B544="","",#REF!)</f>
        <v/>
      </c>
      <c r="I544" s="136" t="str">
        <f ca="1">IF(B544="","",#REF!)</f>
        <v/>
      </c>
      <c r="J544" s="136" t="str">
        <f ca="1">IF(B544="","",#REF!)</f>
        <v/>
      </c>
      <c r="K544" s="136" t="str">
        <f ca="1">IF(B544="","",#REF!)</f>
        <v/>
      </c>
      <c r="L544" s="136" t="str">
        <f ca="1">IF(C544="","",#REF!)</f>
        <v/>
      </c>
    </row>
    <row r="545" spans="1:12">
      <c r="A545" s="112">
        <v>534</v>
      </c>
      <c r="B545" s="134" t="str">
        <f t="shared" ca="1" si="24"/>
        <v/>
      </c>
      <c r="C545" s="109" t="str">
        <f t="shared" ca="1" si="25"/>
        <v/>
      </c>
      <c r="D545" s="101" t="str">
        <f ca="1">IF(ISERROR(OFFSET('HARGA SATUAN'!$D$6,MATCH(C545,'HARGA SATUAN'!$C$7:$C$1492,0),0)),"",OFFSET('HARGA SATUAN'!$D$6,MATCH(C545,'HARGA SATUAN'!$C$7:$C$1492,0),0))</f>
        <v/>
      </c>
      <c r="E545" s="101">
        <f ca="1">IF(B545="+","Unit",IF(ISERROR(OFFSET('HARGA SATUAN'!$E$6,MATCH(C545,'HARGA SATUAN'!$C$7:$C$1492,0),0)),"",OFFSET('HARGA SATUAN'!$E$6,MATCH(C545,'HARGA SATUAN'!$C$7:$C$1492,0),0)))</f>
        <v>0</v>
      </c>
      <c r="F545" s="138" t="str">
        <f t="shared" ca="1" si="26"/>
        <v/>
      </c>
      <c r="G545" s="41">
        <f ca="1">IF(ISERROR(OFFSET('HARGA SATUAN'!$I$6,MATCH(C545,'HARGA SATUAN'!$C$7:$C$1492,0),0)),"",OFFSET('HARGA SATUAN'!$I$6,MATCH(C545,'HARGA SATUAN'!$C$7:$C$1492,0),0))</f>
        <v>0</v>
      </c>
      <c r="H545" s="136" t="str">
        <f ca="1">IF(B545="","",#REF!)</f>
        <v/>
      </c>
      <c r="I545" s="136" t="str">
        <f ca="1">IF(B545="","",#REF!)</f>
        <v/>
      </c>
      <c r="J545" s="136" t="str">
        <f ca="1">IF(B545="","",#REF!)</f>
        <v/>
      </c>
      <c r="K545" s="136" t="str">
        <f ca="1">IF(B545="","",#REF!)</f>
        <v/>
      </c>
      <c r="L545" s="136" t="str">
        <f ca="1">IF(C545="","",#REF!)</f>
        <v/>
      </c>
    </row>
    <row r="546" spans="1:12">
      <c r="A546" s="112">
        <v>535</v>
      </c>
      <c r="B546" s="134" t="str">
        <f t="shared" ca="1" si="24"/>
        <v/>
      </c>
      <c r="C546" s="109" t="str">
        <f t="shared" ca="1" si="25"/>
        <v/>
      </c>
      <c r="D546" s="101" t="str">
        <f ca="1">IF(ISERROR(OFFSET('HARGA SATUAN'!$D$6,MATCH(C546,'HARGA SATUAN'!$C$7:$C$1492,0),0)),"",OFFSET('HARGA SATUAN'!$D$6,MATCH(C546,'HARGA SATUAN'!$C$7:$C$1492,0),0))</f>
        <v/>
      </c>
      <c r="E546" s="101">
        <f ca="1">IF(B546="+","Unit",IF(ISERROR(OFFSET('HARGA SATUAN'!$E$6,MATCH(C546,'HARGA SATUAN'!$C$7:$C$1492,0),0)),"",OFFSET('HARGA SATUAN'!$E$6,MATCH(C546,'HARGA SATUAN'!$C$7:$C$1492,0),0)))</f>
        <v>0</v>
      </c>
      <c r="F546" s="138" t="str">
        <f t="shared" ca="1" si="26"/>
        <v/>
      </c>
      <c r="G546" s="41">
        <f ca="1">IF(ISERROR(OFFSET('HARGA SATUAN'!$I$6,MATCH(C546,'HARGA SATUAN'!$C$7:$C$1492,0),0)),"",OFFSET('HARGA SATUAN'!$I$6,MATCH(C546,'HARGA SATUAN'!$C$7:$C$1492,0),0))</f>
        <v>0</v>
      </c>
      <c r="H546" s="136" t="str">
        <f ca="1">IF(B546="","",#REF!)</f>
        <v/>
      </c>
      <c r="I546" s="136" t="str">
        <f ca="1">IF(B546="","",#REF!)</f>
        <v/>
      </c>
      <c r="J546" s="136" t="str">
        <f ca="1">IF(B546="","",#REF!)</f>
        <v/>
      </c>
      <c r="K546" s="136" t="str">
        <f ca="1">IF(B546="","",#REF!)</f>
        <v/>
      </c>
      <c r="L546" s="136" t="str">
        <f ca="1">IF(C546="","",#REF!)</f>
        <v/>
      </c>
    </row>
    <row r="547" spans="1:12">
      <c r="A547" s="112">
        <v>536</v>
      </c>
      <c r="B547" s="134" t="str">
        <f t="shared" ca="1" si="24"/>
        <v/>
      </c>
      <c r="C547" s="109" t="str">
        <f t="shared" ca="1" si="25"/>
        <v/>
      </c>
      <c r="D547" s="101" t="str">
        <f ca="1">IF(ISERROR(OFFSET('HARGA SATUAN'!$D$6,MATCH(C547,'HARGA SATUAN'!$C$7:$C$1492,0),0)),"",OFFSET('HARGA SATUAN'!$D$6,MATCH(C547,'HARGA SATUAN'!$C$7:$C$1492,0),0))</f>
        <v/>
      </c>
      <c r="E547" s="101">
        <f ca="1">IF(B547="+","Unit",IF(ISERROR(OFFSET('HARGA SATUAN'!$E$6,MATCH(C547,'HARGA SATUAN'!$C$7:$C$1492,0),0)),"",OFFSET('HARGA SATUAN'!$E$6,MATCH(C547,'HARGA SATUAN'!$C$7:$C$1492,0),0)))</f>
        <v>0</v>
      </c>
      <c r="F547" s="138" t="str">
        <f t="shared" ca="1" si="26"/>
        <v/>
      </c>
      <c r="G547" s="41">
        <f ca="1">IF(ISERROR(OFFSET('HARGA SATUAN'!$I$6,MATCH(C547,'HARGA SATUAN'!$C$7:$C$1492,0),0)),"",OFFSET('HARGA SATUAN'!$I$6,MATCH(C547,'HARGA SATUAN'!$C$7:$C$1492,0),0))</f>
        <v>0</v>
      </c>
      <c r="H547" s="136" t="str">
        <f ca="1">IF(B547="","",#REF!)</f>
        <v/>
      </c>
      <c r="I547" s="136" t="str">
        <f ca="1">IF(B547="","",#REF!)</f>
        <v/>
      </c>
      <c r="J547" s="136" t="str">
        <f ca="1">IF(B547="","",#REF!)</f>
        <v/>
      </c>
      <c r="K547" s="136" t="str">
        <f ca="1">IF(B547="","",#REF!)</f>
        <v/>
      </c>
      <c r="L547" s="136" t="str">
        <f ca="1">IF(C547="","",#REF!)</f>
        <v/>
      </c>
    </row>
    <row r="548" spans="1:12">
      <c r="A548" s="112">
        <v>537</v>
      </c>
      <c r="B548" s="134" t="str">
        <f t="shared" ca="1" si="24"/>
        <v/>
      </c>
      <c r="C548" s="109" t="str">
        <f t="shared" ca="1" si="25"/>
        <v/>
      </c>
      <c r="D548" s="101" t="str">
        <f ca="1">IF(ISERROR(OFFSET('HARGA SATUAN'!$D$6,MATCH(C548,'HARGA SATUAN'!$C$7:$C$1492,0),0)),"",OFFSET('HARGA SATUAN'!$D$6,MATCH(C548,'HARGA SATUAN'!$C$7:$C$1492,0),0))</f>
        <v/>
      </c>
      <c r="E548" s="101">
        <f ca="1">IF(B548="+","Unit",IF(ISERROR(OFFSET('HARGA SATUAN'!$E$6,MATCH(C548,'HARGA SATUAN'!$C$7:$C$1492,0),0)),"",OFFSET('HARGA SATUAN'!$E$6,MATCH(C548,'HARGA SATUAN'!$C$7:$C$1492,0),0)))</f>
        <v>0</v>
      </c>
      <c r="F548" s="138" t="str">
        <f t="shared" ca="1" si="26"/>
        <v/>
      </c>
      <c r="G548" s="41">
        <f ca="1">IF(ISERROR(OFFSET('HARGA SATUAN'!$I$6,MATCH(C548,'HARGA SATUAN'!$C$7:$C$1492,0),0)),"",OFFSET('HARGA SATUAN'!$I$6,MATCH(C548,'HARGA SATUAN'!$C$7:$C$1492,0),0))</f>
        <v>0</v>
      </c>
      <c r="H548" s="136" t="str">
        <f ca="1">IF(B548="","",#REF!)</f>
        <v/>
      </c>
      <c r="I548" s="136" t="str">
        <f ca="1">IF(B548="","",#REF!)</f>
        <v/>
      </c>
      <c r="J548" s="136" t="str">
        <f ca="1">IF(B548="","",#REF!)</f>
        <v/>
      </c>
      <c r="K548" s="136" t="str">
        <f ca="1">IF(B548="","",#REF!)</f>
        <v/>
      </c>
      <c r="L548" s="136" t="str">
        <f ca="1">IF(C548="","",#REF!)</f>
        <v/>
      </c>
    </row>
    <row r="549" spans="1:12">
      <c r="A549" s="112">
        <v>538</v>
      </c>
      <c r="B549" s="134" t="str">
        <f t="shared" ca="1" si="24"/>
        <v/>
      </c>
      <c r="C549" s="109" t="str">
        <f t="shared" ca="1" si="25"/>
        <v/>
      </c>
      <c r="D549" s="101" t="str">
        <f ca="1">IF(ISERROR(OFFSET('HARGA SATUAN'!$D$6,MATCH(C549,'HARGA SATUAN'!$C$7:$C$1492,0),0)),"",OFFSET('HARGA SATUAN'!$D$6,MATCH(C549,'HARGA SATUAN'!$C$7:$C$1492,0),0))</f>
        <v/>
      </c>
      <c r="E549" s="101">
        <f ca="1">IF(B549="+","Unit",IF(ISERROR(OFFSET('HARGA SATUAN'!$E$6,MATCH(C549,'HARGA SATUAN'!$C$7:$C$1492,0),0)),"",OFFSET('HARGA SATUAN'!$E$6,MATCH(C549,'HARGA SATUAN'!$C$7:$C$1492,0),0)))</f>
        <v>0</v>
      </c>
      <c r="F549" s="138" t="str">
        <f t="shared" ca="1" si="26"/>
        <v/>
      </c>
      <c r="G549" s="41">
        <f ca="1">IF(ISERROR(OFFSET('HARGA SATUAN'!$I$6,MATCH(C549,'HARGA SATUAN'!$C$7:$C$1492,0),0)),"",OFFSET('HARGA SATUAN'!$I$6,MATCH(C549,'HARGA SATUAN'!$C$7:$C$1492,0),0))</f>
        <v>0</v>
      </c>
      <c r="H549" s="136" t="str">
        <f ca="1">IF(B549="","",#REF!)</f>
        <v/>
      </c>
      <c r="I549" s="136" t="str">
        <f ca="1">IF(B549="","",#REF!)</f>
        <v/>
      </c>
      <c r="J549" s="136" t="str">
        <f ca="1">IF(B549="","",#REF!)</f>
        <v/>
      </c>
      <c r="K549" s="136" t="str">
        <f ca="1">IF(B549="","",#REF!)</f>
        <v/>
      </c>
      <c r="L549" s="136" t="str">
        <f ca="1">IF(C549="","",#REF!)</f>
        <v/>
      </c>
    </row>
    <row r="550" spans="1:12">
      <c r="A550" s="112">
        <v>539</v>
      </c>
      <c r="B550" s="134" t="str">
        <f t="shared" ca="1" si="24"/>
        <v/>
      </c>
      <c r="C550" s="109" t="str">
        <f t="shared" ca="1" si="25"/>
        <v/>
      </c>
      <c r="D550" s="101" t="str">
        <f ca="1">IF(ISERROR(OFFSET('HARGA SATUAN'!$D$6,MATCH(C550,'HARGA SATUAN'!$C$7:$C$1492,0),0)),"",OFFSET('HARGA SATUAN'!$D$6,MATCH(C550,'HARGA SATUAN'!$C$7:$C$1492,0),0))</f>
        <v/>
      </c>
      <c r="E550" s="101">
        <f ca="1">IF(B550="+","Unit",IF(ISERROR(OFFSET('HARGA SATUAN'!$E$6,MATCH(C550,'HARGA SATUAN'!$C$7:$C$1492,0),0)),"",OFFSET('HARGA SATUAN'!$E$6,MATCH(C550,'HARGA SATUAN'!$C$7:$C$1492,0),0)))</f>
        <v>0</v>
      </c>
      <c r="F550" s="138" t="str">
        <f t="shared" ca="1" si="26"/>
        <v/>
      </c>
      <c r="G550" s="41">
        <f ca="1">IF(ISERROR(OFFSET('HARGA SATUAN'!$I$6,MATCH(C550,'HARGA SATUAN'!$C$7:$C$1492,0),0)),"",OFFSET('HARGA SATUAN'!$I$6,MATCH(C550,'HARGA SATUAN'!$C$7:$C$1492,0),0))</f>
        <v>0</v>
      </c>
      <c r="H550" s="136" t="str">
        <f ca="1">IF(B550="","",#REF!)</f>
        <v/>
      </c>
      <c r="I550" s="136" t="str">
        <f ca="1">IF(B550="","",#REF!)</f>
        <v/>
      </c>
      <c r="J550" s="136" t="str">
        <f ca="1">IF(B550="","",#REF!)</f>
        <v/>
      </c>
      <c r="K550" s="136" t="str">
        <f ca="1">IF(B550="","",#REF!)</f>
        <v/>
      </c>
      <c r="L550" s="136" t="str">
        <f ca="1">IF(C550="","",#REF!)</f>
        <v/>
      </c>
    </row>
    <row r="551" spans="1:12">
      <c r="A551" s="112">
        <v>540</v>
      </c>
      <c r="B551" s="134" t="str">
        <f t="shared" ca="1" si="24"/>
        <v/>
      </c>
      <c r="C551" s="109" t="str">
        <f t="shared" ca="1" si="25"/>
        <v/>
      </c>
      <c r="D551" s="101" t="str">
        <f ca="1">IF(ISERROR(OFFSET('HARGA SATUAN'!$D$6,MATCH(C551,'HARGA SATUAN'!$C$7:$C$1492,0),0)),"",OFFSET('HARGA SATUAN'!$D$6,MATCH(C551,'HARGA SATUAN'!$C$7:$C$1492,0),0))</f>
        <v/>
      </c>
      <c r="E551" s="101">
        <f ca="1">IF(B551="+","Unit",IF(ISERROR(OFFSET('HARGA SATUAN'!$E$6,MATCH(C551,'HARGA SATUAN'!$C$7:$C$1492,0),0)),"",OFFSET('HARGA SATUAN'!$E$6,MATCH(C551,'HARGA SATUAN'!$C$7:$C$1492,0),0)))</f>
        <v>0</v>
      </c>
      <c r="F551" s="138" t="str">
        <f t="shared" ca="1" si="26"/>
        <v/>
      </c>
      <c r="G551" s="41">
        <f ca="1">IF(ISERROR(OFFSET('HARGA SATUAN'!$I$6,MATCH(C551,'HARGA SATUAN'!$C$7:$C$1492,0),0)),"",OFFSET('HARGA SATUAN'!$I$6,MATCH(C551,'HARGA SATUAN'!$C$7:$C$1492,0),0))</f>
        <v>0</v>
      </c>
      <c r="H551" s="136" t="str">
        <f ca="1">IF(B551="","",#REF!)</f>
        <v/>
      </c>
      <c r="I551" s="136" t="str">
        <f ca="1">IF(B551="","",#REF!)</f>
        <v/>
      </c>
      <c r="J551" s="136" t="str">
        <f ca="1">IF(B551="","",#REF!)</f>
        <v/>
      </c>
      <c r="K551" s="136" t="str">
        <f ca="1">IF(B551="","",#REF!)</f>
        <v/>
      </c>
      <c r="L551" s="136" t="str">
        <f ca="1">IF(C551="","",#REF!)</f>
        <v/>
      </c>
    </row>
    <row r="552" spans="1:12">
      <c r="A552" s="112">
        <v>541</v>
      </c>
      <c r="B552" s="134" t="str">
        <f t="shared" ca="1" si="24"/>
        <v/>
      </c>
      <c r="C552" s="109" t="str">
        <f t="shared" ca="1" si="25"/>
        <v/>
      </c>
      <c r="D552" s="101" t="str">
        <f ca="1">IF(ISERROR(OFFSET('HARGA SATUAN'!$D$6,MATCH(C552,'HARGA SATUAN'!$C$7:$C$1492,0),0)),"",OFFSET('HARGA SATUAN'!$D$6,MATCH(C552,'HARGA SATUAN'!$C$7:$C$1492,0),0))</f>
        <v/>
      </c>
      <c r="E552" s="101">
        <f ca="1">IF(B552="+","Unit",IF(ISERROR(OFFSET('HARGA SATUAN'!$E$6,MATCH(C552,'HARGA SATUAN'!$C$7:$C$1492,0),0)),"",OFFSET('HARGA SATUAN'!$E$6,MATCH(C552,'HARGA SATUAN'!$C$7:$C$1492,0),0)))</f>
        <v>0</v>
      </c>
      <c r="F552" s="138" t="str">
        <f t="shared" ca="1" si="26"/>
        <v/>
      </c>
      <c r="G552" s="41">
        <f ca="1">IF(ISERROR(OFFSET('HARGA SATUAN'!$I$6,MATCH(C552,'HARGA SATUAN'!$C$7:$C$1492,0),0)),"",OFFSET('HARGA SATUAN'!$I$6,MATCH(C552,'HARGA SATUAN'!$C$7:$C$1492,0),0))</f>
        <v>0</v>
      </c>
      <c r="H552" s="136" t="str">
        <f ca="1">IF(B552="","",#REF!)</f>
        <v/>
      </c>
      <c r="I552" s="136" t="str">
        <f ca="1">IF(B552="","",#REF!)</f>
        <v/>
      </c>
      <c r="J552" s="136" t="str">
        <f ca="1">IF(B552="","",#REF!)</f>
        <v/>
      </c>
      <c r="K552" s="136" t="str">
        <f ca="1">IF(B552="","",#REF!)</f>
        <v/>
      </c>
      <c r="L552" s="136" t="str">
        <f ca="1">IF(C552="","",#REF!)</f>
        <v/>
      </c>
    </row>
    <row r="553" spans="1:12">
      <c r="A553" s="112">
        <v>542</v>
      </c>
      <c r="B553" s="134" t="str">
        <f t="shared" ca="1" si="24"/>
        <v/>
      </c>
      <c r="C553" s="109" t="str">
        <f t="shared" ca="1" si="25"/>
        <v/>
      </c>
      <c r="D553" s="101" t="str">
        <f ca="1">IF(ISERROR(OFFSET('HARGA SATUAN'!$D$6,MATCH(C553,'HARGA SATUAN'!$C$7:$C$1492,0),0)),"",OFFSET('HARGA SATUAN'!$D$6,MATCH(C553,'HARGA SATUAN'!$C$7:$C$1492,0),0))</f>
        <v/>
      </c>
      <c r="E553" s="101">
        <f ca="1">IF(B553="+","Unit",IF(ISERROR(OFFSET('HARGA SATUAN'!$E$6,MATCH(C553,'HARGA SATUAN'!$C$7:$C$1492,0),0)),"",OFFSET('HARGA SATUAN'!$E$6,MATCH(C553,'HARGA SATUAN'!$C$7:$C$1492,0),0)))</f>
        <v>0</v>
      </c>
      <c r="F553" s="138" t="str">
        <f t="shared" ca="1" si="26"/>
        <v/>
      </c>
      <c r="G553" s="41">
        <f ca="1">IF(ISERROR(OFFSET('HARGA SATUAN'!$I$6,MATCH(C553,'HARGA SATUAN'!$C$7:$C$1492,0),0)),"",OFFSET('HARGA SATUAN'!$I$6,MATCH(C553,'HARGA SATUAN'!$C$7:$C$1492,0),0))</f>
        <v>0</v>
      </c>
      <c r="H553" s="136" t="str">
        <f ca="1">IF(B553="","",#REF!)</f>
        <v/>
      </c>
      <c r="I553" s="136" t="str">
        <f ca="1">IF(B553="","",#REF!)</f>
        <v/>
      </c>
      <c r="J553" s="136" t="str">
        <f ca="1">IF(B553="","",#REF!)</f>
        <v/>
      </c>
      <c r="K553" s="136" t="str">
        <f ca="1">IF(B553="","",#REF!)</f>
        <v/>
      </c>
      <c r="L553" s="136" t="str">
        <f ca="1">IF(C553="","",#REF!)</f>
        <v/>
      </c>
    </row>
    <row r="554" spans="1:12">
      <c r="A554" s="112">
        <v>543</v>
      </c>
      <c r="B554" s="134" t="str">
        <f t="shared" ca="1" si="24"/>
        <v/>
      </c>
      <c r="C554" s="109" t="str">
        <f t="shared" ca="1" si="25"/>
        <v/>
      </c>
      <c r="D554" s="101" t="str">
        <f ca="1">IF(ISERROR(OFFSET('HARGA SATUAN'!$D$6,MATCH(C554,'HARGA SATUAN'!$C$7:$C$1492,0),0)),"",OFFSET('HARGA SATUAN'!$D$6,MATCH(C554,'HARGA SATUAN'!$C$7:$C$1492,0),0))</f>
        <v/>
      </c>
      <c r="E554" s="101">
        <f ca="1">IF(B554="+","Unit",IF(ISERROR(OFFSET('HARGA SATUAN'!$E$6,MATCH(C554,'HARGA SATUAN'!$C$7:$C$1492,0),0)),"",OFFSET('HARGA SATUAN'!$E$6,MATCH(C554,'HARGA SATUAN'!$C$7:$C$1492,0),0)))</f>
        <v>0</v>
      </c>
      <c r="F554" s="138" t="str">
        <f t="shared" ca="1" si="26"/>
        <v/>
      </c>
      <c r="G554" s="41">
        <f ca="1">IF(ISERROR(OFFSET('HARGA SATUAN'!$I$6,MATCH(C554,'HARGA SATUAN'!$C$7:$C$1492,0),0)),"",OFFSET('HARGA SATUAN'!$I$6,MATCH(C554,'HARGA SATUAN'!$C$7:$C$1492,0),0))</f>
        <v>0</v>
      </c>
      <c r="H554" s="136" t="str">
        <f ca="1">IF(B554="","",#REF!)</f>
        <v/>
      </c>
      <c r="I554" s="136" t="str">
        <f ca="1">IF(B554="","",#REF!)</f>
        <v/>
      </c>
      <c r="J554" s="136" t="str">
        <f ca="1">IF(B554="","",#REF!)</f>
        <v/>
      </c>
      <c r="K554" s="136" t="str">
        <f ca="1">IF(B554="","",#REF!)</f>
        <v/>
      </c>
      <c r="L554" s="136" t="str">
        <f ca="1">IF(C554="","",#REF!)</f>
        <v/>
      </c>
    </row>
    <row r="555" spans="1:12">
      <c r="A555" s="112">
        <v>544</v>
      </c>
      <c r="B555" s="134" t="str">
        <f t="shared" ca="1" si="24"/>
        <v/>
      </c>
      <c r="C555" s="109" t="str">
        <f t="shared" ca="1" si="25"/>
        <v/>
      </c>
      <c r="D555" s="101" t="str">
        <f ca="1">IF(ISERROR(OFFSET('HARGA SATUAN'!$D$6,MATCH(C555,'HARGA SATUAN'!$C$7:$C$1492,0),0)),"",OFFSET('HARGA SATUAN'!$D$6,MATCH(C555,'HARGA SATUAN'!$C$7:$C$1492,0),0))</f>
        <v/>
      </c>
      <c r="E555" s="101">
        <f ca="1">IF(B555="+","Unit",IF(ISERROR(OFFSET('HARGA SATUAN'!$E$6,MATCH(C555,'HARGA SATUAN'!$C$7:$C$1492,0),0)),"",OFFSET('HARGA SATUAN'!$E$6,MATCH(C555,'HARGA SATUAN'!$C$7:$C$1492,0),0)))</f>
        <v>0</v>
      </c>
      <c r="F555" s="138" t="str">
        <f t="shared" ca="1" si="26"/>
        <v/>
      </c>
      <c r="G555" s="41">
        <f ca="1">IF(ISERROR(OFFSET('HARGA SATUAN'!$I$6,MATCH(C555,'HARGA SATUAN'!$C$7:$C$1492,0),0)),"",OFFSET('HARGA SATUAN'!$I$6,MATCH(C555,'HARGA SATUAN'!$C$7:$C$1492,0),0))</f>
        <v>0</v>
      </c>
      <c r="H555" s="136" t="str">
        <f ca="1">IF(B555="","",#REF!)</f>
        <v/>
      </c>
      <c r="I555" s="136" t="str">
        <f ca="1">IF(B555="","",#REF!)</f>
        <v/>
      </c>
      <c r="J555" s="136" t="str">
        <f ca="1">IF(B555="","",#REF!)</f>
        <v/>
      </c>
      <c r="K555" s="136" t="str">
        <f ca="1">IF(B555="","",#REF!)</f>
        <v/>
      </c>
      <c r="L555" s="136" t="str">
        <f ca="1">IF(C555="","",#REF!)</f>
        <v/>
      </c>
    </row>
    <row r="556" spans="1:12">
      <c r="A556" s="112">
        <v>545</v>
      </c>
      <c r="B556" s="134" t="str">
        <f t="shared" ca="1" si="24"/>
        <v/>
      </c>
      <c r="C556" s="109" t="str">
        <f t="shared" ca="1" si="25"/>
        <v/>
      </c>
      <c r="D556" s="101" t="str">
        <f ca="1">IF(ISERROR(OFFSET('HARGA SATUAN'!$D$6,MATCH(C556,'HARGA SATUAN'!$C$7:$C$1492,0),0)),"",OFFSET('HARGA SATUAN'!$D$6,MATCH(C556,'HARGA SATUAN'!$C$7:$C$1492,0),0))</f>
        <v/>
      </c>
      <c r="E556" s="101">
        <f ca="1">IF(B556="+","Unit",IF(ISERROR(OFFSET('HARGA SATUAN'!$E$6,MATCH(C556,'HARGA SATUAN'!$C$7:$C$1492,0),0)),"",OFFSET('HARGA SATUAN'!$E$6,MATCH(C556,'HARGA SATUAN'!$C$7:$C$1492,0),0)))</f>
        <v>0</v>
      </c>
      <c r="F556" s="138" t="str">
        <f t="shared" ca="1" si="26"/>
        <v/>
      </c>
      <c r="G556" s="41">
        <f ca="1">IF(ISERROR(OFFSET('HARGA SATUAN'!$I$6,MATCH(C556,'HARGA SATUAN'!$C$7:$C$1492,0),0)),"",OFFSET('HARGA SATUAN'!$I$6,MATCH(C556,'HARGA SATUAN'!$C$7:$C$1492,0),0))</f>
        <v>0</v>
      </c>
      <c r="H556" s="136" t="str">
        <f ca="1">IF(B556="","",#REF!)</f>
        <v/>
      </c>
      <c r="I556" s="136" t="str">
        <f ca="1">IF(B556="","",#REF!)</f>
        <v/>
      </c>
      <c r="J556" s="136" t="str">
        <f ca="1">IF(B556="","",#REF!)</f>
        <v/>
      </c>
      <c r="K556" s="136" t="str">
        <f ca="1">IF(B556="","",#REF!)</f>
        <v/>
      </c>
      <c r="L556" s="136" t="str">
        <f ca="1">IF(C556="","",#REF!)</f>
        <v/>
      </c>
    </row>
    <row r="557" spans="1:12">
      <c r="A557" s="112">
        <v>546</v>
      </c>
      <c r="B557" s="134" t="str">
        <f t="shared" ca="1" si="24"/>
        <v/>
      </c>
      <c r="C557" s="109" t="str">
        <f t="shared" ca="1" si="25"/>
        <v/>
      </c>
      <c r="D557" s="101" t="str">
        <f ca="1">IF(ISERROR(OFFSET('HARGA SATUAN'!$D$6,MATCH(C557,'HARGA SATUAN'!$C$7:$C$1492,0),0)),"",OFFSET('HARGA SATUAN'!$D$6,MATCH(C557,'HARGA SATUAN'!$C$7:$C$1492,0),0))</f>
        <v/>
      </c>
      <c r="E557" s="101">
        <f ca="1">IF(B557="+","Unit",IF(ISERROR(OFFSET('HARGA SATUAN'!$E$6,MATCH(C557,'HARGA SATUAN'!$C$7:$C$1492,0),0)),"",OFFSET('HARGA SATUAN'!$E$6,MATCH(C557,'HARGA SATUAN'!$C$7:$C$1492,0),0)))</f>
        <v>0</v>
      </c>
      <c r="F557" s="138" t="str">
        <f t="shared" ca="1" si="26"/>
        <v/>
      </c>
      <c r="G557" s="41">
        <f ca="1">IF(ISERROR(OFFSET('HARGA SATUAN'!$I$6,MATCH(C557,'HARGA SATUAN'!$C$7:$C$1492,0),0)),"",OFFSET('HARGA SATUAN'!$I$6,MATCH(C557,'HARGA SATUAN'!$C$7:$C$1492,0),0))</f>
        <v>0</v>
      </c>
      <c r="H557" s="136" t="str">
        <f ca="1">IF(B557="","",#REF!)</f>
        <v/>
      </c>
      <c r="I557" s="136" t="str">
        <f ca="1">IF(B557="","",#REF!)</f>
        <v/>
      </c>
      <c r="J557" s="136" t="str">
        <f ca="1">IF(B557="","",#REF!)</f>
        <v/>
      </c>
      <c r="K557" s="136" t="str">
        <f ca="1">IF(B557="","",#REF!)</f>
        <v/>
      </c>
      <c r="L557" s="136" t="str">
        <f ca="1">IF(C557="","",#REF!)</f>
        <v/>
      </c>
    </row>
    <row r="558" spans="1:12">
      <c r="A558" s="112">
        <v>547</v>
      </c>
      <c r="B558" s="134" t="str">
        <f t="shared" ca="1" si="24"/>
        <v/>
      </c>
      <c r="C558" s="109" t="str">
        <f t="shared" ca="1" si="25"/>
        <v/>
      </c>
      <c r="D558" s="101" t="str">
        <f ca="1">IF(ISERROR(OFFSET('HARGA SATUAN'!$D$6,MATCH(C558,'HARGA SATUAN'!$C$7:$C$1492,0),0)),"",OFFSET('HARGA SATUAN'!$D$6,MATCH(C558,'HARGA SATUAN'!$C$7:$C$1492,0),0))</f>
        <v/>
      </c>
      <c r="E558" s="101">
        <f ca="1">IF(B558="+","Unit",IF(ISERROR(OFFSET('HARGA SATUAN'!$E$6,MATCH(C558,'HARGA SATUAN'!$C$7:$C$1492,0),0)),"",OFFSET('HARGA SATUAN'!$E$6,MATCH(C558,'HARGA SATUAN'!$C$7:$C$1492,0),0)))</f>
        <v>0</v>
      </c>
      <c r="F558" s="138" t="str">
        <f t="shared" ca="1" si="26"/>
        <v/>
      </c>
      <c r="G558" s="41">
        <f ca="1">IF(ISERROR(OFFSET('HARGA SATUAN'!$I$6,MATCH(C558,'HARGA SATUAN'!$C$7:$C$1492,0),0)),"",OFFSET('HARGA SATUAN'!$I$6,MATCH(C558,'HARGA SATUAN'!$C$7:$C$1492,0),0))</f>
        <v>0</v>
      </c>
      <c r="H558" s="136" t="str">
        <f ca="1">IF(B558="","",#REF!)</f>
        <v/>
      </c>
      <c r="I558" s="136" t="str">
        <f ca="1">IF(B558="","",#REF!)</f>
        <v/>
      </c>
      <c r="J558" s="136" t="str">
        <f ca="1">IF(B558="","",#REF!)</f>
        <v/>
      </c>
      <c r="K558" s="136" t="str">
        <f ca="1">IF(B558="","",#REF!)</f>
        <v/>
      </c>
      <c r="L558" s="136" t="str">
        <f ca="1">IF(C558="","",#REF!)</f>
        <v/>
      </c>
    </row>
    <row r="559" spans="1:12">
      <c r="A559" s="112">
        <v>548</v>
      </c>
      <c r="B559" s="134" t="str">
        <f t="shared" ca="1" si="24"/>
        <v/>
      </c>
      <c r="C559" s="109" t="str">
        <f t="shared" ca="1" si="25"/>
        <v/>
      </c>
      <c r="D559" s="101" t="str">
        <f ca="1">IF(ISERROR(OFFSET('HARGA SATUAN'!$D$6,MATCH(C559,'HARGA SATUAN'!$C$7:$C$1492,0),0)),"",OFFSET('HARGA SATUAN'!$D$6,MATCH(C559,'HARGA SATUAN'!$C$7:$C$1492,0),0))</f>
        <v/>
      </c>
      <c r="E559" s="101">
        <f ca="1">IF(B559="+","Unit",IF(ISERROR(OFFSET('HARGA SATUAN'!$E$6,MATCH(C559,'HARGA SATUAN'!$C$7:$C$1492,0),0)),"",OFFSET('HARGA SATUAN'!$E$6,MATCH(C559,'HARGA SATUAN'!$C$7:$C$1492,0),0)))</f>
        <v>0</v>
      </c>
      <c r="F559" s="138" t="str">
        <f t="shared" ca="1" si="26"/>
        <v/>
      </c>
      <c r="G559" s="41">
        <f ca="1">IF(ISERROR(OFFSET('HARGA SATUAN'!$I$6,MATCH(C559,'HARGA SATUAN'!$C$7:$C$1492,0),0)),"",OFFSET('HARGA SATUAN'!$I$6,MATCH(C559,'HARGA SATUAN'!$C$7:$C$1492,0),0))</f>
        <v>0</v>
      </c>
      <c r="H559" s="136" t="str">
        <f ca="1">IF(B559="","",#REF!)</f>
        <v/>
      </c>
      <c r="I559" s="136" t="str">
        <f ca="1">IF(B559="","",#REF!)</f>
        <v/>
      </c>
      <c r="J559" s="136" t="str">
        <f ca="1">IF(B559="","",#REF!)</f>
        <v/>
      </c>
      <c r="K559" s="136" t="str">
        <f ca="1">IF(B559="","",#REF!)</f>
        <v/>
      </c>
      <c r="L559" s="136" t="str">
        <f ca="1">IF(C559="","",#REF!)</f>
        <v/>
      </c>
    </row>
    <row r="560" spans="1:12">
      <c r="A560" s="112">
        <v>549</v>
      </c>
      <c r="B560" s="134" t="str">
        <f t="shared" ca="1" si="24"/>
        <v/>
      </c>
      <c r="C560" s="109" t="str">
        <f t="shared" ca="1" si="25"/>
        <v/>
      </c>
      <c r="D560" s="101" t="str">
        <f ca="1">IF(ISERROR(OFFSET('HARGA SATUAN'!$D$6,MATCH(C560,'HARGA SATUAN'!$C$7:$C$1492,0),0)),"",OFFSET('HARGA SATUAN'!$D$6,MATCH(C560,'HARGA SATUAN'!$C$7:$C$1492,0),0))</f>
        <v/>
      </c>
      <c r="E560" s="101">
        <f ca="1">IF(B560="+","Unit",IF(ISERROR(OFFSET('HARGA SATUAN'!$E$6,MATCH(C560,'HARGA SATUAN'!$C$7:$C$1492,0),0)),"",OFFSET('HARGA SATUAN'!$E$6,MATCH(C560,'HARGA SATUAN'!$C$7:$C$1492,0),0)))</f>
        <v>0</v>
      </c>
      <c r="F560" s="138" t="str">
        <f t="shared" ca="1" si="26"/>
        <v/>
      </c>
      <c r="G560" s="41">
        <f ca="1">IF(ISERROR(OFFSET('HARGA SATUAN'!$I$6,MATCH(C560,'HARGA SATUAN'!$C$7:$C$1492,0),0)),"",OFFSET('HARGA SATUAN'!$I$6,MATCH(C560,'HARGA SATUAN'!$C$7:$C$1492,0),0))</f>
        <v>0</v>
      </c>
      <c r="H560" s="136" t="str">
        <f ca="1">IF(B560="","",#REF!)</f>
        <v/>
      </c>
      <c r="I560" s="136" t="str">
        <f ca="1">IF(B560="","",#REF!)</f>
        <v/>
      </c>
      <c r="J560" s="136" t="str">
        <f ca="1">IF(B560="","",#REF!)</f>
        <v/>
      </c>
      <c r="K560" s="136" t="str">
        <f ca="1">IF(B560="","",#REF!)</f>
        <v/>
      </c>
      <c r="L560" s="136" t="str">
        <f ca="1">IF(C560="","",#REF!)</f>
        <v/>
      </c>
    </row>
    <row r="561" spans="1:12">
      <c r="A561" s="112">
        <v>550</v>
      </c>
      <c r="B561" s="134" t="str">
        <f t="shared" ca="1" si="24"/>
        <v/>
      </c>
      <c r="C561" s="109" t="str">
        <f t="shared" ca="1" si="25"/>
        <v/>
      </c>
      <c r="D561" s="101" t="str">
        <f ca="1">IF(ISERROR(OFFSET('HARGA SATUAN'!$D$6,MATCH(C561,'HARGA SATUAN'!$C$7:$C$1492,0),0)),"",OFFSET('HARGA SATUAN'!$D$6,MATCH(C561,'HARGA SATUAN'!$C$7:$C$1492,0),0))</f>
        <v/>
      </c>
      <c r="E561" s="101">
        <f ca="1">IF(B561="+","Unit",IF(ISERROR(OFFSET('HARGA SATUAN'!$E$6,MATCH(C561,'HARGA SATUAN'!$C$7:$C$1492,0),0)),"",OFFSET('HARGA SATUAN'!$E$6,MATCH(C561,'HARGA SATUAN'!$C$7:$C$1492,0),0)))</f>
        <v>0</v>
      </c>
      <c r="F561" s="138" t="str">
        <f t="shared" ca="1" si="26"/>
        <v/>
      </c>
      <c r="G561" s="41">
        <f ca="1">IF(ISERROR(OFFSET('HARGA SATUAN'!$I$6,MATCH(C561,'HARGA SATUAN'!$C$7:$C$1492,0),0)),"",OFFSET('HARGA SATUAN'!$I$6,MATCH(C561,'HARGA SATUAN'!$C$7:$C$1492,0),0))</f>
        <v>0</v>
      </c>
      <c r="H561" s="136" t="str">
        <f ca="1">IF(B561="","",#REF!)</f>
        <v/>
      </c>
      <c r="I561" s="136" t="str">
        <f ca="1">IF(B561="","",#REF!)</f>
        <v/>
      </c>
      <c r="J561" s="136" t="str">
        <f ca="1">IF(B561="","",#REF!)</f>
        <v/>
      </c>
      <c r="K561" s="136" t="str">
        <f ca="1">IF(B561="","",#REF!)</f>
        <v/>
      </c>
      <c r="L561" s="136" t="str">
        <f ca="1">IF(C561="","",#REF!)</f>
        <v/>
      </c>
    </row>
    <row r="562" spans="1:12">
      <c r="A562" s="112">
        <v>551</v>
      </c>
      <c r="B562" s="134" t="str">
        <f t="shared" ca="1" si="24"/>
        <v/>
      </c>
      <c r="C562" s="109" t="str">
        <f t="shared" ca="1" si="25"/>
        <v/>
      </c>
      <c r="D562" s="101" t="str">
        <f ca="1">IF(ISERROR(OFFSET('HARGA SATUAN'!$D$6,MATCH(C562,'HARGA SATUAN'!$C$7:$C$1492,0),0)),"",OFFSET('HARGA SATUAN'!$D$6,MATCH(C562,'HARGA SATUAN'!$C$7:$C$1492,0),0))</f>
        <v/>
      </c>
      <c r="E562" s="101">
        <f ca="1">IF(B562="+","Unit",IF(ISERROR(OFFSET('HARGA SATUAN'!$E$6,MATCH(C562,'HARGA SATUAN'!$C$7:$C$1492,0),0)),"",OFFSET('HARGA SATUAN'!$E$6,MATCH(C562,'HARGA SATUAN'!$C$7:$C$1492,0),0)))</f>
        <v>0</v>
      </c>
      <c r="F562" s="138" t="str">
        <f t="shared" ca="1" si="26"/>
        <v/>
      </c>
      <c r="G562" s="41">
        <f ca="1">IF(ISERROR(OFFSET('HARGA SATUAN'!$I$6,MATCH(C562,'HARGA SATUAN'!$C$7:$C$1492,0),0)),"",OFFSET('HARGA SATUAN'!$I$6,MATCH(C562,'HARGA SATUAN'!$C$7:$C$1492,0),0))</f>
        <v>0</v>
      </c>
      <c r="H562" s="136" t="str">
        <f ca="1">IF(B562="","",#REF!)</f>
        <v/>
      </c>
      <c r="I562" s="136" t="str">
        <f ca="1">IF(B562="","",#REF!)</f>
        <v/>
      </c>
      <c r="J562" s="136" t="str">
        <f ca="1">IF(B562="","",#REF!)</f>
        <v/>
      </c>
      <c r="K562" s="136" t="str">
        <f ca="1">IF(B562="","",#REF!)</f>
        <v/>
      </c>
      <c r="L562" s="136" t="str">
        <f ca="1">IF(C562="","",#REF!)</f>
        <v/>
      </c>
    </row>
    <row r="563" spans="1:12">
      <c r="A563" s="112">
        <v>552</v>
      </c>
      <c r="B563" s="134" t="str">
        <f t="shared" ca="1" si="24"/>
        <v/>
      </c>
      <c r="C563" s="109" t="str">
        <f t="shared" ca="1" si="25"/>
        <v/>
      </c>
      <c r="D563" s="101" t="str">
        <f ca="1">IF(ISERROR(OFFSET('HARGA SATUAN'!$D$6,MATCH(C563,'HARGA SATUAN'!$C$7:$C$1492,0),0)),"",OFFSET('HARGA SATUAN'!$D$6,MATCH(C563,'HARGA SATUAN'!$C$7:$C$1492,0),0))</f>
        <v/>
      </c>
      <c r="E563" s="101">
        <f ca="1">IF(B563="+","Unit",IF(ISERROR(OFFSET('HARGA SATUAN'!$E$6,MATCH(C563,'HARGA SATUAN'!$C$7:$C$1492,0),0)),"",OFFSET('HARGA SATUAN'!$E$6,MATCH(C563,'HARGA SATUAN'!$C$7:$C$1492,0),0)))</f>
        <v>0</v>
      </c>
      <c r="F563" s="138" t="str">
        <f t="shared" ca="1" si="26"/>
        <v/>
      </c>
      <c r="G563" s="41">
        <f ca="1">IF(ISERROR(OFFSET('HARGA SATUAN'!$I$6,MATCH(C563,'HARGA SATUAN'!$C$7:$C$1492,0),0)),"",OFFSET('HARGA SATUAN'!$I$6,MATCH(C563,'HARGA SATUAN'!$C$7:$C$1492,0),0))</f>
        <v>0</v>
      </c>
      <c r="H563" s="136" t="str">
        <f ca="1">IF(B563="","",#REF!)</f>
        <v/>
      </c>
      <c r="I563" s="136" t="str">
        <f ca="1">IF(B563="","",#REF!)</f>
        <v/>
      </c>
      <c r="J563" s="136" t="str">
        <f ca="1">IF(B563="","",#REF!)</f>
        <v/>
      </c>
      <c r="K563" s="136" t="str">
        <f ca="1">IF(B563="","",#REF!)</f>
        <v/>
      </c>
      <c r="L563" s="136" t="str">
        <f ca="1">IF(C563="","",#REF!)</f>
        <v/>
      </c>
    </row>
    <row r="564" spans="1:12">
      <c r="A564" s="112">
        <v>553</v>
      </c>
      <c r="B564" s="134" t="str">
        <f t="shared" ca="1" si="24"/>
        <v/>
      </c>
      <c r="C564" s="109" t="str">
        <f t="shared" ca="1" si="25"/>
        <v/>
      </c>
      <c r="D564" s="101" t="str">
        <f ca="1">IF(ISERROR(OFFSET('HARGA SATUAN'!$D$6,MATCH(C564,'HARGA SATUAN'!$C$7:$C$1492,0),0)),"",OFFSET('HARGA SATUAN'!$D$6,MATCH(C564,'HARGA SATUAN'!$C$7:$C$1492,0),0))</f>
        <v/>
      </c>
      <c r="E564" s="101">
        <f ca="1">IF(B564="+","Unit",IF(ISERROR(OFFSET('HARGA SATUAN'!$E$6,MATCH(C564,'HARGA SATUAN'!$C$7:$C$1492,0),0)),"",OFFSET('HARGA SATUAN'!$E$6,MATCH(C564,'HARGA SATUAN'!$C$7:$C$1492,0),0)))</f>
        <v>0</v>
      </c>
      <c r="F564" s="138" t="str">
        <f t="shared" ca="1" si="26"/>
        <v/>
      </c>
      <c r="G564" s="41">
        <f ca="1">IF(ISERROR(OFFSET('HARGA SATUAN'!$I$6,MATCH(C564,'HARGA SATUAN'!$C$7:$C$1492,0),0)),"",OFFSET('HARGA SATUAN'!$I$6,MATCH(C564,'HARGA SATUAN'!$C$7:$C$1492,0),0))</f>
        <v>0</v>
      </c>
      <c r="H564" s="136" t="str">
        <f ca="1">IF(B564="","",#REF!)</f>
        <v/>
      </c>
      <c r="I564" s="136" t="str">
        <f ca="1">IF(B564="","",#REF!)</f>
        <v/>
      </c>
      <c r="J564" s="136" t="str">
        <f ca="1">IF(B564="","",#REF!)</f>
        <v/>
      </c>
      <c r="K564" s="136" t="str">
        <f ca="1">IF(B564="","",#REF!)</f>
        <v/>
      </c>
      <c r="L564" s="136" t="str">
        <f ca="1">IF(C564="","",#REF!)</f>
        <v/>
      </c>
    </row>
    <row r="565" spans="1:12">
      <c r="A565" s="112">
        <v>554</v>
      </c>
      <c r="B565" s="134" t="str">
        <f t="shared" ca="1" si="24"/>
        <v/>
      </c>
      <c r="C565" s="109" t="str">
        <f t="shared" ca="1" si="25"/>
        <v/>
      </c>
      <c r="D565" s="101" t="str">
        <f ca="1">IF(ISERROR(OFFSET('HARGA SATUAN'!$D$6,MATCH(C565,'HARGA SATUAN'!$C$7:$C$1492,0),0)),"",OFFSET('HARGA SATUAN'!$D$6,MATCH(C565,'HARGA SATUAN'!$C$7:$C$1492,0),0))</f>
        <v/>
      </c>
      <c r="E565" s="101">
        <f ca="1">IF(B565="+","Unit",IF(ISERROR(OFFSET('HARGA SATUAN'!$E$6,MATCH(C565,'HARGA SATUAN'!$C$7:$C$1492,0),0)),"",OFFSET('HARGA SATUAN'!$E$6,MATCH(C565,'HARGA SATUAN'!$C$7:$C$1492,0),0)))</f>
        <v>0</v>
      </c>
      <c r="F565" s="138" t="str">
        <f t="shared" ca="1" si="26"/>
        <v/>
      </c>
      <c r="G565" s="41">
        <f ca="1">IF(ISERROR(OFFSET('HARGA SATUAN'!$I$6,MATCH(C565,'HARGA SATUAN'!$C$7:$C$1492,0),0)),"",OFFSET('HARGA SATUAN'!$I$6,MATCH(C565,'HARGA SATUAN'!$C$7:$C$1492,0),0))</f>
        <v>0</v>
      </c>
      <c r="H565" s="136" t="str">
        <f ca="1">IF(B565="","",#REF!)</f>
        <v/>
      </c>
      <c r="I565" s="136" t="str">
        <f ca="1">IF(B565="","",#REF!)</f>
        <v/>
      </c>
      <c r="J565" s="136" t="str">
        <f ca="1">IF(B565="","",#REF!)</f>
        <v/>
      </c>
      <c r="K565" s="136" t="str">
        <f ca="1">IF(B565="","",#REF!)</f>
        <v/>
      </c>
      <c r="L565" s="136" t="str">
        <f ca="1">IF(C565="","",#REF!)</f>
        <v/>
      </c>
    </row>
    <row r="566" spans="1:12">
      <c r="A566" s="112">
        <v>555</v>
      </c>
      <c r="B566" s="134" t="str">
        <f t="shared" ca="1" si="24"/>
        <v/>
      </c>
      <c r="C566" s="109" t="str">
        <f t="shared" ca="1" si="25"/>
        <v/>
      </c>
      <c r="D566" s="101" t="str">
        <f ca="1">IF(ISERROR(OFFSET('HARGA SATUAN'!$D$6,MATCH(C566,'HARGA SATUAN'!$C$7:$C$1492,0),0)),"",OFFSET('HARGA SATUAN'!$D$6,MATCH(C566,'HARGA SATUAN'!$C$7:$C$1492,0),0))</f>
        <v/>
      </c>
      <c r="E566" s="101">
        <f ca="1">IF(B566="+","Unit",IF(ISERROR(OFFSET('HARGA SATUAN'!$E$6,MATCH(C566,'HARGA SATUAN'!$C$7:$C$1492,0),0)),"",OFFSET('HARGA SATUAN'!$E$6,MATCH(C566,'HARGA SATUAN'!$C$7:$C$1492,0),0)))</f>
        <v>0</v>
      </c>
      <c r="F566" s="138" t="str">
        <f t="shared" ca="1" si="26"/>
        <v/>
      </c>
      <c r="G566" s="41">
        <f ca="1">IF(ISERROR(OFFSET('HARGA SATUAN'!$I$6,MATCH(C566,'HARGA SATUAN'!$C$7:$C$1492,0),0)),"",OFFSET('HARGA SATUAN'!$I$6,MATCH(C566,'HARGA SATUAN'!$C$7:$C$1492,0),0))</f>
        <v>0</v>
      </c>
      <c r="H566" s="136" t="str">
        <f ca="1">IF(B566="","",#REF!)</f>
        <v/>
      </c>
      <c r="I566" s="136" t="str">
        <f ca="1">IF(B566="","",#REF!)</f>
        <v/>
      </c>
      <c r="J566" s="136" t="str">
        <f ca="1">IF(B566="","",#REF!)</f>
        <v/>
      </c>
      <c r="K566" s="136" t="str">
        <f ca="1">IF(B566="","",#REF!)</f>
        <v/>
      </c>
      <c r="L566" s="136" t="str">
        <f ca="1">IF(C566="","",#REF!)</f>
        <v/>
      </c>
    </row>
    <row r="567" spans="1:12">
      <c r="A567" s="112">
        <v>556</v>
      </c>
      <c r="B567" s="134" t="str">
        <f t="shared" ca="1" si="24"/>
        <v/>
      </c>
      <c r="C567" s="109" t="str">
        <f t="shared" ca="1" si="25"/>
        <v/>
      </c>
      <c r="D567" s="101" t="str">
        <f ca="1">IF(ISERROR(OFFSET('HARGA SATUAN'!$D$6,MATCH(C567,'HARGA SATUAN'!$C$7:$C$1492,0),0)),"",OFFSET('HARGA SATUAN'!$D$6,MATCH(C567,'HARGA SATUAN'!$C$7:$C$1492,0),0))</f>
        <v/>
      </c>
      <c r="E567" s="101">
        <f ca="1">IF(B567="+","Unit",IF(ISERROR(OFFSET('HARGA SATUAN'!$E$6,MATCH(C567,'HARGA SATUAN'!$C$7:$C$1492,0),0)),"",OFFSET('HARGA SATUAN'!$E$6,MATCH(C567,'HARGA SATUAN'!$C$7:$C$1492,0),0)))</f>
        <v>0</v>
      </c>
      <c r="F567" s="138" t="str">
        <f t="shared" ca="1" si="26"/>
        <v/>
      </c>
      <c r="G567" s="41">
        <f ca="1">IF(ISERROR(OFFSET('HARGA SATUAN'!$I$6,MATCH(C567,'HARGA SATUAN'!$C$7:$C$1492,0),0)),"",OFFSET('HARGA SATUAN'!$I$6,MATCH(C567,'HARGA SATUAN'!$C$7:$C$1492,0),0))</f>
        <v>0</v>
      </c>
      <c r="H567" s="136" t="str">
        <f ca="1">IF(B567="","",#REF!)</f>
        <v/>
      </c>
      <c r="I567" s="136" t="str">
        <f ca="1">IF(B567="","",#REF!)</f>
        <v/>
      </c>
      <c r="J567" s="136" t="str">
        <f ca="1">IF(B567="","",#REF!)</f>
        <v/>
      </c>
      <c r="K567" s="136" t="str">
        <f ca="1">IF(B567="","",#REF!)</f>
        <v/>
      </c>
      <c r="L567" s="136" t="str">
        <f ca="1">IF(C567="","",#REF!)</f>
        <v/>
      </c>
    </row>
    <row r="568" spans="1:12">
      <c r="A568" s="112">
        <v>557</v>
      </c>
      <c r="B568" s="134" t="str">
        <f t="shared" ca="1" si="24"/>
        <v/>
      </c>
      <c r="C568" s="109" t="str">
        <f t="shared" ca="1" si="25"/>
        <v/>
      </c>
      <c r="D568" s="101" t="str">
        <f ca="1">IF(ISERROR(OFFSET('HARGA SATUAN'!$D$6,MATCH(C568,'HARGA SATUAN'!$C$7:$C$1492,0),0)),"",OFFSET('HARGA SATUAN'!$D$6,MATCH(C568,'HARGA SATUAN'!$C$7:$C$1492,0),0))</f>
        <v/>
      </c>
      <c r="E568" s="101">
        <f ca="1">IF(B568="+","Unit",IF(ISERROR(OFFSET('HARGA SATUAN'!$E$6,MATCH(C568,'HARGA SATUAN'!$C$7:$C$1492,0),0)),"",OFFSET('HARGA SATUAN'!$E$6,MATCH(C568,'HARGA SATUAN'!$C$7:$C$1492,0),0)))</f>
        <v>0</v>
      </c>
      <c r="F568" s="138" t="str">
        <f t="shared" ca="1" si="26"/>
        <v/>
      </c>
      <c r="G568" s="41">
        <f ca="1">IF(ISERROR(OFFSET('HARGA SATUAN'!$I$6,MATCH(C568,'HARGA SATUAN'!$C$7:$C$1492,0),0)),"",OFFSET('HARGA SATUAN'!$I$6,MATCH(C568,'HARGA SATUAN'!$C$7:$C$1492,0),0))</f>
        <v>0</v>
      </c>
      <c r="H568" s="136" t="str">
        <f ca="1">IF(B568="","",#REF!)</f>
        <v/>
      </c>
      <c r="I568" s="136" t="str">
        <f ca="1">IF(B568="","",#REF!)</f>
        <v/>
      </c>
      <c r="J568" s="136" t="str">
        <f ca="1">IF(B568="","",#REF!)</f>
        <v/>
      </c>
      <c r="K568" s="136" t="str">
        <f ca="1">IF(B568="","",#REF!)</f>
        <v/>
      </c>
      <c r="L568" s="136" t="str">
        <f ca="1">IF(C568="","",#REF!)</f>
        <v/>
      </c>
    </row>
    <row r="569" spans="1:12">
      <c r="A569" s="112">
        <v>558</v>
      </c>
      <c r="B569" s="134" t="str">
        <f t="shared" ca="1" si="24"/>
        <v/>
      </c>
      <c r="C569" s="109" t="str">
        <f t="shared" ca="1" si="25"/>
        <v/>
      </c>
      <c r="D569" s="101" t="str">
        <f ca="1">IF(ISERROR(OFFSET('HARGA SATUAN'!$D$6,MATCH(C569,'HARGA SATUAN'!$C$7:$C$1492,0),0)),"",OFFSET('HARGA SATUAN'!$D$6,MATCH(C569,'HARGA SATUAN'!$C$7:$C$1492,0),0))</f>
        <v/>
      </c>
      <c r="E569" s="101">
        <f ca="1">IF(B569="+","Unit",IF(ISERROR(OFFSET('HARGA SATUAN'!$E$6,MATCH(C569,'HARGA SATUAN'!$C$7:$C$1492,0),0)),"",OFFSET('HARGA SATUAN'!$E$6,MATCH(C569,'HARGA SATUAN'!$C$7:$C$1492,0),0)))</f>
        <v>0</v>
      </c>
      <c r="F569" s="138" t="str">
        <f t="shared" ca="1" si="26"/>
        <v/>
      </c>
      <c r="G569" s="41">
        <f ca="1">IF(ISERROR(OFFSET('HARGA SATUAN'!$I$6,MATCH(C569,'HARGA SATUAN'!$C$7:$C$1492,0),0)),"",OFFSET('HARGA SATUAN'!$I$6,MATCH(C569,'HARGA SATUAN'!$C$7:$C$1492,0),0))</f>
        <v>0</v>
      </c>
      <c r="H569" s="136" t="str">
        <f ca="1">IF(B569="","",#REF!)</f>
        <v/>
      </c>
      <c r="I569" s="136" t="str">
        <f ca="1">IF(B569="","",#REF!)</f>
        <v/>
      </c>
      <c r="J569" s="136" t="str">
        <f ca="1">IF(B569="","",#REF!)</f>
        <v/>
      </c>
      <c r="K569" s="136" t="str">
        <f ca="1">IF(B569="","",#REF!)</f>
        <v/>
      </c>
      <c r="L569" s="136" t="str">
        <f ca="1">IF(C569="","",#REF!)</f>
        <v/>
      </c>
    </row>
    <row r="570" spans="1:12">
      <c r="A570" s="112">
        <v>559</v>
      </c>
      <c r="B570" s="134" t="str">
        <f t="shared" ca="1" si="24"/>
        <v/>
      </c>
      <c r="C570" s="109" t="str">
        <f t="shared" ca="1" si="25"/>
        <v/>
      </c>
      <c r="D570" s="101" t="str">
        <f ca="1">IF(ISERROR(OFFSET('HARGA SATUAN'!$D$6,MATCH(C570,'HARGA SATUAN'!$C$7:$C$1492,0),0)),"",OFFSET('HARGA SATUAN'!$D$6,MATCH(C570,'HARGA SATUAN'!$C$7:$C$1492,0),0))</f>
        <v/>
      </c>
      <c r="E570" s="101">
        <f ca="1">IF(B570="+","Unit",IF(ISERROR(OFFSET('HARGA SATUAN'!$E$6,MATCH(C570,'HARGA SATUAN'!$C$7:$C$1492,0),0)),"",OFFSET('HARGA SATUAN'!$E$6,MATCH(C570,'HARGA SATUAN'!$C$7:$C$1492,0),0)))</f>
        <v>0</v>
      </c>
      <c r="F570" s="138" t="str">
        <f t="shared" ca="1" si="26"/>
        <v/>
      </c>
      <c r="G570" s="41">
        <f ca="1">IF(ISERROR(OFFSET('HARGA SATUAN'!$I$6,MATCH(C570,'HARGA SATUAN'!$C$7:$C$1492,0),0)),"",OFFSET('HARGA SATUAN'!$I$6,MATCH(C570,'HARGA SATUAN'!$C$7:$C$1492,0),0))</f>
        <v>0</v>
      </c>
      <c r="H570" s="136" t="str">
        <f ca="1">IF(B570="","",#REF!)</f>
        <v/>
      </c>
      <c r="I570" s="136" t="str">
        <f ca="1">IF(B570="","",#REF!)</f>
        <v/>
      </c>
      <c r="J570" s="136" t="str">
        <f ca="1">IF(B570="","",#REF!)</f>
        <v/>
      </c>
      <c r="K570" s="136" t="str">
        <f ca="1">IF(B570="","",#REF!)</f>
        <v/>
      </c>
      <c r="L570" s="136" t="str">
        <f ca="1">IF(C570="","",#REF!)</f>
        <v/>
      </c>
    </row>
    <row r="571" spans="1:12">
      <c r="A571" s="112">
        <v>560</v>
      </c>
      <c r="B571" s="134" t="str">
        <f t="shared" ca="1" si="24"/>
        <v/>
      </c>
      <c r="C571" s="109" t="str">
        <f t="shared" ca="1" si="25"/>
        <v/>
      </c>
      <c r="D571" s="101" t="str">
        <f ca="1">IF(ISERROR(OFFSET('HARGA SATUAN'!$D$6,MATCH(C571,'HARGA SATUAN'!$C$7:$C$1492,0),0)),"",OFFSET('HARGA SATUAN'!$D$6,MATCH(C571,'HARGA SATUAN'!$C$7:$C$1492,0),0))</f>
        <v/>
      </c>
      <c r="E571" s="101">
        <f ca="1">IF(B571="+","Unit",IF(ISERROR(OFFSET('HARGA SATUAN'!$E$6,MATCH(C571,'HARGA SATUAN'!$C$7:$C$1492,0),0)),"",OFFSET('HARGA SATUAN'!$E$6,MATCH(C571,'HARGA SATUAN'!$C$7:$C$1492,0),0)))</f>
        <v>0</v>
      </c>
      <c r="F571" s="138" t="str">
        <f t="shared" ca="1" si="26"/>
        <v/>
      </c>
      <c r="G571" s="41">
        <f ca="1">IF(ISERROR(OFFSET('HARGA SATUAN'!$I$6,MATCH(C571,'HARGA SATUAN'!$C$7:$C$1492,0),0)),"",OFFSET('HARGA SATUAN'!$I$6,MATCH(C571,'HARGA SATUAN'!$C$7:$C$1492,0),0))</f>
        <v>0</v>
      </c>
      <c r="H571" s="136" t="str">
        <f ca="1">IF(B571="","",#REF!)</f>
        <v/>
      </c>
      <c r="I571" s="136" t="str">
        <f ca="1">IF(B571="","",#REF!)</f>
        <v/>
      </c>
      <c r="J571" s="136" t="str">
        <f ca="1">IF(B571="","",#REF!)</f>
        <v/>
      </c>
      <c r="K571" s="136" t="str">
        <f ca="1">IF(B571="","",#REF!)</f>
        <v/>
      </c>
      <c r="L571" s="136" t="str">
        <f ca="1">IF(C571="","",#REF!)</f>
        <v/>
      </c>
    </row>
    <row r="572" spans="1:12">
      <c r="A572" s="112">
        <v>561</v>
      </c>
      <c r="B572" s="134" t="str">
        <f t="shared" ca="1" si="24"/>
        <v/>
      </c>
      <c r="C572" s="109" t="str">
        <f t="shared" ca="1" si="25"/>
        <v/>
      </c>
      <c r="D572" s="101" t="str">
        <f ca="1">IF(ISERROR(OFFSET('HARGA SATUAN'!$D$6,MATCH(C572,'HARGA SATUAN'!$C$7:$C$1492,0),0)),"",OFFSET('HARGA SATUAN'!$D$6,MATCH(C572,'HARGA SATUAN'!$C$7:$C$1492,0),0))</f>
        <v/>
      </c>
      <c r="E572" s="101">
        <f ca="1">IF(B572="+","Unit",IF(ISERROR(OFFSET('HARGA SATUAN'!$E$6,MATCH(C572,'HARGA SATUAN'!$C$7:$C$1492,0),0)),"",OFFSET('HARGA SATUAN'!$E$6,MATCH(C572,'HARGA SATUAN'!$C$7:$C$1492,0),0)))</f>
        <v>0</v>
      </c>
      <c r="F572" s="138" t="str">
        <f t="shared" ca="1" si="26"/>
        <v/>
      </c>
      <c r="G572" s="41">
        <f ca="1">IF(ISERROR(OFFSET('HARGA SATUAN'!$I$6,MATCH(C572,'HARGA SATUAN'!$C$7:$C$1492,0),0)),"",OFFSET('HARGA SATUAN'!$I$6,MATCH(C572,'HARGA SATUAN'!$C$7:$C$1492,0),0))</f>
        <v>0</v>
      </c>
      <c r="H572" s="136" t="str">
        <f ca="1">IF(B572="","",#REF!)</f>
        <v/>
      </c>
      <c r="I572" s="136" t="str">
        <f ca="1">IF(B572="","",#REF!)</f>
        <v/>
      </c>
      <c r="J572" s="136" t="str">
        <f ca="1">IF(B572="","",#REF!)</f>
        <v/>
      </c>
      <c r="K572" s="136" t="str">
        <f ca="1">IF(B572="","",#REF!)</f>
        <v/>
      </c>
      <c r="L572" s="136" t="str">
        <f ca="1">IF(C572="","",#REF!)</f>
        <v/>
      </c>
    </row>
    <row r="573" spans="1:12">
      <c r="A573" s="112">
        <v>562</v>
      </c>
      <c r="B573" s="134" t="str">
        <f t="shared" ca="1" si="24"/>
        <v/>
      </c>
      <c r="C573" s="109" t="str">
        <f t="shared" ca="1" si="25"/>
        <v/>
      </c>
      <c r="D573" s="101" t="str">
        <f ca="1">IF(ISERROR(OFFSET('HARGA SATUAN'!$D$6,MATCH(C573,'HARGA SATUAN'!$C$7:$C$1492,0),0)),"",OFFSET('HARGA SATUAN'!$D$6,MATCH(C573,'HARGA SATUAN'!$C$7:$C$1492,0),0))</f>
        <v/>
      </c>
      <c r="E573" s="101">
        <f ca="1">IF(B573="+","Unit",IF(ISERROR(OFFSET('HARGA SATUAN'!$E$6,MATCH(C573,'HARGA SATUAN'!$C$7:$C$1492,0),0)),"",OFFSET('HARGA SATUAN'!$E$6,MATCH(C573,'HARGA SATUAN'!$C$7:$C$1492,0),0)))</f>
        <v>0</v>
      </c>
      <c r="F573" s="138" t="str">
        <f t="shared" ca="1" si="26"/>
        <v/>
      </c>
      <c r="G573" s="41">
        <f ca="1">IF(ISERROR(OFFSET('HARGA SATUAN'!$I$6,MATCH(C573,'HARGA SATUAN'!$C$7:$C$1492,0),0)),"",OFFSET('HARGA SATUAN'!$I$6,MATCH(C573,'HARGA SATUAN'!$C$7:$C$1492,0),0))</f>
        <v>0</v>
      </c>
      <c r="H573" s="136" t="str">
        <f ca="1">IF(B573="","",#REF!)</f>
        <v/>
      </c>
      <c r="I573" s="136" t="str">
        <f ca="1">IF(B573="","",#REF!)</f>
        <v/>
      </c>
      <c r="J573" s="136" t="str">
        <f ca="1">IF(B573="","",#REF!)</f>
        <v/>
      </c>
      <c r="K573" s="136" t="str">
        <f ca="1">IF(B573="","",#REF!)</f>
        <v/>
      </c>
      <c r="L573" s="136" t="str">
        <f ca="1">IF(C573="","",#REF!)</f>
        <v/>
      </c>
    </row>
    <row r="574" spans="1:12">
      <c r="A574" s="112">
        <v>563</v>
      </c>
      <c r="B574" s="134" t="str">
        <f t="shared" ca="1" si="24"/>
        <v/>
      </c>
      <c r="C574" s="109" t="str">
        <f t="shared" ca="1" si="25"/>
        <v/>
      </c>
      <c r="D574" s="101" t="str">
        <f ca="1">IF(ISERROR(OFFSET('HARGA SATUAN'!$D$6,MATCH(C574,'HARGA SATUAN'!$C$7:$C$1492,0),0)),"",OFFSET('HARGA SATUAN'!$D$6,MATCH(C574,'HARGA SATUAN'!$C$7:$C$1492,0),0))</f>
        <v/>
      </c>
      <c r="E574" s="101">
        <f ca="1">IF(B574="+","Unit",IF(ISERROR(OFFSET('HARGA SATUAN'!$E$6,MATCH(C574,'HARGA SATUAN'!$C$7:$C$1492,0),0)),"",OFFSET('HARGA SATUAN'!$E$6,MATCH(C574,'HARGA SATUAN'!$C$7:$C$1492,0),0)))</f>
        <v>0</v>
      </c>
      <c r="F574" s="138" t="str">
        <f t="shared" ca="1" si="26"/>
        <v/>
      </c>
      <c r="G574" s="41">
        <f ca="1">IF(ISERROR(OFFSET('HARGA SATUAN'!$I$6,MATCH(C574,'HARGA SATUAN'!$C$7:$C$1492,0),0)),"",OFFSET('HARGA SATUAN'!$I$6,MATCH(C574,'HARGA SATUAN'!$C$7:$C$1492,0),0))</f>
        <v>0</v>
      </c>
      <c r="H574" s="136" t="str">
        <f ca="1">IF(B574="","",#REF!)</f>
        <v/>
      </c>
      <c r="I574" s="136" t="str">
        <f ca="1">IF(B574="","",#REF!)</f>
        <v/>
      </c>
      <c r="J574" s="136" t="str">
        <f ca="1">IF(B574="","",#REF!)</f>
        <v/>
      </c>
      <c r="K574" s="136" t="str">
        <f ca="1">IF(B574="","",#REF!)</f>
        <v/>
      </c>
      <c r="L574" s="136" t="str">
        <f ca="1">IF(C574="","",#REF!)</f>
        <v/>
      </c>
    </row>
    <row r="575" spans="1:12">
      <c r="A575" s="112">
        <v>564</v>
      </c>
      <c r="B575" s="134" t="str">
        <f t="shared" ca="1" si="24"/>
        <v/>
      </c>
      <c r="C575" s="109" t="str">
        <f t="shared" ca="1" si="25"/>
        <v/>
      </c>
      <c r="D575" s="101" t="str">
        <f ca="1">IF(ISERROR(OFFSET('HARGA SATUAN'!$D$6,MATCH(C575,'HARGA SATUAN'!$C$7:$C$1492,0),0)),"",OFFSET('HARGA SATUAN'!$D$6,MATCH(C575,'HARGA SATUAN'!$C$7:$C$1492,0),0))</f>
        <v/>
      </c>
      <c r="E575" s="101">
        <f ca="1">IF(B575="+","Unit",IF(ISERROR(OFFSET('HARGA SATUAN'!$E$6,MATCH(C575,'HARGA SATUAN'!$C$7:$C$1492,0),0)),"",OFFSET('HARGA SATUAN'!$E$6,MATCH(C575,'HARGA SATUAN'!$C$7:$C$1492,0),0)))</f>
        <v>0</v>
      </c>
      <c r="F575" s="138" t="str">
        <f t="shared" ca="1" si="26"/>
        <v/>
      </c>
      <c r="G575" s="41">
        <f ca="1">IF(ISERROR(OFFSET('HARGA SATUAN'!$I$6,MATCH(C575,'HARGA SATUAN'!$C$7:$C$1492,0),0)),"",OFFSET('HARGA SATUAN'!$I$6,MATCH(C575,'HARGA SATUAN'!$C$7:$C$1492,0),0))</f>
        <v>0</v>
      </c>
      <c r="H575" s="136" t="str">
        <f ca="1">IF(B575="","",#REF!)</f>
        <v/>
      </c>
      <c r="I575" s="136" t="str">
        <f ca="1">IF(B575="","",#REF!)</f>
        <v/>
      </c>
      <c r="J575" s="136" t="str">
        <f ca="1">IF(B575="","",#REF!)</f>
        <v/>
      </c>
      <c r="K575" s="136" t="str">
        <f ca="1">IF(B575="","",#REF!)</f>
        <v/>
      </c>
      <c r="L575" s="136" t="str">
        <f ca="1">IF(C575="","",#REF!)</f>
        <v/>
      </c>
    </row>
    <row r="576" spans="1:12">
      <c r="A576" s="112">
        <v>565</v>
      </c>
      <c r="B576" s="134" t="str">
        <f t="shared" ca="1" si="24"/>
        <v/>
      </c>
      <c r="C576" s="109" t="str">
        <f t="shared" ca="1" si="25"/>
        <v/>
      </c>
      <c r="D576" s="101" t="str">
        <f ca="1">IF(ISERROR(OFFSET('HARGA SATUAN'!$D$6,MATCH(C576,'HARGA SATUAN'!$C$7:$C$1492,0),0)),"",OFFSET('HARGA SATUAN'!$D$6,MATCH(C576,'HARGA SATUAN'!$C$7:$C$1492,0),0))</f>
        <v/>
      </c>
      <c r="E576" s="101">
        <f ca="1">IF(B576="+","Unit",IF(ISERROR(OFFSET('HARGA SATUAN'!$E$6,MATCH(C576,'HARGA SATUAN'!$C$7:$C$1492,0),0)),"",OFFSET('HARGA SATUAN'!$E$6,MATCH(C576,'HARGA SATUAN'!$C$7:$C$1492,0),0)))</f>
        <v>0</v>
      </c>
      <c r="F576" s="138" t="str">
        <f t="shared" ca="1" si="26"/>
        <v/>
      </c>
      <c r="G576" s="41">
        <f ca="1">IF(ISERROR(OFFSET('HARGA SATUAN'!$I$6,MATCH(C576,'HARGA SATUAN'!$C$7:$C$1492,0),0)),"",OFFSET('HARGA SATUAN'!$I$6,MATCH(C576,'HARGA SATUAN'!$C$7:$C$1492,0),0))</f>
        <v>0</v>
      </c>
      <c r="H576" s="136" t="str">
        <f ca="1">IF(B576="","",#REF!)</f>
        <v/>
      </c>
      <c r="I576" s="136" t="str">
        <f ca="1">IF(B576="","",#REF!)</f>
        <v/>
      </c>
      <c r="J576" s="136" t="str">
        <f ca="1">IF(B576="","",#REF!)</f>
        <v/>
      </c>
      <c r="K576" s="136" t="str">
        <f ca="1">IF(B576="","",#REF!)</f>
        <v/>
      </c>
      <c r="L576" s="136" t="str">
        <f ca="1">IF(C576="","",#REF!)</f>
        <v/>
      </c>
    </row>
    <row r="577" spans="1:12">
      <c r="A577" s="112">
        <v>566</v>
      </c>
      <c r="B577" s="134" t="str">
        <f t="shared" ca="1" si="24"/>
        <v/>
      </c>
      <c r="C577" s="109" t="str">
        <f t="shared" ca="1" si="25"/>
        <v/>
      </c>
      <c r="D577" s="101" t="str">
        <f ca="1">IF(ISERROR(OFFSET('HARGA SATUAN'!$D$6,MATCH(C577,'HARGA SATUAN'!$C$7:$C$1492,0),0)),"",OFFSET('HARGA SATUAN'!$D$6,MATCH(C577,'HARGA SATUAN'!$C$7:$C$1492,0),0))</f>
        <v/>
      </c>
      <c r="E577" s="101">
        <f ca="1">IF(B577="+","Unit",IF(ISERROR(OFFSET('HARGA SATUAN'!$E$6,MATCH(C577,'HARGA SATUAN'!$C$7:$C$1492,0),0)),"",OFFSET('HARGA SATUAN'!$E$6,MATCH(C577,'HARGA SATUAN'!$C$7:$C$1492,0),0)))</f>
        <v>0</v>
      </c>
      <c r="F577" s="138" t="str">
        <f t="shared" ca="1" si="26"/>
        <v/>
      </c>
      <c r="G577" s="41">
        <f ca="1">IF(ISERROR(OFFSET('HARGA SATUAN'!$I$6,MATCH(C577,'HARGA SATUAN'!$C$7:$C$1492,0),0)),"",OFFSET('HARGA SATUAN'!$I$6,MATCH(C577,'HARGA SATUAN'!$C$7:$C$1492,0),0))</f>
        <v>0</v>
      </c>
      <c r="H577" s="136" t="str">
        <f ca="1">IF(B577="","",#REF!)</f>
        <v/>
      </c>
      <c r="I577" s="136" t="str">
        <f ca="1">IF(B577="","",#REF!)</f>
        <v/>
      </c>
      <c r="J577" s="136" t="str">
        <f ca="1">IF(B577="","",#REF!)</f>
        <v/>
      </c>
      <c r="K577" s="136" t="str">
        <f ca="1">IF(B577="","",#REF!)</f>
        <v/>
      </c>
      <c r="L577" s="136" t="str">
        <f ca="1">IF(C577="","",#REF!)</f>
        <v/>
      </c>
    </row>
    <row r="578" spans="1:12">
      <c r="A578" s="112">
        <v>567</v>
      </c>
      <c r="B578" s="134" t="str">
        <f t="shared" ca="1" si="24"/>
        <v/>
      </c>
      <c r="C578" s="109" t="str">
        <f t="shared" ca="1" si="25"/>
        <v/>
      </c>
      <c r="D578" s="101" t="str">
        <f ca="1">IF(ISERROR(OFFSET('HARGA SATUAN'!$D$6,MATCH(C578,'HARGA SATUAN'!$C$7:$C$1492,0),0)),"",OFFSET('HARGA SATUAN'!$D$6,MATCH(C578,'HARGA SATUAN'!$C$7:$C$1492,0),0))</f>
        <v/>
      </c>
      <c r="E578" s="101">
        <f ca="1">IF(B578="+","Unit",IF(ISERROR(OFFSET('HARGA SATUAN'!$E$6,MATCH(C578,'HARGA SATUAN'!$C$7:$C$1492,0),0)),"",OFFSET('HARGA SATUAN'!$E$6,MATCH(C578,'HARGA SATUAN'!$C$7:$C$1492,0),0)))</f>
        <v>0</v>
      </c>
      <c r="F578" s="138" t="str">
        <f t="shared" ca="1" si="26"/>
        <v/>
      </c>
      <c r="G578" s="41">
        <f ca="1">IF(ISERROR(OFFSET('HARGA SATUAN'!$I$6,MATCH(C578,'HARGA SATUAN'!$C$7:$C$1492,0),0)),"",OFFSET('HARGA SATUAN'!$I$6,MATCH(C578,'HARGA SATUAN'!$C$7:$C$1492,0),0))</f>
        <v>0</v>
      </c>
      <c r="H578" s="136" t="str">
        <f ca="1">IF(B578="","",#REF!)</f>
        <v/>
      </c>
      <c r="I578" s="136" t="str">
        <f ca="1">IF(B578="","",#REF!)</f>
        <v/>
      </c>
      <c r="J578" s="136" t="str">
        <f ca="1">IF(B578="","",#REF!)</f>
        <v/>
      </c>
      <c r="K578" s="136" t="str">
        <f ca="1">IF(B578="","",#REF!)</f>
        <v/>
      </c>
      <c r="L578" s="136" t="str">
        <f ca="1">IF(C578="","",#REF!)</f>
        <v/>
      </c>
    </row>
    <row r="579" spans="1:12">
      <c r="A579" s="112">
        <v>568</v>
      </c>
      <c r="B579" s="134" t="str">
        <f t="shared" ca="1" si="24"/>
        <v/>
      </c>
      <c r="C579" s="109" t="str">
        <f t="shared" ca="1" si="25"/>
        <v/>
      </c>
      <c r="D579" s="101" t="str">
        <f ca="1">IF(ISERROR(OFFSET('HARGA SATUAN'!$D$6,MATCH(C579,'HARGA SATUAN'!$C$7:$C$1492,0),0)),"",OFFSET('HARGA SATUAN'!$D$6,MATCH(C579,'HARGA SATUAN'!$C$7:$C$1492,0),0))</f>
        <v/>
      </c>
      <c r="E579" s="101">
        <f ca="1">IF(B579="+","Unit",IF(ISERROR(OFFSET('HARGA SATUAN'!$E$6,MATCH(C579,'HARGA SATUAN'!$C$7:$C$1492,0),0)),"",OFFSET('HARGA SATUAN'!$E$6,MATCH(C579,'HARGA SATUAN'!$C$7:$C$1492,0),0)))</f>
        <v>0</v>
      </c>
      <c r="F579" s="138" t="str">
        <f t="shared" ca="1" si="26"/>
        <v/>
      </c>
      <c r="G579" s="41">
        <f ca="1">IF(ISERROR(OFFSET('HARGA SATUAN'!$I$6,MATCH(C579,'HARGA SATUAN'!$C$7:$C$1492,0),0)),"",OFFSET('HARGA SATUAN'!$I$6,MATCH(C579,'HARGA SATUAN'!$C$7:$C$1492,0),0))</f>
        <v>0</v>
      </c>
      <c r="H579" s="136" t="str">
        <f ca="1">IF(B579="","",#REF!)</f>
        <v/>
      </c>
      <c r="I579" s="136" t="str">
        <f ca="1">IF(B579="","",#REF!)</f>
        <v/>
      </c>
      <c r="J579" s="136" t="str">
        <f ca="1">IF(B579="","",#REF!)</f>
        <v/>
      </c>
      <c r="K579" s="136" t="str">
        <f ca="1">IF(B579="","",#REF!)</f>
        <v/>
      </c>
      <c r="L579" s="136" t="str">
        <f ca="1">IF(C579="","",#REF!)</f>
        <v/>
      </c>
    </row>
    <row r="580" spans="1:12">
      <c r="A580" s="112">
        <v>569</v>
      </c>
      <c r="B580" s="134" t="str">
        <f t="shared" ca="1" si="24"/>
        <v/>
      </c>
      <c r="C580" s="109" t="str">
        <f t="shared" ca="1" si="25"/>
        <v/>
      </c>
      <c r="D580" s="101" t="str">
        <f ca="1">IF(ISERROR(OFFSET('HARGA SATUAN'!$D$6,MATCH(C580,'HARGA SATUAN'!$C$7:$C$1492,0),0)),"",OFFSET('HARGA SATUAN'!$D$6,MATCH(C580,'HARGA SATUAN'!$C$7:$C$1492,0),0))</f>
        <v/>
      </c>
      <c r="E580" s="101">
        <f ca="1">IF(B580="+","Unit",IF(ISERROR(OFFSET('HARGA SATUAN'!$E$6,MATCH(C580,'HARGA SATUAN'!$C$7:$C$1492,0),0)),"",OFFSET('HARGA SATUAN'!$E$6,MATCH(C580,'HARGA SATUAN'!$C$7:$C$1492,0),0)))</f>
        <v>0</v>
      </c>
      <c r="F580" s="138" t="str">
        <f t="shared" ca="1" si="26"/>
        <v/>
      </c>
      <c r="G580" s="41">
        <f ca="1">IF(ISERROR(OFFSET('HARGA SATUAN'!$I$6,MATCH(C580,'HARGA SATUAN'!$C$7:$C$1492,0),0)),"",OFFSET('HARGA SATUAN'!$I$6,MATCH(C580,'HARGA SATUAN'!$C$7:$C$1492,0),0))</f>
        <v>0</v>
      </c>
      <c r="H580" s="136" t="str">
        <f ca="1">IF(B580="","",#REF!)</f>
        <v/>
      </c>
      <c r="I580" s="136" t="str">
        <f ca="1">IF(B580="","",#REF!)</f>
        <v/>
      </c>
      <c r="J580" s="136" t="str">
        <f ca="1">IF(B580="","",#REF!)</f>
        <v/>
      </c>
      <c r="K580" s="136" t="str">
        <f ca="1">IF(B580="","",#REF!)</f>
        <v/>
      </c>
      <c r="L580" s="136" t="str">
        <f ca="1">IF(C580="","",#REF!)</f>
        <v/>
      </c>
    </row>
    <row r="581" spans="1:12">
      <c r="A581" s="112">
        <v>570</v>
      </c>
      <c r="B581" s="134" t="str">
        <f t="shared" ca="1" si="24"/>
        <v/>
      </c>
      <c r="C581" s="109" t="str">
        <f t="shared" ca="1" si="25"/>
        <v/>
      </c>
      <c r="D581" s="101" t="str">
        <f ca="1">IF(ISERROR(OFFSET('HARGA SATUAN'!$D$6,MATCH(C581,'HARGA SATUAN'!$C$7:$C$1492,0),0)),"",OFFSET('HARGA SATUAN'!$D$6,MATCH(C581,'HARGA SATUAN'!$C$7:$C$1492,0),0))</f>
        <v/>
      </c>
      <c r="E581" s="101">
        <f ca="1">IF(B581="+","Unit",IF(ISERROR(OFFSET('HARGA SATUAN'!$E$6,MATCH(C581,'HARGA SATUAN'!$C$7:$C$1492,0),0)),"",OFFSET('HARGA SATUAN'!$E$6,MATCH(C581,'HARGA SATUAN'!$C$7:$C$1492,0),0)))</f>
        <v>0</v>
      </c>
      <c r="F581" s="138" t="str">
        <f t="shared" ca="1" si="26"/>
        <v/>
      </c>
      <c r="G581" s="41">
        <f ca="1">IF(ISERROR(OFFSET('HARGA SATUAN'!$I$6,MATCH(C581,'HARGA SATUAN'!$C$7:$C$1492,0),0)),"",OFFSET('HARGA SATUAN'!$I$6,MATCH(C581,'HARGA SATUAN'!$C$7:$C$1492,0),0))</f>
        <v>0</v>
      </c>
      <c r="H581" s="136" t="str">
        <f ca="1">IF(B581="","",#REF!)</f>
        <v/>
      </c>
      <c r="I581" s="136" t="str">
        <f ca="1">IF(B581="","",#REF!)</f>
        <v/>
      </c>
      <c r="J581" s="136" t="str">
        <f ca="1">IF(B581="","",#REF!)</f>
        <v/>
      </c>
      <c r="K581" s="136" t="str">
        <f ca="1">IF(B581="","",#REF!)</f>
        <v/>
      </c>
      <c r="L581" s="136" t="str">
        <f ca="1">IF(C581="","",#REF!)</f>
        <v/>
      </c>
    </row>
    <row r="582" spans="1:12">
      <c r="A582" s="112">
        <v>571</v>
      </c>
      <c r="B582" s="134" t="str">
        <f t="shared" ca="1" si="24"/>
        <v/>
      </c>
      <c r="C582" s="109" t="str">
        <f t="shared" ca="1" si="25"/>
        <v/>
      </c>
      <c r="D582" s="101" t="str">
        <f ca="1">IF(ISERROR(OFFSET('HARGA SATUAN'!$D$6,MATCH(C582,'HARGA SATUAN'!$C$7:$C$1492,0),0)),"",OFFSET('HARGA SATUAN'!$D$6,MATCH(C582,'HARGA SATUAN'!$C$7:$C$1492,0),0))</f>
        <v/>
      </c>
      <c r="E582" s="101">
        <f ca="1">IF(B582="+","Unit",IF(ISERROR(OFFSET('HARGA SATUAN'!$E$6,MATCH(C582,'HARGA SATUAN'!$C$7:$C$1492,0),0)),"",OFFSET('HARGA SATUAN'!$E$6,MATCH(C582,'HARGA SATUAN'!$C$7:$C$1492,0),0)))</f>
        <v>0</v>
      </c>
      <c r="F582" s="138" t="str">
        <f t="shared" ca="1" si="26"/>
        <v/>
      </c>
      <c r="G582" s="41">
        <f ca="1">IF(ISERROR(OFFSET('HARGA SATUAN'!$I$6,MATCH(C582,'HARGA SATUAN'!$C$7:$C$1492,0),0)),"",OFFSET('HARGA SATUAN'!$I$6,MATCH(C582,'HARGA SATUAN'!$C$7:$C$1492,0),0))</f>
        <v>0</v>
      </c>
      <c r="H582" s="136" t="str">
        <f ca="1">IF(B582="","",#REF!)</f>
        <v/>
      </c>
      <c r="I582" s="136" t="str">
        <f ca="1">IF(B582="","",#REF!)</f>
        <v/>
      </c>
      <c r="J582" s="136" t="str">
        <f ca="1">IF(B582="","",#REF!)</f>
        <v/>
      </c>
      <c r="K582" s="136" t="str">
        <f ca="1">IF(B582="","",#REF!)</f>
        <v/>
      </c>
      <c r="L582" s="136" t="str">
        <f ca="1">IF(C582="","",#REF!)</f>
        <v/>
      </c>
    </row>
    <row r="583" spans="1:12">
      <c r="A583" s="112">
        <v>572</v>
      </c>
      <c r="B583" s="134" t="str">
        <f t="shared" ca="1" si="24"/>
        <v/>
      </c>
      <c r="C583" s="109" t="str">
        <f t="shared" ca="1" si="25"/>
        <v/>
      </c>
      <c r="D583" s="101" t="str">
        <f ca="1">IF(ISERROR(OFFSET('HARGA SATUAN'!$D$6,MATCH(C583,'HARGA SATUAN'!$C$7:$C$1492,0),0)),"",OFFSET('HARGA SATUAN'!$D$6,MATCH(C583,'HARGA SATUAN'!$C$7:$C$1492,0),0))</f>
        <v/>
      </c>
      <c r="E583" s="101">
        <f ca="1">IF(B583="+","Unit",IF(ISERROR(OFFSET('HARGA SATUAN'!$E$6,MATCH(C583,'HARGA SATUAN'!$C$7:$C$1492,0),0)),"",OFFSET('HARGA SATUAN'!$E$6,MATCH(C583,'HARGA SATUAN'!$C$7:$C$1492,0),0)))</f>
        <v>0</v>
      </c>
      <c r="F583" s="138" t="str">
        <f t="shared" ca="1" si="26"/>
        <v/>
      </c>
      <c r="G583" s="41">
        <f ca="1">IF(ISERROR(OFFSET('HARGA SATUAN'!$I$6,MATCH(C583,'HARGA SATUAN'!$C$7:$C$1492,0),0)),"",OFFSET('HARGA SATUAN'!$I$6,MATCH(C583,'HARGA SATUAN'!$C$7:$C$1492,0),0))</f>
        <v>0</v>
      </c>
      <c r="H583" s="136" t="str">
        <f ca="1">IF(B583="","",#REF!)</f>
        <v/>
      </c>
      <c r="I583" s="136" t="str">
        <f ca="1">IF(B583="","",#REF!)</f>
        <v/>
      </c>
      <c r="J583" s="136" t="str">
        <f ca="1">IF(B583="","",#REF!)</f>
        <v/>
      </c>
      <c r="K583" s="136" t="str">
        <f ca="1">IF(B583="","",#REF!)</f>
        <v/>
      </c>
      <c r="L583" s="136" t="str">
        <f ca="1">IF(C583="","",#REF!)</f>
        <v/>
      </c>
    </row>
    <row r="584" spans="1:12">
      <c r="A584" s="112">
        <v>573</v>
      </c>
      <c r="B584" s="134" t="str">
        <f t="shared" ca="1" si="24"/>
        <v/>
      </c>
      <c r="C584" s="109" t="str">
        <f t="shared" ca="1" si="25"/>
        <v/>
      </c>
      <c r="D584" s="101" t="str">
        <f ca="1">IF(ISERROR(OFFSET('HARGA SATUAN'!$D$6,MATCH(C584,'HARGA SATUAN'!$C$7:$C$1492,0),0)),"",OFFSET('HARGA SATUAN'!$D$6,MATCH(C584,'HARGA SATUAN'!$C$7:$C$1492,0),0))</f>
        <v/>
      </c>
      <c r="E584" s="101">
        <f ca="1">IF(B584="+","Unit",IF(ISERROR(OFFSET('HARGA SATUAN'!$E$6,MATCH(C584,'HARGA SATUAN'!$C$7:$C$1492,0),0)),"",OFFSET('HARGA SATUAN'!$E$6,MATCH(C584,'HARGA SATUAN'!$C$7:$C$1492,0),0)))</f>
        <v>0</v>
      </c>
      <c r="F584" s="138" t="str">
        <f t="shared" ca="1" si="26"/>
        <v/>
      </c>
      <c r="G584" s="41">
        <f ca="1">IF(ISERROR(OFFSET('HARGA SATUAN'!$I$6,MATCH(C584,'HARGA SATUAN'!$C$7:$C$1492,0),0)),"",OFFSET('HARGA SATUAN'!$I$6,MATCH(C584,'HARGA SATUAN'!$C$7:$C$1492,0),0))</f>
        <v>0</v>
      </c>
      <c r="H584" s="136" t="str">
        <f ca="1">IF(B584="","",#REF!)</f>
        <v/>
      </c>
      <c r="I584" s="136" t="str">
        <f ca="1">IF(B584="","",#REF!)</f>
        <v/>
      </c>
      <c r="J584" s="136" t="str">
        <f ca="1">IF(B584="","",#REF!)</f>
        <v/>
      </c>
      <c r="K584" s="136" t="str">
        <f ca="1">IF(B584="","",#REF!)</f>
        <v/>
      </c>
      <c r="L584" s="136" t="str">
        <f ca="1">IF(C584="","",#REF!)</f>
        <v/>
      </c>
    </row>
    <row r="585" spans="1:12">
      <c r="A585" s="112">
        <v>574</v>
      </c>
      <c r="B585" s="134" t="str">
        <f t="shared" ca="1" si="24"/>
        <v/>
      </c>
      <c r="C585" s="109" t="str">
        <f t="shared" ca="1" si="25"/>
        <v/>
      </c>
      <c r="D585" s="101" t="str">
        <f ca="1">IF(ISERROR(OFFSET('HARGA SATUAN'!$D$6,MATCH(C585,'HARGA SATUAN'!$C$7:$C$1492,0),0)),"",OFFSET('HARGA SATUAN'!$D$6,MATCH(C585,'HARGA SATUAN'!$C$7:$C$1492,0),0))</f>
        <v/>
      </c>
      <c r="E585" s="101">
        <f ca="1">IF(B585="+","Unit",IF(ISERROR(OFFSET('HARGA SATUAN'!$E$6,MATCH(C585,'HARGA SATUAN'!$C$7:$C$1492,0),0)),"",OFFSET('HARGA SATUAN'!$E$6,MATCH(C585,'HARGA SATUAN'!$C$7:$C$1492,0),0)))</f>
        <v>0</v>
      </c>
      <c r="F585" s="138" t="str">
        <f t="shared" ca="1" si="26"/>
        <v/>
      </c>
      <c r="G585" s="41">
        <f ca="1">IF(ISERROR(OFFSET('HARGA SATUAN'!$I$6,MATCH(C585,'HARGA SATUAN'!$C$7:$C$1492,0),0)),"",OFFSET('HARGA SATUAN'!$I$6,MATCH(C585,'HARGA SATUAN'!$C$7:$C$1492,0),0))</f>
        <v>0</v>
      </c>
      <c r="H585" s="136" t="str">
        <f ca="1">IF(B585="","",#REF!)</f>
        <v/>
      </c>
      <c r="I585" s="136" t="str">
        <f ca="1">IF(B585="","",#REF!)</f>
        <v/>
      </c>
      <c r="J585" s="136" t="str">
        <f ca="1">IF(B585="","",#REF!)</f>
        <v/>
      </c>
      <c r="K585" s="136" t="str">
        <f ca="1">IF(B585="","",#REF!)</f>
        <v/>
      </c>
      <c r="L585" s="136" t="str">
        <f ca="1">IF(C585="","",#REF!)</f>
        <v/>
      </c>
    </row>
    <row r="586" spans="1:12">
      <c r="A586" s="112">
        <v>575</v>
      </c>
      <c r="B586" s="134" t="str">
        <f t="shared" ca="1" si="24"/>
        <v/>
      </c>
      <c r="C586" s="109" t="str">
        <f t="shared" ca="1" si="25"/>
        <v/>
      </c>
      <c r="D586" s="101" t="str">
        <f ca="1">IF(ISERROR(OFFSET('HARGA SATUAN'!$D$6,MATCH(C586,'HARGA SATUAN'!$C$7:$C$1492,0),0)),"",OFFSET('HARGA SATUAN'!$D$6,MATCH(C586,'HARGA SATUAN'!$C$7:$C$1492,0),0))</f>
        <v/>
      </c>
      <c r="E586" s="101">
        <f ca="1">IF(B586="+","Unit",IF(ISERROR(OFFSET('HARGA SATUAN'!$E$6,MATCH(C586,'HARGA SATUAN'!$C$7:$C$1492,0),0)),"",OFFSET('HARGA SATUAN'!$E$6,MATCH(C586,'HARGA SATUAN'!$C$7:$C$1492,0),0)))</f>
        <v>0</v>
      </c>
      <c r="F586" s="138" t="str">
        <f t="shared" ca="1" si="26"/>
        <v/>
      </c>
      <c r="G586" s="41">
        <f ca="1">IF(ISERROR(OFFSET('HARGA SATUAN'!$I$6,MATCH(C586,'HARGA SATUAN'!$C$7:$C$1492,0),0)),"",OFFSET('HARGA SATUAN'!$I$6,MATCH(C586,'HARGA SATUAN'!$C$7:$C$1492,0),0))</f>
        <v>0</v>
      </c>
      <c r="H586" s="136" t="str">
        <f ca="1">IF(B586="","",#REF!)</f>
        <v/>
      </c>
      <c r="I586" s="136" t="str">
        <f ca="1">IF(B586="","",#REF!)</f>
        <v/>
      </c>
      <c r="J586" s="136" t="str">
        <f ca="1">IF(B586="","",#REF!)</f>
        <v/>
      </c>
      <c r="K586" s="136" t="str">
        <f ca="1">IF(B586="","",#REF!)</f>
        <v/>
      </c>
      <c r="L586" s="136" t="str">
        <f ca="1">IF(C586="","",#REF!)</f>
        <v/>
      </c>
    </row>
    <row r="587" spans="1:12">
      <c r="A587" s="112">
        <v>576</v>
      </c>
      <c r="B587" s="134" t="str">
        <f t="shared" ca="1" si="24"/>
        <v/>
      </c>
      <c r="C587" s="109" t="str">
        <f t="shared" ca="1" si="25"/>
        <v/>
      </c>
      <c r="D587" s="101" t="str">
        <f ca="1">IF(ISERROR(OFFSET('HARGA SATUAN'!$D$6,MATCH(C587,'HARGA SATUAN'!$C$7:$C$1492,0),0)),"",OFFSET('HARGA SATUAN'!$D$6,MATCH(C587,'HARGA SATUAN'!$C$7:$C$1492,0),0))</f>
        <v/>
      </c>
      <c r="E587" s="101">
        <f ca="1">IF(B587="+","Unit",IF(ISERROR(OFFSET('HARGA SATUAN'!$E$6,MATCH(C587,'HARGA SATUAN'!$C$7:$C$1492,0),0)),"",OFFSET('HARGA SATUAN'!$E$6,MATCH(C587,'HARGA SATUAN'!$C$7:$C$1492,0),0)))</f>
        <v>0</v>
      </c>
      <c r="F587" s="138" t="str">
        <f t="shared" ca="1" si="26"/>
        <v/>
      </c>
      <c r="G587" s="41">
        <f ca="1">IF(ISERROR(OFFSET('HARGA SATUAN'!$I$6,MATCH(C587,'HARGA SATUAN'!$C$7:$C$1492,0),0)),"",OFFSET('HARGA SATUAN'!$I$6,MATCH(C587,'HARGA SATUAN'!$C$7:$C$1492,0),0))</f>
        <v>0</v>
      </c>
      <c r="H587" s="136" t="str">
        <f ca="1">IF(B587="","",#REF!)</f>
        <v/>
      </c>
      <c r="I587" s="136" t="str">
        <f ca="1">IF(B587="","",#REF!)</f>
        <v/>
      </c>
      <c r="J587" s="136" t="str">
        <f ca="1">IF(B587="","",#REF!)</f>
        <v/>
      </c>
      <c r="K587" s="136" t="str">
        <f ca="1">IF(B587="","",#REF!)</f>
        <v/>
      </c>
      <c r="L587" s="136" t="str">
        <f ca="1">IF(C587="","",#REF!)</f>
        <v/>
      </c>
    </row>
    <row r="588" spans="1:12">
      <c r="A588" s="112">
        <v>577</v>
      </c>
      <c r="B588" s="134" t="str">
        <f t="shared" ca="1" si="24"/>
        <v/>
      </c>
      <c r="C588" s="109" t="str">
        <f t="shared" ca="1" si="25"/>
        <v/>
      </c>
      <c r="D588" s="101" t="str">
        <f ca="1">IF(ISERROR(OFFSET('HARGA SATUAN'!$D$6,MATCH(C588,'HARGA SATUAN'!$C$7:$C$1492,0),0)),"",OFFSET('HARGA SATUAN'!$D$6,MATCH(C588,'HARGA SATUAN'!$C$7:$C$1492,0),0))</f>
        <v/>
      </c>
      <c r="E588" s="101">
        <f ca="1">IF(B588="+","Unit",IF(ISERROR(OFFSET('HARGA SATUAN'!$E$6,MATCH(C588,'HARGA SATUAN'!$C$7:$C$1492,0),0)),"",OFFSET('HARGA SATUAN'!$E$6,MATCH(C588,'HARGA SATUAN'!$C$7:$C$1492,0),0)))</f>
        <v>0</v>
      </c>
      <c r="F588" s="138" t="str">
        <f t="shared" ca="1" si="26"/>
        <v/>
      </c>
      <c r="G588" s="41">
        <f ca="1">IF(ISERROR(OFFSET('HARGA SATUAN'!$I$6,MATCH(C588,'HARGA SATUAN'!$C$7:$C$1492,0),0)),"",OFFSET('HARGA SATUAN'!$I$6,MATCH(C588,'HARGA SATUAN'!$C$7:$C$1492,0),0))</f>
        <v>0</v>
      </c>
      <c r="H588" s="136" t="str">
        <f ca="1">IF(B588="","",#REF!)</f>
        <v/>
      </c>
      <c r="I588" s="136" t="str">
        <f ca="1">IF(B588="","",#REF!)</f>
        <v/>
      </c>
      <c r="J588" s="136" t="str">
        <f ca="1">IF(B588="","",#REF!)</f>
        <v/>
      </c>
      <c r="K588" s="136" t="str">
        <f ca="1">IF(B588="","",#REF!)</f>
        <v/>
      </c>
      <c r="L588" s="136" t="str">
        <f ca="1">IF(C588="","",#REF!)</f>
        <v/>
      </c>
    </row>
    <row r="589" spans="1:12">
      <c r="A589" s="112">
        <v>578</v>
      </c>
      <c r="B589" s="134" t="str">
        <f t="shared" ref="B589:B652" ca="1" si="27">IF(C589="","",A589)</f>
        <v/>
      </c>
      <c r="C589" s="109" t="str">
        <f t="shared" ref="C589:C652" ca="1" si="28">IF(ISERROR(OFFSET($C$713,MATCH(A589,$F$714:$F$1320,0),0)),"",OFFSET($C$713,MATCH(A589,$F$714:$F$1320,0),0))</f>
        <v/>
      </c>
      <c r="D589" s="101" t="str">
        <f ca="1">IF(ISERROR(OFFSET('HARGA SATUAN'!$D$6,MATCH(C589,'HARGA SATUAN'!$C$7:$C$1492,0),0)),"",OFFSET('HARGA SATUAN'!$D$6,MATCH(C589,'HARGA SATUAN'!$C$7:$C$1492,0),0))</f>
        <v/>
      </c>
      <c r="E589" s="101">
        <f ca="1">IF(B589="+","Unit",IF(ISERROR(OFFSET('HARGA SATUAN'!$E$6,MATCH(C589,'HARGA SATUAN'!$C$7:$C$1492,0),0)),"",OFFSET('HARGA SATUAN'!$E$6,MATCH(C589,'HARGA SATUAN'!$C$7:$C$1492,0),0)))</f>
        <v>0</v>
      </c>
      <c r="F589" s="138" t="str">
        <f t="shared" ref="F589:F652" ca="1" si="29">IF(ISERROR(OFFSET($D$713,MATCH(A589,$F$714:$F$1320,0),0)),"",OFFSET($D$713,MATCH(A589,$F$714:$F$1320,0),0))</f>
        <v/>
      </c>
      <c r="G589" s="41">
        <f ca="1">IF(ISERROR(OFFSET('HARGA SATUAN'!$I$6,MATCH(C589,'HARGA SATUAN'!$C$7:$C$1492,0),0)),"",OFFSET('HARGA SATUAN'!$I$6,MATCH(C589,'HARGA SATUAN'!$C$7:$C$1492,0),0))</f>
        <v>0</v>
      </c>
      <c r="H589" s="136" t="str">
        <f ca="1">IF(B589="","",#REF!)</f>
        <v/>
      </c>
      <c r="I589" s="136" t="str">
        <f ca="1">IF(B589="","",#REF!)</f>
        <v/>
      </c>
      <c r="J589" s="136" t="str">
        <f ca="1">IF(B589="","",#REF!)</f>
        <v/>
      </c>
      <c r="K589" s="136" t="str">
        <f ca="1">IF(B589="","",#REF!)</f>
        <v/>
      </c>
      <c r="L589" s="136" t="str">
        <f ca="1">IF(C589="","",#REF!)</f>
        <v/>
      </c>
    </row>
    <row r="590" spans="1:12">
      <c r="A590" s="112">
        <v>579</v>
      </c>
      <c r="B590" s="134" t="str">
        <f t="shared" ca="1" si="27"/>
        <v/>
      </c>
      <c r="C590" s="109" t="str">
        <f t="shared" ca="1" si="28"/>
        <v/>
      </c>
      <c r="D590" s="101" t="str">
        <f ca="1">IF(ISERROR(OFFSET('HARGA SATUAN'!$D$6,MATCH(C590,'HARGA SATUAN'!$C$7:$C$1492,0),0)),"",OFFSET('HARGA SATUAN'!$D$6,MATCH(C590,'HARGA SATUAN'!$C$7:$C$1492,0),0))</f>
        <v/>
      </c>
      <c r="E590" s="101">
        <f ca="1">IF(B590="+","Unit",IF(ISERROR(OFFSET('HARGA SATUAN'!$E$6,MATCH(C590,'HARGA SATUAN'!$C$7:$C$1492,0),0)),"",OFFSET('HARGA SATUAN'!$E$6,MATCH(C590,'HARGA SATUAN'!$C$7:$C$1492,0),0)))</f>
        <v>0</v>
      </c>
      <c r="F590" s="138" t="str">
        <f t="shared" ca="1" si="29"/>
        <v/>
      </c>
      <c r="G590" s="41">
        <f ca="1">IF(ISERROR(OFFSET('HARGA SATUAN'!$I$6,MATCH(C590,'HARGA SATUAN'!$C$7:$C$1492,0),0)),"",OFFSET('HARGA SATUAN'!$I$6,MATCH(C590,'HARGA SATUAN'!$C$7:$C$1492,0),0))</f>
        <v>0</v>
      </c>
      <c r="H590" s="136" t="str">
        <f ca="1">IF(B590="","",#REF!)</f>
        <v/>
      </c>
      <c r="I590" s="136" t="str">
        <f ca="1">IF(B590="","",#REF!)</f>
        <v/>
      </c>
      <c r="J590" s="136" t="str">
        <f ca="1">IF(B590="","",#REF!)</f>
        <v/>
      </c>
      <c r="K590" s="136" t="str">
        <f ca="1">IF(B590="","",#REF!)</f>
        <v/>
      </c>
      <c r="L590" s="136" t="str">
        <f ca="1">IF(C590="","",#REF!)</f>
        <v/>
      </c>
    </row>
    <row r="591" spans="1:12">
      <c r="A591" s="112">
        <v>580</v>
      </c>
      <c r="B591" s="134" t="str">
        <f t="shared" ca="1" si="27"/>
        <v/>
      </c>
      <c r="C591" s="109" t="str">
        <f t="shared" ca="1" si="28"/>
        <v/>
      </c>
      <c r="D591" s="101" t="str">
        <f ca="1">IF(ISERROR(OFFSET('HARGA SATUAN'!$D$6,MATCH(C591,'HARGA SATUAN'!$C$7:$C$1492,0),0)),"",OFFSET('HARGA SATUAN'!$D$6,MATCH(C591,'HARGA SATUAN'!$C$7:$C$1492,0),0))</f>
        <v/>
      </c>
      <c r="E591" s="101">
        <f ca="1">IF(B591="+","Unit",IF(ISERROR(OFFSET('HARGA SATUAN'!$E$6,MATCH(C591,'HARGA SATUAN'!$C$7:$C$1492,0),0)),"",OFFSET('HARGA SATUAN'!$E$6,MATCH(C591,'HARGA SATUAN'!$C$7:$C$1492,0),0)))</f>
        <v>0</v>
      </c>
      <c r="F591" s="138" t="str">
        <f t="shared" ca="1" si="29"/>
        <v/>
      </c>
      <c r="G591" s="41">
        <f ca="1">IF(ISERROR(OFFSET('HARGA SATUAN'!$I$6,MATCH(C591,'HARGA SATUAN'!$C$7:$C$1492,0),0)),"",OFFSET('HARGA SATUAN'!$I$6,MATCH(C591,'HARGA SATUAN'!$C$7:$C$1492,0),0))</f>
        <v>0</v>
      </c>
      <c r="H591" s="136" t="str">
        <f ca="1">IF(B591="","",#REF!)</f>
        <v/>
      </c>
      <c r="I591" s="136" t="str">
        <f ca="1">IF(B591="","",#REF!)</f>
        <v/>
      </c>
      <c r="J591" s="136" t="str">
        <f ca="1">IF(B591="","",#REF!)</f>
        <v/>
      </c>
      <c r="K591" s="136" t="str">
        <f ca="1">IF(B591="","",#REF!)</f>
        <v/>
      </c>
      <c r="L591" s="136" t="str">
        <f ca="1">IF(C591="","",#REF!)</f>
        <v/>
      </c>
    </row>
    <row r="592" spans="1:12">
      <c r="A592" s="112">
        <v>581</v>
      </c>
      <c r="B592" s="134" t="str">
        <f t="shared" ca="1" si="27"/>
        <v/>
      </c>
      <c r="C592" s="109" t="str">
        <f t="shared" ca="1" si="28"/>
        <v/>
      </c>
      <c r="D592" s="101" t="str">
        <f ca="1">IF(ISERROR(OFFSET('HARGA SATUAN'!$D$6,MATCH(C592,'HARGA SATUAN'!$C$7:$C$1492,0),0)),"",OFFSET('HARGA SATUAN'!$D$6,MATCH(C592,'HARGA SATUAN'!$C$7:$C$1492,0),0))</f>
        <v/>
      </c>
      <c r="E592" s="101">
        <f ca="1">IF(B592="+","Unit",IF(ISERROR(OFFSET('HARGA SATUAN'!$E$6,MATCH(C592,'HARGA SATUAN'!$C$7:$C$1492,0),0)),"",OFFSET('HARGA SATUAN'!$E$6,MATCH(C592,'HARGA SATUAN'!$C$7:$C$1492,0),0)))</f>
        <v>0</v>
      </c>
      <c r="F592" s="138" t="str">
        <f t="shared" ca="1" si="29"/>
        <v/>
      </c>
      <c r="G592" s="41">
        <f ca="1">IF(ISERROR(OFFSET('HARGA SATUAN'!$I$6,MATCH(C592,'HARGA SATUAN'!$C$7:$C$1492,0),0)),"",OFFSET('HARGA SATUAN'!$I$6,MATCH(C592,'HARGA SATUAN'!$C$7:$C$1492,0),0))</f>
        <v>0</v>
      </c>
      <c r="H592" s="136" t="str">
        <f ca="1">IF(B592="","",#REF!)</f>
        <v/>
      </c>
      <c r="I592" s="136" t="str">
        <f ca="1">IF(B592="","",#REF!)</f>
        <v/>
      </c>
      <c r="J592" s="136" t="str">
        <f ca="1">IF(B592="","",#REF!)</f>
        <v/>
      </c>
      <c r="K592" s="136" t="str">
        <f ca="1">IF(B592="","",#REF!)</f>
        <v/>
      </c>
      <c r="L592" s="136" t="str">
        <f ca="1">IF(C592="","",#REF!)</f>
        <v/>
      </c>
    </row>
    <row r="593" spans="1:12">
      <c r="A593" s="112">
        <v>582</v>
      </c>
      <c r="B593" s="134" t="str">
        <f t="shared" ca="1" si="27"/>
        <v/>
      </c>
      <c r="C593" s="109" t="str">
        <f t="shared" ca="1" si="28"/>
        <v/>
      </c>
      <c r="D593" s="101" t="str">
        <f ca="1">IF(ISERROR(OFFSET('HARGA SATUAN'!$D$6,MATCH(C593,'HARGA SATUAN'!$C$7:$C$1492,0),0)),"",OFFSET('HARGA SATUAN'!$D$6,MATCH(C593,'HARGA SATUAN'!$C$7:$C$1492,0),0))</f>
        <v/>
      </c>
      <c r="E593" s="101">
        <f ca="1">IF(B593="+","Unit",IF(ISERROR(OFFSET('HARGA SATUAN'!$E$6,MATCH(C593,'HARGA SATUAN'!$C$7:$C$1492,0),0)),"",OFFSET('HARGA SATUAN'!$E$6,MATCH(C593,'HARGA SATUAN'!$C$7:$C$1492,0),0)))</f>
        <v>0</v>
      </c>
      <c r="F593" s="138" t="str">
        <f t="shared" ca="1" si="29"/>
        <v/>
      </c>
      <c r="G593" s="41">
        <f ca="1">IF(ISERROR(OFFSET('HARGA SATUAN'!$I$6,MATCH(C593,'HARGA SATUAN'!$C$7:$C$1492,0),0)),"",OFFSET('HARGA SATUAN'!$I$6,MATCH(C593,'HARGA SATUAN'!$C$7:$C$1492,0),0))</f>
        <v>0</v>
      </c>
      <c r="H593" s="136" t="str">
        <f ca="1">IF(B593="","",#REF!)</f>
        <v/>
      </c>
      <c r="I593" s="136" t="str">
        <f ca="1">IF(B593="","",#REF!)</f>
        <v/>
      </c>
      <c r="J593" s="136" t="str">
        <f ca="1">IF(B593="","",#REF!)</f>
        <v/>
      </c>
      <c r="K593" s="136" t="str">
        <f ca="1">IF(B593="","",#REF!)</f>
        <v/>
      </c>
      <c r="L593" s="136" t="str">
        <f ca="1">IF(C593="","",#REF!)</f>
        <v/>
      </c>
    </row>
    <row r="594" spans="1:12">
      <c r="A594" s="112">
        <v>583</v>
      </c>
      <c r="B594" s="134" t="str">
        <f t="shared" ca="1" si="27"/>
        <v/>
      </c>
      <c r="C594" s="109" t="str">
        <f t="shared" ca="1" si="28"/>
        <v/>
      </c>
      <c r="D594" s="101" t="str">
        <f ca="1">IF(ISERROR(OFFSET('HARGA SATUAN'!$D$6,MATCH(C594,'HARGA SATUAN'!$C$7:$C$1492,0),0)),"",OFFSET('HARGA SATUAN'!$D$6,MATCH(C594,'HARGA SATUAN'!$C$7:$C$1492,0),0))</f>
        <v/>
      </c>
      <c r="E594" s="101">
        <f ca="1">IF(B594="+","Unit",IF(ISERROR(OFFSET('HARGA SATUAN'!$E$6,MATCH(C594,'HARGA SATUAN'!$C$7:$C$1492,0),0)),"",OFFSET('HARGA SATUAN'!$E$6,MATCH(C594,'HARGA SATUAN'!$C$7:$C$1492,0),0)))</f>
        <v>0</v>
      </c>
      <c r="F594" s="138" t="str">
        <f t="shared" ca="1" si="29"/>
        <v/>
      </c>
      <c r="G594" s="41">
        <f ca="1">IF(ISERROR(OFFSET('HARGA SATUAN'!$I$6,MATCH(C594,'HARGA SATUAN'!$C$7:$C$1492,0),0)),"",OFFSET('HARGA SATUAN'!$I$6,MATCH(C594,'HARGA SATUAN'!$C$7:$C$1492,0),0))</f>
        <v>0</v>
      </c>
      <c r="H594" s="136" t="str">
        <f ca="1">IF(B594="","",#REF!)</f>
        <v/>
      </c>
      <c r="I594" s="136" t="str">
        <f ca="1">IF(B594="","",#REF!)</f>
        <v/>
      </c>
      <c r="J594" s="136" t="str">
        <f ca="1">IF(B594="","",#REF!)</f>
        <v/>
      </c>
      <c r="K594" s="136" t="str">
        <f ca="1">IF(B594="","",#REF!)</f>
        <v/>
      </c>
      <c r="L594" s="136" t="str">
        <f ca="1">IF(C594="","",#REF!)</f>
        <v/>
      </c>
    </row>
    <row r="595" spans="1:12">
      <c r="A595" s="112">
        <v>584</v>
      </c>
      <c r="B595" s="134" t="str">
        <f t="shared" ca="1" si="27"/>
        <v/>
      </c>
      <c r="C595" s="109" t="str">
        <f t="shared" ca="1" si="28"/>
        <v/>
      </c>
      <c r="D595" s="101" t="str">
        <f ca="1">IF(ISERROR(OFFSET('HARGA SATUAN'!$D$6,MATCH(C595,'HARGA SATUAN'!$C$7:$C$1492,0),0)),"",OFFSET('HARGA SATUAN'!$D$6,MATCH(C595,'HARGA SATUAN'!$C$7:$C$1492,0),0))</f>
        <v/>
      </c>
      <c r="E595" s="101">
        <f ca="1">IF(B595="+","Unit",IF(ISERROR(OFFSET('HARGA SATUAN'!$E$6,MATCH(C595,'HARGA SATUAN'!$C$7:$C$1492,0),0)),"",OFFSET('HARGA SATUAN'!$E$6,MATCH(C595,'HARGA SATUAN'!$C$7:$C$1492,0),0)))</f>
        <v>0</v>
      </c>
      <c r="F595" s="138" t="str">
        <f t="shared" ca="1" si="29"/>
        <v/>
      </c>
      <c r="G595" s="41">
        <f ca="1">IF(ISERROR(OFFSET('HARGA SATUAN'!$I$6,MATCH(C595,'HARGA SATUAN'!$C$7:$C$1492,0),0)),"",OFFSET('HARGA SATUAN'!$I$6,MATCH(C595,'HARGA SATUAN'!$C$7:$C$1492,0),0))</f>
        <v>0</v>
      </c>
      <c r="H595" s="136" t="str">
        <f ca="1">IF(B595="","",#REF!)</f>
        <v/>
      </c>
      <c r="I595" s="136" t="str">
        <f ca="1">IF(B595="","",#REF!)</f>
        <v/>
      </c>
      <c r="J595" s="136" t="str">
        <f ca="1">IF(B595="","",#REF!)</f>
        <v/>
      </c>
      <c r="K595" s="136" t="str">
        <f ca="1">IF(B595="","",#REF!)</f>
        <v/>
      </c>
      <c r="L595" s="136" t="str">
        <f ca="1">IF(C595="","",#REF!)</f>
        <v/>
      </c>
    </row>
    <row r="596" spans="1:12">
      <c r="A596" s="112">
        <v>585</v>
      </c>
      <c r="B596" s="134" t="str">
        <f t="shared" ca="1" si="27"/>
        <v/>
      </c>
      <c r="C596" s="109" t="str">
        <f t="shared" ca="1" si="28"/>
        <v/>
      </c>
      <c r="D596" s="101" t="str">
        <f ca="1">IF(ISERROR(OFFSET('HARGA SATUAN'!$D$6,MATCH(C596,'HARGA SATUAN'!$C$7:$C$1492,0),0)),"",OFFSET('HARGA SATUAN'!$D$6,MATCH(C596,'HARGA SATUAN'!$C$7:$C$1492,0),0))</f>
        <v/>
      </c>
      <c r="E596" s="101">
        <f ca="1">IF(B596="+","Unit",IF(ISERROR(OFFSET('HARGA SATUAN'!$E$6,MATCH(C596,'HARGA SATUAN'!$C$7:$C$1492,0),0)),"",OFFSET('HARGA SATUAN'!$E$6,MATCH(C596,'HARGA SATUAN'!$C$7:$C$1492,0),0)))</f>
        <v>0</v>
      </c>
      <c r="F596" s="138" t="str">
        <f t="shared" ca="1" si="29"/>
        <v/>
      </c>
      <c r="G596" s="41">
        <f ca="1">IF(ISERROR(OFFSET('HARGA SATUAN'!$I$6,MATCH(C596,'HARGA SATUAN'!$C$7:$C$1492,0),0)),"",OFFSET('HARGA SATUAN'!$I$6,MATCH(C596,'HARGA SATUAN'!$C$7:$C$1492,0),0))</f>
        <v>0</v>
      </c>
      <c r="H596" s="136" t="str">
        <f ca="1">IF(B596="","",#REF!)</f>
        <v/>
      </c>
      <c r="I596" s="136" t="str">
        <f ca="1">IF(B596="","",#REF!)</f>
        <v/>
      </c>
      <c r="J596" s="136" t="str">
        <f ca="1">IF(B596="","",#REF!)</f>
        <v/>
      </c>
      <c r="K596" s="136" t="str">
        <f ca="1">IF(B596="","",#REF!)</f>
        <v/>
      </c>
      <c r="L596" s="136" t="str">
        <f ca="1">IF(C596="","",#REF!)</f>
        <v/>
      </c>
    </row>
    <row r="597" spans="1:12">
      <c r="A597" s="112">
        <v>586</v>
      </c>
      <c r="B597" s="134" t="str">
        <f t="shared" ca="1" si="27"/>
        <v/>
      </c>
      <c r="C597" s="109" t="str">
        <f t="shared" ca="1" si="28"/>
        <v/>
      </c>
      <c r="D597" s="101" t="str">
        <f ca="1">IF(ISERROR(OFFSET('HARGA SATUAN'!$D$6,MATCH(C597,'HARGA SATUAN'!$C$7:$C$1492,0),0)),"",OFFSET('HARGA SATUAN'!$D$6,MATCH(C597,'HARGA SATUAN'!$C$7:$C$1492,0),0))</f>
        <v/>
      </c>
      <c r="E597" s="101">
        <f ca="1">IF(B597="+","Unit",IF(ISERROR(OFFSET('HARGA SATUAN'!$E$6,MATCH(C597,'HARGA SATUAN'!$C$7:$C$1492,0),0)),"",OFFSET('HARGA SATUAN'!$E$6,MATCH(C597,'HARGA SATUAN'!$C$7:$C$1492,0),0)))</f>
        <v>0</v>
      </c>
      <c r="F597" s="138" t="str">
        <f t="shared" ca="1" si="29"/>
        <v/>
      </c>
      <c r="G597" s="41">
        <f ca="1">IF(ISERROR(OFFSET('HARGA SATUAN'!$I$6,MATCH(C597,'HARGA SATUAN'!$C$7:$C$1492,0),0)),"",OFFSET('HARGA SATUAN'!$I$6,MATCH(C597,'HARGA SATUAN'!$C$7:$C$1492,0),0))</f>
        <v>0</v>
      </c>
      <c r="H597" s="136" t="str">
        <f ca="1">IF(B597="","",#REF!)</f>
        <v/>
      </c>
      <c r="I597" s="136" t="str">
        <f ca="1">IF(B597="","",#REF!)</f>
        <v/>
      </c>
      <c r="J597" s="136" t="str">
        <f ca="1">IF(B597="","",#REF!)</f>
        <v/>
      </c>
      <c r="K597" s="136" t="str">
        <f ca="1">IF(B597="","",#REF!)</f>
        <v/>
      </c>
      <c r="L597" s="136" t="str">
        <f ca="1">IF(C597="","",#REF!)</f>
        <v/>
      </c>
    </row>
    <row r="598" spans="1:12">
      <c r="A598" s="112">
        <v>587</v>
      </c>
      <c r="B598" s="134" t="str">
        <f t="shared" ca="1" si="27"/>
        <v/>
      </c>
      <c r="C598" s="109" t="str">
        <f t="shared" ca="1" si="28"/>
        <v/>
      </c>
      <c r="D598" s="101" t="str">
        <f ca="1">IF(ISERROR(OFFSET('HARGA SATUAN'!$D$6,MATCH(C598,'HARGA SATUAN'!$C$7:$C$1492,0),0)),"",OFFSET('HARGA SATUAN'!$D$6,MATCH(C598,'HARGA SATUAN'!$C$7:$C$1492,0),0))</f>
        <v/>
      </c>
      <c r="E598" s="101">
        <f ca="1">IF(B598="+","Unit",IF(ISERROR(OFFSET('HARGA SATUAN'!$E$6,MATCH(C598,'HARGA SATUAN'!$C$7:$C$1492,0),0)),"",OFFSET('HARGA SATUAN'!$E$6,MATCH(C598,'HARGA SATUAN'!$C$7:$C$1492,0),0)))</f>
        <v>0</v>
      </c>
      <c r="F598" s="138" t="str">
        <f t="shared" ca="1" si="29"/>
        <v/>
      </c>
      <c r="G598" s="41">
        <f ca="1">IF(ISERROR(OFFSET('HARGA SATUAN'!$I$6,MATCH(C598,'HARGA SATUAN'!$C$7:$C$1492,0),0)),"",OFFSET('HARGA SATUAN'!$I$6,MATCH(C598,'HARGA SATUAN'!$C$7:$C$1492,0),0))</f>
        <v>0</v>
      </c>
      <c r="H598" s="136" t="str">
        <f ca="1">IF(B598="","",#REF!)</f>
        <v/>
      </c>
      <c r="I598" s="136" t="str">
        <f ca="1">IF(B598="","",#REF!)</f>
        <v/>
      </c>
      <c r="J598" s="136" t="str">
        <f ca="1">IF(B598="","",#REF!)</f>
        <v/>
      </c>
      <c r="K598" s="136" t="str">
        <f ca="1">IF(B598="","",#REF!)</f>
        <v/>
      </c>
      <c r="L598" s="136" t="str">
        <f ca="1">IF(C598="","",#REF!)</f>
        <v/>
      </c>
    </row>
    <row r="599" spans="1:12">
      <c r="A599" s="112">
        <v>588</v>
      </c>
      <c r="B599" s="134" t="str">
        <f t="shared" ca="1" si="27"/>
        <v/>
      </c>
      <c r="C599" s="109" t="str">
        <f t="shared" ca="1" si="28"/>
        <v/>
      </c>
      <c r="D599" s="101" t="str">
        <f ca="1">IF(ISERROR(OFFSET('HARGA SATUAN'!$D$6,MATCH(C599,'HARGA SATUAN'!$C$7:$C$1492,0),0)),"",OFFSET('HARGA SATUAN'!$D$6,MATCH(C599,'HARGA SATUAN'!$C$7:$C$1492,0),0))</f>
        <v/>
      </c>
      <c r="E599" s="101">
        <f ca="1">IF(B599="+","Unit",IF(ISERROR(OFFSET('HARGA SATUAN'!$E$6,MATCH(C599,'HARGA SATUAN'!$C$7:$C$1492,0),0)),"",OFFSET('HARGA SATUAN'!$E$6,MATCH(C599,'HARGA SATUAN'!$C$7:$C$1492,0),0)))</f>
        <v>0</v>
      </c>
      <c r="F599" s="138" t="str">
        <f t="shared" ca="1" si="29"/>
        <v/>
      </c>
      <c r="G599" s="41">
        <f ca="1">IF(ISERROR(OFFSET('HARGA SATUAN'!$I$6,MATCH(C599,'HARGA SATUAN'!$C$7:$C$1492,0),0)),"",OFFSET('HARGA SATUAN'!$I$6,MATCH(C599,'HARGA SATUAN'!$C$7:$C$1492,0),0))</f>
        <v>0</v>
      </c>
      <c r="H599" s="136" t="str">
        <f ca="1">IF(B599="","",#REF!)</f>
        <v/>
      </c>
      <c r="I599" s="136" t="str">
        <f ca="1">IF(B599="","",#REF!)</f>
        <v/>
      </c>
      <c r="J599" s="136" t="str">
        <f ca="1">IF(B599="","",#REF!)</f>
        <v/>
      </c>
      <c r="K599" s="136" t="str">
        <f ca="1">IF(B599="","",#REF!)</f>
        <v/>
      </c>
      <c r="L599" s="136" t="str">
        <f ca="1">IF(C599="","",#REF!)</f>
        <v/>
      </c>
    </row>
    <row r="600" spans="1:12">
      <c r="A600" s="112">
        <v>589</v>
      </c>
      <c r="B600" s="134" t="str">
        <f t="shared" ca="1" si="27"/>
        <v/>
      </c>
      <c r="C600" s="109" t="str">
        <f t="shared" ca="1" si="28"/>
        <v/>
      </c>
      <c r="D600" s="101" t="str">
        <f ca="1">IF(ISERROR(OFFSET('HARGA SATUAN'!$D$6,MATCH(C600,'HARGA SATUAN'!$C$7:$C$1492,0),0)),"",OFFSET('HARGA SATUAN'!$D$6,MATCH(C600,'HARGA SATUAN'!$C$7:$C$1492,0),0))</f>
        <v/>
      </c>
      <c r="E600" s="101">
        <f ca="1">IF(B600="+","Unit",IF(ISERROR(OFFSET('HARGA SATUAN'!$E$6,MATCH(C600,'HARGA SATUAN'!$C$7:$C$1492,0),0)),"",OFFSET('HARGA SATUAN'!$E$6,MATCH(C600,'HARGA SATUAN'!$C$7:$C$1492,0),0)))</f>
        <v>0</v>
      </c>
      <c r="F600" s="138" t="str">
        <f t="shared" ca="1" si="29"/>
        <v/>
      </c>
      <c r="G600" s="41">
        <f ca="1">IF(ISERROR(OFFSET('HARGA SATUAN'!$I$6,MATCH(C600,'HARGA SATUAN'!$C$7:$C$1492,0),0)),"",OFFSET('HARGA SATUAN'!$I$6,MATCH(C600,'HARGA SATUAN'!$C$7:$C$1492,0),0))</f>
        <v>0</v>
      </c>
      <c r="H600" s="136" t="str">
        <f ca="1">IF(B600="","",#REF!)</f>
        <v/>
      </c>
      <c r="I600" s="136" t="str">
        <f ca="1">IF(B600="","",#REF!)</f>
        <v/>
      </c>
      <c r="J600" s="136" t="str">
        <f ca="1">IF(B600="","",#REF!)</f>
        <v/>
      </c>
      <c r="K600" s="136" t="str">
        <f ca="1">IF(B600="","",#REF!)</f>
        <v/>
      </c>
      <c r="L600" s="136" t="str">
        <f ca="1">IF(C600="","",#REF!)</f>
        <v/>
      </c>
    </row>
    <row r="601" spans="1:12">
      <c r="A601" s="112">
        <v>590</v>
      </c>
      <c r="B601" s="134" t="str">
        <f t="shared" ca="1" si="27"/>
        <v/>
      </c>
      <c r="C601" s="109" t="str">
        <f t="shared" ca="1" si="28"/>
        <v/>
      </c>
      <c r="D601" s="101" t="str">
        <f ca="1">IF(ISERROR(OFFSET('HARGA SATUAN'!$D$6,MATCH(C601,'HARGA SATUAN'!$C$7:$C$1492,0),0)),"",OFFSET('HARGA SATUAN'!$D$6,MATCH(C601,'HARGA SATUAN'!$C$7:$C$1492,0),0))</f>
        <v/>
      </c>
      <c r="E601" s="101">
        <f ca="1">IF(B601="+","Unit",IF(ISERROR(OFFSET('HARGA SATUAN'!$E$6,MATCH(C601,'HARGA SATUAN'!$C$7:$C$1492,0),0)),"",OFFSET('HARGA SATUAN'!$E$6,MATCH(C601,'HARGA SATUAN'!$C$7:$C$1492,0),0)))</f>
        <v>0</v>
      </c>
      <c r="F601" s="138" t="str">
        <f t="shared" ca="1" si="29"/>
        <v/>
      </c>
      <c r="G601" s="41">
        <f ca="1">IF(ISERROR(OFFSET('HARGA SATUAN'!$I$6,MATCH(C601,'HARGA SATUAN'!$C$7:$C$1492,0),0)),"",OFFSET('HARGA SATUAN'!$I$6,MATCH(C601,'HARGA SATUAN'!$C$7:$C$1492,0),0))</f>
        <v>0</v>
      </c>
      <c r="H601" s="136" t="str">
        <f ca="1">IF(B601="","",#REF!)</f>
        <v/>
      </c>
      <c r="I601" s="136" t="str">
        <f ca="1">IF(B601="","",#REF!)</f>
        <v/>
      </c>
      <c r="J601" s="136" t="str">
        <f ca="1">IF(B601="","",#REF!)</f>
        <v/>
      </c>
      <c r="K601" s="136" t="str">
        <f ca="1">IF(B601="","",#REF!)</f>
        <v/>
      </c>
      <c r="L601" s="136" t="str">
        <f ca="1">IF(C601="","",#REF!)</f>
        <v/>
      </c>
    </row>
    <row r="602" spans="1:12">
      <c r="A602" s="112">
        <v>591</v>
      </c>
      <c r="B602" s="134" t="str">
        <f t="shared" ca="1" si="27"/>
        <v/>
      </c>
      <c r="C602" s="109" t="str">
        <f t="shared" ca="1" si="28"/>
        <v/>
      </c>
      <c r="D602" s="101" t="str">
        <f ca="1">IF(ISERROR(OFFSET('HARGA SATUAN'!$D$6,MATCH(C602,'HARGA SATUAN'!$C$7:$C$1492,0),0)),"",OFFSET('HARGA SATUAN'!$D$6,MATCH(C602,'HARGA SATUAN'!$C$7:$C$1492,0),0))</f>
        <v/>
      </c>
      <c r="E602" s="101">
        <f ca="1">IF(B602="+","Unit",IF(ISERROR(OFFSET('HARGA SATUAN'!$E$6,MATCH(C602,'HARGA SATUAN'!$C$7:$C$1492,0),0)),"",OFFSET('HARGA SATUAN'!$E$6,MATCH(C602,'HARGA SATUAN'!$C$7:$C$1492,0),0)))</f>
        <v>0</v>
      </c>
      <c r="F602" s="138" t="str">
        <f t="shared" ca="1" si="29"/>
        <v/>
      </c>
      <c r="G602" s="41">
        <f ca="1">IF(ISERROR(OFFSET('HARGA SATUAN'!$I$6,MATCH(C602,'HARGA SATUAN'!$C$7:$C$1492,0),0)),"",OFFSET('HARGA SATUAN'!$I$6,MATCH(C602,'HARGA SATUAN'!$C$7:$C$1492,0),0))</f>
        <v>0</v>
      </c>
      <c r="H602" s="136" t="str">
        <f ca="1">IF(B602="","",#REF!)</f>
        <v/>
      </c>
      <c r="I602" s="136" t="str">
        <f ca="1">IF(B602="","",#REF!)</f>
        <v/>
      </c>
      <c r="J602" s="136" t="str">
        <f ca="1">IF(B602="","",#REF!)</f>
        <v/>
      </c>
      <c r="K602" s="136" t="str">
        <f ca="1">IF(B602="","",#REF!)</f>
        <v/>
      </c>
      <c r="L602" s="136" t="str">
        <f ca="1">IF(C602="","",#REF!)</f>
        <v/>
      </c>
    </row>
    <row r="603" spans="1:12">
      <c r="A603" s="112">
        <v>592</v>
      </c>
      <c r="B603" s="134" t="str">
        <f t="shared" ca="1" si="27"/>
        <v/>
      </c>
      <c r="C603" s="109" t="str">
        <f t="shared" ca="1" si="28"/>
        <v/>
      </c>
      <c r="D603" s="101" t="str">
        <f ca="1">IF(ISERROR(OFFSET('HARGA SATUAN'!$D$6,MATCH(C603,'HARGA SATUAN'!$C$7:$C$1492,0),0)),"",OFFSET('HARGA SATUAN'!$D$6,MATCH(C603,'HARGA SATUAN'!$C$7:$C$1492,0),0))</f>
        <v/>
      </c>
      <c r="E603" s="101">
        <f ca="1">IF(B603="+","Unit",IF(ISERROR(OFFSET('HARGA SATUAN'!$E$6,MATCH(C603,'HARGA SATUAN'!$C$7:$C$1492,0),0)),"",OFFSET('HARGA SATUAN'!$E$6,MATCH(C603,'HARGA SATUAN'!$C$7:$C$1492,0),0)))</f>
        <v>0</v>
      </c>
      <c r="F603" s="138" t="str">
        <f t="shared" ca="1" si="29"/>
        <v/>
      </c>
      <c r="G603" s="41">
        <f ca="1">IF(ISERROR(OFFSET('HARGA SATUAN'!$I$6,MATCH(C603,'HARGA SATUAN'!$C$7:$C$1492,0),0)),"",OFFSET('HARGA SATUAN'!$I$6,MATCH(C603,'HARGA SATUAN'!$C$7:$C$1492,0),0))</f>
        <v>0</v>
      </c>
      <c r="H603" s="136" t="str">
        <f ca="1">IF(B603="","",#REF!)</f>
        <v/>
      </c>
      <c r="I603" s="136" t="str">
        <f ca="1">IF(B603="","",#REF!)</f>
        <v/>
      </c>
      <c r="J603" s="136" t="str">
        <f ca="1">IF(B603="","",#REF!)</f>
        <v/>
      </c>
      <c r="K603" s="136" t="str">
        <f ca="1">IF(B603="","",#REF!)</f>
        <v/>
      </c>
      <c r="L603" s="136" t="str">
        <f ca="1">IF(C603="","",#REF!)</f>
        <v/>
      </c>
    </row>
    <row r="604" spans="1:12">
      <c r="A604" s="112">
        <v>593</v>
      </c>
      <c r="B604" s="134" t="str">
        <f t="shared" ca="1" si="27"/>
        <v/>
      </c>
      <c r="C604" s="109" t="str">
        <f t="shared" ca="1" si="28"/>
        <v/>
      </c>
      <c r="D604" s="101" t="str">
        <f ca="1">IF(ISERROR(OFFSET('HARGA SATUAN'!$D$6,MATCH(C604,'HARGA SATUAN'!$C$7:$C$1492,0),0)),"",OFFSET('HARGA SATUAN'!$D$6,MATCH(C604,'HARGA SATUAN'!$C$7:$C$1492,0),0))</f>
        <v/>
      </c>
      <c r="E604" s="101">
        <f ca="1">IF(B604="+","Unit",IF(ISERROR(OFFSET('HARGA SATUAN'!$E$6,MATCH(C604,'HARGA SATUAN'!$C$7:$C$1492,0),0)),"",OFFSET('HARGA SATUAN'!$E$6,MATCH(C604,'HARGA SATUAN'!$C$7:$C$1492,0),0)))</f>
        <v>0</v>
      </c>
      <c r="F604" s="138" t="str">
        <f t="shared" ca="1" si="29"/>
        <v/>
      </c>
      <c r="G604" s="41">
        <f ca="1">IF(ISERROR(OFFSET('HARGA SATUAN'!$I$6,MATCH(C604,'HARGA SATUAN'!$C$7:$C$1492,0),0)),"",OFFSET('HARGA SATUAN'!$I$6,MATCH(C604,'HARGA SATUAN'!$C$7:$C$1492,0),0))</f>
        <v>0</v>
      </c>
      <c r="H604" s="136" t="str">
        <f ca="1">IF(B604="","",#REF!)</f>
        <v/>
      </c>
      <c r="I604" s="136" t="str">
        <f ca="1">IF(B604="","",#REF!)</f>
        <v/>
      </c>
      <c r="J604" s="136" t="str">
        <f ca="1">IF(B604="","",#REF!)</f>
        <v/>
      </c>
      <c r="K604" s="136" t="str">
        <f ca="1">IF(B604="","",#REF!)</f>
        <v/>
      </c>
      <c r="L604" s="136" t="str">
        <f ca="1">IF(C604="","",#REF!)</f>
        <v/>
      </c>
    </row>
    <row r="605" spans="1:12">
      <c r="A605" s="112">
        <v>594</v>
      </c>
      <c r="B605" s="134" t="str">
        <f t="shared" ca="1" si="27"/>
        <v/>
      </c>
      <c r="C605" s="109" t="str">
        <f t="shared" ca="1" si="28"/>
        <v/>
      </c>
      <c r="D605" s="101" t="str">
        <f ca="1">IF(ISERROR(OFFSET('HARGA SATUAN'!$D$6,MATCH(C605,'HARGA SATUAN'!$C$7:$C$1492,0),0)),"",OFFSET('HARGA SATUAN'!$D$6,MATCH(C605,'HARGA SATUAN'!$C$7:$C$1492,0),0))</f>
        <v/>
      </c>
      <c r="E605" s="101">
        <f ca="1">IF(B605="+","Unit",IF(ISERROR(OFFSET('HARGA SATUAN'!$E$6,MATCH(C605,'HARGA SATUAN'!$C$7:$C$1492,0),0)),"",OFFSET('HARGA SATUAN'!$E$6,MATCH(C605,'HARGA SATUAN'!$C$7:$C$1492,0),0)))</f>
        <v>0</v>
      </c>
      <c r="F605" s="138" t="str">
        <f t="shared" ca="1" si="29"/>
        <v/>
      </c>
      <c r="G605" s="41">
        <f ca="1">IF(ISERROR(OFFSET('HARGA SATUAN'!$I$6,MATCH(C605,'HARGA SATUAN'!$C$7:$C$1492,0),0)),"",OFFSET('HARGA SATUAN'!$I$6,MATCH(C605,'HARGA SATUAN'!$C$7:$C$1492,0),0))</f>
        <v>0</v>
      </c>
      <c r="H605" s="136" t="str">
        <f ca="1">IF(B605="","",#REF!)</f>
        <v/>
      </c>
      <c r="I605" s="136" t="str">
        <f ca="1">IF(B605="","",#REF!)</f>
        <v/>
      </c>
      <c r="J605" s="136" t="str">
        <f ca="1">IF(B605="","",#REF!)</f>
        <v/>
      </c>
      <c r="K605" s="136" t="str">
        <f ca="1">IF(B605="","",#REF!)</f>
        <v/>
      </c>
      <c r="L605" s="136" t="str">
        <f ca="1">IF(C605="","",#REF!)</f>
        <v/>
      </c>
    </row>
    <row r="606" spans="1:12">
      <c r="A606" s="112">
        <v>595</v>
      </c>
      <c r="B606" s="134" t="str">
        <f t="shared" ca="1" si="27"/>
        <v/>
      </c>
      <c r="C606" s="109" t="str">
        <f t="shared" ca="1" si="28"/>
        <v/>
      </c>
      <c r="D606" s="101" t="str">
        <f ca="1">IF(ISERROR(OFFSET('HARGA SATUAN'!$D$6,MATCH(C606,'HARGA SATUAN'!$C$7:$C$1492,0),0)),"",OFFSET('HARGA SATUAN'!$D$6,MATCH(C606,'HARGA SATUAN'!$C$7:$C$1492,0),0))</f>
        <v/>
      </c>
      <c r="E606" s="101">
        <f ca="1">IF(B606="+","Unit",IF(ISERROR(OFFSET('HARGA SATUAN'!$E$6,MATCH(C606,'HARGA SATUAN'!$C$7:$C$1492,0),0)),"",OFFSET('HARGA SATUAN'!$E$6,MATCH(C606,'HARGA SATUAN'!$C$7:$C$1492,0),0)))</f>
        <v>0</v>
      </c>
      <c r="F606" s="138" t="str">
        <f t="shared" ca="1" si="29"/>
        <v/>
      </c>
      <c r="G606" s="41">
        <f ca="1">IF(ISERROR(OFFSET('HARGA SATUAN'!$I$6,MATCH(C606,'HARGA SATUAN'!$C$7:$C$1492,0),0)),"",OFFSET('HARGA SATUAN'!$I$6,MATCH(C606,'HARGA SATUAN'!$C$7:$C$1492,0),0))</f>
        <v>0</v>
      </c>
      <c r="H606" s="136" t="str">
        <f ca="1">IF(B606="","",#REF!)</f>
        <v/>
      </c>
      <c r="I606" s="136" t="str">
        <f ca="1">IF(B606="","",#REF!)</f>
        <v/>
      </c>
      <c r="J606" s="136" t="str">
        <f ca="1">IF(B606="","",#REF!)</f>
        <v/>
      </c>
      <c r="K606" s="136" t="str">
        <f ca="1">IF(B606="","",#REF!)</f>
        <v/>
      </c>
      <c r="L606" s="136" t="str">
        <f ca="1">IF(C606="","",#REF!)</f>
        <v/>
      </c>
    </row>
    <row r="607" spans="1:12">
      <c r="A607" s="112">
        <v>596</v>
      </c>
      <c r="B607" s="134" t="str">
        <f t="shared" ca="1" si="27"/>
        <v/>
      </c>
      <c r="C607" s="109" t="str">
        <f t="shared" ca="1" si="28"/>
        <v/>
      </c>
      <c r="D607" s="101" t="str">
        <f ca="1">IF(ISERROR(OFFSET('HARGA SATUAN'!$D$6,MATCH(C607,'HARGA SATUAN'!$C$7:$C$1492,0),0)),"",OFFSET('HARGA SATUAN'!$D$6,MATCH(C607,'HARGA SATUAN'!$C$7:$C$1492,0),0))</f>
        <v/>
      </c>
      <c r="E607" s="101">
        <f ca="1">IF(B607="+","Unit",IF(ISERROR(OFFSET('HARGA SATUAN'!$E$6,MATCH(C607,'HARGA SATUAN'!$C$7:$C$1492,0),0)),"",OFFSET('HARGA SATUAN'!$E$6,MATCH(C607,'HARGA SATUAN'!$C$7:$C$1492,0),0)))</f>
        <v>0</v>
      </c>
      <c r="F607" s="138" t="str">
        <f t="shared" ca="1" si="29"/>
        <v/>
      </c>
      <c r="G607" s="41">
        <f ca="1">IF(ISERROR(OFFSET('HARGA SATUAN'!$I$6,MATCH(C607,'HARGA SATUAN'!$C$7:$C$1492,0),0)),"",OFFSET('HARGA SATUAN'!$I$6,MATCH(C607,'HARGA SATUAN'!$C$7:$C$1492,0),0))</f>
        <v>0</v>
      </c>
      <c r="H607" s="136" t="str">
        <f ca="1">IF(B607="","",#REF!)</f>
        <v/>
      </c>
      <c r="I607" s="136" t="str">
        <f ca="1">IF(B607="","",#REF!)</f>
        <v/>
      </c>
      <c r="J607" s="136" t="str">
        <f ca="1">IF(B607="","",#REF!)</f>
        <v/>
      </c>
      <c r="K607" s="136" t="str">
        <f ca="1">IF(B607="","",#REF!)</f>
        <v/>
      </c>
      <c r="L607" s="136" t="str">
        <f ca="1">IF(C607="","",#REF!)</f>
        <v/>
      </c>
    </row>
    <row r="608" spans="1:12">
      <c r="A608" s="112">
        <v>597</v>
      </c>
      <c r="B608" s="134" t="str">
        <f t="shared" ca="1" si="27"/>
        <v/>
      </c>
      <c r="C608" s="109" t="str">
        <f t="shared" ca="1" si="28"/>
        <v/>
      </c>
      <c r="D608" s="101" t="str">
        <f ca="1">IF(ISERROR(OFFSET('HARGA SATUAN'!$D$6,MATCH(C608,'HARGA SATUAN'!$C$7:$C$1492,0),0)),"",OFFSET('HARGA SATUAN'!$D$6,MATCH(C608,'HARGA SATUAN'!$C$7:$C$1492,0),0))</f>
        <v/>
      </c>
      <c r="E608" s="101">
        <f ca="1">IF(B608="+","Unit",IF(ISERROR(OFFSET('HARGA SATUAN'!$E$6,MATCH(C608,'HARGA SATUAN'!$C$7:$C$1492,0),0)),"",OFFSET('HARGA SATUAN'!$E$6,MATCH(C608,'HARGA SATUAN'!$C$7:$C$1492,0),0)))</f>
        <v>0</v>
      </c>
      <c r="F608" s="138" t="str">
        <f t="shared" ca="1" si="29"/>
        <v/>
      </c>
      <c r="G608" s="41">
        <f ca="1">IF(ISERROR(OFFSET('HARGA SATUAN'!$I$6,MATCH(C608,'HARGA SATUAN'!$C$7:$C$1492,0),0)),"",OFFSET('HARGA SATUAN'!$I$6,MATCH(C608,'HARGA SATUAN'!$C$7:$C$1492,0),0))</f>
        <v>0</v>
      </c>
      <c r="H608" s="136" t="str">
        <f ca="1">IF(B608="","",#REF!)</f>
        <v/>
      </c>
      <c r="I608" s="136" t="str">
        <f ca="1">IF(B608="","",#REF!)</f>
        <v/>
      </c>
      <c r="J608" s="136" t="str">
        <f ca="1">IF(B608="","",#REF!)</f>
        <v/>
      </c>
      <c r="K608" s="136" t="str">
        <f ca="1">IF(B608="","",#REF!)</f>
        <v/>
      </c>
      <c r="L608" s="136" t="str">
        <f ca="1">IF(C608="","",#REF!)</f>
        <v/>
      </c>
    </row>
    <row r="609" spans="1:12">
      <c r="A609" s="112">
        <v>598</v>
      </c>
      <c r="B609" s="134" t="str">
        <f t="shared" ca="1" si="27"/>
        <v/>
      </c>
      <c r="C609" s="109" t="str">
        <f t="shared" ca="1" si="28"/>
        <v/>
      </c>
      <c r="D609" s="101" t="str">
        <f ca="1">IF(ISERROR(OFFSET('HARGA SATUAN'!$D$6,MATCH(C609,'HARGA SATUAN'!$C$7:$C$1492,0),0)),"",OFFSET('HARGA SATUAN'!$D$6,MATCH(C609,'HARGA SATUAN'!$C$7:$C$1492,0),0))</f>
        <v/>
      </c>
      <c r="E609" s="101">
        <f ca="1">IF(B609="+","Unit",IF(ISERROR(OFFSET('HARGA SATUAN'!$E$6,MATCH(C609,'HARGA SATUAN'!$C$7:$C$1492,0),0)),"",OFFSET('HARGA SATUAN'!$E$6,MATCH(C609,'HARGA SATUAN'!$C$7:$C$1492,0),0)))</f>
        <v>0</v>
      </c>
      <c r="F609" s="138" t="str">
        <f t="shared" ca="1" si="29"/>
        <v/>
      </c>
      <c r="G609" s="41">
        <f ca="1">IF(ISERROR(OFFSET('HARGA SATUAN'!$I$6,MATCH(C609,'HARGA SATUAN'!$C$7:$C$1492,0),0)),"",OFFSET('HARGA SATUAN'!$I$6,MATCH(C609,'HARGA SATUAN'!$C$7:$C$1492,0),0))</f>
        <v>0</v>
      </c>
      <c r="H609" s="136" t="str">
        <f ca="1">IF(B609="","",#REF!)</f>
        <v/>
      </c>
      <c r="I609" s="136" t="str">
        <f ca="1">IF(B609="","",#REF!)</f>
        <v/>
      </c>
      <c r="J609" s="136" t="str">
        <f ca="1">IF(B609="","",#REF!)</f>
        <v/>
      </c>
      <c r="K609" s="136" t="str">
        <f ca="1">IF(B609="","",#REF!)</f>
        <v/>
      </c>
      <c r="L609" s="136" t="str">
        <f ca="1">IF(C609="","",#REF!)</f>
        <v/>
      </c>
    </row>
    <row r="610" spans="1:12">
      <c r="A610" s="112">
        <v>599</v>
      </c>
      <c r="B610" s="134" t="str">
        <f t="shared" ca="1" si="27"/>
        <v/>
      </c>
      <c r="C610" s="109" t="str">
        <f t="shared" ca="1" si="28"/>
        <v/>
      </c>
      <c r="D610" s="101" t="str">
        <f ca="1">IF(ISERROR(OFFSET('HARGA SATUAN'!$D$6,MATCH(C610,'HARGA SATUAN'!$C$7:$C$1492,0),0)),"",OFFSET('HARGA SATUAN'!$D$6,MATCH(C610,'HARGA SATUAN'!$C$7:$C$1492,0),0))</f>
        <v/>
      </c>
      <c r="E610" s="101">
        <f ca="1">IF(B610="+","Unit",IF(ISERROR(OFFSET('HARGA SATUAN'!$E$6,MATCH(C610,'HARGA SATUAN'!$C$7:$C$1492,0),0)),"",OFFSET('HARGA SATUAN'!$E$6,MATCH(C610,'HARGA SATUAN'!$C$7:$C$1492,0),0)))</f>
        <v>0</v>
      </c>
      <c r="F610" s="138" t="str">
        <f t="shared" ca="1" si="29"/>
        <v/>
      </c>
      <c r="G610" s="41">
        <f ca="1">IF(ISERROR(OFFSET('HARGA SATUAN'!$I$6,MATCH(C610,'HARGA SATUAN'!$C$7:$C$1492,0),0)),"",OFFSET('HARGA SATUAN'!$I$6,MATCH(C610,'HARGA SATUAN'!$C$7:$C$1492,0),0))</f>
        <v>0</v>
      </c>
      <c r="H610" s="136" t="str">
        <f ca="1">IF(B610="","",#REF!)</f>
        <v/>
      </c>
      <c r="I610" s="136" t="str">
        <f ca="1">IF(B610="","",#REF!)</f>
        <v/>
      </c>
      <c r="J610" s="136" t="str">
        <f ca="1">IF(B610="","",#REF!)</f>
        <v/>
      </c>
      <c r="K610" s="136" t="str">
        <f ca="1">IF(B610="","",#REF!)</f>
        <v/>
      </c>
      <c r="L610" s="136" t="str">
        <f ca="1">IF(C610="","",#REF!)</f>
        <v/>
      </c>
    </row>
    <row r="611" spans="1:12">
      <c r="A611" s="112">
        <v>600</v>
      </c>
      <c r="B611" s="134" t="str">
        <f t="shared" ca="1" si="27"/>
        <v/>
      </c>
      <c r="C611" s="109" t="str">
        <f t="shared" ca="1" si="28"/>
        <v/>
      </c>
      <c r="D611" s="101" t="str">
        <f ca="1">IF(ISERROR(OFFSET('HARGA SATUAN'!$D$6,MATCH(C611,'HARGA SATUAN'!$C$7:$C$1492,0),0)),"",OFFSET('HARGA SATUAN'!$D$6,MATCH(C611,'HARGA SATUAN'!$C$7:$C$1492,0),0))</f>
        <v/>
      </c>
      <c r="E611" s="101">
        <f ca="1">IF(B611="+","Unit",IF(ISERROR(OFFSET('HARGA SATUAN'!$E$6,MATCH(C611,'HARGA SATUAN'!$C$7:$C$1492,0),0)),"",OFFSET('HARGA SATUAN'!$E$6,MATCH(C611,'HARGA SATUAN'!$C$7:$C$1492,0),0)))</f>
        <v>0</v>
      </c>
      <c r="F611" s="138" t="str">
        <f t="shared" ca="1" si="29"/>
        <v/>
      </c>
      <c r="G611" s="41">
        <f ca="1">IF(ISERROR(OFFSET('HARGA SATUAN'!$I$6,MATCH(C611,'HARGA SATUAN'!$C$7:$C$1492,0),0)),"",OFFSET('HARGA SATUAN'!$I$6,MATCH(C611,'HARGA SATUAN'!$C$7:$C$1492,0),0))</f>
        <v>0</v>
      </c>
      <c r="H611" s="136" t="str">
        <f ca="1">IF(B611="","",#REF!)</f>
        <v/>
      </c>
      <c r="I611" s="136" t="str">
        <f ca="1">IF(B611="","",#REF!)</f>
        <v/>
      </c>
      <c r="J611" s="136" t="str">
        <f ca="1">IF(B611="","",#REF!)</f>
        <v/>
      </c>
      <c r="K611" s="136" t="str">
        <f ca="1">IF(B611="","",#REF!)</f>
        <v/>
      </c>
      <c r="L611" s="136" t="str">
        <f ca="1">IF(C611="","",#REF!)</f>
        <v/>
      </c>
    </row>
    <row r="612" spans="1:12">
      <c r="A612" s="112">
        <v>601</v>
      </c>
      <c r="B612" s="134" t="str">
        <f t="shared" ca="1" si="27"/>
        <v/>
      </c>
      <c r="C612" s="109" t="str">
        <f t="shared" ca="1" si="28"/>
        <v/>
      </c>
      <c r="D612" s="101" t="str">
        <f ca="1">IF(ISERROR(OFFSET('HARGA SATUAN'!$D$6,MATCH(C612,'HARGA SATUAN'!$C$7:$C$1492,0),0)),"",OFFSET('HARGA SATUAN'!$D$6,MATCH(C612,'HARGA SATUAN'!$C$7:$C$1492,0),0))</f>
        <v/>
      </c>
      <c r="E612" s="101">
        <f ca="1">IF(B612="+","Unit",IF(ISERROR(OFFSET('HARGA SATUAN'!$E$6,MATCH(C612,'HARGA SATUAN'!$C$7:$C$1492,0),0)),"",OFFSET('HARGA SATUAN'!$E$6,MATCH(C612,'HARGA SATUAN'!$C$7:$C$1492,0),0)))</f>
        <v>0</v>
      </c>
      <c r="F612" s="138" t="str">
        <f t="shared" ca="1" si="29"/>
        <v/>
      </c>
      <c r="G612" s="41">
        <f ca="1">IF(ISERROR(OFFSET('HARGA SATUAN'!$I$6,MATCH(C612,'HARGA SATUAN'!$C$7:$C$1492,0),0)),"",OFFSET('HARGA SATUAN'!$I$6,MATCH(C612,'HARGA SATUAN'!$C$7:$C$1492,0),0))</f>
        <v>0</v>
      </c>
      <c r="H612" s="136" t="str">
        <f ca="1">IF(B612="","",#REF!)</f>
        <v/>
      </c>
      <c r="I612" s="136" t="str">
        <f ca="1">IF(B612="","",#REF!)</f>
        <v/>
      </c>
      <c r="J612" s="136" t="str">
        <f ca="1">IF(B612="","",#REF!)</f>
        <v/>
      </c>
      <c r="K612" s="136" t="str">
        <f ca="1">IF(B612="","",#REF!)</f>
        <v/>
      </c>
      <c r="L612" s="136" t="str">
        <f ca="1">IF(C612="","",#REF!)</f>
        <v/>
      </c>
    </row>
    <row r="613" spans="1:12">
      <c r="A613" s="112">
        <v>602</v>
      </c>
      <c r="B613" s="134" t="str">
        <f t="shared" ca="1" si="27"/>
        <v/>
      </c>
      <c r="C613" s="109" t="str">
        <f t="shared" ca="1" si="28"/>
        <v/>
      </c>
      <c r="D613" s="101" t="str">
        <f ca="1">IF(ISERROR(OFFSET('HARGA SATUAN'!$D$6,MATCH(C613,'HARGA SATUAN'!$C$7:$C$1492,0),0)),"",OFFSET('HARGA SATUAN'!$D$6,MATCH(C613,'HARGA SATUAN'!$C$7:$C$1492,0),0))</f>
        <v/>
      </c>
      <c r="E613" s="101">
        <f ca="1">IF(B613="+","Unit",IF(ISERROR(OFFSET('HARGA SATUAN'!$E$6,MATCH(C613,'HARGA SATUAN'!$C$7:$C$1492,0),0)),"",OFFSET('HARGA SATUAN'!$E$6,MATCH(C613,'HARGA SATUAN'!$C$7:$C$1492,0),0)))</f>
        <v>0</v>
      </c>
      <c r="F613" s="138" t="str">
        <f t="shared" ca="1" si="29"/>
        <v/>
      </c>
      <c r="G613" s="41">
        <f ca="1">IF(ISERROR(OFFSET('HARGA SATUAN'!$I$6,MATCH(C613,'HARGA SATUAN'!$C$7:$C$1492,0),0)),"",OFFSET('HARGA SATUAN'!$I$6,MATCH(C613,'HARGA SATUAN'!$C$7:$C$1492,0),0))</f>
        <v>0</v>
      </c>
      <c r="H613" s="136" t="str">
        <f ca="1">IF(B613="","",#REF!)</f>
        <v/>
      </c>
      <c r="I613" s="136" t="str">
        <f ca="1">IF(B613="","",#REF!)</f>
        <v/>
      </c>
      <c r="J613" s="136" t="str">
        <f ca="1">IF(B613="","",#REF!)</f>
        <v/>
      </c>
      <c r="K613" s="136" t="str">
        <f ca="1">IF(B613="","",#REF!)</f>
        <v/>
      </c>
      <c r="L613" s="136" t="str">
        <f ca="1">IF(C613="","",#REF!)</f>
        <v/>
      </c>
    </row>
    <row r="614" spans="1:12">
      <c r="A614" s="112">
        <v>603</v>
      </c>
      <c r="B614" s="134" t="str">
        <f t="shared" ca="1" si="27"/>
        <v/>
      </c>
      <c r="C614" s="109" t="str">
        <f t="shared" ca="1" si="28"/>
        <v/>
      </c>
      <c r="D614" s="101" t="str">
        <f ca="1">IF(ISERROR(OFFSET('HARGA SATUAN'!$D$6,MATCH(C614,'HARGA SATUAN'!$C$7:$C$1492,0),0)),"",OFFSET('HARGA SATUAN'!$D$6,MATCH(C614,'HARGA SATUAN'!$C$7:$C$1492,0),0))</f>
        <v/>
      </c>
      <c r="E614" s="101">
        <f ca="1">IF(B614="+","Unit",IF(ISERROR(OFFSET('HARGA SATUAN'!$E$6,MATCH(C614,'HARGA SATUAN'!$C$7:$C$1492,0),0)),"",OFFSET('HARGA SATUAN'!$E$6,MATCH(C614,'HARGA SATUAN'!$C$7:$C$1492,0),0)))</f>
        <v>0</v>
      </c>
      <c r="F614" s="138" t="str">
        <f t="shared" ca="1" si="29"/>
        <v/>
      </c>
      <c r="G614" s="41">
        <f ca="1">IF(ISERROR(OFFSET('HARGA SATUAN'!$I$6,MATCH(C614,'HARGA SATUAN'!$C$7:$C$1492,0),0)),"",OFFSET('HARGA SATUAN'!$I$6,MATCH(C614,'HARGA SATUAN'!$C$7:$C$1492,0),0))</f>
        <v>0</v>
      </c>
      <c r="H614" s="136" t="str">
        <f ca="1">IF(B614="","",#REF!)</f>
        <v/>
      </c>
      <c r="I614" s="136" t="str">
        <f ca="1">IF(B614="","",#REF!)</f>
        <v/>
      </c>
      <c r="J614" s="136" t="str">
        <f ca="1">IF(B614="","",#REF!)</f>
        <v/>
      </c>
      <c r="K614" s="136" t="str">
        <f ca="1">IF(B614="","",#REF!)</f>
        <v/>
      </c>
      <c r="L614" s="136" t="str">
        <f ca="1">IF(C614="","",#REF!)</f>
        <v/>
      </c>
    </row>
    <row r="615" spans="1:12">
      <c r="A615" s="112">
        <v>604</v>
      </c>
      <c r="B615" s="134" t="str">
        <f t="shared" ca="1" si="27"/>
        <v/>
      </c>
      <c r="C615" s="109" t="str">
        <f t="shared" ca="1" si="28"/>
        <v/>
      </c>
      <c r="D615" s="101" t="str">
        <f ca="1">IF(ISERROR(OFFSET('HARGA SATUAN'!$D$6,MATCH(C615,'HARGA SATUAN'!$C$7:$C$1492,0),0)),"",OFFSET('HARGA SATUAN'!$D$6,MATCH(C615,'HARGA SATUAN'!$C$7:$C$1492,0),0))</f>
        <v/>
      </c>
      <c r="E615" s="101">
        <f ca="1">IF(B615="+","Unit",IF(ISERROR(OFFSET('HARGA SATUAN'!$E$6,MATCH(C615,'HARGA SATUAN'!$C$7:$C$1492,0),0)),"",OFFSET('HARGA SATUAN'!$E$6,MATCH(C615,'HARGA SATUAN'!$C$7:$C$1492,0),0)))</f>
        <v>0</v>
      </c>
      <c r="F615" s="138" t="str">
        <f t="shared" ca="1" si="29"/>
        <v/>
      </c>
      <c r="G615" s="41">
        <f ca="1">IF(ISERROR(OFFSET('HARGA SATUAN'!$I$6,MATCH(C615,'HARGA SATUAN'!$C$7:$C$1492,0),0)),"",OFFSET('HARGA SATUAN'!$I$6,MATCH(C615,'HARGA SATUAN'!$C$7:$C$1492,0),0))</f>
        <v>0</v>
      </c>
      <c r="H615" s="136" t="str">
        <f ca="1">IF(B615="","",#REF!)</f>
        <v/>
      </c>
      <c r="I615" s="136" t="str">
        <f ca="1">IF(B615="","",#REF!)</f>
        <v/>
      </c>
      <c r="J615" s="136" t="str">
        <f ca="1">IF(B615="","",#REF!)</f>
        <v/>
      </c>
      <c r="K615" s="136" t="str">
        <f ca="1">IF(B615="","",#REF!)</f>
        <v/>
      </c>
      <c r="L615" s="136" t="str">
        <f ca="1">IF(C615="","",#REF!)</f>
        <v/>
      </c>
    </row>
    <row r="616" spans="1:12">
      <c r="A616" s="112">
        <v>605</v>
      </c>
      <c r="B616" s="134" t="str">
        <f t="shared" ca="1" si="27"/>
        <v/>
      </c>
      <c r="C616" s="109" t="str">
        <f t="shared" ca="1" si="28"/>
        <v/>
      </c>
      <c r="D616" s="101" t="str">
        <f ca="1">IF(ISERROR(OFFSET('HARGA SATUAN'!$D$6,MATCH(C616,'HARGA SATUAN'!$C$7:$C$1492,0),0)),"",OFFSET('HARGA SATUAN'!$D$6,MATCH(C616,'HARGA SATUAN'!$C$7:$C$1492,0),0))</f>
        <v/>
      </c>
      <c r="E616" s="101">
        <f ca="1">IF(B616="+","Unit",IF(ISERROR(OFFSET('HARGA SATUAN'!$E$6,MATCH(C616,'HARGA SATUAN'!$C$7:$C$1492,0),0)),"",OFFSET('HARGA SATUAN'!$E$6,MATCH(C616,'HARGA SATUAN'!$C$7:$C$1492,0),0)))</f>
        <v>0</v>
      </c>
      <c r="F616" s="138" t="str">
        <f t="shared" ca="1" si="29"/>
        <v/>
      </c>
      <c r="G616" s="41">
        <f ca="1">IF(ISERROR(OFFSET('HARGA SATUAN'!$I$6,MATCH(C616,'HARGA SATUAN'!$C$7:$C$1492,0),0)),"",OFFSET('HARGA SATUAN'!$I$6,MATCH(C616,'HARGA SATUAN'!$C$7:$C$1492,0),0))</f>
        <v>0</v>
      </c>
      <c r="H616" s="136" t="str">
        <f ca="1">IF(B616="","",#REF!)</f>
        <v/>
      </c>
      <c r="I616" s="136" t="str">
        <f ca="1">IF(B616="","",#REF!)</f>
        <v/>
      </c>
      <c r="J616" s="136" t="str">
        <f ca="1">IF(B616="","",#REF!)</f>
        <v/>
      </c>
      <c r="K616" s="136" t="str">
        <f ca="1">IF(B616="","",#REF!)</f>
        <v/>
      </c>
      <c r="L616" s="136" t="str">
        <f ca="1">IF(C616="","",#REF!)</f>
        <v/>
      </c>
    </row>
    <row r="617" spans="1:12">
      <c r="A617" s="112">
        <v>606</v>
      </c>
      <c r="B617" s="134" t="str">
        <f t="shared" ca="1" si="27"/>
        <v/>
      </c>
      <c r="C617" s="109" t="str">
        <f t="shared" ca="1" si="28"/>
        <v/>
      </c>
      <c r="D617" s="101" t="str">
        <f ca="1">IF(ISERROR(OFFSET('HARGA SATUAN'!$D$6,MATCH(C617,'HARGA SATUAN'!$C$7:$C$1492,0),0)),"",OFFSET('HARGA SATUAN'!$D$6,MATCH(C617,'HARGA SATUAN'!$C$7:$C$1492,0),0))</f>
        <v/>
      </c>
      <c r="E617" s="101">
        <f ca="1">IF(B617="+","Unit",IF(ISERROR(OFFSET('HARGA SATUAN'!$E$6,MATCH(C617,'HARGA SATUAN'!$C$7:$C$1492,0),0)),"",OFFSET('HARGA SATUAN'!$E$6,MATCH(C617,'HARGA SATUAN'!$C$7:$C$1492,0),0)))</f>
        <v>0</v>
      </c>
      <c r="F617" s="138" t="str">
        <f t="shared" ca="1" si="29"/>
        <v/>
      </c>
      <c r="G617" s="41">
        <f ca="1">IF(ISERROR(OFFSET('HARGA SATUAN'!$I$6,MATCH(C617,'HARGA SATUAN'!$C$7:$C$1492,0),0)),"",OFFSET('HARGA SATUAN'!$I$6,MATCH(C617,'HARGA SATUAN'!$C$7:$C$1492,0),0))</f>
        <v>0</v>
      </c>
      <c r="H617" s="136" t="str">
        <f ca="1">IF(B617="","",#REF!)</f>
        <v/>
      </c>
      <c r="I617" s="136" t="str">
        <f ca="1">IF(B617="","",#REF!)</f>
        <v/>
      </c>
      <c r="J617" s="136" t="str">
        <f ca="1">IF(B617="","",#REF!)</f>
        <v/>
      </c>
      <c r="K617" s="136" t="str">
        <f ca="1">IF(B617="","",#REF!)</f>
        <v/>
      </c>
      <c r="L617" s="136" t="str">
        <f ca="1">IF(C617="","",#REF!)</f>
        <v/>
      </c>
    </row>
    <row r="618" spans="1:12">
      <c r="A618" s="112">
        <v>607</v>
      </c>
      <c r="B618" s="134" t="str">
        <f t="shared" ca="1" si="27"/>
        <v/>
      </c>
      <c r="C618" s="109" t="str">
        <f t="shared" ca="1" si="28"/>
        <v/>
      </c>
      <c r="D618" s="101" t="str">
        <f ca="1">IF(ISERROR(OFFSET('HARGA SATUAN'!$D$6,MATCH(C618,'HARGA SATUAN'!$C$7:$C$1492,0),0)),"",OFFSET('HARGA SATUAN'!$D$6,MATCH(C618,'HARGA SATUAN'!$C$7:$C$1492,0),0))</f>
        <v/>
      </c>
      <c r="E618" s="101">
        <f ca="1">IF(B618="+","Unit",IF(ISERROR(OFFSET('HARGA SATUAN'!$E$6,MATCH(C618,'HARGA SATUAN'!$C$7:$C$1492,0),0)),"",OFFSET('HARGA SATUAN'!$E$6,MATCH(C618,'HARGA SATUAN'!$C$7:$C$1492,0),0)))</f>
        <v>0</v>
      </c>
      <c r="F618" s="138" t="str">
        <f t="shared" ca="1" si="29"/>
        <v/>
      </c>
      <c r="G618" s="41">
        <f ca="1">IF(ISERROR(OFFSET('HARGA SATUAN'!$I$6,MATCH(C618,'HARGA SATUAN'!$C$7:$C$1492,0),0)),"",OFFSET('HARGA SATUAN'!$I$6,MATCH(C618,'HARGA SATUAN'!$C$7:$C$1492,0),0))</f>
        <v>0</v>
      </c>
      <c r="H618" s="136" t="str">
        <f ca="1">IF(B618="","",#REF!)</f>
        <v/>
      </c>
      <c r="I618" s="136" t="str">
        <f ca="1">IF(B618="","",#REF!)</f>
        <v/>
      </c>
      <c r="J618" s="136" t="str">
        <f ca="1">IF(B618="","",#REF!)</f>
        <v/>
      </c>
      <c r="K618" s="136" t="str">
        <f ca="1">IF(B618="","",#REF!)</f>
        <v/>
      </c>
      <c r="L618" s="136" t="str">
        <f ca="1">IF(C618="","",#REF!)</f>
        <v/>
      </c>
    </row>
    <row r="619" spans="1:12">
      <c r="A619" s="112">
        <v>608</v>
      </c>
      <c r="B619" s="134" t="str">
        <f t="shared" ca="1" si="27"/>
        <v/>
      </c>
      <c r="C619" s="109" t="str">
        <f t="shared" ca="1" si="28"/>
        <v/>
      </c>
      <c r="D619" s="101" t="str">
        <f ca="1">IF(ISERROR(OFFSET('HARGA SATUAN'!$D$6,MATCH(C619,'HARGA SATUAN'!$C$7:$C$1492,0),0)),"",OFFSET('HARGA SATUAN'!$D$6,MATCH(C619,'HARGA SATUAN'!$C$7:$C$1492,0),0))</f>
        <v/>
      </c>
      <c r="E619" s="101">
        <f ca="1">IF(B619="+","Unit",IF(ISERROR(OFFSET('HARGA SATUAN'!$E$6,MATCH(C619,'HARGA SATUAN'!$C$7:$C$1492,0),0)),"",OFFSET('HARGA SATUAN'!$E$6,MATCH(C619,'HARGA SATUAN'!$C$7:$C$1492,0),0)))</f>
        <v>0</v>
      </c>
      <c r="F619" s="138" t="str">
        <f t="shared" ca="1" si="29"/>
        <v/>
      </c>
      <c r="G619" s="41">
        <f ca="1">IF(ISERROR(OFFSET('HARGA SATUAN'!$I$6,MATCH(C619,'HARGA SATUAN'!$C$7:$C$1492,0),0)),"",OFFSET('HARGA SATUAN'!$I$6,MATCH(C619,'HARGA SATUAN'!$C$7:$C$1492,0),0))</f>
        <v>0</v>
      </c>
      <c r="H619" s="136" t="str">
        <f ca="1">IF(B619="","",#REF!)</f>
        <v/>
      </c>
      <c r="I619" s="136" t="str">
        <f ca="1">IF(B619="","",#REF!)</f>
        <v/>
      </c>
      <c r="J619" s="136" t="str">
        <f ca="1">IF(B619="","",#REF!)</f>
        <v/>
      </c>
      <c r="K619" s="136" t="str">
        <f ca="1">IF(B619="","",#REF!)</f>
        <v/>
      </c>
      <c r="L619" s="136" t="str">
        <f ca="1">IF(C619="","",#REF!)</f>
        <v/>
      </c>
    </row>
    <row r="620" spans="1:12">
      <c r="A620" s="112">
        <v>609</v>
      </c>
      <c r="B620" s="134" t="str">
        <f t="shared" ca="1" si="27"/>
        <v/>
      </c>
      <c r="C620" s="109" t="str">
        <f t="shared" ca="1" si="28"/>
        <v/>
      </c>
      <c r="D620" s="101" t="str">
        <f ca="1">IF(ISERROR(OFFSET('HARGA SATUAN'!$D$6,MATCH(C620,'HARGA SATUAN'!$C$7:$C$1492,0),0)),"",OFFSET('HARGA SATUAN'!$D$6,MATCH(C620,'HARGA SATUAN'!$C$7:$C$1492,0),0))</f>
        <v/>
      </c>
      <c r="E620" s="101">
        <f ca="1">IF(B620="+","Unit",IF(ISERROR(OFFSET('HARGA SATUAN'!$E$6,MATCH(C620,'HARGA SATUAN'!$C$7:$C$1492,0),0)),"",OFFSET('HARGA SATUAN'!$E$6,MATCH(C620,'HARGA SATUAN'!$C$7:$C$1492,0),0)))</f>
        <v>0</v>
      </c>
      <c r="F620" s="138" t="str">
        <f t="shared" ca="1" si="29"/>
        <v/>
      </c>
      <c r="G620" s="41">
        <f ca="1">IF(ISERROR(OFFSET('HARGA SATUAN'!$I$6,MATCH(C620,'HARGA SATUAN'!$C$7:$C$1492,0),0)),"",OFFSET('HARGA SATUAN'!$I$6,MATCH(C620,'HARGA SATUAN'!$C$7:$C$1492,0),0))</f>
        <v>0</v>
      </c>
      <c r="H620" s="136" t="str">
        <f ca="1">IF(B620="","",#REF!)</f>
        <v/>
      </c>
      <c r="I620" s="136" t="str">
        <f ca="1">IF(B620="","",#REF!)</f>
        <v/>
      </c>
      <c r="J620" s="136" t="str">
        <f ca="1">IF(B620="","",#REF!)</f>
        <v/>
      </c>
      <c r="K620" s="136" t="str">
        <f ca="1">IF(B620="","",#REF!)</f>
        <v/>
      </c>
      <c r="L620" s="136" t="str">
        <f ca="1">IF(C620="","",#REF!)</f>
        <v/>
      </c>
    </row>
    <row r="621" spans="1:12">
      <c r="A621" s="112">
        <v>610</v>
      </c>
      <c r="B621" s="134" t="str">
        <f t="shared" ca="1" si="27"/>
        <v/>
      </c>
      <c r="C621" s="109" t="str">
        <f t="shared" ca="1" si="28"/>
        <v/>
      </c>
      <c r="D621" s="101" t="str">
        <f ca="1">IF(ISERROR(OFFSET('HARGA SATUAN'!$D$6,MATCH(C621,'HARGA SATUAN'!$C$7:$C$1492,0),0)),"",OFFSET('HARGA SATUAN'!$D$6,MATCH(C621,'HARGA SATUAN'!$C$7:$C$1492,0),0))</f>
        <v/>
      </c>
      <c r="E621" s="101">
        <f ca="1">IF(B621="+","Unit",IF(ISERROR(OFFSET('HARGA SATUAN'!$E$6,MATCH(C621,'HARGA SATUAN'!$C$7:$C$1492,0),0)),"",OFFSET('HARGA SATUAN'!$E$6,MATCH(C621,'HARGA SATUAN'!$C$7:$C$1492,0),0)))</f>
        <v>0</v>
      </c>
      <c r="F621" s="138" t="str">
        <f t="shared" ca="1" si="29"/>
        <v/>
      </c>
      <c r="G621" s="41">
        <f ca="1">IF(ISERROR(OFFSET('HARGA SATUAN'!$I$6,MATCH(C621,'HARGA SATUAN'!$C$7:$C$1492,0),0)),"",OFFSET('HARGA SATUAN'!$I$6,MATCH(C621,'HARGA SATUAN'!$C$7:$C$1492,0),0))</f>
        <v>0</v>
      </c>
      <c r="H621" s="136" t="str">
        <f ca="1">IF(B621="","",#REF!)</f>
        <v/>
      </c>
      <c r="I621" s="136" t="str">
        <f ca="1">IF(B621="","",#REF!)</f>
        <v/>
      </c>
      <c r="J621" s="136" t="str">
        <f ca="1">IF(B621="","",#REF!)</f>
        <v/>
      </c>
      <c r="K621" s="136" t="str">
        <f ca="1">IF(B621="","",#REF!)</f>
        <v/>
      </c>
      <c r="L621" s="136" t="str">
        <f ca="1">IF(C621="","",#REF!)</f>
        <v/>
      </c>
    </row>
    <row r="622" spans="1:12">
      <c r="A622" s="112">
        <v>611</v>
      </c>
      <c r="B622" s="134" t="str">
        <f t="shared" ca="1" si="27"/>
        <v/>
      </c>
      <c r="C622" s="109" t="str">
        <f t="shared" ca="1" si="28"/>
        <v/>
      </c>
      <c r="D622" s="101" t="str">
        <f ca="1">IF(ISERROR(OFFSET('HARGA SATUAN'!$D$6,MATCH(C622,'HARGA SATUAN'!$C$7:$C$1492,0),0)),"",OFFSET('HARGA SATUAN'!$D$6,MATCH(C622,'HARGA SATUAN'!$C$7:$C$1492,0),0))</f>
        <v/>
      </c>
      <c r="E622" s="101">
        <f ca="1">IF(B622="+","Unit",IF(ISERROR(OFFSET('HARGA SATUAN'!$E$6,MATCH(C622,'HARGA SATUAN'!$C$7:$C$1492,0),0)),"",OFFSET('HARGA SATUAN'!$E$6,MATCH(C622,'HARGA SATUAN'!$C$7:$C$1492,0),0)))</f>
        <v>0</v>
      </c>
      <c r="F622" s="138" t="str">
        <f t="shared" ca="1" si="29"/>
        <v/>
      </c>
      <c r="G622" s="41">
        <f ca="1">IF(ISERROR(OFFSET('HARGA SATUAN'!$I$6,MATCH(C622,'HARGA SATUAN'!$C$7:$C$1492,0),0)),"",OFFSET('HARGA SATUAN'!$I$6,MATCH(C622,'HARGA SATUAN'!$C$7:$C$1492,0),0))</f>
        <v>0</v>
      </c>
      <c r="H622" s="136" t="str">
        <f ca="1">IF(B622="","",#REF!)</f>
        <v/>
      </c>
      <c r="I622" s="136" t="str">
        <f ca="1">IF(B622="","",#REF!)</f>
        <v/>
      </c>
      <c r="J622" s="136" t="str">
        <f ca="1">IF(B622="","",#REF!)</f>
        <v/>
      </c>
      <c r="K622" s="136" t="str">
        <f ca="1">IF(B622="","",#REF!)</f>
        <v/>
      </c>
      <c r="L622" s="136" t="str">
        <f ca="1">IF(C622="","",#REF!)</f>
        <v/>
      </c>
    </row>
    <row r="623" spans="1:12">
      <c r="A623" s="112">
        <v>612</v>
      </c>
      <c r="B623" s="134" t="str">
        <f t="shared" ca="1" si="27"/>
        <v/>
      </c>
      <c r="C623" s="109" t="str">
        <f t="shared" ca="1" si="28"/>
        <v/>
      </c>
      <c r="D623" s="101" t="str">
        <f ca="1">IF(ISERROR(OFFSET('HARGA SATUAN'!$D$6,MATCH(C623,'HARGA SATUAN'!$C$7:$C$1492,0),0)),"",OFFSET('HARGA SATUAN'!$D$6,MATCH(C623,'HARGA SATUAN'!$C$7:$C$1492,0),0))</f>
        <v/>
      </c>
      <c r="E623" s="101">
        <f ca="1">IF(B623="+","Unit",IF(ISERROR(OFFSET('HARGA SATUAN'!$E$6,MATCH(C623,'HARGA SATUAN'!$C$7:$C$1492,0),0)),"",OFFSET('HARGA SATUAN'!$E$6,MATCH(C623,'HARGA SATUAN'!$C$7:$C$1492,0),0)))</f>
        <v>0</v>
      </c>
      <c r="F623" s="138" t="str">
        <f t="shared" ca="1" si="29"/>
        <v/>
      </c>
      <c r="G623" s="41">
        <f ca="1">IF(ISERROR(OFFSET('HARGA SATUAN'!$I$6,MATCH(C623,'HARGA SATUAN'!$C$7:$C$1492,0),0)),"",OFFSET('HARGA SATUAN'!$I$6,MATCH(C623,'HARGA SATUAN'!$C$7:$C$1492,0),0))</f>
        <v>0</v>
      </c>
      <c r="H623" s="136" t="str">
        <f ca="1">IF(B623="","",#REF!)</f>
        <v/>
      </c>
      <c r="I623" s="136" t="str">
        <f ca="1">IF(B623="","",#REF!)</f>
        <v/>
      </c>
      <c r="J623" s="136" t="str">
        <f ca="1">IF(B623="","",#REF!)</f>
        <v/>
      </c>
      <c r="K623" s="136" t="str">
        <f ca="1">IF(B623="","",#REF!)</f>
        <v/>
      </c>
      <c r="L623" s="136" t="str">
        <f ca="1">IF(C623="","",#REF!)</f>
        <v/>
      </c>
    </row>
    <row r="624" spans="1:12">
      <c r="A624" s="112">
        <v>613</v>
      </c>
      <c r="B624" s="134" t="str">
        <f t="shared" ca="1" si="27"/>
        <v/>
      </c>
      <c r="C624" s="109" t="str">
        <f t="shared" ca="1" si="28"/>
        <v/>
      </c>
      <c r="D624" s="101" t="str">
        <f ca="1">IF(ISERROR(OFFSET('HARGA SATUAN'!$D$6,MATCH(C624,'HARGA SATUAN'!$C$7:$C$1492,0),0)),"",OFFSET('HARGA SATUAN'!$D$6,MATCH(C624,'HARGA SATUAN'!$C$7:$C$1492,0),0))</f>
        <v/>
      </c>
      <c r="E624" s="101">
        <f ca="1">IF(B624="+","Unit",IF(ISERROR(OFFSET('HARGA SATUAN'!$E$6,MATCH(C624,'HARGA SATUAN'!$C$7:$C$1492,0),0)),"",OFFSET('HARGA SATUAN'!$E$6,MATCH(C624,'HARGA SATUAN'!$C$7:$C$1492,0),0)))</f>
        <v>0</v>
      </c>
      <c r="F624" s="138" t="str">
        <f t="shared" ca="1" si="29"/>
        <v/>
      </c>
      <c r="G624" s="41">
        <f ca="1">IF(ISERROR(OFFSET('HARGA SATUAN'!$I$6,MATCH(C624,'HARGA SATUAN'!$C$7:$C$1492,0),0)),"",OFFSET('HARGA SATUAN'!$I$6,MATCH(C624,'HARGA SATUAN'!$C$7:$C$1492,0),0))</f>
        <v>0</v>
      </c>
      <c r="H624" s="136" t="str">
        <f ca="1">IF(B624="","",#REF!)</f>
        <v/>
      </c>
      <c r="I624" s="136" t="str">
        <f ca="1">IF(B624="","",#REF!)</f>
        <v/>
      </c>
      <c r="J624" s="136" t="str">
        <f ca="1">IF(B624="","",#REF!)</f>
        <v/>
      </c>
      <c r="K624" s="136" t="str">
        <f ca="1">IF(B624="","",#REF!)</f>
        <v/>
      </c>
      <c r="L624" s="136" t="str">
        <f ca="1">IF(C624="","",#REF!)</f>
        <v/>
      </c>
    </row>
    <row r="625" spans="1:12">
      <c r="A625" s="112">
        <v>614</v>
      </c>
      <c r="B625" s="134" t="str">
        <f t="shared" ca="1" si="27"/>
        <v/>
      </c>
      <c r="C625" s="109" t="str">
        <f t="shared" ca="1" si="28"/>
        <v/>
      </c>
      <c r="D625" s="101" t="str">
        <f ca="1">IF(ISERROR(OFFSET('HARGA SATUAN'!$D$6,MATCH(C625,'HARGA SATUAN'!$C$7:$C$1492,0),0)),"",OFFSET('HARGA SATUAN'!$D$6,MATCH(C625,'HARGA SATUAN'!$C$7:$C$1492,0),0))</f>
        <v/>
      </c>
      <c r="E625" s="101">
        <f ca="1">IF(B625="+","Unit",IF(ISERROR(OFFSET('HARGA SATUAN'!$E$6,MATCH(C625,'HARGA SATUAN'!$C$7:$C$1492,0),0)),"",OFFSET('HARGA SATUAN'!$E$6,MATCH(C625,'HARGA SATUAN'!$C$7:$C$1492,0),0)))</f>
        <v>0</v>
      </c>
      <c r="F625" s="138" t="str">
        <f t="shared" ca="1" si="29"/>
        <v/>
      </c>
      <c r="G625" s="41">
        <f ca="1">IF(ISERROR(OFFSET('HARGA SATUAN'!$I$6,MATCH(C625,'HARGA SATUAN'!$C$7:$C$1492,0),0)),"",OFFSET('HARGA SATUAN'!$I$6,MATCH(C625,'HARGA SATUAN'!$C$7:$C$1492,0),0))</f>
        <v>0</v>
      </c>
      <c r="H625" s="136" t="str">
        <f ca="1">IF(B625="","",#REF!)</f>
        <v/>
      </c>
      <c r="I625" s="136" t="str">
        <f ca="1">IF(B625="","",#REF!)</f>
        <v/>
      </c>
      <c r="J625" s="136" t="str">
        <f ca="1">IF(B625="","",#REF!)</f>
        <v/>
      </c>
      <c r="K625" s="136" t="str">
        <f ca="1">IF(B625="","",#REF!)</f>
        <v/>
      </c>
      <c r="L625" s="136" t="str">
        <f ca="1">IF(C625="","",#REF!)</f>
        <v/>
      </c>
    </row>
    <row r="626" spans="1:12">
      <c r="A626" s="112">
        <v>615</v>
      </c>
      <c r="B626" s="134" t="str">
        <f t="shared" ca="1" si="27"/>
        <v/>
      </c>
      <c r="C626" s="109" t="str">
        <f t="shared" ca="1" si="28"/>
        <v/>
      </c>
      <c r="D626" s="101" t="str">
        <f ca="1">IF(ISERROR(OFFSET('HARGA SATUAN'!$D$6,MATCH(C626,'HARGA SATUAN'!$C$7:$C$1492,0),0)),"",OFFSET('HARGA SATUAN'!$D$6,MATCH(C626,'HARGA SATUAN'!$C$7:$C$1492,0),0))</f>
        <v/>
      </c>
      <c r="E626" s="101">
        <f ca="1">IF(B626="+","Unit",IF(ISERROR(OFFSET('HARGA SATUAN'!$E$6,MATCH(C626,'HARGA SATUAN'!$C$7:$C$1492,0),0)),"",OFFSET('HARGA SATUAN'!$E$6,MATCH(C626,'HARGA SATUAN'!$C$7:$C$1492,0),0)))</f>
        <v>0</v>
      </c>
      <c r="F626" s="138" t="str">
        <f t="shared" ca="1" si="29"/>
        <v/>
      </c>
      <c r="G626" s="41">
        <f ca="1">IF(ISERROR(OFFSET('HARGA SATUAN'!$I$6,MATCH(C626,'HARGA SATUAN'!$C$7:$C$1492,0),0)),"",OFFSET('HARGA SATUAN'!$I$6,MATCH(C626,'HARGA SATUAN'!$C$7:$C$1492,0),0))</f>
        <v>0</v>
      </c>
      <c r="H626" s="136" t="str">
        <f ca="1">IF(B626="","",#REF!)</f>
        <v/>
      </c>
      <c r="I626" s="136" t="str">
        <f ca="1">IF(B626="","",#REF!)</f>
        <v/>
      </c>
      <c r="J626" s="136" t="str">
        <f ca="1">IF(B626="","",#REF!)</f>
        <v/>
      </c>
      <c r="K626" s="136" t="str">
        <f ca="1">IF(B626="","",#REF!)</f>
        <v/>
      </c>
      <c r="L626" s="136" t="str">
        <f ca="1">IF(C626="","",#REF!)</f>
        <v/>
      </c>
    </row>
    <row r="627" spans="1:12">
      <c r="A627" s="112">
        <v>616</v>
      </c>
      <c r="B627" s="134" t="str">
        <f t="shared" ca="1" si="27"/>
        <v/>
      </c>
      <c r="C627" s="109" t="str">
        <f t="shared" ca="1" si="28"/>
        <v/>
      </c>
      <c r="D627" s="101" t="str">
        <f ca="1">IF(ISERROR(OFFSET('HARGA SATUAN'!$D$6,MATCH(C627,'HARGA SATUAN'!$C$7:$C$1492,0),0)),"",OFFSET('HARGA SATUAN'!$D$6,MATCH(C627,'HARGA SATUAN'!$C$7:$C$1492,0),0))</f>
        <v/>
      </c>
      <c r="E627" s="101">
        <f ca="1">IF(B627="+","Unit",IF(ISERROR(OFFSET('HARGA SATUAN'!$E$6,MATCH(C627,'HARGA SATUAN'!$C$7:$C$1492,0),0)),"",OFFSET('HARGA SATUAN'!$E$6,MATCH(C627,'HARGA SATUAN'!$C$7:$C$1492,0),0)))</f>
        <v>0</v>
      </c>
      <c r="F627" s="138" t="str">
        <f t="shared" ca="1" si="29"/>
        <v/>
      </c>
      <c r="G627" s="41">
        <f ca="1">IF(ISERROR(OFFSET('HARGA SATUAN'!$I$6,MATCH(C627,'HARGA SATUAN'!$C$7:$C$1492,0),0)),"",OFFSET('HARGA SATUAN'!$I$6,MATCH(C627,'HARGA SATUAN'!$C$7:$C$1492,0),0))</f>
        <v>0</v>
      </c>
      <c r="H627" s="136" t="str">
        <f ca="1">IF(B627="","",#REF!)</f>
        <v/>
      </c>
      <c r="I627" s="136" t="str">
        <f ca="1">IF(B627="","",#REF!)</f>
        <v/>
      </c>
      <c r="J627" s="136" t="str">
        <f ca="1">IF(B627="","",#REF!)</f>
        <v/>
      </c>
      <c r="K627" s="136" t="str">
        <f ca="1">IF(B627="","",#REF!)</f>
        <v/>
      </c>
      <c r="L627" s="136" t="str">
        <f ca="1">IF(C627="","",#REF!)</f>
        <v/>
      </c>
    </row>
    <row r="628" spans="1:12">
      <c r="A628" s="112">
        <v>617</v>
      </c>
      <c r="B628" s="134" t="str">
        <f t="shared" ca="1" si="27"/>
        <v/>
      </c>
      <c r="C628" s="109" t="str">
        <f t="shared" ca="1" si="28"/>
        <v/>
      </c>
      <c r="D628" s="101" t="str">
        <f ca="1">IF(ISERROR(OFFSET('HARGA SATUAN'!$D$6,MATCH(C628,'HARGA SATUAN'!$C$7:$C$1492,0),0)),"",OFFSET('HARGA SATUAN'!$D$6,MATCH(C628,'HARGA SATUAN'!$C$7:$C$1492,0),0))</f>
        <v/>
      </c>
      <c r="E628" s="101">
        <f ca="1">IF(B628="+","Unit",IF(ISERROR(OFFSET('HARGA SATUAN'!$E$6,MATCH(C628,'HARGA SATUAN'!$C$7:$C$1492,0),0)),"",OFFSET('HARGA SATUAN'!$E$6,MATCH(C628,'HARGA SATUAN'!$C$7:$C$1492,0),0)))</f>
        <v>0</v>
      </c>
      <c r="F628" s="138" t="str">
        <f t="shared" ca="1" si="29"/>
        <v/>
      </c>
      <c r="G628" s="41">
        <f ca="1">IF(ISERROR(OFFSET('HARGA SATUAN'!$I$6,MATCH(C628,'HARGA SATUAN'!$C$7:$C$1492,0),0)),"",OFFSET('HARGA SATUAN'!$I$6,MATCH(C628,'HARGA SATUAN'!$C$7:$C$1492,0),0))</f>
        <v>0</v>
      </c>
      <c r="H628" s="136" t="str">
        <f ca="1">IF(B628="","",#REF!)</f>
        <v/>
      </c>
      <c r="I628" s="136" t="str">
        <f ca="1">IF(B628="","",#REF!)</f>
        <v/>
      </c>
      <c r="J628" s="136" t="str">
        <f ca="1">IF(B628="","",#REF!)</f>
        <v/>
      </c>
      <c r="K628" s="136" t="str">
        <f ca="1">IF(B628="","",#REF!)</f>
        <v/>
      </c>
      <c r="L628" s="136" t="str">
        <f ca="1">IF(C628="","",#REF!)</f>
        <v/>
      </c>
    </row>
    <row r="629" spans="1:12">
      <c r="A629" s="112">
        <v>618</v>
      </c>
      <c r="B629" s="134" t="str">
        <f t="shared" ca="1" si="27"/>
        <v/>
      </c>
      <c r="C629" s="109" t="str">
        <f t="shared" ca="1" si="28"/>
        <v/>
      </c>
      <c r="D629" s="101" t="str">
        <f ca="1">IF(ISERROR(OFFSET('HARGA SATUAN'!$D$6,MATCH(C629,'HARGA SATUAN'!$C$7:$C$1492,0),0)),"",OFFSET('HARGA SATUAN'!$D$6,MATCH(C629,'HARGA SATUAN'!$C$7:$C$1492,0),0))</f>
        <v/>
      </c>
      <c r="E629" s="101">
        <f ca="1">IF(B629="+","Unit",IF(ISERROR(OFFSET('HARGA SATUAN'!$E$6,MATCH(C629,'HARGA SATUAN'!$C$7:$C$1492,0),0)),"",OFFSET('HARGA SATUAN'!$E$6,MATCH(C629,'HARGA SATUAN'!$C$7:$C$1492,0),0)))</f>
        <v>0</v>
      </c>
      <c r="F629" s="138" t="str">
        <f t="shared" ca="1" si="29"/>
        <v/>
      </c>
      <c r="G629" s="41">
        <f ca="1">IF(ISERROR(OFFSET('HARGA SATUAN'!$I$6,MATCH(C629,'HARGA SATUAN'!$C$7:$C$1492,0),0)),"",OFFSET('HARGA SATUAN'!$I$6,MATCH(C629,'HARGA SATUAN'!$C$7:$C$1492,0),0))</f>
        <v>0</v>
      </c>
      <c r="H629" s="136" t="str">
        <f ca="1">IF(B629="","",#REF!)</f>
        <v/>
      </c>
      <c r="I629" s="136" t="str">
        <f ca="1">IF(B629="","",#REF!)</f>
        <v/>
      </c>
      <c r="J629" s="136" t="str">
        <f ca="1">IF(B629="","",#REF!)</f>
        <v/>
      </c>
      <c r="K629" s="136" t="str">
        <f ca="1">IF(B629="","",#REF!)</f>
        <v/>
      </c>
      <c r="L629" s="136" t="str">
        <f ca="1">IF(C629="","",#REF!)</f>
        <v/>
      </c>
    </row>
    <row r="630" spans="1:12">
      <c r="A630" s="112">
        <v>619</v>
      </c>
      <c r="B630" s="134" t="str">
        <f t="shared" ca="1" si="27"/>
        <v/>
      </c>
      <c r="C630" s="109" t="str">
        <f t="shared" ca="1" si="28"/>
        <v/>
      </c>
      <c r="D630" s="101" t="str">
        <f ca="1">IF(ISERROR(OFFSET('HARGA SATUAN'!$D$6,MATCH(C630,'HARGA SATUAN'!$C$7:$C$1492,0),0)),"",OFFSET('HARGA SATUAN'!$D$6,MATCH(C630,'HARGA SATUAN'!$C$7:$C$1492,0),0))</f>
        <v/>
      </c>
      <c r="E630" s="101">
        <f ca="1">IF(B630="+","Unit",IF(ISERROR(OFFSET('HARGA SATUAN'!$E$6,MATCH(C630,'HARGA SATUAN'!$C$7:$C$1492,0),0)),"",OFFSET('HARGA SATUAN'!$E$6,MATCH(C630,'HARGA SATUAN'!$C$7:$C$1492,0),0)))</f>
        <v>0</v>
      </c>
      <c r="F630" s="138" t="str">
        <f t="shared" ca="1" si="29"/>
        <v/>
      </c>
      <c r="G630" s="41">
        <f ca="1">IF(ISERROR(OFFSET('HARGA SATUAN'!$I$6,MATCH(C630,'HARGA SATUAN'!$C$7:$C$1492,0),0)),"",OFFSET('HARGA SATUAN'!$I$6,MATCH(C630,'HARGA SATUAN'!$C$7:$C$1492,0),0))</f>
        <v>0</v>
      </c>
      <c r="H630" s="136" t="str">
        <f ca="1">IF(B630="","",#REF!)</f>
        <v/>
      </c>
      <c r="I630" s="136" t="str">
        <f ca="1">IF(B630="","",#REF!)</f>
        <v/>
      </c>
      <c r="J630" s="136" t="str">
        <f ca="1">IF(B630="","",#REF!)</f>
        <v/>
      </c>
      <c r="K630" s="136" t="str">
        <f ca="1">IF(B630="","",#REF!)</f>
        <v/>
      </c>
      <c r="L630" s="136" t="str">
        <f ca="1">IF(C630="","",#REF!)</f>
        <v/>
      </c>
    </row>
    <row r="631" spans="1:12">
      <c r="A631" s="112">
        <v>620</v>
      </c>
      <c r="B631" s="134" t="str">
        <f t="shared" ca="1" si="27"/>
        <v/>
      </c>
      <c r="C631" s="109" t="str">
        <f t="shared" ca="1" si="28"/>
        <v/>
      </c>
      <c r="D631" s="101" t="str">
        <f ca="1">IF(ISERROR(OFFSET('HARGA SATUAN'!$D$6,MATCH(C631,'HARGA SATUAN'!$C$7:$C$1492,0),0)),"",OFFSET('HARGA SATUAN'!$D$6,MATCH(C631,'HARGA SATUAN'!$C$7:$C$1492,0),0))</f>
        <v/>
      </c>
      <c r="E631" s="101">
        <f ca="1">IF(B631="+","Unit",IF(ISERROR(OFFSET('HARGA SATUAN'!$E$6,MATCH(C631,'HARGA SATUAN'!$C$7:$C$1492,0),0)),"",OFFSET('HARGA SATUAN'!$E$6,MATCH(C631,'HARGA SATUAN'!$C$7:$C$1492,0),0)))</f>
        <v>0</v>
      </c>
      <c r="F631" s="138" t="str">
        <f t="shared" ca="1" si="29"/>
        <v/>
      </c>
      <c r="G631" s="41">
        <f ca="1">IF(ISERROR(OFFSET('HARGA SATUAN'!$I$6,MATCH(C631,'HARGA SATUAN'!$C$7:$C$1492,0),0)),"",OFFSET('HARGA SATUAN'!$I$6,MATCH(C631,'HARGA SATUAN'!$C$7:$C$1492,0),0))</f>
        <v>0</v>
      </c>
      <c r="H631" s="136" t="str">
        <f ca="1">IF(B631="","",#REF!)</f>
        <v/>
      </c>
      <c r="I631" s="136" t="str">
        <f ca="1">IF(B631="","",#REF!)</f>
        <v/>
      </c>
      <c r="J631" s="136" t="str">
        <f ca="1">IF(B631="","",#REF!)</f>
        <v/>
      </c>
      <c r="K631" s="136" t="str">
        <f ca="1">IF(B631="","",#REF!)</f>
        <v/>
      </c>
      <c r="L631" s="136" t="str">
        <f ca="1">IF(C631="","",#REF!)</f>
        <v/>
      </c>
    </row>
    <row r="632" spans="1:12">
      <c r="A632" s="112">
        <v>621</v>
      </c>
      <c r="B632" s="134" t="str">
        <f t="shared" ca="1" si="27"/>
        <v/>
      </c>
      <c r="C632" s="109" t="str">
        <f t="shared" ca="1" si="28"/>
        <v/>
      </c>
      <c r="D632" s="101" t="str">
        <f ca="1">IF(ISERROR(OFFSET('HARGA SATUAN'!$D$6,MATCH(C632,'HARGA SATUAN'!$C$7:$C$1492,0),0)),"",OFFSET('HARGA SATUAN'!$D$6,MATCH(C632,'HARGA SATUAN'!$C$7:$C$1492,0),0))</f>
        <v/>
      </c>
      <c r="E632" s="101">
        <f ca="1">IF(B632="+","Unit",IF(ISERROR(OFFSET('HARGA SATUAN'!$E$6,MATCH(C632,'HARGA SATUAN'!$C$7:$C$1492,0),0)),"",OFFSET('HARGA SATUAN'!$E$6,MATCH(C632,'HARGA SATUAN'!$C$7:$C$1492,0),0)))</f>
        <v>0</v>
      </c>
      <c r="F632" s="138" t="str">
        <f t="shared" ca="1" si="29"/>
        <v/>
      </c>
      <c r="G632" s="41">
        <f ca="1">IF(ISERROR(OFFSET('HARGA SATUAN'!$I$6,MATCH(C632,'HARGA SATUAN'!$C$7:$C$1492,0),0)),"",OFFSET('HARGA SATUAN'!$I$6,MATCH(C632,'HARGA SATUAN'!$C$7:$C$1492,0),0))</f>
        <v>0</v>
      </c>
      <c r="H632" s="136" t="str">
        <f ca="1">IF(B632="","",#REF!)</f>
        <v/>
      </c>
      <c r="I632" s="136" t="str">
        <f ca="1">IF(B632="","",#REF!)</f>
        <v/>
      </c>
      <c r="J632" s="136" t="str">
        <f ca="1">IF(B632="","",#REF!)</f>
        <v/>
      </c>
      <c r="K632" s="136" t="str">
        <f ca="1">IF(B632="","",#REF!)</f>
        <v/>
      </c>
      <c r="L632" s="136" t="str">
        <f ca="1">IF(C632="","",#REF!)</f>
        <v/>
      </c>
    </row>
    <row r="633" spans="1:12">
      <c r="A633" s="112">
        <v>622</v>
      </c>
      <c r="B633" s="134" t="str">
        <f t="shared" ca="1" si="27"/>
        <v/>
      </c>
      <c r="C633" s="109" t="str">
        <f t="shared" ca="1" si="28"/>
        <v/>
      </c>
      <c r="D633" s="101" t="str">
        <f ca="1">IF(ISERROR(OFFSET('HARGA SATUAN'!$D$6,MATCH(C633,'HARGA SATUAN'!$C$7:$C$1492,0),0)),"",OFFSET('HARGA SATUAN'!$D$6,MATCH(C633,'HARGA SATUAN'!$C$7:$C$1492,0),0))</f>
        <v/>
      </c>
      <c r="E633" s="101">
        <f ca="1">IF(B633="+","Unit",IF(ISERROR(OFFSET('HARGA SATUAN'!$E$6,MATCH(C633,'HARGA SATUAN'!$C$7:$C$1492,0),0)),"",OFFSET('HARGA SATUAN'!$E$6,MATCH(C633,'HARGA SATUAN'!$C$7:$C$1492,0),0)))</f>
        <v>0</v>
      </c>
      <c r="F633" s="138" t="str">
        <f t="shared" ca="1" si="29"/>
        <v/>
      </c>
      <c r="G633" s="41">
        <f ca="1">IF(ISERROR(OFFSET('HARGA SATUAN'!$I$6,MATCH(C633,'HARGA SATUAN'!$C$7:$C$1492,0),0)),"",OFFSET('HARGA SATUAN'!$I$6,MATCH(C633,'HARGA SATUAN'!$C$7:$C$1492,0),0))</f>
        <v>0</v>
      </c>
      <c r="H633" s="136" t="str">
        <f ca="1">IF(B633="","",#REF!)</f>
        <v/>
      </c>
      <c r="I633" s="136" t="str">
        <f ca="1">IF(B633="","",#REF!)</f>
        <v/>
      </c>
      <c r="J633" s="136" t="str">
        <f ca="1">IF(B633="","",#REF!)</f>
        <v/>
      </c>
      <c r="K633" s="136" t="str">
        <f ca="1">IF(B633="","",#REF!)</f>
        <v/>
      </c>
      <c r="L633" s="136" t="str">
        <f ca="1">IF(C633="","",#REF!)</f>
        <v/>
      </c>
    </row>
    <row r="634" spans="1:12">
      <c r="A634" s="112">
        <v>623</v>
      </c>
      <c r="B634" s="134" t="str">
        <f t="shared" ca="1" si="27"/>
        <v/>
      </c>
      <c r="C634" s="109" t="str">
        <f t="shared" ca="1" si="28"/>
        <v/>
      </c>
      <c r="D634" s="101" t="str">
        <f ca="1">IF(ISERROR(OFFSET('HARGA SATUAN'!$D$6,MATCH(C634,'HARGA SATUAN'!$C$7:$C$1492,0),0)),"",OFFSET('HARGA SATUAN'!$D$6,MATCH(C634,'HARGA SATUAN'!$C$7:$C$1492,0),0))</f>
        <v/>
      </c>
      <c r="E634" s="101">
        <f ca="1">IF(B634="+","Unit",IF(ISERROR(OFFSET('HARGA SATUAN'!$E$6,MATCH(C634,'HARGA SATUAN'!$C$7:$C$1492,0),0)),"",OFFSET('HARGA SATUAN'!$E$6,MATCH(C634,'HARGA SATUAN'!$C$7:$C$1492,0),0)))</f>
        <v>0</v>
      </c>
      <c r="F634" s="138" t="str">
        <f t="shared" ca="1" si="29"/>
        <v/>
      </c>
      <c r="G634" s="41">
        <f ca="1">IF(ISERROR(OFFSET('HARGA SATUAN'!$I$6,MATCH(C634,'HARGA SATUAN'!$C$7:$C$1492,0),0)),"",OFFSET('HARGA SATUAN'!$I$6,MATCH(C634,'HARGA SATUAN'!$C$7:$C$1492,0),0))</f>
        <v>0</v>
      </c>
      <c r="H634" s="136" t="str">
        <f ca="1">IF(B634="","",#REF!)</f>
        <v/>
      </c>
      <c r="I634" s="136" t="str">
        <f ca="1">IF(B634="","",#REF!)</f>
        <v/>
      </c>
      <c r="J634" s="136" t="str">
        <f ca="1">IF(B634="","",#REF!)</f>
        <v/>
      </c>
      <c r="K634" s="136" t="str">
        <f ca="1">IF(B634="","",#REF!)</f>
        <v/>
      </c>
      <c r="L634" s="136" t="str">
        <f ca="1">IF(C634="","",#REF!)</f>
        <v/>
      </c>
    </row>
    <row r="635" spans="1:12">
      <c r="A635" s="112">
        <v>624</v>
      </c>
      <c r="B635" s="134" t="str">
        <f t="shared" ca="1" si="27"/>
        <v/>
      </c>
      <c r="C635" s="109" t="str">
        <f t="shared" ca="1" si="28"/>
        <v/>
      </c>
      <c r="D635" s="101" t="str">
        <f ca="1">IF(ISERROR(OFFSET('HARGA SATUAN'!$D$6,MATCH(C635,'HARGA SATUAN'!$C$7:$C$1492,0),0)),"",OFFSET('HARGA SATUAN'!$D$6,MATCH(C635,'HARGA SATUAN'!$C$7:$C$1492,0),0))</f>
        <v/>
      </c>
      <c r="E635" s="101">
        <f ca="1">IF(B635="+","Unit",IF(ISERROR(OFFSET('HARGA SATUAN'!$E$6,MATCH(C635,'HARGA SATUAN'!$C$7:$C$1492,0),0)),"",OFFSET('HARGA SATUAN'!$E$6,MATCH(C635,'HARGA SATUAN'!$C$7:$C$1492,0),0)))</f>
        <v>0</v>
      </c>
      <c r="F635" s="138" t="str">
        <f t="shared" ca="1" si="29"/>
        <v/>
      </c>
      <c r="G635" s="41">
        <f ca="1">IF(ISERROR(OFFSET('HARGA SATUAN'!$I$6,MATCH(C635,'HARGA SATUAN'!$C$7:$C$1492,0),0)),"",OFFSET('HARGA SATUAN'!$I$6,MATCH(C635,'HARGA SATUAN'!$C$7:$C$1492,0),0))</f>
        <v>0</v>
      </c>
      <c r="H635" s="136" t="str">
        <f ca="1">IF(B635="","",#REF!)</f>
        <v/>
      </c>
      <c r="I635" s="136" t="str">
        <f ca="1">IF(B635="","",#REF!)</f>
        <v/>
      </c>
      <c r="J635" s="136" t="str">
        <f ca="1">IF(B635="","",#REF!)</f>
        <v/>
      </c>
      <c r="K635" s="136" t="str">
        <f ca="1">IF(B635="","",#REF!)</f>
        <v/>
      </c>
      <c r="L635" s="136" t="str">
        <f ca="1">IF(C635="","",#REF!)</f>
        <v/>
      </c>
    </row>
    <row r="636" spans="1:12">
      <c r="A636" s="112">
        <v>625</v>
      </c>
      <c r="B636" s="134" t="str">
        <f t="shared" ca="1" si="27"/>
        <v/>
      </c>
      <c r="C636" s="109" t="str">
        <f t="shared" ca="1" si="28"/>
        <v/>
      </c>
      <c r="D636" s="101" t="str">
        <f ca="1">IF(ISERROR(OFFSET('HARGA SATUAN'!$D$6,MATCH(C636,'HARGA SATUAN'!$C$7:$C$1492,0),0)),"",OFFSET('HARGA SATUAN'!$D$6,MATCH(C636,'HARGA SATUAN'!$C$7:$C$1492,0),0))</f>
        <v/>
      </c>
      <c r="E636" s="101">
        <f ca="1">IF(B636="+","Unit",IF(ISERROR(OFFSET('HARGA SATUAN'!$E$6,MATCH(C636,'HARGA SATUAN'!$C$7:$C$1492,0),0)),"",OFFSET('HARGA SATUAN'!$E$6,MATCH(C636,'HARGA SATUAN'!$C$7:$C$1492,0),0)))</f>
        <v>0</v>
      </c>
      <c r="F636" s="138" t="str">
        <f t="shared" ca="1" si="29"/>
        <v/>
      </c>
      <c r="G636" s="41">
        <f ca="1">IF(ISERROR(OFFSET('HARGA SATUAN'!$I$6,MATCH(C636,'HARGA SATUAN'!$C$7:$C$1492,0),0)),"",OFFSET('HARGA SATUAN'!$I$6,MATCH(C636,'HARGA SATUAN'!$C$7:$C$1492,0),0))</f>
        <v>0</v>
      </c>
      <c r="H636" s="136" t="str">
        <f ca="1">IF(B636="","",#REF!)</f>
        <v/>
      </c>
      <c r="I636" s="136" t="str">
        <f ca="1">IF(B636="","",#REF!)</f>
        <v/>
      </c>
      <c r="J636" s="136" t="str">
        <f ca="1">IF(B636="","",#REF!)</f>
        <v/>
      </c>
      <c r="K636" s="136" t="str">
        <f ca="1">IF(B636="","",#REF!)</f>
        <v/>
      </c>
      <c r="L636" s="136" t="str">
        <f ca="1">IF(C636="","",#REF!)</f>
        <v/>
      </c>
    </row>
    <row r="637" spans="1:12">
      <c r="A637" s="112">
        <v>626</v>
      </c>
      <c r="B637" s="134" t="str">
        <f t="shared" ca="1" si="27"/>
        <v/>
      </c>
      <c r="C637" s="109" t="str">
        <f t="shared" ca="1" si="28"/>
        <v/>
      </c>
      <c r="D637" s="101" t="str">
        <f ca="1">IF(ISERROR(OFFSET('HARGA SATUAN'!$D$6,MATCH(C637,'HARGA SATUAN'!$C$7:$C$1492,0),0)),"",OFFSET('HARGA SATUAN'!$D$6,MATCH(C637,'HARGA SATUAN'!$C$7:$C$1492,0),0))</f>
        <v/>
      </c>
      <c r="E637" s="101">
        <f ca="1">IF(B637="+","Unit",IF(ISERROR(OFFSET('HARGA SATUAN'!$E$6,MATCH(C637,'HARGA SATUAN'!$C$7:$C$1492,0),0)),"",OFFSET('HARGA SATUAN'!$E$6,MATCH(C637,'HARGA SATUAN'!$C$7:$C$1492,0),0)))</f>
        <v>0</v>
      </c>
      <c r="F637" s="138" t="str">
        <f t="shared" ca="1" si="29"/>
        <v/>
      </c>
      <c r="G637" s="41">
        <f ca="1">IF(ISERROR(OFFSET('HARGA SATUAN'!$I$6,MATCH(C637,'HARGA SATUAN'!$C$7:$C$1492,0),0)),"",OFFSET('HARGA SATUAN'!$I$6,MATCH(C637,'HARGA SATUAN'!$C$7:$C$1492,0),0))</f>
        <v>0</v>
      </c>
      <c r="H637" s="136" t="str">
        <f ca="1">IF(B637="","",#REF!)</f>
        <v/>
      </c>
      <c r="I637" s="136" t="str">
        <f ca="1">IF(B637="","",#REF!)</f>
        <v/>
      </c>
      <c r="J637" s="136" t="str">
        <f ca="1">IF(B637="","",#REF!)</f>
        <v/>
      </c>
      <c r="K637" s="136" t="str">
        <f ca="1">IF(B637="","",#REF!)</f>
        <v/>
      </c>
      <c r="L637" s="136" t="str">
        <f ca="1">IF(C637="","",#REF!)</f>
        <v/>
      </c>
    </row>
    <row r="638" spans="1:12">
      <c r="A638" s="112">
        <v>627</v>
      </c>
      <c r="B638" s="134" t="str">
        <f t="shared" ca="1" si="27"/>
        <v/>
      </c>
      <c r="C638" s="109" t="str">
        <f t="shared" ca="1" si="28"/>
        <v/>
      </c>
      <c r="D638" s="101" t="str">
        <f ca="1">IF(ISERROR(OFFSET('HARGA SATUAN'!$D$6,MATCH(C638,'HARGA SATUAN'!$C$7:$C$1492,0),0)),"",OFFSET('HARGA SATUAN'!$D$6,MATCH(C638,'HARGA SATUAN'!$C$7:$C$1492,0),0))</f>
        <v/>
      </c>
      <c r="E638" s="101">
        <f ca="1">IF(B638="+","Unit",IF(ISERROR(OFFSET('HARGA SATUAN'!$E$6,MATCH(C638,'HARGA SATUAN'!$C$7:$C$1492,0),0)),"",OFFSET('HARGA SATUAN'!$E$6,MATCH(C638,'HARGA SATUAN'!$C$7:$C$1492,0),0)))</f>
        <v>0</v>
      </c>
      <c r="F638" s="138" t="str">
        <f t="shared" ca="1" si="29"/>
        <v/>
      </c>
      <c r="G638" s="41">
        <f ca="1">IF(ISERROR(OFFSET('HARGA SATUAN'!$I$6,MATCH(C638,'HARGA SATUAN'!$C$7:$C$1492,0),0)),"",OFFSET('HARGA SATUAN'!$I$6,MATCH(C638,'HARGA SATUAN'!$C$7:$C$1492,0),0))</f>
        <v>0</v>
      </c>
      <c r="H638" s="136" t="str">
        <f ca="1">IF(B638="","",#REF!)</f>
        <v/>
      </c>
      <c r="I638" s="136" t="str">
        <f ca="1">IF(B638="","",#REF!)</f>
        <v/>
      </c>
      <c r="J638" s="136" t="str">
        <f ca="1">IF(B638="","",#REF!)</f>
        <v/>
      </c>
      <c r="K638" s="136" t="str">
        <f ca="1">IF(B638="","",#REF!)</f>
        <v/>
      </c>
      <c r="L638" s="136" t="str">
        <f ca="1">IF(C638="","",#REF!)</f>
        <v/>
      </c>
    </row>
    <row r="639" spans="1:12">
      <c r="A639" s="112">
        <v>628</v>
      </c>
      <c r="B639" s="134" t="str">
        <f t="shared" ca="1" si="27"/>
        <v/>
      </c>
      <c r="C639" s="109" t="str">
        <f t="shared" ca="1" si="28"/>
        <v/>
      </c>
      <c r="D639" s="101" t="str">
        <f ca="1">IF(ISERROR(OFFSET('HARGA SATUAN'!$D$6,MATCH(C639,'HARGA SATUAN'!$C$7:$C$1492,0),0)),"",OFFSET('HARGA SATUAN'!$D$6,MATCH(C639,'HARGA SATUAN'!$C$7:$C$1492,0),0))</f>
        <v/>
      </c>
      <c r="E639" s="101">
        <f ca="1">IF(B639="+","Unit",IF(ISERROR(OFFSET('HARGA SATUAN'!$E$6,MATCH(C639,'HARGA SATUAN'!$C$7:$C$1492,0),0)),"",OFFSET('HARGA SATUAN'!$E$6,MATCH(C639,'HARGA SATUAN'!$C$7:$C$1492,0),0)))</f>
        <v>0</v>
      </c>
      <c r="F639" s="138" t="str">
        <f t="shared" ca="1" si="29"/>
        <v/>
      </c>
      <c r="G639" s="41">
        <f ca="1">IF(ISERROR(OFFSET('HARGA SATUAN'!$I$6,MATCH(C639,'HARGA SATUAN'!$C$7:$C$1492,0),0)),"",OFFSET('HARGA SATUAN'!$I$6,MATCH(C639,'HARGA SATUAN'!$C$7:$C$1492,0),0))</f>
        <v>0</v>
      </c>
      <c r="H639" s="136" t="str">
        <f ca="1">IF(B639="","",#REF!)</f>
        <v/>
      </c>
      <c r="I639" s="136" t="str">
        <f ca="1">IF(B639="","",#REF!)</f>
        <v/>
      </c>
      <c r="J639" s="136" t="str">
        <f ca="1">IF(B639="","",#REF!)</f>
        <v/>
      </c>
      <c r="K639" s="136" t="str">
        <f ca="1">IF(B639="","",#REF!)</f>
        <v/>
      </c>
      <c r="L639" s="136" t="str">
        <f ca="1">IF(C639="","",#REF!)</f>
        <v/>
      </c>
    </row>
    <row r="640" spans="1:12">
      <c r="A640" s="112">
        <v>629</v>
      </c>
      <c r="B640" s="134" t="str">
        <f t="shared" ca="1" si="27"/>
        <v/>
      </c>
      <c r="C640" s="109" t="str">
        <f t="shared" ca="1" si="28"/>
        <v/>
      </c>
      <c r="D640" s="101" t="str">
        <f ca="1">IF(ISERROR(OFFSET('HARGA SATUAN'!$D$6,MATCH(C640,'HARGA SATUAN'!$C$7:$C$1492,0),0)),"",OFFSET('HARGA SATUAN'!$D$6,MATCH(C640,'HARGA SATUAN'!$C$7:$C$1492,0),0))</f>
        <v/>
      </c>
      <c r="E640" s="101">
        <f ca="1">IF(B640="+","Unit",IF(ISERROR(OFFSET('HARGA SATUAN'!$E$6,MATCH(C640,'HARGA SATUAN'!$C$7:$C$1492,0),0)),"",OFFSET('HARGA SATUAN'!$E$6,MATCH(C640,'HARGA SATUAN'!$C$7:$C$1492,0),0)))</f>
        <v>0</v>
      </c>
      <c r="F640" s="138" t="str">
        <f t="shared" ca="1" si="29"/>
        <v/>
      </c>
      <c r="G640" s="41">
        <f ca="1">IF(ISERROR(OFFSET('HARGA SATUAN'!$I$6,MATCH(C640,'HARGA SATUAN'!$C$7:$C$1492,0),0)),"",OFFSET('HARGA SATUAN'!$I$6,MATCH(C640,'HARGA SATUAN'!$C$7:$C$1492,0),0))</f>
        <v>0</v>
      </c>
      <c r="H640" s="136" t="str">
        <f ca="1">IF(B640="","",#REF!)</f>
        <v/>
      </c>
      <c r="I640" s="136" t="str">
        <f ca="1">IF(B640="","",#REF!)</f>
        <v/>
      </c>
      <c r="J640" s="136" t="str">
        <f ca="1">IF(B640="","",#REF!)</f>
        <v/>
      </c>
      <c r="K640" s="136" t="str">
        <f ca="1">IF(B640="","",#REF!)</f>
        <v/>
      </c>
      <c r="L640" s="136" t="str">
        <f ca="1">IF(C640="","",#REF!)</f>
        <v/>
      </c>
    </row>
    <row r="641" spans="1:12">
      <c r="A641" s="112">
        <v>630</v>
      </c>
      <c r="B641" s="134" t="str">
        <f t="shared" ca="1" si="27"/>
        <v/>
      </c>
      <c r="C641" s="109" t="str">
        <f t="shared" ca="1" si="28"/>
        <v/>
      </c>
      <c r="D641" s="101" t="str">
        <f ca="1">IF(ISERROR(OFFSET('HARGA SATUAN'!$D$6,MATCH(C641,'HARGA SATUAN'!$C$7:$C$1492,0),0)),"",OFFSET('HARGA SATUAN'!$D$6,MATCH(C641,'HARGA SATUAN'!$C$7:$C$1492,0),0))</f>
        <v/>
      </c>
      <c r="E641" s="101">
        <f ca="1">IF(B641="+","Unit",IF(ISERROR(OFFSET('HARGA SATUAN'!$E$6,MATCH(C641,'HARGA SATUAN'!$C$7:$C$1492,0),0)),"",OFFSET('HARGA SATUAN'!$E$6,MATCH(C641,'HARGA SATUAN'!$C$7:$C$1492,0),0)))</f>
        <v>0</v>
      </c>
      <c r="F641" s="138" t="str">
        <f t="shared" ca="1" si="29"/>
        <v/>
      </c>
      <c r="G641" s="41">
        <f ca="1">IF(ISERROR(OFFSET('HARGA SATUAN'!$I$6,MATCH(C641,'HARGA SATUAN'!$C$7:$C$1492,0),0)),"",OFFSET('HARGA SATUAN'!$I$6,MATCH(C641,'HARGA SATUAN'!$C$7:$C$1492,0),0))</f>
        <v>0</v>
      </c>
      <c r="H641" s="136" t="str">
        <f ca="1">IF(B641="","",#REF!)</f>
        <v/>
      </c>
      <c r="I641" s="136" t="str">
        <f ca="1">IF(B641="","",#REF!)</f>
        <v/>
      </c>
      <c r="J641" s="136" t="str">
        <f ca="1">IF(B641="","",#REF!)</f>
        <v/>
      </c>
      <c r="K641" s="136" t="str">
        <f ca="1">IF(B641="","",#REF!)</f>
        <v/>
      </c>
      <c r="L641" s="136" t="str">
        <f ca="1">IF(C641="","",#REF!)</f>
        <v/>
      </c>
    </row>
    <row r="642" spans="1:12">
      <c r="A642" s="112">
        <v>631</v>
      </c>
      <c r="B642" s="134" t="str">
        <f t="shared" ca="1" si="27"/>
        <v/>
      </c>
      <c r="C642" s="109" t="str">
        <f t="shared" ca="1" si="28"/>
        <v/>
      </c>
      <c r="D642" s="101" t="str">
        <f ca="1">IF(ISERROR(OFFSET('HARGA SATUAN'!$D$6,MATCH(C642,'HARGA SATUAN'!$C$7:$C$1492,0),0)),"",OFFSET('HARGA SATUAN'!$D$6,MATCH(C642,'HARGA SATUAN'!$C$7:$C$1492,0),0))</f>
        <v/>
      </c>
      <c r="E642" s="101">
        <f ca="1">IF(B642="+","Unit",IF(ISERROR(OFFSET('HARGA SATUAN'!$E$6,MATCH(C642,'HARGA SATUAN'!$C$7:$C$1492,0),0)),"",OFFSET('HARGA SATUAN'!$E$6,MATCH(C642,'HARGA SATUAN'!$C$7:$C$1492,0),0)))</f>
        <v>0</v>
      </c>
      <c r="F642" s="138" t="str">
        <f t="shared" ca="1" si="29"/>
        <v/>
      </c>
      <c r="G642" s="41">
        <f ca="1">IF(ISERROR(OFFSET('HARGA SATUAN'!$I$6,MATCH(C642,'HARGA SATUAN'!$C$7:$C$1492,0),0)),"",OFFSET('HARGA SATUAN'!$I$6,MATCH(C642,'HARGA SATUAN'!$C$7:$C$1492,0),0))</f>
        <v>0</v>
      </c>
      <c r="H642" s="136" t="str">
        <f ca="1">IF(B642="","",#REF!)</f>
        <v/>
      </c>
      <c r="I642" s="136" t="str">
        <f ca="1">IF(B642="","",#REF!)</f>
        <v/>
      </c>
      <c r="J642" s="136" t="str">
        <f ca="1">IF(B642="","",#REF!)</f>
        <v/>
      </c>
      <c r="K642" s="136" t="str">
        <f ca="1">IF(B642="","",#REF!)</f>
        <v/>
      </c>
      <c r="L642" s="136" t="str">
        <f ca="1">IF(C642="","",#REF!)</f>
        <v/>
      </c>
    </row>
    <row r="643" spans="1:12">
      <c r="A643" s="112">
        <v>632</v>
      </c>
      <c r="B643" s="134" t="str">
        <f t="shared" ca="1" si="27"/>
        <v/>
      </c>
      <c r="C643" s="109" t="str">
        <f t="shared" ca="1" si="28"/>
        <v/>
      </c>
      <c r="D643" s="101" t="str">
        <f ca="1">IF(ISERROR(OFFSET('HARGA SATUAN'!$D$6,MATCH(C643,'HARGA SATUAN'!$C$7:$C$1492,0),0)),"",OFFSET('HARGA SATUAN'!$D$6,MATCH(C643,'HARGA SATUAN'!$C$7:$C$1492,0),0))</f>
        <v/>
      </c>
      <c r="E643" s="101">
        <f ca="1">IF(B643="+","Unit",IF(ISERROR(OFFSET('HARGA SATUAN'!$E$6,MATCH(C643,'HARGA SATUAN'!$C$7:$C$1492,0),0)),"",OFFSET('HARGA SATUAN'!$E$6,MATCH(C643,'HARGA SATUAN'!$C$7:$C$1492,0),0)))</f>
        <v>0</v>
      </c>
      <c r="F643" s="138" t="str">
        <f t="shared" ca="1" si="29"/>
        <v/>
      </c>
      <c r="G643" s="41">
        <f ca="1">IF(ISERROR(OFFSET('HARGA SATUAN'!$I$6,MATCH(C643,'HARGA SATUAN'!$C$7:$C$1492,0),0)),"",OFFSET('HARGA SATUAN'!$I$6,MATCH(C643,'HARGA SATUAN'!$C$7:$C$1492,0),0))</f>
        <v>0</v>
      </c>
      <c r="H643" s="136" t="str">
        <f ca="1">IF(B643="","",#REF!)</f>
        <v/>
      </c>
      <c r="I643" s="136" t="str">
        <f ca="1">IF(B643="","",#REF!)</f>
        <v/>
      </c>
      <c r="J643" s="136" t="str">
        <f ca="1">IF(B643="","",#REF!)</f>
        <v/>
      </c>
      <c r="K643" s="136" t="str">
        <f ca="1">IF(B643="","",#REF!)</f>
        <v/>
      </c>
      <c r="L643" s="136" t="str">
        <f ca="1">IF(C643="","",#REF!)</f>
        <v/>
      </c>
    </row>
    <row r="644" spans="1:12">
      <c r="A644" s="112">
        <v>633</v>
      </c>
      <c r="B644" s="134" t="str">
        <f t="shared" ca="1" si="27"/>
        <v/>
      </c>
      <c r="C644" s="109" t="str">
        <f t="shared" ca="1" si="28"/>
        <v/>
      </c>
      <c r="D644" s="101" t="str">
        <f ca="1">IF(ISERROR(OFFSET('HARGA SATUAN'!$D$6,MATCH(C644,'HARGA SATUAN'!$C$7:$C$1492,0),0)),"",OFFSET('HARGA SATUAN'!$D$6,MATCH(C644,'HARGA SATUAN'!$C$7:$C$1492,0),0))</f>
        <v/>
      </c>
      <c r="E644" s="101">
        <f ca="1">IF(B644="+","Unit",IF(ISERROR(OFFSET('HARGA SATUAN'!$E$6,MATCH(C644,'HARGA SATUAN'!$C$7:$C$1492,0),0)),"",OFFSET('HARGA SATUAN'!$E$6,MATCH(C644,'HARGA SATUAN'!$C$7:$C$1492,0),0)))</f>
        <v>0</v>
      </c>
      <c r="F644" s="138" t="str">
        <f t="shared" ca="1" si="29"/>
        <v/>
      </c>
      <c r="G644" s="41">
        <f ca="1">IF(ISERROR(OFFSET('HARGA SATUAN'!$I$6,MATCH(C644,'HARGA SATUAN'!$C$7:$C$1492,0),0)),"",OFFSET('HARGA SATUAN'!$I$6,MATCH(C644,'HARGA SATUAN'!$C$7:$C$1492,0),0))</f>
        <v>0</v>
      </c>
      <c r="H644" s="136" t="str">
        <f ca="1">IF(B644="","",#REF!)</f>
        <v/>
      </c>
      <c r="I644" s="136" t="str">
        <f ca="1">IF(B644="","",#REF!)</f>
        <v/>
      </c>
      <c r="J644" s="136" t="str">
        <f ca="1">IF(B644="","",#REF!)</f>
        <v/>
      </c>
      <c r="K644" s="136" t="str">
        <f ca="1">IF(B644="","",#REF!)</f>
        <v/>
      </c>
      <c r="L644" s="136" t="str">
        <f ca="1">IF(C644="","",#REF!)</f>
        <v/>
      </c>
    </row>
    <row r="645" spans="1:12">
      <c r="A645" s="112">
        <v>634</v>
      </c>
      <c r="B645" s="134" t="str">
        <f t="shared" ca="1" si="27"/>
        <v/>
      </c>
      <c r="C645" s="109" t="str">
        <f t="shared" ca="1" si="28"/>
        <v/>
      </c>
      <c r="D645" s="101" t="str">
        <f ca="1">IF(ISERROR(OFFSET('HARGA SATUAN'!$D$6,MATCH(C645,'HARGA SATUAN'!$C$7:$C$1492,0),0)),"",OFFSET('HARGA SATUAN'!$D$6,MATCH(C645,'HARGA SATUAN'!$C$7:$C$1492,0),0))</f>
        <v/>
      </c>
      <c r="E645" s="101">
        <f ca="1">IF(B645="+","Unit",IF(ISERROR(OFFSET('HARGA SATUAN'!$E$6,MATCH(C645,'HARGA SATUAN'!$C$7:$C$1492,0),0)),"",OFFSET('HARGA SATUAN'!$E$6,MATCH(C645,'HARGA SATUAN'!$C$7:$C$1492,0),0)))</f>
        <v>0</v>
      </c>
      <c r="F645" s="138" t="str">
        <f t="shared" ca="1" si="29"/>
        <v/>
      </c>
      <c r="G645" s="41">
        <f ca="1">IF(ISERROR(OFFSET('HARGA SATUAN'!$I$6,MATCH(C645,'HARGA SATUAN'!$C$7:$C$1492,0),0)),"",OFFSET('HARGA SATUAN'!$I$6,MATCH(C645,'HARGA SATUAN'!$C$7:$C$1492,0),0))</f>
        <v>0</v>
      </c>
      <c r="H645" s="136" t="str">
        <f ca="1">IF(B645="","",#REF!)</f>
        <v/>
      </c>
      <c r="I645" s="136" t="str">
        <f ca="1">IF(B645="","",#REF!)</f>
        <v/>
      </c>
      <c r="J645" s="136" t="str">
        <f ca="1">IF(B645="","",#REF!)</f>
        <v/>
      </c>
      <c r="K645" s="136" t="str">
        <f ca="1">IF(B645="","",#REF!)</f>
        <v/>
      </c>
      <c r="L645" s="136" t="str">
        <f ca="1">IF(C645="","",#REF!)</f>
        <v/>
      </c>
    </row>
    <row r="646" spans="1:12">
      <c r="A646" s="112">
        <v>635</v>
      </c>
      <c r="B646" s="134" t="str">
        <f t="shared" ca="1" si="27"/>
        <v/>
      </c>
      <c r="C646" s="109" t="str">
        <f t="shared" ca="1" si="28"/>
        <v/>
      </c>
      <c r="D646" s="101" t="str">
        <f ca="1">IF(ISERROR(OFFSET('HARGA SATUAN'!$D$6,MATCH(C646,'HARGA SATUAN'!$C$7:$C$1492,0),0)),"",OFFSET('HARGA SATUAN'!$D$6,MATCH(C646,'HARGA SATUAN'!$C$7:$C$1492,0),0))</f>
        <v/>
      </c>
      <c r="E646" s="101">
        <f ca="1">IF(B646="+","Unit",IF(ISERROR(OFFSET('HARGA SATUAN'!$E$6,MATCH(C646,'HARGA SATUAN'!$C$7:$C$1492,0),0)),"",OFFSET('HARGA SATUAN'!$E$6,MATCH(C646,'HARGA SATUAN'!$C$7:$C$1492,0),0)))</f>
        <v>0</v>
      </c>
      <c r="F646" s="138" t="str">
        <f t="shared" ca="1" si="29"/>
        <v/>
      </c>
      <c r="G646" s="41">
        <f ca="1">IF(ISERROR(OFFSET('HARGA SATUAN'!$I$6,MATCH(C646,'HARGA SATUAN'!$C$7:$C$1492,0),0)),"",OFFSET('HARGA SATUAN'!$I$6,MATCH(C646,'HARGA SATUAN'!$C$7:$C$1492,0),0))</f>
        <v>0</v>
      </c>
      <c r="H646" s="136" t="str">
        <f ca="1">IF(B646="","",#REF!)</f>
        <v/>
      </c>
      <c r="I646" s="136" t="str">
        <f ca="1">IF(B646="","",#REF!)</f>
        <v/>
      </c>
      <c r="J646" s="136" t="str">
        <f ca="1">IF(B646="","",#REF!)</f>
        <v/>
      </c>
      <c r="K646" s="136" t="str">
        <f ca="1">IF(B646="","",#REF!)</f>
        <v/>
      </c>
      <c r="L646" s="136" t="str">
        <f ca="1">IF(C646="","",#REF!)</f>
        <v/>
      </c>
    </row>
    <row r="647" spans="1:12">
      <c r="A647" s="112">
        <v>636</v>
      </c>
      <c r="B647" s="134" t="str">
        <f t="shared" ca="1" si="27"/>
        <v/>
      </c>
      <c r="C647" s="109" t="str">
        <f t="shared" ca="1" si="28"/>
        <v/>
      </c>
      <c r="D647" s="101" t="str">
        <f ca="1">IF(ISERROR(OFFSET('HARGA SATUAN'!$D$6,MATCH(C647,'HARGA SATUAN'!$C$7:$C$1492,0),0)),"",OFFSET('HARGA SATUAN'!$D$6,MATCH(C647,'HARGA SATUAN'!$C$7:$C$1492,0),0))</f>
        <v/>
      </c>
      <c r="E647" s="101">
        <f ca="1">IF(B647="+","Unit",IF(ISERROR(OFFSET('HARGA SATUAN'!$E$6,MATCH(C647,'HARGA SATUAN'!$C$7:$C$1492,0),0)),"",OFFSET('HARGA SATUAN'!$E$6,MATCH(C647,'HARGA SATUAN'!$C$7:$C$1492,0),0)))</f>
        <v>0</v>
      </c>
      <c r="F647" s="138" t="str">
        <f t="shared" ca="1" si="29"/>
        <v/>
      </c>
      <c r="G647" s="41">
        <f ca="1">IF(ISERROR(OFFSET('HARGA SATUAN'!$I$6,MATCH(C647,'HARGA SATUAN'!$C$7:$C$1492,0),0)),"",OFFSET('HARGA SATUAN'!$I$6,MATCH(C647,'HARGA SATUAN'!$C$7:$C$1492,0),0))</f>
        <v>0</v>
      </c>
      <c r="H647" s="136" t="str">
        <f ca="1">IF(B647="","",#REF!)</f>
        <v/>
      </c>
      <c r="I647" s="136" t="str">
        <f ca="1">IF(B647="","",#REF!)</f>
        <v/>
      </c>
      <c r="J647" s="136" t="str">
        <f ca="1">IF(B647="","",#REF!)</f>
        <v/>
      </c>
      <c r="K647" s="136" t="str">
        <f ca="1">IF(B647="","",#REF!)</f>
        <v/>
      </c>
      <c r="L647" s="136" t="str">
        <f ca="1">IF(C647="","",#REF!)</f>
        <v/>
      </c>
    </row>
    <row r="648" spans="1:12">
      <c r="A648" s="112">
        <v>637</v>
      </c>
      <c r="B648" s="134" t="str">
        <f t="shared" ca="1" si="27"/>
        <v/>
      </c>
      <c r="C648" s="109" t="str">
        <f t="shared" ca="1" si="28"/>
        <v/>
      </c>
      <c r="D648" s="101" t="str">
        <f ca="1">IF(ISERROR(OFFSET('HARGA SATUAN'!$D$6,MATCH(C648,'HARGA SATUAN'!$C$7:$C$1492,0),0)),"",OFFSET('HARGA SATUAN'!$D$6,MATCH(C648,'HARGA SATUAN'!$C$7:$C$1492,0),0))</f>
        <v/>
      </c>
      <c r="E648" s="101">
        <f ca="1">IF(B648="+","Unit",IF(ISERROR(OFFSET('HARGA SATUAN'!$E$6,MATCH(C648,'HARGA SATUAN'!$C$7:$C$1492,0),0)),"",OFFSET('HARGA SATUAN'!$E$6,MATCH(C648,'HARGA SATUAN'!$C$7:$C$1492,0),0)))</f>
        <v>0</v>
      </c>
      <c r="F648" s="138" t="str">
        <f t="shared" ca="1" si="29"/>
        <v/>
      </c>
      <c r="G648" s="41">
        <f ca="1">IF(ISERROR(OFFSET('HARGA SATUAN'!$I$6,MATCH(C648,'HARGA SATUAN'!$C$7:$C$1492,0),0)),"",OFFSET('HARGA SATUAN'!$I$6,MATCH(C648,'HARGA SATUAN'!$C$7:$C$1492,0),0))</f>
        <v>0</v>
      </c>
      <c r="H648" s="136" t="str">
        <f ca="1">IF(B648="","",#REF!)</f>
        <v/>
      </c>
      <c r="I648" s="136" t="str">
        <f ca="1">IF(B648="","",#REF!)</f>
        <v/>
      </c>
      <c r="J648" s="136" t="str">
        <f ca="1">IF(B648="","",#REF!)</f>
        <v/>
      </c>
      <c r="K648" s="136" t="str">
        <f ca="1">IF(B648="","",#REF!)</f>
        <v/>
      </c>
      <c r="L648" s="136" t="str">
        <f ca="1">IF(C648="","",#REF!)</f>
        <v/>
      </c>
    </row>
    <row r="649" spans="1:12">
      <c r="A649" s="112">
        <v>638</v>
      </c>
      <c r="B649" s="134" t="str">
        <f t="shared" ca="1" si="27"/>
        <v/>
      </c>
      <c r="C649" s="109" t="str">
        <f t="shared" ca="1" si="28"/>
        <v/>
      </c>
      <c r="D649" s="101" t="str">
        <f ca="1">IF(ISERROR(OFFSET('HARGA SATUAN'!$D$6,MATCH(C649,'HARGA SATUAN'!$C$7:$C$1492,0),0)),"",OFFSET('HARGA SATUAN'!$D$6,MATCH(C649,'HARGA SATUAN'!$C$7:$C$1492,0),0))</f>
        <v/>
      </c>
      <c r="E649" s="101">
        <f ca="1">IF(B649="+","Unit",IF(ISERROR(OFFSET('HARGA SATUAN'!$E$6,MATCH(C649,'HARGA SATUAN'!$C$7:$C$1492,0),0)),"",OFFSET('HARGA SATUAN'!$E$6,MATCH(C649,'HARGA SATUAN'!$C$7:$C$1492,0),0)))</f>
        <v>0</v>
      </c>
      <c r="F649" s="138" t="str">
        <f t="shared" ca="1" si="29"/>
        <v/>
      </c>
      <c r="G649" s="41">
        <f ca="1">IF(ISERROR(OFFSET('HARGA SATUAN'!$I$6,MATCH(C649,'HARGA SATUAN'!$C$7:$C$1492,0),0)),"",OFFSET('HARGA SATUAN'!$I$6,MATCH(C649,'HARGA SATUAN'!$C$7:$C$1492,0),0))</f>
        <v>0</v>
      </c>
      <c r="H649" s="136" t="str">
        <f ca="1">IF(B649="","",#REF!)</f>
        <v/>
      </c>
      <c r="I649" s="136" t="str">
        <f ca="1">IF(B649="","",#REF!)</f>
        <v/>
      </c>
      <c r="J649" s="136" t="str">
        <f ca="1">IF(B649="","",#REF!)</f>
        <v/>
      </c>
      <c r="K649" s="136" t="str">
        <f ca="1">IF(B649="","",#REF!)</f>
        <v/>
      </c>
      <c r="L649" s="136" t="str">
        <f ca="1">IF(C649="","",#REF!)</f>
        <v/>
      </c>
    </row>
    <row r="650" spans="1:12">
      <c r="A650" s="112">
        <v>639</v>
      </c>
      <c r="B650" s="134" t="str">
        <f t="shared" ca="1" si="27"/>
        <v/>
      </c>
      <c r="C650" s="109" t="str">
        <f t="shared" ca="1" si="28"/>
        <v/>
      </c>
      <c r="D650" s="101" t="str">
        <f ca="1">IF(ISERROR(OFFSET('HARGA SATUAN'!$D$6,MATCH(C650,'HARGA SATUAN'!$C$7:$C$1492,0),0)),"",OFFSET('HARGA SATUAN'!$D$6,MATCH(C650,'HARGA SATUAN'!$C$7:$C$1492,0),0))</f>
        <v/>
      </c>
      <c r="E650" s="101">
        <f ca="1">IF(B650="+","Unit",IF(ISERROR(OFFSET('HARGA SATUAN'!$E$6,MATCH(C650,'HARGA SATUAN'!$C$7:$C$1492,0),0)),"",OFFSET('HARGA SATUAN'!$E$6,MATCH(C650,'HARGA SATUAN'!$C$7:$C$1492,0),0)))</f>
        <v>0</v>
      </c>
      <c r="F650" s="138" t="str">
        <f t="shared" ca="1" si="29"/>
        <v/>
      </c>
      <c r="G650" s="41">
        <f ca="1">IF(ISERROR(OFFSET('HARGA SATUAN'!$I$6,MATCH(C650,'HARGA SATUAN'!$C$7:$C$1492,0),0)),"",OFFSET('HARGA SATUAN'!$I$6,MATCH(C650,'HARGA SATUAN'!$C$7:$C$1492,0),0))</f>
        <v>0</v>
      </c>
      <c r="H650" s="136" t="str">
        <f ca="1">IF(B650="","",#REF!)</f>
        <v/>
      </c>
      <c r="I650" s="136" t="str">
        <f ca="1">IF(B650="","",#REF!)</f>
        <v/>
      </c>
      <c r="J650" s="136" t="str">
        <f ca="1">IF(B650="","",#REF!)</f>
        <v/>
      </c>
      <c r="K650" s="136" t="str">
        <f ca="1">IF(B650="","",#REF!)</f>
        <v/>
      </c>
      <c r="L650" s="136" t="str">
        <f ca="1">IF(C650="","",#REF!)</f>
        <v/>
      </c>
    </row>
    <row r="651" spans="1:12">
      <c r="A651" s="112">
        <v>640</v>
      </c>
      <c r="B651" s="134" t="str">
        <f t="shared" ca="1" si="27"/>
        <v/>
      </c>
      <c r="C651" s="109" t="str">
        <f t="shared" ca="1" si="28"/>
        <v/>
      </c>
      <c r="D651" s="101" t="str">
        <f ca="1">IF(ISERROR(OFFSET('HARGA SATUAN'!$D$6,MATCH(C651,'HARGA SATUAN'!$C$7:$C$1492,0),0)),"",OFFSET('HARGA SATUAN'!$D$6,MATCH(C651,'HARGA SATUAN'!$C$7:$C$1492,0),0))</f>
        <v/>
      </c>
      <c r="E651" s="101">
        <f ca="1">IF(B651="+","Unit",IF(ISERROR(OFFSET('HARGA SATUAN'!$E$6,MATCH(C651,'HARGA SATUAN'!$C$7:$C$1492,0),0)),"",OFFSET('HARGA SATUAN'!$E$6,MATCH(C651,'HARGA SATUAN'!$C$7:$C$1492,0),0)))</f>
        <v>0</v>
      </c>
      <c r="F651" s="138" t="str">
        <f t="shared" ca="1" si="29"/>
        <v/>
      </c>
      <c r="G651" s="41">
        <f ca="1">IF(ISERROR(OFFSET('HARGA SATUAN'!$I$6,MATCH(C651,'HARGA SATUAN'!$C$7:$C$1492,0),0)),"",OFFSET('HARGA SATUAN'!$I$6,MATCH(C651,'HARGA SATUAN'!$C$7:$C$1492,0),0))</f>
        <v>0</v>
      </c>
      <c r="H651" s="136" t="str">
        <f ca="1">IF(B651="","",#REF!)</f>
        <v/>
      </c>
      <c r="I651" s="136" t="str">
        <f ca="1">IF(B651="","",#REF!)</f>
        <v/>
      </c>
      <c r="J651" s="136" t="str">
        <f ca="1">IF(B651="","",#REF!)</f>
        <v/>
      </c>
      <c r="K651" s="136" t="str">
        <f ca="1">IF(B651="","",#REF!)</f>
        <v/>
      </c>
      <c r="L651" s="136" t="str">
        <f ca="1">IF(C651="","",#REF!)</f>
        <v/>
      </c>
    </row>
    <row r="652" spans="1:12">
      <c r="A652" s="112">
        <v>641</v>
      </c>
      <c r="B652" s="134" t="str">
        <f t="shared" ca="1" si="27"/>
        <v/>
      </c>
      <c r="C652" s="109" t="str">
        <f t="shared" ca="1" si="28"/>
        <v/>
      </c>
      <c r="D652" s="101" t="str">
        <f ca="1">IF(ISERROR(OFFSET('HARGA SATUAN'!$D$6,MATCH(C652,'HARGA SATUAN'!$C$7:$C$1492,0),0)),"",OFFSET('HARGA SATUAN'!$D$6,MATCH(C652,'HARGA SATUAN'!$C$7:$C$1492,0),0))</f>
        <v/>
      </c>
      <c r="E652" s="101">
        <f ca="1">IF(B652="+","Unit",IF(ISERROR(OFFSET('HARGA SATUAN'!$E$6,MATCH(C652,'HARGA SATUAN'!$C$7:$C$1492,0),0)),"",OFFSET('HARGA SATUAN'!$E$6,MATCH(C652,'HARGA SATUAN'!$C$7:$C$1492,0),0)))</f>
        <v>0</v>
      </c>
      <c r="F652" s="138" t="str">
        <f t="shared" ca="1" si="29"/>
        <v/>
      </c>
      <c r="G652" s="41">
        <f ca="1">IF(ISERROR(OFFSET('HARGA SATUAN'!$I$6,MATCH(C652,'HARGA SATUAN'!$C$7:$C$1492,0),0)),"",OFFSET('HARGA SATUAN'!$I$6,MATCH(C652,'HARGA SATUAN'!$C$7:$C$1492,0),0))</f>
        <v>0</v>
      </c>
      <c r="H652" s="136" t="str">
        <f ca="1">IF(B652="","",#REF!)</f>
        <v/>
      </c>
      <c r="I652" s="136" t="str">
        <f ca="1">IF(B652="","",#REF!)</f>
        <v/>
      </c>
      <c r="J652" s="136" t="str">
        <f ca="1">IF(B652="","",#REF!)</f>
        <v/>
      </c>
      <c r="K652" s="136" t="str">
        <f ca="1">IF(B652="","",#REF!)</f>
        <v/>
      </c>
      <c r="L652" s="136" t="str">
        <f ca="1">IF(C652="","",#REF!)</f>
        <v/>
      </c>
    </row>
    <row r="653" spans="1:12">
      <c r="A653" s="112">
        <v>642</v>
      </c>
      <c r="B653" s="134" t="str">
        <f t="shared" ref="B653:B711" ca="1" si="30">IF(C653="","",A653)</f>
        <v/>
      </c>
      <c r="C653" s="109" t="str">
        <f t="shared" ref="C653:C710" ca="1" si="31">IF(ISERROR(OFFSET($C$713,MATCH(A653,$F$714:$F$1320,0),0)),"",OFFSET($C$713,MATCH(A653,$F$714:$F$1320,0),0))</f>
        <v/>
      </c>
      <c r="D653" s="101" t="str">
        <f ca="1">IF(ISERROR(OFFSET('HARGA SATUAN'!$D$6,MATCH(C653,'HARGA SATUAN'!$C$7:$C$1492,0),0)),"",OFFSET('HARGA SATUAN'!$D$6,MATCH(C653,'HARGA SATUAN'!$C$7:$C$1492,0),0))</f>
        <v/>
      </c>
      <c r="E653" s="101">
        <f ca="1">IF(B653="+","Unit",IF(ISERROR(OFFSET('HARGA SATUAN'!$E$6,MATCH(C653,'HARGA SATUAN'!$C$7:$C$1492,0),0)),"",OFFSET('HARGA SATUAN'!$E$6,MATCH(C653,'HARGA SATUAN'!$C$7:$C$1492,0),0)))</f>
        <v>0</v>
      </c>
      <c r="F653" s="138" t="str">
        <f t="shared" ref="F653:F710" ca="1" si="32">IF(ISERROR(OFFSET($D$713,MATCH(A653,$F$714:$F$1320,0),0)),"",OFFSET($D$713,MATCH(A653,$F$714:$F$1320,0),0))</f>
        <v/>
      </c>
      <c r="G653" s="41">
        <f ca="1">IF(ISERROR(OFFSET('HARGA SATUAN'!$I$6,MATCH(C653,'HARGA SATUAN'!$C$7:$C$1492,0),0)),"",OFFSET('HARGA SATUAN'!$I$6,MATCH(C653,'HARGA SATUAN'!$C$7:$C$1492,0),0))</f>
        <v>0</v>
      </c>
      <c r="H653" s="136" t="str">
        <f ca="1">IF(B653="","",#REF!)</f>
        <v/>
      </c>
      <c r="I653" s="136" t="str">
        <f ca="1">IF(B653="","",#REF!)</f>
        <v/>
      </c>
      <c r="J653" s="136" t="str">
        <f ca="1">IF(B653="","",#REF!)</f>
        <v/>
      </c>
      <c r="K653" s="136" t="str">
        <f ca="1">IF(B653="","",#REF!)</f>
        <v/>
      </c>
      <c r="L653" s="136" t="str">
        <f ca="1">IF(C653="","",#REF!)</f>
        <v/>
      </c>
    </row>
    <row r="654" spans="1:12">
      <c r="A654" s="112">
        <v>643</v>
      </c>
      <c r="B654" s="134" t="str">
        <f t="shared" ca="1" si="30"/>
        <v/>
      </c>
      <c r="C654" s="109" t="str">
        <f t="shared" ca="1" si="31"/>
        <v/>
      </c>
      <c r="D654" s="101" t="str">
        <f ca="1">IF(ISERROR(OFFSET('HARGA SATUAN'!$D$6,MATCH(C654,'HARGA SATUAN'!$C$7:$C$1492,0),0)),"",OFFSET('HARGA SATUAN'!$D$6,MATCH(C654,'HARGA SATUAN'!$C$7:$C$1492,0),0))</f>
        <v/>
      </c>
      <c r="E654" s="101">
        <f ca="1">IF(B654="+","Unit",IF(ISERROR(OFFSET('HARGA SATUAN'!$E$6,MATCH(C654,'HARGA SATUAN'!$C$7:$C$1492,0),0)),"",OFFSET('HARGA SATUAN'!$E$6,MATCH(C654,'HARGA SATUAN'!$C$7:$C$1492,0),0)))</f>
        <v>0</v>
      </c>
      <c r="F654" s="138" t="str">
        <f t="shared" ca="1" si="32"/>
        <v/>
      </c>
      <c r="G654" s="41">
        <f ca="1">IF(ISERROR(OFFSET('HARGA SATUAN'!$I$6,MATCH(C654,'HARGA SATUAN'!$C$7:$C$1492,0),0)),"",OFFSET('HARGA SATUAN'!$I$6,MATCH(C654,'HARGA SATUAN'!$C$7:$C$1492,0),0))</f>
        <v>0</v>
      </c>
      <c r="H654" s="136" t="str">
        <f ca="1">IF(B654="","",#REF!)</f>
        <v/>
      </c>
      <c r="I654" s="136" t="str">
        <f ca="1">IF(B654="","",#REF!)</f>
        <v/>
      </c>
      <c r="J654" s="136" t="str">
        <f ca="1">IF(B654="","",#REF!)</f>
        <v/>
      </c>
      <c r="K654" s="136" t="str">
        <f ca="1">IF(B654="","",#REF!)</f>
        <v/>
      </c>
      <c r="L654" s="136" t="str">
        <f ca="1">IF(C654="","",#REF!)</f>
        <v/>
      </c>
    </row>
    <row r="655" spans="1:12">
      <c r="A655" s="112">
        <v>644</v>
      </c>
      <c r="B655" s="134" t="str">
        <f t="shared" ca="1" si="30"/>
        <v/>
      </c>
      <c r="C655" s="109" t="str">
        <f t="shared" ca="1" si="31"/>
        <v/>
      </c>
      <c r="D655" s="101" t="str">
        <f ca="1">IF(ISERROR(OFFSET('HARGA SATUAN'!$D$6,MATCH(C655,'HARGA SATUAN'!$C$7:$C$1492,0),0)),"",OFFSET('HARGA SATUAN'!$D$6,MATCH(C655,'HARGA SATUAN'!$C$7:$C$1492,0),0))</f>
        <v/>
      </c>
      <c r="E655" s="101">
        <f ca="1">IF(B655="+","Unit",IF(ISERROR(OFFSET('HARGA SATUAN'!$E$6,MATCH(C655,'HARGA SATUAN'!$C$7:$C$1492,0),0)),"",OFFSET('HARGA SATUAN'!$E$6,MATCH(C655,'HARGA SATUAN'!$C$7:$C$1492,0),0)))</f>
        <v>0</v>
      </c>
      <c r="F655" s="138" t="str">
        <f t="shared" ca="1" si="32"/>
        <v/>
      </c>
      <c r="G655" s="41">
        <f ca="1">IF(ISERROR(OFFSET('HARGA SATUAN'!$I$6,MATCH(C655,'HARGA SATUAN'!$C$7:$C$1492,0),0)),"",OFFSET('HARGA SATUAN'!$I$6,MATCH(C655,'HARGA SATUAN'!$C$7:$C$1492,0),0))</f>
        <v>0</v>
      </c>
      <c r="H655" s="136" t="str">
        <f ca="1">IF(B655="","",#REF!)</f>
        <v/>
      </c>
      <c r="I655" s="136" t="str">
        <f ca="1">IF(B655="","",#REF!)</f>
        <v/>
      </c>
      <c r="J655" s="136" t="str">
        <f ca="1">IF(B655="","",#REF!)</f>
        <v/>
      </c>
      <c r="K655" s="136" t="str">
        <f ca="1">IF(B655="","",#REF!)</f>
        <v/>
      </c>
      <c r="L655" s="136" t="str">
        <f ca="1">IF(C655="","",#REF!)</f>
        <v/>
      </c>
    </row>
    <row r="656" spans="1:12">
      <c r="A656" s="112">
        <v>645</v>
      </c>
      <c r="B656" s="134" t="str">
        <f t="shared" ca="1" si="30"/>
        <v/>
      </c>
      <c r="C656" s="109" t="str">
        <f t="shared" ca="1" si="31"/>
        <v/>
      </c>
      <c r="D656" s="101" t="str">
        <f ca="1">IF(ISERROR(OFFSET('HARGA SATUAN'!$D$6,MATCH(C656,'HARGA SATUAN'!$C$7:$C$1492,0),0)),"",OFFSET('HARGA SATUAN'!$D$6,MATCH(C656,'HARGA SATUAN'!$C$7:$C$1492,0),0))</f>
        <v/>
      </c>
      <c r="E656" s="101">
        <f ca="1">IF(B656="+","Unit",IF(ISERROR(OFFSET('HARGA SATUAN'!$E$6,MATCH(C656,'HARGA SATUAN'!$C$7:$C$1492,0),0)),"",OFFSET('HARGA SATUAN'!$E$6,MATCH(C656,'HARGA SATUAN'!$C$7:$C$1492,0),0)))</f>
        <v>0</v>
      </c>
      <c r="F656" s="138" t="str">
        <f t="shared" ca="1" si="32"/>
        <v/>
      </c>
      <c r="G656" s="41">
        <f ca="1">IF(ISERROR(OFFSET('HARGA SATUAN'!$I$6,MATCH(C656,'HARGA SATUAN'!$C$7:$C$1492,0),0)),"",OFFSET('HARGA SATUAN'!$I$6,MATCH(C656,'HARGA SATUAN'!$C$7:$C$1492,0),0))</f>
        <v>0</v>
      </c>
      <c r="H656" s="136" t="str">
        <f ca="1">IF(B656="","",#REF!)</f>
        <v/>
      </c>
      <c r="I656" s="136" t="str">
        <f ca="1">IF(B656="","",#REF!)</f>
        <v/>
      </c>
      <c r="J656" s="136" t="str">
        <f ca="1">IF(B656="","",#REF!)</f>
        <v/>
      </c>
      <c r="K656" s="136" t="str">
        <f ca="1">IF(B656="","",#REF!)</f>
        <v/>
      </c>
      <c r="L656" s="136" t="str">
        <f ca="1">IF(C656="","",#REF!)</f>
        <v/>
      </c>
    </row>
    <row r="657" spans="1:12">
      <c r="A657" s="112">
        <v>646</v>
      </c>
      <c r="B657" s="134" t="str">
        <f t="shared" ca="1" si="30"/>
        <v/>
      </c>
      <c r="C657" s="109" t="str">
        <f t="shared" ca="1" si="31"/>
        <v/>
      </c>
      <c r="D657" s="101" t="str">
        <f ca="1">IF(ISERROR(OFFSET('HARGA SATUAN'!$D$6,MATCH(C657,'HARGA SATUAN'!$C$7:$C$1492,0),0)),"",OFFSET('HARGA SATUAN'!$D$6,MATCH(C657,'HARGA SATUAN'!$C$7:$C$1492,0),0))</f>
        <v/>
      </c>
      <c r="E657" s="101">
        <f ca="1">IF(B657="+","Unit",IF(ISERROR(OFFSET('HARGA SATUAN'!$E$6,MATCH(C657,'HARGA SATUAN'!$C$7:$C$1492,0),0)),"",OFFSET('HARGA SATUAN'!$E$6,MATCH(C657,'HARGA SATUAN'!$C$7:$C$1492,0),0)))</f>
        <v>0</v>
      </c>
      <c r="F657" s="138" t="str">
        <f t="shared" ca="1" si="32"/>
        <v/>
      </c>
      <c r="G657" s="41">
        <f ca="1">IF(ISERROR(OFFSET('HARGA SATUAN'!$I$6,MATCH(C657,'HARGA SATUAN'!$C$7:$C$1492,0),0)),"",OFFSET('HARGA SATUAN'!$I$6,MATCH(C657,'HARGA SATUAN'!$C$7:$C$1492,0),0))</f>
        <v>0</v>
      </c>
      <c r="H657" s="136" t="str">
        <f ca="1">IF(B657="","",#REF!)</f>
        <v/>
      </c>
      <c r="I657" s="136" t="str">
        <f ca="1">IF(B657="","",#REF!)</f>
        <v/>
      </c>
      <c r="J657" s="136" t="str">
        <f ca="1">IF(B657="","",#REF!)</f>
        <v/>
      </c>
      <c r="K657" s="136" t="str">
        <f ca="1">IF(B657="","",#REF!)</f>
        <v/>
      </c>
      <c r="L657" s="136" t="str">
        <f ca="1">IF(C657="","",#REF!)</f>
        <v/>
      </c>
    </row>
    <row r="658" spans="1:12">
      <c r="A658" s="112">
        <v>647</v>
      </c>
      <c r="B658" s="134" t="str">
        <f t="shared" ca="1" si="30"/>
        <v/>
      </c>
      <c r="C658" s="109" t="str">
        <f t="shared" ca="1" si="31"/>
        <v/>
      </c>
      <c r="D658" s="101" t="str">
        <f ca="1">IF(ISERROR(OFFSET('HARGA SATUAN'!$D$6,MATCH(C658,'HARGA SATUAN'!$C$7:$C$1492,0),0)),"",OFFSET('HARGA SATUAN'!$D$6,MATCH(C658,'HARGA SATUAN'!$C$7:$C$1492,0),0))</f>
        <v/>
      </c>
      <c r="E658" s="101">
        <f ca="1">IF(B658="+","Unit",IF(ISERROR(OFFSET('HARGA SATUAN'!$E$6,MATCH(C658,'HARGA SATUAN'!$C$7:$C$1492,0),0)),"",OFFSET('HARGA SATUAN'!$E$6,MATCH(C658,'HARGA SATUAN'!$C$7:$C$1492,0),0)))</f>
        <v>0</v>
      </c>
      <c r="F658" s="138" t="str">
        <f t="shared" ca="1" si="32"/>
        <v/>
      </c>
      <c r="G658" s="41">
        <f ca="1">IF(ISERROR(OFFSET('HARGA SATUAN'!$I$6,MATCH(C658,'HARGA SATUAN'!$C$7:$C$1492,0),0)),"",OFFSET('HARGA SATUAN'!$I$6,MATCH(C658,'HARGA SATUAN'!$C$7:$C$1492,0),0))</f>
        <v>0</v>
      </c>
      <c r="H658" s="136" t="str">
        <f ca="1">IF(B658="","",#REF!)</f>
        <v/>
      </c>
      <c r="I658" s="136" t="str">
        <f ca="1">IF(B658="","",#REF!)</f>
        <v/>
      </c>
      <c r="J658" s="136" t="str">
        <f ca="1">IF(B658="","",#REF!)</f>
        <v/>
      </c>
      <c r="K658" s="136" t="str">
        <f ca="1">IF(B658="","",#REF!)</f>
        <v/>
      </c>
      <c r="L658" s="136" t="str">
        <f ca="1">IF(C658="","",#REF!)</f>
        <v/>
      </c>
    </row>
    <row r="659" spans="1:12">
      <c r="A659" s="112">
        <v>648</v>
      </c>
      <c r="B659" s="134" t="str">
        <f t="shared" ca="1" si="30"/>
        <v/>
      </c>
      <c r="C659" s="109" t="str">
        <f t="shared" ca="1" si="31"/>
        <v/>
      </c>
      <c r="D659" s="101" t="str">
        <f ca="1">IF(ISERROR(OFFSET('HARGA SATUAN'!$D$6,MATCH(C659,'HARGA SATUAN'!$C$7:$C$1492,0),0)),"",OFFSET('HARGA SATUAN'!$D$6,MATCH(C659,'HARGA SATUAN'!$C$7:$C$1492,0),0))</f>
        <v/>
      </c>
      <c r="E659" s="101">
        <f ca="1">IF(B659="+","Unit",IF(ISERROR(OFFSET('HARGA SATUAN'!$E$6,MATCH(C659,'HARGA SATUAN'!$C$7:$C$1492,0),0)),"",OFFSET('HARGA SATUAN'!$E$6,MATCH(C659,'HARGA SATUAN'!$C$7:$C$1492,0),0)))</f>
        <v>0</v>
      </c>
      <c r="F659" s="138" t="str">
        <f t="shared" ca="1" si="32"/>
        <v/>
      </c>
      <c r="G659" s="41">
        <f ca="1">IF(ISERROR(OFFSET('HARGA SATUAN'!$I$6,MATCH(C659,'HARGA SATUAN'!$C$7:$C$1492,0),0)),"",OFFSET('HARGA SATUAN'!$I$6,MATCH(C659,'HARGA SATUAN'!$C$7:$C$1492,0),0))</f>
        <v>0</v>
      </c>
      <c r="H659" s="136" t="str">
        <f ca="1">IF(B659="","",#REF!)</f>
        <v/>
      </c>
      <c r="I659" s="136" t="str">
        <f ca="1">IF(B659="","",#REF!)</f>
        <v/>
      </c>
      <c r="J659" s="136" t="str">
        <f ca="1">IF(B659="","",#REF!)</f>
        <v/>
      </c>
      <c r="K659" s="136" t="str">
        <f ca="1">IF(B659="","",#REF!)</f>
        <v/>
      </c>
      <c r="L659" s="136" t="str">
        <f ca="1">IF(C659="","",#REF!)</f>
        <v/>
      </c>
    </row>
    <row r="660" spans="1:12">
      <c r="A660" s="112">
        <v>649</v>
      </c>
      <c r="B660" s="134" t="str">
        <f t="shared" ca="1" si="30"/>
        <v/>
      </c>
      <c r="C660" s="109" t="str">
        <f t="shared" ca="1" si="31"/>
        <v/>
      </c>
      <c r="D660" s="101" t="str">
        <f ca="1">IF(ISERROR(OFFSET('HARGA SATUAN'!$D$6,MATCH(C660,'HARGA SATUAN'!$C$7:$C$1492,0),0)),"",OFFSET('HARGA SATUAN'!$D$6,MATCH(C660,'HARGA SATUAN'!$C$7:$C$1492,0),0))</f>
        <v/>
      </c>
      <c r="E660" s="101">
        <f ca="1">IF(B660="+","Unit",IF(ISERROR(OFFSET('HARGA SATUAN'!$E$6,MATCH(C660,'HARGA SATUAN'!$C$7:$C$1492,0),0)),"",OFFSET('HARGA SATUAN'!$E$6,MATCH(C660,'HARGA SATUAN'!$C$7:$C$1492,0),0)))</f>
        <v>0</v>
      </c>
      <c r="F660" s="138" t="str">
        <f t="shared" ca="1" si="32"/>
        <v/>
      </c>
      <c r="G660" s="41">
        <f ca="1">IF(ISERROR(OFFSET('HARGA SATUAN'!$I$6,MATCH(C660,'HARGA SATUAN'!$C$7:$C$1492,0),0)),"",OFFSET('HARGA SATUAN'!$I$6,MATCH(C660,'HARGA SATUAN'!$C$7:$C$1492,0),0))</f>
        <v>0</v>
      </c>
      <c r="H660" s="136" t="str">
        <f ca="1">IF(B660="","",#REF!)</f>
        <v/>
      </c>
      <c r="I660" s="136" t="str">
        <f ca="1">IF(B660="","",#REF!)</f>
        <v/>
      </c>
      <c r="J660" s="136" t="str">
        <f ca="1">IF(B660="","",#REF!)</f>
        <v/>
      </c>
      <c r="K660" s="136" t="str">
        <f ca="1">IF(B660="","",#REF!)</f>
        <v/>
      </c>
      <c r="L660" s="136" t="str">
        <f ca="1">IF(C660="","",#REF!)</f>
        <v/>
      </c>
    </row>
    <row r="661" spans="1:12">
      <c r="A661" s="112">
        <v>650</v>
      </c>
      <c r="B661" s="134" t="str">
        <f t="shared" ca="1" si="30"/>
        <v/>
      </c>
      <c r="C661" s="109" t="str">
        <f t="shared" ca="1" si="31"/>
        <v/>
      </c>
      <c r="D661" s="101" t="str">
        <f ca="1">IF(ISERROR(OFFSET('HARGA SATUAN'!$D$6,MATCH(C661,'HARGA SATUAN'!$C$7:$C$1492,0),0)),"",OFFSET('HARGA SATUAN'!$D$6,MATCH(C661,'HARGA SATUAN'!$C$7:$C$1492,0),0))</f>
        <v/>
      </c>
      <c r="E661" s="101">
        <f ca="1">IF(B661="+","Unit",IF(ISERROR(OFFSET('HARGA SATUAN'!$E$6,MATCH(C661,'HARGA SATUAN'!$C$7:$C$1492,0),0)),"",OFFSET('HARGA SATUAN'!$E$6,MATCH(C661,'HARGA SATUAN'!$C$7:$C$1492,0),0)))</f>
        <v>0</v>
      </c>
      <c r="F661" s="138" t="str">
        <f t="shared" ca="1" si="32"/>
        <v/>
      </c>
      <c r="G661" s="41">
        <f ca="1">IF(ISERROR(OFFSET('HARGA SATUAN'!$I$6,MATCH(C661,'HARGA SATUAN'!$C$7:$C$1492,0),0)),"",OFFSET('HARGA SATUAN'!$I$6,MATCH(C661,'HARGA SATUAN'!$C$7:$C$1492,0),0))</f>
        <v>0</v>
      </c>
      <c r="H661" s="136" t="str">
        <f ca="1">IF(B661="","",#REF!)</f>
        <v/>
      </c>
      <c r="I661" s="136" t="str">
        <f ca="1">IF(B661="","",#REF!)</f>
        <v/>
      </c>
      <c r="J661" s="136" t="str">
        <f ca="1">IF(B661="","",#REF!)</f>
        <v/>
      </c>
      <c r="K661" s="136" t="str">
        <f ca="1">IF(B661="","",#REF!)</f>
        <v/>
      </c>
      <c r="L661" s="136" t="str">
        <f ca="1">IF(C661="","",#REF!)</f>
        <v/>
      </c>
    </row>
    <row r="662" spans="1:12">
      <c r="A662" s="112">
        <v>651</v>
      </c>
      <c r="B662" s="134" t="str">
        <f t="shared" ca="1" si="30"/>
        <v/>
      </c>
      <c r="C662" s="109" t="str">
        <f t="shared" ca="1" si="31"/>
        <v/>
      </c>
      <c r="D662" s="101" t="str">
        <f ca="1">IF(ISERROR(OFFSET('HARGA SATUAN'!$D$6,MATCH(C662,'HARGA SATUAN'!$C$7:$C$1492,0),0)),"",OFFSET('HARGA SATUAN'!$D$6,MATCH(C662,'HARGA SATUAN'!$C$7:$C$1492,0),0))</f>
        <v/>
      </c>
      <c r="E662" s="101">
        <f ca="1">IF(B662="+","Unit",IF(ISERROR(OFFSET('HARGA SATUAN'!$E$6,MATCH(C662,'HARGA SATUAN'!$C$7:$C$1492,0),0)),"",OFFSET('HARGA SATUAN'!$E$6,MATCH(C662,'HARGA SATUAN'!$C$7:$C$1492,0),0)))</f>
        <v>0</v>
      </c>
      <c r="F662" s="138" t="str">
        <f t="shared" ca="1" si="32"/>
        <v/>
      </c>
      <c r="G662" s="41">
        <f ca="1">IF(ISERROR(OFFSET('HARGA SATUAN'!$I$6,MATCH(C662,'HARGA SATUAN'!$C$7:$C$1492,0),0)),"",OFFSET('HARGA SATUAN'!$I$6,MATCH(C662,'HARGA SATUAN'!$C$7:$C$1492,0),0))</f>
        <v>0</v>
      </c>
      <c r="H662" s="136" t="str">
        <f ca="1">IF(B662="","",#REF!)</f>
        <v/>
      </c>
      <c r="I662" s="136" t="str">
        <f ca="1">IF(B662="","",#REF!)</f>
        <v/>
      </c>
      <c r="J662" s="136" t="str">
        <f ca="1">IF(B662="","",#REF!)</f>
        <v/>
      </c>
      <c r="K662" s="136" t="str">
        <f ca="1">IF(B662="","",#REF!)</f>
        <v/>
      </c>
      <c r="L662" s="136" t="str">
        <f ca="1">IF(C662="","",#REF!)</f>
        <v/>
      </c>
    </row>
    <row r="663" spans="1:12">
      <c r="A663" s="112">
        <v>652</v>
      </c>
      <c r="B663" s="134" t="str">
        <f t="shared" ca="1" si="30"/>
        <v/>
      </c>
      <c r="C663" s="109" t="str">
        <f t="shared" ca="1" si="31"/>
        <v/>
      </c>
      <c r="D663" s="101" t="str">
        <f ca="1">IF(ISERROR(OFFSET('HARGA SATUAN'!$D$6,MATCH(C663,'HARGA SATUAN'!$C$7:$C$1492,0),0)),"",OFFSET('HARGA SATUAN'!$D$6,MATCH(C663,'HARGA SATUAN'!$C$7:$C$1492,0),0))</f>
        <v/>
      </c>
      <c r="E663" s="101">
        <f ca="1">IF(B663="+","Unit",IF(ISERROR(OFFSET('HARGA SATUAN'!$E$6,MATCH(C663,'HARGA SATUAN'!$C$7:$C$1492,0),0)),"",OFFSET('HARGA SATUAN'!$E$6,MATCH(C663,'HARGA SATUAN'!$C$7:$C$1492,0),0)))</f>
        <v>0</v>
      </c>
      <c r="F663" s="138" t="str">
        <f t="shared" ca="1" si="32"/>
        <v/>
      </c>
      <c r="G663" s="41">
        <f ca="1">IF(ISERROR(OFFSET('HARGA SATUAN'!$I$6,MATCH(C663,'HARGA SATUAN'!$C$7:$C$1492,0),0)),"",OFFSET('HARGA SATUAN'!$I$6,MATCH(C663,'HARGA SATUAN'!$C$7:$C$1492,0),0))</f>
        <v>0</v>
      </c>
      <c r="H663" s="136" t="str">
        <f ca="1">IF(B663="","",#REF!)</f>
        <v/>
      </c>
      <c r="I663" s="136" t="str">
        <f ca="1">IF(B663="","",#REF!)</f>
        <v/>
      </c>
      <c r="J663" s="136" t="str">
        <f ca="1">IF(B663="","",#REF!)</f>
        <v/>
      </c>
      <c r="K663" s="136" t="str">
        <f ca="1">IF(B663="","",#REF!)</f>
        <v/>
      </c>
      <c r="L663" s="136" t="str">
        <f ca="1">IF(C663="","",#REF!)</f>
        <v/>
      </c>
    </row>
    <row r="664" spans="1:12">
      <c r="A664" s="112">
        <v>653</v>
      </c>
      <c r="B664" s="134" t="str">
        <f t="shared" ca="1" si="30"/>
        <v/>
      </c>
      <c r="C664" s="109" t="str">
        <f t="shared" ca="1" si="31"/>
        <v/>
      </c>
      <c r="D664" s="101" t="str">
        <f ca="1">IF(ISERROR(OFFSET('HARGA SATUAN'!$D$6,MATCH(C664,'HARGA SATUAN'!$C$7:$C$1492,0),0)),"",OFFSET('HARGA SATUAN'!$D$6,MATCH(C664,'HARGA SATUAN'!$C$7:$C$1492,0),0))</f>
        <v/>
      </c>
      <c r="E664" s="101">
        <f ca="1">IF(B664="+","Unit",IF(ISERROR(OFFSET('HARGA SATUAN'!$E$6,MATCH(C664,'HARGA SATUAN'!$C$7:$C$1492,0),0)),"",OFFSET('HARGA SATUAN'!$E$6,MATCH(C664,'HARGA SATUAN'!$C$7:$C$1492,0),0)))</f>
        <v>0</v>
      </c>
      <c r="F664" s="138" t="str">
        <f t="shared" ca="1" si="32"/>
        <v/>
      </c>
      <c r="G664" s="41">
        <f ca="1">IF(ISERROR(OFFSET('HARGA SATUAN'!$I$6,MATCH(C664,'HARGA SATUAN'!$C$7:$C$1492,0),0)),"",OFFSET('HARGA SATUAN'!$I$6,MATCH(C664,'HARGA SATUAN'!$C$7:$C$1492,0),0))</f>
        <v>0</v>
      </c>
      <c r="H664" s="136" t="str">
        <f ca="1">IF(B664="","",#REF!)</f>
        <v/>
      </c>
      <c r="I664" s="136" t="str">
        <f ca="1">IF(B664="","",#REF!)</f>
        <v/>
      </c>
      <c r="J664" s="136" t="str">
        <f ca="1">IF(B664="","",#REF!)</f>
        <v/>
      </c>
      <c r="K664" s="136" t="str">
        <f ca="1">IF(B664="","",#REF!)</f>
        <v/>
      </c>
      <c r="L664" s="136" t="str">
        <f ca="1">IF(C664="","",#REF!)</f>
        <v/>
      </c>
    </row>
    <row r="665" spans="1:12">
      <c r="A665" s="112">
        <v>654</v>
      </c>
      <c r="B665" s="134" t="str">
        <f t="shared" ca="1" si="30"/>
        <v/>
      </c>
      <c r="C665" s="109" t="str">
        <f t="shared" ca="1" si="31"/>
        <v/>
      </c>
      <c r="D665" s="101" t="str">
        <f ca="1">IF(ISERROR(OFFSET('HARGA SATUAN'!$D$6,MATCH(C665,'HARGA SATUAN'!$C$7:$C$1492,0),0)),"",OFFSET('HARGA SATUAN'!$D$6,MATCH(C665,'HARGA SATUAN'!$C$7:$C$1492,0),0))</f>
        <v/>
      </c>
      <c r="E665" s="101">
        <f ca="1">IF(B665="+","Unit",IF(ISERROR(OFFSET('HARGA SATUAN'!$E$6,MATCH(C665,'HARGA SATUAN'!$C$7:$C$1492,0),0)),"",OFFSET('HARGA SATUAN'!$E$6,MATCH(C665,'HARGA SATUAN'!$C$7:$C$1492,0),0)))</f>
        <v>0</v>
      </c>
      <c r="F665" s="138" t="str">
        <f t="shared" ca="1" si="32"/>
        <v/>
      </c>
      <c r="G665" s="41">
        <f ca="1">IF(ISERROR(OFFSET('HARGA SATUAN'!$I$6,MATCH(C665,'HARGA SATUAN'!$C$7:$C$1492,0),0)),"",OFFSET('HARGA SATUAN'!$I$6,MATCH(C665,'HARGA SATUAN'!$C$7:$C$1492,0),0))</f>
        <v>0</v>
      </c>
      <c r="H665" s="136" t="str">
        <f ca="1">IF(B665="","",#REF!)</f>
        <v/>
      </c>
      <c r="I665" s="136" t="str">
        <f ca="1">IF(B665="","",#REF!)</f>
        <v/>
      </c>
      <c r="J665" s="136" t="str">
        <f ca="1">IF(B665="","",#REF!)</f>
        <v/>
      </c>
      <c r="K665" s="136" t="str">
        <f ca="1">IF(B665="","",#REF!)</f>
        <v/>
      </c>
      <c r="L665" s="136" t="str">
        <f ca="1">IF(C665="","",#REF!)</f>
        <v/>
      </c>
    </row>
    <row r="666" spans="1:12">
      <c r="A666" s="112">
        <v>655</v>
      </c>
      <c r="B666" s="134" t="str">
        <f t="shared" ca="1" si="30"/>
        <v/>
      </c>
      <c r="C666" s="109" t="str">
        <f t="shared" ca="1" si="31"/>
        <v/>
      </c>
      <c r="D666" s="101" t="str">
        <f ca="1">IF(ISERROR(OFFSET('HARGA SATUAN'!$D$6,MATCH(C666,'HARGA SATUAN'!$C$7:$C$1492,0),0)),"",OFFSET('HARGA SATUAN'!$D$6,MATCH(C666,'HARGA SATUAN'!$C$7:$C$1492,0),0))</f>
        <v/>
      </c>
      <c r="E666" s="101">
        <f ca="1">IF(B666="+","Unit",IF(ISERROR(OFFSET('HARGA SATUAN'!$E$6,MATCH(C666,'HARGA SATUAN'!$C$7:$C$1492,0),0)),"",OFFSET('HARGA SATUAN'!$E$6,MATCH(C666,'HARGA SATUAN'!$C$7:$C$1492,0),0)))</f>
        <v>0</v>
      </c>
      <c r="F666" s="138" t="str">
        <f t="shared" ca="1" si="32"/>
        <v/>
      </c>
      <c r="G666" s="41">
        <f ca="1">IF(ISERROR(OFFSET('HARGA SATUAN'!$I$6,MATCH(C666,'HARGA SATUAN'!$C$7:$C$1492,0),0)),"",OFFSET('HARGA SATUAN'!$I$6,MATCH(C666,'HARGA SATUAN'!$C$7:$C$1492,0),0))</f>
        <v>0</v>
      </c>
      <c r="H666" s="136" t="str">
        <f ca="1">IF(B666="","",#REF!)</f>
        <v/>
      </c>
      <c r="I666" s="136" t="str">
        <f ca="1">IF(B666="","",#REF!)</f>
        <v/>
      </c>
      <c r="J666" s="136" t="str">
        <f ca="1">IF(B666="","",#REF!)</f>
        <v/>
      </c>
      <c r="K666" s="136" t="str">
        <f ca="1">IF(B666="","",#REF!)</f>
        <v/>
      </c>
      <c r="L666" s="136" t="str">
        <f ca="1">IF(C666="","",#REF!)</f>
        <v/>
      </c>
    </row>
    <row r="667" spans="1:12">
      <c r="A667" s="112">
        <v>656</v>
      </c>
      <c r="B667" s="134" t="str">
        <f t="shared" ca="1" si="30"/>
        <v/>
      </c>
      <c r="C667" s="109" t="str">
        <f t="shared" ca="1" si="31"/>
        <v/>
      </c>
      <c r="D667" s="101" t="str">
        <f ca="1">IF(ISERROR(OFFSET('HARGA SATUAN'!$D$6,MATCH(C667,'HARGA SATUAN'!$C$7:$C$1492,0),0)),"",OFFSET('HARGA SATUAN'!$D$6,MATCH(C667,'HARGA SATUAN'!$C$7:$C$1492,0),0))</f>
        <v/>
      </c>
      <c r="E667" s="101">
        <f ca="1">IF(B667="+","Unit",IF(ISERROR(OFFSET('HARGA SATUAN'!$E$6,MATCH(C667,'HARGA SATUAN'!$C$7:$C$1492,0),0)),"",OFFSET('HARGA SATUAN'!$E$6,MATCH(C667,'HARGA SATUAN'!$C$7:$C$1492,0),0)))</f>
        <v>0</v>
      </c>
      <c r="F667" s="138" t="str">
        <f t="shared" ca="1" si="32"/>
        <v/>
      </c>
      <c r="G667" s="41">
        <f ca="1">IF(ISERROR(OFFSET('HARGA SATUAN'!$I$6,MATCH(C667,'HARGA SATUAN'!$C$7:$C$1492,0),0)),"",OFFSET('HARGA SATUAN'!$I$6,MATCH(C667,'HARGA SATUAN'!$C$7:$C$1492,0),0))</f>
        <v>0</v>
      </c>
      <c r="H667" s="136" t="str">
        <f ca="1">IF(B667="","",#REF!)</f>
        <v/>
      </c>
      <c r="I667" s="136" t="str">
        <f ca="1">IF(B667="","",#REF!)</f>
        <v/>
      </c>
      <c r="J667" s="136" t="str">
        <f ca="1">IF(B667="","",#REF!)</f>
        <v/>
      </c>
      <c r="K667" s="136" t="str">
        <f ca="1">IF(B667="","",#REF!)</f>
        <v/>
      </c>
      <c r="L667" s="136" t="str">
        <f ca="1">IF(C667="","",#REF!)</f>
        <v/>
      </c>
    </row>
    <row r="668" spans="1:12">
      <c r="A668" s="112">
        <v>657</v>
      </c>
      <c r="B668" s="134" t="str">
        <f t="shared" ca="1" si="30"/>
        <v/>
      </c>
      <c r="C668" s="109" t="str">
        <f t="shared" ca="1" si="31"/>
        <v/>
      </c>
      <c r="D668" s="101" t="str">
        <f ca="1">IF(ISERROR(OFFSET('HARGA SATUAN'!$D$6,MATCH(C668,'HARGA SATUAN'!$C$7:$C$1492,0),0)),"",OFFSET('HARGA SATUAN'!$D$6,MATCH(C668,'HARGA SATUAN'!$C$7:$C$1492,0),0))</f>
        <v/>
      </c>
      <c r="E668" s="101">
        <f ca="1">IF(B668="+","Unit",IF(ISERROR(OFFSET('HARGA SATUAN'!$E$6,MATCH(C668,'HARGA SATUAN'!$C$7:$C$1492,0),0)),"",OFFSET('HARGA SATUAN'!$E$6,MATCH(C668,'HARGA SATUAN'!$C$7:$C$1492,0),0)))</f>
        <v>0</v>
      </c>
      <c r="F668" s="138" t="str">
        <f t="shared" ca="1" si="32"/>
        <v/>
      </c>
      <c r="G668" s="41">
        <f ca="1">IF(ISERROR(OFFSET('HARGA SATUAN'!$I$6,MATCH(C668,'HARGA SATUAN'!$C$7:$C$1492,0),0)),"",OFFSET('HARGA SATUAN'!$I$6,MATCH(C668,'HARGA SATUAN'!$C$7:$C$1492,0),0))</f>
        <v>0</v>
      </c>
      <c r="H668" s="136" t="str">
        <f ca="1">IF(B668="","",#REF!)</f>
        <v/>
      </c>
      <c r="I668" s="136" t="str">
        <f ca="1">IF(B668="","",#REF!)</f>
        <v/>
      </c>
      <c r="J668" s="136" t="str">
        <f ca="1">IF(B668="","",#REF!)</f>
        <v/>
      </c>
      <c r="K668" s="136" t="str">
        <f ca="1">IF(B668="","",#REF!)</f>
        <v/>
      </c>
      <c r="L668" s="136" t="str">
        <f ca="1">IF(C668="","",#REF!)</f>
        <v/>
      </c>
    </row>
    <row r="669" spans="1:12">
      <c r="A669" s="112">
        <v>658</v>
      </c>
      <c r="B669" s="134" t="str">
        <f t="shared" ca="1" si="30"/>
        <v/>
      </c>
      <c r="C669" s="109" t="str">
        <f t="shared" ca="1" si="31"/>
        <v/>
      </c>
      <c r="D669" s="101" t="str">
        <f ca="1">IF(ISERROR(OFFSET('HARGA SATUAN'!$D$6,MATCH(C669,'HARGA SATUAN'!$C$7:$C$1492,0),0)),"",OFFSET('HARGA SATUAN'!$D$6,MATCH(C669,'HARGA SATUAN'!$C$7:$C$1492,0),0))</f>
        <v/>
      </c>
      <c r="E669" s="101">
        <f ca="1">IF(B669="+","Unit",IF(ISERROR(OFFSET('HARGA SATUAN'!$E$6,MATCH(C669,'HARGA SATUAN'!$C$7:$C$1492,0),0)),"",OFFSET('HARGA SATUAN'!$E$6,MATCH(C669,'HARGA SATUAN'!$C$7:$C$1492,0),0)))</f>
        <v>0</v>
      </c>
      <c r="F669" s="138" t="str">
        <f t="shared" ca="1" si="32"/>
        <v/>
      </c>
      <c r="G669" s="41">
        <f ca="1">IF(ISERROR(OFFSET('HARGA SATUAN'!$I$6,MATCH(C669,'HARGA SATUAN'!$C$7:$C$1492,0),0)),"",OFFSET('HARGA SATUAN'!$I$6,MATCH(C669,'HARGA SATUAN'!$C$7:$C$1492,0),0))</f>
        <v>0</v>
      </c>
      <c r="H669" s="136" t="str">
        <f ca="1">IF(B669="","",#REF!)</f>
        <v/>
      </c>
      <c r="I669" s="136" t="str">
        <f ca="1">IF(B669="","",#REF!)</f>
        <v/>
      </c>
      <c r="J669" s="136" t="str">
        <f ca="1">IF(B669="","",#REF!)</f>
        <v/>
      </c>
      <c r="K669" s="136" t="str">
        <f ca="1">IF(B669="","",#REF!)</f>
        <v/>
      </c>
      <c r="L669" s="136" t="str">
        <f ca="1">IF(C669="","",#REF!)</f>
        <v/>
      </c>
    </row>
    <row r="670" spans="1:12">
      <c r="A670" s="112">
        <v>659</v>
      </c>
      <c r="B670" s="134" t="str">
        <f t="shared" ca="1" si="30"/>
        <v/>
      </c>
      <c r="C670" s="109" t="str">
        <f t="shared" ca="1" si="31"/>
        <v/>
      </c>
      <c r="D670" s="101" t="str">
        <f ca="1">IF(ISERROR(OFFSET('HARGA SATUAN'!$D$6,MATCH(C670,'HARGA SATUAN'!$C$7:$C$1492,0),0)),"",OFFSET('HARGA SATUAN'!$D$6,MATCH(C670,'HARGA SATUAN'!$C$7:$C$1492,0),0))</f>
        <v/>
      </c>
      <c r="E670" s="101">
        <f ca="1">IF(B670="+","Unit",IF(ISERROR(OFFSET('HARGA SATUAN'!$E$6,MATCH(C670,'HARGA SATUAN'!$C$7:$C$1492,0),0)),"",OFFSET('HARGA SATUAN'!$E$6,MATCH(C670,'HARGA SATUAN'!$C$7:$C$1492,0),0)))</f>
        <v>0</v>
      </c>
      <c r="F670" s="138" t="str">
        <f t="shared" ca="1" si="32"/>
        <v/>
      </c>
      <c r="G670" s="41">
        <f ca="1">IF(ISERROR(OFFSET('HARGA SATUAN'!$I$6,MATCH(C670,'HARGA SATUAN'!$C$7:$C$1492,0),0)),"",OFFSET('HARGA SATUAN'!$I$6,MATCH(C670,'HARGA SATUAN'!$C$7:$C$1492,0),0))</f>
        <v>0</v>
      </c>
      <c r="H670" s="136" t="str">
        <f ca="1">IF(B670="","",#REF!)</f>
        <v/>
      </c>
      <c r="I670" s="136" t="str">
        <f ca="1">IF(B670="","",#REF!)</f>
        <v/>
      </c>
      <c r="J670" s="136" t="str">
        <f ca="1">IF(B670="","",#REF!)</f>
        <v/>
      </c>
      <c r="K670" s="136" t="str">
        <f ca="1">IF(B670="","",#REF!)</f>
        <v/>
      </c>
      <c r="L670" s="136" t="str">
        <f ca="1">IF(C670="","",#REF!)</f>
        <v/>
      </c>
    </row>
    <row r="671" spans="1:12">
      <c r="A671" s="112">
        <v>660</v>
      </c>
      <c r="B671" s="134" t="str">
        <f t="shared" ca="1" si="30"/>
        <v/>
      </c>
      <c r="C671" s="109" t="str">
        <f t="shared" ca="1" si="31"/>
        <v/>
      </c>
      <c r="D671" s="101" t="str">
        <f ca="1">IF(ISERROR(OFFSET('HARGA SATUAN'!$D$6,MATCH(C671,'HARGA SATUAN'!$C$7:$C$1492,0),0)),"",OFFSET('HARGA SATUAN'!$D$6,MATCH(C671,'HARGA SATUAN'!$C$7:$C$1492,0),0))</f>
        <v/>
      </c>
      <c r="E671" s="101">
        <f ca="1">IF(B671="+","Unit",IF(ISERROR(OFFSET('HARGA SATUAN'!$E$6,MATCH(C671,'HARGA SATUAN'!$C$7:$C$1492,0),0)),"",OFFSET('HARGA SATUAN'!$E$6,MATCH(C671,'HARGA SATUAN'!$C$7:$C$1492,0),0)))</f>
        <v>0</v>
      </c>
      <c r="F671" s="138" t="str">
        <f t="shared" ca="1" si="32"/>
        <v/>
      </c>
      <c r="G671" s="41">
        <f ca="1">IF(ISERROR(OFFSET('HARGA SATUAN'!$I$6,MATCH(C671,'HARGA SATUAN'!$C$7:$C$1492,0),0)),"",OFFSET('HARGA SATUAN'!$I$6,MATCH(C671,'HARGA SATUAN'!$C$7:$C$1492,0),0))</f>
        <v>0</v>
      </c>
      <c r="H671" s="136" t="str">
        <f ca="1">IF(B671="","",#REF!)</f>
        <v/>
      </c>
      <c r="I671" s="136" t="str">
        <f ca="1">IF(B671="","",#REF!)</f>
        <v/>
      </c>
      <c r="J671" s="136" t="str">
        <f ca="1">IF(B671="","",#REF!)</f>
        <v/>
      </c>
      <c r="K671" s="136" t="str">
        <f ca="1">IF(B671="","",#REF!)</f>
        <v/>
      </c>
      <c r="L671" s="136" t="str">
        <f ca="1">IF(C671="","",#REF!)</f>
        <v/>
      </c>
    </row>
    <row r="672" spans="1:12">
      <c r="A672" s="112">
        <v>661</v>
      </c>
      <c r="B672" s="134" t="str">
        <f t="shared" ca="1" si="30"/>
        <v/>
      </c>
      <c r="C672" s="109" t="str">
        <f t="shared" ca="1" si="31"/>
        <v/>
      </c>
      <c r="D672" s="101" t="str">
        <f ca="1">IF(ISERROR(OFFSET('HARGA SATUAN'!$D$6,MATCH(C672,'HARGA SATUAN'!$C$7:$C$1492,0),0)),"",OFFSET('HARGA SATUAN'!$D$6,MATCH(C672,'HARGA SATUAN'!$C$7:$C$1492,0),0))</f>
        <v/>
      </c>
      <c r="E672" s="101">
        <f ca="1">IF(B672="+","Unit",IF(ISERROR(OFFSET('HARGA SATUAN'!$E$6,MATCH(C672,'HARGA SATUAN'!$C$7:$C$1492,0),0)),"",OFFSET('HARGA SATUAN'!$E$6,MATCH(C672,'HARGA SATUAN'!$C$7:$C$1492,0),0)))</f>
        <v>0</v>
      </c>
      <c r="F672" s="138" t="str">
        <f t="shared" ca="1" si="32"/>
        <v/>
      </c>
      <c r="G672" s="41">
        <f ca="1">IF(ISERROR(OFFSET('HARGA SATUAN'!$I$6,MATCH(C672,'HARGA SATUAN'!$C$7:$C$1492,0),0)),"",OFFSET('HARGA SATUAN'!$I$6,MATCH(C672,'HARGA SATUAN'!$C$7:$C$1492,0),0))</f>
        <v>0</v>
      </c>
      <c r="H672" s="136" t="str">
        <f ca="1">IF(B672="","",#REF!)</f>
        <v/>
      </c>
      <c r="I672" s="136" t="str">
        <f ca="1">IF(B672="","",#REF!)</f>
        <v/>
      </c>
      <c r="J672" s="136" t="str">
        <f ca="1">IF(B672="","",#REF!)</f>
        <v/>
      </c>
      <c r="K672" s="136" t="str">
        <f ca="1">IF(B672="","",#REF!)</f>
        <v/>
      </c>
      <c r="L672" s="136" t="str">
        <f ca="1">IF(C672="","",#REF!)</f>
        <v/>
      </c>
    </row>
    <row r="673" spans="1:12">
      <c r="A673" s="112">
        <v>662</v>
      </c>
      <c r="B673" s="134" t="str">
        <f t="shared" ca="1" si="30"/>
        <v/>
      </c>
      <c r="C673" s="109" t="str">
        <f t="shared" ca="1" si="31"/>
        <v/>
      </c>
      <c r="D673" s="101" t="str">
        <f ca="1">IF(ISERROR(OFFSET('HARGA SATUAN'!$D$6,MATCH(C673,'HARGA SATUAN'!$C$7:$C$1492,0),0)),"",OFFSET('HARGA SATUAN'!$D$6,MATCH(C673,'HARGA SATUAN'!$C$7:$C$1492,0),0))</f>
        <v/>
      </c>
      <c r="E673" s="101">
        <f ca="1">IF(B673="+","Unit",IF(ISERROR(OFFSET('HARGA SATUAN'!$E$6,MATCH(C673,'HARGA SATUAN'!$C$7:$C$1492,0),0)),"",OFFSET('HARGA SATUAN'!$E$6,MATCH(C673,'HARGA SATUAN'!$C$7:$C$1492,0),0)))</f>
        <v>0</v>
      </c>
      <c r="F673" s="138" t="str">
        <f t="shared" ca="1" si="32"/>
        <v/>
      </c>
      <c r="G673" s="41">
        <f ca="1">IF(ISERROR(OFFSET('HARGA SATUAN'!$I$6,MATCH(C673,'HARGA SATUAN'!$C$7:$C$1492,0),0)),"",OFFSET('HARGA SATUAN'!$I$6,MATCH(C673,'HARGA SATUAN'!$C$7:$C$1492,0),0))</f>
        <v>0</v>
      </c>
      <c r="H673" s="136" t="str">
        <f ca="1">IF(B673="","",#REF!)</f>
        <v/>
      </c>
      <c r="I673" s="136" t="str">
        <f ca="1">IF(B673="","",#REF!)</f>
        <v/>
      </c>
      <c r="J673" s="136" t="str">
        <f ca="1">IF(B673="","",#REF!)</f>
        <v/>
      </c>
      <c r="K673" s="136" t="str">
        <f ca="1">IF(B673="","",#REF!)</f>
        <v/>
      </c>
      <c r="L673" s="136" t="str">
        <f ca="1">IF(C673="","",#REF!)</f>
        <v/>
      </c>
    </row>
    <row r="674" spans="1:12">
      <c r="A674" s="112">
        <v>663</v>
      </c>
      <c r="B674" s="134" t="str">
        <f t="shared" ca="1" si="30"/>
        <v/>
      </c>
      <c r="C674" s="109" t="str">
        <f t="shared" ca="1" si="31"/>
        <v/>
      </c>
      <c r="D674" s="101" t="str">
        <f ca="1">IF(ISERROR(OFFSET('HARGA SATUAN'!$D$6,MATCH(C674,'HARGA SATUAN'!$C$7:$C$1492,0),0)),"",OFFSET('HARGA SATUAN'!$D$6,MATCH(C674,'HARGA SATUAN'!$C$7:$C$1492,0),0))</f>
        <v/>
      </c>
      <c r="E674" s="101">
        <f ca="1">IF(B674="+","Unit",IF(ISERROR(OFFSET('HARGA SATUAN'!$E$6,MATCH(C674,'HARGA SATUAN'!$C$7:$C$1492,0),0)),"",OFFSET('HARGA SATUAN'!$E$6,MATCH(C674,'HARGA SATUAN'!$C$7:$C$1492,0),0)))</f>
        <v>0</v>
      </c>
      <c r="F674" s="138" t="str">
        <f t="shared" ca="1" si="32"/>
        <v/>
      </c>
      <c r="G674" s="41">
        <f ca="1">IF(ISERROR(OFFSET('HARGA SATUAN'!$I$6,MATCH(C674,'HARGA SATUAN'!$C$7:$C$1492,0),0)),"",OFFSET('HARGA SATUAN'!$I$6,MATCH(C674,'HARGA SATUAN'!$C$7:$C$1492,0),0))</f>
        <v>0</v>
      </c>
      <c r="H674" s="136" t="str">
        <f ca="1">IF(B674="","",#REF!)</f>
        <v/>
      </c>
      <c r="I674" s="136" t="str">
        <f ca="1">IF(B674="","",#REF!)</f>
        <v/>
      </c>
      <c r="J674" s="136" t="str">
        <f ca="1">IF(B674="","",#REF!)</f>
        <v/>
      </c>
      <c r="K674" s="136" t="str">
        <f ca="1">IF(B674="","",#REF!)</f>
        <v/>
      </c>
      <c r="L674" s="136" t="str">
        <f ca="1">IF(C674="","",#REF!)</f>
        <v/>
      </c>
    </row>
    <row r="675" spans="1:12">
      <c r="A675" s="112">
        <v>664</v>
      </c>
      <c r="B675" s="134" t="str">
        <f t="shared" ca="1" si="30"/>
        <v/>
      </c>
      <c r="C675" s="109" t="str">
        <f t="shared" ca="1" si="31"/>
        <v/>
      </c>
      <c r="D675" s="101" t="str">
        <f ca="1">IF(ISERROR(OFFSET('HARGA SATUAN'!$D$6,MATCH(C675,'HARGA SATUAN'!$C$7:$C$1492,0),0)),"",OFFSET('HARGA SATUAN'!$D$6,MATCH(C675,'HARGA SATUAN'!$C$7:$C$1492,0),0))</f>
        <v/>
      </c>
      <c r="E675" s="101">
        <f ca="1">IF(B675="+","Unit",IF(ISERROR(OFFSET('HARGA SATUAN'!$E$6,MATCH(C675,'HARGA SATUAN'!$C$7:$C$1492,0),0)),"",OFFSET('HARGA SATUAN'!$E$6,MATCH(C675,'HARGA SATUAN'!$C$7:$C$1492,0),0)))</f>
        <v>0</v>
      </c>
      <c r="F675" s="138" t="str">
        <f t="shared" ca="1" si="32"/>
        <v/>
      </c>
      <c r="G675" s="41">
        <f ca="1">IF(ISERROR(OFFSET('HARGA SATUAN'!$I$6,MATCH(C675,'HARGA SATUAN'!$C$7:$C$1492,0),0)),"",OFFSET('HARGA SATUAN'!$I$6,MATCH(C675,'HARGA SATUAN'!$C$7:$C$1492,0),0))</f>
        <v>0</v>
      </c>
      <c r="H675" s="136" t="str">
        <f ca="1">IF(B675="","",#REF!)</f>
        <v/>
      </c>
      <c r="I675" s="136" t="str">
        <f ca="1">IF(B675="","",#REF!)</f>
        <v/>
      </c>
      <c r="J675" s="136" t="str">
        <f ca="1">IF(B675="","",#REF!)</f>
        <v/>
      </c>
      <c r="K675" s="136" t="str">
        <f ca="1">IF(B675="","",#REF!)</f>
        <v/>
      </c>
      <c r="L675" s="136" t="str">
        <f ca="1">IF(C675="","",#REF!)</f>
        <v/>
      </c>
    </row>
    <row r="676" spans="1:12">
      <c r="A676" s="112">
        <v>665</v>
      </c>
      <c r="B676" s="134" t="str">
        <f t="shared" ca="1" si="30"/>
        <v/>
      </c>
      <c r="C676" s="109" t="str">
        <f t="shared" ca="1" si="31"/>
        <v/>
      </c>
      <c r="D676" s="101" t="str">
        <f ca="1">IF(ISERROR(OFFSET('HARGA SATUAN'!$D$6,MATCH(C676,'HARGA SATUAN'!$C$7:$C$1492,0),0)),"",OFFSET('HARGA SATUAN'!$D$6,MATCH(C676,'HARGA SATUAN'!$C$7:$C$1492,0),0))</f>
        <v/>
      </c>
      <c r="E676" s="101">
        <f ca="1">IF(B676="+","Unit",IF(ISERROR(OFFSET('HARGA SATUAN'!$E$6,MATCH(C676,'HARGA SATUAN'!$C$7:$C$1492,0),0)),"",OFFSET('HARGA SATUAN'!$E$6,MATCH(C676,'HARGA SATUAN'!$C$7:$C$1492,0),0)))</f>
        <v>0</v>
      </c>
      <c r="F676" s="138" t="str">
        <f t="shared" ca="1" si="32"/>
        <v/>
      </c>
      <c r="G676" s="41">
        <f ca="1">IF(ISERROR(OFFSET('HARGA SATUAN'!$I$6,MATCH(C676,'HARGA SATUAN'!$C$7:$C$1492,0),0)),"",OFFSET('HARGA SATUAN'!$I$6,MATCH(C676,'HARGA SATUAN'!$C$7:$C$1492,0),0))</f>
        <v>0</v>
      </c>
      <c r="H676" s="136" t="str">
        <f ca="1">IF(B676="","",#REF!)</f>
        <v/>
      </c>
      <c r="I676" s="136" t="str">
        <f ca="1">IF(B676="","",#REF!)</f>
        <v/>
      </c>
      <c r="J676" s="136" t="str">
        <f ca="1">IF(B676="","",#REF!)</f>
        <v/>
      </c>
      <c r="K676" s="136" t="str">
        <f ca="1">IF(B676="","",#REF!)</f>
        <v/>
      </c>
      <c r="L676" s="136" t="str">
        <f ca="1">IF(C676="","",#REF!)</f>
        <v/>
      </c>
    </row>
    <row r="677" spans="1:12">
      <c r="A677" s="112">
        <v>666</v>
      </c>
      <c r="B677" s="134" t="str">
        <f t="shared" ca="1" si="30"/>
        <v/>
      </c>
      <c r="C677" s="109" t="str">
        <f t="shared" ca="1" si="31"/>
        <v/>
      </c>
      <c r="D677" s="101" t="str">
        <f ca="1">IF(ISERROR(OFFSET('HARGA SATUAN'!$D$6,MATCH(C677,'HARGA SATUAN'!$C$7:$C$1492,0),0)),"",OFFSET('HARGA SATUAN'!$D$6,MATCH(C677,'HARGA SATUAN'!$C$7:$C$1492,0),0))</f>
        <v/>
      </c>
      <c r="E677" s="101">
        <f ca="1">IF(B677="+","Unit",IF(ISERROR(OFFSET('HARGA SATUAN'!$E$6,MATCH(C677,'HARGA SATUAN'!$C$7:$C$1492,0),0)),"",OFFSET('HARGA SATUAN'!$E$6,MATCH(C677,'HARGA SATUAN'!$C$7:$C$1492,0),0)))</f>
        <v>0</v>
      </c>
      <c r="F677" s="138" t="str">
        <f t="shared" ca="1" si="32"/>
        <v/>
      </c>
      <c r="G677" s="41">
        <f ca="1">IF(ISERROR(OFFSET('HARGA SATUAN'!$I$6,MATCH(C677,'HARGA SATUAN'!$C$7:$C$1492,0),0)),"",OFFSET('HARGA SATUAN'!$I$6,MATCH(C677,'HARGA SATUAN'!$C$7:$C$1492,0),0))</f>
        <v>0</v>
      </c>
      <c r="H677" s="136" t="str">
        <f ca="1">IF(B677="","",#REF!)</f>
        <v/>
      </c>
      <c r="I677" s="136" t="str">
        <f ca="1">IF(B677="","",#REF!)</f>
        <v/>
      </c>
      <c r="J677" s="136" t="str">
        <f ca="1">IF(B677="","",#REF!)</f>
        <v/>
      </c>
      <c r="K677" s="136" t="str">
        <f ca="1">IF(B677="","",#REF!)</f>
        <v/>
      </c>
      <c r="L677" s="136" t="str">
        <f ca="1">IF(C677="","",#REF!)</f>
        <v/>
      </c>
    </row>
    <row r="678" spans="1:12">
      <c r="A678" s="112">
        <v>667</v>
      </c>
      <c r="B678" s="134" t="str">
        <f t="shared" ca="1" si="30"/>
        <v/>
      </c>
      <c r="C678" s="109" t="str">
        <f t="shared" ca="1" si="31"/>
        <v/>
      </c>
      <c r="D678" s="101" t="str">
        <f ca="1">IF(ISERROR(OFFSET('HARGA SATUAN'!$D$6,MATCH(C678,'HARGA SATUAN'!$C$7:$C$1492,0),0)),"",OFFSET('HARGA SATUAN'!$D$6,MATCH(C678,'HARGA SATUAN'!$C$7:$C$1492,0),0))</f>
        <v/>
      </c>
      <c r="E678" s="101">
        <f ca="1">IF(B678="+","Unit",IF(ISERROR(OFFSET('HARGA SATUAN'!$E$6,MATCH(C678,'HARGA SATUAN'!$C$7:$C$1492,0),0)),"",OFFSET('HARGA SATUAN'!$E$6,MATCH(C678,'HARGA SATUAN'!$C$7:$C$1492,0),0)))</f>
        <v>0</v>
      </c>
      <c r="F678" s="138" t="str">
        <f t="shared" ca="1" si="32"/>
        <v/>
      </c>
      <c r="G678" s="41">
        <f ca="1">IF(ISERROR(OFFSET('HARGA SATUAN'!$I$6,MATCH(C678,'HARGA SATUAN'!$C$7:$C$1492,0),0)),"",OFFSET('HARGA SATUAN'!$I$6,MATCH(C678,'HARGA SATUAN'!$C$7:$C$1492,0),0))</f>
        <v>0</v>
      </c>
      <c r="H678" s="136" t="str">
        <f ca="1">IF(B678="","",#REF!)</f>
        <v/>
      </c>
      <c r="I678" s="136" t="str">
        <f ca="1">IF(B678="","",#REF!)</f>
        <v/>
      </c>
      <c r="J678" s="136" t="str">
        <f ca="1">IF(B678="","",#REF!)</f>
        <v/>
      </c>
      <c r="K678" s="136" t="str">
        <f ca="1">IF(B678="","",#REF!)</f>
        <v/>
      </c>
      <c r="L678" s="136" t="str">
        <f ca="1">IF(C678="","",#REF!)</f>
        <v/>
      </c>
    </row>
    <row r="679" spans="1:12">
      <c r="A679" s="112">
        <v>668</v>
      </c>
      <c r="B679" s="134" t="str">
        <f t="shared" ca="1" si="30"/>
        <v/>
      </c>
      <c r="C679" s="109" t="str">
        <f t="shared" ca="1" si="31"/>
        <v/>
      </c>
      <c r="D679" s="101" t="str">
        <f ca="1">IF(ISERROR(OFFSET('HARGA SATUAN'!$D$6,MATCH(C679,'HARGA SATUAN'!$C$7:$C$1492,0),0)),"",OFFSET('HARGA SATUAN'!$D$6,MATCH(C679,'HARGA SATUAN'!$C$7:$C$1492,0),0))</f>
        <v/>
      </c>
      <c r="E679" s="101">
        <f ca="1">IF(B679="+","Unit",IF(ISERROR(OFFSET('HARGA SATUAN'!$E$6,MATCH(C679,'HARGA SATUAN'!$C$7:$C$1492,0),0)),"",OFFSET('HARGA SATUAN'!$E$6,MATCH(C679,'HARGA SATUAN'!$C$7:$C$1492,0),0)))</f>
        <v>0</v>
      </c>
      <c r="F679" s="138" t="str">
        <f t="shared" ca="1" si="32"/>
        <v/>
      </c>
      <c r="G679" s="41">
        <f ca="1">IF(ISERROR(OFFSET('HARGA SATUAN'!$I$6,MATCH(C679,'HARGA SATUAN'!$C$7:$C$1492,0),0)),"",OFFSET('HARGA SATUAN'!$I$6,MATCH(C679,'HARGA SATUAN'!$C$7:$C$1492,0),0))</f>
        <v>0</v>
      </c>
      <c r="H679" s="136" t="str">
        <f ca="1">IF(B679="","",#REF!)</f>
        <v/>
      </c>
      <c r="I679" s="136" t="str">
        <f ca="1">IF(B679="","",#REF!)</f>
        <v/>
      </c>
      <c r="J679" s="136" t="str">
        <f ca="1">IF(B679="","",#REF!)</f>
        <v/>
      </c>
      <c r="K679" s="136" t="str">
        <f ca="1">IF(B679="","",#REF!)</f>
        <v/>
      </c>
      <c r="L679" s="136" t="str">
        <f ca="1">IF(C679="","",#REF!)</f>
        <v/>
      </c>
    </row>
    <row r="680" spans="1:12">
      <c r="A680" s="112">
        <v>669</v>
      </c>
      <c r="B680" s="134" t="str">
        <f t="shared" ca="1" si="30"/>
        <v/>
      </c>
      <c r="C680" s="109" t="str">
        <f t="shared" ca="1" si="31"/>
        <v/>
      </c>
      <c r="D680" s="101" t="str">
        <f ca="1">IF(ISERROR(OFFSET('HARGA SATUAN'!$D$6,MATCH(C680,'HARGA SATUAN'!$C$7:$C$1492,0),0)),"",OFFSET('HARGA SATUAN'!$D$6,MATCH(C680,'HARGA SATUAN'!$C$7:$C$1492,0),0))</f>
        <v/>
      </c>
      <c r="E680" s="101">
        <f ca="1">IF(B680="+","Unit",IF(ISERROR(OFFSET('HARGA SATUAN'!$E$6,MATCH(C680,'HARGA SATUAN'!$C$7:$C$1492,0),0)),"",OFFSET('HARGA SATUAN'!$E$6,MATCH(C680,'HARGA SATUAN'!$C$7:$C$1492,0),0)))</f>
        <v>0</v>
      </c>
      <c r="F680" s="138" t="str">
        <f t="shared" ca="1" si="32"/>
        <v/>
      </c>
      <c r="G680" s="41">
        <f ca="1">IF(ISERROR(OFFSET('HARGA SATUAN'!$I$6,MATCH(C680,'HARGA SATUAN'!$C$7:$C$1492,0),0)),"",OFFSET('HARGA SATUAN'!$I$6,MATCH(C680,'HARGA SATUAN'!$C$7:$C$1492,0),0))</f>
        <v>0</v>
      </c>
      <c r="H680" s="136" t="str">
        <f ca="1">IF(B680="","",#REF!)</f>
        <v/>
      </c>
      <c r="I680" s="136" t="str">
        <f ca="1">IF(B680="","",#REF!)</f>
        <v/>
      </c>
      <c r="J680" s="136" t="str">
        <f ca="1">IF(B680="","",#REF!)</f>
        <v/>
      </c>
      <c r="K680" s="136" t="str">
        <f ca="1">IF(B680="","",#REF!)</f>
        <v/>
      </c>
      <c r="L680" s="136" t="str">
        <f ca="1">IF(C680="","",#REF!)</f>
        <v/>
      </c>
    </row>
    <row r="681" spans="1:12">
      <c r="A681" s="112">
        <v>670</v>
      </c>
      <c r="B681" s="134" t="str">
        <f t="shared" ca="1" si="30"/>
        <v/>
      </c>
      <c r="C681" s="109" t="str">
        <f t="shared" ca="1" si="31"/>
        <v/>
      </c>
      <c r="D681" s="101" t="str">
        <f ca="1">IF(ISERROR(OFFSET('HARGA SATUAN'!$D$6,MATCH(C681,'HARGA SATUAN'!$C$7:$C$1492,0),0)),"",OFFSET('HARGA SATUAN'!$D$6,MATCH(C681,'HARGA SATUAN'!$C$7:$C$1492,0),0))</f>
        <v/>
      </c>
      <c r="E681" s="101">
        <f ca="1">IF(B681="+","Unit",IF(ISERROR(OFFSET('HARGA SATUAN'!$E$6,MATCH(C681,'HARGA SATUAN'!$C$7:$C$1492,0),0)),"",OFFSET('HARGA SATUAN'!$E$6,MATCH(C681,'HARGA SATUAN'!$C$7:$C$1492,0),0)))</f>
        <v>0</v>
      </c>
      <c r="F681" s="138" t="str">
        <f t="shared" ca="1" si="32"/>
        <v/>
      </c>
      <c r="G681" s="41">
        <f ca="1">IF(ISERROR(OFFSET('HARGA SATUAN'!$I$6,MATCH(C681,'HARGA SATUAN'!$C$7:$C$1492,0),0)),"",OFFSET('HARGA SATUAN'!$I$6,MATCH(C681,'HARGA SATUAN'!$C$7:$C$1492,0),0))</f>
        <v>0</v>
      </c>
      <c r="H681" s="136" t="str">
        <f ca="1">IF(B681="","",#REF!)</f>
        <v/>
      </c>
      <c r="I681" s="136" t="str">
        <f ca="1">IF(B681="","",#REF!)</f>
        <v/>
      </c>
      <c r="J681" s="136" t="str">
        <f ca="1">IF(B681="","",#REF!)</f>
        <v/>
      </c>
      <c r="K681" s="136" t="str">
        <f ca="1">IF(B681="","",#REF!)</f>
        <v/>
      </c>
      <c r="L681" s="136" t="str">
        <f ca="1">IF(C681="","",#REF!)</f>
        <v/>
      </c>
    </row>
    <row r="682" spans="1:12">
      <c r="A682" s="112">
        <v>671</v>
      </c>
      <c r="B682" s="134" t="str">
        <f t="shared" ca="1" si="30"/>
        <v/>
      </c>
      <c r="C682" s="109" t="str">
        <f t="shared" ca="1" si="31"/>
        <v/>
      </c>
      <c r="D682" s="101" t="str">
        <f ca="1">IF(ISERROR(OFFSET('HARGA SATUAN'!$D$6,MATCH(C682,'HARGA SATUAN'!$C$7:$C$1492,0),0)),"",OFFSET('HARGA SATUAN'!$D$6,MATCH(C682,'HARGA SATUAN'!$C$7:$C$1492,0),0))</f>
        <v/>
      </c>
      <c r="E682" s="101">
        <f ca="1">IF(B682="+","Unit",IF(ISERROR(OFFSET('HARGA SATUAN'!$E$6,MATCH(C682,'HARGA SATUAN'!$C$7:$C$1492,0),0)),"",OFFSET('HARGA SATUAN'!$E$6,MATCH(C682,'HARGA SATUAN'!$C$7:$C$1492,0),0)))</f>
        <v>0</v>
      </c>
      <c r="F682" s="138" t="str">
        <f t="shared" ca="1" si="32"/>
        <v/>
      </c>
      <c r="G682" s="41">
        <f ca="1">IF(ISERROR(OFFSET('HARGA SATUAN'!$I$6,MATCH(C682,'HARGA SATUAN'!$C$7:$C$1492,0),0)),"",OFFSET('HARGA SATUAN'!$I$6,MATCH(C682,'HARGA SATUAN'!$C$7:$C$1492,0),0))</f>
        <v>0</v>
      </c>
      <c r="H682" s="136" t="str">
        <f ca="1">IF(B682="","",#REF!)</f>
        <v/>
      </c>
      <c r="I682" s="136" t="str">
        <f ca="1">IF(B682="","",#REF!)</f>
        <v/>
      </c>
      <c r="J682" s="136" t="str">
        <f ca="1">IF(B682="","",#REF!)</f>
        <v/>
      </c>
      <c r="K682" s="136" t="str">
        <f ca="1">IF(B682="","",#REF!)</f>
        <v/>
      </c>
      <c r="L682" s="136" t="str">
        <f ca="1">IF(C682="","",#REF!)</f>
        <v/>
      </c>
    </row>
    <row r="683" spans="1:12">
      <c r="A683" s="112">
        <v>672</v>
      </c>
      <c r="B683" s="134" t="str">
        <f t="shared" ca="1" si="30"/>
        <v/>
      </c>
      <c r="C683" s="109" t="str">
        <f t="shared" ca="1" si="31"/>
        <v/>
      </c>
      <c r="D683" s="101" t="str">
        <f ca="1">IF(ISERROR(OFFSET('HARGA SATUAN'!$D$6,MATCH(C683,'HARGA SATUAN'!$C$7:$C$1492,0),0)),"",OFFSET('HARGA SATUAN'!$D$6,MATCH(C683,'HARGA SATUAN'!$C$7:$C$1492,0),0))</f>
        <v/>
      </c>
      <c r="E683" s="101">
        <f ca="1">IF(B683="+","Unit",IF(ISERROR(OFFSET('HARGA SATUAN'!$E$6,MATCH(C683,'HARGA SATUAN'!$C$7:$C$1492,0),0)),"",OFFSET('HARGA SATUAN'!$E$6,MATCH(C683,'HARGA SATUAN'!$C$7:$C$1492,0),0)))</f>
        <v>0</v>
      </c>
      <c r="F683" s="138" t="str">
        <f t="shared" ca="1" si="32"/>
        <v/>
      </c>
      <c r="G683" s="41">
        <f ca="1">IF(ISERROR(OFFSET('HARGA SATUAN'!$I$6,MATCH(C683,'HARGA SATUAN'!$C$7:$C$1492,0),0)),"",OFFSET('HARGA SATUAN'!$I$6,MATCH(C683,'HARGA SATUAN'!$C$7:$C$1492,0),0))</f>
        <v>0</v>
      </c>
      <c r="H683" s="136" t="str">
        <f ca="1">IF(B683="","",#REF!)</f>
        <v/>
      </c>
      <c r="I683" s="136" t="str">
        <f ca="1">IF(B683="","",#REF!)</f>
        <v/>
      </c>
      <c r="J683" s="136" t="str">
        <f ca="1">IF(B683="","",#REF!)</f>
        <v/>
      </c>
      <c r="K683" s="136" t="str">
        <f ca="1">IF(B683="","",#REF!)</f>
        <v/>
      </c>
      <c r="L683" s="136" t="str">
        <f ca="1">IF(C683="","",#REF!)</f>
        <v/>
      </c>
    </row>
    <row r="684" spans="1:12">
      <c r="A684" s="112">
        <v>673</v>
      </c>
      <c r="B684" s="134" t="str">
        <f t="shared" ca="1" si="30"/>
        <v/>
      </c>
      <c r="C684" s="109" t="str">
        <f t="shared" ca="1" si="31"/>
        <v/>
      </c>
      <c r="D684" s="101" t="str">
        <f ca="1">IF(ISERROR(OFFSET('HARGA SATUAN'!$D$6,MATCH(C684,'HARGA SATUAN'!$C$7:$C$1492,0),0)),"",OFFSET('HARGA SATUAN'!$D$6,MATCH(C684,'HARGA SATUAN'!$C$7:$C$1492,0),0))</f>
        <v/>
      </c>
      <c r="E684" s="101">
        <f ca="1">IF(B684="+","Unit",IF(ISERROR(OFFSET('HARGA SATUAN'!$E$6,MATCH(C684,'HARGA SATUAN'!$C$7:$C$1492,0),0)),"",OFFSET('HARGA SATUAN'!$E$6,MATCH(C684,'HARGA SATUAN'!$C$7:$C$1492,0),0)))</f>
        <v>0</v>
      </c>
      <c r="F684" s="138" t="str">
        <f t="shared" ca="1" si="32"/>
        <v/>
      </c>
      <c r="G684" s="41">
        <f ca="1">IF(ISERROR(OFFSET('HARGA SATUAN'!$I$6,MATCH(C684,'HARGA SATUAN'!$C$7:$C$1492,0),0)),"",OFFSET('HARGA SATUAN'!$I$6,MATCH(C684,'HARGA SATUAN'!$C$7:$C$1492,0),0))</f>
        <v>0</v>
      </c>
      <c r="H684" s="136" t="str">
        <f ca="1">IF(B684="","",#REF!)</f>
        <v/>
      </c>
      <c r="I684" s="136" t="str">
        <f ca="1">IF(B684="","",#REF!)</f>
        <v/>
      </c>
      <c r="J684" s="136" t="str">
        <f ca="1">IF(B684="","",#REF!)</f>
        <v/>
      </c>
      <c r="K684" s="136" t="str">
        <f ca="1">IF(B684="","",#REF!)</f>
        <v/>
      </c>
      <c r="L684" s="136" t="str">
        <f ca="1">IF(C684="","",#REF!)</f>
        <v/>
      </c>
    </row>
    <row r="685" spans="1:12">
      <c r="A685" s="112">
        <v>674</v>
      </c>
      <c r="B685" s="134" t="str">
        <f t="shared" ca="1" si="30"/>
        <v/>
      </c>
      <c r="C685" s="109" t="str">
        <f t="shared" ca="1" si="31"/>
        <v/>
      </c>
      <c r="D685" s="101" t="str">
        <f ca="1">IF(ISERROR(OFFSET('HARGA SATUAN'!$D$6,MATCH(C685,'HARGA SATUAN'!$C$7:$C$1492,0),0)),"",OFFSET('HARGA SATUAN'!$D$6,MATCH(C685,'HARGA SATUAN'!$C$7:$C$1492,0),0))</f>
        <v/>
      </c>
      <c r="E685" s="101">
        <f ca="1">IF(B685="+","Unit",IF(ISERROR(OFFSET('HARGA SATUAN'!$E$6,MATCH(C685,'HARGA SATUAN'!$C$7:$C$1492,0),0)),"",OFFSET('HARGA SATUAN'!$E$6,MATCH(C685,'HARGA SATUAN'!$C$7:$C$1492,0),0)))</f>
        <v>0</v>
      </c>
      <c r="F685" s="138" t="str">
        <f t="shared" ca="1" si="32"/>
        <v/>
      </c>
      <c r="G685" s="41">
        <f ca="1">IF(ISERROR(OFFSET('HARGA SATUAN'!$I$6,MATCH(C685,'HARGA SATUAN'!$C$7:$C$1492,0),0)),"",OFFSET('HARGA SATUAN'!$I$6,MATCH(C685,'HARGA SATUAN'!$C$7:$C$1492,0),0))</f>
        <v>0</v>
      </c>
      <c r="H685" s="136" t="str">
        <f ca="1">IF(B685="","",#REF!)</f>
        <v/>
      </c>
      <c r="I685" s="136" t="str">
        <f ca="1">IF(B685="","",#REF!)</f>
        <v/>
      </c>
      <c r="J685" s="136" t="str">
        <f ca="1">IF(B685="","",#REF!)</f>
        <v/>
      </c>
      <c r="K685" s="136" t="str">
        <f ca="1">IF(B685="","",#REF!)</f>
        <v/>
      </c>
      <c r="L685" s="136" t="str">
        <f ca="1">IF(C685="","",#REF!)</f>
        <v/>
      </c>
    </row>
    <row r="686" spans="1:12">
      <c r="A686" s="112">
        <v>675</v>
      </c>
      <c r="B686" s="134" t="str">
        <f t="shared" ca="1" si="30"/>
        <v/>
      </c>
      <c r="C686" s="109" t="str">
        <f t="shared" ca="1" si="31"/>
        <v/>
      </c>
      <c r="D686" s="101" t="str">
        <f ca="1">IF(ISERROR(OFFSET('HARGA SATUAN'!$D$6,MATCH(C686,'HARGA SATUAN'!$C$7:$C$1492,0),0)),"",OFFSET('HARGA SATUAN'!$D$6,MATCH(C686,'HARGA SATUAN'!$C$7:$C$1492,0),0))</f>
        <v/>
      </c>
      <c r="E686" s="101">
        <f ca="1">IF(B686="+","Unit",IF(ISERROR(OFFSET('HARGA SATUAN'!$E$6,MATCH(C686,'HARGA SATUAN'!$C$7:$C$1492,0),0)),"",OFFSET('HARGA SATUAN'!$E$6,MATCH(C686,'HARGA SATUAN'!$C$7:$C$1492,0),0)))</f>
        <v>0</v>
      </c>
      <c r="F686" s="138" t="str">
        <f t="shared" ca="1" si="32"/>
        <v/>
      </c>
      <c r="G686" s="41">
        <f ca="1">IF(ISERROR(OFFSET('HARGA SATUAN'!$I$6,MATCH(C686,'HARGA SATUAN'!$C$7:$C$1492,0),0)),"",OFFSET('HARGA SATUAN'!$I$6,MATCH(C686,'HARGA SATUAN'!$C$7:$C$1492,0),0))</f>
        <v>0</v>
      </c>
      <c r="H686" s="136" t="str">
        <f ca="1">IF(B686="","",#REF!)</f>
        <v/>
      </c>
      <c r="I686" s="136" t="str">
        <f ca="1">IF(B686="","",#REF!)</f>
        <v/>
      </c>
      <c r="J686" s="136" t="str">
        <f ca="1">IF(B686="","",#REF!)</f>
        <v/>
      </c>
      <c r="K686" s="136" t="str">
        <f ca="1">IF(B686="","",#REF!)</f>
        <v/>
      </c>
      <c r="L686" s="136" t="str">
        <f ca="1">IF(C686="","",#REF!)</f>
        <v/>
      </c>
    </row>
    <row r="687" spans="1:12">
      <c r="A687" s="112">
        <v>676</v>
      </c>
      <c r="B687" s="134" t="str">
        <f t="shared" ca="1" si="30"/>
        <v/>
      </c>
      <c r="C687" s="109" t="str">
        <f t="shared" ca="1" si="31"/>
        <v/>
      </c>
      <c r="D687" s="101" t="str">
        <f ca="1">IF(ISERROR(OFFSET('HARGA SATUAN'!$D$6,MATCH(C687,'HARGA SATUAN'!$C$7:$C$1492,0),0)),"",OFFSET('HARGA SATUAN'!$D$6,MATCH(C687,'HARGA SATUAN'!$C$7:$C$1492,0),0))</f>
        <v/>
      </c>
      <c r="E687" s="101">
        <f ca="1">IF(B687="+","Unit",IF(ISERROR(OFFSET('HARGA SATUAN'!$E$6,MATCH(C687,'HARGA SATUAN'!$C$7:$C$1492,0),0)),"",OFFSET('HARGA SATUAN'!$E$6,MATCH(C687,'HARGA SATUAN'!$C$7:$C$1492,0),0)))</f>
        <v>0</v>
      </c>
      <c r="F687" s="138" t="str">
        <f t="shared" ca="1" si="32"/>
        <v/>
      </c>
      <c r="G687" s="41">
        <f ca="1">IF(ISERROR(OFFSET('HARGA SATUAN'!$I$6,MATCH(C687,'HARGA SATUAN'!$C$7:$C$1492,0),0)),"",OFFSET('HARGA SATUAN'!$I$6,MATCH(C687,'HARGA SATUAN'!$C$7:$C$1492,0),0))</f>
        <v>0</v>
      </c>
      <c r="H687" s="136" t="str">
        <f ca="1">IF(B687="","",#REF!)</f>
        <v/>
      </c>
      <c r="I687" s="136" t="str">
        <f ca="1">IF(B687="","",#REF!)</f>
        <v/>
      </c>
      <c r="J687" s="136" t="str">
        <f ca="1">IF(B687="","",#REF!)</f>
        <v/>
      </c>
      <c r="K687" s="136" t="str">
        <f ca="1">IF(B687="","",#REF!)</f>
        <v/>
      </c>
      <c r="L687" s="136" t="str">
        <f ca="1">IF(C687="","",#REF!)</f>
        <v/>
      </c>
    </row>
    <row r="688" spans="1:12">
      <c r="A688" s="112">
        <v>677</v>
      </c>
      <c r="B688" s="134" t="str">
        <f t="shared" ca="1" si="30"/>
        <v/>
      </c>
      <c r="C688" s="109" t="str">
        <f t="shared" ca="1" si="31"/>
        <v/>
      </c>
      <c r="D688" s="101" t="str">
        <f ca="1">IF(ISERROR(OFFSET('HARGA SATUAN'!$D$6,MATCH(C688,'HARGA SATUAN'!$C$7:$C$1492,0),0)),"",OFFSET('HARGA SATUAN'!$D$6,MATCH(C688,'HARGA SATUAN'!$C$7:$C$1492,0),0))</f>
        <v/>
      </c>
      <c r="E688" s="101">
        <f ca="1">IF(B688="+","Unit",IF(ISERROR(OFFSET('HARGA SATUAN'!$E$6,MATCH(C688,'HARGA SATUAN'!$C$7:$C$1492,0),0)),"",OFFSET('HARGA SATUAN'!$E$6,MATCH(C688,'HARGA SATUAN'!$C$7:$C$1492,0),0)))</f>
        <v>0</v>
      </c>
      <c r="F688" s="138" t="str">
        <f t="shared" ca="1" si="32"/>
        <v/>
      </c>
      <c r="G688" s="41">
        <f ca="1">IF(ISERROR(OFFSET('HARGA SATUAN'!$I$6,MATCH(C688,'HARGA SATUAN'!$C$7:$C$1492,0),0)),"",OFFSET('HARGA SATUAN'!$I$6,MATCH(C688,'HARGA SATUAN'!$C$7:$C$1492,0),0))</f>
        <v>0</v>
      </c>
      <c r="H688" s="136" t="str">
        <f ca="1">IF(B688="","",#REF!)</f>
        <v/>
      </c>
      <c r="I688" s="136" t="str">
        <f ca="1">IF(B688="","",#REF!)</f>
        <v/>
      </c>
      <c r="J688" s="136" t="str">
        <f ca="1">IF(B688="","",#REF!)</f>
        <v/>
      </c>
      <c r="K688" s="136" t="str">
        <f ca="1">IF(B688="","",#REF!)</f>
        <v/>
      </c>
      <c r="L688" s="136" t="str">
        <f ca="1">IF(C688="","",#REF!)</f>
        <v/>
      </c>
    </row>
    <row r="689" spans="1:12">
      <c r="A689" s="112">
        <v>678</v>
      </c>
      <c r="B689" s="134" t="str">
        <f t="shared" ca="1" si="30"/>
        <v/>
      </c>
      <c r="C689" s="109" t="str">
        <f t="shared" ca="1" si="31"/>
        <v/>
      </c>
      <c r="D689" s="101" t="str">
        <f ca="1">IF(ISERROR(OFFSET('HARGA SATUAN'!$D$6,MATCH(C689,'HARGA SATUAN'!$C$7:$C$1492,0),0)),"",OFFSET('HARGA SATUAN'!$D$6,MATCH(C689,'HARGA SATUAN'!$C$7:$C$1492,0),0))</f>
        <v/>
      </c>
      <c r="E689" s="101">
        <f ca="1">IF(B689="+","Unit",IF(ISERROR(OFFSET('HARGA SATUAN'!$E$6,MATCH(C689,'HARGA SATUAN'!$C$7:$C$1492,0),0)),"",OFFSET('HARGA SATUAN'!$E$6,MATCH(C689,'HARGA SATUAN'!$C$7:$C$1492,0),0)))</f>
        <v>0</v>
      </c>
      <c r="F689" s="138" t="str">
        <f t="shared" ca="1" si="32"/>
        <v/>
      </c>
      <c r="G689" s="41">
        <f ca="1">IF(ISERROR(OFFSET('HARGA SATUAN'!$I$6,MATCH(C689,'HARGA SATUAN'!$C$7:$C$1492,0),0)),"",OFFSET('HARGA SATUAN'!$I$6,MATCH(C689,'HARGA SATUAN'!$C$7:$C$1492,0),0))</f>
        <v>0</v>
      </c>
      <c r="H689" s="136" t="str">
        <f ca="1">IF(B689="","",#REF!)</f>
        <v/>
      </c>
      <c r="I689" s="136" t="str">
        <f ca="1">IF(B689="","",#REF!)</f>
        <v/>
      </c>
      <c r="J689" s="136" t="str">
        <f ca="1">IF(B689="","",#REF!)</f>
        <v/>
      </c>
      <c r="K689" s="136" t="str">
        <f ca="1">IF(B689="","",#REF!)</f>
        <v/>
      </c>
      <c r="L689" s="136" t="str">
        <f ca="1">IF(C689="","",#REF!)</f>
        <v/>
      </c>
    </row>
    <row r="690" spans="1:12">
      <c r="A690" s="112">
        <v>679</v>
      </c>
      <c r="B690" s="134" t="str">
        <f t="shared" ca="1" si="30"/>
        <v/>
      </c>
      <c r="C690" s="109" t="str">
        <f t="shared" ca="1" si="31"/>
        <v/>
      </c>
      <c r="D690" s="101" t="str">
        <f ca="1">IF(ISERROR(OFFSET('HARGA SATUAN'!$D$6,MATCH(C690,'HARGA SATUAN'!$C$7:$C$1492,0),0)),"",OFFSET('HARGA SATUAN'!$D$6,MATCH(C690,'HARGA SATUAN'!$C$7:$C$1492,0),0))</f>
        <v/>
      </c>
      <c r="E690" s="101">
        <f ca="1">IF(B690="+","Unit",IF(ISERROR(OFFSET('HARGA SATUAN'!$E$6,MATCH(C690,'HARGA SATUAN'!$C$7:$C$1492,0),0)),"",OFFSET('HARGA SATUAN'!$E$6,MATCH(C690,'HARGA SATUAN'!$C$7:$C$1492,0),0)))</f>
        <v>0</v>
      </c>
      <c r="F690" s="138" t="str">
        <f t="shared" ca="1" si="32"/>
        <v/>
      </c>
      <c r="G690" s="41">
        <f ca="1">IF(ISERROR(OFFSET('HARGA SATUAN'!$I$6,MATCH(C690,'HARGA SATUAN'!$C$7:$C$1492,0),0)),"",OFFSET('HARGA SATUAN'!$I$6,MATCH(C690,'HARGA SATUAN'!$C$7:$C$1492,0),0))</f>
        <v>0</v>
      </c>
      <c r="H690" s="136" t="str">
        <f ca="1">IF(B690="","",#REF!)</f>
        <v/>
      </c>
      <c r="I690" s="136" t="str">
        <f ca="1">IF(B690="","",#REF!)</f>
        <v/>
      </c>
      <c r="J690" s="136" t="str">
        <f ca="1">IF(B690="","",#REF!)</f>
        <v/>
      </c>
      <c r="K690" s="136" t="str">
        <f ca="1">IF(B690="","",#REF!)</f>
        <v/>
      </c>
      <c r="L690" s="136" t="str">
        <f ca="1">IF(C690="","",#REF!)</f>
        <v/>
      </c>
    </row>
    <row r="691" spans="1:12">
      <c r="A691" s="112">
        <v>680</v>
      </c>
      <c r="B691" s="134" t="str">
        <f t="shared" ca="1" si="30"/>
        <v/>
      </c>
      <c r="C691" s="109" t="str">
        <f t="shared" ca="1" si="31"/>
        <v/>
      </c>
      <c r="D691" s="101" t="str">
        <f ca="1">IF(ISERROR(OFFSET('HARGA SATUAN'!$D$6,MATCH(C691,'HARGA SATUAN'!$C$7:$C$1492,0),0)),"",OFFSET('HARGA SATUAN'!$D$6,MATCH(C691,'HARGA SATUAN'!$C$7:$C$1492,0),0))</f>
        <v/>
      </c>
      <c r="E691" s="101">
        <f ca="1">IF(B691="+","Unit",IF(ISERROR(OFFSET('HARGA SATUAN'!$E$6,MATCH(C691,'HARGA SATUAN'!$C$7:$C$1492,0),0)),"",OFFSET('HARGA SATUAN'!$E$6,MATCH(C691,'HARGA SATUAN'!$C$7:$C$1492,0),0)))</f>
        <v>0</v>
      </c>
      <c r="F691" s="138" t="str">
        <f t="shared" ca="1" si="32"/>
        <v/>
      </c>
      <c r="G691" s="41">
        <f ca="1">IF(ISERROR(OFFSET('HARGA SATUAN'!$I$6,MATCH(C691,'HARGA SATUAN'!$C$7:$C$1492,0),0)),"",OFFSET('HARGA SATUAN'!$I$6,MATCH(C691,'HARGA SATUAN'!$C$7:$C$1492,0),0))</f>
        <v>0</v>
      </c>
      <c r="H691" s="136" t="str">
        <f ca="1">IF(B691="","",#REF!)</f>
        <v/>
      </c>
      <c r="I691" s="136" t="str">
        <f ca="1">IF(B691="","",#REF!)</f>
        <v/>
      </c>
      <c r="J691" s="136" t="str">
        <f ca="1">IF(B691="","",#REF!)</f>
        <v/>
      </c>
      <c r="K691" s="136" t="str">
        <f ca="1">IF(B691="","",#REF!)</f>
        <v/>
      </c>
      <c r="L691" s="136" t="str">
        <f ca="1">IF(C691="","",#REF!)</f>
        <v/>
      </c>
    </row>
    <row r="692" spans="1:12">
      <c r="A692" s="112">
        <v>681</v>
      </c>
      <c r="B692" s="134" t="str">
        <f t="shared" ca="1" si="30"/>
        <v/>
      </c>
      <c r="C692" s="109" t="str">
        <f t="shared" ca="1" si="31"/>
        <v/>
      </c>
      <c r="D692" s="101" t="str">
        <f ca="1">IF(ISERROR(OFFSET('HARGA SATUAN'!$D$6,MATCH(C692,'HARGA SATUAN'!$C$7:$C$1492,0),0)),"",OFFSET('HARGA SATUAN'!$D$6,MATCH(C692,'HARGA SATUAN'!$C$7:$C$1492,0),0))</f>
        <v/>
      </c>
      <c r="E692" s="101">
        <f ca="1">IF(B692="+","Unit",IF(ISERROR(OFFSET('HARGA SATUAN'!$E$6,MATCH(C692,'HARGA SATUAN'!$C$7:$C$1492,0),0)),"",OFFSET('HARGA SATUAN'!$E$6,MATCH(C692,'HARGA SATUAN'!$C$7:$C$1492,0),0)))</f>
        <v>0</v>
      </c>
      <c r="F692" s="138" t="str">
        <f t="shared" ca="1" si="32"/>
        <v/>
      </c>
      <c r="G692" s="41">
        <f ca="1">IF(ISERROR(OFFSET('HARGA SATUAN'!$I$6,MATCH(C692,'HARGA SATUAN'!$C$7:$C$1492,0),0)),"",OFFSET('HARGA SATUAN'!$I$6,MATCH(C692,'HARGA SATUAN'!$C$7:$C$1492,0),0))</f>
        <v>0</v>
      </c>
      <c r="H692" s="136" t="str">
        <f ca="1">IF(B692="","",#REF!)</f>
        <v/>
      </c>
      <c r="I692" s="136" t="str">
        <f ca="1">IF(B692="","",#REF!)</f>
        <v/>
      </c>
      <c r="J692" s="136" t="str">
        <f ca="1">IF(B692="","",#REF!)</f>
        <v/>
      </c>
      <c r="K692" s="136" t="str">
        <f ca="1">IF(B692="","",#REF!)</f>
        <v/>
      </c>
      <c r="L692" s="136" t="str">
        <f ca="1">IF(C692="","",#REF!)</f>
        <v/>
      </c>
    </row>
    <row r="693" spans="1:12">
      <c r="A693" s="112">
        <v>682</v>
      </c>
      <c r="B693" s="134" t="str">
        <f t="shared" ca="1" si="30"/>
        <v/>
      </c>
      <c r="C693" s="109" t="str">
        <f t="shared" ca="1" si="31"/>
        <v/>
      </c>
      <c r="D693" s="101" t="str">
        <f ca="1">IF(ISERROR(OFFSET('HARGA SATUAN'!$D$6,MATCH(C693,'HARGA SATUAN'!$C$7:$C$1492,0),0)),"",OFFSET('HARGA SATUAN'!$D$6,MATCH(C693,'HARGA SATUAN'!$C$7:$C$1492,0),0))</f>
        <v/>
      </c>
      <c r="E693" s="101">
        <f ca="1">IF(B693="+","Unit",IF(ISERROR(OFFSET('HARGA SATUAN'!$E$6,MATCH(C693,'HARGA SATUAN'!$C$7:$C$1492,0),0)),"",OFFSET('HARGA SATUAN'!$E$6,MATCH(C693,'HARGA SATUAN'!$C$7:$C$1492,0),0)))</f>
        <v>0</v>
      </c>
      <c r="F693" s="138" t="str">
        <f t="shared" ca="1" si="32"/>
        <v/>
      </c>
      <c r="G693" s="41">
        <f ca="1">IF(ISERROR(OFFSET('HARGA SATUAN'!$I$6,MATCH(C693,'HARGA SATUAN'!$C$7:$C$1492,0),0)),"",OFFSET('HARGA SATUAN'!$I$6,MATCH(C693,'HARGA SATUAN'!$C$7:$C$1492,0),0))</f>
        <v>0</v>
      </c>
      <c r="H693" s="136" t="str">
        <f ca="1">IF(B693="","",#REF!)</f>
        <v/>
      </c>
      <c r="I693" s="136" t="str">
        <f ca="1">IF(B693="","",#REF!)</f>
        <v/>
      </c>
      <c r="J693" s="136" t="str">
        <f ca="1">IF(B693="","",#REF!)</f>
        <v/>
      </c>
      <c r="K693" s="136" t="str">
        <f ca="1">IF(B693="","",#REF!)</f>
        <v/>
      </c>
      <c r="L693" s="136" t="str">
        <f ca="1">IF(C693="","",#REF!)</f>
        <v/>
      </c>
    </row>
    <row r="694" spans="1:12">
      <c r="A694" s="112">
        <v>683</v>
      </c>
      <c r="B694" s="134" t="str">
        <f t="shared" ca="1" si="30"/>
        <v/>
      </c>
      <c r="C694" s="109" t="str">
        <f t="shared" ca="1" si="31"/>
        <v/>
      </c>
      <c r="D694" s="101" t="str">
        <f ca="1">IF(ISERROR(OFFSET('HARGA SATUAN'!$D$6,MATCH(C694,'HARGA SATUAN'!$C$7:$C$1492,0),0)),"",OFFSET('HARGA SATUAN'!$D$6,MATCH(C694,'HARGA SATUAN'!$C$7:$C$1492,0),0))</f>
        <v/>
      </c>
      <c r="E694" s="101">
        <f ca="1">IF(B694="+","Unit",IF(ISERROR(OFFSET('HARGA SATUAN'!$E$6,MATCH(C694,'HARGA SATUAN'!$C$7:$C$1492,0),0)),"",OFFSET('HARGA SATUAN'!$E$6,MATCH(C694,'HARGA SATUAN'!$C$7:$C$1492,0),0)))</f>
        <v>0</v>
      </c>
      <c r="F694" s="138" t="str">
        <f t="shared" ca="1" si="32"/>
        <v/>
      </c>
      <c r="G694" s="41">
        <f ca="1">IF(ISERROR(OFFSET('HARGA SATUAN'!$I$6,MATCH(C694,'HARGA SATUAN'!$C$7:$C$1492,0),0)),"",OFFSET('HARGA SATUAN'!$I$6,MATCH(C694,'HARGA SATUAN'!$C$7:$C$1492,0),0))</f>
        <v>0</v>
      </c>
      <c r="H694" s="136" t="str">
        <f ca="1">IF(B694="","",#REF!)</f>
        <v/>
      </c>
      <c r="I694" s="136" t="str">
        <f ca="1">IF(B694="","",#REF!)</f>
        <v/>
      </c>
      <c r="J694" s="136" t="str">
        <f ca="1">IF(B694="","",#REF!)</f>
        <v/>
      </c>
      <c r="K694" s="136" t="str">
        <f ca="1">IF(B694="","",#REF!)</f>
        <v/>
      </c>
      <c r="L694" s="136" t="str">
        <f ca="1">IF(C694="","",#REF!)</f>
        <v/>
      </c>
    </row>
    <row r="695" spans="1:12">
      <c r="A695" s="112">
        <v>684</v>
      </c>
      <c r="B695" s="134" t="str">
        <f t="shared" ca="1" si="30"/>
        <v/>
      </c>
      <c r="C695" s="109" t="str">
        <f t="shared" ca="1" si="31"/>
        <v/>
      </c>
      <c r="D695" s="101" t="str">
        <f ca="1">IF(ISERROR(OFFSET('HARGA SATUAN'!$D$6,MATCH(C695,'HARGA SATUAN'!$C$7:$C$1492,0),0)),"",OFFSET('HARGA SATUAN'!$D$6,MATCH(C695,'HARGA SATUAN'!$C$7:$C$1492,0),0))</f>
        <v/>
      </c>
      <c r="E695" s="101">
        <f ca="1">IF(B695="+","Unit",IF(ISERROR(OFFSET('HARGA SATUAN'!$E$6,MATCH(C695,'HARGA SATUAN'!$C$7:$C$1492,0),0)),"",OFFSET('HARGA SATUAN'!$E$6,MATCH(C695,'HARGA SATUAN'!$C$7:$C$1492,0),0)))</f>
        <v>0</v>
      </c>
      <c r="F695" s="138" t="str">
        <f t="shared" ca="1" si="32"/>
        <v/>
      </c>
      <c r="G695" s="41">
        <f ca="1">IF(ISERROR(OFFSET('HARGA SATUAN'!$I$6,MATCH(C695,'HARGA SATUAN'!$C$7:$C$1492,0),0)),"",OFFSET('HARGA SATUAN'!$I$6,MATCH(C695,'HARGA SATUAN'!$C$7:$C$1492,0),0))</f>
        <v>0</v>
      </c>
      <c r="H695" s="136" t="str">
        <f ca="1">IF(B695="","",#REF!)</f>
        <v/>
      </c>
      <c r="I695" s="136" t="str">
        <f ca="1">IF(B695="","",#REF!)</f>
        <v/>
      </c>
      <c r="J695" s="136" t="str">
        <f ca="1">IF(B695="","",#REF!)</f>
        <v/>
      </c>
      <c r="K695" s="136" t="str">
        <f ca="1">IF(B695="","",#REF!)</f>
        <v/>
      </c>
      <c r="L695" s="136" t="str">
        <f ca="1">IF(C695="","",#REF!)</f>
        <v/>
      </c>
    </row>
    <row r="696" spans="1:12">
      <c r="A696" s="112">
        <v>685</v>
      </c>
      <c r="B696" s="134" t="str">
        <f t="shared" ca="1" si="30"/>
        <v/>
      </c>
      <c r="C696" s="109" t="str">
        <f t="shared" ca="1" si="31"/>
        <v/>
      </c>
      <c r="D696" s="101" t="str">
        <f ca="1">IF(ISERROR(OFFSET('HARGA SATUAN'!$D$6,MATCH(C696,'HARGA SATUAN'!$C$7:$C$1492,0),0)),"",OFFSET('HARGA SATUAN'!$D$6,MATCH(C696,'HARGA SATUAN'!$C$7:$C$1492,0),0))</f>
        <v/>
      </c>
      <c r="E696" s="101">
        <f ca="1">IF(B696="+","Unit",IF(ISERROR(OFFSET('HARGA SATUAN'!$E$6,MATCH(C696,'HARGA SATUAN'!$C$7:$C$1492,0),0)),"",OFFSET('HARGA SATUAN'!$E$6,MATCH(C696,'HARGA SATUAN'!$C$7:$C$1492,0),0)))</f>
        <v>0</v>
      </c>
      <c r="F696" s="138" t="str">
        <f t="shared" ca="1" si="32"/>
        <v/>
      </c>
      <c r="G696" s="41">
        <f ca="1">IF(ISERROR(OFFSET('HARGA SATUAN'!$I$6,MATCH(C696,'HARGA SATUAN'!$C$7:$C$1492,0),0)),"",OFFSET('HARGA SATUAN'!$I$6,MATCH(C696,'HARGA SATUAN'!$C$7:$C$1492,0),0))</f>
        <v>0</v>
      </c>
      <c r="H696" s="136" t="str">
        <f ca="1">IF(B696="","",#REF!)</f>
        <v/>
      </c>
      <c r="I696" s="136" t="str">
        <f ca="1">IF(B696="","",#REF!)</f>
        <v/>
      </c>
      <c r="J696" s="136" t="str">
        <f ca="1">IF(B696="","",#REF!)</f>
        <v/>
      </c>
      <c r="K696" s="136" t="str">
        <f ca="1">IF(B696="","",#REF!)</f>
        <v/>
      </c>
      <c r="L696" s="136" t="str">
        <f ca="1">IF(C696="","",#REF!)</f>
        <v/>
      </c>
    </row>
    <row r="697" spans="1:12">
      <c r="A697" s="112">
        <v>686</v>
      </c>
      <c r="B697" s="134" t="str">
        <f t="shared" ca="1" si="30"/>
        <v/>
      </c>
      <c r="C697" s="109" t="str">
        <f t="shared" ca="1" si="31"/>
        <v/>
      </c>
      <c r="D697" s="101" t="str">
        <f ca="1">IF(ISERROR(OFFSET('HARGA SATUAN'!$D$6,MATCH(C697,'HARGA SATUAN'!$C$7:$C$1492,0),0)),"",OFFSET('HARGA SATUAN'!$D$6,MATCH(C697,'HARGA SATUAN'!$C$7:$C$1492,0),0))</f>
        <v/>
      </c>
      <c r="E697" s="101">
        <f ca="1">IF(B697="+","Unit",IF(ISERROR(OFFSET('HARGA SATUAN'!$E$6,MATCH(C697,'HARGA SATUAN'!$C$7:$C$1492,0),0)),"",OFFSET('HARGA SATUAN'!$E$6,MATCH(C697,'HARGA SATUAN'!$C$7:$C$1492,0),0)))</f>
        <v>0</v>
      </c>
      <c r="F697" s="138" t="str">
        <f t="shared" ca="1" si="32"/>
        <v/>
      </c>
      <c r="G697" s="41">
        <f ca="1">IF(ISERROR(OFFSET('HARGA SATUAN'!$I$6,MATCH(C697,'HARGA SATUAN'!$C$7:$C$1492,0),0)),"",OFFSET('HARGA SATUAN'!$I$6,MATCH(C697,'HARGA SATUAN'!$C$7:$C$1492,0),0))</f>
        <v>0</v>
      </c>
      <c r="H697" s="136" t="str">
        <f ca="1">IF(B697="","",#REF!)</f>
        <v/>
      </c>
      <c r="I697" s="136" t="str">
        <f ca="1">IF(B697="","",#REF!)</f>
        <v/>
      </c>
      <c r="J697" s="136" t="str">
        <f ca="1">IF(B697="","",#REF!)</f>
        <v/>
      </c>
      <c r="K697" s="136" t="str">
        <f ca="1">IF(B697="","",#REF!)</f>
        <v/>
      </c>
      <c r="L697" s="136" t="str">
        <f ca="1">IF(C697="","",#REF!)</f>
        <v/>
      </c>
    </row>
    <row r="698" spans="1:12">
      <c r="A698" s="112">
        <v>687</v>
      </c>
      <c r="B698" s="134" t="str">
        <f t="shared" ca="1" si="30"/>
        <v/>
      </c>
      <c r="C698" s="109" t="str">
        <f t="shared" ca="1" si="31"/>
        <v/>
      </c>
      <c r="D698" s="101" t="str">
        <f ca="1">IF(ISERROR(OFFSET('HARGA SATUAN'!$D$6,MATCH(C698,'HARGA SATUAN'!$C$7:$C$1492,0),0)),"",OFFSET('HARGA SATUAN'!$D$6,MATCH(C698,'HARGA SATUAN'!$C$7:$C$1492,0),0))</f>
        <v/>
      </c>
      <c r="E698" s="101">
        <f ca="1">IF(B698="+","Unit",IF(ISERROR(OFFSET('HARGA SATUAN'!$E$6,MATCH(C698,'HARGA SATUAN'!$C$7:$C$1492,0),0)),"",OFFSET('HARGA SATUAN'!$E$6,MATCH(C698,'HARGA SATUAN'!$C$7:$C$1492,0),0)))</f>
        <v>0</v>
      </c>
      <c r="F698" s="138" t="str">
        <f t="shared" ca="1" si="32"/>
        <v/>
      </c>
      <c r="G698" s="41">
        <f ca="1">IF(ISERROR(OFFSET('HARGA SATUAN'!$I$6,MATCH(C698,'HARGA SATUAN'!$C$7:$C$1492,0),0)),"",OFFSET('HARGA SATUAN'!$I$6,MATCH(C698,'HARGA SATUAN'!$C$7:$C$1492,0),0))</f>
        <v>0</v>
      </c>
      <c r="H698" s="136" t="str">
        <f ca="1">IF(B698="","",#REF!)</f>
        <v/>
      </c>
      <c r="I698" s="136" t="str">
        <f ca="1">IF(B698="","",#REF!)</f>
        <v/>
      </c>
      <c r="J698" s="136" t="str">
        <f ca="1">IF(B698="","",#REF!)</f>
        <v/>
      </c>
      <c r="K698" s="136" t="str">
        <f ca="1">IF(B698="","",#REF!)</f>
        <v/>
      </c>
      <c r="L698" s="136" t="str">
        <f ca="1">IF(C698="","",#REF!)</f>
        <v/>
      </c>
    </row>
    <row r="699" spans="1:12">
      <c r="A699" s="112">
        <v>688</v>
      </c>
      <c r="B699" s="134" t="str">
        <f t="shared" ca="1" si="30"/>
        <v/>
      </c>
      <c r="C699" s="109" t="str">
        <f t="shared" ca="1" si="31"/>
        <v/>
      </c>
      <c r="D699" s="101" t="str">
        <f ca="1">IF(ISERROR(OFFSET('HARGA SATUAN'!$D$6,MATCH(C699,'HARGA SATUAN'!$C$7:$C$1492,0),0)),"",OFFSET('HARGA SATUAN'!$D$6,MATCH(C699,'HARGA SATUAN'!$C$7:$C$1492,0),0))</f>
        <v/>
      </c>
      <c r="E699" s="101">
        <f ca="1">IF(B699="+","Unit",IF(ISERROR(OFFSET('HARGA SATUAN'!$E$6,MATCH(C699,'HARGA SATUAN'!$C$7:$C$1492,0),0)),"",OFFSET('HARGA SATUAN'!$E$6,MATCH(C699,'HARGA SATUAN'!$C$7:$C$1492,0),0)))</f>
        <v>0</v>
      </c>
      <c r="F699" s="138" t="str">
        <f t="shared" ca="1" si="32"/>
        <v/>
      </c>
      <c r="G699" s="41">
        <f ca="1">IF(ISERROR(OFFSET('HARGA SATUAN'!$I$6,MATCH(C699,'HARGA SATUAN'!$C$7:$C$1492,0),0)),"",OFFSET('HARGA SATUAN'!$I$6,MATCH(C699,'HARGA SATUAN'!$C$7:$C$1492,0),0))</f>
        <v>0</v>
      </c>
      <c r="H699" s="136" t="str">
        <f ca="1">IF(B699="","",#REF!)</f>
        <v/>
      </c>
      <c r="I699" s="136" t="str">
        <f ca="1">IF(B699="","",#REF!)</f>
        <v/>
      </c>
      <c r="J699" s="136" t="str">
        <f ca="1">IF(B699="","",#REF!)</f>
        <v/>
      </c>
      <c r="K699" s="136" t="str">
        <f ca="1">IF(B699="","",#REF!)</f>
        <v/>
      </c>
      <c r="L699" s="136" t="str">
        <f ca="1">IF(C699="","",#REF!)</f>
        <v/>
      </c>
    </row>
    <row r="700" spans="1:12">
      <c r="A700" s="112">
        <v>689</v>
      </c>
      <c r="B700" s="134" t="str">
        <f t="shared" ca="1" si="30"/>
        <v/>
      </c>
      <c r="C700" s="109" t="str">
        <f t="shared" ca="1" si="31"/>
        <v/>
      </c>
      <c r="D700" s="101" t="str">
        <f ca="1">IF(ISERROR(OFFSET('HARGA SATUAN'!$D$6,MATCH(C700,'HARGA SATUAN'!$C$7:$C$1492,0),0)),"",OFFSET('HARGA SATUAN'!$D$6,MATCH(C700,'HARGA SATUAN'!$C$7:$C$1492,0),0))</f>
        <v/>
      </c>
      <c r="E700" s="101">
        <f ca="1">IF(B700="+","Unit",IF(ISERROR(OFFSET('HARGA SATUAN'!$E$6,MATCH(C700,'HARGA SATUAN'!$C$7:$C$1492,0),0)),"",OFFSET('HARGA SATUAN'!$E$6,MATCH(C700,'HARGA SATUAN'!$C$7:$C$1492,0),0)))</f>
        <v>0</v>
      </c>
      <c r="F700" s="138" t="str">
        <f t="shared" ca="1" si="32"/>
        <v/>
      </c>
      <c r="G700" s="41">
        <f ca="1">IF(ISERROR(OFFSET('HARGA SATUAN'!$I$6,MATCH(C700,'HARGA SATUAN'!$C$7:$C$1492,0),0)),"",OFFSET('HARGA SATUAN'!$I$6,MATCH(C700,'HARGA SATUAN'!$C$7:$C$1492,0),0))</f>
        <v>0</v>
      </c>
      <c r="H700" s="136" t="str">
        <f ca="1">IF(B700="","",#REF!)</f>
        <v/>
      </c>
      <c r="I700" s="136" t="str">
        <f ca="1">IF(B700="","",#REF!)</f>
        <v/>
      </c>
      <c r="J700" s="136" t="str">
        <f ca="1">IF(B700="","",#REF!)</f>
        <v/>
      </c>
      <c r="K700" s="136" t="str">
        <f ca="1">IF(B700="","",#REF!)</f>
        <v/>
      </c>
      <c r="L700" s="136" t="str">
        <f ca="1">IF(C700="","",#REF!)</f>
        <v/>
      </c>
    </row>
    <row r="701" spans="1:12">
      <c r="A701" s="112">
        <v>690</v>
      </c>
      <c r="B701" s="134" t="str">
        <f t="shared" ca="1" si="30"/>
        <v/>
      </c>
      <c r="C701" s="109" t="str">
        <f t="shared" ca="1" si="31"/>
        <v/>
      </c>
      <c r="D701" s="101" t="str">
        <f ca="1">IF(ISERROR(OFFSET('HARGA SATUAN'!$D$6,MATCH(C701,'HARGA SATUAN'!$C$7:$C$1492,0),0)),"",OFFSET('HARGA SATUAN'!$D$6,MATCH(C701,'HARGA SATUAN'!$C$7:$C$1492,0),0))</f>
        <v/>
      </c>
      <c r="E701" s="101">
        <f ca="1">IF(B701="+","Unit",IF(ISERROR(OFFSET('HARGA SATUAN'!$E$6,MATCH(C701,'HARGA SATUAN'!$C$7:$C$1492,0),0)),"",OFFSET('HARGA SATUAN'!$E$6,MATCH(C701,'HARGA SATUAN'!$C$7:$C$1492,0),0)))</f>
        <v>0</v>
      </c>
      <c r="F701" s="138" t="str">
        <f t="shared" ca="1" si="32"/>
        <v/>
      </c>
      <c r="G701" s="41">
        <f ca="1">IF(ISERROR(OFFSET('HARGA SATUAN'!$I$6,MATCH(C701,'HARGA SATUAN'!$C$7:$C$1492,0),0)),"",OFFSET('HARGA SATUAN'!$I$6,MATCH(C701,'HARGA SATUAN'!$C$7:$C$1492,0),0))</f>
        <v>0</v>
      </c>
      <c r="H701" s="136" t="str">
        <f ca="1">IF(B701="","",#REF!)</f>
        <v/>
      </c>
      <c r="I701" s="136" t="str">
        <f ca="1">IF(B701="","",#REF!)</f>
        <v/>
      </c>
      <c r="J701" s="136" t="str">
        <f ca="1">IF(B701="","",#REF!)</f>
        <v/>
      </c>
      <c r="K701" s="136" t="str">
        <f ca="1">IF(B701="","",#REF!)</f>
        <v/>
      </c>
      <c r="L701" s="136" t="str">
        <f ca="1">IF(C701="","",#REF!)</f>
        <v/>
      </c>
    </row>
    <row r="702" spans="1:12">
      <c r="A702" s="112">
        <v>691</v>
      </c>
      <c r="B702" s="134" t="str">
        <f t="shared" ca="1" si="30"/>
        <v/>
      </c>
      <c r="C702" s="109" t="str">
        <f t="shared" ca="1" si="31"/>
        <v/>
      </c>
      <c r="D702" s="101" t="str">
        <f ca="1">IF(ISERROR(OFFSET('HARGA SATUAN'!$D$6,MATCH(C702,'HARGA SATUAN'!$C$7:$C$1492,0),0)),"",OFFSET('HARGA SATUAN'!$D$6,MATCH(C702,'HARGA SATUAN'!$C$7:$C$1492,0),0))</f>
        <v/>
      </c>
      <c r="E702" s="101">
        <f ca="1">IF(B702="+","Unit",IF(ISERROR(OFFSET('HARGA SATUAN'!$E$6,MATCH(C702,'HARGA SATUAN'!$C$7:$C$1492,0),0)),"",OFFSET('HARGA SATUAN'!$E$6,MATCH(C702,'HARGA SATUAN'!$C$7:$C$1492,0),0)))</f>
        <v>0</v>
      </c>
      <c r="F702" s="138" t="str">
        <f t="shared" ca="1" si="32"/>
        <v/>
      </c>
      <c r="G702" s="41">
        <f ca="1">IF(ISERROR(OFFSET('HARGA SATUAN'!$I$6,MATCH(C702,'HARGA SATUAN'!$C$7:$C$1492,0),0)),"",OFFSET('HARGA SATUAN'!$I$6,MATCH(C702,'HARGA SATUAN'!$C$7:$C$1492,0),0))</f>
        <v>0</v>
      </c>
      <c r="H702" s="136" t="str">
        <f ca="1">IF(B702="","",#REF!)</f>
        <v/>
      </c>
      <c r="I702" s="136" t="str">
        <f ca="1">IF(B702="","",#REF!)</f>
        <v/>
      </c>
      <c r="J702" s="136" t="str">
        <f ca="1">IF(B702="","",#REF!)</f>
        <v/>
      </c>
      <c r="K702" s="136" t="str">
        <f ca="1">IF(B702="","",#REF!)</f>
        <v/>
      </c>
      <c r="L702" s="136" t="str">
        <f ca="1">IF(C702="","",#REF!)</f>
        <v/>
      </c>
    </row>
    <row r="703" spans="1:12">
      <c r="A703" s="112">
        <v>692</v>
      </c>
      <c r="B703" s="134" t="str">
        <f t="shared" ca="1" si="30"/>
        <v/>
      </c>
      <c r="C703" s="109" t="str">
        <f t="shared" ca="1" si="31"/>
        <v/>
      </c>
      <c r="D703" s="101" t="str">
        <f ca="1">IF(ISERROR(OFFSET('HARGA SATUAN'!$D$6,MATCH(C703,'HARGA SATUAN'!$C$7:$C$1492,0),0)),"",OFFSET('HARGA SATUAN'!$D$6,MATCH(C703,'HARGA SATUAN'!$C$7:$C$1492,0),0))</f>
        <v/>
      </c>
      <c r="E703" s="101">
        <f ca="1">IF(B703="+","Unit",IF(ISERROR(OFFSET('HARGA SATUAN'!$E$6,MATCH(C703,'HARGA SATUAN'!$C$7:$C$1492,0),0)),"",OFFSET('HARGA SATUAN'!$E$6,MATCH(C703,'HARGA SATUAN'!$C$7:$C$1492,0),0)))</f>
        <v>0</v>
      </c>
      <c r="F703" s="138" t="str">
        <f t="shared" ca="1" si="32"/>
        <v/>
      </c>
      <c r="G703" s="41">
        <f ca="1">IF(ISERROR(OFFSET('HARGA SATUAN'!$I$6,MATCH(C703,'HARGA SATUAN'!$C$7:$C$1492,0),0)),"",OFFSET('HARGA SATUAN'!$I$6,MATCH(C703,'HARGA SATUAN'!$C$7:$C$1492,0),0))</f>
        <v>0</v>
      </c>
      <c r="H703" s="136" t="str">
        <f ca="1">IF(B703="","",#REF!)</f>
        <v/>
      </c>
      <c r="I703" s="136" t="str">
        <f ca="1">IF(B703="","",#REF!)</f>
        <v/>
      </c>
      <c r="J703" s="136" t="str">
        <f ca="1">IF(B703="","",#REF!)</f>
        <v/>
      </c>
      <c r="K703" s="136" t="str">
        <f ca="1">IF(B703="","",#REF!)</f>
        <v/>
      </c>
      <c r="L703" s="136" t="str">
        <f ca="1">IF(C703="","",#REF!)</f>
        <v/>
      </c>
    </row>
    <row r="704" spans="1:12">
      <c r="A704" s="112">
        <v>693</v>
      </c>
      <c r="B704" s="134" t="str">
        <f t="shared" ca="1" si="30"/>
        <v/>
      </c>
      <c r="C704" s="109" t="str">
        <f t="shared" ca="1" si="31"/>
        <v/>
      </c>
      <c r="D704" s="101" t="str">
        <f ca="1">IF(ISERROR(OFFSET('HARGA SATUAN'!$D$6,MATCH(C704,'HARGA SATUAN'!$C$7:$C$1492,0),0)),"",OFFSET('HARGA SATUAN'!$D$6,MATCH(C704,'HARGA SATUAN'!$C$7:$C$1492,0),0))</f>
        <v/>
      </c>
      <c r="E704" s="101">
        <f ca="1">IF(B704="+","Unit",IF(ISERROR(OFFSET('HARGA SATUAN'!$E$6,MATCH(C704,'HARGA SATUAN'!$C$7:$C$1492,0),0)),"",OFFSET('HARGA SATUAN'!$E$6,MATCH(C704,'HARGA SATUAN'!$C$7:$C$1492,0),0)))</f>
        <v>0</v>
      </c>
      <c r="F704" s="138" t="str">
        <f t="shared" ca="1" si="32"/>
        <v/>
      </c>
      <c r="G704" s="41">
        <f ca="1">IF(ISERROR(OFFSET('HARGA SATUAN'!$I$6,MATCH(C704,'HARGA SATUAN'!$C$7:$C$1492,0),0)),"",OFFSET('HARGA SATUAN'!$I$6,MATCH(C704,'HARGA SATUAN'!$C$7:$C$1492,0),0))</f>
        <v>0</v>
      </c>
      <c r="H704" s="136" t="str">
        <f ca="1">IF(B704="","",#REF!)</f>
        <v/>
      </c>
      <c r="I704" s="136" t="str">
        <f ca="1">IF(B704="","",#REF!)</f>
        <v/>
      </c>
      <c r="J704" s="136" t="str">
        <f ca="1">IF(B704="","",#REF!)</f>
        <v/>
      </c>
      <c r="K704" s="136" t="str">
        <f ca="1">IF(B704="","",#REF!)</f>
        <v/>
      </c>
      <c r="L704" s="136" t="str">
        <f ca="1">IF(C704="","",#REF!)</f>
        <v/>
      </c>
    </row>
    <row r="705" spans="1:12">
      <c r="A705" s="112">
        <v>694</v>
      </c>
      <c r="B705" s="134" t="str">
        <f t="shared" ca="1" si="30"/>
        <v/>
      </c>
      <c r="C705" s="109" t="str">
        <f t="shared" ca="1" si="31"/>
        <v/>
      </c>
      <c r="D705" s="101" t="str">
        <f ca="1">IF(ISERROR(OFFSET('HARGA SATUAN'!$D$6,MATCH(C705,'HARGA SATUAN'!$C$7:$C$1492,0),0)),"",OFFSET('HARGA SATUAN'!$D$6,MATCH(C705,'HARGA SATUAN'!$C$7:$C$1492,0),0))</f>
        <v/>
      </c>
      <c r="E705" s="101">
        <f ca="1">IF(B705="+","Unit",IF(ISERROR(OFFSET('HARGA SATUAN'!$E$6,MATCH(C705,'HARGA SATUAN'!$C$7:$C$1492,0),0)),"",OFFSET('HARGA SATUAN'!$E$6,MATCH(C705,'HARGA SATUAN'!$C$7:$C$1492,0),0)))</f>
        <v>0</v>
      </c>
      <c r="F705" s="138" t="str">
        <f t="shared" ca="1" si="32"/>
        <v/>
      </c>
      <c r="G705" s="41">
        <f ca="1">IF(ISERROR(OFFSET('HARGA SATUAN'!$I$6,MATCH(C705,'HARGA SATUAN'!$C$7:$C$1492,0),0)),"",OFFSET('HARGA SATUAN'!$I$6,MATCH(C705,'HARGA SATUAN'!$C$7:$C$1492,0),0))</f>
        <v>0</v>
      </c>
      <c r="H705" s="136" t="str">
        <f ca="1">IF(B705="","",#REF!)</f>
        <v/>
      </c>
      <c r="I705" s="136" t="str">
        <f ca="1">IF(B705="","",#REF!)</f>
        <v/>
      </c>
      <c r="J705" s="136" t="str">
        <f ca="1">IF(B705="","",#REF!)</f>
        <v/>
      </c>
      <c r="K705" s="136" t="str">
        <f ca="1">IF(B705="","",#REF!)</f>
        <v/>
      </c>
      <c r="L705" s="136" t="str">
        <f ca="1">IF(C705="","",#REF!)</f>
        <v/>
      </c>
    </row>
    <row r="706" spans="1:12">
      <c r="A706" s="112">
        <v>695</v>
      </c>
      <c r="B706" s="134" t="str">
        <f t="shared" ca="1" si="30"/>
        <v/>
      </c>
      <c r="C706" s="109" t="str">
        <f t="shared" ca="1" si="31"/>
        <v/>
      </c>
      <c r="D706" s="101" t="str">
        <f ca="1">IF(ISERROR(OFFSET('HARGA SATUAN'!$D$6,MATCH(C706,'HARGA SATUAN'!$C$7:$C$1492,0),0)),"",OFFSET('HARGA SATUAN'!$D$6,MATCH(C706,'HARGA SATUAN'!$C$7:$C$1492,0),0))</f>
        <v/>
      </c>
      <c r="E706" s="101">
        <f ca="1">IF(B706="+","Unit",IF(ISERROR(OFFSET('HARGA SATUAN'!$E$6,MATCH(C706,'HARGA SATUAN'!$C$7:$C$1492,0),0)),"",OFFSET('HARGA SATUAN'!$E$6,MATCH(C706,'HARGA SATUAN'!$C$7:$C$1492,0),0)))</f>
        <v>0</v>
      </c>
      <c r="F706" s="138" t="str">
        <f t="shared" ca="1" si="32"/>
        <v/>
      </c>
      <c r="G706" s="41">
        <f ca="1">IF(ISERROR(OFFSET('HARGA SATUAN'!$I$6,MATCH(C706,'HARGA SATUAN'!$C$7:$C$1492,0),0)),"",OFFSET('HARGA SATUAN'!$I$6,MATCH(C706,'HARGA SATUAN'!$C$7:$C$1492,0),0))</f>
        <v>0</v>
      </c>
      <c r="H706" s="136" t="str">
        <f ca="1">IF(B706="","",#REF!)</f>
        <v/>
      </c>
      <c r="I706" s="136" t="str">
        <f ca="1">IF(B706="","",#REF!)</f>
        <v/>
      </c>
      <c r="J706" s="136" t="str">
        <f ca="1">IF(B706="","",#REF!)</f>
        <v/>
      </c>
      <c r="K706" s="136" t="str">
        <f ca="1">IF(B706="","",#REF!)</f>
        <v/>
      </c>
      <c r="L706" s="136" t="str">
        <f ca="1">IF(C706="","",#REF!)</f>
        <v/>
      </c>
    </row>
    <row r="707" spans="1:12">
      <c r="A707" s="112">
        <v>696</v>
      </c>
      <c r="B707" s="134" t="str">
        <f t="shared" ca="1" si="30"/>
        <v/>
      </c>
      <c r="C707" s="109" t="str">
        <f t="shared" ca="1" si="31"/>
        <v/>
      </c>
      <c r="D707" s="101" t="str">
        <f ca="1">IF(ISERROR(OFFSET('HARGA SATUAN'!$D$6,MATCH(C707,'HARGA SATUAN'!$C$7:$C$1492,0),0)),"",OFFSET('HARGA SATUAN'!$D$6,MATCH(C707,'HARGA SATUAN'!$C$7:$C$1492,0),0))</f>
        <v/>
      </c>
      <c r="E707" s="101">
        <f ca="1">IF(B707="+","Unit",IF(ISERROR(OFFSET('HARGA SATUAN'!$E$6,MATCH(C707,'HARGA SATUAN'!$C$7:$C$1492,0),0)),"",OFFSET('HARGA SATUAN'!$E$6,MATCH(C707,'HARGA SATUAN'!$C$7:$C$1492,0),0)))</f>
        <v>0</v>
      </c>
      <c r="F707" s="138" t="str">
        <f t="shared" ca="1" si="32"/>
        <v/>
      </c>
      <c r="G707" s="41">
        <f ca="1">IF(ISERROR(OFFSET('HARGA SATUAN'!$I$6,MATCH(C707,'HARGA SATUAN'!$C$7:$C$1492,0),0)),"",OFFSET('HARGA SATUAN'!$I$6,MATCH(C707,'HARGA SATUAN'!$C$7:$C$1492,0),0))</f>
        <v>0</v>
      </c>
      <c r="H707" s="136" t="str">
        <f ca="1">IF(B707="","",#REF!)</f>
        <v/>
      </c>
      <c r="I707" s="136" t="str">
        <f ca="1">IF(B707="","",#REF!)</f>
        <v/>
      </c>
      <c r="J707" s="136" t="str">
        <f ca="1">IF(B707="","",#REF!)</f>
        <v/>
      </c>
      <c r="K707" s="136" t="str">
        <f ca="1">IF(B707="","",#REF!)</f>
        <v/>
      </c>
      <c r="L707" s="136" t="str">
        <f ca="1">IF(C707="","",#REF!)</f>
        <v/>
      </c>
    </row>
    <row r="708" spans="1:12">
      <c r="A708" s="112">
        <v>697</v>
      </c>
      <c r="B708" s="134" t="str">
        <f t="shared" ca="1" si="30"/>
        <v/>
      </c>
      <c r="C708" s="109" t="str">
        <f t="shared" ca="1" si="31"/>
        <v/>
      </c>
      <c r="D708" s="101" t="str">
        <f ca="1">IF(ISERROR(OFFSET('HARGA SATUAN'!$D$6,MATCH(C708,'HARGA SATUAN'!$C$7:$C$1492,0),0)),"",OFFSET('HARGA SATUAN'!$D$6,MATCH(C708,'HARGA SATUAN'!$C$7:$C$1492,0),0))</f>
        <v/>
      </c>
      <c r="E708" s="101">
        <f ca="1">IF(B708="+","Unit",IF(ISERROR(OFFSET('HARGA SATUAN'!$E$6,MATCH(C708,'HARGA SATUAN'!$C$7:$C$1492,0),0)),"",OFFSET('HARGA SATUAN'!$E$6,MATCH(C708,'HARGA SATUAN'!$C$7:$C$1492,0),0)))</f>
        <v>0</v>
      </c>
      <c r="F708" s="138" t="str">
        <f t="shared" ca="1" si="32"/>
        <v/>
      </c>
      <c r="G708" s="41">
        <f ca="1">IF(ISERROR(OFFSET('HARGA SATUAN'!$I$6,MATCH(C708,'HARGA SATUAN'!$C$7:$C$1492,0),0)),"",OFFSET('HARGA SATUAN'!$I$6,MATCH(C708,'HARGA SATUAN'!$C$7:$C$1492,0),0))</f>
        <v>0</v>
      </c>
      <c r="H708" s="136" t="str">
        <f ca="1">IF(B708="","",#REF!)</f>
        <v/>
      </c>
      <c r="I708" s="136" t="str">
        <f ca="1">IF(B708="","",#REF!)</f>
        <v/>
      </c>
      <c r="J708" s="136" t="str">
        <f ca="1">IF(B708="","",#REF!)</f>
        <v/>
      </c>
      <c r="K708" s="136" t="str">
        <f ca="1">IF(B708="","",#REF!)</f>
        <v/>
      </c>
      <c r="L708" s="136" t="str">
        <f ca="1">IF(C708="","",#REF!)</f>
        <v/>
      </c>
    </row>
    <row r="709" spans="1:12">
      <c r="A709" s="112">
        <v>698</v>
      </c>
      <c r="B709" s="134" t="str">
        <f t="shared" ca="1" si="30"/>
        <v/>
      </c>
      <c r="C709" s="109" t="str">
        <f t="shared" ca="1" si="31"/>
        <v/>
      </c>
      <c r="D709" s="101" t="str">
        <f ca="1">IF(ISERROR(OFFSET('HARGA SATUAN'!$D$6,MATCH(C709,'HARGA SATUAN'!$C$7:$C$1492,0),0)),"",OFFSET('HARGA SATUAN'!$D$6,MATCH(C709,'HARGA SATUAN'!$C$7:$C$1492,0),0))</f>
        <v/>
      </c>
      <c r="E709" s="101">
        <f ca="1">IF(B709="+","Unit",IF(ISERROR(OFFSET('HARGA SATUAN'!$E$6,MATCH(C709,'HARGA SATUAN'!$C$7:$C$1492,0),0)),"",OFFSET('HARGA SATUAN'!$E$6,MATCH(C709,'HARGA SATUAN'!$C$7:$C$1492,0),0)))</f>
        <v>0</v>
      </c>
      <c r="F709" s="138" t="str">
        <f t="shared" ca="1" si="32"/>
        <v/>
      </c>
      <c r="G709" s="41">
        <f ca="1">IF(ISERROR(OFFSET('HARGA SATUAN'!$I$6,MATCH(C709,'HARGA SATUAN'!$C$7:$C$1492,0),0)),"",OFFSET('HARGA SATUAN'!$I$6,MATCH(C709,'HARGA SATUAN'!$C$7:$C$1492,0),0))</f>
        <v>0</v>
      </c>
      <c r="H709" s="136" t="str">
        <f ca="1">IF(B709="","",#REF!)</f>
        <v/>
      </c>
      <c r="I709" s="136" t="str">
        <f ca="1">IF(B709="","",#REF!)</f>
        <v/>
      </c>
      <c r="J709" s="136" t="str">
        <f ca="1">IF(B709="","",#REF!)</f>
        <v/>
      </c>
      <c r="K709" s="136" t="str">
        <f ca="1">IF(B709="","",#REF!)</f>
        <v/>
      </c>
      <c r="L709" s="136" t="str">
        <f ca="1">IF(C709="","",#REF!)</f>
        <v/>
      </c>
    </row>
    <row r="710" spans="1:12">
      <c r="A710" s="112">
        <v>699</v>
      </c>
      <c r="B710" s="134" t="str">
        <f t="shared" ca="1" si="30"/>
        <v/>
      </c>
      <c r="C710" s="109" t="str">
        <f t="shared" ca="1" si="31"/>
        <v/>
      </c>
      <c r="D710" s="101" t="str">
        <f ca="1">IF(ISERROR(OFFSET('HARGA SATUAN'!$D$6,MATCH(C710,'HARGA SATUAN'!$C$7:$C$1492,0),0)),"",OFFSET('HARGA SATUAN'!$D$6,MATCH(C710,'HARGA SATUAN'!$C$7:$C$1492,0),0))</f>
        <v/>
      </c>
      <c r="E710" s="101">
        <f ca="1">IF(B710="+","Unit",IF(ISERROR(OFFSET('HARGA SATUAN'!$E$6,MATCH(C710,'HARGA SATUAN'!$C$7:$C$1492,0),0)),"",OFFSET('HARGA SATUAN'!$E$6,MATCH(C710,'HARGA SATUAN'!$C$7:$C$1492,0),0)))</f>
        <v>0</v>
      </c>
      <c r="F710" s="138" t="str">
        <f t="shared" ca="1" si="32"/>
        <v/>
      </c>
      <c r="G710" s="41">
        <f ca="1">IF(ISERROR(OFFSET('HARGA SATUAN'!$I$6,MATCH(C710,'HARGA SATUAN'!$C$7:$C$1492,0),0)),"",OFFSET('HARGA SATUAN'!$I$6,MATCH(C710,'HARGA SATUAN'!$C$7:$C$1492,0),0))</f>
        <v>0</v>
      </c>
      <c r="H710" s="136" t="str">
        <f ca="1">IF(B710="","",#REF!)</f>
        <v/>
      </c>
      <c r="I710" s="136" t="str">
        <f ca="1">IF(B710="","",#REF!)</f>
        <v/>
      </c>
      <c r="J710" s="136" t="str">
        <f ca="1">IF(B710="","",#REF!)</f>
        <v/>
      </c>
      <c r="K710" s="136" t="str">
        <f ca="1">IF(B710="","",#REF!)</f>
        <v/>
      </c>
      <c r="L710" s="136" t="str">
        <f ca="1">IF(C710="","",#REF!)</f>
        <v/>
      </c>
    </row>
    <row r="711" spans="1:12">
      <c r="A711" s="112">
        <v>700</v>
      </c>
      <c r="B711" s="134" t="str">
        <f t="shared" ca="1" si="30"/>
        <v/>
      </c>
      <c r="C711" s="109" t="str">
        <f ca="1">IF(ISERROR(OFFSET($C$713,MATCH(A711,$F$714:$F$1320,0),0)),"",OFFSET($C$713,MATCH(A711,$F$714:$F$1320,0),0))</f>
        <v/>
      </c>
      <c r="D711" s="134"/>
      <c r="E711" s="134"/>
      <c r="F711" s="138" t="str">
        <f ca="1">IF(ISERROR(OFFSET($D$713,MATCH(A711,$F$714:$F$1320,0),0)),"",OFFSET($D$713,MATCH(A711,$F$714:$F$1320,0),0))</f>
        <v/>
      </c>
      <c r="G711" s="41">
        <f ca="1">IF(ISERROR(OFFSET('HARGA SATUAN'!$I$6,MATCH(C711,'HARGA SATUAN'!$C$7:$C$1492,0),0)),"",OFFSET('HARGA SATUAN'!$I$6,MATCH(C711,'HARGA SATUAN'!$C$7:$C$1492,0),0))</f>
        <v>0</v>
      </c>
      <c r="H711" s="136" t="str">
        <f ca="1">IF(B711="","",#REF!)</f>
        <v/>
      </c>
      <c r="I711" s="136" t="str">
        <f ca="1">IF(B711="","",#REF!)</f>
        <v/>
      </c>
      <c r="J711" s="136" t="str">
        <f ca="1">IF(B711="","",#REF!)</f>
        <v/>
      </c>
      <c r="K711" s="136" t="str">
        <f ca="1">IF(B711="","",#REF!)</f>
        <v/>
      </c>
      <c r="L711" s="136" t="str">
        <f ca="1">IF(C711="","",#REF!)</f>
        <v/>
      </c>
    </row>
    <row r="712" spans="1:12">
      <c r="B712" s="140"/>
      <c r="C712" s="141"/>
      <c r="D712" s="141"/>
      <c r="E712" s="142"/>
      <c r="F712" s="142"/>
      <c r="G712" s="142"/>
      <c r="H712" s="143"/>
      <c r="I712" s="143"/>
      <c r="J712" s="143"/>
      <c r="K712" s="143"/>
      <c r="L712" s="143"/>
    </row>
    <row r="714" spans="1:12" hidden="1">
      <c r="B714" s="113">
        <v>1</v>
      </c>
      <c r="C714" s="139" t="str">
        <f ca="1">IF(ISERROR(OFFSET('HARGA SATUAN'!$C$6,MATCH(B714,'HARGA SATUAN'!$N$7:$N$1492,0),0)),"",OFFSET('HARGA SATUAN'!$C$6,MATCH(B714,'HARGA SATUAN'!$N$7:$N$1492,0),0))</f>
        <v>KWH MPB; 1P;230V;5(60)A;1;2W</v>
      </c>
      <c r="D714" s="139">
        <f ca="1">SUMIFS(RAB!$F$14:$F$80,RAB!$C$14:$C$80,C714)</f>
        <v>0</v>
      </c>
      <c r="E714" s="26">
        <f ca="1">IF(D714=0,0,1)</f>
        <v>0</v>
      </c>
      <c r="F714" s="26">
        <f ca="1">IF(D714=0,0,SUM($E$713:E714))</f>
        <v>0</v>
      </c>
    </row>
    <row r="715" spans="1:12" hidden="1">
      <c r="B715" s="113">
        <v>2</v>
      </c>
      <c r="C715" s="139" t="str">
        <f ca="1">IF(ISERROR(OFFSET('HARGA SATUAN'!$C$6,MATCH(B715,'HARGA SATUAN'!$N$7:$N$1492,0),0)),"",OFFSET('HARGA SATUAN'!$C$6,MATCH(B715,'HARGA SATUAN'!$N$7:$N$1492,0),0))</f>
        <v>KWH Elektronik; 1P; 2W; 230 V; 5(40) A; kls 1 (combo); register drum</v>
      </c>
      <c r="D715" s="139">
        <f ca="1">SUMIFS(RAB!$F$14:$F$80,RAB!$C$14:$C$80,C715)</f>
        <v>0</v>
      </c>
      <c r="E715" s="26">
        <f t="shared" ref="E715:E778" ca="1" si="33">IF(D715=0,0,1)</f>
        <v>0</v>
      </c>
      <c r="F715" s="26">
        <f ca="1">IF(D715=0,0,SUM($E$713:E715))</f>
        <v>0</v>
      </c>
    </row>
    <row r="716" spans="1:12" hidden="1">
      <c r="B716" s="113">
        <v>3</v>
      </c>
      <c r="C716" s="139" t="str">
        <f ca="1">IF(ISERROR(OFFSET('HARGA SATUAN'!$C$6,MATCH(B716,'HARGA SATUAN'!$N$7:$N$1492,0),0)),"",OFFSET('HARGA SATUAN'!$C$6,MATCH(B716,'HARGA SATUAN'!$N$7:$N$1492,0),0))</f>
        <v>KWH Elektronik; 1P; 2W; 230 V; 5(100) A; kls 1 termasuk modem 3G/4G</v>
      </c>
      <c r="D716" s="139">
        <f ca="1">SUMIFS(RAB!$F$14:$F$80,RAB!$C$14:$C$80,C716)</f>
        <v>0</v>
      </c>
      <c r="E716" s="26">
        <f t="shared" ca="1" si="33"/>
        <v>0</v>
      </c>
      <c r="F716" s="26">
        <f ca="1">IF(D716=0,0,SUM($E$713:E716))</f>
        <v>0</v>
      </c>
    </row>
    <row r="717" spans="1:12" hidden="1">
      <c r="B717" s="113">
        <v>4</v>
      </c>
      <c r="C717" s="139" t="str">
        <f ca="1">IF(ISERROR(OFFSET('HARGA SATUAN'!$C$6,MATCH(B717,'HARGA SATUAN'!$N$7:$N$1492,0),0)),"",OFFSET('HARGA SATUAN'!$C$6,MATCH(B717,'HARGA SATUAN'!$N$7:$N$1492,0),0))</f>
        <v>KWH Elektronik; 3P; 4W; 57.7-100V/220-400V; 5 A; kls 0.2 (meter pembanding)</v>
      </c>
      <c r="D717" s="139">
        <f ca="1">SUMIFS(RAB!$F$14:$F$80,RAB!$C$14:$C$80,C717)</f>
        <v>0</v>
      </c>
      <c r="E717" s="26">
        <f t="shared" ca="1" si="33"/>
        <v>0</v>
      </c>
      <c r="F717" s="26">
        <f ca="1">IF(D717=0,0,SUM($E$713:E717))</f>
        <v>0</v>
      </c>
    </row>
    <row r="718" spans="1:12" hidden="1">
      <c r="B718" s="113">
        <v>5</v>
      </c>
      <c r="C718" s="139" t="str">
        <f ca="1">IF(ISERROR(OFFSET('HARGA SATUAN'!$C$6,MATCH(B718,'HARGA SATUAN'!$N$7:$N$1492,0),0)),"",OFFSET('HARGA SATUAN'!$C$6,MATCH(B718,'HARGA SATUAN'!$N$7:$N$1492,0),0))</f>
        <v>KWH Elektronik; 3P; 4W; 220/380V; 5(80) A; kls 1 (Pengukuran Langsung)</v>
      </c>
      <c r="D718" s="139">
        <f ca="1">SUMIFS(RAB!$F$14:$F$80,RAB!$C$14:$C$80,C718)</f>
        <v>1</v>
      </c>
      <c r="E718" s="26">
        <f t="shared" ca="1" si="33"/>
        <v>1</v>
      </c>
      <c r="F718" s="26">
        <f ca="1">IF(D718=0,0,SUM($E$713:E718))</f>
        <v>1</v>
      </c>
    </row>
    <row r="719" spans="1:12" hidden="1">
      <c r="B719" s="113">
        <v>6</v>
      </c>
      <c r="C719" s="139" t="str">
        <f ca="1">IF(ISERROR(OFFSET('HARGA SATUAN'!$C$6,MATCH(B719,'HARGA SATUAN'!$N$7:$N$1492,0),0)),"",OFFSET('HARGA SATUAN'!$C$6,MATCH(B719,'HARGA SATUAN'!$N$7:$N$1492,0),0))</f>
        <v>KWH Elektronik; 3P; 4W; 57.7-100V/220-400V; 5(10) A; kls 0.5 (Pengukuran Tidak Langsung)</v>
      </c>
      <c r="D719" s="139">
        <f ca="1">SUMIFS(RAB!$F$14:$F$80,RAB!$C$14:$C$80,C719)</f>
        <v>0</v>
      </c>
      <c r="E719" s="26">
        <f t="shared" ca="1" si="33"/>
        <v>0</v>
      </c>
      <c r="F719" s="26">
        <f ca="1">IF(D719=0,0,SUM($E$713:E719))</f>
        <v>0</v>
      </c>
    </row>
    <row r="720" spans="1:12" hidden="1">
      <c r="B720" s="113">
        <v>7</v>
      </c>
      <c r="C720" s="139" t="str">
        <f ca="1">IF(ISERROR(OFFSET('HARGA SATUAN'!$C$6,MATCH(B720,'HARGA SATUAN'!$N$7:$N$1492,0),0)),"",OFFSET('HARGA SATUAN'!$C$6,MATCH(B720,'HARGA SATUAN'!$N$7:$N$1492,0),0))</f>
        <v>KWH Elektronik; 3P; 4W; 220/380V; 5(10); kls 1 (Pengukuran Tidak Langsung)</v>
      </c>
      <c r="D720" s="139">
        <f ca="1">SUMIFS(RAB!$F$14:$F$80,RAB!$C$14:$C$80,C720)</f>
        <v>0</v>
      </c>
      <c r="E720" s="26">
        <f t="shared" ca="1" si="33"/>
        <v>0</v>
      </c>
      <c r="F720" s="26">
        <f ca="1">IF(D720=0,0,SUM($E$713:E720))</f>
        <v>0</v>
      </c>
    </row>
    <row r="721" spans="2:6" hidden="1">
      <c r="B721" s="113">
        <v>8</v>
      </c>
      <c r="C721" s="139" t="str">
        <f ca="1">IF(ISERROR(OFFSET('HARGA SATUAN'!$C$6,MATCH(B721,'HARGA SATUAN'!$N$7:$N$1492,0),0)),"",OFFSET('HARGA SATUAN'!$C$6,MATCH(B721,'HARGA SATUAN'!$N$7:$N$1492,0),0))</f>
        <v>MCB 1 Fasa 2 A</v>
      </c>
      <c r="D721" s="139">
        <f ca="1">SUMIFS(RAB!$F$14:$F$80,RAB!$C$14:$C$80,C721)</f>
        <v>0</v>
      </c>
      <c r="E721" s="26">
        <f t="shared" ca="1" si="33"/>
        <v>0</v>
      </c>
      <c r="F721" s="26">
        <f ca="1">IF(D721=0,0,SUM($E$713:E721))</f>
        <v>0</v>
      </c>
    </row>
    <row r="722" spans="2:6" hidden="1">
      <c r="B722" s="113">
        <v>9</v>
      </c>
      <c r="C722" s="139" t="str">
        <f ca="1">IF(ISERROR(OFFSET('HARGA SATUAN'!$C$6,MATCH(B722,'HARGA SATUAN'!$N$7:$N$1492,0),0)),"",OFFSET('HARGA SATUAN'!$C$6,MATCH(B722,'HARGA SATUAN'!$N$7:$N$1492,0),0))</f>
        <v>MCB 1 Fasa 4 A</v>
      </c>
      <c r="D722" s="139">
        <f ca="1">SUMIFS(RAB!$F$14:$F$80,RAB!$C$14:$C$80,C722)</f>
        <v>0</v>
      </c>
      <c r="E722" s="26">
        <f t="shared" ca="1" si="33"/>
        <v>0</v>
      </c>
      <c r="F722" s="26">
        <f ca="1">IF(D722=0,0,SUM($E$713:E722))</f>
        <v>0</v>
      </c>
    </row>
    <row r="723" spans="2:6" hidden="1">
      <c r="B723" s="113">
        <v>10</v>
      </c>
      <c r="C723" s="139" t="str">
        <f ca="1">IF(ISERROR(OFFSET('HARGA SATUAN'!$C$6,MATCH(B723,'HARGA SATUAN'!$N$7:$N$1492,0),0)),"",OFFSET('HARGA SATUAN'!$C$6,MATCH(B723,'HARGA SATUAN'!$N$7:$N$1492,0),0))</f>
        <v>MCB 1 Fasa 6 A</v>
      </c>
      <c r="D723" s="139">
        <f ca="1">SUMIFS(RAB!$F$14:$F$80,RAB!$C$14:$C$80,C723)</f>
        <v>0</v>
      </c>
      <c r="E723" s="26">
        <f t="shared" ca="1" si="33"/>
        <v>0</v>
      </c>
      <c r="F723" s="26">
        <f ca="1">IF(D723=0,0,SUM($E$713:E723))</f>
        <v>0</v>
      </c>
    </row>
    <row r="724" spans="2:6" hidden="1">
      <c r="B724" s="113">
        <v>11</v>
      </c>
      <c r="C724" s="139" t="str">
        <f ca="1">IF(ISERROR(OFFSET('HARGA SATUAN'!$C$6,MATCH(B724,'HARGA SATUAN'!$N$7:$N$1492,0),0)),"",OFFSET('HARGA SATUAN'!$C$6,MATCH(B724,'HARGA SATUAN'!$N$7:$N$1492,0),0))</f>
        <v>MCB 1 Fasa 10 A</v>
      </c>
      <c r="D724" s="139">
        <f ca="1">SUMIFS(RAB!$F$14:$F$80,RAB!$C$14:$C$80,C724)</f>
        <v>0</v>
      </c>
      <c r="E724" s="26">
        <f t="shared" ca="1" si="33"/>
        <v>0</v>
      </c>
      <c r="F724" s="26">
        <f ca="1">IF(D724=0,0,SUM($E$713:E724))</f>
        <v>0</v>
      </c>
    </row>
    <row r="725" spans="2:6" hidden="1">
      <c r="B725" s="113">
        <v>12</v>
      </c>
      <c r="C725" s="139" t="str">
        <f ca="1">IF(ISERROR(OFFSET('HARGA SATUAN'!$C$6,MATCH(B725,'HARGA SATUAN'!$N$7:$N$1492,0),0)),"",OFFSET('HARGA SATUAN'!$C$6,MATCH(B725,'HARGA SATUAN'!$N$7:$N$1492,0),0))</f>
        <v>MCB 1 Fasa 16 A</v>
      </c>
      <c r="D725" s="139">
        <f ca="1">SUMIFS(RAB!$F$14:$F$80,RAB!$C$14:$C$80,C725)</f>
        <v>0</v>
      </c>
      <c r="E725" s="26">
        <f t="shared" ca="1" si="33"/>
        <v>0</v>
      </c>
      <c r="F725" s="26">
        <f ca="1">IF(D725=0,0,SUM($E$713:E725))</f>
        <v>0</v>
      </c>
    </row>
    <row r="726" spans="2:6" hidden="1">
      <c r="B726" s="113">
        <v>13</v>
      </c>
      <c r="C726" s="139" t="str">
        <f ca="1">IF(ISERROR(OFFSET('HARGA SATUAN'!$C$6,MATCH(B726,'HARGA SATUAN'!$N$7:$N$1492,0),0)),"",OFFSET('HARGA SATUAN'!$C$6,MATCH(B726,'HARGA SATUAN'!$N$7:$N$1492,0),0))</f>
        <v>MCB 1 Fasa 20 A</v>
      </c>
      <c r="D726" s="139">
        <f ca="1">SUMIFS(RAB!$F$14:$F$80,RAB!$C$14:$C$80,C726)</f>
        <v>0</v>
      </c>
      <c r="E726" s="26">
        <f t="shared" ca="1" si="33"/>
        <v>0</v>
      </c>
      <c r="F726" s="26">
        <f ca="1">IF(D726=0,0,SUM($E$713:E726))</f>
        <v>0</v>
      </c>
    </row>
    <row r="727" spans="2:6" hidden="1">
      <c r="B727" s="113">
        <v>14</v>
      </c>
      <c r="C727" s="139" t="str">
        <f ca="1">IF(ISERROR(OFFSET('HARGA SATUAN'!$C$6,MATCH(B727,'HARGA SATUAN'!$N$7:$N$1492,0),0)),"",OFFSET('HARGA SATUAN'!$C$6,MATCH(B727,'HARGA SATUAN'!$N$7:$N$1492,0),0))</f>
        <v>MCB 1 Fasa 25 A</v>
      </c>
      <c r="D727" s="139">
        <f ca="1">SUMIFS(RAB!$F$14:$F$80,RAB!$C$14:$C$80,C727)</f>
        <v>0</v>
      </c>
      <c r="E727" s="26">
        <f t="shared" ca="1" si="33"/>
        <v>0</v>
      </c>
      <c r="F727" s="26">
        <f ca="1">IF(D727=0,0,SUM($E$713:E727))</f>
        <v>0</v>
      </c>
    </row>
    <row r="728" spans="2:6" hidden="1">
      <c r="B728" s="113">
        <v>15</v>
      </c>
      <c r="C728" s="139" t="str">
        <f ca="1">IF(ISERROR(OFFSET('HARGA SATUAN'!$C$6,MATCH(B728,'HARGA SATUAN'!$N$7:$N$1492,0),0)),"",OFFSET('HARGA SATUAN'!$C$6,MATCH(B728,'HARGA SATUAN'!$N$7:$N$1492,0),0))</f>
        <v>MCB 1 Fasa 35 A</v>
      </c>
      <c r="D728" s="139">
        <f ca="1">SUMIFS(RAB!$F$14:$F$80,RAB!$C$14:$C$80,C728)</f>
        <v>0</v>
      </c>
      <c r="E728" s="26">
        <f t="shared" ca="1" si="33"/>
        <v>0</v>
      </c>
      <c r="F728" s="26">
        <f ca="1">IF(D728=0,0,SUM($E$713:E728))</f>
        <v>0</v>
      </c>
    </row>
    <row r="729" spans="2:6" hidden="1">
      <c r="B729" s="113">
        <v>16</v>
      </c>
      <c r="C729" s="139" t="str">
        <f ca="1">IF(ISERROR(OFFSET('HARGA SATUAN'!$C$6,MATCH(B729,'HARGA SATUAN'!$N$7:$N$1492,0),0)),"",OFFSET('HARGA SATUAN'!$C$6,MATCH(B729,'HARGA SATUAN'!$N$7:$N$1492,0),0))</f>
        <v>MCB 1 Fasa 50 A</v>
      </c>
      <c r="D729" s="139">
        <f ca="1">SUMIFS(RAB!$F$14:$F$80,RAB!$C$14:$C$80,C729)</f>
        <v>0</v>
      </c>
      <c r="E729" s="26">
        <f t="shared" ca="1" si="33"/>
        <v>0</v>
      </c>
      <c r="F729" s="26">
        <f ca="1">IF(D729=0,0,SUM($E$713:E729))</f>
        <v>0</v>
      </c>
    </row>
    <row r="730" spans="2:6" hidden="1">
      <c r="B730" s="113">
        <v>17</v>
      </c>
      <c r="C730" s="139" t="str">
        <f ca="1">IF(ISERROR(OFFSET('HARGA SATUAN'!$C$6,MATCH(B730,'HARGA SATUAN'!$N$7:$N$1492,0),0)),"",OFFSET('HARGA SATUAN'!$C$6,MATCH(B730,'HARGA SATUAN'!$N$7:$N$1492,0),0))</f>
        <v>MCB 3 Fasa 10 A</v>
      </c>
      <c r="D730" s="139">
        <f ca="1">SUMIFS(RAB!$F$14:$F$80,RAB!$C$14:$C$80,C730)</f>
        <v>0</v>
      </c>
      <c r="E730" s="26">
        <f t="shared" ca="1" si="33"/>
        <v>0</v>
      </c>
      <c r="F730" s="26">
        <f ca="1">IF(D730=0,0,SUM($E$713:E730))</f>
        <v>0</v>
      </c>
    </row>
    <row r="731" spans="2:6" hidden="1">
      <c r="B731" s="113">
        <v>18</v>
      </c>
      <c r="C731" s="139" t="str">
        <f ca="1">IF(ISERROR(OFFSET('HARGA SATUAN'!$C$6,MATCH(B731,'HARGA SATUAN'!$N$7:$N$1492,0),0)),"",OFFSET('HARGA SATUAN'!$C$6,MATCH(B731,'HARGA SATUAN'!$N$7:$N$1492,0),0))</f>
        <v>MCB 3 Fasa 16 A</v>
      </c>
      <c r="D731" s="139">
        <f ca="1">SUMIFS(RAB!$F$14:$F$80,RAB!$C$14:$C$80,C731)</f>
        <v>0</v>
      </c>
      <c r="E731" s="26">
        <f t="shared" ca="1" si="33"/>
        <v>0</v>
      </c>
      <c r="F731" s="26">
        <f ca="1">IF(D731=0,0,SUM($E$713:E731))</f>
        <v>0</v>
      </c>
    </row>
    <row r="732" spans="2:6" hidden="1">
      <c r="B732" s="113">
        <v>19</v>
      </c>
      <c r="C732" s="139" t="str">
        <f ca="1">IF(ISERROR(OFFSET('HARGA SATUAN'!$C$6,MATCH(B732,'HARGA SATUAN'!$N$7:$N$1492,0),0)),"",OFFSET('HARGA SATUAN'!$C$6,MATCH(B732,'HARGA SATUAN'!$N$7:$N$1492,0),0))</f>
        <v>MCB 3 Fasa 20 A</v>
      </c>
      <c r="D732" s="139">
        <f ca="1">SUMIFS(RAB!$F$14:$F$80,RAB!$C$14:$C$80,C732)</f>
        <v>0</v>
      </c>
      <c r="E732" s="26">
        <f t="shared" ca="1" si="33"/>
        <v>0</v>
      </c>
      <c r="F732" s="26">
        <f ca="1">IF(D732=0,0,SUM($E$713:E732))</f>
        <v>0</v>
      </c>
    </row>
    <row r="733" spans="2:6" hidden="1">
      <c r="B733" s="113">
        <v>20</v>
      </c>
      <c r="C733" s="139" t="str">
        <f ca="1">IF(ISERROR(OFFSET('HARGA SATUAN'!$C$6,MATCH(B733,'HARGA SATUAN'!$N$7:$N$1492,0),0)),"",OFFSET('HARGA SATUAN'!$C$6,MATCH(B733,'HARGA SATUAN'!$N$7:$N$1492,0),0))</f>
        <v>MCB 3 Fasa 25 A</v>
      </c>
      <c r="D733" s="139">
        <f ca="1">SUMIFS(RAB!$F$14:$F$80,RAB!$C$14:$C$80,C733)</f>
        <v>0</v>
      </c>
      <c r="E733" s="26">
        <f t="shared" ca="1" si="33"/>
        <v>0</v>
      </c>
      <c r="F733" s="26">
        <f ca="1">IF(D733=0,0,SUM($E$713:E733))</f>
        <v>0</v>
      </c>
    </row>
    <row r="734" spans="2:6" hidden="1">
      <c r="B734" s="113">
        <v>21</v>
      </c>
      <c r="C734" s="139" t="str">
        <f ca="1">IF(ISERROR(OFFSET('HARGA SATUAN'!$C$6,MATCH(B734,'HARGA SATUAN'!$N$7:$N$1492,0),0)),"",OFFSET('HARGA SATUAN'!$C$6,MATCH(B734,'HARGA SATUAN'!$N$7:$N$1492,0),0))</f>
        <v>MCB 3 Fasa 35 A</v>
      </c>
      <c r="D734" s="139">
        <f ca="1">SUMIFS(RAB!$F$14:$F$80,RAB!$C$14:$C$80,C734)</f>
        <v>0</v>
      </c>
      <c r="E734" s="26">
        <f t="shared" ca="1" si="33"/>
        <v>0</v>
      </c>
      <c r="F734" s="26">
        <f ca="1">IF(D734=0,0,SUM($E$713:E734))</f>
        <v>0</v>
      </c>
    </row>
    <row r="735" spans="2:6" hidden="1">
      <c r="B735" s="113">
        <v>22</v>
      </c>
      <c r="C735" s="139" t="str">
        <f ca="1">IF(ISERROR(OFFSET('HARGA SATUAN'!$C$6,MATCH(B735,'HARGA SATUAN'!$N$7:$N$1492,0),0)),"",OFFSET('HARGA SATUAN'!$C$6,MATCH(B735,'HARGA SATUAN'!$N$7:$N$1492,0),0))</f>
        <v>CT TM Indoor Tipe Blok 10/5-5A</v>
      </c>
      <c r="D735" s="139">
        <f ca="1">SUMIFS(RAB!$F$14:$F$80,RAB!$C$14:$C$80,C735)</f>
        <v>0</v>
      </c>
      <c r="E735" s="26">
        <f t="shared" ca="1" si="33"/>
        <v>0</v>
      </c>
      <c r="F735" s="26">
        <f ca="1">IF(D735=0,0,SUM($E$713:E735))</f>
        <v>0</v>
      </c>
    </row>
    <row r="736" spans="2:6" hidden="1">
      <c r="B736" s="113">
        <v>23</v>
      </c>
      <c r="C736" s="139" t="str">
        <f ca="1">IF(ISERROR(OFFSET('HARGA SATUAN'!$C$6,MATCH(B736,'HARGA SATUAN'!$N$7:$N$1492,0),0)),"",OFFSET('HARGA SATUAN'!$C$6,MATCH(B736,'HARGA SATUAN'!$N$7:$N$1492,0),0))</f>
        <v>CT TM Indoor Tipe Blok 15/5-5A</v>
      </c>
      <c r="D736" s="139">
        <f ca="1">SUMIFS(RAB!$F$14:$F$80,RAB!$C$14:$C$80,C736)</f>
        <v>0</v>
      </c>
      <c r="E736" s="26">
        <f t="shared" ca="1" si="33"/>
        <v>0</v>
      </c>
      <c r="F736" s="26">
        <f ca="1">IF(D736=0,0,SUM($E$713:E736))</f>
        <v>0</v>
      </c>
    </row>
    <row r="737" spans="2:6" hidden="1">
      <c r="B737" s="113">
        <v>24</v>
      </c>
      <c r="C737" s="139" t="str">
        <f ca="1">IF(ISERROR(OFFSET('HARGA SATUAN'!$C$6,MATCH(B737,'HARGA SATUAN'!$N$7:$N$1492,0),0)),"",OFFSET('HARGA SATUAN'!$C$6,MATCH(B737,'HARGA SATUAN'!$N$7:$N$1492,0),0))</f>
        <v>CT TM Indoor Tipe Blok 20/5-5A</v>
      </c>
      <c r="D737" s="139">
        <f ca="1">SUMIFS(RAB!$F$14:$F$80,RAB!$C$14:$C$80,C737)</f>
        <v>0</v>
      </c>
      <c r="E737" s="26">
        <f t="shared" ca="1" si="33"/>
        <v>0</v>
      </c>
      <c r="F737" s="26">
        <f ca="1">IF(D737=0,0,SUM($E$713:E737))</f>
        <v>0</v>
      </c>
    </row>
    <row r="738" spans="2:6" hidden="1">
      <c r="B738" s="113">
        <v>25</v>
      </c>
      <c r="C738" s="139" t="str">
        <f ca="1">IF(ISERROR(OFFSET('HARGA SATUAN'!$C$6,MATCH(B738,'HARGA SATUAN'!$N$7:$N$1492,0),0)),"",OFFSET('HARGA SATUAN'!$C$6,MATCH(B738,'HARGA SATUAN'!$N$7:$N$1492,0),0))</f>
        <v>CT TM Indoor Tipe Blok 30/5-5A</v>
      </c>
      <c r="D738" s="139">
        <f ca="1">SUMIFS(RAB!$F$14:$F$80,RAB!$C$14:$C$80,C738)</f>
        <v>0</v>
      </c>
      <c r="E738" s="26">
        <f t="shared" ca="1" si="33"/>
        <v>0</v>
      </c>
      <c r="F738" s="26">
        <f ca="1">IF(D738=0,0,SUM($E$713:E738))</f>
        <v>0</v>
      </c>
    </row>
    <row r="739" spans="2:6" hidden="1">
      <c r="B739" s="113">
        <v>26</v>
      </c>
      <c r="C739" s="139" t="str">
        <f ca="1">IF(ISERROR(OFFSET('HARGA SATUAN'!$C$6,MATCH(B739,'HARGA SATUAN'!$N$7:$N$1492,0),0)),"",OFFSET('HARGA SATUAN'!$C$6,MATCH(B739,'HARGA SATUAN'!$N$7:$N$1492,0),0))</f>
        <v>CT TM Indoor Tipe Blok 40/5-5A</v>
      </c>
      <c r="D739" s="139">
        <f ca="1">SUMIFS(RAB!$F$14:$F$80,RAB!$C$14:$C$80,C739)</f>
        <v>0</v>
      </c>
      <c r="E739" s="26">
        <f t="shared" ca="1" si="33"/>
        <v>0</v>
      </c>
      <c r="F739" s="26">
        <f ca="1">IF(D739=0,0,SUM($E$713:E739))</f>
        <v>0</v>
      </c>
    </row>
    <row r="740" spans="2:6" hidden="1">
      <c r="B740" s="113">
        <v>27</v>
      </c>
      <c r="C740" s="139" t="str">
        <f ca="1">IF(ISERROR(OFFSET('HARGA SATUAN'!$C$6,MATCH(B740,'HARGA SATUAN'!$N$7:$N$1492,0),0)),"",OFFSET('HARGA SATUAN'!$C$6,MATCH(B740,'HARGA SATUAN'!$N$7:$N$1492,0),0))</f>
        <v>CT TM Indoor Tipe Blok 50/5-5A</v>
      </c>
      <c r="D740" s="139">
        <f ca="1">SUMIFS(RAB!$F$14:$F$80,RAB!$C$14:$C$80,C740)</f>
        <v>0</v>
      </c>
      <c r="E740" s="26">
        <f t="shared" ca="1" si="33"/>
        <v>0</v>
      </c>
      <c r="F740" s="26">
        <f ca="1">IF(D740=0,0,SUM($E$713:E740))</f>
        <v>0</v>
      </c>
    </row>
    <row r="741" spans="2:6" hidden="1">
      <c r="B741" s="113">
        <v>28</v>
      </c>
      <c r="C741" s="139" t="str">
        <f ca="1">IF(ISERROR(OFFSET('HARGA SATUAN'!$C$6,MATCH(B741,'HARGA SATUAN'!$N$7:$N$1492,0),0)),"",OFFSET('HARGA SATUAN'!$C$6,MATCH(B741,'HARGA SATUAN'!$N$7:$N$1492,0),0))</f>
        <v>CT TM Indoor Tipe Blok 60/5-5A</v>
      </c>
      <c r="D741" s="139">
        <f ca="1">SUMIFS(RAB!$F$14:$F$80,RAB!$C$14:$C$80,C741)</f>
        <v>0</v>
      </c>
      <c r="E741" s="26">
        <f t="shared" ca="1" si="33"/>
        <v>0</v>
      </c>
      <c r="F741" s="26">
        <f ca="1">IF(D741=0,0,SUM($E$713:E741))</f>
        <v>0</v>
      </c>
    </row>
    <row r="742" spans="2:6" hidden="1">
      <c r="B742" s="113">
        <v>29</v>
      </c>
      <c r="C742" s="139" t="str">
        <f ca="1">IF(ISERROR(OFFSET('HARGA SATUAN'!$C$6,MATCH(B742,'HARGA SATUAN'!$N$7:$N$1492,0),0)),"",OFFSET('HARGA SATUAN'!$C$6,MATCH(B742,'HARGA SATUAN'!$N$7:$N$1492,0),0))</f>
        <v>CT TM Indoor Tipe Blok 75/5-5A</v>
      </c>
      <c r="D742" s="139">
        <f ca="1">SUMIFS(RAB!$F$14:$F$80,RAB!$C$14:$C$80,C742)</f>
        <v>0</v>
      </c>
      <c r="E742" s="26">
        <f t="shared" ca="1" si="33"/>
        <v>0</v>
      </c>
      <c r="F742" s="26">
        <f ca="1">IF(D742=0,0,SUM($E$713:E742))</f>
        <v>0</v>
      </c>
    </row>
    <row r="743" spans="2:6" hidden="1">
      <c r="B743" s="113">
        <v>30</v>
      </c>
      <c r="C743" s="139" t="str">
        <f ca="1">IF(ISERROR(OFFSET('HARGA SATUAN'!$C$6,MATCH(B743,'HARGA SATUAN'!$N$7:$N$1492,0),0)),"",OFFSET('HARGA SATUAN'!$C$6,MATCH(B743,'HARGA SATUAN'!$N$7:$N$1492,0),0))</f>
        <v>CT TM Indoor Tipe Blok 80/5-5A</v>
      </c>
      <c r="D743" s="139">
        <f ca="1">SUMIFS(RAB!$F$14:$F$80,RAB!$C$14:$C$80,C743)</f>
        <v>0</v>
      </c>
      <c r="E743" s="26">
        <f t="shared" ca="1" si="33"/>
        <v>0</v>
      </c>
      <c r="F743" s="26">
        <f ca="1">IF(D743=0,0,SUM($E$713:E743))</f>
        <v>0</v>
      </c>
    </row>
    <row r="744" spans="2:6" hidden="1">
      <c r="B744" s="113">
        <v>31</v>
      </c>
      <c r="C744" s="139" t="str">
        <f ca="1">IF(ISERROR(OFFSET('HARGA SATUAN'!$C$6,MATCH(B744,'HARGA SATUAN'!$N$7:$N$1492,0),0)),"",OFFSET('HARGA SATUAN'!$C$6,MATCH(B744,'HARGA SATUAN'!$N$7:$N$1492,0),0))</f>
        <v>CT TM Indoor Tipe Blok 100/5-5A</v>
      </c>
      <c r="D744" s="139">
        <f ca="1">SUMIFS(RAB!$F$14:$F$80,RAB!$C$14:$C$80,C744)</f>
        <v>0</v>
      </c>
      <c r="E744" s="26">
        <f t="shared" ca="1" si="33"/>
        <v>0</v>
      </c>
      <c r="F744" s="26">
        <f ca="1">IF(D744=0,0,SUM($E$713:E744))</f>
        <v>0</v>
      </c>
    </row>
    <row r="745" spans="2:6" hidden="1">
      <c r="B745" s="113">
        <v>32</v>
      </c>
      <c r="C745" s="139" t="str">
        <f ca="1">IF(ISERROR(OFFSET('HARGA SATUAN'!$C$6,MATCH(B745,'HARGA SATUAN'!$N$7:$N$1492,0),0)),"",OFFSET('HARGA SATUAN'!$C$6,MATCH(B745,'HARGA SATUAN'!$N$7:$N$1492,0),0))</f>
        <v>CT TM Indoor Tipe Blok 150/5-5A</v>
      </c>
      <c r="D745" s="139">
        <f ca="1">SUMIFS(RAB!$F$14:$F$80,RAB!$C$14:$C$80,C745)</f>
        <v>0</v>
      </c>
      <c r="E745" s="26">
        <f t="shared" ca="1" si="33"/>
        <v>0</v>
      </c>
      <c r="F745" s="26">
        <f ca="1">IF(D745=0,0,SUM($E$713:E745))</f>
        <v>0</v>
      </c>
    </row>
    <row r="746" spans="2:6" hidden="1">
      <c r="B746" s="113">
        <v>33</v>
      </c>
      <c r="C746" s="139" t="str">
        <f ca="1">IF(ISERROR(OFFSET('HARGA SATUAN'!$C$6,MATCH(B746,'HARGA SATUAN'!$N$7:$N$1492,0),0)),"",OFFSET('HARGA SATUAN'!$C$6,MATCH(B746,'HARGA SATUAN'!$N$7:$N$1492,0),0))</f>
        <v>CT TM Indoor Tipe Blok 200/5-5A</v>
      </c>
      <c r="D746" s="139">
        <f ca="1">SUMIFS(RAB!$F$14:$F$80,RAB!$C$14:$C$80,C746)</f>
        <v>0</v>
      </c>
      <c r="E746" s="26">
        <f t="shared" ca="1" si="33"/>
        <v>0</v>
      </c>
      <c r="F746" s="26">
        <f ca="1">IF(D746=0,0,SUM($E$713:E746))</f>
        <v>0</v>
      </c>
    </row>
    <row r="747" spans="2:6" hidden="1">
      <c r="B747" s="113">
        <v>34</v>
      </c>
      <c r="C747" s="139" t="str">
        <f ca="1">IF(ISERROR(OFFSET('HARGA SATUAN'!$C$6,MATCH(B747,'HARGA SATUAN'!$N$7:$N$1492,0),0)),"",OFFSET('HARGA SATUAN'!$C$6,MATCH(B747,'HARGA SATUAN'!$N$7:$N$1492,0),0))</f>
        <v>CT TM Indoor Tipe Blok 250/5-5A</v>
      </c>
      <c r="D747" s="139">
        <f ca="1">SUMIFS(RAB!$F$14:$F$80,RAB!$C$14:$C$80,C747)</f>
        <v>0</v>
      </c>
      <c r="E747" s="26">
        <f t="shared" ca="1" si="33"/>
        <v>0</v>
      </c>
      <c r="F747" s="26">
        <f ca="1">IF(D747=0,0,SUM($E$713:E747))</f>
        <v>0</v>
      </c>
    </row>
    <row r="748" spans="2:6" hidden="1">
      <c r="B748" s="113">
        <v>35</v>
      </c>
      <c r="C748" s="139" t="str">
        <f ca="1">IF(ISERROR(OFFSET('HARGA SATUAN'!$C$6,MATCH(B748,'HARGA SATUAN'!$N$7:$N$1492,0),0)),"",OFFSET('HARGA SATUAN'!$C$6,MATCH(B748,'HARGA SATUAN'!$N$7:$N$1492,0),0))</f>
        <v>CT TM Indoor Tipe Blok 300/5-5A</v>
      </c>
      <c r="D748" s="139">
        <f ca="1">SUMIFS(RAB!$F$14:$F$80,RAB!$C$14:$C$80,C748)</f>
        <v>0</v>
      </c>
      <c r="E748" s="26">
        <f t="shared" ca="1" si="33"/>
        <v>0</v>
      </c>
      <c r="F748" s="26">
        <f ca="1">IF(D748=0,0,SUM($E$713:E748))</f>
        <v>0</v>
      </c>
    </row>
    <row r="749" spans="2:6" hidden="1">
      <c r="B749" s="113">
        <v>36</v>
      </c>
      <c r="C749" s="139" t="str">
        <f ca="1">IF(ISERROR(OFFSET('HARGA SATUAN'!$C$6,MATCH(B749,'HARGA SATUAN'!$N$7:$N$1492,0),0)),"",OFFSET('HARGA SATUAN'!$C$6,MATCH(B749,'HARGA SATUAN'!$N$7:$N$1492,0),0))</f>
        <v>CT TM Indoor Tipe Blok 400/5-5A</v>
      </c>
      <c r="D749" s="139">
        <f ca="1">SUMIFS(RAB!$F$14:$F$80,RAB!$C$14:$C$80,C749)</f>
        <v>0</v>
      </c>
      <c r="E749" s="26">
        <f t="shared" ca="1" si="33"/>
        <v>0</v>
      </c>
      <c r="F749" s="26">
        <f ca="1">IF(D749=0,0,SUM($E$713:E749))</f>
        <v>0</v>
      </c>
    </row>
    <row r="750" spans="2:6" hidden="1">
      <c r="B750" s="113">
        <v>37</v>
      </c>
      <c r="C750" s="139" t="str">
        <f ca="1">IF(ISERROR(OFFSET('HARGA SATUAN'!$C$6,MATCH(B750,'HARGA SATUAN'!$N$7:$N$1492,0),0)),"",OFFSET('HARGA SATUAN'!$C$6,MATCH(B750,'HARGA SATUAN'!$N$7:$N$1492,0),0))</f>
        <v>CT TM Indoor Tipe Blok 500/5-5A</v>
      </c>
      <c r="D750" s="139">
        <f ca="1">SUMIFS(RAB!$F$14:$F$80,RAB!$C$14:$C$80,C750)</f>
        <v>0</v>
      </c>
      <c r="E750" s="26">
        <f t="shared" ca="1" si="33"/>
        <v>0</v>
      </c>
      <c r="F750" s="26">
        <f ca="1">IF(D750=0,0,SUM($E$713:E750))</f>
        <v>0</v>
      </c>
    </row>
    <row r="751" spans="2:6" hidden="1">
      <c r="B751" s="113">
        <v>38</v>
      </c>
      <c r="C751" s="139" t="str">
        <f ca="1">IF(ISERROR(OFFSET('HARGA SATUAN'!$C$6,MATCH(B751,'HARGA SATUAN'!$N$7:$N$1492,0),0)),"",OFFSET('HARGA SATUAN'!$C$6,MATCH(B751,'HARGA SATUAN'!$N$7:$N$1492,0),0))</f>
        <v>CT TM Indoor Tipe Blok 600/5-5A</v>
      </c>
      <c r="D751" s="139">
        <f ca="1">SUMIFS(RAB!$F$14:$F$80,RAB!$C$14:$C$80,C751)</f>
        <v>0</v>
      </c>
      <c r="E751" s="26">
        <f t="shared" ca="1" si="33"/>
        <v>0</v>
      </c>
      <c r="F751" s="26">
        <f ca="1">IF(D751=0,0,SUM($E$713:E751))</f>
        <v>0</v>
      </c>
    </row>
    <row r="752" spans="2:6" hidden="1">
      <c r="B752" s="113">
        <v>39</v>
      </c>
      <c r="C752" s="139" t="str">
        <f ca="1">IF(ISERROR(OFFSET('HARGA SATUAN'!$C$6,MATCH(B752,'HARGA SATUAN'!$N$7:$N$1492,0),0)),"",OFFSET('HARGA SATUAN'!$C$6,MATCH(B752,'HARGA SATUAN'!$N$7:$N$1492,0),0))</f>
        <v>CT TM Indoor Tipe Blok 750/5-5A</v>
      </c>
      <c r="D752" s="139">
        <f ca="1">SUMIFS(RAB!$F$14:$F$80,RAB!$C$14:$C$80,C752)</f>
        <v>0</v>
      </c>
      <c r="E752" s="26">
        <f t="shared" ca="1" si="33"/>
        <v>0</v>
      </c>
      <c r="F752" s="26">
        <f ca="1">IF(D752=0,0,SUM($E$713:E752))</f>
        <v>0</v>
      </c>
    </row>
    <row r="753" spans="2:6" hidden="1">
      <c r="B753" s="113">
        <v>40</v>
      </c>
      <c r="C753" s="139" t="str">
        <f ca="1">IF(ISERROR(OFFSET('HARGA SATUAN'!$C$6,MATCH(B753,'HARGA SATUAN'!$N$7:$N$1492,0),0)),"",OFFSET('HARGA SATUAN'!$C$6,MATCH(B753,'HARGA SATUAN'!$N$7:$N$1492,0),0))</f>
        <v>CT TM Indoor Tipe Blok 800/5-5A</v>
      </c>
      <c r="D753" s="139">
        <f ca="1">SUMIFS(RAB!$F$14:$F$80,RAB!$C$14:$C$80,C753)</f>
        <v>0</v>
      </c>
      <c r="E753" s="26">
        <f t="shared" ca="1" si="33"/>
        <v>0</v>
      </c>
      <c r="F753" s="26">
        <f ca="1">IF(D753=0,0,SUM($E$713:E753))</f>
        <v>0</v>
      </c>
    </row>
    <row r="754" spans="2:6" hidden="1">
      <c r="B754" s="113">
        <v>41</v>
      </c>
      <c r="C754" s="139" t="str">
        <f ca="1">IF(ISERROR(OFFSET('HARGA SATUAN'!$C$6,MATCH(B754,'HARGA SATUAN'!$N$7:$N$1492,0),0)),"",OFFSET('HARGA SATUAN'!$C$6,MATCH(B754,'HARGA SATUAN'!$N$7:$N$1492,0),0))</f>
        <v>CT TM Indoor Tipe Blok 1000/5-5A</v>
      </c>
      <c r="D754" s="139">
        <f ca="1">SUMIFS(RAB!$F$14:$F$80,RAB!$C$14:$C$80,C754)</f>
        <v>0</v>
      </c>
      <c r="E754" s="26">
        <f t="shared" ca="1" si="33"/>
        <v>0</v>
      </c>
      <c r="F754" s="26">
        <f ca="1">IF(D754=0,0,SUM($E$713:E754))</f>
        <v>0</v>
      </c>
    </row>
    <row r="755" spans="2:6" hidden="1">
      <c r="B755" s="113">
        <v>42</v>
      </c>
      <c r="C755" s="139" t="str">
        <f ca="1">IF(ISERROR(OFFSET('HARGA SATUAN'!$C$6,MATCH(B755,'HARGA SATUAN'!$N$7:$N$1492,0),0)),"",OFFSET('HARGA SATUAN'!$C$6,MATCH(B755,'HARGA SATUAN'!$N$7:$N$1492,0),0))</f>
        <v>CT TM Indoor Tipe Ring 50/5-5A</v>
      </c>
      <c r="D755" s="139">
        <f ca="1">SUMIFS(RAB!$F$14:$F$80,RAB!$C$14:$C$80,C755)</f>
        <v>0</v>
      </c>
      <c r="E755" s="26">
        <f t="shared" ca="1" si="33"/>
        <v>0</v>
      </c>
      <c r="F755" s="26">
        <f ca="1">IF(D755=0,0,SUM($E$713:E755))</f>
        <v>0</v>
      </c>
    </row>
    <row r="756" spans="2:6" hidden="1">
      <c r="B756" s="113">
        <v>43</v>
      </c>
      <c r="C756" s="139" t="str">
        <f ca="1">IF(ISERROR(OFFSET('HARGA SATUAN'!$C$6,MATCH(B756,'HARGA SATUAN'!$N$7:$N$1492,0),0)),"",OFFSET('HARGA SATUAN'!$C$6,MATCH(B756,'HARGA SATUAN'!$N$7:$N$1492,0),0))</f>
        <v>CT TM Indoor Tipe Ring 100/5-5A</v>
      </c>
      <c r="D756" s="139">
        <f ca="1">SUMIFS(RAB!$F$14:$F$80,RAB!$C$14:$C$80,C756)</f>
        <v>0</v>
      </c>
      <c r="E756" s="26">
        <f t="shared" ca="1" si="33"/>
        <v>0</v>
      </c>
      <c r="F756" s="26">
        <f ca="1">IF(D756=0,0,SUM($E$713:E756))</f>
        <v>0</v>
      </c>
    </row>
    <row r="757" spans="2:6" hidden="1">
      <c r="B757" s="113">
        <v>44</v>
      </c>
      <c r="C757" s="139" t="str">
        <f ca="1">IF(ISERROR(OFFSET('HARGA SATUAN'!$C$6,MATCH(B757,'HARGA SATUAN'!$N$7:$N$1492,0),0)),"",OFFSET('HARGA SATUAN'!$C$6,MATCH(B757,'HARGA SATUAN'!$N$7:$N$1492,0),0))</f>
        <v>CT TM Outdoor  10/5</v>
      </c>
      <c r="D757" s="139">
        <f ca="1">SUMIFS(RAB!$F$14:$F$80,RAB!$C$14:$C$80,C757)</f>
        <v>0</v>
      </c>
      <c r="E757" s="26">
        <f t="shared" ca="1" si="33"/>
        <v>0</v>
      </c>
      <c r="F757" s="26">
        <f ca="1">IF(D757=0,0,SUM($E$713:E757))</f>
        <v>0</v>
      </c>
    </row>
    <row r="758" spans="2:6" hidden="1">
      <c r="B758" s="113">
        <v>45</v>
      </c>
      <c r="C758" s="139" t="str">
        <f ca="1">IF(ISERROR(OFFSET('HARGA SATUAN'!$C$6,MATCH(B758,'HARGA SATUAN'!$N$7:$N$1492,0),0)),"",OFFSET('HARGA SATUAN'!$C$6,MATCH(B758,'HARGA SATUAN'!$N$7:$N$1492,0),0))</f>
        <v>CT TM Outdoor  15/5</v>
      </c>
      <c r="D758" s="139">
        <f ca="1">SUMIFS(RAB!$F$14:$F$80,RAB!$C$14:$C$80,C758)</f>
        <v>0</v>
      </c>
      <c r="E758" s="26">
        <f t="shared" ca="1" si="33"/>
        <v>0</v>
      </c>
      <c r="F758" s="26">
        <f ca="1">IF(D758=0,0,SUM($E$713:E758))</f>
        <v>0</v>
      </c>
    </row>
    <row r="759" spans="2:6" hidden="1">
      <c r="B759" s="113">
        <v>46</v>
      </c>
      <c r="C759" s="139" t="str">
        <f ca="1">IF(ISERROR(OFFSET('HARGA SATUAN'!$C$6,MATCH(B759,'HARGA SATUAN'!$N$7:$N$1492,0),0)),"",OFFSET('HARGA SATUAN'!$C$6,MATCH(B759,'HARGA SATUAN'!$N$7:$N$1492,0),0))</f>
        <v>CT TM Outdoor  20/5</v>
      </c>
      <c r="D759" s="139">
        <f ca="1">SUMIFS(RAB!$F$14:$F$80,RAB!$C$14:$C$80,C759)</f>
        <v>0</v>
      </c>
      <c r="E759" s="26">
        <f t="shared" ca="1" si="33"/>
        <v>0</v>
      </c>
      <c r="F759" s="26">
        <f ca="1">IF(D759=0,0,SUM($E$713:E759))</f>
        <v>0</v>
      </c>
    </row>
    <row r="760" spans="2:6" hidden="1">
      <c r="B760" s="113">
        <v>47</v>
      </c>
      <c r="C760" s="139" t="str">
        <f ca="1">IF(ISERROR(OFFSET('HARGA SATUAN'!$C$6,MATCH(B760,'HARGA SATUAN'!$N$7:$N$1492,0),0)),"",OFFSET('HARGA SATUAN'!$C$6,MATCH(B760,'HARGA SATUAN'!$N$7:$N$1492,0),0))</f>
        <v>CT TM Outdoor  25/5</v>
      </c>
      <c r="D760" s="139">
        <f ca="1">SUMIFS(RAB!$F$14:$F$80,RAB!$C$14:$C$80,C760)</f>
        <v>0</v>
      </c>
      <c r="E760" s="26">
        <f t="shared" ca="1" si="33"/>
        <v>0</v>
      </c>
      <c r="F760" s="26">
        <f ca="1">IF(D760=0,0,SUM($E$713:E760))</f>
        <v>0</v>
      </c>
    </row>
    <row r="761" spans="2:6" hidden="1">
      <c r="B761" s="113">
        <v>48</v>
      </c>
      <c r="C761" s="139" t="str">
        <f ca="1">IF(ISERROR(OFFSET('HARGA SATUAN'!$C$6,MATCH(B761,'HARGA SATUAN'!$N$7:$N$1492,0),0)),"",OFFSET('HARGA SATUAN'!$C$6,MATCH(B761,'HARGA SATUAN'!$N$7:$N$1492,0),0))</f>
        <v>CT TM Outdoor  30/5</v>
      </c>
      <c r="D761" s="139">
        <f ca="1">SUMIFS(RAB!$F$14:$F$80,RAB!$C$14:$C$80,C761)</f>
        <v>0</v>
      </c>
      <c r="E761" s="26">
        <f t="shared" ca="1" si="33"/>
        <v>0</v>
      </c>
      <c r="F761" s="26">
        <f ca="1">IF(D761=0,0,SUM($E$713:E761))</f>
        <v>0</v>
      </c>
    </row>
    <row r="762" spans="2:6" hidden="1">
      <c r="B762" s="113">
        <v>49</v>
      </c>
      <c r="C762" s="139" t="str">
        <f ca="1">IF(ISERROR(OFFSET('HARGA SATUAN'!$C$6,MATCH(B762,'HARGA SATUAN'!$N$7:$N$1492,0),0)),"",OFFSET('HARGA SATUAN'!$C$6,MATCH(B762,'HARGA SATUAN'!$N$7:$N$1492,0),0))</f>
        <v>CT TM Outdoor  40/5</v>
      </c>
      <c r="D762" s="139">
        <f ca="1">SUMIFS(RAB!$F$14:$F$80,RAB!$C$14:$C$80,C762)</f>
        <v>0</v>
      </c>
      <c r="E762" s="26">
        <f t="shared" ca="1" si="33"/>
        <v>0</v>
      </c>
      <c r="F762" s="26">
        <f ca="1">IF(D762=0,0,SUM($E$713:E762))</f>
        <v>0</v>
      </c>
    </row>
    <row r="763" spans="2:6" hidden="1">
      <c r="B763" s="113">
        <v>50</v>
      </c>
      <c r="C763" s="139" t="str">
        <f ca="1">IF(ISERROR(OFFSET('HARGA SATUAN'!$C$6,MATCH(B763,'HARGA SATUAN'!$N$7:$N$1492,0),0)),"",OFFSET('HARGA SATUAN'!$C$6,MATCH(B763,'HARGA SATUAN'!$N$7:$N$1492,0),0))</f>
        <v>CT TM Outdoor  50/5</v>
      </c>
      <c r="D763" s="139">
        <f ca="1">SUMIFS(RAB!$F$14:$F$80,RAB!$C$14:$C$80,C763)</f>
        <v>0</v>
      </c>
      <c r="E763" s="26">
        <f t="shared" ca="1" si="33"/>
        <v>0</v>
      </c>
      <c r="F763" s="26">
        <f ca="1">IF(D763=0,0,SUM($E$713:E763))</f>
        <v>0</v>
      </c>
    </row>
    <row r="764" spans="2:6" hidden="1">
      <c r="B764" s="113">
        <v>51</v>
      </c>
      <c r="C764" s="139" t="str">
        <f ca="1">IF(ISERROR(OFFSET('HARGA SATUAN'!$C$6,MATCH(B764,'HARGA SATUAN'!$N$7:$N$1492,0),0)),"",OFFSET('HARGA SATUAN'!$C$6,MATCH(B764,'HARGA SATUAN'!$N$7:$N$1492,0),0))</f>
        <v>CT TM Outdoor  60/5</v>
      </c>
      <c r="D764" s="139">
        <f ca="1">SUMIFS(RAB!$F$14:$F$80,RAB!$C$14:$C$80,C764)</f>
        <v>0</v>
      </c>
      <c r="E764" s="26">
        <f t="shared" ca="1" si="33"/>
        <v>0</v>
      </c>
      <c r="F764" s="26">
        <f ca="1">IF(D764=0,0,SUM($E$713:E764))</f>
        <v>0</v>
      </c>
    </row>
    <row r="765" spans="2:6" hidden="1">
      <c r="B765" s="113">
        <v>52</v>
      </c>
      <c r="C765" s="139" t="str">
        <f ca="1">IF(ISERROR(OFFSET('HARGA SATUAN'!$C$6,MATCH(B765,'HARGA SATUAN'!$N$7:$N$1492,0),0)),"",OFFSET('HARGA SATUAN'!$C$6,MATCH(B765,'HARGA SATUAN'!$N$7:$N$1492,0),0))</f>
        <v>CT TM Outdoor  75/5</v>
      </c>
      <c r="D765" s="139">
        <f ca="1">SUMIFS(RAB!$F$14:$F$80,RAB!$C$14:$C$80,C765)</f>
        <v>0</v>
      </c>
      <c r="E765" s="26">
        <f t="shared" ca="1" si="33"/>
        <v>0</v>
      </c>
      <c r="F765" s="26">
        <f ca="1">IF(D765=0,0,SUM($E$713:E765))</f>
        <v>0</v>
      </c>
    </row>
    <row r="766" spans="2:6" hidden="1">
      <c r="B766" s="113">
        <v>53</v>
      </c>
      <c r="C766" s="139" t="str">
        <f ca="1">IF(ISERROR(OFFSET('HARGA SATUAN'!$C$6,MATCH(B766,'HARGA SATUAN'!$N$7:$N$1492,0),0)),"",OFFSET('HARGA SATUAN'!$C$6,MATCH(B766,'HARGA SATUAN'!$N$7:$N$1492,0),0))</f>
        <v>CT TM Outdoor 80/5</v>
      </c>
      <c r="D766" s="139">
        <f ca="1">SUMIFS(RAB!$F$14:$F$80,RAB!$C$14:$C$80,C766)</f>
        <v>0</v>
      </c>
      <c r="E766" s="26">
        <f t="shared" ca="1" si="33"/>
        <v>0</v>
      </c>
      <c r="F766" s="26">
        <f ca="1">IF(D766=0,0,SUM($E$713:E766))</f>
        <v>0</v>
      </c>
    </row>
    <row r="767" spans="2:6" hidden="1">
      <c r="B767" s="113">
        <v>54</v>
      </c>
      <c r="C767" s="139" t="str">
        <f ca="1">IF(ISERROR(OFFSET('HARGA SATUAN'!$C$6,MATCH(B767,'HARGA SATUAN'!$N$7:$N$1492,0),0)),"",OFFSET('HARGA SATUAN'!$C$6,MATCH(B767,'HARGA SATUAN'!$N$7:$N$1492,0),0))</f>
        <v>CT TM Outdoor 100/5</v>
      </c>
      <c r="D767" s="139">
        <f ca="1">SUMIFS(RAB!$F$14:$F$80,RAB!$C$14:$C$80,C767)</f>
        <v>0</v>
      </c>
      <c r="E767" s="26">
        <f t="shared" ca="1" si="33"/>
        <v>0</v>
      </c>
      <c r="F767" s="26">
        <f ca="1">IF(D767=0,0,SUM($E$713:E767))</f>
        <v>0</v>
      </c>
    </row>
    <row r="768" spans="2:6" hidden="1">
      <c r="B768" s="113">
        <v>55</v>
      </c>
      <c r="C768" s="139" t="str">
        <f ca="1">IF(ISERROR(OFFSET('HARGA SATUAN'!$C$6,MATCH(B768,'HARGA SATUAN'!$N$7:$N$1492,0),0)),"",OFFSET('HARGA SATUAN'!$C$6,MATCH(B768,'HARGA SATUAN'!$N$7:$N$1492,0),0))</f>
        <v>CT TM Outdoor 150/5</v>
      </c>
      <c r="D768" s="139">
        <f ca="1">SUMIFS(RAB!$F$14:$F$80,RAB!$C$14:$C$80,C768)</f>
        <v>0</v>
      </c>
      <c r="E768" s="26">
        <f t="shared" ca="1" si="33"/>
        <v>0</v>
      </c>
      <c r="F768" s="26">
        <f ca="1">IF(D768=0,0,SUM($E$713:E768))</f>
        <v>0</v>
      </c>
    </row>
    <row r="769" spans="2:6" hidden="1">
      <c r="B769" s="113">
        <v>56</v>
      </c>
      <c r="C769" s="139" t="str">
        <f ca="1">IF(ISERROR(OFFSET('HARGA SATUAN'!$C$6,MATCH(B769,'HARGA SATUAN'!$N$7:$N$1492,0),0)),"",OFFSET('HARGA SATUAN'!$C$6,MATCH(B769,'HARGA SATUAN'!$N$7:$N$1492,0),0))</f>
        <v>CT TM Outdoor 200/5</v>
      </c>
      <c r="D769" s="139">
        <f ca="1">SUMIFS(RAB!$F$14:$F$80,RAB!$C$14:$C$80,C769)</f>
        <v>0</v>
      </c>
      <c r="E769" s="26">
        <f t="shared" ca="1" si="33"/>
        <v>0</v>
      </c>
      <c r="F769" s="26">
        <f ca="1">IF(D769=0,0,SUM($E$713:E769))</f>
        <v>0</v>
      </c>
    </row>
    <row r="770" spans="2:6" hidden="1">
      <c r="B770" s="113">
        <v>57</v>
      </c>
      <c r="C770" s="139" t="str">
        <f ca="1">IF(ISERROR(OFFSET('HARGA SATUAN'!$C$6,MATCH(B770,'HARGA SATUAN'!$N$7:$N$1492,0),0)),"",OFFSET('HARGA SATUAN'!$C$6,MATCH(B770,'HARGA SATUAN'!$N$7:$N$1492,0),0))</f>
        <v>CT TM Outdoor 250/5</v>
      </c>
      <c r="D770" s="139">
        <f ca="1">SUMIFS(RAB!$F$14:$F$80,RAB!$C$14:$C$80,C770)</f>
        <v>0</v>
      </c>
      <c r="E770" s="26">
        <f t="shared" ca="1" si="33"/>
        <v>0</v>
      </c>
      <c r="F770" s="26">
        <f ca="1">IF(D770=0,0,SUM($E$713:E770))</f>
        <v>0</v>
      </c>
    </row>
    <row r="771" spans="2:6" hidden="1">
      <c r="B771" s="113">
        <v>58</v>
      </c>
      <c r="C771" s="139" t="str">
        <f ca="1">IF(ISERROR(OFFSET('HARGA SATUAN'!$C$6,MATCH(B771,'HARGA SATUAN'!$N$7:$N$1492,0),0)),"",OFFSET('HARGA SATUAN'!$C$6,MATCH(B771,'HARGA SATUAN'!$N$7:$N$1492,0),0))</f>
        <v>CT TM Outdoor 300/5</v>
      </c>
      <c r="D771" s="139">
        <f ca="1">SUMIFS(RAB!$F$14:$F$80,RAB!$C$14:$C$80,C771)</f>
        <v>0</v>
      </c>
      <c r="E771" s="26">
        <f t="shared" ca="1" si="33"/>
        <v>0</v>
      </c>
      <c r="F771" s="26">
        <f ca="1">IF(D771=0,0,SUM($E$713:E771))</f>
        <v>0</v>
      </c>
    </row>
    <row r="772" spans="2:6" hidden="1">
      <c r="B772" s="113">
        <v>59</v>
      </c>
      <c r="C772" s="139" t="str">
        <f ca="1">IF(ISERROR(OFFSET('HARGA SATUAN'!$C$6,MATCH(B772,'HARGA SATUAN'!$N$7:$N$1492,0),0)),"",OFFSET('HARGA SATUAN'!$C$6,MATCH(B772,'HARGA SATUAN'!$N$7:$N$1492,0),0))</f>
        <v>CT TM Outdoor 400/5</v>
      </c>
      <c r="D772" s="139">
        <f ca="1">SUMIFS(RAB!$F$14:$F$80,RAB!$C$14:$C$80,C772)</f>
        <v>0</v>
      </c>
      <c r="E772" s="26">
        <f t="shared" ca="1" si="33"/>
        <v>0</v>
      </c>
      <c r="F772" s="26">
        <f ca="1">IF(D772=0,0,SUM($E$713:E772))</f>
        <v>0</v>
      </c>
    </row>
    <row r="773" spans="2:6" hidden="1">
      <c r="B773" s="113">
        <v>60</v>
      </c>
      <c r="C773" s="139" t="str">
        <f ca="1">IF(ISERROR(OFFSET('HARGA SATUAN'!$C$6,MATCH(B773,'HARGA SATUAN'!$N$7:$N$1492,0),0)),"",OFFSET('HARGA SATUAN'!$C$6,MATCH(B773,'HARGA SATUAN'!$N$7:$N$1492,0),0))</f>
        <v>PT Indoor (ratio 20.000/v3 : 100/v3) Class 0.2s</v>
      </c>
      <c r="D773" s="139">
        <f ca="1">SUMIFS(RAB!$F$14:$F$80,RAB!$C$14:$C$80,C773)</f>
        <v>0</v>
      </c>
      <c r="E773" s="26">
        <f t="shared" ca="1" si="33"/>
        <v>0</v>
      </c>
      <c r="F773" s="26">
        <f ca="1">IF(D773=0,0,SUM($E$713:E773))</f>
        <v>0</v>
      </c>
    </row>
    <row r="774" spans="2:6" hidden="1">
      <c r="B774" s="113">
        <v>61</v>
      </c>
      <c r="C774" s="139" t="str">
        <f ca="1">IF(ISERROR(OFFSET('HARGA SATUAN'!$C$6,MATCH(B774,'HARGA SATUAN'!$N$7:$N$1492,0),0)),"",OFFSET('HARGA SATUAN'!$C$6,MATCH(B774,'HARGA SATUAN'!$N$7:$N$1492,0),0))</f>
        <v>PT Outdoor (ratio 20.000/v3 : 100/v3) Class 0.2s</v>
      </c>
      <c r="D774" s="139">
        <f ca="1">SUMIFS(RAB!$F$14:$F$80,RAB!$C$14:$C$80,C774)</f>
        <v>0</v>
      </c>
      <c r="E774" s="26">
        <f t="shared" ca="1" si="33"/>
        <v>0</v>
      </c>
      <c r="F774" s="26">
        <f ca="1">IF(D774=0,0,SUM($E$713:E774))</f>
        <v>0</v>
      </c>
    </row>
    <row r="775" spans="2:6" hidden="1">
      <c r="B775" s="113">
        <v>62</v>
      </c>
      <c r="C775" s="139" t="str">
        <f ca="1">IF(ISERROR(OFFSET('HARGA SATUAN'!$C$6,MATCH(B775,'HARGA SATUAN'!$N$7:$N$1492,0),0)),"",OFFSET('HARGA SATUAN'!$C$6,MATCH(B775,'HARGA SATUAN'!$N$7:$N$1492,0),0))</f>
        <v>Smart Box Langsung Daya 3.9 kVA MCCB 6 A</v>
      </c>
      <c r="D775" s="139">
        <f ca="1">SUMIFS(RAB!$F$14:$F$80,RAB!$C$14:$C$80,C775)</f>
        <v>0</v>
      </c>
      <c r="E775" s="26">
        <f t="shared" ca="1" si="33"/>
        <v>0</v>
      </c>
      <c r="F775" s="26">
        <f ca="1">IF(D775=0,0,SUM($E$713:E775))</f>
        <v>0</v>
      </c>
    </row>
    <row r="776" spans="2:6" hidden="1">
      <c r="B776" s="113">
        <v>63</v>
      </c>
      <c r="C776" s="139" t="str">
        <f ca="1">IF(ISERROR(OFFSET('HARGA SATUAN'!$C$6,MATCH(B776,'HARGA SATUAN'!$N$7:$N$1492,0),0)),"",OFFSET('HARGA SATUAN'!$C$6,MATCH(B776,'HARGA SATUAN'!$N$7:$N$1492,0),0))</f>
        <v>Smart Box Langsung Daya 6.6 kVA MCCB 10 A</v>
      </c>
      <c r="D776" s="139">
        <f ca="1">SUMIFS(RAB!$F$14:$F$80,RAB!$C$14:$C$80,C776)</f>
        <v>0</v>
      </c>
      <c r="E776" s="26">
        <f t="shared" ca="1" si="33"/>
        <v>0</v>
      </c>
      <c r="F776" s="26">
        <f ca="1">IF(D776=0,0,SUM($E$713:E776))</f>
        <v>0</v>
      </c>
    </row>
    <row r="777" spans="2:6" hidden="1">
      <c r="B777" s="113">
        <v>64</v>
      </c>
      <c r="C777" s="139" t="str">
        <f ca="1">IF(ISERROR(OFFSET('HARGA SATUAN'!$C$6,MATCH(B777,'HARGA SATUAN'!$N$7:$N$1492,0),0)),"",OFFSET('HARGA SATUAN'!$C$6,MATCH(B777,'HARGA SATUAN'!$N$7:$N$1492,0),0))</f>
        <v>Smart Box Langsung Daya 10.6 kVA MCCB 16 A</v>
      </c>
      <c r="D777" s="139">
        <f ca="1">SUMIFS(RAB!$F$14:$F$80,RAB!$C$14:$C$80,C777)</f>
        <v>0</v>
      </c>
      <c r="E777" s="26">
        <f t="shared" ca="1" si="33"/>
        <v>0</v>
      </c>
      <c r="F777" s="26">
        <f ca="1">IF(D777=0,0,SUM($E$713:E777))</f>
        <v>0</v>
      </c>
    </row>
    <row r="778" spans="2:6" hidden="1">
      <c r="B778" s="113">
        <v>65</v>
      </c>
      <c r="C778" s="139" t="str">
        <f ca="1">IF(ISERROR(OFFSET('HARGA SATUAN'!$C$6,MATCH(B778,'HARGA SATUAN'!$N$7:$N$1492,0),0)),"",OFFSET('HARGA SATUAN'!$C$6,MATCH(B778,'HARGA SATUAN'!$N$7:$N$1492,0),0))</f>
        <v>Smart Box Langsung Daya 13.2 kVA MCCB 20 A</v>
      </c>
      <c r="D778" s="139">
        <f ca="1">SUMIFS(RAB!$F$14:$F$80,RAB!$C$14:$C$80,C778)</f>
        <v>1</v>
      </c>
      <c r="E778" s="26">
        <f t="shared" ca="1" si="33"/>
        <v>1</v>
      </c>
      <c r="F778" s="26">
        <f ca="1">IF(D778=0,0,SUM($E$713:E778))</f>
        <v>2</v>
      </c>
    </row>
    <row r="779" spans="2:6" hidden="1">
      <c r="B779" s="113">
        <v>66</v>
      </c>
      <c r="C779" s="139" t="str">
        <f ca="1">IF(ISERROR(OFFSET('HARGA SATUAN'!$C$6,MATCH(B779,'HARGA SATUAN'!$N$7:$N$1492,0),0)),"",OFFSET('HARGA SATUAN'!$C$6,MATCH(B779,'HARGA SATUAN'!$N$7:$N$1492,0),0))</f>
        <v>Smart Box Langsung Daya 16.5 kVA MCCB 25 A</v>
      </c>
      <c r="D779" s="139">
        <f ca="1">SUMIFS(RAB!$F$14:$F$80,RAB!$C$14:$C$80,C779)</f>
        <v>0</v>
      </c>
      <c r="E779" s="26">
        <f t="shared" ref="E779:E842" ca="1" si="34">IF(D779=0,0,1)</f>
        <v>0</v>
      </c>
      <c r="F779" s="26">
        <f ca="1">IF(D779=0,0,SUM($E$713:E779))</f>
        <v>0</v>
      </c>
    </row>
    <row r="780" spans="2:6" hidden="1">
      <c r="B780" s="113">
        <v>67</v>
      </c>
      <c r="C780" s="139" t="str">
        <f ca="1">IF(ISERROR(OFFSET('HARGA SATUAN'!$C$6,MATCH(B780,'HARGA SATUAN'!$N$7:$N$1492,0),0)),"",OFFSET('HARGA SATUAN'!$C$6,MATCH(B780,'HARGA SATUAN'!$N$7:$N$1492,0),0))</f>
        <v>Smart Box Langsung Daya 23 kVA MCCB 35 A</v>
      </c>
      <c r="D780" s="139">
        <f ca="1">SUMIFS(RAB!$F$14:$F$80,RAB!$C$14:$C$80,C780)</f>
        <v>0</v>
      </c>
      <c r="E780" s="26">
        <f t="shared" ca="1" si="34"/>
        <v>0</v>
      </c>
      <c r="F780" s="26">
        <f ca="1">IF(D780=0,0,SUM($E$713:E780))</f>
        <v>0</v>
      </c>
    </row>
    <row r="781" spans="2:6" hidden="1">
      <c r="B781" s="113">
        <v>68</v>
      </c>
      <c r="C781" s="139" t="str">
        <f ca="1">IF(ISERROR(OFFSET('HARGA SATUAN'!$C$6,MATCH(B781,'HARGA SATUAN'!$N$7:$N$1492,0),0)),"",OFFSET('HARGA SATUAN'!$C$6,MATCH(B781,'HARGA SATUAN'!$N$7:$N$1492,0),0))</f>
        <v>Smart Box Langsung Daya 33 kVA MCCB 50 A</v>
      </c>
      <c r="D781" s="139">
        <f ca="1">SUMIFS(RAB!$F$14:$F$80,RAB!$C$14:$C$80,C781)</f>
        <v>0</v>
      </c>
      <c r="E781" s="26">
        <f t="shared" ca="1" si="34"/>
        <v>0</v>
      </c>
      <c r="F781" s="26">
        <f ca="1">IF(D781=0,0,SUM($E$713:E781))</f>
        <v>0</v>
      </c>
    </row>
    <row r="782" spans="2:6" hidden="1">
      <c r="B782" s="113">
        <v>69</v>
      </c>
      <c r="C782" s="139" t="str">
        <f ca="1">IF(ISERROR(OFFSET('HARGA SATUAN'!$C$6,MATCH(B782,'HARGA SATUAN'!$N$7:$N$1492,0),0)),"",OFFSET('HARGA SATUAN'!$C$6,MATCH(B782,'HARGA SATUAN'!$N$7:$N$1492,0),0))</f>
        <v>Smart Box Langsung Daya 41.5 kVA MCCB 63 A</v>
      </c>
      <c r="D782" s="139">
        <f ca="1">SUMIFS(RAB!$F$14:$F$80,RAB!$C$14:$C$80,C782)</f>
        <v>0</v>
      </c>
      <c r="E782" s="26">
        <f t="shared" ca="1" si="34"/>
        <v>0</v>
      </c>
      <c r="F782" s="26">
        <f ca="1">IF(D782=0,0,SUM($E$713:E782))</f>
        <v>0</v>
      </c>
    </row>
    <row r="783" spans="2:6" hidden="1">
      <c r="B783" s="113">
        <v>70</v>
      </c>
      <c r="C783" s="139" t="str">
        <f ca="1">IF(ISERROR(OFFSET('HARGA SATUAN'!$C$6,MATCH(B783,'HARGA SATUAN'!$N$7:$N$1492,0),0)),"",OFFSET('HARGA SATUAN'!$C$6,MATCH(B783,'HARGA SATUAN'!$N$7:$N$1492,0),0))</f>
        <v>Smart Box Tidak Langsung Daya 53 kVA MCCB 80 A</v>
      </c>
      <c r="D783" s="139">
        <f ca="1">SUMIFS(RAB!$F$14:$F$80,RAB!$C$14:$C$80,C783)</f>
        <v>0</v>
      </c>
      <c r="E783" s="26">
        <f t="shared" ca="1" si="34"/>
        <v>0</v>
      </c>
      <c r="F783" s="26">
        <f ca="1">IF(D783=0,0,SUM($E$713:E783))</f>
        <v>0</v>
      </c>
    </row>
    <row r="784" spans="2:6" hidden="1">
      <c r="B784" s="113">
        <v>71</v>
      </c>
      <c r="C784" s="139" t="str">
        <f ca="1">IF(ISERROR(OFFSET('HARGA SATUAN'!$C$6,MATCH(B784,'HARGA SATUAN'!$N$7:$N$1492,0),0)),"",OFFSET('HARGA SATUAN'!$C$6,MATCH(B784,'HARGA SATUAN'!$N$7:$N$1492,0),0))</f>
        <v>Smart Box Tidak Langsung Daya 66 kVA MCCB 100 A</v>
      </c>
      <c r="D784" s="139">
        <f ca="1">SUMIFS(RAB!$F$14:$F$80,RAB!$C$14:$C$80,C784)</f>
        <v>0</v>
      </c>
      <c r="E784" s="26">
        <f t="shared" ca="1" si="34"/>
        <v>0</v>
      </c>
      <c r="F784" s="26">
        <f ca="1">IF(D784=0,0,SUM($E$713:E784))</f>
        <v>0</v>
      </c>
    </row>
    <row r="785" spans="2:6" hidden="1">
      <c r="B785" s="113">
        <v>72</v>
      </c>
      <c r="C785" s="139" t="str">
        <f ca="1">IF(ISERROR(OFFSET('HARGA SATUAN'!$C$6,MATCH(B785,'HARGA SATUAN'!$N$7:$N$1492,0),0)),"",OFFSET('HARGA SATUAN'!$C$6,MATCH(B785,'HARGA SATUAN'!$N$7:$N$1492,0),0))</f>
        <v>Smart Box Tidak Langsung Daya 82.5 kVA MCCB 125 A</v>
      </c>
      <c r="D785" s="139">
        <f ca="1">SUMIFS(RAB!$F$14:$F$80,RAB!$C$14:$C$80,C785)</f>
        <v>0</v>
      </c>
      <c r="E785" s="26">
        <f t="shared" ca="1" si="34"/>
        <v>0</v>
      </c>
      <c r="F785" s="26">
        <f ca="1">IF(D785=0,0,SUM($E$713:E785))</f>
        <v>0</v>
      </c>
    </row>
    <row r="786" spans="2:6" hidden="1">
      <c r="B786" s="113">
        <v>73</v>
      </c>
      <c r="C786" s="139" t="str">
        <f ca="1">IF(ISERROR(OFFSET('HARGA SATUAN'!$C$6,MATCH(B786,'HARGA SATUAN'!$N$7:$N$1492,0),0)),"",OFFSET('HARGA SATUAN'!$C$6,MATCH(B786,'HARGA SATUAN'!$N$7:$N$1492,0),0))</f>
        <v>Smart Box Tidak Langsung Daya 105 kVA MCCB 160 A</v>
      </c>
      <c r="D786" s="139">
        <f ca="1">SUMIFS(RAB!$F$14:$F$80,RAB!$C$14:$C$80,C786)</f>
        <v>0</v>
      </c>
      <c r="E786" s="26">
        <f t="shared" ca="1" si="34"/>
        <v>0</v>
      </c>
      <c r="F786" s="26">
        <f ca="1">IF(D786=0,0,SUM($E$713:E786))</f>
        <v>0</v>
      </c>
    </row>
    <row r="787" spans="2:6" hidden="1">
      <c r="B787" s="113">
        <v>74</v>
      </c>
      <c r="C787" s="139" t="str">
        <f ca="1">IF(ISERROR(OFFSET('HARGA SATUAN'!$C$6,MATCH(B787,'HARGA SATUAN'!$N$7:$N$1492,0),0)),"",OFFSET('HARGA SATUAN'!$C$6,MATCH(B787,'HARGA SATUAN'!$N$7:$N$1492,0),0))</f>
        <v>Smart Box Tidak Langsung Daya 131 kVA MCCB 200 A</v>
      </c>
      <c r="D787" s="139">
        <f ca="1">SUMIFS(RAB!$F$14:$F$80,RAB!$C$14:$C$80,C787)</f>
        <v>0</v>
      </c>
      <c r="E787" s="26">
        <f t="shared" ca="1" si="34"/>
        <v>0</v>
      </c>
      <c r="F787" s="26">
        <f ca="1">IF(D787=0,0,SUM($E$713:E787))</f>
        <v>0</v>
      </c>
    </row>
    <row r="788" spans="2:6" hidden="1">
      <c r="B788" s="113">
        <v>75</v>
      </c>
      <c r="C788" s="139" t="str">
        <f ca="1">IF(ISERROR(OFFSET('HARGA SATUAN'!$C$6,MATCH(B788,'HARGA SATUAN'!$N$7:$N$1492,0),0)),"",OFFSET('HARGA SATUAN'!$C$6,MATCH(B788,'HARGA SATUAN'!$N$7:$N$1492,0),0))</f>
        <v>Smart Box Tidak Langsung Daya 147 kVA MCCB 225 A</v>
      </c>
      <c r="D788" s="139">
        <f ca="1">SUMIFS(RAB!$F$14:$F$80,RAB!$C$14:$C$80,C788)</f>
        <v>0</v>
      </c>
      <c r="E788" s="26">
        <f t="shared" ca="1" si="34"/>
        <v>0</v>
      </c>
      <c r="F788" s="26">
        <f ca="1">IF(D788=0,0,SUM($E$713:E788))</f>
        <v>0</v>
      </c>
    </row>
    <row r="789" spans="2:6" hidden="1">
      <c r="B789" s="113">
        <v>76</v>
      </c>
      <c r="C789" s="139" t="str">
        <f ca="1">IF(ISERROR(OFFSET('HARGA SATUAN'!$C$6,MATCH(B789,'HARGA SATUAN'!$N$7:$N$1492,0),0)),"",OFFSET('HARGA SATUAN'!$C$6,MATCH(B789,'HARGA SATUAN'!$N$7:$N$1492,0),0))</f>
        <v>Smart Box Tidak Langsung Daya 164 kVA MCCB 250 A</v>
      </c>
      <c r="D789" s="139">
        <f ca="1">SUMIFS(RAB!$F$14:$F$80,RAB!$C$14:$C$80,C789)</f>
        <v>0</v>
      </c>
      <c r="E789" s="26">
        <f t="shared" ca="1" si="34"/>
        <v>0</v>
      </c>
      <c r="F789" s="26">
        <f ca="1">IF(D789=0,0,SUM($E$713:E789))</f>
        <v>0</v>
      </c>
    </row>
    <row r="790" spans="2:6" hidden="1">
      <c r="B790" s="113">
        <v>77</v>
      </c>
      <c r="C790" s="139" t="str">
        <f ca="1">IF(ISERROR(OFFSET('HARGA SATUAN'!$C$6,MATCH(B790,'HARGA SATUAN'!$N$7:$N$1492,0),0)),"",OFFSET('HARGA SATUAN'!$C$6,MATCH(B790,'HARGA SATUAN'!$N$7:$N$1492,0),0))</f>
        <v>Smart Box Tidak Langsung Daya 197 kVA MCCB 300 A</v>
      </c>
      <c r="D790" s="139">
        <f ca="1">SUMIFS(RAB!$F$14:$F$80,RAB!$C$14:$C$80,C790)</f>
        <v>0</v>
      </c>
      <c r="E790" s="26">
        <f t="shared" ca="1" si="34"/>
        <v>0</v>
      </c>
      <c r="F790" s="26">
        <f ca="1">IF(D790=0,0,SUM($E$713:E790))</f>
        <v>0</v>
      </c>
    </row>
    <row r="791" spans="2:6" hidden="1">
      <c r="B791" s="113">
        <v>78</v>
      </c>
      <c r="C791" s="139" t="str">
        <f ca="1">IF(ISERROR(OFFSET('HARGA SATUAN'!$C$6,MATCH(B791,'HARGA SATUAN'!$N$7:$N$1492,0),0)),"",OFFSET('HARGA SATUAN'!$C$6,MATCH(B791,'HARGA SATUAN'!$N$7:$N$1492,0),0))</f>
        <v>Smart Box Tidak Langsung Daya TM</v>
      </c>
      <c r="D791" s="139">
        <f ca="1">SUMIFS(RAB!$F$14:$F$80,RAB!$C$14:$C$80,C791)</f>
        <v>0</v>
      </c>
      <c r="E791" s="26">
        <f t="shared" ca="1" si="34"/>
        <v>0</v>
      </c>
      <c r="F791" s="26">
        <f ca="1">IF(D791=0,0,SUM($E$713:E791))</f>
        <v>0</v>
      </c>
    </row>
    <row r="792" spans="2:6" hidden="1">
      <c r="B792" s="113">
        <v>79</v>
      </c>
      <c r="C792" s="139" t="str">
        <f ca="1">IF(ISERROR(OFFSET('HARGA SATUAN'!$C$6,MATCH(B792,'HARGA SATUAN'!$N$7:$N$1492,0),0)),"",OFFSET('HARGA SATUAN'!$C$6,MATCH(B792,'HARGA SATUAN'!$N$7:$N$1492,0),0))</f>
        <v>Air Insulated LBS Manual;24KV;630A;Min-16KA</v>
      </c>
      <c r="D792" s="139">
        <f ca="1">SUMIFS(RAB!$F$14:$F$80,RAB!$C$14:$C$80,C792)</f>
        <v>0</v>
      </c>
      <c r="E792" s="26">
        <f t="shared" ca="1" si="34"/>
        <v>0</v>
      </c>
      <c r="F792" s="26">
        <f ca="1">IF(D792=0,0,SUM($E$713:E792))</f>
        <v>0</v>
      </c>
    </row>
    <row r="793" spans="2:6" hidden="1">
      <c r="B793" s="113">
        <v>80</v>
      </c>
      <c r="C793" s="139" t="str">
        <f ca="1">IF(ISERROR(OFFSET('HARGA SATUAN'!$C$6,MATCH(B793,'HARGA SATUAN'!$N$7:$N$1492,0),0)),"",OFFSET('HARGA SATUAN'!$C$6,MATCH(B793,'HARGA SATUAN'!$N$7:$N$1492,0),0))</f>
        <v>Air Insulated LBS Motorized;24KV;630A;Min-16KA</v>
      </c>
      <c r="D793" s="139">
        <f ca="1">SUMIFS(RAB!$F$14:$F$80,RAB!$C$14:$C$80,C793)</f>
        <v>0</v>
      </c>
      <c r="E793" s="26">
        <f t="shared" ca="1" si="34"/>
        <v>0</v>
      </c>
      <c r="F793" s="26">
        <f ca="1">IF(D793=0,0,SUM($E$713:E793))</f>
        <v>0</v>
      </c>
    </row>
    <row r="794" spans="2:6" hidden="1">
      <c r="B794" s="113">
        <v>81</v>
      </c>
      <c r="C794" s="139" t="str">
        <f ca="1">IF(ISERROR(OFFSET('HARGA SATUAN'!$C$6,MATCH(B794,'HARGA SATUAN'!$N$7:$N$1492,0),0)),"",OFFSET('HARGA SATUAN'!$C$6,MATCH(B794,'HARGA SATUAN'!$N$7:$N$1492,0),0))</f>
        <v>Air Insulated CBOG Motorized+Metering;20KV;630A;Min-16KA</v>
      </c>
      <c r="D794" s="139">
        <f ca="1">SUMIFS(RAB!$F$14:$F$80,RAB!$C$14:$C$80,C794)</f>
        <v>0</v>
      </c>
      <c r="E794" s="26">
        <f t="shared" ca="1" si="34"/>
        <v>0</v>
      </c>
      <c r="F794" s="26">
        <f ca="1">IF(D794=0,0,SUM($E$713:E794))</f>
        <v>0</v>
      </c>
    </row>
    <row r="795" spans="2:6" hidden="1">
      <c r="B795" s="113">
        <v>82</v>
      </c>
      <c r="C795" s="139" t="str">
        <f ca="1">IF(ISERROR(OFFSET('HARGA SATUAN'!$C$6,MATCH(B795,'HARGA SATUAN'!$N$7:$N$1492,0),0)),"",OFFSET('HARGA SATUAN'!$C$6,MATCH(B795,'HARGA SATUAN'!$N$7:$N$1492,0),0))</f>
        <v>Fully Gas Insulated LBS Motorized;24KV;630A;Min-16KA</v>
      </c>
      <c r="D795" s="139">
        <f ca="1">SUMIFS(RAB!$F$14:$F$80,RAB!$C$14:$C$80,C795)</f>
        <v>0</v>
      </c>
      <c r="E795" s="26">
        <f t="shared" ca="1" si="34"/>
        <v>0</v>
      </c>
      <c r="F795" s="26">
        <f ca="1">IF(D795=0,0,SUM($E$713:E795))</f>
        <v>0</v>
      </c>
    </row>
    <row r="796" spans="2:6" hidden="1">
      <c r="B796" s="113">
        <v>83</v>
      </c>
      <c r="C796" s="139" t="str">
        <f ca="1">IF(ISERROR(OFFSET('HARGA SATUAN'!$C$6,MATCH(B796,'HARGA SATUAN'!$N$7:$N$1492,0),0)),"",OFFSET('HARGA SATUAN'!$C$6,MATCH(B796,'HARGA SATUAN'!$N$7:$N$1492,0),0))</f>
        <v>Fully Gas Insulated CBOG Motorized+Metering;20KV;630A;Min-16KA</v>
      </c>
      <c r="D796" s="139">
        <f ca="1">SUMIFS(RAB!$F$14:$F$80,RAB!$C$14:$C$80,C796)</f>
        <v>0</v>
      </c>
      <c r="E796" s="26">
        <f t="shared" ca="1" si="34"/>
        <v>0</v>
      </c>
      <c r="F796" s="26">
        <f ca="1">IF(D796=0,0,SUM($E$713:E796))</f>
        <v>0</v>
      </c>
    </row>
    <row r="797" spans="2:6" hidden="1">
      <c r="B797" s="113">
        <v>84</v>
      </c>
      <c r="C797" s="139" t="str">
        <f ca="1">IF(ISERROR(OFFSET('HARGA SATUAN'!$C$6,MATCH(B797,'HARGA SATUAN'!$N$7:$N$1492,0),0)),"",OFFSET('HARGA SATUAN'!$C$6,MATCH(B797,'HARGA SATUAN'!$N$7:$N$1492,0),0))</f>
        <v>Fully Gas Insulated LBS Manual;24KV;630A;Min-16KA</v>
      </c>
      <c r="D797" s="139">
        <f ca="1">SUMIFS(RAB!$F$14:$F$80,RAB!$C$14:$C$80,C797)</f>
        <v>0</v>
      </c>
      <c r="E797" s="26">
        <f t="shared" ca="1" si="34"/>
        <v>0</v>
      </c>
      <c r="F797" s="26">
        <f ca="1">IF(D797=0,0,SUM($E$713:E797))</f>
        <v>0</v>
      </c>
    </row>
    <row r="798" spans="2:6" hidden="1">
      <c r="B798" s="113">
        <v>85</v>
      </c>
      <c r="C798" s="139" t="str">
        <f ca="1">IF(ISERROR(OFFSET('HARGA SATUAN'!$C$6,MATCH(B798,'HARGA SATUAN'!$N$7:$N$1492,0),0)),"",OFFSET('HARGA SATUAN'!$C$6,MATCH(B798,'HARGA SATUAN'!$N$7:$N$1492,0),0))</f>
        <v>Automatic Change Over (ACO) TM</v>
      </c>
      <c r="D798" s="139">
        <f ca="1">SUMIFS(RAB!$F$14:$F$80,RAB!$C$14:$C$80,C798)</f>
        <v>0</v>
      </c>
      <c r="E798" s="26">
        <f t="shared" ca="1" si="34"/>
        <v>0</v>
      </c>
      <c r="F798" s="26">
        <f ca="1">IF(D798=0,0,SUM($E$713:E798))</f>
        <v>0</v>
      </c>
    </row>
    <row r="799" spans="2:6" hidden="1">
      <c r="B799" s="113">
        <v>86</v>
      </c>
      <c r="C799" s="139" t="str">
        <f ca="1">IF(ISERROR(OFFSET('HARGA SATUAN'!$C$6,MATCH(B799,'HARGA SATUAN'!$N$7:$N$1492,0),0)),"",OFFSET('HARGA SATUAN'!$C$6,MATCH(B799,'HARGA SATUAN'!$N$7:$N$1492,0),0))</f>
        <v>Automatic Change Over (ACO) TR</v>
      </c>
      <c r="D799" s="139">
        <f ca="1">SUMIFS(RAB!$F$14:$F$80,RAB!$C$14:$C$80,C799)</f>
        <v>0</v>
      </c>
      <c r="E799" s="26">
        <f t="shared" ca="1" si="34"/>
        <v>0</v>
      </c>
      <c r="F799" s="26">
        <f ca="1">IF(D799=0,0,SUM($E$713:E799))</f>
        <v>0</v>
      </c>
    </row>
    <row r="800" spans="2:6" hidden="1">
      <c r="B800" s="113">
        <v>87</v>
      </c>
      <c r="C800" s="139" t="str">
        <f ca="1">IF(ISERROR(OFFSET('HARGA SATUAN'!$C$6,MATCH(B800,'HARGA SATUAN'!$N$7:$N$1492,0),0)),"",OFFSET('HARGA SATUAN'!$C$6,MATCH(B800,'HARGA SATUAN'!$N$7:$N$1492,0),0))</f>
        <v>Metaclad;Outgoing;20kV;630A;25kA - GI</v>
      </c>
      <c r="D800" s="139">
        <f ca="1">SUMIFS(RAB!$F$14:$F$80,RAB!$C$14:$C$80,C800)</f>
        <v>0</v>
      </c>
      <c r="E800" s="26">
        <f t="shared" ca="1" si="34"/>
        <v>0</v>
      </c>
      <c r="F800" s="26">
        <f ca="1">IF(D800=0,0,SUM($E$713:E800))</f>
        <v>0</v>
      </c>
    </row>
    <row r="801" spans="2:6" hidden="1">
      <c r="B801" s="113">
        <v>88</v>
      </c>
      <c r="C801" s="139" t="str">
        <f ca="1">IF(ISERROR(OFFSET('HARGA SATUAN'!$C$6,MATCH(B801,'HARGA SATUAN'!$N$7:$N$1492,0),0)),"",OFFSET('HARGA SATUAN'!$C$6,MATCH(B801,'HARGA SATUAN'!$N$7:$N$1492,0),0))</f>
        <v>Metaclad;Couple;20kV;2000A;25kA - GI</v>
      </c>
      <c r="D801" s="139">
        <f ca="1">SUMIFS(RAB!$F$14:$F$80,RAB!$C$14:$C$80,C801)</f>
        <v>0</v>
      </c>
      <c r="E801" s="26">
        <f t="shared" ca="1" si="34"/>
        <v>0</v>
      </c>
      <c r="F801" s="26">
        <f ca="1">IF(D801=0,0,SUM($E$713:E801))</f>
        <v>0</v>
      </c>
    </row>
    <row r="802" spans="2:6" hidden="1">
      <c r="B802" s="113">
        <v>89</v>
      </c>
      <c r="C802" s="139" t="str">
        <f ca="1">IF(ISERROR(OFFSET('HARGA SATUAN'!$C$6,MATCH(B802,'HARGA SATUAN'!$N$7:$N$1492,0),0)),"",OFFSET('HARGA SATUAN'!$C$6,MATCH(B802,'HARGA SATUAN'!$N$7:$N$1492,0),0))</f>
        <v>Trafo 1 Fasa CSP 50 kVA</v>
      </c>
      <c r="D802" s="139">
        <f ca="1">SUMIFS(RAB!$F$14:$F$80,RAB!$C$14:$C$80,C802)</f>
        <v>0</v>
      </c>
      <c r="E802" s="26">
        <f t="shared" ca="1" si="34"/>
        <v>0</v>
      </c>
      <c r="F802" s="26">
        <f ca="1">IF(D802=0,0,SUM($E$713:E802))</f>
        <v>0</v>
      </c>
    </row>
    <row r="803" spans="2:6" hidden="1">
      <c r="B803" s="113">
        <v>90</v>
      </c>
      <c r="C803" s="139" t="str">
        <f ca="1">IF(ISERROR(OFFSET('HARGA SATUAN'!$C$6,MATCH(B803,'HARGA SATUAN'!$N$7:$N$1492,0),0)),"",OFFSET('HARGA SATUAN'!$C$6,MATCH(B803,'HARGA SATUAN'!$N$7:$N$1492,0),0))</f>
        <v>Trafo 3 phasa 50 kVA YNyn0</v>
      </c>
      <c r="D803" s="139">
        <f ca="1">SUMIFS(RAB!$F$14:$F$80,RAB!$C$14:$C$80,C803)</f>
        <v>0</v>
      </c>
      <c r="E803" s="26">
        <f t="shared" ca="1" si="34"/>
        <v>0</v>
      </c>
      <c r="F803" s="26">
        <f ca="1">IF(D803=0,0,SUM($E$713:E803))</f>
        <v>0</v>
      </c>
    </row>
    <row r="804" spans="2:6" hidden="1">
      <c r="B804" s="113">
        <v>91</v>
      </c>
      <c r="C804" s="139" t="str">
        <f ca="1">IF(ISERROR(OFFSET('HARGA SATUAN'!$C$6,MATCH(B804,'HARGA SATUAN'!$N$7:$N$1492,0),0)),"",OFFSET('HARGA SATUAN'!$C$6,MATCH(B804,'HARGA SATUAN'!$N$7:$N$1492,0),0))</f>
        <v>Trafo 3 phasa 100 kVA YNyn0</v>
      </c>
      <c r="D804" s="139">
        <f ca="1">SUMIFS(RAB!$F$14:$F$80,RAB!$C$14:$C$80,C804)</f>
        <v>0</v>
      </c>
      <c r="E804" s="26">
        <f t="shared" ca="1" si="34"/>
        <v>0</v>
      </c>
      <c r="F804" s="26">
        <f ca="1">IF(D804=0,0,SUM($E$713:E804))</f>
        <v>0</v>
      </c>
    </row>
    <row r="805" spans="2:6" hidden="1">
      <c r="B805" s="113">
        <v>92</v>
      </c>
      <c r="C805" s="139" t="str">
        <f ca="1">IF(ISERROR(OFFSET('HARGA SATUAN'!$C$6,MATCH(B805,'HARGA SATUAN'!$N$7:$N$1492,0),0)),"",OFFSET('HARGA SATUAN'!$C$6,MATCH(B805,'HARGA SATUAN'!$N$7:$N$1492,0),0))</f>
        <v>Trafo 3 phasa 160 kVA YNyn0</v>
      </c>
      <c r="D805" s="139">
        <f ca="1">SUMIFS(RAB!$F$14:$F$80,RAB!$C$14:$C$80,C805)</f>
        <v>0</v>
      </c>
      <c r="E805" s="26">
        <f t="shared" ca="1" si="34"/>
        <v>0</v>
      </c>
      <c r="F805" s="26">
        <f ca="1">IF(D805=0,0,SUM($E$713:E805))</f>
        <v>0</v>
      </c>
    </row>
    <row r="806" spans="2:6" hidden="1">
      <c r="B806" s="113">
        <v>93</v>
      </c>
      <c r="C806" s="139" t="str">
        <f ca="1">IF(ISERROR(OFFSET('HARGA SATUAN'!$C$6,MATCH(B806,'HARGA SATUAN'!$N$7:$N$1492,0),0)),"",OFFSET('HARGA SATUAN'!$C$6,MATCH(B806,'HARGA SATUAN'!$N$7:$N$1492,0),0))</f>
        <v>Trafo 3 phasa 50 kVA Yzn5</v>
      </c>
      <c r="D806" s="139">
        <f ca="1">SUMIFS(RAB!$F$14:$F$80,RAB!$C$14:$C$80,C806)</f>
        <v>0</v>
      </c>
      <c r="E806" s="26">
        <f t="shared" ca="1" si="34"/>
        <v>0</v>
      </c>
      <c r="F806" s="26">
        <f ca="1">IF(D806=0,0,SUM($E$713:E806))</f>
        <v>0</v>
      </c>
    </row>
    <row r="807" spans="2:6" hidden="1">
      <c r="B807" s="113">
        <v>94</v>
      </c>
      <c r="C807" s="139" t="str">
        <f ca="1">IF(ISERROR(OFFSET('HARGA SATUAN'!$C$6,MATCH(B807,'HARGA SATUAN'!$N$7:$N$1492,0),0)),"",OFFSET('HARGA SATUAN'!$C$6,MATCH(B807,'HARGA SATUAN'!$N$7:$N$1492,0),0))</f>
        <v>Trafo 3 phasa 100 kVA Yzn5</v>
      </c>
      <c r="D807" s="139">
        <f ca="1">SUMIFS(RAB!$F$14:$F$80,RAB!$C$14:$C$80,C807)</f>
        <v>0</v>
      </c>
      <c r="E807" s="26">
        <f t="shared" ca="1" si="34"/>
        <v>0</v>
      </c>
      <c r="F807" s="26">
        <f ca="1">IF(D807=0,0,SUM($E$713:E807))</f>
        <v>0</v>
      </c>
    </row>
    <row r="808" spans="2:6" hidden="1">
      <c r="B808" s="113">
        <v>95</v>
      </c>
      <c r="C808" s="139" t="str">
        <f ca="1">IF(ISERROR(OFFSET('HARGA SATUAN'!$C$6,MATCH(B808,'HARGA SATUAN'!$N$7:$N$1492,0),0)),"",OFFSET('HARGA SATUAN'!$C$6,MATCH(B808,'HARGA SATUAN'!$N$7:$N$1492,0),0))</f>
        <v>Trafo 3 phasa 160 kVA Yzn5</v>
      </c>
      <c r="D808" s="139">
        <f ca="1">SUMIFS(RAB!$F$14:$F$80,RAB!$C$14:$C$80,C808)</f>
        <v>0</v>
      </c>
      <c r="E808" s="26">
        <f t="shared" ca="1" si="34"/>
        <v>0</v>
      </c>
      <c r="F808" s="26">
        <f ca="1">IF(D808=0,0,SUM($E$713:E808))</f>
        <v>0</v>
      </c>
    </row>
    <row r="809" spans="2:6" hidden="1">
      <c r="B809" s="113">
        <v>96</v>
      </c>
      <c r="C809" s="139" t="str">
        <f ca="1">IF(ISERROR(OFFSET('HARGA SATUAN'!$C$6,MATCH(B809,'HARGA SATUAN'!$N$7:$N$1492,0),0)),"",OFFSET('HARGA SATUAN'!$C$6,MATCH(B809,'HARGA SATUAN'!$N$7:$N$1492,0),0))</f>
        <v>Trafo 3 phasa 200 kVA Dyn5</v>
      </c>
      <c r="D809" s="139">
        <f ca="1">SUMIFS(RAB!$F$14:$F$80,RAB!$C$14:$C$80,C809)</f>
        <v>0</v>
      </c>
      <c r="E809" s="26">
        <f t="shared" ca="1" si="34"/>
        <v>0</v>
      </c>
      <c r="F809" s="26">
        <f ca="1">IF(D809=0,0,SUM($E$713:E809))</f>
        <v>0</v>
      </c>
    </row>
    <row r="810" spans="2:6" hidden="1">
      <c r="B810" s="113">
        <v>97</v>
      </c>
      <c r="C810" s="139" t="str">
        <f ca="1">IF(ISERROR(OFFSET('HARGA SATUAN'!$C$6,MATCH(B810,'HARGA SATUAN'!$N$7:$N$1492,0),0)),"",OFFSET('HARGA SATUAN'!$C$6,MATCH(B810,'HARGA SATUAN'!$N$7:$N$1492,0),0))</f>
        <v>Trafo 3 phasa 250 kVA DYn5</v>
      </c>
      <c r="D810" s="139">
        <f ca="1">SUMIFS(RAB!$F$14:$F$80,RAB!$C$14:$C$80,C810)</f>
        <v>0</v>
      </c>
      <c r="E810" s="26">
        <f t="shared" ca="1" si="34"/>
        <v>0</v>
      </c>
      <c r="F810" s="26">
        <f ca="1">IF(D810=0,0,SUM($E$713:E810))</f>
        <v>0</v>
      </c>
    </row>
    <row r="811" spans="2:6" hidden="1">
      <c r="B811" s="113">
        <v>98</v>
      </c>
      <c r="C811" s="139" t="str">
        <f ca="1">IF(ISERROR(OFFSET('HARGA SATUAN'!$C$6,MATCH(B811,'HARGA SATUAN'!$N$7:$N$1492,0),0)),"",OFFSET('HARGA SATUAN'!$C$6,MATCH(B811,'HARGA SATUAN'!$N$7:$N$1492,0),0))</f>
        <v>Trafo 3 phasa 400 kVA DYn5 OD</v>
      </c>
      <c r="D811" s="139">
        <f ca="1">SUMIFS(RAB!$F$14:$F$80,RAB!$C$14:$C$80,C811)</f>
        <v>0</v>
      </c>
      <c r="E811" s="26">
        <f t="shared" ca="1" si="34"/>
        <v>0</v>
      </c>
      <c r="F811" s="26">
        <f ca="1">IF(D811=0,0,SUM($E$713:E811))</f>
        <v>0</v>
      </c>
    </row>
    <row r="812" spans="2:6" hidden="1">
      <c r="B812" s="113">
        <v>99</v>
      </c>
      <c r="C812" s="139" t="str">
        <f ca="1">IF(ISERROR(OFFSET('HARGA SATUAN'!$C$6,MATCH(B812,'HARGA SATUAN'!$N$7:$N$1492,0),0)),"",OFFSET('HARGA SATUAN'!$C$6,MATCH(B812,'HARGA SATUAN'!$N$7:$N$1492,0),0))</f>
        <v>LVCB 2 Jurusan 250 A MCCB</v>
      </c>
      <c r="D812" s="139">
        <f ca="1">SUMIFS(RAB!$F$14:$F$80,RAB!$C$14:$C$80,C812)</f>
        <v>0</v>
      </c>
      <c r="E812" s="26">
        <f t="shared" ca="1" si="34"/>
        <v>0</v>
      </c>
      <c r="F812" s="26">
        <f ca="1">IF(D812=0,0,SUM($E$713:E812))</f>
        <v>0</v>
      </c>
    </row>
    <row r="813" spans="2:6" hidden="1">
      <c r="B813" s="113">
        <v>100</v>
      </c>
      <c r="C813" s="139" t="str">
        <f ca="1">IF(ISERROR(OFFSET('HARGA SATUAN'!$C$6,MATCH(B813,'HARGA SATUAN'!$N$7:$N$1492,0),0)),"",OFFSET('HARGA SATUAN'!$C$6,MATCH(B813,'HARGA SATUAN'!$N$7:$N$1492,0),0))</f>
        <v>LVCB 2 Jurusan 250 A LBS</v>
      </c>
      <c r="D813" s="139">
        <f ca="1">SUMIFS(RAB!$F$14:$F$80,RAB!$C$14:$C$80,C813)</f>
        <v>0</v>
      </c>
      <c r="E813" s="26">
        <f t="shared" ca="1" si="34"/>
        <v>0</v>
      </c>
      <c r="F813" s="26">
        <f ca="1">IF(D813=0,0,SUM($E$713:E813))</f>
        <v>0</v>
      </c>
    </row>
    <row r="814" spans="2:6" hidden="1">
      <c r="B814" s="113">
        <v>101</v>
      </c>
      <c r="C814" s="139" t="str">
        <f ca="1">IF(ISERROR(OFFSET('HARGA SATUAN'!$C$6,MATCH(B814,'HARGA SATUAN'!$N$7:$N$1492,0),0)),"",OFFSET('HARGA SATUAN'!$C$6,MATCH(B814,'HARGA SATUAN'!$N$7:$N$1492,0),0))</f>
        <v>LVCB 2 Jurusan 400 A LBS</v>
      </c>
      <c r="D814" s="139">
        <f ca="1">SUMIFS(RAB!$F$14:$F$80,RAB!$C$14:$C$80,C814)</f>
        <v>0</v>
      </c>
      <c r="E814" s="26">
        <f t="shared" ca="1" si="34"/>
        <v>0</v>
      </c>
      <c r="F814" s="26">
        <f ca="1">IF(D814=0,0,SUM($E$713:E814))</f>
        <v>0</v>
      </c>
    </row>
    <row r="815" spans="2:6" hidden="1">
      <c r="B815" s="113">
        <v>102</v>
      </c>
      <c r="C815" s="139" t="str">
        <f ca="1">IF(ISERROR(OFFSET('HARGA SATUAN'!$C$6,MATCH(B815,'HARGA SATUAN'!$N$7:$N$1492,0),0)),"",OFFSET('HARGA SATUAN'!$C$6,MATCH(B815,'HARGA SATUAN'!$N$7:$N$1492,0),0))</f>
        <v>LVCB 4 Jurusan 400 A LBS</v>
      </c>
      <c r="D815" s="139">
        <f ca="1">SUMIFS(RAB!$F$14:$F$80,RAB!$C$14:$C$80,C815)</f>
        <v>0</v>
      </c>
      <c r="E815" s="26">
        <f t="shared" ca="1" si="34"/>
        <v>0</v>
      </c>
      <c r="F815" s="26">
        <f ca="1">IF(D815=0,0,SUM($E$713:E815))</f>
        <v>0</v>
      </c>
    </row>
    <row r="816" spans="2:6" hidden="1">
      <c r="B816" s="113">
        <v>103</v>
      </c>
      <c r="C816" s="139" t="str">
        <f ca="1">IF(ISERROR(OFFSET('HARGA SATUAN'!$C$6,MATCH(B816,'HARGA SATUAN'!$N$7:$N$1492,0),0)),"",OFFSET('HARGA SATUAN'!$C$6,MATCH(B816,'HARGA SATUAN'!$N$7:$N$1492,0),0))</f>
        <v>LVCB 4 Jurusan 630 A LBS</v>
      </c>
      <c r="D816" s="139">
        <f ca="1">SUMIFS(RAB!$F$14:$F$80,RAB!$C$14:$C$80,C816)</f>
        <v>0</v>
      </c>
      <c r="E816" s="26">
        <f t="shared" ca="1" si="34"/>
        <v>0</v>
      </c>
      <c r="F816" s="26">
        <f ca="1">IF(D816=0,0,SUM($E$713:E816))</f>
        <v>0</v>
      </c>
    </row>
    <row r="817" spans="2:6" hidden="1">
      <c r="B817" s="113">
        <v>104</v>
      </c>
      <c r="C817" s="139" t="str">
        <f ca="1">IF(ISERROR(OFFSET('HARGA SATUAN'!$C$6,MATCH(B817,'HARGA SATUAN'!$N$7:$N$1492,0),0)),"",OFFSET('HARGA SATUAN'!$C$6,MATCH(B817,'HARGA SATUAN'!$N$7:$N$1492,0),0))</f>
        <v>FCO Polymer</v>
      </c>
      <c r="D817" s="139">
        <f ca="1">SUMIFS(RAB!$F$14:$F$80,RAB!$C$14:$C$80,C817)</f>
        <v>0</v>
      </c>
      <c r="E817" s="26">
        <f t="shared" ca="1" si="34"/>
        <v>0</v>
      </c>
      <c r="F817" s="26">
        <f ca="1">IF(D817=0,0,SUM($E$713:E817))</f>
        <v>0</v>
      </c>
    </row>
    <row r="818" spans="2:6" hidden="1">
      <c r="B818" s="113">
        <v>105</v>
      </c>
      <c r="C818" s="139" t="str">
        <f ca="1">IF(ISERROR(OFFSET('HARGA SATUAN'!$C$6,MATCH(B818,'HARGA SATUAN'!$N$7:$N$1492,0),0)),"",OFFSET('HARGA SATUAN'!$C$6,MATCH(B818,'HARGA SATUAN'!$N$7:$N$1492,0),0))</f>
        <v>Load Break Switch</v>
      </c>
      <c r="D818" s="139">
        <f ca="1">SUMIFS(RAB!$F$14:$F$80,RAB!$C$14:$C$80,C818)</f>
        <v>0</v>
      </c>
      <c r="E818" s="26">
        <f t="shared" ca="1" si="34"/>
        <v>0</v>
      </c>
      <c r="F818" s="26">
        <f ca="1">IF(D818=0,0,SUM($E$713:E818))</f>
        <v>0</v>
      </c>
    </row>
    <row r="819" spans="2:6" hidden="1">
      <c r="B819" s="113">
        <v>106</v>
      </c>
      <c r="C819" s="139" t="str">
        <f ca="1">IF(ISERROR(OFFSET('HARGA SATUAN'!$C$6,MATCH(B819,'HARGA SATUAN'!$N$7:$N$1492,0),0)),"",OFFSET('HARGA SATUAN'!$C$6,MATCH(B819,'HARGA SATUAN'!$N$7:$N$1492,0),0))</f>
        <v>Recloser</v>
      </c>
      <c r="D819" s="139">
        <f ca="1">SUMIFS(RAB!$F$14:$F$80,RAB!$C$14:$C$80,C819)</f>
        <v>0</v>
      </c>
      <c r="E819" s="26">
        <f t="shared" ca="1" si="34"/>
        <v>0</v>
      </c>
      <c r="F819" s="26">
        <f ca="1">IF(D819=0,0,SUM($E$713:E819))</f>
        <v>0</v>
      </c>
    </row>
    <row r="820" spans="2:6" hidden="1">
      <c r="B820" s="113">
        <v>107</v>
      </c>
      <c r="C820" s="139" t="str">
        <f ca="1">IF(ISERROR(OFFSET('HARGA SATUAN'!$C$6,MATCH(B820,'HARGA SATUAN'!$N$7:$N$1492,0),0)),"",OFFSET('HARGA SATUAN'!$C$6,MATCH(B820,'HARGA SATUAN'!$N$7:$N$1492,0),0))</f>
        <v>Disconnecting Switch 20 KV - 630 A Porcelein</v>
      </c>
      <c r="D820" s="139">
        <f ca="1">SUMIFS(RAB!$F$14:$F$80,RAB!$C$14:$C$80,C820)</f>
        <v>0</v>
      </c>
      <c r="E820" s="26">
        <f t="shared" ca="1" si="34"/>
        <v>0</v>
      </c>
      <c r="F820" s="26">
        <f ca="1">IF(D820=0,0,SUM($E$713:E820))</f>
        <v>0</v>
      </c>
    </row>
    <row r="821" spans="2:6" hidden="1">
      <c r="B821" s="113">
        <v>108</v>
      </c>
      <c r="C821" s="139" t="str">
        <f ca="1">IF(ISERROR(OFFSET('HARGA SATUAN'!$C$6,MATCH(B821,'HARGA SATUAN'!$N$7:$N$1492,0),0)),"",OFFSET('HARGA SATUAN'!$C$6,MATCH(B821,'HARGA SATUAN'!$N$7:$N$1492,0),0))</f>
        <v>Disconnecting Switch 20 KV - 630 A Polymer</v>
      </c>
      <c r="D821" s="139">
        <f ca="1">SUMIFS(RAB!$F$14:$F$80,RAB!$C$14:$C$80,C821)</f>
        <v>0</v>
      </c>
      <c r="E821" s="26">
        <f t="shared" ca="1" si="34"/>
        <v>0</v>
      </c>
      <c r="F821" s="26">
        <f ca="1">IF(D821=0,0,SUM($E$713:E821))</f>
        <v>0</v>
      </c>
    </row>
    <row r="822" spans="2:6" hidden="1">
      <c r="B822" s="113">
        <v>109</v>
      </c>
      <c r="C822" s="139" t="str">
        <f ca="1">IF(ISERROR(OFFSET('HARGA SATUAN'!$C$6,MATCH(B822,'HARGA SATUAN'!$N$7:$N$1492,0),0)),"",OFFSET('HARGA SATUAN'!$C$6,MATCH(B822,'HARGA SATUAN'!$N$7:$N$1492,0),0))</f>
        <v>Lightning Arester (Polymer) 21 KV, 10 KA</v>
      </c>
      <c r="D822" s="139">
        <f ca="1">SUMIFS(RAB!$F$14:$F$80,RAB!$C$14:$C$80,C822)</f>
        <v>0</v>
      </c>
      <c r="E822" s="26">
        <f t="shared" ca="1" si="34"/>
        <v>0</v>
      </c>
      <c r="F822" s="26">
        <f ca="1">IF(D822=0,0,SUM($E$713:E822))</f>
        <v>0</v>
      </c>
    </row>
    <row r="823" spans="2:6" hidden="1">
      <c r="B823" s="113">
        <v>110</v>
      </c>
      <c r="C823" s="139" t="str">
        <f ca="1">IF(ISERROR(OFFSET('HARGA SATUAN'!$C$6,MATCH(B823,'HARGA SATUAN'!$N$7:$N$1492,0),0)),"",OFFSET('HARGA SATUAN'!$C$6,MATCH(B823,'HARGA SATUAN'!$N$7:$N$1492,0),0))</f>
        <v>Lightning Arester (Polymer) 24 KV, 10 KA</v>
      </c>
      <c r="D823" s="139">
        <f ca="1">SUMIFS(RAB!$F$14:$F$80,RAB!$C$14:$C$80,C823)</f>
        <v>0</v>
      </c>
      <c r="E823" s="26">
        <f t="shared" ca="1" si="34"/>
        <v>0</v>
      </c>
      <c r="F823" s="26">
        <f ca="1">IF(D823=0,0,SUM($E$713:E823))</f>
        <v>0</v>
      </c>
    </row>
    <row r="824" spans="2:6" hidden="1">
      <c r="B824" s="113">
        <v>111</v>
      </c>
      <c r="C824" s="139" t="str">
        <f ca="1">IF(ISERROR(OFFSET('HARGA SATUAN'!$C$6,MATCH(B824,'HARGA SATUAN'!$N$7:$N$1492,0),0)),"",OFFSET('HARGA SATUAN'!$C$6,MATCH(B824,'HARGA SATUAN'!$N$7:$N$1492,0),0))</f>
        <v>Isolator Tumpu ( Pin Post ) 20 KV Porcelein</v>
      </c>
      <c r="D824" s="139">
        <f ca="1">SUMIFS(RAB!$F$14:$F$80,RAB!$C$14:$C$80,C824)</f>
        <v>0</v>
      </c>
      <c r="E824" s="26">
        <f t="shared" ca="1" si="34"/>
        <v>0</v>
      </c>
      <c r="F824" s="26">
        <f ca="1">IF(D824=0,0,SUM($E$713:E824))</f>
        <v>0</v>
      </c>
    </row>
    <row r="825" spans="2:6" hidden="1">
      <c r="B825" s="113">
        <v>112</v>
      </c>
      <c r="C825" s="139" t="str">
        <f ca="1">IF(ISERROR(OFFSET('HARGA SATUAN'!$C$6,MATCH(B825,'HARGA SATUAN'!$N$7:$N$1492,0),0)),"",OFFSET('HARGA SATUAN'!$C$6,MATCH(B825,'HARGA SATUAN'!$N$7:$N$1492,0),0))</f>
        <v>Isolator Tumpu ( Line Post ) 20 KV Polymer</v>
      </c>
      <c r="D825" s="139">
        <f ca="1">SUMIFS(RAB!$F$14:$F$80,RAB!$C$14:$C$80,C825)</f>
        <v>0</v>
      </c>
      <c r="E825" s="26">
        <f t="shared" ca="1" si="34"/>
        <v>0</v>
      </c>
      <c r="F825" s="26">
        <f ca="1">IF(D825=0,0,SUM($E$713:E825))</f>
        <v>0</v>
      </c>
    </row>
    <row r="826" spans="2:6" hidden="1">
      <c r="B826" s="113">
        <v>113</v>
      </c>
      <c r="C826" s="139" t="str">
        <f ca="1">IF(ISERROR(OFFSET('HARGA SATUAN'!$C$6,MATCH(B826,'HARGA SATUAN'!$N$7:$N$1492,0),0)),"",OFFSET('HARGA SATUAN'!$C$6,MATCH(B826,'HARGA SATUAN'!$N$7:$N$1492,0),0))</f>
        <v>Isolator Tarik ( Strainkap Porcelain ) 20 KV</v>
      </c>
      <c r="D826" s="139">
        <f ca="1">SUMIFS(RAB!$F$14:$F$80,RAB!$C$14:$C$80,C826)</f>
        <v>0</v>
      </c>
      <c r="E826" s="26">
        <f t="shared" ca="1" si="34"/>
        <v>0</v>
      </c>
      <c r="F826" s="26">
        <f ca="1">IF(D826=0,0,SUM($E$713:E826))</f>
        <v>0</v>
      </c>
    </row>
    <row r="827" spans="2:6" hidden="1">
      <c r="B827" s="113">
        <v>114</v>
      </c>
      <c r="C827" s="139" t="str">
        <f ca="1">IF(ISERROR(OFFSET('HARGA SATUAN'!$C$6,MATCH(B827,'HARGA SATUAN'!$N$7:$N$1492,0),0)),"",OFFSET('HARGA SATUAN'!$C$6,MATCH(B827,'HARGA SATUAN'!$N$7:$N$1492,0),0))</f>
        <v>Isolator Tarik ( Suspension Polymer ) 20 KV</v>
      </c>
      <c r="D827" s="139">
        <f ca="1">SUMIFS(RAB!$F$14:$F$80,RAB!$C$14:$C$80,C827)</f>
        <v>0</v>
      </c>
      <c r="E827" s="26">
        <f t="shared" ca="1" si="34"/>
        <v>0</v>
      </c>
      <c r="F827" s="26">
        <f ca="1">IF(D827=0,0,SUM($E$713:E827))</f>
        <v>0</v>
      </c>
    </row>
    <row r="828" spans="2:6" hidden="1">
      <c r="B828" s="113">
        <v>115</v>
      </c>
      <c r="C828" s="139" t="str">
        <f ca="1">IF(ISERROR(OFFSET('HARGA SATUAN'!$C$6,MATCH(B828,'HARGA SATUAN'!$N$7:$N$1492,0),0)),"",OFFSET('HARGA SATUAN'!$C$6,MATCH(B828,'HARGA SATUAN'!$N$7:$N$1492,0),0))</f>
        <v>AAAC 70 mm²</v>
      </c>
      <c r="D828" s="139">
        <f ca="1">SUMIFS(RAB!$F$14:$F$80,RAB!$C$14:$C$80,C828)</f>
        <v>0</v>
      </c>
      <c r="E828" s="26">
        <f t="shared" ca="1" si="34"/>
        <v>0</v>
      </c>
      <c r="F828" s="26">
        <f ca="1">IF(D828=0,0,SUM($E$713:E828))</f>
        <v>0</v>
      </c>
    </row>
    <row r="829" spans="2:6" hidden="1">
      <c r="B829" s="113">
        <v>116</v>
      </c>
      <c r="C829" s="139" t="str">
        <f ca="1">IF(ISERROR(OFFSET('HARGA SATUAN'!$C$6,MATCH(B829,'HARGA SATUAN'!$N$7:$N$1492,0),0)),"",OFFSET('HARGA SATUAN'!$C$6,MATCH(B829,'HARGA SATUAN'!$N$7:$N$1492,0),0))</f>
        <v>AAAC 150 mm²</v>
      </c>
      <c r="D829" s="139">
        <f ca="1">SUMIFS(RAB!$F$14:$F$80,RAB!$C$14:$C$80,C829)</f>
        <v>0</v>
      </c>
      <c r="E829" s="26">
        <f t="shared" ca="1" si="34"/>
        <v>0</v>
      </c>
      <c r="F829" s="26">
        <f ca="1">IF(D829=0,0,SUM($E$713:E829))</f>
        <v>0</v>
      </c>
    </row>
    <row r="830" spans="2:6" hidden="1">
      <c r="B830" s="113">
        <v>117</v>
      </c>
      <c r="C830" s="139" t="str">
        <f ca="1">IF(ISERROR(OFFSET('HARGA SATUAN'!$C$6,MATCH(B830,'HARGA SATUAN'!$N$7:$N$1492,0),0)),"",OFFSET('HARGA SATUAN'!$C$6,MATCH(B830,'HARGA SATUAN'!$N$7:$N$1492,0),0))</f>
        <v>AAAC 240 mm²</v>
      </c>
      <c r="D830" s="139">
        <f ca="1">SUMIFS(RAB!$F$14:$F$80,RAB!$C$14:$C$80,C830)</f>
        <v>0</v>
      </c>
      <c r="E830" s="26">
        <f t="shared" ca="1" si="34"/>
        <v>0</v>
      </c>
      <c r="F830" s="26">
        <f ca="1">IF(D830=0,0,SUM($E$713:E830))</f>
        <v>0</v>
      </c>
    </row>
    <row r="831" spans="2:6" hidden="1">
      <c r="B831" s="113">
        <v>118</v>
      </c>
      <c r="C831" s="139" t="str">
        <f ca="1">IF(ISERROR(OFFSET('HARGA SATUAN'!$C$6,MATCH(B831,'HARGA SATUAN'!$N$7:$N$1492,0),0)),"",OFFSET('HARGA SATUAN'!$C$6,MATCH(B831,'HARGA SATUAN'!$N$7:$N$1492,0),0))</f>
        <v>AAAC/S 70 mm²</v>
      </c>
      <c r="D831" s="139">
        <f ca="1">SUMIFS(RAB!$F$14:$F$80,RAB!$C$14:$C$80,C831)</f>
        <v>0</v>
      </c>
      <c r="E831" s="26">
        <f t="shared" ca="1" si="34"/>
        <v>0</v>
      </c>
      <c r="F831" s="26">
        <f ca="1">IF(D831=0,0,SUM($E$713:E831))</f>
        <v>0</v>
      </c>
    </row>
    <row r="832" spans="2:6" hidden="1">
      <c r="B832" s="113">
        <v>119</v>
      </c>
      <c r="C832" s="139" t="str">
        <f ca="1">IF(ISERROR(OFFSET('HARGA SATUAN'!$C$6,MATCH(B832,'HARGA SATUAN'!$N$7:$N$1492,0),0)),"",OFFSET('HARGA SATUAN'!$C$6,MATCH(B832,'HARGA SATUAN'!$N$7:$N$1492,0),0))</f>
        <v>AAAC/S 150 mm²</v>
      </c>
      <c r="D832" s="139">
        <f ca="1">SUMIFS(RAB!$F$14:$F$80,RAB!$C$14:$C$80,C832)</f>
        <v>0</v>
      </c>
      <c r="E832" s="26">
        <f t="shared" ca="1" si="34"/>
        <v>0</v>
      </c>
      <c r="F832" s="26">
        <f ca="1">IF(D832=0,0,SUM($E$713:E832))</f>
        <v>0</v>
      </c>
    </row>
    <row r="833" spans="2:6" hidden="1">
      <c r="B833" s="113">
        <v>120</v>
      </c>
      <c r="C833" s="139" t="str">
        <f ca="1">IF(ISERROR(OFFSET('HARGA SATUAN'!$C$6,MATCH(B833,'HARGA SATUAN'!$N$7:$N$1492,0),0)),"",OFFSET('HARGA SATUAN'!$C$6,MATCH(B833,'HARGA SATUAN'!$N$7:$N$1492,0),0))</f>
        <v>AAAC/S 240 mm²</v>
      </c>
      <c r="D833" s="139">
        <f ca="1">SUMIFS(RAB!$F$14:$F$80,RAB!$C$14:$C$80,C833)</f>
        <v>0</v>
      </c>
      <c r="E833" s="26">
        <f t="shared" ca="1" si="34"/>
        <v>0</v>
      </c>
      <c r="F833" s="26">
        <f ca="1">IF(D833=0,0,SUM($E$713:E833))</f>
        <v>0</v>
      </c>
    </row>
    <row r="834" spans="2:6" hidden="1">
      <c r="B834" s="113">
        <v>121</v>
      </c>
      <c r="C834" s="139" t="str">
        <f ca="1">IF(ISERROR(OFFSET('HARGA SATUAN'!$C$6,MATCH(B834,'HARGA SATUAN'!$N$7:$N$1492,0),0)),"",OFFSET('HARGA SATUAN'!$C$6,MATCH(B834,'HARGA SATUAN'!$N$7:$N$1492,0),0))</f>
        <v>NFA2X-T 2 x 70 + N 70 mm²</v>
      </c>
      <c r="D834" s="139">
        <f ca="1">SUMIFS(RAB!$F$14:$F$80,RAB!$C$14:$C$80,C834)</f>
        <v>0</v>
      </c>
      <c r="E834" s="26">
        <f t="shared" ca="1" si="34"/>
        <v>0</v>
      </c>
      <c r="F834" s="26">
        <f ca="1">IF(D834=0,0,SUM($E$713:E834))</f>
        <v>0</v>
      </c>
    </row>
    <row r="835" spans="2:6" hidden="1">
      <c r="B835" s="113">
        <v>122</v>
      </c>
      <c r="C835" s="139" t="str">
        <f ca="1">IF(ISERROR(OFFSET('HARGA SATUAN'!$C$6,MATCH(B835,'HARGA SATUAN'!$N$7:$N$1492,0),0)),"",OFFSET('HARGA SATUAN'!$C$6,MATCH(B835,'HARGA SATUAN'!$N$7:$N$1492,0),0))</f>
        <v>NFA2X-T 3x35+1x35</v>
      </c>
      <c r="D835" s="139">
        <f ca="1">SUMIFS(RAB!$F$14:$F$80,RAB!$C$14:$C$80,C835)</f>
        <v>0</v>
      </c>
      <c r="E835" s="26">
        <f t="shared" ca="1" si="34"/>
        <v>0</v>
      </c>
      <c r="F835" s="26">
        <f ca="1">IF(D835=0,0,SUM($E$713:E835))</f>
        <v>0</v>
      </c>
    </row>
    <row r="836" spans="2:6" hidden="1">
      <c r="B836" s="113">
        <v>123</v>
      </c>
      <c r="C836" s="139" t="str">
        <f ca="1">IF(ISERROR(OFFSET('HARGA SATUAN'!$C$6,MATCH(B836,'HARGA SATUAN'!$N$7:$N$1492,0),0)),"",OFFSET('HARGA SATUAN'!$C$6,MATCH(B836,'HARGA SATUAN'!$N$7:$N$1492,0),0))</f>
        <v>NFA2X-T 3x70+1x70</v>
      </c>
      <c r="D836" s="139">
        <f ca="1">SUMIFS(RAB!$F$14:$F$80,RAB!$C$14:$C$80,C836)</f>
        <v>130</v>
      </c>
      <c r="E836" s="26">
        <f t="shared" ca="1" si="34"/>
        <v>1</v>
      </c>
      <c r="F836" s="26">
        <f ca="1">IF(D836=0,0,SUM($E$713:E836))</f>
        <v>3</v>
      </c>
    </row>
    <row r="837" spans="2:6" hidden="1">
      <c r="B837" s="113">
        <v>124</v>
      </c>
      <c r="C837" s="139" t="str">
        <f ca="1">IF(ISERROR(OFFSET('HARGA SATUAN'!$C$6,MATCH(B837,'HARGA SATUAN'!$N$7:$N$1492,0),0)),"",OFFSET('HARGA SATUAN'!$C$6,MATCH(B837,'HARGA SATUAN'!$N$7:$N$1492,0),0))</f>
        <v>NFA2X 2 x 10 mm²</v>
      </c>
      <c r="D837" s="139">
        <f ca="1">SUMIFS(RAB!$F$14:$F$80,RAB!$C$14:$C$80,C837)</f>
        <v>0</v>
      </c>
      <c r="E837" s="26">
        <f t="shared" ca="1" si="34"/>
        <v>0</v>
      </c>
      <c r="F837" s="26">
        <f ca="1">IF(D837=0,0,SUM($E$713:E837))</f>
        <v>0</v>
      </c>
    </row>
    <row r="838" spans="2:6" hidden="1">
      <c r="B838" s="113">
        <v>125</v>
      </c>
      <c r="C838" s="139" t="str">
        <f ca="1">IF(ISERROR(OFFSET('HARGA SATUAN'!$C$6,MATCH(B838,'HARGA SATUAN'!$N$7:$N$1492,0),0)),"",OFFSET('HARGA SATUAN'!$C$6,MATCH(B838,'HARGA SATUAN'!$N$7:$N$1492,0),0))</f>
        <v>NFA2X 2 x 16 mm²</v>
      </c>
      <c r="D838" s="139">
        <f ca="1">SUMIFS(RAB!$F$14:$F$80,RAB!$C$14:$C$80,C838)</f>
        <v>0</v>
      </c>
      <c r="E838" s="26">
        <f t="shared" ca="1" si="34"/>
        <v>0</v>
      </c>
      <c r="F838" s="26">
        <f ca="1">IF(D838=0,0,SUM($E$713:E838))</f>
        <v>0</v>
      </c>
    </row>
    <row r="839" spans="2:6" hidden="1">
      <c r="B839" s="113">
        <v>126</v>
      </c>
      <c r="C839" s="139" t="str">
        <f ca="1">IF(ISERROR(OFFSET('HARGA SATUAN'!$C$6,MATCH(B839,'HARGA SATUAN'!$N$7:$N$1492,0),0)),"",OFFSET('HARGA SATUAN'!$C$6,MATCH(B839,'HARGA SATUAN'!$N$7:$N$1492,0),0))</f>
        <v>NFA2X 4 x 16 mm²</v>
      </c>
      <c r="D839" s="139">
        <f ca="1">SUMIFS(RAB!$F$14:$F$80,RAB!$C$14:$C$80,C839)</f>
        <v>50</v>
      </c>
      <c r="E839" s="26">
        <f t="shared" ca="1" si="34"/>
        <v>1</v>
      </c>
      <c r="F839" s="26">
        <f ca="1">IF(D839=0,0,SUM($E$713:E839))</f>
        <v>4</v>
      </c>
    </row>
    <row r="840" spans="2:6" hidden="1">
      <c r="B840" s="113">
        <v>127</v>
      </c>
      <c r="C840" s="139" t="str">
        <f ca="1">IF(ISERROR(OFFSET('HARGA SATUAN'!$C$6,MATCH(B840,'HARGA SATUAN'!$N$7:$N$1492,0),0)),"",OFFSET('HARGA SATUAN'!$C$6,MATCH(B840,'HARGA SATUAN'!$N$7:$N$1492,0),0))</f>
        <v>NFA2X 4 x 70 mm²</v>
      </c>
      <c r="D840" s="139">
        <f ca="1">SUMIFS(RAB!$F$14:$F$80,RAB!$C$14:$C$80,C840)</f>
        <v>0</v>
      </c>
      <c r="E840" s="26">
        <f t="shared" ca="1" si="34"/>
        <v>0</v>
      </c>
      <c r="F840" s="26">
        <f ca="1">IF(D840=0,0,SUM($E$713:E840))</f>
        <v>0</v>
      </c>
    </row>
    <row r="841" spans="2:6" hidden="1">
      <c r="B841" s="113">
        <v>128</v>
      </c>
      <c r="C841" s="139" t="str">
        <f ca="1">IF(ISERROR(OFFSET('HARGA SATUAN'!$C$6,MATCH(B841,'HARGA SATUAN'!$N$7:$N$1492,0),0)),"",OFFSET('HARGA SATUAN'!$C$6,MATCH(B841,'HARGA SATUAN'!$N$7:$N$1492,0),0))</f>
        <v>Kabel NYY 1 x 70 mm²</v>
      </c>
      <c r="D841" s="139">
        <f ca="1">SUMIFS(RAB!$F$14:$F$80,RAB!$C$14:$C$80,C841)</f>
        <v>0</v>
      </c>
      <c r="E841" s="26">
        <f t="shared" ca="1" si="34"/>
        <v>0</v>
      </c>
      <c r="F841" s="26">
        <f ca="1">IF(D841=0,0,SUM($E$713:E841))</f>
        <v>0</v>
      </c>
    </row>
    <row r="842" spans="2:6" hidden="1">
      <c r="B842" s="113">
        <v>129</v>
      </c>
      <c r="C842" s="139" t="str">
        <f ca="1">IF(ISERROR(OFFSET('HARGA SATUAN'!$C$6,MATCH(B842,'HARGA SATUAN'!$N$7:$N$1492,0),0)),"",OFFSET('HARGA SATUAN'!$C$6,MATCH(B842,'HARGA SATUAN'!$N$7:$N$1492,0),0))</f>
        <v>Kabel NYY 1 x 95 mm²</v>
      </c>
      <c r="D842" s="139">
        <f ca="1">SUMIFS(RAB!$F$14:$F$80,RAB!$C$14:$C$80,C842)</f>
        <v>0</v>
      </c>
      <c r="E842" s="26">
        <f t="shared" ca="1" si="34"/>
        <v>0</v>
      </c>
      <c r="F842" s="26">
        <f ca="1">IF(D842=0,0,SUM($E$713:E842))</f>
        <v>0</v>
      </c>
    </row>
    <row r="843" spans="2:6" hidden="1">
      <c r="B843" s="113">
        <v>130</v>
      </c>
      <c r="C843" s="139" t="str">
        <f ca="1">IF(ISERROR(OFFSET('HARGA SATUAN'!$C$6,MATCH(B843,'HARGA SATUAN'!$N$7:$N$1492,0),0)),"",OFFSET('HARGA SATUAN'!$C$6,MATCH(B843,'HARGA SATUAN'!$N$7:$N$1492,0),0))</f>
        <v>Kabel NYY 1 x 150 mm²</v>
      </c>
      <c r="D843" s="139">
        <f ca="1">SUMIFS(RAB!$F$14:$F$80,RAB!$C$14:$C$80,C843)</f>
        <v>0</v>
      </c>
      <c r="E843" s="26">
        <f t="shared" ref="E843:E906" ca="1" si="35">IF(D843=0,0,1)</f>
        <v>0</v>
      </c>
      <c r="F843" s="26">
        <f ca="1">IF(D843=0,0,SUM($E$713:E843))</f>
        <v>0</v>
      </c>
    </row>
    <row r="844" spans="2:6" hidden="1">
      <c r="B844" s="113">
        <v>131</v>
      </c>
      <c r="C844" s="139" t="str">
        <f ca="1">IF(ISERROR(OFFSET('HARGA SATUAN'!$C$6,MATCH(B844,'HARGA SATUAN'!$N$7:$N$1492,0),0)),"",OFFSET('HARGA SATUAN'!$C$6,MATCH(B844,'HARGA SATUAN'!$N$7:$N$1492,0),0))</f>
        <v>Kabel NYY 1 x 240 mm²</v>
      </c>
      <c r="D844" s="139">
        <f ca="1">SUMIFS(RAB!$F$14:$F$80,RAB!$C$14:$C$80,C844)</f>
        <v>0</v>
      </c>
      <c r="E844" s="26">
        <f t="shared" ca="1" si="35"/>
        <v>0</v>
      </c>
      <c r="F844" s="26">
        <f ca="1">IF(D844=0,0,SUM($E$713:E844))</f>
        <v>0</v>
      </c>
    </row>
    <row r="845" spans="2:6" hidden="1">
      <c r="B845" s="113">
        <v>132</v>
      </c>
      <c r="C845" s="139" t="str">
        <f ca="1">IF(ISERROR(OFFSET('HARGA SATUAN'!$C$6,MATCH(B845,'HARGA SATUAN'!$N$7:$N$1492,0),0)),"",OFFSET('HARGA SATUAN'!$C$6,MATCH(B845,'HARGA SATUAN'!$N$7:$N$1492,0),0))</f>
        <v>Kabel NYY 4 x 70 mm²</v>
      </c>
      <c r="D845" s="139">
        <f ca="1">SUMIFS(RAB!$F$14:$F$80,RAB!$C$14:$C$80,C845)</f>
        <v>0</v>
      </c>
      <c r="E845" s="26">
        <f t="shared" ca="1" si="35"/>
        <v>0</v>
      </c>
      <c r="F845" s="26">
        <f ca="1">IF(D845=0,0,SUM($E$713:E845))</f>
        <v>0</v>
      </c>
    </row>
    <row r="846" spans="2:6" hidden="1">
      <c r="B846" s="113">
        <v>133</v>
      </c>
      <c r="C846" s="139" t="str">
        <f ca="1">IF(ISERROR(OFFSET('HARGA SATUAN'!$C$6,MATCH(B846,'HARGA SATUAN'!$N$7:$N$1492,0),0)),"",OFFSET('HARGA SATUAN'!$C$6,MATCH(B846,'HARGA SATUAN'!$N$7:$N$1492,0),0))</f>
        <v>Kabel NA2XSEYBY 20 KV, 3 x 150 mm²</v>
      </c>
      <c r="D846" s="139">
        <f ca="1">SUMIFS(RAB!$F$14:$F$80,RAB!$C$14:$C$80,C846)</f>
        <v>0</v>
      </c>
      <c r="E846" s="26">
        <f t="shared" ca="1" si="35"/>
        <v>0</v>
      </c>
      <c r="F846" s="26">
        <f ca="1">IF(D846=0,0,SUM($E$713:E846))</f>
        <v>0</v>
      </c>
    </row>
    <row r="847" spans="2:6" hidden="1">
      <c r="B847" s="113">
        <v>134</v>
      </c>
      <c r="C847" s="139" t="str">
        <f ca="1">IF(ISERROR(OFFSET('HARGA SATUAN'!$C$6,MATCH(B847,'HARGA SATUAN'!$N$7:$N$1492,0),0)),"",OFFSET('HARGA SATUAN'!$C$6,MATCH(B847,'HARGA SATUAN'!$N$7:$N$1492,0),0))</f>
        <v>Kabel NA2XSEYBY 20 KV, 3 x 240 mm²</v>
      </c>
      <c r="D847" s="139">
        <f ca="1">SUMIFS(RAB!$F$14:$F$80,RAB!$C$14:$C$80,C847)</f>
        <v>0</v>
      </c>
      <c r="E847" s="26">
        <f t="shared" ca="1" si="35"/>
        <v>0</v>
      </c>
      <c r="F847" s="26">
        <f ca="1">IF(D847=0,0,SUM($E$713:E847))</f>
        <v>0</v>
      </c>
    </row>
    <row r="848" spans="2:6" hidden="1">
      <c r="B848" s="113">
        <v>135</v>
      </c>
      <c r="C848" s="139" t="str">
        <f ca="1">IF(ISERROR(OFFSET('HARGA SATUAN'!$C$6,MATCH(B848,'HARGA SATUAN'!$N$7:$N$1492,0),0)),"",OFFSET('HARGA SATUAN'!$C$6,MATCH(B848,'HARGA SATUAN'!$N$7:$N$1492,0),0))</f>
        <v>Kabel NA2XSEYBY 20 KV, 3 x 300 mm²</v>
      </c>
      <c r="D848" s="139">
        <f ca="1">SUMIFS(RAB!$F$14:$F$80,RAB!$C$14:$C$80,C848)</f>
        <v>0</v>
      </c>
      <c r="E848" s="26">
        <f t="shared" ca="1" si="35"/>
        <v>0</v>
      </c>
      <c r="F848" s="26">
        <f ca="1">IF(D848=0,0,SUM($E$713:E848))</f>
        <v>0</v>
      </c>
    </row>
    <row r="849" spans="2:6" hidden="1">
      <c r="B849" s="113">
        <v>136</v>
      </c>
      <c r="C849" s="139" t="str">
        <f ca="1">IF(ISERROR(OFFSET('HARGA SATUAN'!$C$6,MATCH(B849,'HARGA SATUAN'!$N$7:$N$1492,0),0)),"",OFFSET('HARGA SATUAN'!$C$6,MATCH(B849,'HARGA SATUAN'!$N$7:$N$1492,0),0))</f>
        <v>MVTIC 3 x 150 + N 95 mm²</v>
      </c>
      <c r="D849" s="139">
        <f ca="1">SUMIFS(RAB!$F$14:$F$80,RAB!$C$14:$C$80,C849)</f>
        <v>0</v>
      </c>
      <c r="E849" s="26">
        <f t="shared" ca="1" si="35"/>
        <v>0</v>
      </c>
      <c r="F849" s="26">
        <f ca="1">IF(D849=0,0,SUM($E$713:E849))</f>
        <v>0</v>
      </c>
    </row>
    <row r="850" spans="2:6" hidden="1">
      <c r="B850" s="113">
        <v>137</v>
      </c>
      <c r="C850" s="139" t="str">
        <f ca="1">IF(ISERROR(OFFSET('HARGA SATUAN'!$C$6,MATCH(B850,'HARGA SATUAN'!$N$7:$N$1492,0),0)),"",OFFSET('HARGA SATUAN'!$C$6,MATCH(B850,'HARGA SATUAN'!$N$7:$N$1492,0),0))</f>
        <v>MVTIC 3 x 240 + N 95 mm²</v>
      </c>
      <c r="D850" s="139">
        <f ca="1">SUMIFS(RAB!$F$14:$F$80,RAB!$C$14:$C$80,C850)</f>
        <v>0</v>
      </c>
      <c r="E850" s="26">
        <f t="shared" ca="1" si="35"/>
        <v>0</v>
      </c>
      <c r="F850" s="26">
        <f ca="1">IF(D850=0,0,SUM($E$713:E850))</f>
        <v>0</v>
      </c>
    </row>
    <row r="851" spans="2:6" hidden="1">
      <c r="B851" s="113">
        <v>138</v>
      </c>
      <c r="C851" s="139" t="str">
        <f ca="1">IF(ISERROR(OFFSET('HARGA SATUAN'!$C$6,MATCH(B851,'HARGA SATUAN'!$N$7:$N$1492,0),0)),"",OFFSET('HARGA SATUAN'!$C$6,MATCH(B851,'HARGA SATUAN'!$N$7:$N$1492,0),0))</f>
        <v>KWH MPB; 3P; 4W; 230/400 V; 5(80) A; Class 1</v>
      </c>
      <c r="D851" s="139">
        <f ca="1">SUMIFS(RAB!$F$14:$F$80,RAB!$C$14:$C$80,C851)</f>
        <v>0</v>
      </c>
      <c r="E851" s="26">
        <f t="shared" ca="1" si="35"/>
        <v>0</v>
      </c>
      <c r="F851" s="26">
        <f ca="1">IF(D851=0,0,SUM($E$713:E851))</f>
        <v>0</v>
      </c>
    </row>
    <row r="852" spans="2:6" hidden="1">
      <c r="B852" s="113">
        <v>139</v>
      </c>
      <c r="C852" s="139" t="str">
        <f ca="1">IF(ISERROR(OFFSET('HARGA SATUAN'!$C$6,MATCH(B852,'HARGA SATUAN'!$N$7:$N$1492,0),0)),"",OFFSET('HARGA SATUAN'!$C$6,MATCH(B852,'HARGA SATUAN'!$N$7:$N$1492,0),0))</f>
        <v>Modem 3G/4G</v>
      </c>
      <c r="D852" s="139">
        <f ca="1">SUMIFS(RAB!$F$14:$F$80,RAB!$C$14:$C$80,C852)</f>
        <v>0</v>
      </c>
      <c r="E852" s="26">
        <f t="shared" ca="1" si="35"/>
        <v>0</v>
      </c>
      <c r="F852" s="26">
        <f ca="1">IF(D852=0,0,SUM($E$713:E852))</f>
        <v>0</v>
      </c>
    </row>
    <row r="853" spans="2:6" hidden="1">
      <c r="B853" s="113">
        <v>140</v>
      </c>
      <c r="C853" s="139" t="str">
        <f ca="1">IF(ISERROR(OFFSET('HARGA SATUAN'!$C$6,MATCH(B853,'HARGA SATUAN'!$N$7:$N$1492,0),0)),"",OFFSET('HARGA SATUAN'!$C$6,MATCH(B853,'HARGA SATUAN'!$N$7:$N$1492,0),0))</f>
        <v>MCCB 1 Fasa 40 A</v>
      </c>
      <c r="D853" s="139">
        <f ca="1">SUMIFS(RAB!$F$14:$F$80,RAB!$C$14:$C$80,C853)</f>
        <v>0</v>
      </c>
      <c r="E853" s="26">
        <f t="shared" ca="1" si="35"/>
        <v>0</v>
      </c>
      <c r="F853" s="26">
        <f ca="1">IF(D853=0,0,SUM($E$713:E853))</f>
        <v>0</v>
      </c>
    </row>
    <row r="854" spans="2:6" hidden="1">
      <c r="B854" s="113">
        <v>141</v>
      </c>
      <c r="C854" s="139" t="str">
        <f ca="1">IF(ISERROR(OFFSET('HARGA SATUAN'!$C$6,MATCH(B854,'HARGA SATUAN'!$N$7:$N$1492,0),0)),"",OFFSET('HARGA SATUAN'!$C$6,MATCH(B854,'HARGA SATUAN'!$N$7:$N$1492,0),0))</f>
        <v>MCCB 1 Fasa 63 A</v>
      </c>
      <c r="D854" s="139">
        <f ca="1">SUMIFS(RAB!$F$14:$F$80,RAB!$C$14:$C$80,C854)</f>
        <v>0</v>
      </c>
      <c r="E854" s="26">
        <f t="shared" ca="1" si="35"/>
        <v>0</v>
      </c>
      <c r="F854" s="26">
        <f ca="1">IF(D854=0,0,SUM($E$713:E854))</f>
        <v>0</v>
      </c>
    </row>
    <row r="855" spans="2:6" hidden="1">
      <c r="B855" s="113">
        <v>142</v>
      </c>
      <c r="C855" s="139" t="str">
        <f ca="1">IF(ISERROR(OFFSET('HARGA SATUAN'!$C$6,MATCH(B855,'HARGA SATUAN'!$N$7:$N$1492,0),0)),"",OFFSET('HARGA SATUAN'!$C$6,MATCH(B855,'HARGA SATUAN'!$N$7:$N$1492,0),0))</f>
        <v>MCCB 1 Fasa 80 A</v>
      </c>
      <c r="D855" s="139">
        <f ca="1">SUMIFS(RAB!$F$14:$F$80,RAB!$C$14:$C$80,C855)</f>
        <v>0</v>
      </c>
      <c r="E855" s="26">
        <f t="shared" ca="1" si="35"/>
        <v>0</v>
      </c>
      <c r="F855" s="26">
        <f ca="1">IF(D855=0,0,SUM($E$713:E855))</f>
        <v>0</v>
      </c>
    </row>
    <row r="856" spans="2:6" hidden="1">
      <c r="B856" s="113">
        <v>143</v>
      </c>
      <c r="C856" s="139" t="str">
        <f ca="1">IF(ISERROR(OFFSET('HARGA SATUAN'!$C$6,MATCH(B856,'HARGA SATUAN'!$N$7:$N$1492,0),0)),"",OFFSET('HARGA SATUAN'!$C$6,MATCH(B856,'HARGA SATUAN'!$N$7:$N$1492,0),0))</f>
        <v>MCCB 1 Fasa 100 A</v>
      </c>
      <c r="D856" s="139">
        <f ca="1">SUMIFS(RAB!$F$14:$F$80,RAB!$C$14:$C$80,C856)</f>
        <v>0</v>
      </c>
      <c r="E856" s="26">
        <f t="shared" ca="1" si="35"/>
        <v>0</v>
      </c>
      <c r="F856" s="26">
        <f ca="1">IF(D856=0,0,SUM($E$713:E856))</f>
        <v>0</v>
      </c>
    </row>
    <row r="857" spans="2:6" hidden="1">
      <c r="B857" s="113">
        <v>144</v>
      </c>
      <c r="C857" s="139" t="str">
        <f ca="1">IF(ISERROR(OFFSET('HARGA SATUAN'!$C$6,MATCH(B857,'HARGA SATUAN'!$N$7:$N$1492,0),0)),"",OFFSET('HARGA SATUAN'!$C$6,MATCH(B857,'HARGA SATUAN'!$N$7:$N$1492,0),0))</f>
        <v>MCCB 3 Fasa 80 A</v>
      </c>
      <c r="D857" s="139">
        <f ca="1">SUMIFS(RAB!$F$14:$F$80,RAB!$C$14:$C$80,C857)</f>
        <v>0</v>
      </c>
      <c r="E857" s="26">
        <f t="shared" ca="1" si="35"/>
        <v>0</v>
      </c>
      <c r="F857" s="26">
        <f ca="1">IF(D857=0,0,SUM($E$713:E857))</f>
        <v>0</v>
      </c>
    </row>
    <row r="858" spans="2:6" hidden="1">
      <c r="B858" s="113">
        <v>145</v>
      </c>
      <c r="C858" s="139" t="str">
        <f ca="1">IF(ISERROR(OFFSET('HARGA SATUAN'!$C$6,MATCH(B858,'HARGA SATUAN'!$N$7:$N$1492,0),0)),"",OFFSET('HARGA SATUAN'!$C$6,MATCH(B858,'HARGA SATUAN'!$N$7:$N$1492,0),0))</f>
        <v>MCCB 3 Fasa 100 A</v>
      </c>
      <c r="D858" s="139">
        <f ca="1">SUMIFS(RAB!$F$14:$F$80,RAB!$C$14:$C$80,C858)</f>
        <v>0</v>
      </c>
      <c r="E858" s="26">
        <f t="shared" ca="1" si="35"/>
        <v>0</v>
      </c>
      <c r="F858" s="26">
        <f ca="1">IF(D858=0,0,SUM($E$713:E858))</f>
        <v>0</v>
      </c>
    </row>
    <row r="859" spans="2:6" hidden="1">
      <c r="B859" s="113">
        <v>146</v>
      </c>
      <c r="C859" s="139" t="str">
        <f ca="1">IF(ISERROR(OFFSET('HARGA SATUAN'!$C$6,MATCH(B859,'HARGA SATUAN'!$N$7:$N$1492,0),0)),"",OFFSET('HARGA SATUAN'!$C$6,MATCH(B859,'HARGA SATUAN'!$N$7:$N$1492,0),0))</f>
        <v>MCCB 3 Fasa 125 A</v>
      </c>
      <c r="D859" s="139">
        <f ca="1">SUMIFS(RAB!$F$14:$F$80,RAB!$C$14:$C$80,C859)</f>
        <v>0</v>
      </c>
      <c r="E859" s="26">
        <f t="shared" ca="1" si="35"/>
        <v>0</v>
      </c>
      <c r="F859" s="26">
        <f ca="1">IF(D859=0,0,SUM($E$713:E859))</f>
        <v>0</v>
      </c>
    </row>
    <row r="860" spans="2:6" hidden="1">
      <c r="B860" s="113">
        <v>147</v>
      </c>
      <c r="C860" s="139" t="str">
        <f ca="1">IF(ISERROR(OFFSET('HARGA SATUAN'!$C$6,MATCH(B860,'HARGA SATUAN'!$N$7:$N$1492,0),0)),"",OFFSET('HARGA SATUAN'!$C$6,MATCH(B860,'HARGA SATUAN'!$N$7:$N$1492,0),0))</f>
        <v>MCCB 3 Fasa 160 A</v>
      </c>
      <c r="D860" s="139">
        <f ca="1">SUMIFS(RAB!$F$14:$F$80,RAB!$C$14:$C$80,C860)</f>
        <v>0</v>
      </c>
      <c r="E860" s="26">
        <f t="shared" ca="1" si="35"/>
        <v>0</v>
      </c>
      <c r="F860" s="26">
        <f ca="1">IF(D860=0,0,SUM($E$713:E860))</f>
        <v>0</v>
      </c>
    </row>
    <row r="861" spans="2:6" hidden="1">
      <c r="B861" s="113">
        <v>148</v>
      </c>
      <c r="C861" s="139" t="str">
        <f ca="1">IF(ISERROR(OFFSET('HARGA SATUAN'!$C$6,MATCH(B861,'HARGA SATUAN'!$N$7:$N$1492,0),0)),"",OFFSET('HARGA SATUAN'!$C$6,MATCH(B861,'HARGA SATUAN'!$N$7:$N$1492,0),0))</f>
        <v>MCCB 3 Fasa 200 A</v>
      </c>
      <c r="D861" s="139">
        <f ca="1">SUMIFS(RAB!$F$14:$F$80,RAB!$C$14:$C$80,C861)</f>
        <v>0</v>
      </c>
      <c r="E861" s="26">
        <f t="shared" ca="1" si="35"/>
        <v>0</v>
      </c>
      <c r="F861" s="26">
        <f ca="1">IF(D861=0,0,SUM($E$713:E861))</f>
        <v>0</v>
      </c>
    </row>
    <row r="862" spans="2:6" hidden="1">
      <c r="B862" s="113">
        <v>149</v>
      </c>
      <c r="C862" s="139" t="str">
        <f ca="1">IF(ISERROR(OFFSET('HARGA SATUAN'!$C$6,MATCH(B862,'HARGA SATUAN'!$N$7:$N$1492,0),0)),"",OFFSET('HARGA SATUAN'!$C$6,MATCH(B862,'HARGA SATUAN'!$N$7:$N$1492,0),0))</f>
        <v>MCCB 3 Fasa 225 A</v>
      </c>
      <c r="D862" s="139">
        <f ca="1">SUMIFS(RAB!$F$14:$F$80,RAB!$C$14:$C$80,C862)</f>
        <v>0</v>
      </c>
      <c r="E862" s="26">
        <f t="shared" ca="1" si="35"/>
        <v>0</v>
      </c>
      <c r="F862" s="26">
        <f ca="1">IF(D862=0,0,SUM($E$713:E862))</f>
        <v>0</v>
      </c>
    </row>
    <row r="863" spans="2:6" hidden="1">
      <c r="B863" s="113">
        <v>150</v>
      </c>
      <c r="C863" s="139" t="str">
        <f ca="1">IF(ISERROR(OFFSET('HARGA SATUAN'!$C$6,MATCH(B863,'HARGA SATUAN'!$N$7:$N$1492,0),0)),"",OFFSET('HARGA SATUAN'!$C$6,MATCH(B863,'HARGA SATUAN'!$N$7:$N$1492,0),0))</f>
        <v>MCCB 3 Fasa 250 A</v>
      </c>
      <c r="D863" s="139">
        <f ca="1">SUMIFS(RAB!$F$14:$F$80,RAB!$C$14:$C$80,C863)</f>
        <v>0</v>
      </c>
      <c r="E863" s="26">
        <f t="shared" ca="1" si="35"/>
        <v>0</v>
      </c>
      <c r="F863" s="26">
        <f ca="1">IF(D863=0,0,SUM($E$713:E863))</f>
        <v>0</v>
      </c>
    </row>
    <row r="864" spans="2:6" hidden="1">
      <c r="B864" s="113">
        <v>151</v>
      </c>
      <c r="C864" s="139" t="str">
        <f ca="1">IF(ISERROR(OFFSET('HARGA SATUAN'!$C$6,MATCH(B864,'HARGA SATUAN'!$N$7:$N$1492,0),0)),"",OFFSET('HARGA SATUAN'!$C$6,MATCH(B864,'HARGA SATUAN'!$N$7:$N$1492,0),0))</f>
        <v>MCCB 3 Fasa 300 A</v>
      </c>
      <c r="D864" s="139">
        <f ca="1">SUMIFS(RAB!$F$14:$F$80,RAB!$C$14:$C$80,C864)</f>
        <v>0</v>
      </c>
      <c r="E864" s="26">
        <f t="shared" ca="1" si="35"/>
        <v>0</v>
      </c>
      <c r="F864" s="26">
        <f ca="1">IF(D864=0,0,SUM($E$713:E864))</f>
        <v>0</v>
      </c>
    </row>
    <row r="865" spans="2:6" hidden="1">
      <c r="B865" s="113">
        <v>152</v>
      </c>
      <c r="C865" s="139" t="str">
        <f ca="1">IF(ISERROR(OFFSET('HARGA SATUAN'!$C$6,MATCH(B865,'HARGA SATUAN'!$N$7:$N$1492,0),0)),"",OFFSET('HARGA SATUAN'!$C$6,MATCH(B865,'HARGA SATUAN'!$N$7:$N$1492,0),0))</f>
        <v xml:space="preserve">CT TR ; Burden 5 VA; 50/5 A - 300/5 A Class 0.5s </v>
      </c>
      <c r="D865" s="139">
        <f ca="1">SUMIFS(RAB!$F$14:$F$80,RAB!$C$14:$C$80,C865)</f>
        <v>0</v>
      </c>
      <c r="E865" s="26">
        <f t="shared" ca="1" si="35"/>
        <v>0</v>
      </c>
      <c r="F865" s="26">
        <f ca="1">IF(D865=0,0,SUM($E$713:E865))</f>
        <v>0</v>
      </c>
    </row>
    <row r="866" spans="2:6" hidden="1">
      <c r="B866" s="113">
        <v>153</v>
      </c>
      <c r="C866" s="139" t="str">
        <f ca="1">IF(ISERROR(OFFSET('HARGA SATUAN'!$C$6,MATCH(B866,'HARGA SATUAN'!$N$7:$N$1492,0),0)),"",OFFSET('HARGA SATUAN'!$C$6,MATCH(B866,'HARGA SATUAN'!$N$7:$N$1492,0),0))</f>
        <v xml:space="preserve">CT TR ; Burden 5 VA; 100/5 A Class 0.5s </v>
      </c>
      <c r="D866" s="139">
        <f ca="1">SUMIFS(RAB!$F$14:$F$80,RAB!$C$14:$C$80,C866)</f>
        <v>0</v>
      </c>
      <c r="E866" s="26">
        <f t="shared" ca="1" si="35"/>
        <v>0</v>
      </c>
      <c r="F866" s="26">
        <f ca="1">IF(D866=0,0,SUM($E$713:E866))</f>
        <v>0</v>
      </c>
    </row>
    <row r="867" spans="2:6" hidden="1">
      <c r="B867" s="113">
        <v>154</v>
      </c>
      <c r="C867" s="139" t="str">
        <f ca="1">IF(ISERROR(OFFSET('HARGA SATUAN'!$C$6,MATCH(B867,'HARGA SATUAN'!$N$7:$N$1492,0),0)),"",OFFSET('HARGA SATUAN'!$C$6,MATCH(B867,'HARGA SATUAN'!$N$7:$N$1492,0),0))</f>
        <v/>
      </c>
      <c r="D867" s="139">
        <f ca="1">SUMIFS(RAB!$F$14:$F$80,RAB!$C$14:$C$80,C867)</f>
        <v>0</v>
      </c>
      <c r="E867" s="26">
        <f t="shared" ca="1" si="35"/>
        <v>0</v>
      </c>
      <c r="F867" s="26">
        <f ca="1">IF(D867=0,0,SUM($E$713:E867))</f>
        <v>0</v>
      </c>
    </row>
    <row r="868" spans="2:6" hidden="1">
      <c r="B868" s="113">
        <v>155</v>
      </c>
      <c r="C868" s="139" t="str">
        <f ca="1">IF(ISERROR(OFFSET('HARGA SATUAN'!$C$6,MATCH(B868,'HARGA SATUAN'!$N$7:$N$1492,0),0)),"",OFFSET('HARGA SATUAN'!$C$6,MATCH(B868,'HARGA SATUAN'!$N$7:$N$1492,0),0))</f>
        <v/>
      </c>
      <c r="D868" s="139">
        <f ca="1">SUMIFS(RAB!$F$14:$F$80,RAB!$C$14:$C$80,C868)</f>
        <v>0</v>
      </c>
      <c r="E868" s="26">
        <f t="shared" ca="1" si="35"/>
        <v>0</v>
      </c>
      <c r="F868" s="26">
        <f ca="1">IF(D868=0,0,SUM($E$713:E868))</f>
        <v>0</v>
      </c>
    </row>
    <row r="869" spans="2:6" hidden="1">
      <c r="B869" s="113">
        <v>156</v>
      </c>
      <c r="C869" s="139" t="str">
        <f ca="1">IF(ISERROR(OFFSET('HARGA SATUAN'!$C$6,MATCH(B869,'HARGA SATUAN'!$N$7:$N$1492,0),0)),"",OFFSET('HARGA SATUAN'!$C$6,MATCH(B869,'HARGA SATUAN'!$N$7:$N$1492,0),0))</f>
        <v/>
      </c>
      <c r="D869" s="139">
        <f ca="1">SUMIFS(RAB!$F$14:$F$80,RAB!$C$14:$C$80,C869)</f>
        <v>0</v>
      </c>
      <c r="E869" s="26">
        <f t="shared" ca="1" si="35"/>
        <v>0</v>
      </c>
      <c r="F869" s="26">
        <f ca="1">IF(D869=0,0,SUM($E$713:E869))</f>
        <v>0</v>
      </c>
    </row>
    <row r="870" spans="2:6" hidden="1">
      <c r="B870" s="113">
        <v>157</v>
      </c>
      <c r="C870" s="139" t="str">
        <f ca="1">IF(ISERROR(OFFSET('HARGA SATUAN'!$C$6,MATCH(B870,'HARGA SATUAN'!$N$7:$N$1492,0),0)),"",OFFSET('HARGA SATUAN'!$C$6,MATCH(B870,'HARGA SATUAN'!$N$7:$N$1492,0),0))</f>
        <v/>
      </c>
      <c r="D870" s="139">
        <f ca="1">SUMIFS(RAB!$F$14:$F$80,RAB!$C$14:$C$80,C870)</f>
        <v>0</v>
      </c>
      <c r="E870" s="26">
        <f t="shared" ca="1" si="35"/>
        <v>0</v>
      </c>
      <c r="F870" s="26">
        <f ca="1">IF(D870=0,0,SUM($E$713:E870))</f>
        <v>0</v>
      </c>
    </row>
    <row r="871" spans="2:6" hidden="1">
      <c r="B871" s="113">
        <v>158</v>
      </c>
      <c r="C871" s="139" t="str">
        <f ca="1">IF(ISERROR(OFFSET('HARGA SATUAN'!$C$6,MATCH(B871,'HARGA SATUAN'!$N$7:$N$1492,0),0)),"",OFFSET('HARGA SATUAN'!$C$6,MATCH(B871,'HARGA SATUAN'!$N$7:$N$1492,0),0))</f>
        <v/>
      </c>
      <c r="D871" s="139">
        <f ca="1">SUMIFS(RAB!$F$14:$F$80,RAB!$C$14:$C$80,C871)</f>
        <v>0</v>
      </c>
      <c r="E871" s="26">
        <f t="shared" ca="1" si="35"/>
        <v>0</v>
      </c>
      <c r="F871" s="26">
        <f ca="1">IF(D871=0,0,SUM($E$713:E871))</f>
        <v>0</v>
      </c>
    </row>
    <row r="872" spans="2:6" hidden="1">
      <c r="B872" s="113">
        <v>159</v>
      </c>
      <c r="C872" s="139" t="str">
        <f ca="1">IF(ISERROR(OFFSET('HARGA SATUAN'!$C$6,MATCH(B872,'HARGA SATUAN'!$N$7:$N$1492,0),0)),"",OFFSET('HARGA SATUAN'!$C$6,MATCH(B872,'HARGA SATUAN'!$N$7:$N$1492,0),0))</f>
        <v/>
      </c>
      <c r="D872" s="139">
        <f ca="1">SUMIFS(RAB!$F$14:$F$80,RAB!$C$14:$C$80,C872)</f>
        <v>0</v>
      </c>
      <c r="E872" s="26">
        <f t="shared" ca="1" si="35"/>
        <v>0</v>
      </c>
      <c r="F872" s="26">
        <f ca="1">IF(D872=0,0,SUM($E$713:E872))</f>
        <v>0</v>
      </c>
    </row>
    <row r="873" spans="2:6" hidden="1">
      <c r="B873" s="113">
        <v>160</v>
      </c>
      <c r="C873" s="139" t="str">
        <f ca="1">IF(ISERROR(OFFSET('HARGA SATUAN'!$C$6,MATCH(B873,'HARGA SATUAN'!$N$7:$N$1492,0),0)),"",OFFSET('HARGA SATUAN'!$C$6,MATCH(B873,'HARGA SATUAN'!$N$7:$N$1492,0),0))</f>
        <v/>
      </c>
      <c r="D873" s="139">
        <f ca="1">SUMIFS(RAB!$F$14:$F$80,RAB!$C$14:$C$80,C873)</f>
        <v>0</v>
      </c>
      <c r="E873" s="26">
        <f t="shared" ca="1" si="35"/>
        <v>0</v>
      </c>
      <c r="F873" s="26">
        <f ca="1">IF(D873=0,0,SUM($E$713:E873))</f>
        <v>0</v>
      </c>
    </row>
    <row r="874" spans="2:6" hidden="1">
      <c r="B874" s="113">
        <v>161</v>
      </c>
      <c r="C874" s="139" t="str">
        <f ca="1">IF(ISERROR(OFFSET('HARGA SATUAN'!$C$6,MATCH(B874,'HARGA SATUAN'!$N$7:$N$1492,0),0)),"",OFFSET('HARGA SATUAN'!$C$6,MATCH(B874,'HARGA SATUAN'!$N$7:$N$1492,0),0))</f>
        <v/>
      </c>
      <c r="D874" s="139">
        <f ca="1">SUMIFS(RAB!$F$14:$F$80,RAB!$C$14:$C$80,C874)</f>
        <v>0</v>
      </c>
      <c r="E874" s="26">
        <f t="shared" ca="1" si="35"/>
        <v>0</v>
      </c>
      <c r="F874" s="26">
        <f ca="1">IF(D874=0,0,SUM($E$713:E874))</f>
        <v>0</v>
      </c>
    </row>
    <row r="875" spans="2:6" hidden="1">
      <c r="B875" s="113">
        <v>162</v>
      </c>
      <c r="C875" s="139" t="str">
        <f ca="1">IF(ISERROR(OFFSET('HARGA SATUAN'!$C$6,MATCH(B875,'HARGA SATUAN'!$N$7:$N$1492,0),0)),"",OFFSET('HARGA SATUAN'!$C$6,MATCH(B875,'HARGA SATUAN'!$N$7:$N$1492,0),0))</f>
        <v/>
      </c>
      <c r="D875" s="139">
        <f ca="1">SUMIFS(RAB!$F$14:$F$80,RAB!$C$14:$C$80,C875)</f>
        <v>0</v>
      </c>
      <c r="E875" s="26">
        <f t="shared" ca="1" si="35"/>
        <v>0</v>
      </c>
      <c r="F875" s="26">
        <f ca="1">IF(D875=0,0,SUM($E$713:E875))</f>
        <v>0</v>
      </c>
    </row>
    <row r="876" spans="2:6" hidden="1">
      <c r="B876" s="113">
        <v>163</v>
      </c>
      <c r="C876" s="139" t="str">
        <f ca="1">IF(ISERROR(OFFSET('HARGA SATUAN'!$C$6,MATCH(B876,'HARGA SATUAN'!$N$7:$N$1492,0),0)),"",OFFSET('HARGA SATUAN'!$C$6,MATCH(B876,'HARGA SATUAN'!$N$7:$N$1492,0),0))</f>
        <v/>
      </c>
      <c r="D876" s="139">
        <f ca="1">SUMIFS(RAB!$F$14:$F$80,RAB!$C$14:$C$80,C876)</f>
        <v>0</v>
      </c>
      <c r="E876" s="26">
        <f t="shared" ca="1" si="35"/>
        <v>0</v>
      </c>
      <c r="F876" s="26">
        <f ca="1">IF(D876=0,0,SUM($E$713:E876))</f>
        <v>0</v>
      </c>
    </row>
    <row r="877" spans="2:6" hidden="1">
      <c r="B877" s="113">
        <v>164</v>
      </c>
      <c r="C877" s="139" t="str">
        <f ca="1">IF(ISERROR(OFFSET('HARGA SATUAN'!$C$6,MATCH(B877,'HARGA SATUAN'!$N$7:$N$1492,0),0)),"",OFFSET('HARGA SATUAN'!$C$6,MATCH(B877,'HARGA SATUAN'!$N$7:$N$1492,0),0))</f>
        <v/>
      </c>
      <c r="D877" s="139">
        <f ca="1">SUMIFS(RAB!$F$14:$F$80,RAB!$C$14:$C$80,C877)</f>
        <v>0</v>
      </c>
      <c r="E877" s="26">
        <f t="shared" ca="1" si="35"/>
        <v>0</v>
      </c>
      <c r="F877" s="26">
        <f ca="1">IF(D877=0,0,SUM($E$713:E877))</f>
        <v>0</v>
      </c>
    </row>
    <row r="878" spans="2:6" hidden="1">
      <c r="B878" s="113">
        <v>165</v>
      </c>
      <c r="C878" s="139" t="str">
        <f ca="1">IF(ISERROR(OFFSET('HARGA SATUAN'!$C$6,MATCH(B878,'HARGA SATUAN'!$N$7:$N$1492,0),0)),"",OFFSET('HARGA SATUAN'!$C$6,MATCH(B878,'HARGA SATUAN'!$N$7:$N$1492,0),0))</f>
        <v/>
      </c>
      <c r="D878" s="139">
        <f ca="1">SUMIFS(RAB!$F$14:$F$80,RAB!$C$14:$C$80,C878)</f>
        <v>0</v>
      </c>
      <c r="E878" s="26">
        <f t="shared" ca="1" si="35"/>
        <v>0</v>
      </c>
      <c r="F878" s="26">
        <f ca="1">IF(D878=0,0,SUM($E$713:E878))</f>
        <v>0</v>
      </c>
    </row>
    <row r="879" spans="2:6" hidden="1">
      <c r="B879" s="113">
        <v>166</v>
      </c>
      <c r="C879" s="139" t="str">
        <f ca="1">IF(ISERROR(OFFSET('HARGA SATUAN'!$C$6,MATCH(B879,'HARGA SATUAN'!$N$7:$N$1492,0),0)),"",OFFSET('HARGA SATUAN'!$C$6,MATCH(B879,'HARGA SATUAN'!$N$7:$N$1492,0),0))</f>
        <v/>
      </c>
      <c r="D879" s="139">
        <f ca="1">SUMIFS(RAB!$F$14:$F$80,RAB!$C$14:$C$80,C879)</f>
        <v>0</v>
      </c>
      <c r="E879" s="26">
        <f t="shared" ca="1" si="35"/>
        <v>0</v>
      </c>
      <c r="F879" s="26">
        <f ca="1">IF(D879=0,0,SUM($E$713:E879))</f>
        <v>0</v>
      </c>
    </row>
    <row r="880" spans="2:6" hidden="1">
      <c r="B880" s="113">
        <v>167</v>
      </c>
      <c r="C880" s="139" t="str">
        <f ca="1">IF(ISERROR(OFFSET('HARGA SATUAN'!$C$6,MATCH(B880,'HARGA SATUAN'!$N$7:$N$1492,0),0)),"",OFFSET('HARGA SATUAN'!$C$6,MATCH(B880,'HARGA SATUAN'!$N$7:$N$1492,0),0))</f>
        <v/>
      </c>
      <c r="D880" s="139">
        <f ca="1">SUMIFS(RAB!$F$14:$F$80,RAB!$C$14:$C$80,C880)</f>
        <v>0</v>
      </c>
      <c r="E880" s="26">
        <f t="shared" ca="1" si="35"/>
        <v>0</v>
      </c>
      <c r="F880" s="26">
        <f ca="1">IF(D880=0,0,SUM($E$713:E880))</f>
        <v>0</v>
      </c>
    </row>
    <row r="881" spans="2:6" hidden="1">
      <c r="B881" s="113">
        <v>168</v>
      </c>
      <c r="C881" s="139" t="str">
        <f ca="1">IF(ISERROR(OFFSET('HARGA SATUAN'!$C$6,MATCH(B881,'HARGA SATUAN'!$N$7:$N$1492,0),0)),"",OFFSET('HARGA SATUAN'!$C$6,MATCH(B881,'HARGA SATUAN'!$N$7:$N$1492,0),0))</f>
        <v/>
      </c>
      <c r="D881" s="139">
        <f ca="1">SUMIFS(RAB!$F$14:$F$80,RAB!$C$14:$C$80,C881)</f>
        <v>0</v>
      </c>
      <c r="E881" s="26">
        <f t="shared" ca="1" si="35"/>
        <v>0</v>
      </c>
      <c r="F881" s="26">
        <f ca="1">IF(D881=0,0,SUM($E$713:E881))</f>
        <v>0</v>
      </c>
    </row>
    <row r="882" spans="2:6" hidden="1">
      <c r="B882" s="113">
        <v>169</v>
      </c>
      <c r="C882" s="139" t="str">
        <f ca="1">IF(ISERROR(OFFSET('HARGA SATUAN'!$C$6,MATCH(B882,'HARGA SATUAN'!$N$7:$N$1492,0),0)),"",OFFSET('HARGA SATUAN'!$C$6,MATCH(B882,'HARGA SATUAN'!$N$7:$N$1492,0),0))</f>
        <v/>
      </c>
      <c r="D882" s="139">
        <f ca="1">SUMIFS(RAB!$F$14:$F$80,RAB!$C$14:$C$80,C882)</f>
        <v>0</v>
      </c>
      <c r="E882" s="26">
        <f t="shared" ca="1" si="35"/>
        <v>0</v>
      </c>
      <c r="F882" s="26">
        <f ca="1">IF(D882=0,0,SUM($E$713:E882))</f>
        <v>0</v>
      </c>
    </row>
    <row r="883" spans="2:6" hidden="1">
      <c r="B883" s="113">
        <v>170</v>
      </c>
      <c r="C883" s="139" t="str">
        <f ca="1">IF(ISERROR(OFFSET('HARGA SATUAN'!$C$6,MATCH(B883,'HARGA SATUAN'!$N$7:$N$1492,0),0)),"",OFFSET('HARGA SATUAN'!$C$6,MATCH(B883,'HARGA SATUAN'!$N$7:$N$1492,0),0))</f>
        <v/>
      </c>
      <c r="D883" s="139">
        <f ca="1">SUMIFS(RAB!$F$14:$F$80,RAB!$C$14:$C$80,C883)</f>
        <v>0</v>
      </c>
      <c r="E883" s="26">
        <f t="shared" ca="1" si="35"/>
        <v>0</v>
      </c>
      <c r="F883" s="26">
        <f ca="1">IF(D883=0,0,SUM($E$713:E883))</f>
        <v>0</v>
      </c>
    </row>
    <row r="884" spans="2:6" hidden="1">
      <c r="B884" s="113">
        <v>171</v>
      </c>
      <c r="C884" s="139" t="str">
        <f ca="1">IF(ISERROR(OFFSET('HARGA SATUAN'!$C$6,MATCH(B884,'HARGA SATUAN'!$N$7:$N$1492,0),0)),"",OFFSET('HARGA SATUAN'!$C$6,MATCH(B884,'HARGA SATUAN'!$N$7:$N$1492,0),0))</f>
        <v/>
      </c>
      <c r="D884" s="139">
        <f ca="1">SUMIFS(RAB!$F$14:$F$80,RAB!$C$14:$C$80,C884)</f>
        <v>0</v>
      </c>
      <c r="E884" s="26">
        <f t="shared" ca="1" si="35"/>
        <v>0</v>
      </c>
      <c r="F884" s="26">
        <f ca="1">IF(D884=0,0,SUM($E$713:E884))</f>
        <v>0</v>
      </c>
    </row>
    <row r="885" spans="2:6" hidden="1">
      <c r="B885" s="113">
        <v>172</v>
      </c>
      <c r="C885" s="139" t="str">
        <f ca="1">IF(ISERROR(OFFSET('HARGA SATUAN'!$C$6,MATCH(B885,'HARGA SATUAN'!$N$7:$N$1492,0),0)),"",OFFSET('HARGA SATUAN'!$C$6,MATCH(B885,'HARGA SATUAN'!$N$7:$N$1492,0),0))</f>
        <v/>
      </c>
      <c r="D885" s="139">
        <f ca="1">SUMIFS(RAB!$F$14:$F$80,RAB!$C$14:$C$80,C885)</f>
        <v>0</v>
      </c>
      <c r="E885" s="26">
        <f t="shared" ca="1" si="35"/>
        <v>0</v>
      </c>
      <c r="F885" s="26">
        <f ca="1">IF(D885=0,0,SUM($E$713:E885))</f>
        <v>0</v>
      </c>
    </row>
    <row r="886" spans="2:6" hidden="1">
      <c r="B886" s="113">
        <v>173</v>
      </c>
      <c r="C886" s="139" t="str">
        <f ca="1">IF(ISERROR(OFFSET('HARGA SATUAN'!$C$6,MATCH(B886,'HARGA SATUAN'!$N$7:$N$1492,0),0)),"",OFFSET('HARGA SATUAN'!$C$6,MATCH(B886,'HARGA SATUAN'!$N$7:$N$1492,0),0))</f>
        <v/>
      </c>
      <c r="D886" s="139">
        <f ca="1">SUMIFS(RAB!$F$14:$F$80,RAB!$C$14:$C$80,C886)</f>
        <v>0</v>
      </c>
      <c r="E886" s="26">
        <f t="shared" ca="1" si="35"/>
        <v>0</v>
      </c>
      <c r="F886" s="26">
        <f ca="1">IF(D886=0,0,SUM($E$713:E886))</f>
        <v>0</v>
      </c>
    </row>
    <row r="887" spans="2:6" hidden="1">
      <c r="B887" s="113">
        <v>174</v>
      </c>
      <c r="C887" s="139" t="str">
        <f ca="1">IF(ISERROR(OFFSET('HARGA SATUAN'!$C$6,MATCH(B887,'HARGA SATUAN'!$N$7:$N$1492,0),0)),"",OFFSET('HARGA SATUAN'!$C$6,MATCH(B887,'HARGA SATUAN'!$N$7:$N$1492,0),0))</f>
        <v/>
      </c>
      <c r="D887" s="139">
        <f ca="1">SUMIFS(RAB!$F$14:$F$80,RAB!$C$14:$C$80,C887)</f>
        <v>0</v>
      </c>
      <c r="E887" s="26">
        <f t="shared" ca="1" si="35"/>
        <v>0</v>
      </c>
      <c r="F887" s="26">
        <f ca="1">IF(D887=0,0,SUM($E$713:E887))</f>
        <v>0</v>
      </c>
    </row>
    <row r="888" spans="2:6" hidden="1">
      <c r="B888" s="113">
        <v>175</v>
      </c>
      <c r="C888" s="139" t="str">
        <f ca="1">IF(ISERROR(OFFSET('HARGA SATUAN'!$C$6,MATCH(B888,'HARGA SATUAN'!$N$7:$N$1492,0),0)),"",OFFSET('HARGA SATUAN'!$C$6,MATCH(B888,'HARGA SATUAN'!$N$7:$N$1492,0),0))</f>
        <v/>
      </c>
      <c r="D888" s="139">
        <f ca="1">SUMIFS(RAB!$F$14:$F$80,RAB!$C$14:$C$80,C888)</f>
        <v>0</v>
      </c>
      <c r="E888" s="26">
        <f t="shared" ca="1" si="35"/>
        <v>0</v>
      </c>
      <c r="F888" s="26">
        <f ca="1">IF(D888=0,0,SUM($E$713:E888))</f>
        <v>0</v>
      </c>
    </row>
    <row r="889" spans="2:6" hidden="1">
      <c r="B889" s="113">
        <v>176</v>
      </c>
      <c r="C889" s="139" t="str">
        <f ca="1">IF(ISERROR(OFFSET('HARGA SATUAN'!$C$6,MATCH(B889,'HARGA SATUAN'!$N$7:$N$1492,0),0)),"",OFFSET('HARGA SATUAN'!$C$6,MATCH(B889,'HARGA SATUAN'!$N$7:$N$1492,0),0))</f>
        <v/>
      </c>
      <c r="D889" s="139">
        <f ca="1">SUMIFS(RAB!$F$14:$F$80,RAB!$C$14:$C$80,C889)</f>
        <v>0</v>
      </c>
      <c r="E889" s="26">
        <f t="shared" ca="1" si="35"/>
        <v>0</v>
      </c>
      <c r="F889" s="26">
        <f ca="1">IF(D889=0,0,SUM($E$713:E889))</f>
        <v>0</v>
      </c>
    </row>
    <row r="890" spans="2:6" hidden="1">
      <c r="B890" s="113">
        <v>177</v>
      </c>
      <c r="C890" s="139" t="str">
        <f ca="1">IF(ISERROR(OFFSET('HARGA SATUAN'!$C$6,MATCH(B890,'HARGA SATUAN'!$N$7:$N$1492,0),0)),"",OFFSET('HARGA SATUAN'!$C$6,MATCH(B890,'HARGA SATUAN'!$N$7:$N$1492,0),0))</f>
        <v/>
      </c>
      <c r="D890" s="139">
        <f ca="1">SUMIFS(RAB!$F$14:$F$80,RAB!$C$14:$C$80,C890)</f>
        <v>0</v>
      </c>
      <c r="E890" s="26">
        <f t="shared" ca="1" si="35"/>
        <v>0</v>
      </c>
      <c r="F890" s="26">
        <f ca="1">IF(D890=0,0,SUM($E$713:E890))</f>
        <v>0</v>
      </c>
    </row>
    <row r="891" spans="2:6" hidden="1">
      <c r="B891" s="113">
        <v>178</v>
      </c>
      <c r="C891" s="139" t="str">
        <f ca="1">IF(ISERROR(OFFSET('HARGA SATUAN'!$C$6,MATCH(B891,'HARGA SATUAN'!$N$7:$N$1492,0),0)),"",OFFSET('HARGA SATUAN'!$C$6,MATCH(B891,'HARGA SATUAN'!$N$7:$N$1492,0),0))</f>
        <v/>
      </c>
      <c r="D891" s="139">
        <f ca="1">SUMIFS(RAB!$F$14:$F$80,RAB!$C$14:$C$80,C891)</f>
        <v>0</v>
      </c>
      <c r="E891" s="26">
        <f t="shared" ca="1" si="35"/>
        <v>0</v>
      </c>
      <c r="F891" s="26">
        <f ca="1">IF(D891=0,0,SUM($E$713:E891))</f>
        <v>0</v>
      </c>
    </row>
    <row r="892" spans="2:6" hidden="1">
      <c r="B892" s="113">
        <v>179</v>
      </c>
      <c r="C892" s="139" t="str">
        <f ca="1">IF(ISERROR(OFFSET('HARGA SATUAN'!$C$6,MATCH(B892,'HARGA SATUAN'!$N$7:$N$1492,0),0)),"",OFFSET('HARGA SATUAN'!$C$6,MATCH(B892,'HARGA SATUAN'!$N$7:$N$1492,0),0))</f>
        <v/>
      </c>
      <c r="D892" s="139">
        <f ca="1">SUMIFS(RAB!$F$14:$F$80,RAB!$C$14:$C$80,C892)</f>
        <v>0</v>
      </c>
      <c r="E892" s="26">
        <f t="shared" ca="1" si="35"/>
        <v>0</v>
      </c>
      <c r="F892" s="26">
        <f ca="1">IF(D892=0,0,SUM($E$713:E892))</f>
        <v>0</v>
      </c>
    </row>
    <row r="893" spans="2:6" hidden="1">
      <c r="B893" s="113">
        <v>180</v>
      </c>
      <c r="C893" s="139" t="str">
        <f ca="1">IF(ISERROR(OFFSET('HARGA SATUAN'!$C$6,MATCH(B893,'HARGA SATUAN'!$N$7:$N$1492,0),0)),"",OFFSET('HARGA SATUAN'!$C$6,MATCH(B893,'HARGA SATUAN'!$N$7:$N$1492,0),0))</f>
        <v/>
      </c>
      <c r="D893" s="139">
        <f ca="1">SUMIFS(RAB!$F$14:$F$80,RAB!$C$14:$C$80,C893)</f>
        <v>0</v>
      </c>
      <c r="E893" s="26">
        <f t="shared" ca="1" si="35"/>
        <v>0</v>
      </c>
      <c r="F893" s="26">
        <f ca="1">IF(D893=0,0,SUM($E$713:E893))</f>
        <v>0</v>
      </c>
    </row>
    <row r="894" spans="2:6" hidden="1">
      <c r="B894" s="113">
        <v>181</v>
      </c>
      <c r="C894" s="139" t="str">
        <f ca="1">IF(ISERROR(OFFSET('HARGA SATUAN'!$C$6,MATCH(B894,'HARGA SATUAN'!$N$7:$N$1492,0),0)),"",OFFSET('HARGA SATUAN'!$C$6,MATCH(B894,'HARGA SATUAN'!$N$7:$N$1492,0),0))</f>
        <v/>
      </c>
      <c r="D894" s="139">
        <f ca="1">SUMIFS(RAB!$F$14:$F$80,RAB!$C$14:$C$80,C894)</f>
        <v>0</v>
      </c>
      <c r="E894" s="26">
        <f t="shared" ca="1" si="35"/>
        <v>0</v>
      </c>
      <c r="F894" s="26">
        <f ca="1">IF(D894=0,0,SUM($E$713:E894))</f>
        <v>0</v>
      </c>
    </row>
    <row r="895" spans="2:6" hidden="1">
      <c r="B895" s="113">
        <v>182</v>
      </c>
      <c r="C895" s="139" t="str">
        <f ca="1">IF(ISERROR(OFFSET('HARGA SATUAN'!$C$6,MATCH(B895,'HARGA SATUAN'!$N$7:$N$1492,0),0)),"",OFFSET('HARGA SATUAN'!$C$6,MATCH(B895,'HARGA SATUAN'!$N$7:$N$1492,0),0))</f>
        <v/>
      </c>
      <c r="D895" s="139">
        <f ca="1">SUMIFS(RAB!$F$14:$F$80,RAB!$C$14:$C$80,C895)</f>
        <v>0</v>
      </c>
      <c r="E895" s="26">
        <f t="shared" ca="1" si="35"/>
        <v>0</v>
      </c>
      <c r="F895" s="26">
        <f ca="1">IF(D895=0,0,SUM($E$713:E895))</f>
        <v>0</v>
      </c>
    </row>
    <row r="896" spans="2:6" hidden="1">
      <c r="B896" s="113">
        <v>183</v>
      </c>
      <c r="C896" s="139" t="str">
        <f ca="1">IF(ISERROR(OFFSET('HARGA SATUAN'!$C$6,MATCH(B896,'HARGA SATUAN'!$N$7:$N$1492,0),0)),"",OFFSET('HARGA SATUAN'!$C$6,MATCH(B896,'HARGA SATUAN'!$N$7:$N$1492,0),0))</f>
        <v/>
      </c>
      <c r="D896" s="139">
        <f ca="1">SUMIFS(RAB!$F$14:$F$80,RAB!$C$14:$C$80,C896)</f>
        <v>0</v>
      </c>
      <c r="E896" s="26">
        <f t="shared" ca="1" si="35"/>
        <v>0</v>
      </c>
      <c r="F896" s="26">
        <f ca="1">IF(D896=0,0,SUM($E$713:E896))</f>
        <v>0</v>
      </c>
    </row>
    <row r="897" spans="2:6" hidden="1">
      <c r="B897" s="113">
        <v>184</v>
      </c>
      <c r="C897" s="139" t="str">
        <f ca="1">IF(ISERROR(OFFSET('HARGA SATUAN'!$C$6,MATCH(B897,'HARGA SATUAN'!$N$7:$N$1492,0),0)),"",OFFSET('HARGA SATUAN'!$C$6,MATCH(B897,'HARGA SATUAN'!$N$7:$N$1492,0),0))</f>
        <v/>
      </c>
      <c r="D897" s="139">
        <f ca="1">SUMIFS(RAB!$F$14:$F$80,RAB!$C$14:$C$80,C897)</f>
        <v>0</v>
      </c>
      <c r="E897" s="26">
        <f t="shared" ca="1" si="35"/>
        <v>0</v>
      </c>
      <c r="F897" s="26">
        <f ca="1">IF(D897=0,0,SUM($E$713:E897))</f>
        <v>0</v>
      </c>
    </row>
    <row r="898" spans="2:6" hidden="1">
      <c r="B898" s="113">
        <v>185</v>
      </c>
      <c r="C898" s="139" t="str">
        <f ca="1">IF(ISERROR(OFFSET('HARGA SATUAN'!$C$6,MATCH(B898,'HARGA SATUAN'!$N$7:$N$1492,0),0)),"",OFFSET('HARGA SATUAN'!$C$6,MATCH(B898,'HARGA SATUAN'!$N$7:$N$1492,0),0))</f>
        <v/>
      </c>
      <c r="D898" s="139">
        <f ca="1">SUMIFS(RAB!$F$14:$F$80,RAB!$C$14:$C$80,C898)</f>
        <v>0</v>
      </c>
      <c r="E898" s="26">
        <f t="shared" ca="1" si="35"/>
        <v>0</v>
      </c>
      <c r="F898" s="26">
        <f ca="1">IF(D898=0,0,SUM($E$713:E898))</f>
        <v>0</v>
      </c>
    </row>
    <row r="899" spans="2:6" hidden="1">
      <c r="B899" s="113">
        <v>186</v>
      </c>
      <c r="C899" s="139" t="str">
        <f ca="1">IF(ISERROR(OFFSET('HARGA SATUAN'!$C$6,MATCH(B899,'HARGA SATUAN'!$N$7:$N$1492,0),0)),"",OFFSET('HARGA SATUAN'!$C$6,MATCH(B899,'HARGA SATUAN'!$N$7:$N$1492,0),0))</f>
        <v/>
      </c>
      <c r="D899" s="139">
        <f ca="1">SUMIFS(RAB!$F$14:$F$80,RAB!$C$14:$C$80,C899)</f>
        <v>0</v>
      </c>
      <c r="E899" s="26">
        <f t="shared" ca="1" si="35"/>
        <v>0</v>
      </c>
      <c r="F899" s="26">
        <f ca="1">IF(D899=0,0,SUM($E$713:E899))</f>
        <v>0</v>
      </c>
    </row>
    <row r="900" spans="2:6" hidden="1">
      <c r="B900" s="113">
        <v>187</v>
      </c>
      <c r="C900" s="139" t="str">
        <f ca="1">IF(ISERROR(OFFSET('HARGA SATUAN'!$C$6,MATCH(B900,'HARGA SATUAN'!$N$7:$N$1492,0),0)),"",OFFSET('HARGA SATUAN'!$C$6,MATCH(B900,'HARGA SATUAN'!$N$7:$N$1492,0),0))</f>
        <v/>
      </c>
      <c r="D900" s="139">
        <f ca="1">SUMIFS(RAB!$F$14:$F$80,RAB!$C$14:$C$80,C900)</f>
        <v>0</v>
      </c>
      <c r="E900" s="26">
        <f t="shared" ca="1" si="35"/>
        <v>0</v>
      </c>
      <c r="F900" s="26">
        <f ca="1">IF(D900=0,0,SUM($E$713:E900))</f>
        <v>0</v>
      </c>
    </row>
    <row r="901" spans="2:6" hidden="1">
      <c r="B901" s="113">
        <v>188</v>
      </c>
      <c r="C901" s="139" t="str">
        <f ca="1">IF(ISERROR(OFFSET('HARGA SATUAN'!$C$6,MATCH(B901,'HARGA SATUAN'!$N$7:$N$1492,0),0)),"",OFFSET('HARGA SATUAN'!$C$6,MATCH(B901,'HARGA SATUAN'!$N$7:$N$1492,0),0))</f>
        <v/>
      </c>
      <c r="D901" s="139">
        <f ca="1">SUMIFS(RAB!$F$14:$F$80,RAB!$C$14:$C$80,C901)</f>
        <v>0</v>
      </c>
      <c r="E901" s="26">
        <f t="shared" ca="1" si="35"/>
        <v>0</v>
      </c>
      <c r="F901" s="26">
        <f ca="1">IF(D901=0,0,SUM($E$713:E901))</f>
        <v>0</v>
      </c>
    </row>
    <row r="902" spans="2:6" hidden="1">
      <c r="B902" s="113">
        <v>189</v>
      </c>
      <c r="C902" s="139" t="str">
        <f ca="1">IF(ISERROR(OFFSET('HARGA SATUAN'!$C$6,MATCH(B902,'HARGA SATUAN'!$N$7:$N$1492,0),0)),"",OFFSET('HARGA SATUAN'!$C$6,MATCH(B902,'HARGA SATUAN'!$N$7:$N$1492,0),0))</f>
        <v/>
      </c>
      <c r="D902" s="139">
        <f ca="1">SUMIFS(RAB!$F$14:$F$80,RAB!$C$14:$C$80,C902)</f>
        <v>0</v>
      </c>
      <c r="E902" s="26">
        <f t="shared" ca="1" si="35"/>
        <v>0</v>
      </c>
      <c r="F902" s="26">
        <f ca="1">IF(D902=0,0,SUM($E$713:E902))</f>
        <v>0</v>
      </c>
    </row>
    <row r="903" spans="2:6" hidden="1">
      <c r="B903" s="113">
        <v>190</v>
      </c>
      <c r="C903" s="139" t="str">
        <f ca="1">IF(ISERROR(OFFSET('HARGA SATUAN'!$C$6,MATCH(B903,'HARGA SATUAN'!$N$7:$N$1492,0),0)),"",OFFSET('HARGA SATUAN'!$C$6,MATCH(B903,'HARGA SATUAN'!$N$7:$N$1492,0),0))</f>
        <v/>
      </c>
      <c r="D903" s="139">
        <f ca="1">SUMIFS(RAB!$F$14:$F$80,RAB!$C$14:$C$80,C903)</f>
        <v>0</v>
      </c>
      <c r="E903" s="26">
        <f t="shared" ca="1" si="35"/>
        <v>0</v>
      </c>
      <c r="F903" s="26">
        <f ca="1">IF(D903=0,0,SUM($E$713:E903))</f>
        <v>0</v>
      </c>
    </row>
    <row r="904" spans="2:6" hidden="1">
      <c r="B904" s="113">
        <v>191</v>
      </c>
      <c r="C904" s="139" t="str">
        <f ca="1">IF(ISERROR(OFFSET('HARGA SATUAN'!$C$6,MATCH(B904,'HARGA SATUAN'!$N$7:$N$1492,0),0)),"",OFFSET('HARGA SATUAN'!$C$6,MATCH(B904,'HARGA SATUAN'!$N$7:$N$1492,0),0))</f>
        <v/>
      </c>
      <c r="D904" s="139">
        <f ca="1">SUMIFS(RAB!$F$14:$F$80,RAB!$C$14:$C$80,C904)</f>
        <v>0</v>
      </c>
      <c r="E904" s="26">
        <f t="shared" ca="1" si="35"/>
        <v>0</v>
      </c>
      <c r="F904" s="26">
        <f ca="1">IF(D904=0,0,SUM($E$713:E904))</f>
        <v>0</v>
      </c>
    </row>
    <row r="905" spans="2:6" hidden="1">
      <c r="B905" s="113">
        <v>192</v>
      </c>
      <c r="C905" s="139" t="str">
        <f ca="1">IF(ISERROR(OFFSET('HARGA SATUAN'!$C$6,MATCH(B905,'HARGA SATUAN'!$N$7:$N$1492,0),0)),"",OFFSET('HARGA SATUAN'!$C$6,MATCH(B905,'HARGA SATUAN'!$N$7:$N$1492,0),0))</f>
        <v/>
      </c>
      <c r="D905" s="139">
        <f ca="1">SUMIFS(RAB!$F$14:$F$80,RAB!$C$14:$C$80,C905)</f>
        <v>0</v>
      </c>
      <c r="E905" s="26">
        <f t="shared" ca="1" si="35"/>
        <v>0</v>
      </c>
      <c r="F905" s="26">
        <f ca="1">IF(D905=0,0,SUM($E$713:E905))</f>
        <v>0</v>
      </c>
    </row>
    <row r="906" spans="2:6" hidden="1">
      <c r="B906" s="113">
        <v>193</v>
      </c>
      <c r="C906" s="139" t="str">
        <f ca="1">IF(ISERROR(OFFSET('HARGA SATUAN'!$C$6,MATCH(B906,'HARGA SATUAN'!$N$7:$N$1492,0),0)),"",OFFSET('HARGA SATUAN'!$C$6,MATCH(B906,'HARGA SATUAN'!$N$7:$N$1492,0),0))</f>
        <v/>
      </c>
      <c r="D906" s="139">
        <f ca="1">SUMIFS(RAB!$F$14:$F$80,RAB!$C$14:$C$80,C906)</f>
        <v>0</v>
      </c>
      <c r="E906" s="26">
        <f t="shared" ca="1" si="35"/>
        <v>0</v>
      </c>
      <c r="F906" s="26">
        <f ca="1">IF(D906=0,0,SUM($E$713:E906))</f>
        <v>0</v>
      </c>
    </row>
    <row r="907" spans="2:6" hidden="1">
      <c r="B907" s="113">
        <v>194</v>
      </c>
      <c r="C907" s="139" t="str">
        <f ca="1">IF(ISERROR(OFFSET('HARGA SATUAN'!$C$6,MATCH(B907,'HARGA SATUAN'!$N$7:$N$1492,0),0)),"",OFFSET('HARGA SATUAN'!$C$6,MATCH(B907,'HARGA SATUAN'!$N$7:$N$1492,0),0))</f>
        <v/>
      </c>
      <c r="D907" s="139">
        <f ca="1">SUMIFS(RAB!$F$14:$F$80,RAB!$C$14:$C$80,C907)</f>
        <v>0</v>
      </c>
      <c r="E907" s="26">
        <f t="shared" ref="E907:E970" ca="1" si="36">IF(D907=0,0,1)</f>
        <v>0</v>
      </c>
      <c r="F907" s="26">
        <f ca="1">IF(D907=0,0,SUM($E$713:E907))</f>
        <v>0</v>
      </c>
    </row>
    <row r="908" spans="2:6" hidden="1">
      <c r="B908" s="113">
        <v>195</v>
      </c>
      <c r="C908" s="139" t="str">
        <f ca="1">IF(ISERROR(OFFSET('HARGA SATUAN'!$C$6,MATCH(B908,'HARGA SATUAN'!$N$7:$N$1492,0),0)),"",OFFSET('HARGA SATUAN'!$C$6,MATCH(B908,'HARGA SATUAN'!$N$7:$N$1492,0),0))</f>
        <v/>
      </c>
      <c r="D908" s="139">
        <f ca="1">SUMIFS(RAB!$F$14:$F$80,RAB!$C$14:$C$80,C908)</f>
        <v>0</v>
      </c>
      <c r="E908" s="26">
        <f t="shared" ca="1" si="36"/>
        <v>0</v>
      </c>
      <c r="F908" s="26">
        <f ca="1">IF(D908=0,0,SUM($E$713:E908))</f>
        <v>0</v>
      </c>
    </row>
    <row r="909" spans="2:6" hidden="1">
      <c r="B909" s="113">
        <v>196</v>
      </c>
      <c r="C909" s="139" t="str">
        <f ca="1">IF(ISERROR(OFFSET('HARGA SATUAN'!$C$6,MATCH(B909,'HARGA SATUAN'!$N$7:$N$1492,0),0)),"",OFFSET('HARGA SATUAN'!$C$6,MATCH(B909,'HARGA SATUAN'!$N$7:$N$1492,0),0))</f>
        <v/>
      </c>
      <c r="D909" s="139">
        <f ca="1">SUMIFS(RAB!$F$14:$F$80,RAB!$C$14:$C$80,C909)</f>
        <v>0</v>
      </c>
      <c r="E909" s="26">
        <f t="shared" ca="1" si="36"/>
        <v>0</v>
      </c>
      <c r="F909" s="26">
        <f ca="1">IF(D909=0,0,SUM($E$713:E909))</f>
        <v>0</v>
      </c>
    </row>
    <row r="910" spans="2:6" hidden="1">
      <c r="B910" s="113">
        <v>197</v>
      </c>
      <c r="C910" s="139" t="str">
        <f ca="1">IF(ISERROR(OFFSET('HARGA SATUAN'!$C$6,MATCH(B910,'HARGA SATUAN'!$N$7:$N$1492,0),0)),"",OFFSET('HARGA SATUAN'!$C$6,MATCH(B910,'HARGA SATUAN'!$N$7:$N$1492,0),0))</f>
        <v/>
      </c>
      <c r="D910" s="139">
        <f ca="1">SUMIFS(RAB!$F$14:$F$80,RAB!$C$14:$C$80,C910)</f>
        <v>0</v>
      </c>
      <c r="E910" s="26">
        <f t="shared" ca="1" si="36"/>
        <v>0</v>
      </c>
      <c r="F910" s="26">
        <f ca="1">IF(D910=0,0,SUM($E$713:E910))</f>
        <v>0</v>
      </c>
    </row>
    <row r="911" spans="2:6" hidden="1">
      <c r="B911" s="113">
        <v>198</v>
      </c>
      <c r="C911" s="139" t="str">
        <f ca="1">IF(ISERROR(OFFSET('HARGA SATUAN'!$C$6,MATCH(B911,'HARGA SATUAN'!$N$7:$N$1492,0),0)),"",OFFSET('HARGA SATUAN'!$C$6,MATCH(B911,'HARGA SATUAN'!$N$7:$N$1492,0),0))</f>
        <v/>
      </c>
      <c r="D911" s="139">
        <f ca="1">SUMIFS(RAB!$F$14:$F$80,RAB!$C$14:$C$80,C911)</f>
        <v>0</v>
      </c>
      <c r="E911" s="26">
        <f t="shared" ca="1" si="36"/>
        <v>0</v>
      </c>
      <c r="F911" s="26">
        <f ca="1">IF(D911=0,0,SUM($E$713:E911))</f>
        <v>0</v>
      </c>
    </row>
    <row r="912" spans="2:6" hidden="1">
      <c r="B912" s="113">
        <v>199</v>
      </c>
      <c r="C912" s="139" t="str">
        <f ca="1">IF(ISERROR(OFFSET('HARGA SATUAN'!$C$6,MATCH(B912,'HARGA SATUAN'!$N$7:$N$1492,0),0)),"",OFFSET('HARGA SATUAN'!$C$6,MATCH(B912,'HARGA SATUAN'!$N$7:$N$1492,0),0))</f>
        <v/>
      </c>
      <c r="D912" s="139">
        <f ca="1">SUMIFS(RAB!$F$14:$F$80,RAB!$C$14:$C$80,C912)</f>
        <v>0</v>
      </c>
      <c r="E912" s="26">
        <f t="shared" ca="1" si="36"/>
        <v>0</v>
      </c>
      <c r="F912" s="26">
        <f ca="1">IF(D912=0,0,SUM($E$713:E912))</f>
        <v>0</v>
      </c>
    </row>
    <row r="913" spans="2:6" hidden="1">
      <c r="B913" s="113">
        <v>200</v>
      </c>
      <c r="C913" s="139" t="str">
        <f ca="1">IF(ISERROR(OFFSET('HARGA SATUAN'!$C$6,MATCH(B913,'HARGA SATUAN'!$N$7:$N$1492,0),0)),"",OFFSET('HARGA SATUAN'!$C$6,MATCH(B913,'HARGA SATUAN'!$N$7:$N$1492,0),0))</f>
        <v/>
      </c>
      <c r="D913" s="139">
        <f ca="1">SUMIFS(RAB!$F$14:$F$80,RAB!$C$14:$C$80,C913)</f>
        <v>0</v>
      </c>
      <c r="E913" s="26">
        <f t="shared" ca="1" si="36"/>
        <v>0</v>
      </c>
      <c r="F913" s="26">
        <f ca="1">IF(D913=0,0,SUM($E$713:E913))</f>
        <v>0</v>
      </c>
    </row>
    <row r="914" spans="2:6" hidden="1">
      <c r="B914" s="113">
        <v>201</v>
      </c>
      <c r="C914" s="139" t="str">
        <f ca="1">IF(ISERROR(OFFSET('HARGA SATUAN'!$C$6,MATCH(B914,'HARGA SATUAN'!$N$7:$N$1492,0),0)),"",OFFSET('HARGA SATUAN'!$C$6,MATCH(B914,'HARGA SATUAN'!$N$7:$N$1492,0),0))</f>
        <v/>
      </c>
      <c r="D914" s="139">
        <f ca="1">SUMIFS(RAB!$F$14:$F$80,RAB!$C$14:$C$80,C914)</f>
        <v>0</v>
      </c>
      <c r="E914" s="26">
        <f t="shared" ca="1" si="36"/>
        <v>0</v>
      </c>
      <c r="F914" s="26">
        <f ca="1">IF(D914=0,0,SUM($E$713:E914))</f>
        <v>0</v>
      </c>
    </row>
    <row r="915" spans="2:6" hidden="1">
      <c r="B915" s="113">
        <v>202</v>
      </c>
      <c r="C915" s="139" t="str">
        <f ca="1">IF(ISERROR(OFFSET('HARGA SATUAN'!$C$6,MATCH(B915,'HARGA SATUAN'!$N$7:$N$1492,0),0)),"",OFFSET('HARGA SATUAN'!$C$6,MATCH(B915,'HARGA SATUAN'!$N$7:$N$1492,0),0))</f>
        <v/>
      </c>
      <c r="D915" s="139">
        <f ca="1">SUMIFS(RAB!$F$14:$F$80,RAB!$C$14:$C$80,C915)</f>
        <v>0</v>
      </c>
      <c r="E915" s="26">
        <f t="shared" ca="1" si="36"/>
        <v>0</v>
      </c>
      <c r="F915" s="26">
        <f ca="1">IF(D915=0,0,SUM($E$713:E915))</f>
        <v>0</v>
      </c>
    </row>
    <row r="916" spans="2:6" hidden="1">
      <c r="B916" s="113">
        <v>203</v>
      </c>
      <c r="C916" s="139" t="str">
        <f ca="1">IF(ISERROR(OFFSET('HARGA SATUAN'!$C$6,MATCH(B916,'HARGA SATUAN'!$N$7:$N$1492,0),0)),"",OFFSET('HARGA SATUAN'!$C$6,MATCH(B916,'HARGA SATUAN'!$N$7:$N$1492,0),0))</f>
        <v/>
      </c>
      <c r="D916" s="139">
        <f ca="1">SUMIFS(RAB!$F$14:$F$80,RAB!$C$14:$C$80,C916)</f>
        <v>0</v>
      </c>
      <c r="E916" s="26">
        <f t="shared" ca="1" si="36"/>
        <v>0</v>
      </c>
      <c r="F916" s="26">
        <f ca="1">IF(D916=0,0,SUM($E$713:E916))</f>
        <v>0</v>
      </c>
    </row>
    <row r="917" spans="2:6" hidden="1">
      <c r="B917" s="113">
        <v>204</v>
      </c>
      <c r="C917" s="139" t="str">
        <f ca="1">IF(ISERROR(OFFSET('HARGA SATUAN'!$C$6,MATCH(B917,'HARGA SATUAN'!$N$7:$N$1492,0),0)),"",OFFSET('HARGA SATUAN'!$C$6,MATCH(B917,'HARGA SATUAN'!$N$7:$N$1492,0),0))</f>
        <v/>
      </c>
      <c r="D917" s="139">
        <f ca="1">SUMIFS(RAB!$F$14:$F$80,RAB!$C$14:$C$80,C917)</f>
        <v>0</v>
      </c>
      <c r="E917" s="26">
        <f t="shared" ca="1" si="36"/>
        <v>0</v>
      </c>
      <c r="F917" s="26">
        <f ca="1">IF(D917=0,0,SUM($E$713:E917))</f>
        <v>0</v>
      </c>
    </row>
    <row r="918" spans="2:6" hidden="1">
      <c r="B918" s="113">
        <v>205</v>
      </c>
      <c r="C918" s="139" t="str">
        <f ca="1">IF(ISERROR(OFFSET('HARGA SATUAN'!$C$6,MATCH(B918,'HARGA SATUAN'!$N$7:$N$1492,0),0)),"",OFFSET('HARGA SATUAN'!$C$6,MATCH(B918,'HARGA SATUAN'!$N$7:$N$1492,0),0))</f>
        <v/>
      </c>
      <c r="D918" s="139">
        <f ca="1">SUMIFS(RAB!$F$14:$F$80,RAB!$C$14:$C$80,C918)</f>
        <v>0</v>
      </c>
      <c r="E918" s="26">
        <f t="shared" ca="1" si="36"/>
        <v>0</v>
      </c>
      <c r="F918" s="26">
        <f ca="1">IF(D918=0,0,SUM($E$713:E918))</f>
        <v>0</v>
      </c>
    </row>
    <row r="919" spans="2:6" hidden="1">
      <c r="B919" s="113">
        <v>206</v>
      </c>
      <c r="C919" s="139" t="str">
        <f ca="1">IF(ISERROR(OFFSET('HARGA SATUAN'!$C$6,MATCH(B919,'HARGA SATUAN'!$N$7:$N$1492,0),0)),"",OFFSET('HARGA SATUAN'!$C$6,MATCH(B919,'HARGA SATUAN'!$N$7:$N$1492,0),0))</f>
        <v/>
      </c>
      <c r="D919" s="139">
        <f ca="1">SUMIFS(RAB!$F$14:$F$80,RAB!$C$14:$C$80,C919)</f>
        <v>0</v>
      </c>
      <c r="E919" s="26">
        <f t="shared" ca="1" si="36"/>
        <v>0</v>
      </c>
      <c r="F919" s="26">
        <f ca="1">IF(D919=0,0,SUM($E$713:E919))</f>
        <v>0</v>
      </c>
    </row>
    <row r="920" spans="2:6" hidden="1">
      <c r="B920" s="113">
        <v>207</v>
      </c>
      <c r="C920" s="139" t="str">
        <f ca="1">IF(ISERROR(OFFSET('HARGA SATUAN'!$C$6,MATCH(B920,'HARGA SATUAN'!$N$7:$N$1492,0),0)),"",OFFSET('HARGA SATUAN'!$C$6,MATCH(B920,'HARGA SATUAN'!$N$7:$N$1492,0),0))</f>
        <v/>
      </c>
      <c r="D920" s="139">
        <f ca="1">SUMIFS(RAB!$F$14:$F$80,RAB!$C$14:$C$80,C920)</f>
        <v>0</v>
      </c>
      <c r="E920" s="26">
        <f t="shared" ca="1" si="36"/>
        <v>0</v>
      </c>
      <c r="F920" s="26">
        <f ca="1">IF(D920=0,0,SUM($E$713:E920))</f>
        <v>0</v>
      </c>
    </row>
    <row r="921" spans="2:6" hidden="1">
      <c r="B921" s="113">
        <v>208</v>
      </c>
      <c r="C921" s="139" t="str">
        <f ca="1">IF(ISERROR(OFFSET('HARGA SATUAN'!$C$6,MATCH(B921,'HARGA SATUAN'!$N$7:$N$1492,0),0)),"",OFFSET('HARGA SATUAN'!$C$6,MATCH(B921,'HARGA SATUAN'!$N$7:$N$1492,0),0))</f>
        <v/>
      </c>
      <c r="D921" s="139">
        <f ca="1">SUMIFS(RAB!$F$14:$F$80,RAB!$C$14:$C$80,C921)</f>
        <v>0</v>
      </c>
      <c r="E921" s="26">
        <f t="shared" ca="1" si="36"/>
        <v>0</v>
      </c>
      <c r="F921" s="26">
        <f ca="1">IF(D921=0,0,SUM($E$713:E921))</f>
        <v>0</v>
      </c>
    </row>
    <row r="922" spans="2:6" hidden="1">
      <c r="B922" s="113">
        <v>209</v>
      </c>
      <c r="C922" s="139" t="str">
        <f ca="1">IF(ISERROR(OFFSET('HARGA SATUAN'!$C$6,MATCH(B922,'HARGA SATUAN'!$N$7:$N$1492,0),0)),"",OFFSET('HARGA SATUAN'!$C$6,MATCH(B922,'HARGA SATUAN'!$N$7:$N$1492,0),0))</f>
        <v/>
      </c>
      <c r="D922" s="139">
        <f ca="1">SUMIFS(RAB!$F$14:$F$80,RAB!$C$14:$C$80,C922)</f>
        <v>0</v>
      </c>
      <c r="E922" s="26">
        <f t="shared" ca="1" si="36"/>
        <v>0</v>
      </c>
      <c r="F922" s="26">
        <f ca="1">IF(D922=0,0,SUM($E$713:E922))</f>
        <v>0</v>
      </c>
    </row>
    <row r="923" spans="2:6" hidden="1">
      <c r="B923" s="113">
        <v>210</v>
      </c>
      <c r="C923" s="139" t="str">
        <f ca="1">IF(ISERROR(OFFSET('HARGA SATUAN'!$C$6,MATCH(B923,'HARGA SATUAN'!$N$7:$N$1492,0),0)),"",OFFSET('HARGA SATUAN'!$C$6,MATCH(B923,'HARGA SATUAN'!$N$7:$N$1492,0),0))</f>
        <v/>
      </c>
      <c r="D923" s="139">
        <f ca="1">SUMIFS(RAB!$F$14:$F$80,RAB!$C$14:$C$80,C923)</f>
        <v>0</v>
      </c>
      <c r="E923" s="26">
        <f t="shared" ca="1" si="36"/>
        <v>0</v>
      </c>
      <c r="F923" s="26">
        <f ca="1">IF(D923=0,0,SUM($E$713:E923))</f>
        <v>0</v>
      </c>
    </row>
    <row r="924" spans="2:6" hidden="1">
      <c r="B924" s="113">
        <v>211</v>
      </c>
      <c r="C924" s="139" t="str">
        <f ca="1">IF(ISERROR(OFFSET('HARGA SATUAN'!$C$6,MATCH(B924,'HARGA SATUAN'!$N$7:$N$1492,0),0)),"",OFFSET('HARGA SATUAN'!$C$6,MATCH(B924,'HARGA SATUAN'!$N$7:$N$1492,0),0))</f>
        <v/>
      </c>
      <c r="D924" s="139">
        <f ca="1">SUMIFS(RAB!$F$14:$F$80,RAB!$C$14:$C$80,C924)</f>
        <v>0</v>
      </c>
      <c r="E924" s="26">
        <f t="shared" ca="1" si="36"/>
        <v>0</v>
      </c>
      <c r="F924" s="26">
        <f ca="1">IF(D924=0,0,SUM($E$713:E924))</f>
        <v>0</v>
      </c>
    </row>
    <row r="925" spans="2:6" hidden="1">
      <c r="B925" s="113">
        <v>212</v>
      </c>
      <c r="C925" s="139" t="str">
        <f ca="1">IF(ISERROR(OFFSET('HARGA SATUAN'!$C$6,MATCH(B925,'HARGA SATUAN'!$N$7:$N$1492,0),0)),"",OFFSET('HARGA SATUAN'!$C$6,MATCH(B925,'HARGA SATUAN'!$N$7:$N$1492,0),0))</f>
        <v/>
      </c>
      <c r="D925" s="139">
        <f ca="1">SUMIFS(RAB!$F$14:$F$80,RAB!$C$14:$C$80,C925)</f>
        <v>0</v>
      </c>
      <c r="E925" s="26">
        <f t="shared" ca="1" si="36"/>
        <v>0</v>
      </c>
      <c r="F925" s="26">
        <f ca="1">IF(D925=0,0,SUM($E$713:E925))</f>
        <v>0</v>
      </c>
    </row>
    <row r="926" spans="2:6" hidden="1">
      <c r="B926" s="113">
        <v>213</v>
      </c>
      <c r="C926" s="139" t="str">
        <f ca="1">IF(ISERROR(OFFSET('HARGA SATUAN'!$C$6,MATCH(B926,'HARGA SATUAN'!$N$7:$N$1492,0),0)),"",OFFSET('HARGA SATUAN'!$C$6,MATCH(B926,'HARGA SATUAN'!$N$7:$N$1492,0),0))</f>
        <v/>
      </c>
      <c r="D926" s="139">
        <f ca="1">SUMIFS(RAB!$F$14:$F$80,RAB!$C$14:$C$80,C926)</f>
        <v>0</v>
      </c>
      <c r="E926" s="26">
        <f t="shared" ca="1" si="36"/>
        <v>0</v>
      </c>
      <c r="F926" s="26">
        <f ca="1">IF(D926=0,0,SUM($E$713:E926))</f>
        <v>0</v>
      </c>
    </row>
    <row r="927" spans="2:6" hidden="1">
      <c r="B927" s="113">
        <v>214</v>
      </c>
      <c r="C927" s="139" t="str">
        <f ca="1">IF(ISERROR(OFFSET('HARGA SATUAN'!$C$6,MATCH(B927,'HARGA SATUAN'!$N$7:$N$1492,0),0)),"",OFFSET('HARGA SATUAN'!$C$6,MATCH(B927,'HARGA SATUAN'!$N$7:$N$1492,0),0))</f>
        <v/>
      </c>
      <c r="D927" s="139">
        <f ca="1">SUMIFS(RAB!$F$14:$F$80,RAB!$C$14:$C$80,C927)</f>
        <v>0</v>
      </c>
      <c r="E927" s="26">
        <f t="shared" ca="1" si="36"/>
        <v>0</v>
      </c>
      <c r="F927" s="26">
        <f ca="1">IF(D927=0,0,SUM($E$713:E927))</f>
        <v>0</v>
      </c>
    </row>
    <row r="928" spans="2:6" hidden="1">
      <c r="B928" s="113">
        <v>215</v>
      </c>
      <c r="C928" s="139" t="str">
        <f ca="1">IF(ISERROR(OFFSET('HARGA SATUAN'!$C$6,MATCH(B928,'HARGA SATUAN'!$N$7:$N$1492,0),0)),"",OFFSET('HARGA SATUAN'!$C$6,MATCH(B928,'HARGA SATUAN'!$N$7:$N$1492,0),0))</f>
        <v/>
      </c>
      <c r="D928" s="139">
        <f ca="1">SUMIFS(RAB!$F$14:$F$80,RAB!$C$14:$C$80,C928)</f>
        <v>0</v>
      </c>
      <c r="E928" s="26">
        <f t="shared" ca="1" si="36"/>
        <v>0</v>
      </c>
      <c r="F928" s="26">
        <f ca="1">IF(D928=0,0,SUM($E$713:E928))</f>
        <v>0</v>
      </c>
    </row>
    <row r="929" spans="2:6" hidden="1">
      <c r="B929" s="113">
        <v>216</v>
      </c>
      <c r="C929" s="139" t="str">
        <f ca="1">IF(ISERROR(OFFSET('HARGA SATUAN'!$C$6,MATCH(B929,'HARGA SATUAN'!$N$7:$N$1492,0),0)),"",OFFSET('HARGA SATUAN'!$C$6,MATCH(B929,'HARGA SATUAN'!$N$7:$N$1492,0),0))</f>
        <v/>
      </c>
      <c r="D929" s="139">
        <f ca="1">SUMIFS(RAB!$F$14:$F$80,RAB!$C$14:$C$80,C929)</f>
        <v>0</v>
      </c>
      <c r="E929" s="26">
        <f t="shared" ca="1" si="36"/>
        <v>0</v>
      </c>
      <c r="F929" s="26">
        <f ca="1">IF(D929=0,0,SUM($E$713:E929))</f>
        <v>0</v>
      </c>
    </row>
    <row r="930" spans="2:6" hidden="1">
      <c r="B930" s="113">
        <v>217</v>
      </c>
      <c r="C930" s="139" t="str">
        <f ca="1">IF(ISERROR(OFFSET('HARGA SATUAN'!$C$6,MATCH(B930,'HARGA SATUAN'!$N$7:$N$1492,0),0)),"",OFFSET('HARGA SATUAN'!$C$6,MATCH(B930,'HARGA SATUAN'!$N$7:$N$1492,0),0))</f>
        <v/>
      </c>
      <c r="D930" s="139">
        <f ca="1">SUMIFS(RAB!$F$14:$F$80,RAB!$C$14:$C$80,C930)</f>
        <v>0</v>
      </c>
      <c r="E930" s="26">
        <f t="shared" ca="1" si="36"/>
        <v>0</v>
      </c>
      <c r="F930" s="26">
        <f ca="1">IF(D930=0,0,SUM($E$713:E930))</f>
        <v>0</v>
      </c>
    </row>
    <row r="931" spans="2:6" hidden="1">
      <c r="B931" s="113">
        <v>218</v>
      </c>
      <c r="C931" s="139" t="str">
        <f ca="1">IF(ISERROR(OFFSET('HARGA SATUAN'!$C$6,MATCH(B931,'HARGA SATUAN'!$N$7:$N$1492,0),0)),"",OFFSET('HARGA SATUAN'!$C$6,MATCH(B931,'HARGA SATUAN'!$N$7:$N$1492,0),0))</f>
        <v/>
      </c>
      <c r="D931" s="139">
        <f ca="1">SUMIFS(RAB!$F$14:$F$80,RAB!$C$14:$C$80,C931)</f>
        <v>0</v>
      </c>
      <c r="E931" s="26">
        <f t="shared" ca="1" si="36"/>
        <v>0</v>
      </c>
      <c r="F931" s="26">
        <f ca="1">IF(D931=0,0,SUM($E$713:E931))</f>
        <v>0</v>
      </c>
    </row>
    <row r="932" spans="2:6" hidden="1">
      <c r="B932" s="113">
        <v>219</v>
      </c>
      <c r="C932" s="139" t="str">
        <f ca="1">IF(ISERROR(OFFSET('HARGA SATUAN'!$C$6,MATCH(B932,'HARGA SATUAN'!$N$7:$N$1492,0),0)),"",OFFSET('HARGA SATUAN'!$C$6,MATCH(B932,'HARGA SATUAN'!$N$7:$N$1492,0),0))</f>
        <v/>
      </c>
      <c r="D932" s="139">
        <f ca="1">SUMIFS(RAB!$F$14:$F$80,RAB!$C$14:$C$80,C932)</f>
        <v>0</v>
      </c>
      <c r="E932" s="26">
        <f t="shared" ca="1" si="36"/>
        <v>0</v>
      </c>
      <c r="F932" s="26">
        <f ca="1">IF(D932=0,0,SUM($E$713:E932))</f>
        <v>0</v>
      </c>
    </row>
    <row r="933" spans="2:6" hidden="1">
      <c r="B933" s="113">
        <v>220</v>
      </c>
      <c r="C933" s="139" t="str">
        <f ca="1">IF(ISERROR(OFFSET('HARGA SATUAN'!$C$6,MATCH(B933,'HARGA SATUAN'!$N$7:$N$1492,0),0)),"",OFFSET('HARGA SATUAN'!$C$6,MATCH(B933,'HARGA SATUAN'!$N$7:$N$1492,0),0))</f>
        <v/>
      </c>
      <c r="D933" s="139">
        <f ca="1">SUMIFS(RAB!$F$14:$F$80,RAB!$C$14:$C$80,C933)</f>
        <v>0</v>
      </c>
      <c r="E933" s="26">
        <f t="shared" ca="1" si="36"/>
        <v>0</v>
      </c>
      <c r="F933" s="26">
        <f ca="1">IF(D933=0,0,SUM($E$713:E933))</f>
        <v>0</v>
      </c>
    </row>
    <row r="934" spans="2:6" hidden="1">
      <c r="B934" s="113">
        <v>221</v>
      </c>
      <c r="C934" s="139" t="str">
        <f ca="1">IF(ISERROR(OFFSET('HARGA SATUAN'!$C$6,MATCH(B934,'HARGA SATUAN'!$N$7:$N$1492,0),0)),"",OFFSET('HARGA SATUAN'!$C$6,MATCH(B934,'HARGA SATUAN'!$N$7:$N$1492,0),0))</f>
        <v/>
      </c>
      <c r="D934" s="139">
        <f ca="1">SUMIFS(RAB!$F$14:$F$80,RAB!$C$14:$C$80,C934)</f>
        <v>0</v>
      </c>
      <c r="E934" s="26">
        <f t="shared" ca="1" si="36"/>
        <v>0</v>
      </c>
      <c r="F934" s="26">
        <f ca="1">IF(D934=0,0,SUM($E$713:E934))</f>
        <v>0</v>
      </c>
    </row>
    <row r="935" spans="2:6" hidden="1">
      <c r="B935" s="113">
        <v>222</v>
      </c>
      <c r="C935" s="139" t="str">
        <f ca="1">IF(ISERROR(OFFSET('HARGA SATUAN'!$C$6,MATCH(B935,'HARGA SATUAN'!$N$7:$N$1492,0),0)),"",OFFSET('HARGA SATUAN'!$C$6,MATCH(B935,'HARGA SATUAN'!$N$7:$N$1492,0),0))</f>
        <v/>
      </c>
      <c r="D935" s="139">
        <f ca="1">SUMIFS(RAB!$F$14:$F$80,RAB!$C$14:$C$80,C935)</f>
        <v>0</v>
      </c>
      <c r="E935" s="26">
        <f t="shared" ca="1" si="36"/>
        <v>0</v>
      </c>
      <c r="F935" s="26">
        <f ca="1">IF(D935=0,0,SUM($E$713:E935))</f>
        <v>0</v>
      </c>
    </row>
    <row r="936" spans="2:6" hidden="1">
      <c r="B936" s="113">
        <v>223</v>
      </c>
      <c r="C936" s="139" t="str">
        <f ca="1">IF(ISERROR(OFFSET('HARGA SATUAN'!$C$6,MATCH(B936,'HARGA SATUAN'!$N$7:$N$1492,0),0)),"",OFFSET('HARGA SATUAN'!$C$6,MATCH(B936,'HARGA SATUAN'!$N$7:$N$1492,0),0))</f>
        <v/>
      </c>
      <c r="D936" s="139">
        <f ca="1">SUMIFS(RAB!$F$14:$F$80,RAB!$C$14:$C$80,C936)</f>
        <v>0</v>
      </c>
      <c r="E936" s="26">
        <f t="shared" ca="1" si="36"/>
        <v>0</v>
      </c>
      <c r="F936" s="26">
        <f ca="1">IF(D936=0,0,SUM($E$713:E936))</f>
        <v>0</v>
      </c>
    </row>
    <row r="937" spans="2:6" hidden="1">
      <c r="B937" s="113">
        <v>224</v>
      </c>
      <c r="C937" s="139" t="str">
        <f ca="1">IF(ISERROR(OFFSET('HARGA SATUAN'!$C$6,MATCH(B937,'HARGA SATUAN'!$N$7:$N$1492,0),0)),"",OFFSET('HARGA SATUAN'!$C$6,MATCH(B937,'HARGA SATUAN'!$N$7:$N$1492,0),0))</f>
        <v/>
      </c>
      <c r="D937" s="139">
        <f ca="1">SUMIFS(RAB!$F$14:$F$80,RAB!$C$14:$C$80,C937)</f>
        <v>0</v>
      </c>
      <c r="E937" s="26">
        <f t="shared" ca="1" si="36"/>
        <v>0</v>
      </c>
      <c r="F937" s="26">
        <f ca="1">IF(D937=0,0,SUM($E$713:E937))</f>
        <v>0</v>
      </c>
    </row>
    <row r="938" spans="2:6" hidden="1">
      <c r="B938" s="113">
        <v>225</v>
      </c>
      <c r="C938" s="139" t="str">
        <f ca="1">IF(ISERROR(OFFSET('HARGA SATUAN'!$C$6,MATCH(B938,'HARGA SATUAN'!$N$7:$N$1492,0),0)),"",OFFSET('HARGA SATUAN'!$C$6,MATCH(B938,'HARGA SATUAN'!$N$7:$N$1492,0),0))</f>
        <v/>
      </c>
      <c r="D938" s="139">
        <f ca="1">SUMIFS(RAB!$F$14:$F$80,RAB!$C$14:$C$80,C938)</f>
        <v>0</v>
      </c>
      <c r="E938" s="26">
        <f t="shared" ca="1" si="36"/>
        <v>0</v>
      </c>
      <c r="F938" s="26">
        <f ca="1">IF(D938=0,0,SUM($E$713:E938))</f>
        <v>0</v>
      </c>
    </row>
    <row r="939" spans="2:6" hidden="1">
      <c r="B939" s="113">
        <v>226</v>
      </c>
      <c r="C939" s="139" t="str">
        <f ca="1">IF(ISERROR(OFFSET('HARGA SATUAN'!$C$6,MATCH(B939,'HARGA SATUAN'!$N$7:$N$1492,0),0)),"",OFFSET('HARGA SATUAN'!$C$6,MATCH(B939,'HARGA SATUAN'!$N$7:$N$1492,0),0))</f>
        <v/>
      </c>
      <c r="D939" s="139">
        <f ca="1">SUMIFS(RAB!$F$14:$F$80,RAB!$C$14:$C$80,C939)</f>
        <v>0</v>
      </c>
      <c r="E939" s="26">
        <f t="shared" ca="1" si="36"/>
        <v>0</v>
      </c>
      <c r="F939" s="26">
        <f ca="1">IF(D939=0,0,SUM($E$713:E939))</f>
        <v>0</v>
      </c>
    </row>
    <row r="940" spans="2:6" hidden="1">
      <c r="B940" s="113">
        <v>227</v>
      </c>
      <c r="C940" s="139" t="str">
        <f ca="1">IF(ISERROR(OFFSET('HARGA SATUAN'!$C$6,MATCH(B940,'HARGA SATUAN'!$N$7:$N$1492,0),0)),"",OFFSET('HARGA SATUAN'!$C$6,MATCH(B940,'HARGA SATUAN'!$N$7:$N$1492,0),0))</f>
        <v/>
      </c>
      <c r="D940" s="139">
        <f ca="1">SUMIFS(RAB!$F$14:$F$80,RAB!$C$14:$C$80,C940)</f>
        <v>0</v>
      </c>
      <c r="E940" s="26">
        <f t="shared" ca="1" si="36"/>
        <v>0</v>
      </c>
      <c r="F940" s="26">
        <f ca="1">IF(D940=0,0,SUM($E$713:E940))</f>
        <v>0</v>
      </c>
    </row>
    <row r="941" spans="2:6" hidden="1">
      <c r="B941" s="113">
        <v>228</v>
      </c>
      <c r="C941" s="139" t="str">
        <f ca="1">IF(ISERROR(OFFSET('HARGA SATUAN'!$C$6,MATCH(B941,'HARGA SATUAN'!$N$7:$N$1492,0),0)),"",OFFSET('HARGA SATUAN'!$C$6,MATCH(B941,'HARGA SATUAN'!$N$7:$N$1492,0),0))</f>
        <v/>
      </c>
      <c r="D941" s="139">
        <f ca="1">SUMIFS(RAB!$F$14:$F$80,RAB!$C$14:$C$80,C941)</f>
        <v>0</v>
      </c>
      <c r="E941" s="26">
        <f t="shared" ca="1" si="36"/>
        <v>0</v>
      </c>
      <c r="F941" s="26">
        <f ca="1">IF(D941=0,0,SUM($E$713:E941))</f>
        <v>0</v>
      </c>
    </row>
    <row r="942" spans="2:6" hidden="1">
      <c r="B942" s="113">
        <v>229</v>
      </c>
      <c r="C942" s="139" t="str">
        <f ca="1">IF(ISERROR(OFFSET('HARGA SATUAN'!$C$6,MATCH(B942,'HARGA SATUAN'!$N$7:$N$1492,0),0)),"",OFFSET('HARGA SATUAN'!$C$6,MATCH(B942,'HARGA SATUAN'!$N$7:$N$1492,0),0))</f>
        <v/>
      </c>
      <c r="D942" s="139">
        <f ca="1">SUMIFS(RAB!$F$14:$F$80,RAB!$C$14:$C$80,C942)</f>
        <v>0</v>
      </c>
      <c r="E942" s="26">
        <f t="shared" ca="1" si="36"/>
        <v>0</v>
      </c>
      <c r="F942" s="26">
        <f ca="1">IF(D942=0,0,SUM($E$713:E942))</f>
        <v>0</v>
      </c>
    </row>
    <row r="943" spans="2:6" hidden="1">
      <c r="B943" s="113">
        <v>230</v>
      </c>
      <c r="C943" s="139" t="str">
        <f ca="1">IF(ISERROR(OFFSET('HARGA SATUAN'!$C$6,MATCH(B943,'HARGA SATUAN'!$N$7:$N$1492,0),0)),"",OFFSET('HARGA SATUAN'!$C$6,MATCH(B943,'HARGA SATUAN'!$N$7:$N$1492,0),0))</f>
        <v/>
      </c>
      <c r="D943" s="139">
        <f ca="1">SUMIFS(RAB!$F$14:$F$80,RAB!$C$14:$C$80,C943)</f>
        <v>0</v>
      </c>
      <c r="E943" s="26">
        <f t="shared" ca="1" si="36"/>
        <v>0</v>
      </c>
      <c r="F943" s="26">
        <f ca="1">IF(D943=0,0,SUM($E$713:E943))</f>
        <v>0</v>
      </c>
    </row>
    <row r="944" spans="2:6" hidden="1">
      <c r="B944" s="113">
        <v>231</v>
      </c>
      <c r="C944" s="139" t="str">
        <f ca="1">IF(ISERROR(OFFSET('HARGA SATUAN'!$C$6,MATCH(B944,'HARGA SATUAN'!$N$7:$N$1492,0),0)),"",OFFSET('HARGA SATUAN'!$C$6,MATCH(B944,'HARGA SATUAN'!$N$7:$N$1492,0),0))</f>
        <v/>
      </c>
      <c r="D944" s="139">
        <f ca="1">SUMIFS(RAB!$F$14:$F$80,RAB!$C$14:$C$80,C944)</f>
        <v>0</v>
      </c>
      <c r="E944" s="26">
        <f t="shared" ca="1" si="36"/>
        <v>0</v>
      </c>
      <c r="F944" s="26">
        <f ca="1">IF(D944=0,0,SUM($E$713:E944))</f>
        <v>0</v>
      </c>
    </row>
    <row r="945" spans="2:6" hidden="1">
      <c r="B945" s="113">
        <v>232</v>
      </c>
      <c r="C945" s="139" t="str">
        <f ca="1">IF(ISERROR(OFFSET('HARGA SATUAN'!$C$6,MATCH(B945,'HARGA SATUAN'!$N$7:$N$1492,0),0)),"",OFFSET('HARGA SATUAN'!$C$6,MATCH(B945,'HARGA SATUAN'!$N$7:$N$1492,0),0))</f>
        <v/>
      </c>
      <c r="D945" s="139">
        <f ca="1">SUMIFS(RAB!$F$14:$F$80,RAB!$C$14:$C$80,C945)</f>
        <v>0</v>
      </c>
      <c r="E945" s="26">
        <f t="shared" ca="1" si="36"/>
        <v>0</v>
      </c>
      <c r="F945" s="26">
        <f ca="1">IF(D945=0,0,SUM($E$713:E945))</f>
        <v>0</v>
      </c>
    </row>
    <row r="946" spans="2:6" hidden="1">
      <c r="B946" s="113">
        <v>233</v>
      </c>
      <c r="C946" s="139" t="str">
        <f ca="1">IF(ISERROR(OFFSET('HARGA SATUAN'!$C$6,MATCH(B946,'HARGA SATUAN'!$N$7:$N$1492,0),0)),"",OFFSET('HARGA SATUAN'!$C$6,MATCH(B946,'HARGA SATUAN'!$N$7:$N$1492,0),0))</f>
        <v/>
      </c>
      <c r="D946" s="139">
        <f ca="1">SUMIFS(RAB!$F$14:$F$80,RAB!$C$14:$C$80,C946)</f>
        <v>0</v>
      </c>
      <c r="E946" s="26">
        <f t="shared" ca="1" si="36"/>
        <v>0</v>
      </c>
      <c r="F946" s="26">
        <f ca="1">IF(D946=0,0,SUM($E$713:E946))</f>
        <v>0</v>
      </c>
    </row>
    <row r="947" spans="2:6" hidden="1">
      <c r="B947" s="113">
        <v>234</v>
      </c>
      <c r="C947" s="139" t="str">
        <f ca="1">IF(ISERROR(OFFSET('HARGA SATUAN'!$C$6,MATCH(B947,'HARGA SATUAN'!$N$7:$N$1492,0),0)),"",OFFSET('HARGA SATUAN'!$C$6,MATCH(B947,'HARGA SATUAN'!$N$7:$N$1492,0),0))</f>
        <v/>
      </c>
      <c r="D947" s="139">
        <f ca="1">SUMIFS(RAB!$F$14:$F$80,RAB!$C$14:$C$80,C947)</f>
        <v>0</v>
      </c>
      <c r="E947" s="26">
        <f t="shared" ca="1" si="36"/>
        <v>0</v>
      </c>
      <c r="F947" s="26">
        <f ca="1">IF(D947=0,0,SUM($E$713:E947))</f>
        <v>0</v>
      </c>
    </row>
    <row r="948" spans="2:6" hidden="1">
      <c r="B948" s="113">
        <v>235</v>
      </c>
      <c r="C948" s="139" t="str">
        <f ca="1">IF(ISERROR(OFFSET('HARGA SATUAN'!$C$6,MATCH(B948,'HARGA SATUAN'!$N$7:$N$1492,0),0)),"",OFFSET('HARGA SATUAN'!$C$6,MATCH(B948,'HARGA SATUAN'!$N$7:$N$1492,0),0))</f>
        <v/>
      </c>
      <c r="D948" s="139">
        <f ca="1">SUMIFS(RAB!$F$14:$F$80,RAB!$C$14:$C$80,C948)</f>
        <v>0</v>
      </c>
      <c r="E948" s="26">
        <f t="shared" ca="1" si="36"/>
        <v>0</v>
      </c>
      <c r="F948" s="26">
        <f ca="1">IF(D948=0,0,SUM($E$713:E948))</f>
        <v>0</v>
      </c>
    </row>
    <row r="949" spans="2:6" hidden="1">
      <c r="B949" s="113">
        <v>236</v>
      </c>
      <c r="C949" s="139" t="str">
        <f ca="1">IF(ISERROR(OFFSET('HARGA SATUAN'!$C$6,MATCH(B949,'HARGA SATUAN'!$N$7:$N$1492,0),0)),"",OFFSET('HARGA SATUAN'!$C$6,MATCH(B949,'HARGA SATUAN'!$N$7:$N$1492,0),0))</f>
        <v/>
      </c>
      <c r="D949" s="139">
        <f ca="1">SUMIFS(RAB!$F$14:$F$80,RAB!$C$14:$C$80,C949)</f>
        <v>0</v>
      </c>
      <c r="E949" s="26">
        <f t="shared" ca="1" si="36"/>
        <v>0</v>
      </c>
      <c r="F949" s="26">
        <f ca="1">IF(D949=0,0,SUM($E$713:E949))</f>
        <v>0</v>
      </c>
    </row>
    <row r="950" spans="2:6" hidden="1">
      <c r="B950" s="113">
        <v>237</v>
      </c>
      <c r="C950" s="139" t="str">
        <f ca="1">IF(ISERROR(OFFSET('HARGA SATUAN'!$C$6,MATCH(B950,'HARGA SATUAN'!$N$7:$N$1492,0),0)),"",OFFSET('HARGA SATUAN'!$C$6,MATCH(B950,'HARGA SATUAN'!$N$7:$N$1492,0),0))</f>
        <v/>
      </c>
      <c r="D950" s="139">
        <f ca="1">SUMIFS(RAB!$F$14:$F$80,RAB!$C$14:$C$80,C950)</f>
        <v>0</v>
      </c>
      <c r="E950" s="26">
        <f t="shared" ca="1" si="36"/>
        <v>0</v>
      </c>
      <c r="F950" s="26">
        <f ca="1">IF(D950=0,0,SUM($E$713:E950))</f>
        <v>0</v>
      </c>
    </row>
    <row r="951" spans="2:6" hidden="1">
      <c r="B951" s="113">
        <v>238</v>
      </c>
      <c r="C951" s="139" t="str">
        <f ca="1">IF(ISERROR(OFFSET('HARGA SATUAN'!$C$6,MATCH(B951,'HARGA SATUAN'!$N$7:$N$1492,0),0)),"",OFFSET('HARGA SATUAN'!$C$6,MATCH(B951,'HARGA SATUAN'!$N$7:$N$1492,0),0))</f>
        <v/>
      </c>
      <c r="D951" s="139">
        <f ca="1">SUMIFS(RAB!$F$14:$F$80,RAB!$C$14:$C$80,C951)</f>
        <v>0</v>
      </c>
      <c r="E951" s="26">
        <f t="shared" ca="1" si="36"/>
        <v>0</v>
      </c>
      <c r="F951" s="26">
        <f ca="1">IF(D951=0,0,SUM($E$713:E951))</f>
        <v>0</v>
      </c>
    </row>
    <row r="952" spans="2:6" hidden="1">
      <c r="B952" s="113">
        <v>239</v>
      </c>
      <c r="C952" s="139" t="str">
        <f ca="1">IF(ISERROR(OFFSET('HARGA SATUAN'!$C$6,MATCH(B952,'HARGA SATUAN'!$N$7:$N$1492,0),0)),"",OFFSET('HARGA SATUAN'!$C$6,MATCH(B952,'HARGA SATUAN'!$N$7:$N$1492,0),0))</f>
        <v/>
      </c>
      <c r="D952" s="139">
        <f ca="1">SUMIFS(RAB!$F$14:$F$80,RAB!$C$14:$C$80,C952)</f>
        <v>0</v>
      </c>
      <c r="E952" s="26">
        <f t="shared" ca="1" si="36"/>
        <v>0</v>
      </c>
      <c r="F952" s="26">
        <f ca="1">IF(D952=0,0,SUM($E$713:E952))</f>
        <v>0</v>
      </c>
    </row>
    <row r="953" spans="2:6" hidden="1">
      <c r="B953" s="113">
        <v>240</v>
      </c>
      <c r="C953" s="139" t="str">
        <f ca="1">IF(ISERROR(OFFSET('HARGA SATUAN'!$C$6,MATCH(B953,'HARGA SATUAN'!$N$7:$N$1492,0),0)),"",OFFSET('HARGA SATUAN'!$C$6,MATCH(B953,'HARGA SATUAN'!$N$7:$N$1492,0),0))</f>
        <v/>
      </c>
      <c r="D953" s="139">
        <f ca="1">SUMIFS(RAB!$F$14:$F$80,RAB!$C$14:$C$80,C953)</f>
        <v>0</v>
      </c>
      <c r="E953" s="26">
        <f t="shared" ca="1" si="36"/>
        <v>0</v>
      </c>
      <c r="F953" s="26">
        <f ca="1">IF(D953=0,0,SUM($E$713:E953))</f>
        <v>0</v>
      </c>
    </row>
    <row r="954" spans="2:6" hidden="1">
      <c r="B954" s="113">
        <v>241</v>
      </c>
      <c r="C954" s="139" t="str">
        <f ca="1">IF(ISERROR(OFFSET('HARGA SATUAN'!$C$6,MATCH(B954,'HARGA SATUAN'!$N$7:$N$1492,0),0)),"",OFFSET('HARGA SATUAN'!$C$6,MATCH(B954,'HARGA SATUAN'!$N$7:$N$1492,0),0))</f>
        <v/>
      </c>
      <c r="D954" s="139">
        <f ca="1">SUMIFS(RAB!$F$14:$F$80,RAB!$C$14:$C$80,C954)</f>
        <v>0</v>
      </c>
      <c r="E954" s="26">
        <f t="shared" ca="1" si="36"/>
        <v>0</v>
      </c>
      <c r="F954" s="26">
        <f ca="1">IF(D954=0,0,SUM($E$713:E954))</f>
        <v>0</v>
      </c>
    </row>
    <row r="955" spans="2:6" hidden="1">
      <c r="B955" s="113">
        <v>242</v>
      </c>
      <c r="C955" s="139" t="str">
        <f ca="1">IF(ISERROR(OFFSET('HARGA SATUAN'!$C$6,MATCH(B955,'HARGA SATUAN'!$N$7:$N$1492,0),0)),"",OFFSET('HARGA SATUAN'!$C$6,MATCH(B955,'HARGA SATUAN'!$N$7:$N$1492,0),0))</f>
        <v/>
      </c>
      <c r="D955" s="139">
        <f ca="1">SUMIFS(RAB!$F$14:$F$80,RAB!$C$14:$C$80,C955)</f>
        <v>0</v>
      </c>
      <c r="E955" s="26">
        <f t="shared" ca="1" si="36"/>
        <v>0</v>
      </c>
      <c r="F955" s="26">
        <f ca="1">IF(D955=0,0,SUM($E$713:E955))</f>
        <v>0</v>
      </c>
    </row>
    <row r="956" spans="2:6" hidden="1">
      <c r="B956" s="113">
        <v>243</v>
      </c>
      <c r="C956" s="139" t="str">
        <f ca="1">IF(ISERROR(OFFSET('HARGA SATUAN'!$C$6,MATCH(B956,'HARGA SATUAN'!$N$7:$N$1492,0),0)),"",OFFSET('HARGA SATUAN'!$C$6,MATCH(B956,'HARGA SATUAN'!$N$7:$N$1492,0),0))</f>
        <v/>
      </c>
      <c r="D956" s="139">
        <f ca="1">SUMIFS(RAB!$F$14:$F$80,RAB!$C$14:$C$80,C956)</f>
        <v>0</v>
      </c>
      <c r="E956" s="26">
        <f t="shared" ca="1" si="36"/>
        <v>0</v>
      </c>
      <c r="F956" s="26">
        <f ca="1">IF(D956=0,0,SUM($E$713:E956))</f>
        <v>0</v>
      </c>
    </row>
    <row r="957" spans="2:6" hidden="1">
      <c r="B957" s="113">
        <v>244</v>
      </c>
      <c r="C957" s="139" t="str">
        <f ca="1">IF(ISERROR(OFFSET('HARGA SATUAN'!$C$6,MATCH(B957,'HARGA SATUAN'!$N$7:$N$1492,0),0)),"",OFFSET('HARGA SATUAN'!$C$6,MATCH(B957,'HARGA SATUAN'!$N$7:$N$1492,0),0))</f>
        <v/>
      </c>
      <c r="D957" s="139">
        <f ca="1">SUMIFS(RAB!$F$14:$F$80,RAB!$C$14:$C$80,C957)</f>
        <v>0</v>
      </c>
      <c r="E957" s="26">
        <f t="shared" ca="1" si="36"/>
        <v>0</v>
      </c>
      <c r="F957" s="26">
        <f ca="1">IF(D957=0,0,SUM($E$713:E957))</f>
        <v>0</v>
      </c>
    </row>
    <row r="958" spans="2:6" hidden="1">
      <c r="B958" s="113">
        <v>245</v>
      </c>
      <c r="C958" s="139" t="str">
        <f ca="1">IF(ISERROR(OFFSET('HARGA SATUAN'!$C$6,MATCH(B958,'HARGA SATUAN'!$N$7:$N$1492,0),0)),"",OFFSET('HARGA SATUAN'!$C$6,MATCH(B958,'HARGA SATUAN'!$N$7:$N$1492,0),0))</f>
        <v/>
      </c>
      <c r="D958" s="139">
        <f ca="1">SUMIFS(RAB!$F$14:$F$80,RAB!$C$14:$C$80,C958)</f>
        <v>0</v>
      </c>
      <c r="E958" s="26">
        <f t="shared" ca="1" si="36"/>
        <v>0</v>
      </c>
      <c r="F958" s="26">
        <f ca="1">IF(D958=0,0,SUM($E$713:E958))</f>
        <v>0</v>
      </c>
    </row>
    <row r="959" spans="2:6" hidden="1">
      <c r="B959" s="113">
        <v>246</v>
      </c>
      <c r="C959" s="139" t="str">
        <f ca="1">IF(ISERROR(OFFSET('HARGA SATUAN'!$C$6,MATCH(B959,'HARGA SATUAN'!$N$7:$N$1492,0),0)),"",OFFSET('HARGA SATUAN'!$C$6,MATCH(B959,'HARGA SATUAN'!$N$7:$N$1492,0),0))</f>
        <v/>
      </c>
      <c r="D959" s="139">
        <f ca="1">SUMIFS(RAB!$F$14:$F$80,RAB!$C$14:$C$80,C959)</f>
        <v>0</v>
      </c>
      <c r="E959" s="26">
        <f t="shared" ca="1" si="36"/>
        <v>0</v>
      </c>
      <c r="F959" s="26">
        <f ca="1">IF(D959=0,0,SUM($E$713:E959))</f>
        <v>0</v>
      </c>
    </row>
    <row r="960" spans="2:6" hidden="1">
      <c r="B960" s="113">
        <v>247</v>
      </c>
      <c r="C960" s="139" t="str">
        <f ca="1">IF(ISERROR(OFFSET('HARGA SATUAN'!$C$6,MATCH(B960,'HARGA SATUAN'!$N$7:$N$1492,0),0)),"",OFFSET('HARGA SATUAN'!$C$6,MATCH(B960,'HARGA SATUAN'!$N$7:$N$1492,0),0))</f>
        <v/>
      </c>
      <c r="D960" s="139">
        <f ca="1">SUMIFS(RAB!$F$14:$F$80,RAB!$C$14:$C$80,C960)</f>
        <v>0</v>
      </c>
      <c r="E960" s="26">
        <f t="shared" ca="1" si="36"/>
        <v>0</v>
      </c>
      <c r="F960" s="26">
        <f ca="1">IF(D960=0,0,SUM($E$713:E960))</f>
        <v>0</v>
      </c>
    </row>
    <row r="961" spans="2:6" hidden="1">
      <c r="B961" s="113">
        <v>248</v>
      </c>
      <c r="C961" s="139" t="str">
        <f ca="1">IF(ISERROR(OFFSET('HARGA SATUAN'!$C$6,MATCH(B961,'HARGA SATUAN'!$N$7:$N$1492,0),0)),"",OFFSET('HARGA SATUAN'!$C$6,MATCH(B961,'HARGA SATUAN'!$N$7:$N$1492,0),0))</f>
        <v/>
      </c>
      <c r="D961" s="139">
        <f ca="1">SUMIFS(RAB!$F$14:$F$80,RAB!$C$14:$C$80,C961)</f>
        <v>0</v>
      </c>
      <c r="E961" s="26">
        <f t="shared" ca="1" si="36"/>
        <v>0</v>
      </c>
      <c r="F961" s="26">
        <f ca="1">IF(D961=0,0,SUM($E$713:E961))</f>
        <v>0</v>
      </c>
    </row>
    <row r="962" spans="2:6" hidden="1">
      <c r="B962" s="113">
        <v>249</v>
      </c>
      <c r="C962" s="139" t="str">
        <f ca="1">IF(ISERROR(OFFSET('HARGA SATUAN'!$C$6,MATCH(B962,'HARGA SATUAN'!$N$7:$N$1492,0),0)),"",OFFSET('HARGA SATUAN'!$C$6,MATCH(B962,'HARGA SATUAN'!$N$7:$N$1492,0),0))</f>
        <v/>
      </c>
      <c r="D962" s="139">
        <f ca="1">SUMIFS(RAB!$F$14:$F$80,RAB!$C$14:$C$80,C962)</f>
        <v>0</v>
      </c>
      <c r="E962" s="26">
        <f t="shared" ca="1" si="36"/>
        <v>0</v>
      </c>
      <c r="F962" s="26">
        <f ca="1">IF(D962=0,0,SUM($E$713:E962))</f>
        <v>0</v>
      </c>
    </row>
    <row r="963" spans="2:6" hidden="1">
      <c r="B963" s="113">
        <v>250</v>
      </c>
      <c r="C963" s="139" t="str">
        <f ca="1">IF(ISERROR(OFFSET('HARGA SATUAN'!$C$6,MATCH(B963,'HARGA SATUAN'!$N$7:$N$1492,0),0)),"",OFFSET('HARGA SATUAN'!$C$6,MATCH(B963,'HARGA SATUAN'!$N$7:$N$1492,0),0))</f>
        <v/>
      </c>
      <c r="D963" s="139">
        <f ca="1">SUMIFS(RAB!$F$14:$F$80,RAB!$C$14:$C$80,C963)</f>
        <v>0</v>
      </c>
      <c r="E963" s="26">
        <f t="shared" ca="1" si="36"/>
        <v>0</v>
      </c>
      <c r="F963" s="26">
        <f ca="1">IF(D963=0,0,SUM($E$713:E963))</f>
        <v>0</v>
      </c>
    </row>
    <row r="964" spans="2:6" hidden="1">
      <c r="B964" s="113">
        <v>251</v>
      </c>
      <c r="C964" s="139" t="str">
        <f ca="1">IF(ISERROR(OFFSET('HARGA SATUAN'!$C$6,MATCH(B964,'HARGA SATUAN'!$N$7:$N$1492,0),0)),"",OFFSET('HARGA SATUAN'!$C$6,MATCH(B964,'HARGA SATUAN'!$N$7:$N$1492,0),0))</f>
        <v/>
      </c>
      <c r="D964" s="139">
        <f ca="1">SUMIFS(RAB!$F$14:$F$80,RAB!$C$14:$C$80,C964)</f>
        <v>0</v>
      </c>
      <c r="E964" s="26">
        <f t="shared" ca="1" si="36"/>
        <v>0</v>
      </c>
      <c r="F964" s="26">
        <f ca="1">IF(D964=0,0,SUM($E$713:E964))</f>
        <v>0</v>
      </c>
    </row>
    <row r="965" spans="2:6" hidden="1">
      <c r="B965" s="113">
        <v>252</v>
      </c>
      <c r="C965" s="139" t="str">
        <f ca="1">IF(ISERROR(OFFSET('HARGA SATUAN'!$C$6,MATCH(B965,'HARGA SATUAN'!$N$7:$N$1492,0),0)),"",OFFSET('HARGA SATUAN'!$C$6,MATCH(B965,'HARGA SATUAN'!$N$7:$N$1492,0),0))</f>
        <v/>
      </c>
      <c r="D965" s="139">
        <f ca="1">SUMIFS(RAB!$F$14:$F$80,RAB!$C$14:$C$80,C965)</f>
        <v>0</v>
      </c>
      <c r="E965" s="26">
        <f t="shared" ca="1" si="36"/>
        <v>0</v>
      </c>
      <c r="F965" s="26">
        <f ca="1">IF(D965=0,0,SUM($E$713:E965))</f>
        <v>0</v>
      </c>
    </row>
    <row r="966" spans="2:6" hidden="1">
      <c r="B966" s="113">
        <v>253</v>
      </c>
      <c r="C966" s="139" t="str">
        <f ca="1">IF(ISERROR(OFFSET('HARGA SATUAN'!$C$6,MATCH(B966,'HARGA SATUAN'!$N$7:$N$1492,0),0)),"",OFFSET('HARGA SATUAN'!$C$6,MATCH(B966,'HARGA SATUAN'!$N$7:$N$1492,0),0))</f>
        <v/>
      </c>
      <c r="D966" s="139">
        <f ca="1">SUMIFS(RAB!$F$14:$F$80,RAB!$C$14:$C$80,C966)</f>
        <v>0</v>
      </c>
      <c r="E966" s="26">
        <f t="shared" ca="1" si="36"/>
        <v>0</v>
      </c>
      <c r="F966" s="26">
        <f ca="1">IF(D966=0,0,SUM($E$713:E966))</f>
        <v>0</v>
      </c>
    </row>
    <row r="967" spans="2:6" hidden="1">
      <c r="B967" s="113">
        <v>254</v>
      </c>
      <c r="C967" s="139" t="str">
        <f ca="1">IF(ISERROR(OFFSET('HARGA SATUAN'!$C$6,MATCH(B967,'HARGA SATUAN'!$N$7:$N$1492,0),0)),"",OFFSET('HARGA SATUAN'!$C$6,MATCH(B967,'HARGA SATUAN'!$N$7:$N$1492,0),0))</f>
        <v/>
      </c>
      <c r="D967" s="139">
        <f ca="1">SUMIFS(RAB!$F$14:$F$80,RAB!$C$14:$C$80,C967)</f>
        <v>0</v>
      </c>
      <c r="E967" s="26">
        <f t="shared" ca="1" si="36"/>
        <v>0</v>
      </c>
      <c r="F967" s="26">
        <f ca="1">IF(D967=0,0,SUM($E$713:E967))</f>
        <v>0</v>
      </c>
    </row>
    <row r="968" spans="2:6" hidden="1">
      <c r="B968" s="113">
        <v>255</v>
      </c>
      <c r="C968" s="139" t="str">
        <f ca="1">IF(ISERROR(OFFSET('HARGA SATUAN'!$C$6,MATCH(B968,'HARGA SATUAN'!$N$7:$N$1492,0),0)),"",OFFSET('HARGA SATUAN'!$C$6,MATCH(B968,'HARGA SATUAN'!$N$7:$N$1492,0),0))</f>
        <v/>
      </c>
      <c r="D968" s="139">
        <f ca="1">SUMIFS(RAB!$F$14:$F$80,RAB!$C$14:$C$80,C968)</f>
        <v>0</v>
      </c>
      <c r="E968" s="26">
        <f t="shared" ca="1" si="36"/>
        <v>0</v>
      </c>
      <c r="F968" s="26">
        <f ca="1">IF(D968=0,0,SUM($E$713:E968))</f>
        <v>0</v>
      </c>
    </row>
    <row r="969" spans="2:6" hidden="1">
      <c r="B969" s="113">
        <v>256</v>
      </c>
      <c r="C969" s="139" t="str">
        <f ca="1">IF(ISERROR(OFFSET('HARGA SATUAN'!$C$6,MATCH(B969,'HARGA SATUAN'!$N$7:$N$1492,0),0)),"",OFFSET('HARGA SATUAN'!$C$6,MATCH(B969,'HARGA SATUAN'!$N$7:$N$1492,0),0))</f>
        <v/>
      </c>
      <c r="D969" s="139">
        <f ca="1">SUMIFS(RAB!$F$14:$F$80,RAB!$C$14:$C$80,C969)</f>
        <v>0</v>
      </c>
      <c r="E969" s="26">
        <f t="shared" ca="1" si="36"/>
        <v>0</v>
      </c>
      <c r="F969" s="26">
        <f ca="1">IF(D969=0,0,SUM($E$713:E969))</f>
        <v>0</v>
      </c>
    </row>
    <row r="970" spans="2:6" hidden="1">
      <c r="B970" s="113">
        <v>257</v>
      </c>
      <c r="C970" s="139" t="str">
        <f ca="1">IF(ISERROR(OFFSET('HARGA SATUAN'!$C$6,MATCH(B970,'HARGA SATUAN'!$N$7:$N$1492,0),0)),"",OFFSET('HARGA SATUAN'!$C$6,MATCH(B970,'HARGA SATUAN'!$N$7:$N$1492,0),0))</f>
        <v/>
      </c>
      <c r="D970" s="139">
        <f ca="1">SUMIFS(RAB!$F$14:$F$80,RAB!$C$14:$C$80,C970)</f>
        <v>0</v>
      </c>
      <c r="E970" s="26">
        <f t="shared" ca="1" si="36"/>
        <v>0</v>
      </c>
      <c r="F970" s="26">
        <f ca="1">IF(D970=0,0,SUM($E$713:E970))</f>
        <v>0</v>
      </c>
    </row>
    <row r="971" spans="2:6" hidden="1">
      <c r="B971" s="113">
        <v>258</v>
      </c>
      <c r="C971" s="139" t="str">
        <f ca="1">IF(ISERROR(OFFSET('HARGA SATUAN'!$C$6,MATCH(B971,'HARGA SATUAN'!$N$7:$N$1492,0),0)),"",OFFSET('HARGA SATUAN'!$C$6,MATCH(B971,'HARGA SATUAN'!$N$7:$N$1492,0),0))</f>
        <v/>
      </c>
      <c r="D971" s="139">
        <f ca="1">SUMIFS(RAB!$F$14:$F$80,RAB!$C$14:$C$80,C971)</f>
        <v>0</v>
      </c>
      <c r="E971" s="26">
        <f t="shared" ref="E971:E1034" ca="1" si="37">IF(D971=0,0,1)</f>
        <v>0</v>
      </c>
      <c r="F971" s="26">
        <f ca="1">IF(D971=0,0,SUM($E$713:E971))</f>
        <v>0</v>
      </c>
    </row>
    <row r="972" spans="2:6" hidden="1">
      <c r="B972" s="113">
        <v>259</v>
      </c>
      <c r="C972" s="139" t="str">
        <f ca="1">IF(ISERROR(OFFSET('HARGA SATUAN'!$C$6,MATCH(B972,'HARGA SATUAN'!$N$7:$N$1492,0),0)),"",OFFSET('HARGA SATUAN'!$C$6,MATCH(B972,'HARGA SATUAN'!$N$7:$N$1492,0),0))</f>
        <v/>
      </c>
      <c r="D972" s="139">
        <f ca="1">SUMIFS(RAB!$F$14:$F$80,RAB!$C$14:$C$80,C972)</f>
        <v>0</v>
      </c>
      <c r="E972" s="26">
        <f t="shared" ca="1" si="37"/>
        <v>0</v>
      </c>
      <c r="F972" s="26">
        <f ca="1">IF(D972=0,0,SUM($E$713:E972))</f>
        <v>0</v>
      </c>
    </row>
    <row r="973" spans="2:6" hidden="1">
      <c r="B973" s="113">
        <v>260</v>
      </c>
      <c r="C973" s="139" t="str">
        <f ca="1">IF(ISERROR(OFFSET('HARGA SATUAN'!$C$6,MATCH(B973,'HARGA SATUAN'!$N$7:$N$1492,0),0)),"",OFFSET('HARGA SATUAN'!$C$6,MATCH(B973,'HARGA SATUAN'!$N$7:$N$1492,0),0))</f>
        <v/>
      </c>
      <c r="D973" s="139">
        <f ca="1">SUMIFS(RAB!$F$14:$F$80,RAB!$C$14:$C$80,C973)</f>
        <v>0</v>
      </c>
      <c r="E973" s="26">
        <f t="shared" ca="1" si="37"/>
        <v>0</v>
      </c>
      <c r="F973" s="26">
        <f ca="1">IF(D973=0,0,SUM($E$713:E973))</f>
        <v>0</v>
      </c>
    </row>
    <row r="974" spans="2:6" hidden="1">
      <c r="B974" s="113">
        <v>261</v>
      </c>
      <c r="C974" s="139" t="str">
        <f ca="1">IF(ISERROR(OFFSET('HARGA SATUAN'!$C$6,MATCH(B974,'HARGA SATUAN'!$N$7:$N$1492,0),0)),"",OFFSET('HARGA SATUAN'!$C$6,MATCH(B974,'HARGA SATUAN'!$N$7:$N$1492,0),0))</f>
        <v/>
      </c>
      <c r="D974" s="139">
        <f ca="1">SUMIFS(RAB!$F$14:$F$80,RAB!$C$14:$C$80,C974)</f>
        <v>0</v>
      </c>
      <c r="E974" s="26">
        <f t="shared" ca="1" si="37"/>
        <v>0</v>
      </c>
      <c r="F974" s="26">
        <f ca="1">IF(D974=0,0,SUM($E$713:E974))</f>
        <v>0</v>
      </c>
    </row>
    <row r="975" spans="2:6" hidden="1">
      <c r="B975" s="113">
        <v>262</v>
      </c>
      <c r="C975" s="139" t="str">
        <f ca="1">IF(ISERROR(OFFSET('HARGA SATUAN'!$C$6,MATCH(B975,'HARGA SATUAN'!$N$7:$N$1492,0),0)),"",OFFSET('HARGA SATUAN'!$C$6,MATCH(B975,'HARGA SATUAN'!$N$7:$N$1492,0),0))</f>
        <v/>
      </c>
      <c r="D975" s="139">
        <f ca="1">SUMIFS(RAB!$F$14:$F$80,RAB!$C$14:$C$80,C975)</f>
        <v>0</v>
      </c>
      <c r="E975" s="26">
        <f t="shared" ca="1" si="37"/>
        <v>0</v>
      </c>
      <c r="F975" s="26">
        <f ca="1">IF(D975=0,0,SUM($E$713:E975))</f>
        <v>0</v>
      </c>
    </row>
    <row r="976" spans="2:6" hidden="1">
      <c r="B976" s="113">
        <v>263</v>
      </c>
      <c r="C976" s="139" t="str">
        <f ca="1">IF(ISERROR(OFFSET('HARGA SATUAN'!$C$6,MATCH(B976,'HARGA SATUAN'!$N$7:$N$1492,0),0)),"",OFFSET('HARGA SATUAN'!$C$6,MATCH(B976,'HARGA SATUAN'!$N$7:$N$1492,0),0))</f>
        <v/>
      </c>
      <c r="D976" s="139">
        <f ca="1">SUMIFS(RAB!$F$14:$F$80,RAB!$C$14:$C$80,C976)</f>
        <v>0</v>
      </c>
      <c r="E976" s="26">
        <f t="shared" ca="1" si="37"/>
        <v>0</v>
      </c>
      <c r="F976" s="26">
        <f ca="1">IF(D976=0,0,SUM($E$713:E976))</f>
        <v>0</v>
      </c>
    </row>
    <row r="977" spans="2:6" hidden="1">
      <c r="B977" s="113">
        <v>264</v>
      </c>
      <c r="C977" s="139" t="str">
        <f ca="1">IF(ISERROR(OFFSET('HARGA SATUAN'!$C$6,MATCH(B977,'HARGA SATUAN'!$N$7:$N$1492,0),0)),"",OFFSET('HARGA SATUAN'!$C$6,MATCH(B977,'HARGA SATUAN'!$N$7:$N$1492,0),0))</f>
        <v/>
      </c>
      <c r="D977" s="139">
        <f ca="1">SUMIFS(RAB!$F$14:$F$80,RAB!$C$14:$C$80,C977)</f>
        <v>0</v>
      </c>
      <c r="E977" s="26">
        <f t="shared" ca="1" si="37"/>
        <v>0</v>
      </c>
      <c r="F977" s="26">
        <f ca="1">IF(D977=0,0,SUM($E$713:E977))</f>
        <v>0</v>
      </c>
    </row>
    <row r="978" spans="2:6" hidden="1">
      <c r="B978" s="113">
        <v>265</v>
      </c>
      <c r="C978" s="139" t="str">
        <f ca="1">IF(ISERROR(OFFSET('HARGA SATUAN'!$C$6,MATCH(B978,'HARGA SATUAN'!$N$7:$N$1492,0),0)),"",OFFSET('HARGA SATUAN'!$C$6,MATCH(B978,'HARGA SATUAN'!$N$7:$N$1492,0),0))</f>
        <v/>
      </c>
      <c r="D978" s="139">
        <f ca="1">SUMIFS(RAB!$F$14:$F$80,RAB!$C$14:$C$80,C978)</f>
        <v>0</v>
      </c>
      <c r="E978" s="26">
        <f t="shared" ca="1" si="37"/>
        <v>0</v>
      </c>
      <c r="F978" s="26">
        <f ca="1">IF(D978=0,0,SUM($E$713:E978))</f>
        <v>0</v>
      </c>
    </row>
    <row r="979" spans="2:6" hidden="1">
      <c r="B979" s="113">
        <v>266</v>
      </c>
      <c r="C979" s="139" t="str">
        <f ca="1">IF(ISERROR(OFFSET('HARGA SATUAN'!$C$6,MATCH(B979,'HARGA SATUAN'!$N$7:$N$1492,0),0)),"",OFFSET('HARGA SATUAN'!$C$6,MATCH(B979,'HARGA SATUAN'!$N$7:$N$1492,0),0))</f>
        <v/>
      </c>
      <c r="D979" s="139">
        <f ca="1">SUMIFS(RAB!$F$14:$F$80,RAB!$C$14:$C$80,C979)</f>
        <v>0</v>
      </c>
      <c r="E979" s="26">
        <f t="shared" ca="1" si="37"/>
        <v>0</v>
      </c>
      <c r="F979" s="26">
        <f ca="1">IF(D979=0,0,SUM($E$713:E979))</f>
        <v>0</v>
      </c>
    </row>
    <row r="980" spans="2:6" hidden="1">
      <c r="B980" s="113">
        <v>267</v>
      </c>
      <c r="C980" s="139" t="str">
        <f ca="1">IF(ISERROR(OFFSET('HARGA SATUAN'!$C$6,MATCH(B980,'HARGA SATUAN'!$N$7:$N$1492,0),0)),"",OFFSET('HARGA SATUAN'!$C$6,MATCH(B980,'HARGA SATUAN'!$N$7:$N$1492,0),0))</f>
        <v/>
      </c>
      <c r="D980" s="139">
        <f ca="1">SUMIFS(RAB!$F$14:$F$80,RAB!$C$14:$C$80,C980)</f>
        <v>0</v>
      </c>
      <c r="E980" s="26">
        <f t="shared" ca="1" si="37"/>
        <v>0</v>
      </c>
      <c r="F980" s="26">
        <f ca="1">IF(D980=0,0,SUM($E$713:E980))</f>
        <v>0</v>
      </c>
    </row>
    <row r="981" spans="2:6" hidden="1">
      <c r="B981" s="113">
        <v>268</v>
      </c>
      <c r="C981" s="139" t="str">
        <f ca="1">IF(ISERROR(OFFSET('HARGA SATUAN'!$C$6,MATCH(B981,'HARGA SATUAN'!$N$7:$N$1492,0),0)),"",OFFSET('HARGA SATUAN'!$C$6,MATCH(B981,'HARGA SATUAN'!$N$7:$N$1492,0),0))</f>
        <v/>
      </c>
      <c r="D981" s="139">
        <f ca="1">SUMIFS(RAB!$F$14:$F$80,RAB!$C$14:$C$80,C981)</f>
        <v>0</v>
      </c>
      <c r="E981" s="26">
        <f t="shared" ca="1" si="37"/>
        <v>0</v>
      </c>
      <c r="F981" s="26">
        <f ca="1">IF(D981=0,0,SUM($E$713:E981))</f>
        <v>0</v>
      </c>
    </row>
    <row r="982" spans="2:6" hidden="1">
      <c r="B982" s="113">
        <v>269</v>
      </c>
      <c r="C982" s="139" t="str">
        <f ca="1">IF(ISERROR(OFFSET('HARGA SATUAN'!$C$6,MATCH(B982,'HARGA SATUAN'!$N$7:$N$1492,0),0)),"",OFFSET('HARGA SATUAN'!$C$6,MATCH(B982,'HARGA SATUAN'!$N$7:$N$1492,0),0))</f>
        <v/>
      </c>
      <c r="D982" s="139">
        <f ca="1">SUMIFS(RAB!$F$14:$F$80,RAB!$C$14:$C$80,C982)</f>
        <v>0</v>
      </c>
      <c r="E982" s="26">
        <f t="shared" ca="1" si="37"/>
        <v>0</v>
      </c>
      <c r="F982" s="26">
        <f ca="1">IF(D982=0,0,SUM($E$713:E982))</f>
        <v>0</v>
      </c>
    </row>
    <row r="983" spans="2:6" hidden="1">
      <c r="B983" s="113">
        <v>270</v>
      </c>
      <c r="C983" s="139" t="str">
        <f ca="1">IF(ISERROR(OFFSET('HARGA SATUAN'!$C$6,MATCH(B983,'HARGA SATUAN'!$N$7:$N$1492,0),0)),"",OFFSET('HARGA SATUAN'!$C$6,MATCH(B983,'HARGA SATUAN'!$N$7:$N$1492,0),0))</f>
        <v/>
      </c>
      <c r="D983" s="139">
        <f ca="1">SUMIFS(RAB!$F$14:$F$80,RAB!$C$14:$C$80,C983)</f>
        <v>0</v>
      </c>
      <c r="E983" s="26">
        <f t="shared" ca="1" si="37"/>
        <v>0</v>
      </c>
      <c r="F983" s="26">
        <f ca="1">IF(D983=0,0,SUM($E$713:E983))</f>
        <v>0</v>
      </c>
    </row>
    <row r="984" spans="2:6" hidden="1">
      <c r="B984" s="113">
        <v>271</v>
      </c>
      <c r="C984" s="139" t="str">
        <f ca="1">IF(ISERROR(OFFSET('HARGA SATUAN'!$C$6,MATCH(B984,'HARGA SATUAN'!$N$7:$N$1492,0),0)),"",OFFSET('HARGA SATUAN'!$C$6,MATCH(B984,'HARGA SATUAN'!$N$7:$N$1492,0),0))</f>
        <v/>
      </c>
      <c r="D984" s="139">
        <f ca="1">SUMIFS(RAB!$F$14:$F$80,RAB!$C$14:$C$80,C984)</f>
        <v>0</v>
      </c>
      <c r="E984" s="26">
        <f t="shared" ca="1" si="37"/>
        <v>0</v>
      </c>
      <c r="F984" s="26">
        <f ca="1">IF(D984=0,0,SUM($E$713:E984))</f>
        <v>0</v>
      </c>
    </row>
    <row r="985" spans="2:6" hidden="1">
      <c r="B985" s="113">
        <v>272</v>
      </c>
      <c r="C985" s="139" t="str">
        <f ca="1">IF(ISERROR(OFFSET('HARGA SATUAN'!$C$6,MATCH(B985,'HARGA SATUAN'!$N$7:$N$1492,0),0)),"",OFFSET('HARGA SATUAN'!$C$6,MATCH(B985,'HARGA SATUAN'!$N$7:$N$1492,0),0))</f>
        <v/>
      </c>
      <c r="D985" s="139">
        <f ca="1">SUMIFS(RAB!$F$14:$F$80,RAB!$C$14:$C$80,C985)</f>
        <v>0</v>
      </c>
      <c r="E985" s="26">
        <f t="shared" ca="1" si="37"/>
        <v>0</v>
      </c>
      <c r="F985" s="26">
        <f ca="1">IF(D985=0,0,SUM($E$713:E985))</f>
        <v>0</v>
      </c>
    </row>
    <row r="986" spans="2:6" hidden="1">
      <c r="B986" s="113">
        <v>273</v>
      </c>
      <c r="C986" s="139" t="str">
        <f ca="1">IF(ISERROR(OFFSET('HARGA SATUAN'!$C$6,MATCH(B986,'HARGA SATUAN'!$N$7:$N$1492,0),0)),"",OFFSET('HARGA SATUAN'!$C$6,MATCH(B986,'HARGA SATUAN'!$N$7:$N$1492,0),0))</f>
        <v/>
      </c>
      <c r="D986" s="139">
        <f ca="1">SUMIFS(RAB!$F$14:$F$80,RAB!$C$14:$C$80,C986)</f>
        <v>0</v>
      </c>
      <c r="E986" s="26">
        <f t="shared" ca="1" si="37"/>
        <v>0</v>
      </c>
      <c r="F986" s="26">
        <f ca="1">IF(D986=0,0,SUM($E$713:E986))</f>
        <v>0</v>
      </c>
    </row>
    <row r="987" spans="2:6" hidden="1">
      <c r="B987" s="113">
        <v>274</v>
      </c>
      <c r="C987" s="139" t="str">
        <f ca="1">IF(ISERROR(OFFSET('HARGA SATUAN'!$C$6,MATCH(B987,'HARGA SATUAN'!$N$7:$N$1492,0),0)),"",OFFSET('HARGA SATUAN'!$C$6,MATCH(B987,'HARGA SATUAN'!$N$7:$N$1492,0),0))</f>
        <v/>
      </c>
      <c r="D987" s="139">
        <f ca="1">SUMIFS(RAB!$F$14:$F$80,RAB!$C$14:$C$80,C987)</f>
        <v>0</v>
      </c>
      <c r="E987" s="26">
        <f t="shared" ca="1" si="37"/>
        <v>0</v>
      </c>
      <c r="F987" s="26">
        <f ca="1">IF(D987=0,0,SUM($E$713:E987))</f>
        <v>0</v>
      </c>
    </row>
    <row r="988" spans="2:6" hidden="1">
      <c r="B988" s="113">
        <v>275</v>
      </c>
      <c r="C988" s="139" t="str">
        <f ca="1">IF(ISERROR(OFFSET('HARGA SATUAN'!$C$6,MATCH(B988,'HARGA SATUAN'!$N$7:$N$1492,0),0)),"",OFFSET('HARGA SATUAN'!$C$6,MATCH(B988,'HARGA SATUAN'!$N$7:$N$1492,0),0))</f>
        <v/>
      </c>
      <c r="D988" s="139">
        <f ca="1">SUMIFS(RAB!$F$14:$F$80,RAB!$C$14:$C$80,C988)</f>
        <v>0</v>
      </c>
      <c r="E988" s="26">
        <f t="shared" ca="1" si="37"/>
        <v>0</v>
      </c>
      <c r="F988" s="26">
        <f ca="1">IF(D988=0,0,SUM($E$713:E988))</f>
        <v>0</v>
      </c>
    </row>
    <row r="989" spans="2:6" hidden="1">
      <c r="B989" s="113">
        <v>276</v>
      </c>
      <c r="C989" s="139" t="str">
        <f ca="1">IF(ISERROR(OFFSET('HARGA SATUAN'!$C$6,MATCH(B989,'HARGA SATUAN'!$N$7:$N$1492,0),0)),"",OFFSET('HARGA SATUAN'!$C$6,MATCH(B989,'HARGA SATUAN'!$N$7:$N$1492,0),0))</f>
        <v/>
      </c>
      <c r="D989" s="139">
        <f ca="1">SUMIFS(RAB!$F$14:$F$80,RAB!$C$14:$C$80,C989)</f>
        <v>0</v>
      </c>
      <c r="E989" s="26">
        <f t="shared" ca="1" si="37"/>
        <v>0</v>
      </c>
      <c r="F989" s="26">
        <f ca="1">IF(D989=0,0,SUM($E$713:E989))</f>
        <v>0</v>
      </c>
    </row>
    <row r="990" spans="2:6" hidden="1">
      <c r="B990" s="113">
        <v>277</v>
      </c>
      <c r="C990" s="139" t="str">
        <f ca="1">IF(ISERROR(OFFSET('HARGA SATUAN'!$C$6,MATCH(B990,'HARGA SATUAN'!$N$7:$N$1492,0),0)),"",OFFSET('HARGA SATUAN'!$C$6,MATCH(B990,'HARGA SATUAN'!$N$7:$N$1492,0),0))</f>
        <v/>
      </c>
      <c r="D990" s="139">
        <f ca="1">SUMIFS(RAB!$F$14:$F$80,RAB!$C$14:$C$80,C990)</f>
        <v>0</v>
      </c>
      <c r="E990" s="26">
        <f t="shared" ca="1" si="37"/>
        <v>0</v>
      </c>
      <c r="F990" s="26">
        <f ca="1">IF(D990=0,0,SUM($E$713:E990))</f>
        <v>0</v>
      </c>
    </row>
    <row r="991" spans="2:6" hidden="1">
      <c r="B991" s="113">
        <v>278</v>
      </c>
      <c r="C991" s="139" t="str">
        <f ca="1">IF(ISERROR(OFFSET('HARGA SATUAN'!$C$6,MATCH(B991,'HARGA SATUAN'!$N$7:$N$1492,0),0)),"",OFFSET('HARGA SATUAN'!$C$6,MATCH(B991,'HARGA SATUAN'!$N$7:$N$1492,0),0))</f>
        <v/>
      </c>
      <c r="D991" s="139">
        <f ca="1">SUMIFS(RAB!$F$14:$F$80,RAB!$C$14:$C$80,C991)</f>
        <v>0</v>
      </c>
      <c r="E991" s="26">
        <f t="shared" ca="1" si="37"/>
        <v>0</v>
      </c>
      <c r="F991" s="26">
        <f ca="1">IF(D991=0,0,SUM($E$713:E991))</f>
        <v>0</v>
      </c>
    </row>
    <row r="992" spans="2:6" hidden="1">
      <c r="B992" s="113">
        <v>279</v>
      </c>
      <c r="C992" s="139" t="str">
        <f ca="1">IF(ISERROR(OFFSET('HARGA SATUAN'!$C$6,MATCH(B992,'HARGA SATUAN'!$N$7:$N$1492,0),0)),"",OFFSET('HARGA SATUAN'!$C$6,MATCH(B992,'HARGA SATUAN'!$N$7:$N$1492,0),0))</f>
        <v/>
      </c>
      <c r="D992" s="139">
        <f ca="1">SUMIFS(RAB!$F$14:$F$80,RAB!$C$14:$C$80,C992)</f>
        <v>0</v>
      </c>
      <c r="E992" s="26">
        <f t="shared" ca="1" si="37"/>
        <v>0</v>
      </c>
      <c r="F992" s="26">
        <f ca="1">IF(D992=0,0,SUM($E$713:E992))</f>
        <v>0</v>
      </c>
    </row>
    <row r="993" spans="2:6" hidden="1">
      <c r="B993" s="113">
        <v>280</v>
      </c>
      <c r="C993" s="139" t="str">
        <f ca="1">IF(ISERROR(OFFSET('HARGA SATUAN'!$C$6,MATCH(B993,'HARGA SATUAN'!$N$7:$N$1492,0),0)),"",OFFSET('HARGA SATUAN'!$C$6,MATCH(B993,'HARGA SATUAN'!$N$7:$N$1492,0),0))</f>
        <v/>
      </c>
      <c r="D993" s="139">
        <f ca="1">SUMIFS(RAB!$F$14:$F$80,RAB!$C$14:$C$80,C993)</f>
        <v>0</v>
      </c>
      <c r="E993" s="26">
        <f t="shared" ca="1" si="37"/>
        <v>0</v>
      </c>
      <c r="F993" s="26">
        <f ca="1">IF(D993=0,0,SUM($E$713:E993))</f>
        <v>0</v>
      </c>
    </row>
    <row r="994" spans="2:6" hidden="1">
      <c r="B994" s="113">
        <v>281</v>
      </c>
      <c r="C994" s="139" t="str">
        <f ca="1">IF(ISERROR(OFFSET('HARGA SATUAN'!$C$6,MATCH(B994,'HARGA SATUAN'!$N$7:$N$1492,0),0)),"",OFFSET('HARGA SATUAN'!$C$6,MATCH(B994,'HARGA SATUAN'!$N$7:$N$1492,0),0))</f>
        <v/>
      </c>
      <c r="D994" s="139">
        <f ca="1">SUMIFS(RAB!$F$14:$F$80,RAB!$C$14:$C$80,C994)</f>
        <v>0</v>
      </c>
      <c r="E994" s="26">
        <f t="shared" ca="1" si="37"/>
        <v>0</v>
      </c>
      <c r="F994" s="26">
        <f ca="1">IF(D994=0,0,SUM($E$713:E994))</f>
        <v>0</v>
      </c>
    </row>
    <row r="995" spans="2:6" hidden="1">
      <c r="B995" s="113">
        <v>282</v>
      </c>
      <c r="C995" s="139" t="str">
        <f ca="1">IF(ISERROR(OFFSET('HARGA SATUAN'!$C$6,MATCH(B995,'HARGA SATUAN'!$N$7:$N$1492,0),0)),"",OFFSET('HARGA SATUAN'!$C$6,MATCH(B995,'HARGA SATUAN'!$N$7:$N$1492,0),0))</f>
        <v/>
      </c>
      <c r="D995" s="139">
        <f ca="1">SUMIFS(RAB!$F$14:$F$80,RAB!$C$14:$C$80,C995)</f>
        <v>0</v>
      </c>
      <c r="E995" s="26">
        <f t="shared" ca="1" si="37"/>
        <v>0</v>
      </c>
      <c r="F995" s="26">
        <f ca="1">IF(D995=0,0,SUM($E$713:E995))</f>
        <v>0</v>
      </c>
    </row>
    <row r="996" spans="2:6" hidden="1">
      <c r="B996" s="113">
        <v>283</v>
      </c>
      <c r="C996" s="139" t="str">
        <f ca="1">IF(ISERROR(OFFSET('HARGA SATUAN'!$C$6,MATCH(B996,'HARGA SATUAN'!$N$7:$N$1492,0),0)),"",OFFSET('HARGA SATUAN'!$C$6,MATCH(B996,'HARGA SATUAN'!$N$7:$N$1492,0),0))</f>
        <v/>
      </c>
      <c r="D996" s="139">
        <f ca="1">SUMIFS(RAB!$F$14:$F$80,RAB!$C$14:$C$80,C996)</f>
        <v>0</v>
      </c>
      <c r="E996" s="26">
        <f t="shared" ca="1" si="37"/>
        <v>0</v>
      </c>
      <c r="F996" s="26">
        <f ca="1">IF(D996=0,0,SUM($E$713:E996))</f>
        <v>0</v>
      </c>
    </row>
    <row r="997" spans="2:6" hidden="1">
      <c r="B997" s="113">
        <v>284</v>
      </c>
      <c r="C997" s="139" t="str">
        <f ca="1">IF(ISERROR(OFFSET('HARGA SATUAN'!$C$6,MATCH(B997,'HARGA SATUAN'!$N$7:$N$1492,0),0)),"",OFFSET('HARGA SATUAN'!$C$6,MATCH(B997,'HARGA SATUAN'!$N$7:$N$1492,0),0))</f>
        <v/>
      </c>
      <c r="D997" s="139">
        <f ca="1">SUMIFS(RAB!$F$14:$F$80,RAB!$C$14:$C$80,C997)</f>
        <v>0</v>
      </c>
      <c r="E997" s="26">
        <f t="shared" ca="1" si="37"/>
        <v>0</v>
      </c>
      <c r="F997" s="26">
        <f ca="1">IF(D997=0,0,SUM($E$713:E997))</f>
        <v>0</v>
      </c>
    </row>
    <row r="998" spans="2:6" hidden="1">
      <c r="B998" s="113">
        <v>285</v>
      </c>
      <c r="C998" s="139" t="str">
        <f ca="1">IF(ISERROR(OFFSET('HARGA SATUAN'!$C$6,MATCH(B998,'HARGA SATUAN'!$N$7:$N$1492,0),0)),"",OFFSET('HARGA SATUAN'!$C$6,MATCH(B998,'HARGA SATUAN'!$N$7:$N$1492,0),0))</f>
        <v/>
      </c>
      <c r="D998" s="139">
        <f ca="1">SUMIFS(RAB!$F$14:$F$80,RAB!$C$14:$C$80,C998)</f>
        <v>0</v>
      </c>
      <c r="E998" s="26">
        <f t="shared" ca="1" si="37"/>
        <v>0</v>
      </c>
      <c r="F998" s="26">
        <f ca="1">IF(D998=0,0,SUM($E$713:E998))</f>
        <v>0</v>
      </c>
    </row>
    <row r="999" spans="2:6" hidden="1">
      <c r="B999" s="113">
        <v>286</v>
      </c>
      <c r="C999" s="139" t="str">
        <f ca="1">IF(ISERROR(OFFSET('HARGA SATUAN'!$C$6,MATCH(B999,'HARGA SATUAN'!$N$7:$N$1492,0),0)),"",OFFSET('HARGA SATUAN'!$C$6,MATCH(B999,'HARGA SATUAN'!$N$7:$N$1492,0),0))</f>
        <v/>
      </c>
      <c r="D999" s="139">
        <f ca="1">SUMIFS(RAB!$F$14:$F$80,RAB!$C$14:$C$80,C999)</f>
        <v>0</v>
      </c>
      <c r="E999" s="26">
        <f t="shared" ca="1" si="37"/>
        <v>0</v>
      </c>
      <c r="F999" s="26">
        <f ca="1">IF(D999=0,0,SUM($E$713:E999))</f>
        <v>0</v>
      </c>
    </row>
    <row r="1000" spans="2:6" hidden="1">
      <c r="B1000" s="113">
        <v>287</v>
      </c>
      <c r="C1000" s="139" t="str">
        <f ca="1">IF(ISERROR(OFFSET('HARGA SATUAN'!$C$6,MATCH(B1000,'HARGA SATUAN'!$N$7:$N$1492,0),0)),"",OFFSET('HARGA SATUAN'!$C$6,MATCH(B1000,'HARGA SATUAN'!$N$7:$N$1492,0),0))</f>
        <v/>
      </c>
      <c r="D1000" s="139">
        <f ca="1">SUMIFS(RAB!$F$14:$F$80,RAB!$C$14:$C$80,C1000)</f>
        <v>0</v>
      </c>
      <c r="E1000" s="26">
        <f t="shared" ca="1" si="37"/>
        <v>0</v>
      </c>
      <c r="F1000" s="26">
        <f ca="1">IF(D1000=0,0,SUM($E$713:E1000))</f>
        <v>0</v>
      </c>
    </row>
    <row r="1001" spans="2:6" hidden="1">
      <c r="B1001" s="113">
        <v>288</v>
      </c>
      <c r="C1001" s="139" t="str">
        <f ca="1">IF(ISERROR(OFFSET('HARGA SATUAN'!$C$6,MATCH(B1001,'HARGA SATUAN'!$N$7:$N$1492,0),0)),"",OFFSET('HARGA SATUAN'!$C$6,MATCH(B1001,'HARGA SATUAN'!$N$7:$N$1492,0),0))</f>
        <v/>
      </c>
      <c r="D1001" s="139">
        <f ca="1">SUMIFS(RAB!$F$14:$F$80,RAB!$C$14:$C$80,C1001)</f>
        <v>0</v>
      </c>
      <c r="E1001" s="26">
        <f t="shared" ca="1" si="37"/>
        <v>0</v>
      </c>
      <c r="F1001" s="26">
        <f ca="1">IF(D1001=0,0,SUM($E$713:E1001))</f>
        <v>0</v>
      </c>
    </row>
    <row r="1002" spans="2:6" hidden="1">
      <c r="B1002" s="113">
        <v>289</v>
      </c>
      <c r="C1002" s="139" t="str">
        <f ca="1">IF(ISERROR(OFFSET('HARGA SATUAN'!$C$6,MATCH(B1002,'HARGA SATUAN'!$N$7:$N$1492,0),0)),"",OFFSET('HARGA SATUAN'!$C$6,MATCH(B1002,'HARGA SATUAN'!$N$7:$N$1492,0),0))</f>
        <v/>
      </c>
      <c r="D1002" s="139">
        <f ca="1">SUMIFS(RAB!$F$14:$F$80,RAB!$C$14:$C$80,C1002)</f>
        <v>0</v>
      </c>
      <c r="E1002" s="26">
        <f t="shared" ca="1" si="37"/>
        <v>0</v>
      </c>
      <c r="F1002" s="26">
        <f ca="1">IF(D1002=0,0,SUM($E$713:E1002))</f>
        <v>0</v>
      </c>
    </row>
    <row r="1003" spans="2:6" hidden="1">
      <c r="B1003" s="113">
        <v>290</v>
      </c>
      <c r="C1003" s="139" t="str">
        <f ca="1">IF(ISERROR(OFFSET('HARGA SATUAN'!$C$6,MATCH(B1003,'HARGA SATUAN'!$N$7:$N$1492,0),0)),"",OFFSET('HARGA SATUAN'!$C$6,MATCH(B1003,'HARGA SATUAN'!$N$7:$N$1492,0),0))</f>
        <v/>
      </c>
      <c r="D1003" s="139">
        <f ca="1">SUMIFS(RAB!$F$14:$F$80,RAB!$C$14:$C$80,C1003)</f>
        <v>0</v>
      </c>
      <c r="E1003" s="26">
        <f t="shared" ca="1" si="37"/>
        <v>0</v>
      </c>
      <c r="F1003" s="26">
        <f ca="1">IF(D1003=0,0,SUM($E$713:E1003))</f>
        <v>0</v>
      </c>
    </row>
    <row r="1004" spans="2:6" hidden="1">
      <c r="B1004" s="113">
        <v>291</v>
      </c>
      <c r="C1004" s="139" t="str">
        <f ca="1">IF(ISERROR(OFFSET('HARGA SATUAN'!$C$6,MATCH(B1004,'HARGA SATUAN'!$N$7:$N$1492,0),0)),"",OFFSET('HARGA SATUAN'!$C$6,MATCH(B1004,'HARGA SATUAN'!$N$7:$N$1492,0),0))</f>
        <v/>
      </c>
      <c r="D1004" s="139">
        <f ca="1">SUMIFS(RAB!$F$14:$F$80,RAB!$C$14:$C$80,C1004)</f>
        <v>0</v>
      </c>
      <c r="E1004" s="26">
        <f t="shared" ca="1" si="37"/>
        <v>0</v>
      </c>
      <c r="F1004" s="26">
        <f ca="1">IF(D1004=0,0,SUM($E$713:E1004))</f>
        <v>0</v>
      </c>
    </row>
    <row r="1005" spans="2:6" hidden="1">
      <c r="B1005" s="113">
        <v>292</v>
      </c>
      <c r="C1005" s="139" t="str">
        <f ca="1">IF(ISERROR(OFFSET('HARGA SATUAN'!$C$6,MATCH(B1005,'HARGA SATUAN'!$N$7:$N$1492,0),0)),"",OFFSET('HARGA SATUAN'!$C$6,MATCH(B1005,'HARGA SATUAN'!$N$7:$N$1492,0),0))</f>
        <v/>
      </c>
      <c r="D1005" s="139">
        <f ca="1">SUMIFS(RAB!$F$14:$F$80,RAB!$C$14:$C$80,C1005)</f>
        <v>0</v>
      </c>
      <c r="E1005" s="26">
        <f t="shared" ca="1" si="37"/>
        <v>0</v>
      </c>
      <c r="F1005" s="26">
        <f ca="1">IF(D1005=0,0,SUM($E$713:E1005))</f>
        <v>0</v>
      </c>
    </row>
    <row r="1006" spans="2:6" hidden="1">
      <c r="B1006" s="113">
        <v>293</v>
      </c>
      <c r="C1006" s="139" t="str">
        <f ca="1">IF(ISERROR(OFFSET('HARGA SATUAN'!$C$6,MATCH(B1006,'HARGA SATUAN'!$N$7:$N$1492,0),0)),"",OFFSET('HARGA SATUAN'!$C$6,MATCH(B1006,'HARGA SATUAN'!$N$7:$N$1492,0),0))</f>
        <v/>
      </c>
      <c r="D1006" s="139">
        <f ca="1">SUMIFS(RAB!$F$14:$F$80,RAB!$C$14:$C$80,C1006)</f>
        <v>0</v>
      </c>
      <c r="E1006" s="26">
        <f t="shared" ca="1" si="37"/>
        <v>0</v>
      </c>
      <c r="F1006" s="26">
        <f ca="1">IF(D1006=0,0,SUM($E$713:E1006))</f>
        <v>0</v>
      </c>
    </row>
    <row r="1007" spans="2:6" hidden="1">
      <c r="B1007" s="113">
        <v>294</v>
      </c>
      <c r="C1007" s="139" t="str">
        <f ca="1">IF(ISERROR(OFFSET('HARGA SATUAN'!$C$6,MATCH(B1007,'HARGA SATUAN'!$N$7:$N$1492,0),0)),"",OFFSET('HARGA SATUAN'!$C$6,MATCH(B1007,'HARGA SATUAN'!$N$7:$N$1492,0),0))</f>
        <v/>
      </c>
      <c r="D1007" s="139">
        <f ca="1">SUMIFS(RAB!$F$14:$F$80,RAB!$C$14:$C$80,C1007)</f>
        <v>0</v>
      </c>
      <c r="E1007" s="26">
        <f t="shared" ca="1" si="37"/>
        <v>0</v>
      </c>
      <c r="F1007" s="26">
        <f ca="1">IF(D1007=0,0,SUM($E$713:E1007))</f>
        <v>0</v>
      </c>
    </row>
    <row r="1008" spans="2:6" hidden="1">
      <c r="B1008" s="113">
        <v>295</v>
      </c>
      <c r="C1008" s="139" t="str">
        <f ca="1">IF(ISERROR(OFFSET('HARGA SATUAN'!$C$6,MATCH(B1008,'HARGA SATUAN'!$N$7:$N$1492,0),0)),"",OFFSET('HARGA SATUAN'!$C$6,MATCH(B1008,'HARGA SATUAN'!$N$7:$N$1492,0),0))</f>
        <v/>
      </c>
      <c r="D1008" s="139">
        <f ca="1">SUMIFS(RAB!$F$14:$F$80,RAB!$C$14:$C$80,C1008)</f>
        <v>0</v>
      </c>
      <c r="E1008" s="26">
        <f t="shared" ca="1" si="37"/>
        <v>0</v>
      </c>
      <c r="F1008" s="26">
        <f ca="1">IF(D1008=0,0,SUM($E$713:E1008))</f>
        <v>0</v>
      </c>
    </row>
    <row r="1009" spans="2:6" hidden="1">
      <c r="B1009" s="113">
        <v>296</v>
      </c>
      <c r="C1009" s="139" t="str">
        <f ca="1">IF(ISERROR(OFFSET('HARGA SATUAN'!$C$6,MATCH(B1009,'HARGA SATUAN'!$N$7:$N$1492,0),0)),"",OFFSET('HARGA SATUAN'!$C$6,MATCH(B1009,'HARGA SATUAN'!$N$7:$N$1492,0),0))</f>
        <v/>
      </c>
      <c r="D1009" s="139">
        <f ca="1">SUMIFS(RAB!$F$14:$F$80,RAB!$C$14:$C$80,C1009)</f>
        <v>0</v>
      </c>
      <c r="E1009" s="26">
        <f t="shared" ca="1" si="37"/>
        <v>0</v>
      </c>
      <c r="F1009" s="26">
        <f ca="1">IF(D1009=0,0,SUM($E$713:E1009))</f>
        <v>0</v>
      </c>
    </row>
    <row r="1010" spans="2:6" hidden="1">
      <c r="B1010" s="113">
        <v>297</v>
      </c>
      <c r="C1010" s="139" t="str">
        <f ca="1">IF(ISERROR(OFFSET('HARGA SATUAN'!$C$6,MATCH(B1010,'HARGA SATUAN'!$N$7:$N$1492,0),0)),"",OFFSET('HARGA SATUAN'!$C$6,MATCH(B1010,'HARGA SATUAN'!$N$7:$N$1492,0),0))</f>
        <v/>
      </c>
      <c r="D1010" s="139">
        <f ca="1">SUMIFS(RAB!$F$14:$F$80,RAB!$C$14:$C$80,C1010)</f>
        <v>0</v>
      </c>
      <c r="E1010" s="26">
        <f t="shared" ca="1" si="37"/>
        <v>0</v>
      </c>
      <c r="F1010" s="26">
        <f ca="1">IF(D1010=0,0,SUM($E$713:E1010))</f>
        <v>0</v>
      </c>
    </row>
    <row r="1011" spans="2:6" hidden="1">
      <c r="B1011" s="113">
        <v>298</v>
      </c>
      <c r="C1011" s="139" t="str">
        <f ca="1">IF(ISERROR(OFFSET('HARGA SATUAN'!$C$6,MATCH(B1011,'HARGA SATUAN'!$N$7:$N$1492,0),0)),"",OFFSET('HARGA SATUAN'!$C$6,MATCH(B1011,'HARGA SATUAN'!$N$7:$N$1492,0),0))</f>
        <v/>
      </c>
      <c r="D1011" s="139">
        <f ca="1">SUMIFS(RAB!$F$14:$F$80,RAB!$C$14:$C$80,C1011)</f>
        <v>0</v>
      </c>
      <c r="E1011" s="26">
        <f t="shared" ca="1" si="37"/>
        <v>0</v>
      </c>
      <c r="F1011" s="26">
        <f ca="1">IF(D1011=0,0,SUM($E$713:E1011))</f>
        <v>0</v>
      </c>
    </row>
    <row r="1012" spans="2:6" hidden="1">
      <c r="B1012" s="113">
        <v>299</v>
      </c>
      <c r="C1012" s="139" t="str">
        <f ca="1">IF(ISERROR(OFFSET('HARGA SATUAN'!$C$6,MATCH(B1012,'HARGA SATUAN'!$N$7:$N$1492,0),0)),"",OFFSET('HARGA SATUAN'!$C$6,MATCH(B1012,'HARGA SATUAN'!$N$7:$N$1492,0),0))</f>
        <v/>
      </c>
      <c r="D1012" s="139">
        <f ca="1">SUMIFS(RAB!$F$14:$F$80,RAB!$C$14:$C$80,C1012)</f>
        <v>0</v>
      </c>
      <c r="E1012" s="26">
        <f t="shared" ca="1" si="37"/>
        <v>0</v>
      </c>
      <c r="F1012" s="26">
        <f ca="1">IF(D1012=0,0,SUM($E$713:E1012))</f>
        <v>0</v>
      </c>
    </row>
    <row r="1013" spans="2:6" hidden="1">
      <c r="B1013" s="113">
        <v>300</v>
      </c>
      <c r="C1013" s="139" t="str">
        <f ca="1">IF(ISERROR(OFFSET('HARGA SATUAN'!$C$6,MATCH(B1013,'HARGA SATUAN'!$N$7:$N$1492,0),0)),"",OFFSET('HARGA SATUAN'!$C$6,MATCH(B1013,'HARGA SATUAN'!$N$7:$N$1492,0),0))</f>
        <v/>
      </c>
      <c r="D1013" s="139">
        <f ca="1">SUMIFS(RAB!$F$14:$F$80,RAB!$C$14:$C$80,C1013)</f>
        <v>0</v>
      </c>
      <c r="E1013" s="26">
        <f t="shared" ca="1" si="37"/>
        <v>0</v>
      </c>
      <c r="F1013" s="26">
        <f ca="1">IF(D1013=0,0,SUM($E$713:E1013))</f>
        <v>0</v>
      </c>
    </row>
    <row r="1014" spans="2:6" hidden="1">
      <c r="B1014" s="113">
        <v>301</v>
      </c>
      <c r="C1014" s="139" t="str">
        <f ca="1">IF(ISERROR(OFFSET('HARGA SATUAN'!$C$6,MATCH(B1014,'HARGA SATUAN'!$N$7:$N$1492,0),0)),"",OFFSET('HARGA SATUAN'!$C$6,MATCH(B1014,'HARGA SATUAN'!$N$7:$N$1492,0),0))</f>
        <v/>
      </c>
      <c r="D1014" s="139">
        <f ca="1">SUMIFS(RAB!$F$14:$F$80,RAB!$C$14:$C$80,C1014)</f>
        <v>0</v>
      </c>
      <c r="E1014" s="26">
        <f t="shared" ca="1" si="37"/>
        <v>0</v>
      </c>
      <c r="F1014" s="26">
        <f ca="1">IF(D1014=0,0,SUM($E$713:E1014))</f>
        <v>0</v>
      </c>
    </row>
    <row r="1015" spans="2:6" hidden="1">
      <c r="B1015" s="113">
        <v>302</v>
      </c>
      <c r="C1015" s="139" t="str">
        <f ca="1">IF(ISERROR(OFFSET('HARGA SATUAN'!$C$6,MATCH(B1015,'HARGA SATUAN'!$N$7:$N$1492,0),0)),"",OFFSET('HARGA SATUAN'!$C$6,MATCH(B1015,'HARGA SATUAN'!$N$7:$N$1492,0),0))</f>
        <v/>
      </c>
      <c r="D1015" s="139">
        <f ca="1">SUMIFS(RAB!$F$14:$F$80,RAB!$C$14:$C$80,C1015)</f>
        <v>0</v>
      </c>
      <c r="E1015" s="26">
        <f t="shared" ca="1" si="37"/>
        <v>0</v>
      </c>
      <c r="F1015" s="26">
        <f ca="1">IF(D1015=0,0,SUM($E$713:E1015))</f>
        <v>0</v>
      </c>
    </row>
    <row r="1016" spans="2:6" hidden="1">
      <c r="B1016" s="113">
        <v>303</v>
      </c>
      <c r="C1016" s="139" t="str">
        <f ca="1">IF(ISERROR(OFFSET('HARGA SATUAN'!$C$6,MATCH(B1016,'HARGA SATUAN'!$N$7:$N$1492,0),0)),"",OFFSET('HARGA SATUAN'!$C$6,MATCH(B1016,'HARGA SATUAN'!$N$7:$N$1492,0),0))</f>
        <v/>
      </c>
      <c r="D1016" s="139">
        <f ca="1">SUMIFS(RAB!$F$14:$F$80,RAB!$C$14:$C$80,C1016)</f>
        <v>0</v>
      </c>
      <c r="E1016" s="26">
        <f t="shared" ca="1" si="37"/>
        <v>0</v>
      </c>
      <c r="F1016" s="26">
        <f ca="1">IF(D1016=0,0,SUM($E$713:E1016))</f>
        <v>0</v>
      </c>
    </row>
    <row r="1017" spans="2:6" hidden="1">
      <c r="B1017" s="113">
        <v>304</v>
      </c>
      <c r="C1017" s="139" t="str">
        <f ca="1">IF(ISERROR(OFFSET('HARGA SATUAN'!$C$6,MATCH(B1017,'HARGA SATUAN'!$N$7:$N$1492,0),0)),"",OFFSET('HARGA SATUAN'!$C$6,MATCH(B1017,'HARGA SATUAN'!$N$7:$N$1492,0),0))</f>
        <v/>
      </c>
      <c r="D1017" s="139">
        <f ca="1">SUMIFS(RAB!$F$14:$F$80,RAB!$C$14:$C$80,C1017)</f>
        <v>0</v>
      </c>
      <c r="E1017" s="26">
        <f t="shared" ca="1" si="37"/>
        <v>0</v>
      </c>
      <c r="F1017" s="26">
        <f ca="1">IF(D1017=0,0,SUM($E$713:E1017))</f>
        <v>0</v>
      </c>
    </row>
    <row r="1018" spans="2:6" hidden="1">
      <c r="B1018" s="113">
        <v>305</v>
      </c>
      <c r="C1018" s="139" t="str">
        <f ca="1">IF(ISERROR(OFFSET('HARGA SATUAN'!$C$6,MATCH(B1018,'HARGA SATUAN'!$N$7:$N$1492,0),0)),"",OFFSET('HARGA SATUAN'!$C$6,MATCH(B1018,'HARGA SATUAN'!$N$7:$N$1492,0),0))</f>
        <v/>
      </c>
      <c r="D1018" s="139">
        <f ca="1">SUMIFS(RAB!$F$14:$F$80,RAB!$C$14:$C$80,C1018)</f>
        <v>0</v>
      </c>
      <c r="E1018" s="26">
        <f t="shared" ca="1" si="37"/>
        <v>0</v>
      </c>
      <c r="F1018" s="26">
        <f ca="1">IF(D1018=0,0,SUM($E$713:E1018))</f>
        <v>0</v>
      </c>
    </row>
    <row r="1019" spans="2:6" hidden="1">
      <c r="B1019" s="113">
        <v>306</v>
      </c>
      <c r="C1019" s="139" t="str">
        <f ca="1">IF(ISERROR(OFFSET('HARGA SATUAN'!$C$6,MATCH(B1019,'HARGA SATUAN'!$N$7:$N$1492,0),0)),"",OFFSET('HARGA SATUAN'!$C$6,MATCH(B1019,'HARGA SATUAN'!$N$7:$N$1492,0),0))</f>
        <v/>
      </c>
      <c r="D1019" s="139">
        <f ca="1">SUMIFS(RAB!$F$14:$F$80,RAB!$C$14:$C$80,C1019)</f>
        <v>0</v>
      </c>
      <c r="E1019" s="26">
        <f t="shared" ca="1" si="37"/>
        <v>0</v>
      </c>
      <c r="F1019" s="26">
        <f ca="1">IF(D1019=0,0,SUM($E$713:E1019))</f>
        <v>0</v>
      </c>
    </row>
    <row r="1020" spans="2:6" hidden="1">
      <c r="B1020" s="113">
        <v>307</v>
      </c>
      <c r="C1020" s="139" t="str">
        <f ca="1">IF(ISERROR(OFFSET('HARGA SATUAN'!$C$6,MATCH(B1020,'HARGA SATUAN'!$N$7:$N$1492,0),0)),"",OFFSET('HARGA SATUAN'!$C$6,MATCH(B1020,'HARGA SATUAN'!$N$7:$N$1492,0),0))</f>
        <v/>
      </c>
      <c r="D1020" s="139">
        <f ca="1">SUMIFS(RAB!$F$14:$F$80,RAB!$C$14:$C$80,C1020)</f>
        <v>0</v>
      </c>
      <c r="E1020" s="26">
        <f t="shared" ca="1" si="37"/>
        <v>0</v>
      </c>
      <c r="F1020" s="26">
        <f ca="1">IF(D1020=0,0,SUM($E$713:E1020))</f>
        <v>0</v>
      </c>
    </row>
    <row r="1021" spans="2:6" hidden="1">
      <c r="B1021" s="113">
        <v>308</v>
      </c>
      <c r="C1021" s="139" t="str">
        <f ca="1">IF(ISERROR(OFFSET('HARGA SATUAN'!$C$6,MATCH(B1021,'HARGA SATUAN'!$N$7:$N$1492,0),0)),"",OFFSET('HARGA SATUAN'!$C$6,MATCH(B1021,'HARGA SATUAN'!$N$7:$N$1492,0),0))</f>
        <v/>
      </c>
      <c r="D1021" s="139">
        <f ca="1">SUMIFS(RAB!$F$14:$F$80,RAB!$C$14:$C$80,C1021)</f>
        <v>0</v>
      </c>
      <c r="E1021" s="26">
        <f t="shared" ca="1" si="37"/>
        <v>0</v>
      </c>
      <c r="F1021" s="26">
        <f ca="1">IF(D1021=0,0,SUM($E$713:E1021))</f>
        <v>0</v>
      </c>
    </row>
    <row r="1022" spans="2:6" hidden="1">
      <c r="B1022" s="113">
        <v>309</v>
      </c>
      <c r="C1022" s="139" t="str">
        <f ca="1">IF(ISERROR(OFFSET('HARGA SATUAN'!$C$6,MATCH(B1022,'HARGA SATUAN'!$N$7:$N$1492,0),0)),"",OFFSET('HARGA SATUAN'!$C$6,MATCH(B1022,'HARGA SATUAN'!$N$7:$N$1492,0),0))</f>
        <v/>
      </c>
      <c r="D1022" s="139">
        <f ca="1">SUMIFS(RAB!$F$14:$F$80,RAB!$C$14:$C$80,C1022)</f>
        <v>0</v>
      </c>
      <c r="E1022" s="26">
        <f t="shared" ca="1" si="37"/>
        <v>0</v>
      </c>
      <c r="F1022" s="26">
        <f ca="1">IF(D1022=0,0,SUM($E$713:E1022))</f>
        <v>0</v>
      </c>
    </row>
    <row r="1023" spans="2:6" hidden="1">
      <c r="B1023" s="113">
        <v>310</v>
      </c>
      <c r="C1023" s="139" t="str">
        <f ca="1">IF(ISERROR(OFFSET('HARGA SATUAN'!$C$6,MATCH(B1023,'HARGA SATUAN'!$N$7:$N$1492,0),0)),"",OFFSET('HARGA SATUAN'!$C$6,MATCH(B1023,'HARGA SATUAN'!$N$7:$N$1492,0),0))</f>
        <v/>
      </c>
      <c r="D1023" s="139">
        <f ca="1">SUMIFS(RAB!$F$14:$F$80,RAB!$C$14:$C$80,C1023)</f>
        <v>0</v>
      </c>
      <c r="E1023" s="26">
        <f t="shared" ca="1" si="37"/>
        <v>0</v>
      </c>
      <c r="F1023" s="26">
        <f ca="1">IF(D1023=0,0,SUM($E$713:E1023))</f>
        <v>0</v>
      </c>
    </row>
    <row r="1024" spans="2:6" hidden="1">
      <c r="B1024" s="113">
        <v>311</v>
      </c>
      <c r="C1024" s="139" t="str">
        <f ca="1">IF(ISERROR(OFFSET('HARGA SATUAN'!$C$6,MATCH(B1024,'HARGA SATUAN'!$N$7:$N$1492,0),0)),"",OFFSET('HARGA SATUAN'!$C$6,MATCH(B1024,'HARGA SATUAN'!$N$7:$N$1492,0),0))</f>
        <v/>
      </c>
      <c r="D1024" s="139">
        <f ca="1">SUMIFS(RAB!$F$14:$F$80,RAB!$C$14:$C$80,C1024)</f>
        <v>0</v>
      </c>
      <c r="E1024" s="26">
        <f t="shared" ca="1" si="37"/>
        <v>0</v>
      </c>
      <c r="F1024" s="26">
        <f ca="1">IF(D1024=0,0,SUM($E$713:E1024))</f>
        <v>0</v>
      </c>
    </row>
    <row r="1025" spans="2:6" hidden="1">
      <c r="B1025" s="113">
        <v>312</v>
      </c>
      <c r="C1025" s="139" t="str">
        <f ca="1">IF(ISERROR(OFFSET('HARGA SATUAN'!$C$6,MATCH(B1025,'HARGA SATUAN'!$N$7:$N$1492,0),0)),"",OFFSET('HARGA SATUAN'!$C$6,MATCH(B1025,'HARGA SATUAN'!$N$7:$N$1492,0),0))</f>
        <v/>
      </c>
      <c r="D1025" s="139">
        <f ca="1">SUMIFS(RAB!$F$14:$F$80,RAB!$C$14:$C$80,C1025)</f>
        <v>0</v>
      </c>
      <c r="E1025" s="26">
        <f t="shared" ca="1" si="37"/>
        <v>0</v>
      </c>
      <c r="F1025" s="26">
        <f ca="1">IF(D1025=0,0,SUM($E$713:E1025))</f>
        <v>0</v>
      </c>
    </row>
    <row r="1026" spans="2:6" hidden="1">
      <c r="B1026" s="113">
        <v>313</v>
      </c>
      <c r="C1026" s="139" t="str">
        <f ca="1">IF(ISERROR(OFFSET('HARGA SATUAN'!$C$6,MATCH(B1026,'HARGA SATUAN'!$N$7:$N$1492,0),0)),"",OFFSET('HARGA SATUAN'!$C$6,MATCH(B1026,'HARGA SATUAN'!$N$7:$N$1492,0),0))</f>
        <v/>
      </c>
      <c r="D1026" s="139">
        <f ca="1">SUMIFS(RAB!$F$14:$F$80,RAB!$C$14:$C$80,C1026)</f>
        <v>0</v>
      </c>
      <c r="E1026" s="26">
        <f t="shared" ca="1" si="37"/>
        <v>0</v>
      </c>
      <c r="F1026" s="26">
        <f ca="1">IF(D1026=0,0,SUM($E$713:E1026))</f>
        <v>0</v>
      </c>
    </row>
    <row r="1027" spans="2:6" hidden="1">
      <c r="B1027" s="113">
        <v>314</v>
      </c>
      <c r="C1027" s="139" t="str">
        <f ca="1">IF(ISERROR(OFFSET('HARGA SATUAN'!$C$6,MATCH(B1027,'HARGA SATUAN'!$N$7:$N$1492,0),0)),"",OFFSET('HARGA SATUAN'!$C$6,MATCH(B1027,'HARGA SATUAN'!$N$7:$N$1492,0),0))</f>
        <v/>
      </c>
      <c r="D1027" s="139">
        <f ca="1">SUMIFS(RAB!$F$14:$F$80,RAB!$C$14:$C$80,C1027)</f>
        <v>0</v>
      </c>
      <c r="E1027" s="26">
        <f t="shared" ca="1" si="37"/>
        <v>0</v>
      </c>
      <c r="F1027" s="26">
        <f ca="1">IF(D1027=0,0,SUM($E$713:E1027))</f>
        <v>0</v>
      </c>
    </row>
    <row r="1028" spans="2:6" hidden="1">
      <c r="B1028" s="113">
        <v>315</v>
      </c>
      <c r="C1028" s="139" t="str">
        <f ca="1">IF(ISERROR(OFFSET('HARGA SATUAN'!$C$6,MATCH(B1028,'HARGA SATUAN'!$N$7:$N$1492,0),0)),"",OFFSET('HARGA SATUAN'!$C$6,MATCH(B1028,'HARGA SATUAN'!$N$7:$N$1492,0),0))</f>
        <v/>
      </c>
      <c r="D1028" s="139">
        <f ca="1">SUMIFS(RAB!$F$14:$F$80,RAB!$C$14:$C$80,C1028)</f>
        <v>0</v>
      </c>
      <c r="E1028" s="26">
        <f t="shared" ca="1" si="37"/>
        <v>0</v>
      </c>
      <c r="F1028" s="26">
        <f ca="1">IF(D1028=0,0,SUM($E$713:E1028))</f>
        <v>0</v>
      </c>
    </row>
    <row r="1029" spans="2:6" hidden="1">
      <c r="B1029" s="113">
        <v>316</v>
      </c>
      <c r="C1029" s="139" t="str">
        <f ca="1">IF(ISERROR(OFFSET('HARGA SATUAN'!$C$6,MATCH(B1029,'HARGA SATUAN'!$N$7:$N$1492,0),0)),"",OFFSET('HARGA SATUAN'!$C$6,MATCH(B1029,'HARGA SATUAN'!$N$7:$N$1492,0),0))</f>
        <v/>
      </c>
      <c r="D1029" s="139">
        <f ca="1">SUMIFS(RAB!$F$14:$F$80,RAB!$C$14:$C$80,C1029)</f>
        <v>0</v>
      </c>
      <c r="E1029" s="26">
        <f t="shared" ca="1" si="37"/>
        <v>0</v>
      </c>
      <c r="F1029" s="26">
        <f ca="1">IF(D1029=0,0,SUM($E$713:E1029))</f>
        <v>0</v>
      </c>
    </row>
    <row r="1030" spans="2:6" hidden="1">
      <c r="B1030" s="113">
        <v>317</v>
      </c>
      <c r="C1030" s="139" t="str">
        <f ca="1">IF(ISERROR(OFFSET('HARGA SATUAN'!$C$6,MATCH(B1030,'HARGA SATUAN'!$N$7:$N$1492,0),0)),"",OFFSET('HARGA SATUAN'!$C$6,MATCH(B1030,'HARGA SATUAN'!$N$7:$N$1492,0),0))</f>
        <v/>
      </c>
      <c r="D1030" s="139">
        <f ca="1">SUMIFS(RAB!$F$14:$F$80,RAB!$C$14:$C$80,C1030)</f>
        <v>0</v>
      </c>
      <c r="E1030" s="26">
        <f t="shared" ca="1" si="37"/>
        <v>0</v>
      </c>
      <c r="F1030" s="26">
        <f ca="1">IF(D1030=0,0,SUM($E$713:E1030))</f>
        <v>0</v>
      </c>
    </row>
    <row r="1031" spans="2:6" hidden="1">
      <c r="B1031" s="113">
        <v>318</v>
      </c>
      <c r="C1031" s="139" t="str">
        <f ca="1">IF(ISERROR(OFFSET('HARGA SATUAN'!$C$6,MATCH(B1031,'HARGA SATUAN'!$N$7:$N$1492,0),0)),"",OFFSET('HARGA SATUAN'!$C$6,MATCH(B1031,'HARGA SATUAN'!$N$7:$N$1492,0),0))</f>
        <v/>
      </c>
      <c r="D1031" s="139">
        <f ca="1">SUMIFS(RAB!$F$14:$F$80,RAB!$C$14:$C$80,C1031)</f>
        <v>0</v>
      </c>
      <c r="E1031" s="26">
        <f t="shared" ca="1" si="37"/>
        <v>0</v>
      </c>
      <c r="F1031" s="26">
        <f ca="1">IF(D1031=0,0,SUM($E$713:E1031))</f>
        <v>0</v>
      </c>
    </row>
    <row r="1032" spans="2:6" hidden="1">
      <c r="B1032" s="113">
        <v>319</v>
      </c>
      <c r="C1032" s="139" t="str">
        <f ca="1">IF(ISERROR(OFFSET('HARGA SATUAN'!$C$6,MATCH(B1032,'HARGA SATUAN'!$N$7:$N$1492,0),0)),"",OFFSET('HARGA SATUAN'!$C$6,MATCH(B1032,'HARGA SATUAN'!$N$7:$N$1492,0),0))</f>
        <v/>
      </c>
      <c r="D1032" s="139">
        <f ca="1">SUMIFS(RAB!$F$14:$F$80,RAB!$C$14:$C$80,C1032)</f>
        <v>0</v>
      </c>
      <c r="E1032" s="26">
        <f t="shared" ca="1" si="37"/>
        <v>0</v>
      </c>
      <c r="F1032" s="26">
        <f ca="1">IF(D1032=0,0,SUM($E$713:E1032))</f>
        <v>0</v>
      </c>
    </row>
    <row r="1033" spans="2:6" hidden="1">
      <c r="B1033" s="113">
        <v>320</v>
      </c>
      <c r="C1033" s="139" t="str">
        <f ca="1">IF(ISERROR(OFFSET('HARGA SATUAN'!$C$6,MATCH(B1033,'HARGA SATUAN'!$N$7:$N$1492,0),0)),"",OFFSET('HARGA SATUAN'!$C$6,MATCH(B1033,'HARGA SATUAN'!$N$7:$N$1492,0),0))</f>
        <v/>
      </c>
      <c r="D1033" s="139">
        <f ca="1">SUMIFS(RAB!$F$14:$F$80,RAB!$C$14:$C$80,C1033)</f>
        <v>0</v>
      </c>
      <c r="E1033" s="26">
        <f t="shared" ca="1" si="37"/>
        <v>0</v>
      </c>
      <c r="F1033" s="26">
        <f ca="1">IF(D1033=0,0,SUM($E$713:E1033))</f>
        <v>0</v>
      </c>
    </row>
    <row r="1034" spans="2:6" hidden="1">
      <c r="B1034" s="113">
        <v>321</v>
      </c>
      <c r="C1034" s="139" t="str">
        <f ca="1">IF(ISERROR(OFFSET('HARGA SATUAN'!$C$6,MATCH(B1034,'HARGA SATUAN'!$N$7:$N$1492,0),0)),"",OFFSET('HARGA SATUAN'!$C$6,MATCH(B1034,'HARGA SATUAN'!$N$7:$N$1492,0),0))</f>
        <v/>
      </c>
      <c r="D1034" s="139">
        <f ca="1">SUMIFS(RAB!$F$14:$F$80,RAB!$C$14:$C$80,C1034)</f>
        <v>0</v>
      </c>
      <c r="E1034" s="26">
        <f t="shared" ca="1" si="37"/>
        <v>0</v>
      </c>
      <c r="F1034" s="26">
        <f ca="1">IF(D1034=0,0,SUM($E$713:E1034))</f>
        <v>0</v>
      </c>
    </row>
    <row r="1035" spans="2:6" hidden="1">
      <c r="B1035" s="113">
        <v>322</v>
      </c>
      <c r="C1035" s="139" t="str">
        <f ca="1">IF(ISERROR(OFFSET('HARGA SATUAN'!$C$6,MATCH(B1035,'HARGA SATUAN'!$N$7:$N$1492,0),0)),"",OFFSET('HARGA SATUAN'!$C$6,MATCH(B1035,'HARGA SATUAN'!$N$7:$N$1492,0),0))</f>
        <v/>
      </c>
      <c r="D1035" s="139">
        <f ca="1">SUMIFS(RAB!$F$14:$F$80,RAB!$C$14:$C$80,C1035)</f>
        <v>0</v>
      </c>
      <c r="E1035" s="26">
        <f t="shared" ref="E1035:E1098" ca="1" si="38">IF(D1035=0,0,1)</f>
        <v>0</v>
      </c>
      <c r="F1035" s="26">
        <f ca="1">IF(D1035=0,0,SUM($E$713:E1035))</f>
        <v>0</v>
      </c>
    </row>
    <row r="1036" spans="2:6" hidden="1">
      <c r="B1036" s="113">
        <v>323</v>
      </c>
      <c r="C1036" s="139" t="str">
        <f ca="1">IF(ISERROR(OFFSET('HARGA SATUAN'!$C$6,MATCH(B1036,'HARGA SATUAN'!$N$7:$N$1492,0),0)),"",OFFSET('HARGA SATUAN'!$C$6,MATCH(B1036,'HARGA SATUAN'!$N$7:$N$1492,0),0))</f>
        <v/>
      </c>
      <c r="D1036" s="139">
        <f ca="1">SUMIFS(RAB!$F$14:$F$80,RAB!$C$14:$C$80,C1036)</f>
        <v>0</v>
      </c>
      <c r="E1036" s="26">
        <f t="shared" ca="1" si="38"/>
        <v>0</v>
      </c>
      <c r="F1036" s="26">
        <f ca="1">IF(D1036=0,0,SUM($E$713:E1036))</f>
        <v>0</v>
      </c>
    </row>
    <row r="1037" spans="2:6" hidden="1">
      <c r="B1037" s="113">
        <v>324</v>
      </c>
      <c r="C1037" s="139" t="str">
        <f ca="1">IF(ISERROR(OFFSET('HARGA SATUAN'!$C$6,MATCH(B1037,'HARGA SATUAN'!$N$7:$N$1492,0),0)),"",OFFSET('HARGA SATUAN'!$C$6,MATCH(B1037,'HARGA SATUAN'!$N$7:$N$1492,0),0))</f>
        <v/>
      </c>
      <c r="D1037" s="139">
        <f ca="1">SUMIFS(RAB!$F$14:$F$80,RAB!$C$14:$C$80,C1037)</f>
        <v>0</v>
      </c>
      <c r="E1037" s="26">
        <f t="shared" ca="1" si="38"/>
        <v>0</v>
      </c>
      <c r="F1037" s="26">
        <f ca="1">IF(D1037=0,0,SUM($E$713:E1037))</f>
        <v>0</v>
      </c>
    </row>
    <row r="1038" spans="2:6" hidden="1">
      <c r="B1038" s="113">
        <v>325</v>
      </c>
      <c r="C1038" s="139" t="str">
        <f ca="1">IF(ISERROR(OFFSET('HARGA SATUAN'!$C$6,MATCH(B1038,'HARGA SATUAN'!$N$7:$N$1492,0),0)),"",OFFSET('HARGA SATUAN'!$C$6,MATCH(B1038,'HARGA SATUAN'!$N$7:$N$1492,0),0))</f>
        <v/>
      </c>
      <c r="D1038" s="139">
        <f ca="1">SUMIFS(RAB!$F$14:$F$80,RAB!$C$14:$C$80,C1038)</f>
        <v>0</v>
      </c>
      <c r="E1038" s="26">
        <f t="shared" ca="1" si="38"/>
        <v>0</v>
      </c>
      <c r="F1038" s="26">
        <f ca="1">IF(D1038=0,0,SUM($E$713:E1038))</f>
        <v>0</v>
      </c>
    </row>
    <row r="1039" spans="2:6" hidden="1">
      <c r="B1039" s="113">
        <v>326</v>
      </c>
      <c r="C1039" s="139" t="str">
        <f ca="1">IF(ISERROR(OFFSET('HARGA SATUAN'!$C$6,MATCH(B1039,'HARGA SATUAN'!$N$7:$N$1492,0),0)),"",OFFSET('HARGA SATUAN'!$C$6,MATCH(B1039,'HARGA SATUAN'!$N$7:$N$1492,0),0))</f>
        <v/>
      </c>
      <c r="D1039" s="139">
        <f ca="1">SUMIFS(RAB!$F$14:$F$80,RAB!$C$14:$C$80,C1039)</f>
        <v>0</v>
      </c>
      <c r="E1039" s="26">
        <f t="shared" ca="1" si="38"/>
        <v>0</v>
      </c>
      <c r="F1039" s="26">
        <f ca="1">IF(D1039=0,0,SUM($E$713:E1039))</f>
        <v>0</v>
      </c>
    </row>
    <row r="1040" spans="2:6" hidden="1">
      <c r="B1040" s="113">
        <v>327</v>
      </c>
      <c r="C1040" s="139" t="str">
        <f ca="1">IF(ISERROR(OFFSET('HARGA SATUAN'!$C$6,MATCH(B1040,'HARGA SATUAN'!$N$7:$N$1492,0),0)),"",OFFSET('HARGA SATUAN'!$C$6,MATCH(B1040,'HARGA SATUAN'!$N$7:$N$1492,0),0))</f>
        <v/>
      </c>
      <c r="D1040" s="139">
        <f ca="1">SUMIFS(RAB!$F$14:$F$80,RAB!$C$14:$C$80,C1040)</f>
        <v>0</v>
      </c>
      <c r="E1040" s="26">
        <f t="shared" ca="1" si="38"/>
        <v>0</v>
      </c>
      <c r="F1040" s="26">
        <f ca="1">IF(D1040=0,0,SUM($E$713:E1040))</f>
        <v>0</v>
      </c>
    </row>
    <row r="1041" spans="2:6" hidden="1">
      <c r="B1041" s="113">
        <v>328</v>
      </c>
      <c r="C1041" s="139" t="str">
        <f ca="1">IF(ISERROR(OFFSET('HARGA SATUAN'!$C$6,MATCH(B1041,'HARGA SATUAN'!$N$7:$N$1492,0),0)),"",OFFSET('HARGA SATUAN'!$C$6,MATCH(B1041,'HARGA SATUAN'!$N$7:$N$1492,0),0))</f>
        <v/>
      </c>
      <c r="D1041" s="139">
        <f ca="1">SUMIFS(RAB!$F$14:$F$80,RAB!$C$14:$C$80,C1041)</f>
        <v>0</v>
      </c>
      <c r="E1041" s="26">
        <f t="shared" ca="1" si="38"/>
        <v>0</v>
      </c>
      <c r="F1041" s="26">
        <f ca="1">IF(D1041=0,0,SUM($E$713:E1041))</f>
        <v>0</v>
      </c>
    </row>
    <row r="1042" spans="2:6" hidden="1">
      <c r="B1042" s="113">
        <v>329</v>
      </c>
      <c r="C1042" s="139" t="str">
        <f ca="1">IF(ISERROR(OFFSET('HARGA SATUAN'!$C$6,MATCH(B1042,'HARGA SATUAN'!$N$7:$N$1492,0),0)),"",OFFSET('HARGA SATUAN'!$C$6,MATCH(B1042,'HARGA SATUAN'!$N$7:$N$1492,0),0))</f>
        <v/>
      </c>
      <c r="D1042" s="139">
        <f ca="1">SUMIFS(RAB!$F$14:$F$80,RAB!$C$14:$C$80,C1042)</f>
        <v>0</v>
      </c>
      <c r="E1042" s="26">
        <f t="shared" ca="1" si="38"/>
        <v>0</v>
      </c>
      <c r="F1042" s="26">
        <f ca="1">IF(D1042=0,0,SUM($E$713:E1042))</f>
        <v>0</v>
      </c>
    </row>
    <row r="1043" spans="2:6" hidden="1">
      <c r="B1043" s="113">
        <v>330</v>
      </c>
      <c r="C1043" s="139" t="str">
        <f ca="1">IF(ISERROR(OFFSET('HARGA SATUAN'!$C$6,MATCH(B1043,'HARGA SATUAN'!$N$7:$N$1492,0),0)),"",OFFSET('HARGA SATUAN'!$C$6,MATCH(B1043,'HARGA SATUAN'!$N$7:$N$1492,0),0))</f>
        <v/>
      </c>
      <c r="D1043" s="139">
        <f ca="1">SUMIFS(RAB!$F$14:$F$80,RAB!$C$14:$C$80,C1043)</f>
        <v>0</v>
      </c>
      <c r="E1043" s="26">
        <f t="shared" ca="1" si="38"/>
        <v>0</v>
      </c>
      <c r="F1043" s="26">
        <f ca="1">IF(D1043=0,0,SUM($E$713:E1043))</f>
        <v>0</v>
      </c>
    </row>
    <row r="1044" spans="2:6" hidden="1">
      <c r="B1044" s="113">
        <v>331</v>
      </c>
      <c r="C1044" s="139" t="str">
        <f ca="1">IF(ISERROR(OFFSET('HARGA SATUAN'!$C$6,MATCH(B1044,'HARGA SATUAN'!$N$7:$N$1492,0),0)),"",OFFSET('HARGA SATUAN'!$C$6,MATCH(B1044,'HARGA SATUAN'!$N$7:$N$1492,0),0))</f>
        <v/>
      </c>
      <c r="D1044" s="139">
        <f ca="1">SUMIFS(RAB!$F$14:$F$80,RAB!$C$14:$C$80,C1044)</f>
        <v>0</v>
      </c>
      <c r="E1044" s="26">
        <f t="shared" ca="1" si="38"/>
        <v>0</v>
      </c>
      <c r="F1044" s="26">
        <f ca="1">IF(D1044=0,0,SUM($E$713:E1044))</f>
        <v>0</v>
      </c>
    </row>
    <row r="1045" spans="2:6" hidden="1">
      <c r="B1045" s="113">
        <v>332</v>
      </c>
      <c r="C1045" s="139" t="str">
        <f ca="1">IF(ISERROR(OFFSET('HARGA SATUAN'!$C$6,MATCH(B1045,'HARGA SATUAN'!$N$7:$N$1492,0),0)),"",OFFSET('HARGA SATUAN'!$C$6,MATCH(B1045,'HARGA SATUAN'!$N$7:$N$1492,0),0))</f>
        <v/>
      </c>
      <c r="D1045" s="139">
        <f ca="1">SUMIFS(RAB!$F$14:$F$80,RAB!$C$14:$C$80,C1045)</f>
        <v>0</v>
      </c>
      <c r="E1045" s="26">
        <f t="shared" ca="1" si="38"/>
        <v>0</v>
      </c>
      <c r="F1045" s="26">
        <f ca="1">IF(D1045=0,0,SUM($E$713:E1045))</f>
        <v>0</v>
      </c>
    </row>
    <row r="1046" spans="2:6" hidden="1">
      <c r="B1046" s="113">
        <v>333</v>
      </c>
      <c r="C1046" s="139" t="str">
        <f ca="1">IF(ISERROR(OFFSET('HARGA SATUAN'!$C$6,MATCH(B1046,'HARGA SATUAN'!$N$7:$N$1492,0),0)),"",OFFSET('HARGA SATUAN'!$C$6,MATCH(B1046,'HARGA SATUAN'!$N$7:$N$1492,0),0))</f>
        <v/>
      </c>
      <c r="D1046" s="139">
        <f ca="1">SUMIFS(RAB!$F$14:$F$80,RAB!$C$14:$C$80,C1046)</f>
        <v>0</v>
      </c>
      <c r="E1046" s="26">
        <f t="shared" ca="1" si="38"/>
        <v>0</v>
      </c>
      <c r="F1046" s="26">
        <f ca="1">IF(D1046=0,0,SUM($E$713:E1046))</f>
        <v>0</v>
      </c>
    </row>
    <row r="1047" spans="2:6" hidden="1">
      <c r="B1047" s="113">
        <v>334</v>
      </c>
      <c r="C1047" s="139" t="str">
        <f ca="1">IF(ISERROR(OFFSET('HARGA SATUAN'!$C$6,MATCH(B1047,'HARGA SATUAN'!$N$7:$N$1492,0),0)),"",OFFSET('HARGA SATUAN'!$C$6,MATCH(B1047,'HARGA SATUAN'!$N$7:$N$1492,0),0))</f>
        <v/>
      </c>
      <c r="D1047" s="139">
        <f ca="1">SUMIFS(RAB!$F$14:$F$80,RAB!$C$14:$C$80,C1047)</f>
        <v>0</v>
      </c>
      <c r="E1047" s="26">
        <f t="shared" ca="1" si="38"/>
        <v>0</v>
      </c>
      <c r="F1047" s="26">
        <f ca="1">IF(D1047=0,0,SUM($E$713:E1047))</f>
        <v>0</v>
      </c>
    </row>
    <row r="1048" spans="2:6" hidden="1">
      <c r="B1048" s="113">
        <v>335</v>
      </c>
      <c r="C1048" s="139" t="str">
        <f ca="1">IF(ISERROR(OFFSET('HARGA SATUAN'!$C$6,MATCH(B1048,'HARGA SATUAN'!$N$7:$N$1492,0),0)),"",OFFSET('HARGA SATUAN'!$C$6,MATCH(B1048,'HARGA SATUAN'!$N$7:$N$1492,0),0))</f>
        <v/>
      </c>
      <c r="D1048" s="139">
        <f ca="1">SUMIFS(RAB!$F$14:$F$80,RAB!$C$14:$C$80,C1048)</f>
        <v>0</v>
      </c>
      <c r="E1048" s="26">
        <f t="shared" ca="1" si="38"/>
        <v>0</v>
      </c>
      <c r="F1048" s="26">
        <f ca="1">IF(D1048=0,0,SUM($E$713:E1048))</f>
        <v>0</v>
      </c>
    </row>
    <row r="1049" spans="2:6" hidden="1">
      <c r="B1049" s="113">
        <v>336</v>
      </c>
      <c r="C1049" s="139" t="str">
        <f ca="1">IF(ISERROR(OFFSET('HARGA SATUAN'!$C$6,MATCH(B1049,'HARGA SATUAN'!$N$7:$N$1492,0),0)),"",OFFSET('HARGA SATUAN'!$C$6,MATCH(B1049,'HARGA SATUAN'!$N$7:$N$1492,0),0))</f>
        <v/>
      </c>
      <c r="D1049" s="139">
        <f ca="1">SUMIFS(RAB!$F$14:$F$80,RAB!$C$14:$C$80,C1049)</f>
        <v>0</v>
      </c>
      <c r="E1049" s="26">
        <f t="shared" ca="1" si="38"/>
        <v>0</v>
      </c>
      <c r="F1049" s="26">
        <f ca="1">IF(D1049=0,0,SUM($E$713:E1049))</f>
        <v>0</v>
      </c>
    </row>
    <row r="1050" spans="2:6" hidden="1">
      <c r="B1050" s="113">
        <v>337</v>
      </c>
      <c r="C1050" s="139" t="str">
        <f ca="1">IF(ISERROR(OFFSET('HARGA SATUAN'!$C$6,MATCH(B1050,'HARGA SATUAN'!$N$7:$N$1492,0),0)),"",OFFSET('HARGA SATUAN'!$C$6,MATCH(B1050,'HARGA SATUAN'!$N$7:$N$1492,0),0))</f>
        <v/>
      </c>
      <c r="D1050" s="139">
        <f ca="1">SUMIFS(RAB!$F$14:$F$80,RAB!$C$14:$C$80,C1050)</f>
        <v>0</v>
      </c>
      <c r="E1050" s="26">
        <f t="shared" ca="1" si="38"/>
        <v>0</v>
      </c>
      <c r="F1050" s="26">
        <f ca="1">IF(D1050=0,0,SUM($E$713:E1050))</f>
        <v>0</v>
      </c>
    </row>
    <row r="1051" spans="2:6" hidden="1">
      <c r="B1051" s="113">
        <v>338</v>
      </c>
      <c r="C1051" s="139" t="str">
        <f ca="1">IF(ISERROR(OFFSET('HARGA SATUAN'!$C$6,MATCH(B1051,'HARGA SATUAN'!$N$7:$N$1492,0),0)),"",OFFSET('HARGA SATUAN'!$C$6,MATCH(B1051,'HARGA SATUAN'!$N$7:$N$1492,0),0))</f>
        <v/>
      </c>
      <c r="D1051" s="139">
        <f ca="1">SUMIFS(RAB!$F$14:$F$80,RAB!$C$14:$C$80,C1051)</f>
        <v>0</v>
      </c>
      <c r="E1051" s="26">
        <f t="shared" ca="1" si="38"/>
        <v>0</v>
      </c>
      <c r="F1051" s="26">
        <f ca="1">IF(D1051=0,0,SUM($E$713:E1051))</f>
        <v>0</v>
      </c>
    </row>
    <row r="1052" spans="2:6" hidden="1">
      <c r="B1052" s="113">
        <v>339</v>
      </c>
      <c r="C1052" s="139" t="str">
        <f ca="1">IF(ISERROR(OFFSET('HARGA SATUAN'!$C$6,MATCH(B1052,'HARGA SATUAN'!$N$7:$N$1492,0),0)),"",OFFSET('HARGA SATUAN'!$C$6,MATCH(B1052,'HARGA SATUAN'!$N$7:$N$1492,0),0))</f>
        <v/>
      </c>
      <c r="D1052" s="139">
        <f ca="1">SUMIFS(RAB!$F$14:$F$80,RAB!$C$14:$C$80,C1052)</f>
        <v>0</v>
      </c>
      <c r="E1052" s="26">
        <f t="shared" ca="1" si="38"/>
        <v>0</v>
      </c>
      <c r="F1052" s="26">
        <f ca="1">IF(D1052=0,0,SUM($E$713:E1052))</f>
        <v>0</v>
      </c>
    </row>
    <row r="1053" spans="2:6" hidden="1">
      <c r="B1053" s="113">
        <v>340</v>
      </c>
      <c r="C1053" s="139" t="str">
        <f ca="1">IF(ISERROR(OFFSET('HARGA SATUAN'!$C$6,MATCH(B1053,'HARGA SATUAN'!$N$7:$N$1492,0),0)),"",OFFSET('HARGA SATUAN'!$C$6,MATCH(B1053,'HARGA SATUAN'!$N$7:$N$1492,0),0))</f>
        <v/>
      </c>
      <c r="D1053" s="139">
        <f ca="1">SUMIFS(RAB!$F$14:$F$80,RAB!$C$14:$C$80,C1053)</f>
        <v>0</v>
      </c>
      <c r="E1053" s="26">
        <f t="shared" ca="1" si="38"/>
        <v>0</v>
      </c>
      <c r="F1053" s="26">
        <f ca="1">IF(D1053=0,0,SUM($E$713:E1053))</f>
        <v>0</v>
      </c>
    </row>
    <row r="1054" spans="2:6" hidden="1">
      <c r="B1054" s="113">
        <v>341</v>
      </c>
      <c r="C1054" s="139" t="str">
        <f ca="1">IF(ISERROR(OFFSET('HARGA SATUAN'!$C$6,MATCH(B1054,'HARGA SATUAN'!$N$7:$N$1492,0),0)),"",OFFSET('HARGA SATUAN'!$C$6,MATCH(B1054,'HARGA SATUAN'!$N$7:$N$1492,0),0))</f>
        <v/>
      </c>
      <c r="D1054" s="139">
        <f ca="1">SUMIFS(RAB!$F$14:$F$80,RAB!$C$14:$C$80,C1054)</f>
        <v>0</v>
      </c>
      <c r="E1054" s="26">
        <f t="shared" ca="1" si="38"/>
        <v>0</v>
      </c>
      <c r="F1054" s="26">
        <f ca="1">IF(D1054=0,0,SUM($E$713:E1054))</f>
        <v>0</v>
      </c>
    </row>
    <row r="1055" spans="2:6" hidden="1">
      <c r="B1055" s="113">
        <v>342</v>
      </c>
      <c r="C1055" s="139" t="str">
        <f ca="1">IF(ISERROR(OFFSET('HARGA SATUAN'!$C$6,MATCH(B1055,'HARGA SATUAN'!$N$7:$N$1492,0),0)),"",OFFSET('HARGA SATUAN'!$C$6,MATCH(B1055,'HARGA SATUAN'!$N$7:$N$1492,0),0))</f>
        <v/>
      </c>
      <c r="D1055" s="139">
        <f ca="1">SUMIFS(RAB!$F$14:$F$80,RAB!$C$14:$C$80,C1055)</f>
        <v>0</v>
      </c>
      <c r="E1055" s="26">
        <f t="shared" ca="1" si="38"/>
        <v>0</v>
      </c>
      <c r="F1055" s="26">
        <f ca="1">IF(D1055=0,0,SUM($E$713:E1055))</f>
        <v>0</v>
      </c>
    </row>
    <row r="1056" spans="2:6" hidden="1">
      <c r="B1056" s="113">
        <v>343</v>
      </c>
      <c r="C1056" s="139" t="str">
        <f ca="1">IF(ISERROR(OFFSET('HARGA SATUAN'!$C$6,MATCH(B1056,'HARGA SATUAN'!$N$7:$N$1492,0),0)),"",OFFSET('HARGA SATUAN'!$C$6,MATCH(B1056,'HARGA SATUAN'!$N$7:$N$1492,0),0))</f>
        <v/>
      </c>
      <c r="D1056" s="139">
        <f ca="1">SUMIFS(RAB!$F$14:$F$80,RAB!$C$14:$C$80,C1056)</f>
        <v>0</v>
      </c>
      <c r="E1056" s="26">
        <f t="shared" ca="1" si="38"/>
        <v>0</v>
      </c>
      <c r="F1056" s="26">
        <f ca="1">IF(D1056=0,0,SUM($E$713:E1056))</f>
        <v>0</v>
      </c>
    </row>
    <row r="1057" spans="2:6" hidden="1">
      <c r="B1057" s="113">
        <v>344</v>
      </c>
      <c r="C1057" s="139" t="str">
        <f ca="1">IF(ISERROR(OFFSET('HARGA SATUAN'!$C$6,MATCH(B1057,'HARGA SATUAN'!$N$7:$N$1492,0),0)),"",OFFSET('HARGA SATUAN'!$C$6,MATCH(B1057,'HARGA SATUAN'!$N$7:$N$1492,0),0))</f>
        <v/>
      </c>
      <c r="D1057" s="139">
        <f ca="1">SUMIFS(RAB!$F$14:$F$80,RAB!$C$14:$C$80,C1057)</f>
        <v>0</v>
      </c>
      <c r="E1057" s="26">
        <f t="shared" ca="1" si="38"/>
        <v>0</v>
      </c>
      <c r="F1057" s="26">
        <f ca="1">IF(D1057=0,0,SUM($E$713:E1057))</f>
        <v>0</v>
      </c>
    </row>
    <row r="1058" spans="2:6" hidden="1">
      <c r="B1058" s="113">
        <v>345</v>
      </c>
      <c r="C1058" s="139" t="str">
        <f ca="1">IF(ISERROR(OFFSET('HARGA SATUAN'!$C$6,MATCH(B1058,'HARGA SATUAN'!$N$7:$N$1492,0),0)),"",OFFSET('HARGA SATUAN'!$C$6,MATCH(B1058,'HARGA SATUAN'!$N$7:$N$1492,0),0))</f>
        <v/>
      </c>
      <c r="D1058" s="139">
        <f ca="1">SUMIFS(RAB!$F$14:$F$80,RAB!$C$14:$C$80,C1058)</f>
        <v>0</v>
      </c>
      <c r="E1058" s="26">
        <f t="shared" ca="1" si="38"/>
        <v>0</v>
      </c>
      <c r="F1058" s="26">
        <f ca="1">IF(D1058=0,0,SUM($E$713:E1058))</f>
        <v>0</v>
      </c>
    </row>
    <row r="1059" spans="2:6" hidden="1">
      <c r="B1059" s="113">
        <v>346</v>
      </c>
      <c r="C1059" s="139" t="str">
        <f ca="1">IF(ISERROR(OFFSET('HARGA SATUAN'!$C$6,MATCH(B1059,'HARGA SATUAN'!$N$7:$N$1492,0),0)),"",OFFSET('HARGA SATUAN'!$C$6,MATCH(B1059,'HARGA SATUAN'!$N$7:$N$1492,0),0))</f>
        <v/>
      </c>
      <c r="D1059" s="139">
        <f ca="1">SUMIFS(RAB!$F$14:$F$80,RAB!$C$14:$C$80,C1059)</f>
        <v>0</v>
      </c>
      <c r="E1059" s="26">
        <f t="shared" ca="1" si="38"/>
        <v>0</v>
      </c>
      <c r="F1059" s="26">
        <f ca="1">IF(D1059=0,0,SUM($E$713:E1059))</f>
        <v>0</v>
      </c>
    </row>
    <row r="1060" spans="2:6" hidden="1">
      <c r="B1060" s="113">
        <v>347</v>
      </c>
      <c r="C1060" s="139" t="str">
        <f ca="1">IF(ISERROR(OFFSET('HARGA SATUAN'!$C$6,MATCH(B1060,'HARGA SATUAN'!$N$7:$N$1492,0),0)),"",OFFSET('HARGA SATUAN'!$C$6,MATCH(B1060,'HARGA SATUAN'!$N$7:$N$1492,0),0))</f>
        <v/>
      </c>
      <c r="D1060" s="139">
        <f ca="1">SUMIFS(RAB!$F$14:$F$80,RAB!$C$14:$C$80,C1060)</f>
        <v>0</v>
      </c>
      <c r="E1060" s="26">
        <f t="shared" ca="1" si="38"/>
        <v>0</v>
      </c>
      <c r="F1060" s="26">
        <f ca="1">IF(D1060=0,0,SUM($E$713:E1060))</f>
        <v>0</v>
      </c>
    </row>
    <row r="1061" spans="2:6" hidden="1">
      <c r="B1061" s="113">
        <v>348</v>
      </c>
      <c r="C1061" s="139" t="str">
        <f ca="1">IF(ISERROR(OFFSET('HARGA SATUAN'!$C$6,MATCH(B1061,'HARGA SATUAN'!$N$7:$N$1492,0),0)),"",OFFSET('HARGA SATUAN'!$C$6,MATCH(B1061,'HARGA SATUAN'!$N$7:$N$1492,0),0))</f>
        <v/>
      </c>
      <c r="D1061" s="139">
        <f ca="1">SUMIFS(RAB!$F$14:$F$80,RAB!$C$14:$C$80,C1061)</f>
        <v>0</v>
      </c>
      <c r="E1061" s="26">
        <f t="shared" ca="1" si="38"/>
        <v>0</v>
      </c>
      <c r="F1061" s="26">
        <f ca="1">IF(D1061=0,0,SUM($E$713:E1061))</f>
        <v>0</v>
      </c>
    </row>
    <row r="1062" spans="2:6" hidden="1">
      <c r="B1062" s="113">
        <v>349</v>
      </c>
      <c r="C1062" s="139" t="str">
        <f ca="1">IF(ISERROR(OFFSET('HARGA SATUAN'!$C$6,MATCH(B1062,'HARGA SATUAN'!$N$7:$N$1492,0),0)),"",OFFSET('HARGA SATUAN'!$C$6,MATCH(B1062,'HARGA SATUAN'!$N$7:$N$1492,0),0))</f>
        <v/>
      </c>
      <c r="D1062" s="139">
        <f ca="1">SUMIFS(RAB!$F$14:$F$80,RAB!$C$14:$C$80,C1062)</f>
        <v>0</v>
      </c>
      <c r="E1062" s="26">
        <f t="shared" ca="1" si="38"/>
        <v>0</v>
      </c>
      <c r="F1062" s="26">
        <f ca="1">IF(D1062=0,0,SUM($E$713:E1062))</f>
        <v>0</v>
      </c>
    </row>
    <row r="1063" spans="2:6" hidden="1">
      <c r="B1063" s="113">
        <v>350</v>
      </c>
      <c r="C1063" s="139" t="str">
        <f ca="1">IF(ISERROR(OFFSET('HARGA SATUAN'!$C$6,MATCH(B1063,'HARGA SATUAN'!$N$7:$N$1492,0),0)),"",OFFSET('HARGA SATUAN'!$C$6,MATCH(B1063,'HARGA SATUAN'!$N$7:$N$1492,0),0))</f>
        <v/>
      </c>
      <c r="D1063" s="139">
        <f ca="1">SUMIFS(RAB!$F$14:$F$80,RAB!$C$14:$C$80,C1063)</f>
        <v>0</v>
      </c>
      <c r="E1063" s="26">
        <f t="shared" ca="1" si="38"/>
        <v>0</v>
      </c>
      <c r="F1063" s="26">
        <f ca="1">IF(D1063=0,0,SUM($E$713:E1063))</f>
        <v>0</v>
      </c>
    </row>
    <row r="1064" spans="2:6" hidden="1">
      <c r="B1064" s="113">
        <v>351</v>
      </c>
      <c r="C1064" s="139" t="str">
        <f ca="1">IF(ISERROR(OFFSET('HARGA SATUAN'!$C$6,MATCH(B1064,'HARGA SATUAN'!$N$7:$N$1492,0),0)),"",OFFSET('HARGA SATUAN'!$C$6,MATCH(B1064,'HARGA SATUAN'!$N$7:$N$1492,0),0))</f>
        <v/>
      </c>
      <c r="D1064" s="139">
        <f ca="1">SUMIFS(RAB!$F$14:$F$80,RAB!$C$14:$C$80,C1064)</f>
        <v>0</v>
      </c>
      <c r="E1064" s="26">
        <f t="shared" ca="1" si="38"/>
        <v>0</v>
      </c>
      <c r="F1064" s="26">
        <f ca="1">IF(D1064=0,0,SUM($E$713:E1064))</f>
        <v>0</v>
      </c>
    </row>
    <row r="1065" spans="2:6" hidden="1">
      <c r="B1065" s="113">
        <v>352</v>
      </c>
      <c r="C1065" s="139" t="str">
        <f ca="1">IF(ISERROR(OFFSET('HARGA SATUAN'!$C$6,MATCH(B1065,'HARGA SATUAN'!$N$7:$N$1492,0),0)),"",OFFSET('HARGA SATUAN'!$C$6,MATCH(B1065,'HARGA SATUAN'!$N$7:$N$1492,0),0))</f>
        <v/>
      </c>
      <c r="D1065" s="139">
        <f ca="1">SUMIFS(RAB!$F$14:$F$80,RAB!$C$14:$C$80,C1065)</f>
        <v>0</v>
      </c>
      <c r="E1065" s="26">
        <f t="shared" ca="1" si="38"/>
        <v>0</v>
      </c>
      <c r="F1065" s="26">
        <f ca="1">IF(D1065=0,0,SUM($E$713:E1065))</f>
        <v>0</v>
      </c>
    </row>
    <row r="1066" spans="2:6" hidden="1">
      <c r="B1066" s="113">
        <v>353</v>
      </c>
      <c r="C1066" s="139" t="str">
        <f ca="1">IF(ISERROR(OFFSET('HARGA SATUAN'!$C$6,MATCH(B1066,'HARGA SATUAN'!$N$7:$N$1492,0),0)),"",OFFSET('HARGA SATUAN'!$C$6,MATCH(B1066,'HARGA SATUAN'!$N$7:$N$1492,0),0))</f>
        <v/>
      </c>
      <c r="D1066" s="139">
        <f ca="1">SUMIFS(RAB!$F$14:$F$80,RAB!$C$14:$C$80,C1066)</f>
        <v>0</v>
      </c>
      <c r="E1066" s="26">
        <f t="shared" ca="1" si="38"/>
        <v>0</v>
      </c>
      <c r="F1066" s="26">
        <f ca="1">IF(D1066=0,0,SUM($E$713:E1066))</f>
        <v>0</v>
      </c>
    </row>
    <row r="1067" spans="2:6" hidden="1">
      <c r="B1067" s="113">
        <v>354</v>
      </c>
      <c r="C1067" s="139" t="str">
        <f ca="1">IF(ISERROR(OFFSET('HARGA SATUAN'!$C$6,MATCH(B1067,'HARGA SATUAN'!$N$7:$N$1492,0),0)),"",OFFSET('HARGA SATUAN'!$C$6,MATCH(B1067,'HARGA SATUAN'!$N$7:$N$1492,0),0))</f>
        <v/>
      </c>
      <c r="D1067" s="139">
        <f ca="1">SUMIFS(RAB!$F$14:$F$80,RAB!$C$14:$C$80,C1067)</f>
        <v>0</v>
      </c>
      <c r="E1067" s="26">
        <f t="shared" ca="1" si="38"/>
        <v>0</v>
      </c>
      <c r="F1067" s="26">
        <f ca="1">IF(D1067=0,0,SUM($E$713:E1067))</f>
        <v>0</v>
      </c>
    </row>
    <row r="1068" spans="2:6" hidden="1">
      <c r="B1068" s="113">
        <v>355</v>
      </c>
      <c r="C1068" s="139" t="str">
        <f ca="1">IF(ISERROR(OFFSET('HARGA SATUAN'!$C$6,MATCH(B1068,'HARGA SATUAN'!$N$7:$N$1492,0),0)),"",OFFSET('HARGA SATUAN'!$C$6,MATCH(B1068,'HARGA SATUAN'!$N$7:$N$1492,0),0))</f>
        <v/>
      </c>
      <c r="D1068" s="139">
        <f ca="1">SUMIFS(RAB!$F$14:$F$80,RAB!$C$14:$C$80,C1068)</f>
        <v>0</v>
      </c>
      <c r="E1068" s="26">
        <f t="shared" ca="1" si="38"/>
        <v>0</v>
      </c>
      <c r="F1068" s="26">
        <f ca="1">IF(D1068=0,0,SUM($E$713:E1068))</f>
        <v>0</v>
      </c>
    </row>
    <row r="1069" spans="2:6" hidden="1">
      <c r="B1069" s="113">
        <v>356</v>
      </c>
      <c r="C1069" s="139" t="str">
        <f ca="1">IF(ISERROR(OFFSET('HARGA SATUAN'!$C$6,MATCH(B1069,'HARGA SATUAN'!$N$7:$N$1492,0),0)),"",OFFSET('HARGA SATUAN'!$C$6,MATCH(B1069,'HARGA SATUAN'!$N$7:$N$1492,0),0))</f>
        <v/>
      </c>
      <c r="D1069" s="139">
        <f ca="1">SUMIFS(RAB!$F$14:$F$80,RAB!$C$14:$C$80,C1069)</f>
        <v>0</v>
      </c>
      <c r="E1069" s="26">
        <f t="shared" ca="1" si="38"/>
        <v>0</v>
      </c>
      <c r="F1069" s="26">
        <f ca="1">IF(D1069=0,0,SUM($E$713:E1069))</f>
        <v>0</v>
      </c>
    </row>
    <row r="1070" spans="2:6" hidden="1">
      <c r="B1070" s="113">
        <v>357</v>
      </c>
      <c r="C1070" s="139" t="str">
        <f ca="1">IF(ISERROR(OFFSET('HARGA SATUAN'!$C$6,MATCH(B1070,'HARGA SATUAN'!$N$7:$N$1492,0),0)),"",OFFSET('HARGA SATUAN'!$C$6,MATCH(B1070,'HARGA SATUAN'!$N$7:$N$1492,0),0))</f>
        <v/>
      </c>
      <c r="D1070" s="139">
        <f ca="1">SUMIFS(RAB!$F$14:$F$80,RAB!$C$14:$C$80,C1070)</f>
        <v>0</v>
      </c>
      <c r="E1070" s="26">
        <f t="shared" ca="1" si="38"/>
        <v>0</v>
      </c>
      <c r="F1070" s="26">
        <f ca="1">IF(D1070=0,0,SUM($E$713:E1070))</f>
        <v>0</v>
      </c>
    </row>
    <row r="1071" spans="2:6" hidden="1">
      <c r="B1071" s="113">
        <v>358</v>
      </c>
      <c r="C1071" s="139" t="str">
        <f ca="1">IF(ISERROR(OFFSET('HARGA SATUAN'!$C$6,MATCH(B1071,'HARGA SATUAN'!$N$7:$N$1492,0),0)),"",OFFSET('HARGA SATUAN'!$C$6,MATCH(B1071,'HARGA SATUAN'!$N$7:$N$1492,0),0))</f>
        <v/>
      </c>
      <c r="D1071" s="139">
        <f ca="1">SUMIFS(RAB!$F$14:$F$80,RAB!$C$14:$C$80,C1071)</f>
        <v>0</v>
      </c>
      <c r="E1071" s="26">
        <f t="shared" ca="1" si="38"/>
        <v>0</v>
      </c>
      <c r="F1071" s="26">
        <f ca="1">IF(D1071=0,0,SUM($E$713:E1071))</f>
        <v>0</v>
      </c>
    </row>
    <row r="1072" spans="2:6" hidden="1">
      <c r="B1072" s="113">
        <v>359</v>
      </c>
      <c r="C1072" s="139" t="str">
        <f ca="1">IF(ISERROR(OFFSET('HARGA SATUAN'!$C$6,MATCH(B1072,'HARGA SATUAN'!$N$7:$N$1492,0),0)),"",OFFSET('HARGA SATUAN'!$C$6,MATCH(B1072,'HARGA SATUAN'!$N$7:$N$1492,0),0))</f>
        <v/>
      </c>
      <c r="D1072" s="139">
        <f ca="1">SUMIFS(RAB!$F$14:$F$80,RAB!$C$14:$C$80,C1072)</f>
        <v>0</v>
      </c>
      <c r="E1072" s="26">
        <f t="shared" ca="1" si="38"/>
        <v>0</v>
      </c>
      <c r="F1072" s="26">
        <f ca="1">IF(D1072=0,0,SUM($E$713:E1072))</f>
        <v>0</v>
      </c>
    </row>
    <row r="1073" spans="2:6" hidden="1">
      <c r="B1073" s="113">
        <v>360</v>
      </c>
      <c r="C1073" s="139" t="str">
        <f ca="1">IF(ISERROR(OFFSET('HARGA SATUAN'!$C$6,MATCH(B1073,'HARGA SATUAN'!$N$7:$N$1492,0),0)),"",OFFSET('HARGA SATUAN'!$C$6,MATCH(B1073,'HARGA SATUAN'!$N$7:$N$1492,0),0))</f>
        <v/>
      </c>
      <c r="D1073" s="139">
        <f ca="1">SUMIFS(RAB!$F$14:$F$80,RAB!$C$14:$C$80,C1073)</f>
        <v>0</v>
      </c>
      <c r="E1073" s="26">
        <f t="shared" ca="1" si="38"/>
        <v>0</v>
      </c>
      <c r="F1073" s="26">
        <f ca="1">IF(D1073=0,0,SUM($E$713:E1073))</f>
        <v>0</v>
      </c>
    </row>
    <row r="1074" spans="2:6" hidden="1">
      <c r="B1074" s="113">
        <v>361</v>
      </c>
      <c r="C1074" s="139" t="str">
        <f ca="1">IF(ISERROR(OFFSET('HARGA SATUAN'!$C$6,MATCH(B1074,'HARGA SATUAN'!$N$7:$N$1492,0),0)),"",OFFSET('HARGA SATUAN'!$C$6,MATCH(B1074,'HARGA SATUAN'!$N$7:$N$1492,0),0))</f>
        <v/>
      </c>
      <c r="D1074" s="139">
        <f ca="1">SUMIFS(RAB!$F$14:$F$80,RAB!$C$14:$C$80,C1074)</f>
        <v>0</v>
      </c>
      <c r="E1074" s="26">
        <f t="shared" ca="1" si="38"/>
        <v>0</v>
      </c>
      <c r="F1074" s="26">
        <f ca="1">IF(D1074=0,0,SUM($E$713:E1074))</f>
        <v>0</v>
      </c>
    </row>
    <row r="1075" spans="2:6" hidden="1">
      <c r="B1075" s="113">
        <v>362</v>
      </c>
      <c r="C1075" s="139" t="str">
        <f ca="1">IF(ISERROR(OFFSET('HARGA SATUAN'!$C$6,MATCH(B1075,'HARGA SATUAN'!$N$7:$N$1492,0),0)),"",OFFSET('HARGA SATUAN'!$C$6,MATCH(B1075,'HARGA SATUAN'!$N$7:$N$1492,0),0))</f>
        <v/>
      </c>
      <c r="D1075" s="139">
        <f ca="1">SUMIFS(RAB!$F$14:$F$80,RAB!$C$14:$C$80,C1075)</f>
        <v>0</v>
      </c>
      <c r="E1075" s="26">
        <f t="shared" ca="1" si="38"/>
        <v>0</v>
      </c>
      <c r="F1075" s="26">
        <f ca="1">IF(D1075=0,0,SUM($E$713:E1075))</f>
        <v>0</v>
      </c>
    </row>
    <row r="1076" spans="2:6" hidden="1">
      <c r="B1076" s="113">
        <v>363</v>
      </c>
      <c r="C1076" s="139" t="str">
        <f ca="1">IF(ISERROR(OFFSET('HARGA SATUAN'!$C$6,MATCH(B1076,'HARGA SATUAN'!$N$7:$N$1492,0),0)),"",OFFSET('HARGA SATUAN'!$C$6,MATCH(B1076,'HARGA SATUAN'!$N$7:$N$1492,0),0))</f>
        <v/>
      </c>
      <c r="D1076" s="139">
        <f ca="1">SUMIFS(RAB!$F$14:$F$80,RAB!$C$14:$C$80,C1076)</f>
        <v>0</v>
      </c>
      <c r="E1076" s="26">
        <f t="shared" ca="1" si="38"/>
        <v>0</v>
      </c>
      <c r="F1076" s="26">
        <f ca="1">IF(D1076=0,0,SUM($E$713:E1076))</f>
        <v>0</v>
      </c>
    </row>
    <row r="1077" spans="2:6" hidden="1">
      <c r="B1077" s="113">
        <v>364</v>
      </c>
      <c r="C1077" s="139" t="str">
        <f ca="1">IF(ISERROR(OFFSET('HARGA SATUAN'!$C$6,MATCH(B1077,'HARGA SATUAN'!$N$7:$N$1492,0),0)),"",OFFSET('HARGA SATUAN'!$C$6,MATCH(B1077,'HARGA SATUAN'!$N$7:$N$1492,0),0))</f>
        <v/>
      </c>
      <c r="D1077" s="139">
        <f ca="1">SUMIFS(RAB!$F$14:$F$80,RAB!$C$14:$C$80,C1077)</f>
        <v>0</v>
      </c>
      <c r="E1077" s="26">
        <f t="shared" ca="1" si="38"/>
        <v>0</v>
      </c>
      <c r="F1077" s="26">
        <f ca="1">IF(D1077=0,0,SUM($E$713:E1077))</f>
        <v>0</v>
      </c>
    </row>
    <row r="1078" spans="2:6" hidden="1">
      <c r="B1078" s="113">
        <v>365</v>
      </c>
      <c r="C1078" s="139" t="str">
        <f ca="1">IF(ISERROR(OFFSET('HARGA SATUAN'!$C$6,MATCH(B1078,'HARGA SATUAN'!$N$7:$N$1492,0),0)),"",OFFSET('HARGA SATUAN'!$C$6,MATCH(B1078,'HARGA SATUAN'!$N$7:$N$1492,0),0))</f>
        <v/>
      </c>
      <c r="D1078" s="139">
        <f ca="1">SUMIFS(RAB!$F$14:$F$80,RAB!$C$14:$C$80,C1078)</f>
        <v>0</v>
      </c>
      <c r="E1078" s="26">
        <f t="shared" ca="1" si="38"/>
        <v>0</v>
      </c>
      <c r="F1078" s="26">
        <f ca="1">IF(D1078=0,0,SUM($E$713:E1078))</f>
        <v>0</v>
      </c>
    </row>
    <row r="1079" spans="2:6" hidden="1">
      <c r="B1079" s="113">
        <v>366</v>
      </c>
      <c r="C1079" s="139" t="str">
        <f ca="1">IF(ISERROR(OFFSET('HARGA SATUAN'!$C$6,MATCH(B1079,'HARGA SATUAN'!$N$7:$N$1492,0),0)),"",OFFSET('HARGA SATUAN'!$C$6,MATCH(B1079,'HARGA SATUAN'!$N$7:$N$1492,0),0))</f>
        <v/>
      </c>
      <c r="D1079" s="139">
        <f ca="1">SUMIFS(RAB!$F$14:$F$80,RAB!$C$14:$C$80,C1079)</f>
        <v>0</v>
      </c>
      <c r="E1079" s="26">
        <f t="shared" ca="1" si="38"/>
        <v>0</v>
      </c>
      <c r="F1079" s="26">
        <f ca="1">IF(D1079=0,0,SUM($E$713:E1079))</f>
        <v>0</v>
      </c>
    </row>
    <row r="1080" spans="2:6" hidden="1">
      <c r="B1080" s="113">
        <v>367</v>
      </c>
      <c r="C1080" s="139" t="str">
        <f ca="1">IF(ISERROR(OFFSET('HARGA SATUAN'!$C$6,MATCH(B1080,'HARGA SATUAN'!$N$7:$N$1492,0),0)),"",OFFSET('HARGA SATUAN'!$C$6,MATCH(B1080,'HARGA SATUAN'!$N$7:$N$1492,0),0))</f>
        <v/>
      </c>
      <c r="D1080" s="139">
        <f ca="1">SUMIFS(RAB!$F$14:$F$80,RAB!$C$14:$C$80,C1080)</f>
        <v>0</v>
      </c>
      <c r="E1080" s="26">
        <f t="shared" ca="1" si="38"/>
        <v>0</v>
      </c>
      <c r="F1080" s="26">
        <f ca="1">IF(D1080=0,0,SUM($E$713:E1080))</f>
        <v>0</v>
      </c>
    </row>
    <row r="1081" spans="2:6" hidden="1">
      <c r="B1081" s="113">
        <v>368</v>
      </c>
      <c r="C1081" s="139" t="str">
        <f ca="1">IF(ISERROR(OFFSET('HARGA SATUAN'!$C$6,MATCH(B1081,'HARGA SATUAN'!$N$7:$N$1492,0),0)),"",OFFSET('HARGA SATUAN'!$C$6,MATCH(B1081,'HARGA SATUAN'!$N$7:$N$1492,0),0))</f>
        <v/>
      </c>
      <c r="D1081" s="139">
        <f ca="1">SUMIFS(RAB!$F$14:$F$80,RAB!$C$14:$C$80,C1081)</f>
        <v>0</v>
      </c>
      <c r="E1081" s="26">
        <f t="shared" ca="1" si="38"/>
        <v>0</v>
      </c>
      <c r="F1081" s="26">
        <f ca="1">IF(D1081=0,0,SUM($E$713:E1081))</f>
        <v>0</v>
      </c>
    </row>
    <row r="1082" spans="2:6" hidden="1">
      <c r="B1082" s="113">
        <v>369</v>
      </c>
      <c r="C1082" s="139" t="str">
        <f ca="1">IF(ISERROR(OFFSET('HARGA SATUAN'!$C$6,MATCH(B1082,'HARGA SATUAN'!$N$7:$N$1492,0),0)),"",OFFSET('HARGA SATUAN'!$C$6,MATCH(B1082,'HARGA SATUAN'!$N$7:$N$1492,0),0))</f>
        <v/>
      </c>
      <c r="D1082" s="139">
        <f ca="1">SUMIFS(RAB!$F$14:$F$80,RAB!$C$14:$C$80,C1082)</f>
        <v>0</v>
      </c>
      <c r="E1082" s="26">
        <f t="shared" ca="1" si="38"/>
        <v>0</v>
      </c>
      <c r="F1082" s="26">
        <f ca="1">IF(D1082=0,0,SUM($E$713:E1082))</f>
        <v>0</v>
      </c>
    </row>
    <row r="1083" spans="2:6" hidden="1">
      <c r="B1083" s="113">
        <v>370</v>
      </c>
      <c r="C1083" s="139" t="str">
        <f ca="1">IF(ISERROR(OFFSET('HARGA SATUAN'!$C$6,MATCH(B1083,'HARGA SATUAN'!$N$7:$N$1492,0),0)),"",OFFSET('HARGA SATUAN'!$C$6,MATCH(B1083,'HARGA SATUAN'!$N$7:$N$1492,0),0))</f>
        <v/>
      </c>
      <c r="D1083" s="139">
        <f ca="1">SUMIFS(RAB!$F$14:$F$80,RAB!$C$14:$C$80,C1083)</f>
        <v>0</v>
      </c>
      <c r="E1083" s="26">
        <f t="shared" ca="1" si="38"/>
        <v>0</v>
      </c>
      <c r="F1083" s="26">
        <f ca="1">IF(D1083=0,0,SUM($E$713:E1083))</f>
        <v>0</v>
      </c>
    </row>
    <row r="1084" spans="2:6" hidden="1">
      <c r="B1084" s="113">
        <v>371</v>
      </c>
      <c r="C1084" s="139" t="str">
        <f ca="1">IF(ISERROR(OFFSET('HARGA SATUAN'!$C$6,MATCH(B1084,'HARGA SATUAN'!$N$7:$N$1492,0),0)),"",OFFSET('HARGA SATUAN'!$C$6,MATCH(B1084,'HARGA SATUAN'!$N$7:$N$1492,0),0))</f>
        <v/>
      </c>
      <c r="D1084" s="139">
        <f ca="1">SUMIFS(RAB!$F$14:$F$80,RAB!$C$14:$C$80,C1084)</f>
        <v>0</v>
      </c>
      <c r="E1084" s="26">
        <f t="shared" ca="1" si="38"/>
        <v>0</v>
      </c>
      <c r="F1084" s="26">
        <f ca="1">IF(D1084=0,0,SUM($E$713:E1084))</f>
        <v>0</v>
      </c>
    </row>
    <row r="1085" spans="2:6" hidden="1">
      <c r="B1085" s="113">
        <v>372</v>
      </c>
      <c r="C1085" s="139" t="str">
        <f ca="1">IF(ISERROR(OFFSET('HARGA SATUAN'!$C$6,MATCH(B1085,'HARGA SATUAN'!$N$7:$N$1492,0),0)),"",OFFSET('HARGA SATUAN'!$C$6,MATCH(B1085,'HARGA SATUAN'!$N$7:$N$1492,0),0))</f>
        <v/>
      </c>
      <c r="D1085" s="139">
        <f ca="1">SUMIFS(RAB!$F$14:$F$80,RAB!$C$14:$C$80,C1085)</f>
        <v>0</v>
      </c>
      <c r="E1085" s="26">
        <f t="shared" ca="1" si="38"/>
        <v>0</v>
      </c>
      <c r="F1085" s="26">
        <f ca="1">IF(D1085=0,0,SUM($E$713:E1085))</f>
        <v>0</v>
      </c>
    </row>
    <row r="1086" spans="2:6" hidden="1">
      <c r="B1086" s="113">
        <v>373</v>
      </c>
      <c r="C1086" s="139" t="str">
        <f ca="1">IF(ISERROR(OFFSET('HARGA SATUAN'!$C$6,MATCH(B1086,'HARGA SATUAN'!$N$7:$N$1492,0),0)),"",OFFSET('HARGA SATUAN'!$C$6,MATCH(B1086,'HARGA SATUAN'!$N$7:$N$1492,0),0))</f>
        <v/>
      </c>
      <c r="D1086" s="139">
        <f ca="1">SUMIFS(RAB!$F$14:$F$80,RAB!$C$14:$C$80,C1086)</f>
        <v>0</v>
      </c>
      <c r="E1086" s="26">
        <f t="shared" ca="1" si="38"/>
        <v>0</v>
      </c>
      <c r="F1086" s="26">
        <f ca="1">IF(D1086=0,0,SUM($E$713:E1086))</f>
        <v>0</v>
      </c>
    </row>
    <row r="1087" spans="2:6" hidden="1">
      <c r="B1087" s="113">
        <v>374</v>
      </c>
      <c r="C1087" s="139" t="str">
        <f ca="1">IF(ISERROR(OFFSET('HARGA SATUAN'!$C$6,MATCH(B1087,'HARGA SATUAN'!$N$7:$N$1492,0),0)),"",OFFSET('HARGA SATUAN'!$C$6,MATCH(B1087,'HARGA SATUAN'!$N$7:$N$1492,0),0))</f>
        <v/>
      </c>
      <c r="D1087" s="139">
        <f ca="1">SUMIFS(RAB!$F$14:$F$80,RAB!$C$14:$C$80,C1087)</f>
        <v>0</v>
      </c>
      <c r="E1087" s="26">
        <f t="shared" ca="1" si="38"/>
        <v>0</v>
      </c>
      <c r="F1087" s="26">
        <f ca="1">IF(D1087=0,0,SUM($E$713:E1087))</f>
        <v>0</v>
      </c>
    </row>
    <row r="1088" spans="2:6" hidden="1">
      <c r="B1088" s="113">
        <v>375</v>
      </c>
      <c r="C1088" s="139" t="str">
        <f ca="1">IF(ISERROR(OFFSET('HARGA SATUAN'!$C$6,MATCH(B1088,'HARGA SATUAN'!$N$7:$N$1492,0),0)),"",OFFSET('HARGA SATUAN'!$C$6,MATCH(B1088,'HARGA SATUAN'!$N$7:$N$1492,0),0))</f>
        <v/>
      </c>
      <c r="D1088" s="139">
        <f ca="1">SUMIFS(RAB!$F$14:$F$80,RAB!$C$14:$C$80,C1088)</f>
        <v>0</v>
      </c>
      <c r="E1088" s="26">
        <f t="shared" ca="1" si="38"/>
        <v>0</v>
      </c>
      <c r="F1088" s="26">
        <f ca="1">IF(D1088=0,0,SUM($E$713:E1088))</f>
        <v>0</v>
      </c>
    </row>
    <row r="1089" spans="2:6" hidden="1">
      <c r="B1089" s="113">
        <v>376</v>
      </c>
      <c r="C1089" s="139" t="str">
        <f ca="1">IF(ISERROR(OFFSET('HARGA SATUAN'!$C$6,MATCH(B1089,'HARGA SATUAN'!$N$7:$N$1492,0),0)),"",OFFSET('HARGA SATUAN'!$C$6,MATCH(B1089,'HARGA SATUAN'!$N$7:$N$1492,0),0))</f>
        <v/>
      </c>
      <c r="D1089" s="139">
        <f ca="1">SUMIFS(RAB!$F$14:$F$80,RAB!$C$14:$C$80,C1089)</f>
        <v>0</v>
      </c>
      <c r="E1089" s="26">
        <f t="shared" ca="1" si="38"/>
        <v>0</v>
      </c>
      <c r="F1089" s="26">
        <f ca="1">IF(D1089=0,0,SUM($E$713:E1089))</f>
        <v>0</v>
      </c>
    </row>
    <row r="1090" spans="2:6" hidden="1">
      <c r="B1090" s="113">
        <v>377</v>
      </c>
      <c r="C1090" s="139" t="str">
        <f ca="1">IF(ISERROR(OFFSET('HARGA SATUAN'!$C$6,MATCH(B1090,'HARGA SATUAN'!$N$7:$N$1492,0),0)),"",OFFSET('HARGA SATUAN'!$C$6,MATCH(B1090,'HARGA SATUAN'!$N$7:$N$1492,0),0))</f>
        <v/>
      </c>
      <c r="D1090" s="139">
        <f ca="1">SUMIFS(RAB!$F$14:$F$80,RAB!$C$14:$C$80,C1090)</f>
        <v>0</v>
      </c>
      <c r="E1090" s="26">
        <f t="shared" ca="1" si="38"/>
        <v>0</v>
      </c>
      <c r="F1090" s="26">
        <f ca="1">IF(D1090=0,0,SUM($E$713:E1090))</f>
        <v>0</v>
      </c>
    </row>
    <row r="1091" spans="2:6" hidden="1">
      <c r="B1091" s="113">
        <v>378</v>
      </c>
      <c r="C1091" s="139" t="str">
        <f ca="1">IF(ISERROR(OFFSET('HARGA SATUAN'!$C$6,MATCH(B1091,'HARGA SATUAN'!$N$7:$N$1492,0),0)),"",OFFSET('HARGA SATUAN'!$C$6,MATCH(B1091,'HARGA SATUAN'!$N$7:$N$1492,0),0))</f>
        <v/>
      </c>
      <c r="D1091" s="139">
        <f ca="1">SUMIFS(RAB!$F$14:$F$80,RAB!$C$14:$C$80,C1091)</f>
        <v>0</v>
      </c>
      <c r="E1091" s="26">
        <f t="shared" ca="1" si="38"/>
        <v>0</v>
      </c>
      <c r="F1091" s="26">
        <f ca="1">IF(D1091=0,0,SUM($E$713:E1091))</f>
        <v>0</v>
      </c>
    </row>
    <row r="1092" spans="2:6" hidden="1">
      <c r="B1092" s="113">
        <v>379</v>
      </c>
      <c r="C1092" s="139" t="str">
        <f ca="1">IF(ISERROR(OFFSET('HARGA SATUAN'!$C$6,MATCH(B1092,'HARGA SATUAN'!$N$7:$N$1492,0),0)),"",OFFSET('HARGA SATUAN'!$C$6,MATCH(B1092,'HARGA SATUAN'!$N$7:$N$1492,0),0))</f>
        <v/>
      </c>
      <c r="D1092" s="139">
        <f ca="1">SUMIFS(RAB!$F$14:$F$80,RAB!$C$14:$C$80,C1092)</f>
        <v>0</v>
      </c>
      <c r="E1092" s="26">
        <f t="shared" ca="1" si="38"/>
        <v>0</v>
      </c>
      <c r="F1092" s="26">
        <f ca="1">IF(D1092=0,0,SUM($E$713:E1092))</f>
        <v>0</v>
      </c>
    </row>
    <row r="1093" spans="2:6" hidden="1">
      <c r="B1093" s="113">
        <v>380</v>
      </c>
      <c r="C1093" s="139" t="str">
        <f ca="1">IF(ISERROR(OFFSET('HARGA SATUAN'!$C$6,MATCH(B1093,'HARGA SATUAN'!$N$7:$N$1492,0),0)),"",OFFSET('HARGA SATUAN'!$C$6,MATCH(B1093,'HARGA SATUAN'!$N$7:$N$1492,0),0))</f>
        <v/>
      </c>
      <c r="D1093" s="139">
        <f ca="1">SUMIFS(RAB!$F$14:$F$80,RAB!$C$14:$C$80,C1093)</f>
        <v>0</v>
      </c>
      <c r="E1093" s="26">
        <f t="shared" ca="1" si="38"/>
        <v>0</v>
      </c>
      <c r="F1093" s="26">
        <f ca="1">IF(D1093=0,0,SUM($E$713:E1093))</f>
        <v>0</v>
      </c>
    </row>
    <row r="1094" spans="2:6" hidden="1">
      <c r="B1094" s="113">
        <v>381</v>
      </c>
      <c r="C1094" s="139" t="str">
        <f ca="1">IF(ISERROR(OFFSET('HARGA SATUAN'!$C$6,MATCH(B1094,'HARGA SATUAN'!$N$7:$N$1492,0),0)),"",OFFSET('HARGA SATUAN'!$C$6,MATCH(B1094,'HARGA SATUAN'!$N$7:$N$1492,0),0))</f>
        <v/>
      </c>
      <c r="D1094" s="139">
        <f ca="1">SUMIFS(RAB!$F$14:$F$80,RAB!$C$14:$C$80,C1094)</f>
        <v>0</v>
      </c>
      <c r="E1094" s="26">
        <f t="shared" ca="1" si="38"/>
        <v>0</v>
      </c>
      <c r="F1094" s="26">
        <f ca="1">IF(D1094=0,0,SUM($E$713:E1094))</f>
        <v>0</v>
      </c>
    </row>
    <row r="1095" spans="2:6" hidden="1">
      <c r="B1095" s="113">
        <v>382</v>
      </c>
      <c r="C1095" s="139" t="str">
        <f ca="1">IF(ISERROR(OFFSET('HARGA SATUAN'!$C$6,MATCH(B1095,'HARGA SATUAN'!$N$7:$N$1492,0),0)),"",OFFSET('HARGA SATUAN'!$C$6,MATCH(B1095,'HARGA SATUAN'!$N$7:$N$1492,0),0))</f>
        <v/>
      </c>
      <c r="D1095" s="139">
        <f ca="1">SUMIFS(RAB!$F$14:$F$80,RAB!$C$14:$C$80,C1095)</f>
        <v>0</v>
      </c>
      <c r="E1095" s="26">
        <f t="shared" ca="1" si="38"/>
        <v>0</v>
      </c>
      <c r="F1095" s="26">
        <f ca="1">IF(D1095=0,0,SUM($E$713:E1095))</f>
        <v>0</v>
      </c>
    </row>
    <row r="1096" spans="2:6" hidden="1">
      <c r="B1096" s="113">
        <v>383</v>
      </c>
      <c r="C1096" s="139" t="str">
        <f ca="1">IF(ISERROR(OFFSET('HARGA SATUAN'!$C$6,MATCH(B1096,'HARGA SATUAN'!$N$7:$N$1492,0),0)),"",OFFSET('HARGA SATUAN'!$C$6,MATCH(B1096,'HARGA SATUAN'!$N$7:$N$1492,0),0))</f>
        <v/>
      </c>
      <c r="D1096" s="139">
        <f ca="1">SUMIFS(RAB!$F$14:$F$80,RAB!$C$14:$C$80,C1096)</f>
        <v>0</v>
      </c>
      <c r="E1096" s="26">
        <f t="shared" ca="1" si="38"/>
        <v>0</v>
      </c>
      <c r="F1096" s="26">
        <f ca="1">IF(D1096=0,0,SUM($E$713:E1096))</f>
        <v>0</v>
      </c>
    </row>
    <row r="1097" spans="2:6" hidden="1">
      <c r="B1097" s="113">
        <v>384</v>
      </c>
      <c r="C1097" s="139" t="str">
        <f ca="1">IF(ISERROR(OFFSET('HARGA SATUAN'!$C$6,MATCH(B1097,'HARGA SATUAN'!$N$7:$N$1492,0),0)),"",OFFSET('HARGA SATUAN'!$C$6,MATCH(B1097,'HARGA SATUAN'!$N$7:$N$1492,0),0))</f>
        <v/>
      </c>
      <c r="D1097" s="139">
        <f ca="1">SUMIFS(RAB!$F$14:$F$80,RAB!$C$14:$C$80,C1097)</f>
        <v>0</v>
      </c>
      <c r="E1097" s="26">
        <f t="shared" ca="1" si="38"/>
        <v>0</v>
      </c>
      <c r="F1097" s="26">
        <f ca="1">IF(D1097=0,0,SUM($E$713:E1097))</f>
        <v>0</v>
      </c>
    </row>
    <row r="1098" spans="2:6" hidden="1">
      <c r="B1098" s="113">
        <v>385</v>
      </c>
      <c r="C1098" s="139" t="str">
        <f ca="1">IF(ISERROR(OFFSET('HARGA SATUAN'!$C$6,MATCH(B1098,'HARGA SATUAN'!$N$7:$N$1492,0),0)),"",OFFSET('HARGA SATUAN'!$C$6,MATCH(B1098,'HARGA SATUAN'!$N$7:$N$1492,0),0))</f>
        <v/>
      </c>
      <c r="D1098" s="139">
        <f ca="1">SUMIFS(RAB!$F$14:$F$80,RAB!$C$14:$C$80,C1098)</f>
        <v>0</v>
      </c>
      <c r="E1098" s="26">
        <f t="shared" ca="1" si="38"/>
        <v>0</v>
      </c>
      <c r="F1098" s="26">
        <f ca="1">IF(D1098=0,0,SUM($E$713:E1098))</f>
        <v>0</v>
      </c>
    </row>
    <row r="1099" spans="2:6" hidden="1">
      <c r="B1099" s="113">
        <v>386</v>
      </c>
      <c r="C1099" s="139" t="str">
        <f ca="1">IF(ISERROR(OFFSET('HARGA SATUAN'!$C$6,MATCH(B1099,'HARGA SATUAN'!$N$7:$N$1492,0),0)),"",OFFSET('HARGA SATUAN'!$C$6,MATCH(B1099,'HARGA SATUAN'!$N$7:$N$1492,0),0))</f>
        <v/>
      </c>
      <c r="D1099" s="139">
        <f ca="1">SUMIFS(RAB!$F$14:$F$80,RAB!$C$14:$C$80,C1099)</f>
        <v>0</v>
      </c>
      <c r="E1099" s="26">
        <f t="shared" ref="E1099:E1162" ca="1" si="39">IF(D1099=0,0,1)</f>
        <v>0</v>
      </c>
      <c r="F1099" s="26">
        <f ca="1">IF(D1099=0,0,SUM($E$713:E1099))</f>
        <v>0</v>
      </c>
    </row>
    <row r="1100" spans="2:6" hidden="1">
      <c r="B1100" s="113">
        <v>387</v>
      </c>
      <c r="C1100" s="139" t="str">
        <f ca="1">IF(ISERROR(OFFSET('HARGA SATUAN'!$C$6,MATCH(B1100,'HARGA SATUAN'!$N$7:$N$1492,0),0)),"",OFFSET('HARGA SATUAN'!$C$6,MATCH(B1100,'HARGA SATUAN'!$N$7:$N$1492,0),0))</f>
        <v/>
      </c>
      <c r="D1100" s="139">
        <f ca="1">SUMIFS(RAB!$F$14:$F$80,RAB!$C$14:$C$80,C1100)</f>
        <v>0</v>
      </c>
      <c r="E1100" s="26">
        <f t="shared" ca="1" si="39"/>
        <v>0</v>
      </c>
      <c r="F1100" s="26">
        <f ca="1">IF(D1100=0,0,SUM($E$713:E1100))</f>
        <v>0</v>
      </c>
    </row>
    <row r="1101" spans="2:6" hidden="1">
      <c r="B1101" s="113">
        <v>388</v>
      </c>
      <c r="C1101" s="139" t="str">
        <f ca="1">IF(ISERROR(OFFSET('HARGA SATUAN'!$C$6,MATCH(B1101,'HARGA SATUAN'!$N$7:$N$1492,0),0)),"",OFFSET('HARGA SATUAN'!$C$6,MATCH(B1101,'HARGA SATUAN'!$N$7:$N$1492,0),0))</f>
        <v/>
      </c>
      <c r="D1101" s="139">
        <f ca="1">SUMIFS(RAB!$F$14:$F$80,RAB!$C$14:$C$80,C1101)</f>
        <v>0</v>
      </c>
      <c r="E1101" s="26">
        <f t="shared" ca="1" si="39"/>
        <v>0</v>
      </c>
      <c r="F1101" s="26">
        <f ca="1">IF(D1101=0,0,SUM($E$713:E1101))</f>
        <v>0</v>
      </c>
    </row>
    <row r="1102" spans="2:6" hidden="1">
      <c r="B1102" s="113">
        <v>389</v>
      </c>
      <c r="C1102" s="139" t="str">
        <f ca="1">IF(ISERROR(OFFSET('HARGA SATUAN'!$C$6,MATCH(B1102,'HARGA SATUAN'!$N$7:$N$1492,0),0)),"",OFFSET('HARGA SATUAN'!$C$6,MATCH(B1102,'HARGA SATUAN'!$N$7:$N$1492,0),0))</f>
        <v/>
      </c>
      <c r="D1102" s="139">
        <f ca="1">SUMIFS(RAB!$F$14:$F$80,RAB!$C$14:$C$80,C1102)</f>
        <v>0</v>
      </c>
      <c r="E1102" s="26">
        <f t="shared" ca="1" si="39"/>
        <v>0</v>
      </c>
      <c r="F1102" s="26">
        <f ca="1">IF(D1102=0,0,SUM($E$713:E1102))</f>
        <v>0</v>
      </c>
    </row>
    <row r="1103" spans="2:6" hidden="1">
      <c r="B1103" s="113">
        <v>390</v>
      </c>
      <c r="C1103" s="139" t="str">
        <f ca="1">IF(ISERROR(OFFSET('HARGA SATUAN'!$C$6,MATCH(B1103,'HARGA SATUAN'!$N$7:$N$1492,0),0)),"",OFFSET('HARGA SATUAN'!$C$6,MATCH(B1103,'HARGA SATUAN'!$N$7:$N$1492,0),0))</f>
        <v/>
      </c>
      <c r="D1103" s="139">
        <f ca="1">SUMIFS(RAB!$F$14:$F$80,RAB!$C$14:$C$80,C1103)</f>
        <v>0</v>
      </c>
      <c r="E1103" s="26">
        <f t="shared" ca="1" si="39"/>
        <v>0</v>
      </c>
      <c r="F1103" s="26">
        <f ca="1">IF(D1103=0,0,SUM($E$713:E1103))</f>
        <v>0</v>
      </c>
    </row>
    <row r="1104" spans="2:6" hidden="1">
      <c r="B1104" s="113">
        <v>391</v>
      </c>
      <c r="C1104" s="139" t="str">
        <f ca="1">IF(ISERROR(OFFSET('HARGA SATUAN'!$C$6,MATCH(B1104,'HARGA SATUAN'!$N$7:$N$1492,0),0)),"",OFFSET('HARGA SATUAN'!$C$6,MATCH(B1104,'HARGA SATUAN'!$N$7:$N$1492,0),0))</f>
        <v/>
      </c>
      <c r="D1104" s="139">
        <f ca="1">SUMIFS(RAB!$F$14:$F$80,RAB!$C$14:$C$80,C1104)</f>
        <v>0</v>
      </c>
      <c r="E1104" s="26">
        <f t="shared" ca="1" si="39"/>
        <v>0</v>
      </c>
      <c r="F1104" s="26">
        <f ca="1">IF(D1104=0,0,SUM($E$713:E1104))</f>
        <v>0</v>
      </c>
    </row>
    <row r="1105" spans="2:6" hidden="1">
      <c r="B1105" s="113">
        <v>392</v>
      </c>
      <c r="C1105" s="139" t="str">
        <f ca="1">IF(ISERROR(OFFSET('HARGA SATUAN'!$C$6,MATCH(B1105,'HARGA SATUAN'!$N$7:$N$1492,0),0)),"",OFFSET('HARGA SATUAN'!$C$6,MATCH(B1105,'HARGA SATUAN'!$N$7:$N$1492,0),0))</f>
        <v/>
      </c>
      <c r="D1105" s="139">
        <f ca="1">SUMIFS(RAB!$F$14:$F$80,RAB!$C$14:$C$80,C1105)</f>
        <v>0</v>
      </c>
      <c r="E1105" s="26">
        <f t="shared" ca="1" si="39"/>
        <v>0</v>
      </c>
      <c r="F1105" s="26">
        <f ca="1">IF(D1105=0,0,SUM($E$713:E1105))</f>
        <v>0</v>
      </c>
    </row>
    <row r="1106" spans="2:6" hidden="1">
      <c r="B1106" s="113">
        <v>393</v>
      </c>
      <c r="C1106" s="139" t="str">
        <f ca="1">IF(ISERROR(OFFSET('HARGA SATUAN'!$C$6,MATCH(B1106,'HARGA SATUAN'!$N$7:$N$1492,0),0)),"",OFFSET('HARGA SATUAN'!$C$6,MATCH(B1106,'HARGA SATUAN'!$N$7:$N$1492,0),0))</f>
        <v/>
      </c>
      <c r="D1106" s="139">
        <f ca="1">SUMIFS(RAB!$F$14:$F$80,RAB!$C$14:$C$80,C1106)</f>
        <v>0</v>
      </c>
      <c r="E1106" s="26">
        <f t="shared" ca="1" si="39"/>
        <v>0</v>
      </c>
      <c r="F1106" s="26">
        <f ca="1">IF(D1106=0,0,SUM($E$713:E1106))</f>
        <v>0</v>
      </c>
    </row>
    <row r="1107" spans="2:6" hidden="1">
      <c r="B1107" s="113">
        <v>394</v>
      </c>
      <c r="C1107" s="139" t="str">
        <f ca="1">IF(ISERROR(OFFSET('HARGA SATUAN'!$C$6,MATCH(B1107,'HARGA SATUAN'!$N$7:$N$1492,0),0)),"",OFFSET('HARGA SATUAN'!$C$6,MATCH(B1107,'HARGA SATUAN'!$N$7:$N$1492,0),0))</f>
        <v/>
      </c>
      <c r="D1107" s="139">
        <f ca="1">SUMIFS(RAB!$F$14:$F$80,RAB!$C$14:$C$80,C1107)</f>
        <v>0</v>
      </c>
      <c r="E1107" s="26">
        <f t="shared" ca="1" si="39"/>
        <v>0</v>
      </c>
      <c r="F1107" s="26">
        <f ca="1">IF(D1107=0,0,SUM($E$713:E1107))</f>
        <v>0</v>
      </c>
    </row>
    <row r="1108" spans="2:6" hidden="1">
      <c r="B1108" s="113">
        <v>395</v>
      </c>
      <c r="C1108" s="139" t="str">
        <f ca="1">IF(ISERROR(OFFSET('HARGA SATUAN'!$C$6,MATCH(B1108,'HARGA SATUAN'!$N$7:$N$1492,0),0)),"",OFFSET('HARGA SATUAN'!$C$6,MATCH(B1108,'HARGA SATUAN'!$N$7:$N$1492,0),0))</f>
        <v/>
      </c>
      <c r="D1108" s="139">
        <f ca="1">SUMIFS(RAB!$F$14:$F$80,RAB!$C$14:$C$80,C1108)</f>
        <v>0</v>
      </c>
      <c r="E1108" s="26">
        <f t="shared" ca="1" si="39"/>
        <v>0</v>
      </c>
      <c r="F1108" s="26">
        <f ca="1">IF(D1108=0,0,SUM($E$713:E1108))</f>
        <v>0</v>
      </c>
    </row>
    <row r="1109" spans="2:6" hidden="1">
      <c r="B1109" s="113">
        <v>396</v>
      </c>
      <c r="C1109" s="139" t="str">
        <f ca="1">IF(ISERROR(OFFSET('HARGA SATUAN'!$C$6,MATCH(B1109,'HARGA SATUAN'!$N$7:$N$1492,0),0)),"",OFFSET('HARGA SATUAN'!$C$6,MATCH(B1109,'HARGA SATUAN'!$N$7:$N$1492,0),0))</f>
        <v/>
      </c>
      <c r="D1109" s="139">
        <f ca="1">SUMIFS(RAB!$F$14:$F$80,RAB!$C$14:$C$80,C1109)</f>
        <v>0</v>
      </c>
      <c r="E1109" s="26">
        <f t="shared" ca="1" si="39"/>
        <v>0</v>
      </c>
      <c r="F1109" s="26">
        <f ca="1">IF(D1109=0,0,SUM($E$713:E1109))</f>
        <v>0</v>
      </c>
    </row>
    <row r="1110" spans="2:6" hidden="1">
      <c r="B1110" s="113">
        <v>397</v>
      </c>
      <c r="C1110" s="139" t="str">
        <f ca="1">IF(ISERROR(OFFSET('HARGA SATUAN'!$C$6,MATCH(B1110,'HARGA SATUAN'!$N$7:$N$1492,0),0)),"",OFFSET('HARGA SATUAN'!$C$6,MATCH(B1110,'HARGA SATUAN'!$N$7:$N$1492,0),0))</f>
        <v/>
      </c>
      <c r="D1110" s="139">
        <f ca="1">SUMIFS(RAB!$F$14:$F$80,RAB!$C$14:$C$80,C1110)</f>
        <v>0</v>
      </c>
      <c r="E1110" s="26">
        <f t="shared" ca="1" si="39"/>
        <v>0</v>
      </c>
      <c r="F1110" s="26">
        <f ca="1">IF(D1110=0,0,SUM($E$713:E1110))</f>
        <v>0</v>
      </c>
    </row>
    <row r="1111" spans="2:6" hidden="1">
      <c r="B1111" s="113">
        <v>398</v>
      </c>
      <c r="C1111" s="139" t="str">
        <f ca="1">IF(ISERROR(OFFSET('HARGA SATUAN'!$C$6,MATCH(B1111,'HARGA SATUAN'!$N$7:$N$1492,0),0)),"",OFFSET('HARGA SATUAN'!$C$6,MATCH(B1111,'HARGA SATUAN'!$N$7:$N$1492,0),0))</f>
        <v/>
      </c>
      <c r="D1111" s="139">
        <f ca="1">SUMIFS(RAB!$F$14:$F$80,RAB!$C$14:$C$80,C1111)</f>
        <v>0</v>
      </c>
      <c r="E1111" s="26">
        <f t="shared" ca="1" si="39"/>
        <v>0</v>
      </c>
      <c r="F1111" s="26">
        <f ca="1">IF(D1111=0,0,SUM($E$713:E1111))</f>
        <v>0</v>
      </c>
    </row>
    <row r="1112" spans="2:6" hidden="1">
      <c r="B1112" s="113">
        <v>399</v>
      </c>
      <c r="C1112" s="139" t="str">
        <f ca="1">IF(ISERROR(OFFSET('HARGA SATUAN'!$C$6,MATCH(B1112,'HARGA SATUAN'!$N$7:$N$1492,0),0)),"",OFFSET('HARGA SATUAN'!$C$6,MATCH(B1112,'HARGA SATUAN'!$N$7:$N$1492,0),0))</f>
        <v/>
      </c>
      <c r="D1112" s="139">
        <f ca="1">SUMIFS(RAB!$F$14:$F$80,RAB!$C$14:$C$80,C1112)</f>
        <v>0</v>
      </c>
      <c r="E1112" s="26">
        <f t="shared" ca="1" si="39"/>
        <v>0</v>
      </c>
      <c r="F1112" s="26">
        <f ca="1">IF(D1112=0,0,SUM($E$713:E1112))</f>
        <v>0</v>
      </c>
    </row>
    <row r="1113" spans="2:6" hidden="1">
      <c r="B1113" s="113">
        <v>400</v>
      </c>
      <c r="C1113" s="139" t="str">
        <f ca="1">IF(ISERROR(OFFSET('HARGA SATUAN'!$C$6,MATCH(B1113,'HARGA SATUAN'!$N$7:$N$1492,0),0)),"",OFFSET('HARGA SATUAN'!$C$6,MATCH(B1113,'HARGA SATUAN'!$N$7:$N$1492,0),0))</f>
        <v/>
      </c>
      <c r="D1113" s="139">
        <f ca="1">SUMIFS(RAB!$F$14:$F$80,RAB!$C$14:$C$80,C1113)</f>
        <v>0</v>
      </c>
      <c r="E1113" s="26">
        <f t="shared" ca="1" si="39"/>
        <v>0</v>
      </c>
      <c r="F1113" s="26">
        <f ca="1">IF(D1113=0,0,SUM($E$713:E1113))</f>
        <v>0</v>
      </c>
    </row>
    <row r="1114" spans="2:6" hidden="1">
      <c r="B1114" s="113">
        <v>401</v>
      </c>
      <c r="C1114" s="139" t="str">
        <f ca="1">IF(ISERROR(OFFSET('HARGA SATUAN'!$C$6,MATCH(B1114,'HARGA SATUAN'!$N$7:$N$1492,0),0)),"",OFFSET('HARGA SATUAN'!$C$6,MATCH(B1114,'HARGA SATUAN'!$N$7:$N$1492,0),0))</f>
        <v/>
      </c>
      <c r="D1114" s="139">
        <f ca="1">SUMIFS(RAB!$F$14:$F$80,RAB!$C$14:$C$80,C1114)</f>
        <v>0</v>
      </c>
      <c r="E1114" s="26">
        <f t="shared" ca="1" si="39"/>
        <v>0</v>
      </c>
      <c r="F1114" s="26">
        <f ca="1">IF(D1114=0,0,SUM($E$713:E1114))</f>
        <v>0</v>
      </c>
    </row>
    <row r="1115" spans="2:6" hidden="1">
      <c r="B1115" s="113">
        <v>402</v>
      </c>
      <c r="C1115" s="139" t="str">
        <f ca="1">IF(ISERROR(OFFSET('HARGA SATUAN'!$C$6,MATCH(B1115,'HARGA SATUAN'!$N$7:$N$1492,0),0)),"",OFFSET('HARGA SATUAN'!$C$6,MATCH(B1115,'HARGA SATUAN'!$N$7:$N$1492,0),0))</f>
        <v/>
      </c>
      <c r="D1115" s="139">
        <f ca="1">SUMIFS(RAB!$F$14:$F$80,RAB!$C$14:$C$80,C1115)</f>
        <v>0</v>
      </c>
      <c r="E1115" s="26">
        <f t="shared" ca="1" si="39"/>
        <v>0</v>
      </c>
      <c r="F1115" s="26">
        <f ca="1">IF(D1115=0,0,SUM($E$713:E1115))</f>
        <v>0</v>
      </c>
    </row>
    <row r="1116" spans="2:6" hidden="1">
      <c r="B1116" s="113">
        <v>403</v>
      </c>
      <c r="C1116" s="139" t="str">
        <f ca="1">IF(ISERROR(OFFSET('HARGA SATUAN'!$C$6,MATCH(B1116,'HARGA SATUAN'!$N$7:$N$1492,0),0)),"",OFFSET('HARGA SATUAN'!$C$6,MATCH(B1116,'HARGA SATUAN'!$N$7:$N$1492,0),0))</f>
        <v/>
      </c>
      <c r="D1116" s="139">
        <f ca="1">SUMIFS(RAB!$F$14:$F$80,RAB!$C$14:$C$80,C1116)</f>
        <v>0</v>
      </c>
      <c r="E1116" s="26">
        <f t="shared" ca="1" si="39"/>
        <v>0</v>
      </c>
      <c r="F1116" s="26">
        <f ca="1">IF(D1116=0,0,SUM($E$713:E1116))</f>
        <v>0</v>
      </c>
    </row>
    <row r="1117" spans="2:6" hidden="1">
      <c r="B1117" s="113">
        <v>404</v>
      </c>
      <c r="C1117" s="139" t="str">
        <f ca="1">IF(ISERROR(OFFSET('HARGA SATUAN'!$C$6,MATCH(B1117,'HARGA SATUAN'!$N$7:$N$1492,0),0)),"",OFFSET('HARGA SATUAN'!$C$6,MATCH(B1117,'HARGA SATUAN'!$N$7:$N$1492,0),0))</f>
        <v/>
      </c>
      <c r="D1117" s="139">
        <f ca="1">SUMIFS(RAB!$F$14:$F$80,RAB!$C$14:$C$80,C1117)</f>
        <v>0</v>
      </c>
      <c r="E1117" s="26">
        <f t="shared" ca="1" si="39"/>
        <v>0</v>
      </c>
      <c r="F1117" s="26">
        <f ca="1">IF(D1117=0,0,SUM($E$713:E1117))</f>
        <v>0</v>
      </c>
    </row>
    <row r="1118" spans="2:6" hidden="1">
      <c r="B1118" s="113">
        <v>405</v>
      </c>
      <c r="C1118" s="139" t="str">
        <f ca="1">IF(ISERROR(OFFSET('HARGA SATUAN'!$C$6,MATCH(B1118,'HARGA SATUAN'!$N$7:$N$1492,0),0)),"",OFFSET('HARGA SATUAN'!$C$6,MATCH(B1118,'HARGA SATUAN'!$N$7:$N$1492,0),0))</f>
        <v/>
      </c>
      <c r="D1118" s="139">
        <f ca="1">SUMIFS(RAB!$F$14:$F$80,RAB!$C$14:$C$80,C1118)</f>
        <v>0</v>
      </c>
      <c r="E1118" s="26">
        <f t="shared" ca="1" si="39"/>
        <v>0</v>
      </c>
      <c r="F1118" s="26">
        <f ca="1">IF(D1118=0,0,SUM($E$713:E1118))</f>
        <v>0</v>
      </c>
    </row>
    <row r="1119" spans="2:6" hidden="1">
      <c r="B1119" s="113">
        <v>406</v>
      </c>
      <c r="C1119" s="139" t="str">
        <f ca="1">IF(ISERROR(OFFSET('HARGA SATUAN'!$C$6,MATCH(B1119,'HARGA SATUAN'!$N$7:$N$1492,0),0)),"",OFFSET('HARGA SATUAN'!$C$6,MATCH(B1119,'HARGA SATUAN'!$N$7:$N$1492,0),0))</f>
        <v/>
      </c>
      <c r="D1119" s="139">
        <f ca="1">SUMIFS(RAB!$F$14:$F$80,RAB!$C$14:$C$80,C1119)</f>
        <v>0</v>
      </c>
      <c r="E1119" s="26">
        <f t="shared" ca="1" si="39"/>
        <v>0</v>
      </c>
      <c r="F1119" s="26">
        <f ca="1">IF(D1119=0,0,SUM($E$713:E1119))</f>
        <v>0</v>
      </c>
    </row>
    <row r="1120" spans="2:6" hidden="1">
      <c r="B1120" s="113">
        <v>407</v>
      </c>
      <c r="C1120" s="139" t="str">
        <f ca="1">IF(ISERROR(OFFSET('HARGA SATUAN'!$C$6,MATCH(B1120,'HARGA SATUAN'!$N$7:$N$1492,0),0)),"",OFFSET('HARGA SATUAN'!$C$6,MATCH(B1120,'HARGA SATUAN'!$N$7:$N$1492,0),0))</f>
        <v/>
      </c>
      <c r="D1120" s="139">
        <f ca="1">SUMIFS(RAB!$F$14:$F$80,RAB!$C$14:$C$80,C1120)</f>
        <v>0</v>
      </c>
      <c r="E1120" s="26">
        <f t="shared" ca="1" si="39"/>
        <v>0</v>
      </c>
      <c r="F1120" s="26">
        <f ca="1">IF(D1120=0,0,SUM($E$713:E1120))</f>
        <v>0</v>
      </c>
    </row>
    <row r="1121" spans="2:6" hidden="1">
      <c r="B1121" s="113">
        <v>408</v>
      </c>
      <c r="C1121" s="139" t="str">
        <f ca="1">IF(ISERROR(OFFSET('HARGA SATUAN'!$C$6,MATCH(B1121,'HARGA SATUAN'!$N$7:$N$1492,0),0)),"",OFFSET('HARGA SATUAN'!$C$6,MATCH(B1121,'HARGA SATUAN'!$N$7:$N$1492,0),0))</f>
        <v/>
      </c>
      <c r="D1121" s="139">
        <f ca="1">SUMIFS(RAB!$F$14:$F$80,RAB!$C$14:$C$80,C1121)</f>
        <v>0</v>
      </c>
      <c r="E1121" s="26">
        <f t="shared" ca="1" si="39"/>
        <v>0</v>
      </c>
      <c r="F1121" s="26">
        <f ca="1">IF(D1121=0,0,SUM($E$713:E1121))</f>
        <v>0</v>
      </c>
    </row>
    <row r="1122" spans="2:6" hidden="1">
      <c r="B1122" s="113">
        <v>409</v>
      </c>
      <c r="C1122" s="139" t="str">
        <f ca="1">IF(ISERROR(OFFSET('HARGA SATUAN'!$C$6,MATCH(B1122,'HARGA SATUAN'!$N$7:$N$1492,0),0)),"",OFFSET('HARGA SATUAN'!$C$6,MATCH(B1122,'HARGA SATUAN'!$N$7:$N$1492,0),0))</f>
        <v/>
      </c>
      <c r="D1122" s="139">
        <f ca="1">SUMIFS(RAB!$F$14:$F$80,RAB!$C$14:$C$80,C1122)</f>
        <v>0</v>
      </c>
      <c r="E1122" s="26">
        <f t="shared" ca="1" si="39"/>
        <v>0</v>
      </c>
      <c r="F1122" s="26">
        <f ca="1">IF(D1122=0,0,SUM($E$713:E1122))</f>
        <v>0</v>
      </c>
    </row>
    <row r="1123" spans="2:6" hidden="1">
      <c r="B1123" s="113">
        <v>410</v>
      </c>
      <c r="C1123" s="139" t="str">
        <f ca="1">IF(ISERROR(OFFSET('HARGA SATUAN'!$C$6,MATCH(B1123,'HARGA SATUAN'!$N$7:$N$1492,0),0)),"",OFFSET('HARGA SATUAN'!$C$6,MATCH(B1123,'HARGA SATUAN'!$N$7:$N$1492,0),0))</f>
        <v/>
      </c>
      <c r="D1123" s="139">
        <f ca="1">SUMIFS(RAB!$F$14:$F$80,RAB!$C$14:$C$80,C1123)</f>
        <v>0</v>
      </c>
      <c r="E1123" s="26">
        <f t="shared" ca="1" si="39"/>
        <v>0</v>
      </c>
      <c r="F1123" s="26">
        <f ca="1">IF(D1123=0,0,SUM($E$713:E1123))</f>
        <v>0</v>
      </c>
    </row>
    <row r="1124" spans="2:6" hidden="1">
      <c r="B1124" s="113">
        <v>411</v>
      </c>
      <c r="C1124" s="139" t="str">
        <f ca="1">IF(ISERROR(OFFSET('HARGA SATUAN'!$C$6,MATCH(B1124,'HARGA SATUAN'!$N$7:$N$1492,0),0)),"",OFFSET('HARGA SATUAN'!$C$6,MATCH(B1124,'HARGA SATUAN'!$N$7:$N$1492,0),0))</f>
        <v/>
      </c>
      <c r="D1124" s="139">
        <f ca="1">SUMIFS(RAB!$F$14:$F$80,RAB!$C$14:$C$80,C1124)</f>
        <v>0</v>
      </c>
      <c r="E1124" s="26">
        <f t="shared" ca="1" si="39"/>
        <v>0</v>
      </c>
      <c r="F1124" s="26">
        <f ca="1">IF(D1124=0,0,SUM($E$713:E1124))</f>
        <v>0</v>
      </c>
    </row>
    <row r="1125" spans="2:6" hidden="1">
      <c r="B1125" s="113">
        <v>412</v>
      </c>
      <c r="C1125" s="139" t="str">
        <f ca="1">IF(ISERROR(OFFSET('HARGA SATUAN'!$C$6,MATCH(B1125,'HARGA SATUAN'!$N$7:$N$1492,0),0)),"",OFFSET('HARGA SATUAN'!$C$6,MATCH(B1125,'HARGA SATUAN'!$N$7:$N$1492,0),0))</f>
        <v/>
      </c>
      <c r="D1125" s="139">
        <f ca="1">SUMIFS(RAB!$F$14:$F$80,RAB!$C$14:$C$80,C1125)</f>
        <v>0</v>
      </c>
      <c r="E1125" s="26">
        <f t="shared" ca="1" si="39"/>
        <v>0</v>
      </c>
      <c r="F1125" s="26">
        <f ca="1">IF(D1125=0,0,SUM($E$713:E1125))</f>
        <v>0</v>
      </c>
    </row>
    <row r="1126" spans="2:6" hidden="1">
      <c r="B1126" s="113">
        <v>413</v>
      </c>
      <c r="C1126" s="139" t="str">
        <f ca="1">IF(ISERROR(OFFSET('HARGA SATUAN'!$C$6,MATCH(B1126,'HARGA SATUAN'!$N$7:$N$1492,0),0)),"",OFFSET('HARGA SATUAN'!$C$6,MATCH(B1126,'HARGA SATUAN'!$N$7:$N$1492,0),0))</f>
        <v/>
      </c>
      <c r="D1126" s="139">
        <f ca="1">SUMIFS(RAB!$F$14:$F$80,RAB!$C$14:$C$80,C1126)</f>
        <v>0</v>
      </c>
      <c r="E1126" s="26">
        <f t="shared" ca="1" si="39"/>
        <v>0</v>
      </c>
      <c r="F1126" s="26">
        <f ca="1">IF(D1126=0,0,SUM($E$713:E1126))</f>
        <v>0</v>
      </c>
    </row>
    <row r="1127" spans="2:6" hidden="1">
      <c r="B1127" s="113">
        <v>414</v>
      </c>
      <c r="C1127" s="139" t="str">
        <f ca="1">IF(ISERROR(OFFSET('HARGA SATUAN'!$C$6,MATCH(B1127,'HARGA SATUAN'!$N$7:$N$1492,0),0)),"",OFFSET('HARGA SATUAN'!$C$6,MATCH(B1127,'HARGA SATUAN'!$N$7:$N$1492,0),0))</f>
        <v/>
      </c>
      <c r="D1127" s="139">
        <f ca="1">SUMIFS(RAB!$F$14:$F$80,RAB!$C$14:$C$80,C1127)</f>
        <v>0</v>
      </c>
      <c r="E1127" s="26">
        <f t="shared" ca="1" si="39"/>
        <v>0</v>
      </c>
      <c r="F1127" s="26">
        <f ca="1">IF(D1127=0,0,SUM($E$713:E1127))</f>
        <v>0</v>
      </c>
    </row>
    <row r="1128" spans="2:6" hidden="1">
      <c r="B1128" s="113">
        <v>415</v>
      </c>
      <c r="C1128" s="139" t="str">
        <f ca="1">IF(ISERROR(OFFSET('HARGA SATUAN'!$C$6,MATCH(B1128,'HARGA SATUAN'!$N$7:$N$1492,0),0)),"",OFFSET('HARGA SATUAN'!$C$6,MATCH(B1128,'HARGA SATUAN'!$N$7:$N$1492,0),0))</f>
        <v/>
      </c>
      <c r="D1128" s="139">
        <f ca="1">SUMIFS(RAB!$F$14:$F$80,RAB!$C$14:$C$80,C1128)</f>
        <v>0</v>
      </c>
      <c r="E1128" s="26">
        <f t="shared" ca="1" si="39"/>
        <v>0</v>
      </c>
      <c r="F1128" s="26">
        <f ca="1">IF(D1128=0,0,SUM($E$713:E1128))</f>
        <v>0</v>
      </c>
    </row>
    <row r="1129" spans="2:6" hidden="1">
      <c r="B1129" s="113">
        <v>416</v>
      </c>
      <c r="C1129" s="139" t="str">
        <f ca="1">IF(ISERROR(OFFSET('HARGA SATUAN'!$C$6,MATCH(B1129,'HARGA SATUAN'!$N$7:$N$1492,0),0)),"",OFFSET('HARGA SATUAN'!$C$6,MATCH(B1129,'HARGA SATUAN'!$N$7:$N$1492,0),0))</f>
        <v/>
      </c>
      <c r="D1129" s="139">
        <f ca="1">SUMIFS(RAB!$F$14:$F$80,RAB!$C$14:$C$80,C1129)</f>
        <v>0</v>
      </c>
      <c r="E1129" s="26">
        <f t="shared" ca="1" si="39"/>
        <v>0</v>
      </c>
      <c r="F1129" s="26">
        <f ca="1">IF(D1129=0,0,SUM($E$713:E1129))</f>
        <v>0</v>
      </c>
    </row>
    <row r="1130" spans="2:6" hidden="1">
      <c r="B1130" s="113">
        <v>417</v>
      </c>
      <c r="C1130" s="139" t="str">
        <f ca="1">IF(ISERROR(OFFSET('HARGA SATUAN'!$C$6,MATCH(B1130,'HARGA SATUAN'!$N$7:$N$1492,0),0)),"",OFFSET('HARGA SATUAN'!$C$6,MATCH(B1130,'HARGA SATUAN'!$N$7:$N$1492,0),0))</f>
        <v/>
      </c>
      <c r="D1130" s="139">
        <f ca="1">SUMIFS(RAB!$F$14:$F$80,RAB!$C$14:$C$80,C1130)</f>
        <v>0</v>
      </c>
      <c r="E1130" s="26">
        <f t="shared" ca="1" si="39"/>
        <v>0</v>
      </c>
      <c r="F1130" s="26">
        <f ca="1">IF(D1130=0,0,SUM($E$713:E1130))</f>
        <v>0</v>
      </c>
    </row>
    <row r="1131" spans="2:6" hidden="1">
      <c r="B1131" s="113">
        <v>418</v>
      </c>
      <c r="C1131" s="139" t="str">
        <f ca="1">IF(ISERROR(OFFSET('HARGA SATUAN'!$C$6,MATCH(B1131,'HARGA SATUAN'!$N$7:$N$1492,0),0)),"",OFFSET('HARGA SATUAN'!$C$6,MATCH(B1131,'HARGA SATUAN'!$N$7:$N$1492,0),0))</f>
        <v/>
      </c>
      <c r="D1131" s="139">
        <f ca="1">SUMIFS(RAB!$F$14:$F$80,RAB!$C$14:$C$80,C1131)</f>
        <v>0</v>
      </c>
      <c r="E1131" s="26">
        <f t="shared" ca="1" si="39"/>
        <v>0</v>
      </c>
      <c r="F1131" s="26">
        <f ca="1">IF(D1131=0,0,SUM($E$713:E1131))</f>
        <v>0</v>
      </c>
    </row>
    <row r="1132" spans="2:6" hidden="1">
      <c r="B1132" s="113">
        <v>419</v>
      </c>
      <c r="C1132" s="139" t="str">
        <f ca="1">IF(ISERROR(OFFSET('HARGA SATUAN'!$C$6,MATCH(B1132,'HARGA SATUAN'!$N$7:$N$1492,0),0)),"",OFFSET('HARGA SATUAN'!$C$6,MATCH(B1132,'HARGA SATUAN'!$N$7:$N$1492,0),0))</f>
        <v/>
      </c>
      <c r="D1132" s="139">
        <f ca="1">SUMIFS(RAB!$F$14:$F$80,RAB!$C$14:$C$80,C1132)</f>
        <v>0</v>
      </c>
      <c r="E1132" s="26">
        <f t="shared" ca="1" si="39"/>
        <v>0</v>
      </c>
      <c r="F1132" s="26">
        <f ca="1">IF(D1132=0,0,SUM($E$713:E1132))</f>
        <v>0</v>
      </c>
    </row>
    <row r="1133" spans="2:6" hidden="1">
      <c r="B1133" s="113">
        <v>420</v>
      </c>
      <c r="C1133" s="139" t="str">
        <f ca="1">IF(ISERROR(OFFSET('HARGA SATUAN'!$C$6,MATCH(B1133,'HARGA SATUAN'!$N$7:$N$1492,0),0)),"",OFFSET('HARGA SATUAN'!$C$6,MATCH(B1133,'HARGA SATUAN'!$N$7:$N$1492,0),0))</f>
        <v/>
      </c>
      <c r="D1133" s="139">
        <f ca="1">SUMIFS(RAB!$F$14:$F$80,RAB!$C$14:$C$80,C1133)</f>
        <v>0</v>
      </c>
      <c r="E1133" s="26">
        <f t="shared" ca="1" si="39"/>
        <v>0</v>
      </c>
      <c r="F1133" s="26">
        <f ca="1">IF(D1133=0,0,SUM($E$713:E1133))</f>
        <v>0</v>
      </c>
    </row>
    <row r="1134" spans="2:6" hidden="1">
      <c r="B1134" s="113">
        <v>421</v>
      </c>
      <c r="C1134" s="139" t="str">
        <f ca="1">IF(ISERROR(OFFSET('HARGA SATUAN'!$C$6,MATCH(B1134,'HARGA SATUAN'!$N$7:$N$1492,0),0)),"",OFFSET('HARGA SATUAN'!$C$6,MATCH(B1134,'HARGA SATUAN'!$N$7:$N$1492,0),0))</f>
        <v/>
      </c>
      <c r="D1134" s="139">
        <f ca="1">SUMIFS(RAB!$F$14:$F$80,RAB!$C$14:$C$80,C1134)</f>
        <v>0</v>
      </c>
      <c r="E1134" s="26">
        <f t="shared" ca="1" si="39"/>
        <v>0</v>
      </c>
      <c r="F1134" s="26">
        <f ca="1">IF(D1134=0,0,SUM($E$713:E1134))</f>
        <v>0</v>
      </c>
    </row>
    <row r="1135" spans="2:6" hidden="1">
      <c r="B1135" s="113">
        <v>422</v>
      </c>
      <c r="C1135" s="139" t="str">
        <f ca="1">IF(ISERROR(OFFSET('HARGA SATUAN'!$C$6,MATCH(B1135,'HARGA SATUAN'!$N$7:$N$1492,0),0)),"",OFFSET('HARGA SATUAN'!$C$6,MATCH(B1135,'HARGA SATUAN'!$N$7:$N$1492,0),0))</f>
        <v/>
      </c>
      <c r="D1135" s="139">
        <f ca="1">SUMIFS(RAB!$F$14:$F$80,RAB!$C$14:$C$80,C1135)</f>
        <v>0</v>
      </c>
      <c r="E1135" s="26">
        <f t="shared" ca="1" si="39"/>
        <v>0</v>
      </c>
      <c r="F1135" s="26">
        <f ca="1">IF(D1135=0,0,SUM($E$713:E1135))</f>
        <v>0</v>
      </c>
    </row>
    <row r="1136" spans="2:6" hidden="1">
      <c r="B1136" s="113">
        <v>423</v>
      </c>
      <c r="C1136" s="139" t="str">
        <f ca="1">IF(ISERROR(OFFSET('HARGA SATUAN'!$C$6,MATCH(B1136,'HARGA SATUAN'!$N$7:$N$1492,0),0)),"",OFFSET('HARGA SATUAN'!$C$6,MATCH(B1136,'HARGA SATUAN'!$N$7:$N$1492,0),0))</f>
        <v/>
      </c>
      <c r="D1136" s="139">
        <f ca="1">SUMIFS(RAB!$F$14:$F$80,RAB!$C$14:$C$80,C1136)</f>
        <v>0</v>
      </c>
      <c r="E1136" s="26">
        <f t="shared" ca="1" si="39"/>
        <v>0</v>
      </c>
      <c r="F1136" s="26">
        <f ca="1">IF(D1136=0,0,SUM($E$713:E1136))</f>
        <v>0</v>
      </c>
    </row>
    <row r="1137" spans="2:6" hidden="1">
      <c r="B1137" s="113">
        <v>424</v>
      </c>
      <c r="C1137" s="139" t="str">
        <f ca="1">IF(ISERROR(OFFSET('HARGA SATUAN'!$C$6,MATCH(B1137,'HARGA SATUAN'!$N$7:$N$1492,0),0)),"",OFFSET('HARGA SATUAN'!$C$6,MATCH(B1137,'HARGA SATUAN'!$N$7:$N$1492,0),0))</f>
        <v/>
      </c>
      <c r="D1137" s="139">
        <f ca="1">SUMIFS(RAB!$F$14:$F$80,RAB!$C$14:$C$80,C1137)</f>
        <v>0</v>
      </c>
      <c r="E1137" s="26">
        <f t="shared" ca="1" si="39"/>
        <v>0</v>
      </c>
      <c r="F1137" s="26">
        <f ca="1">IF(D1137=0,0,SUM($E$713:E1137))</f>
        <v>0</v>
      </c>
    </row>
    <row r="1138" spans="2:6" hidden="1">
      <c r="B1138" s="113">
        <v>425</v>
      </c>
      <c r="C1138" s="139" t="str">
        <f ca="1">IF(ISERROR(OFFSET('HARGA SATUAN'!$C$6,MATCH(B1138,'HARGA SATUAN'!$N$7:$N$1492,0),0)),"",OFFSET('HARGA SATUAN'!$C$6,MATCH(B1138,'HARGA SATUAN'!$N$7:$N$1492,0),0))</f>
        <v/>
      </c>
      <c r="D1138" s="139">
        <f ca="1">SUMIFS(RAB!$F$14:$F$80,RAB!$C$14:$C$80,C1138)</f>
        <v>0</v>
      </c>
      <c r="E1138" s="26">
        <f t="shared" ca="1" si="39"/>
        <v>0</v>
      </c>
      <c r="F1138" s="26">
        <f ca="1">IF(D1138=0,0,SUM($E$713:E1138))</f>
        <v>0</v>
      </c>
    </row>
    <row r="1139" spans="2:6" hidden="1">
      <c r="B1139" s="113">
        <v>426</v>
      </c>
      <c r="C1139" s="139" t="str">
        <f ca="1">IF(ISERROR(OFFSET('HARGA SATUAN'!$C$6,MATCH(B1139,'HARGA SATUAN'!$N$7:$N$1492,0),0)),"",OFFSET('HARGA SATUAN'!$C$6,MATCH(B1139,'HARGA SATUAN'!$N$7:$N$1492,0),0))</f>
        <v/>
      </c>
      <c r="D1139" s="139">
        <f ca="1">SUMIFS(RAB!$F$14:$F$80,RAB!$C$14:$C$80,C1139)</f>
        <v>0</v>
      </c>
      <c r="E1139" s="26">
        <f t="shared" ca="1" si="39"/>
        <v>0</v>
      </c>
      <c r="F1139" s="26">
        <f ca="1">IF(D1139=0,0,SUM($E$713:E1139))</f>
        <v>0</v>
      </c>
    </row>
    <row r="1140" spans="2:6" hidden="1">
      <c r="B1140" s="113">
        <v>427</v>
      </c>
      <c r="C1140" s="139" t="str">
        <f ca="1">IF(ISERROR(OFFSET('HARGA SATUAN'!$C$6,MATCH(B1140,'HARGA SATUAN'!$N$7:$N$1492,0),0)),"",OFFSET('HARGA SATUAN'!$C$6,MATCH(B1140,'HARGA SATUAN'!$N$7:$N$1492,0),0))</f>
        <v/>
      </c>
      <c r="D1140" s="139">
        <f ca="1">SUMIFS(RAB!$F$14:$F$80,RAB!$C$14:$C$80,C1140)</f>
        <v>0</v>
      </c>
      <c r="E1140" s="26">
        <f t="shared" ca="1" si="39"/>
        <v>0</v>
      </c>
      <c r="F1140" s="26">
        <f ca="1">IF(D1140=0,0,SUM($E$713:E1140))</f>
        <v>0</v>
      </c>
    </row>
    <row r="1141" spans="2:6" hidden="1">
      <c r="B1141" s="113">
        <v>428</v>
      </c>
      <c r="C1141" s="139" t="str">
        <f ca="1">IF(ISERROR(OFFSET('HARGA SATUAN'!$C$6,MATCH(B1141,'HARGA SATUAN'!$N$7:$N$1492,0),0)),"",OFFSET('HARGA SATUAN'!$C$6,MATCH(B1141,'HARGA SATUAN'!$N$7:$N$1492,0),0))</f>
        <v/>
      </c>
      <c r="D1141" s="139">
        <f ca="1">SUMIFS(RAB!$F$14:$F$80,RAB!$C$14:$C$80,C1141)</f>
        <v>0</v>
      </c>
      <c r="E1141" s="26">
        <f t="shared" ca="1" si="39"/>
        <v>0</v>
      </c>
      <c r="F1141" s="26">
        <f ca="1">IF(D1141=0,0,SUM($E$713:E1141))</f>
        <v>0</v>
      </c>
    </row>
    <row r="1142" spans="2:6" hidden="1">
      <c r="B1142" s="113">
        <v>429</v>
      </c>
      <c r="C1142" s="139" t="str">
        <f ca="1">IF(ISERROR(OFFSET('HARGA SATUAN'!$C$6,MATCH(B1142,'HARGA SATUAN'!$N$7:$N$1492,0),0)),"",OFFSET('HARGA SATUAN'!$C$6,MATCH(B1142,'HARGA SATUAN'!$N$7:$N$1492,0),0))</f>
        <v/>
      </c>
      <c r="D1142" s="139">
        <f ca="1">SUMIFS(RAB!$F$14:$F$80,RAB!$C$14:$C$80,C1142)</f>
        <v>0</v>
      </c>
      <c r="E1142" s="26">
        <f t="shared" ca="1" si="39"/>
        <v>0</v>
      </c>
      <c r="F1142" s="26">
        <f ca="1">IF(D1142=0,0,SUM($E$713:E1142))</f>
        <v>0</v>
      </c>
    </row>
    <row r="1143" spans="2:6" hidden="1">
      <c r="B1143" s="113">
        <v>430</v>
      </c>
      <c r="C1143" s="139" t="str">
        <f ca="1">IF(ISERROR(OFFSET('HARGA SATUAN'!$C$6,MATCH(B1143,'HARGA SATUAN'!$N$7:$N$1492,0),0)),"",OFFSET('HARGA SATUAN'!$C$6,MATCH(B1143,'HARGA SATUAN'!$N$7:$N$1492,0),0))</f>
        <v/>
      </c>
      <c r="D1143" s="139">
        <f ca="1">SUMIFS(RAB!$F$14:$F$80,RAB!$C$14:$C$80,C1143)</f>
        <v>0</v>
      </c>
      <c r="E1143" s="26">
        <f t="shared" ca="1" si="39"/>
        <v>0</v>
      </c>
      <c r="F1143" s="26">
        <f ca="1">IF(D1143=0,0,SUM($E$713:E1143))</f>
        <v>0</v>
      </c>
    </row>
    <row r="1144" spans="2:6" hidden="1">
      <c r="B1144" s="113">
        <v>431</v>
      </c>
      <c r="C1144" s="139" t="str">
        <f ca="1">IF(ISERROR(OFFSET('HARGA SATUAN'!$C$6,MATCH(B1144,'HARGA SATUAN'!$N$7:$N$1492,0),0)),"",OFFSET('HARGA SATUAN'!$C$6,MATCH(B1144,'HARGA SATUAN'!$N$7:$N$1492,0),0))</f>
        <v/>
      </c>
      <c r="D1144" s="139">
        <f ca="1">SUMIFS(RAB!$F$14:$F$80,RAB!$C$14:$C$80,C1144)</f>
        <v>0</v>
      </c>
      <c r="E1144" s="26">
        <f t="shared" ca="1" si="39"/>
        <v>0</v>
      </c>
      <c r="F1144" s="26">
        <f ca="1">IF(D1144=0,0,SUM($E$713:E1144))</f>
        <v>0</v>
      </c>
    </row>
    <row r="1145" spans="2:6" hidden="1">
      <c r="B1145" s="113">
        <v>432</v>
      </c>
      <c r="C1145" s="139" t="str">
        <f ca="1">IF(ISERROR(OFFSET('HARGA SATUAN'!$C$6,MATCH(B1145,'HARGA SATUAN'!$N$7:$N$1492,0),0)),"",OFFSET('HARGA SATUAN'!$C$6,MATCH(B1145,'HARGA SATUAN'!$N$7:$N$1492,0),0))</f>
        <v/>
      </c>
      <c r="D1145" s="139">
        <f ca="1">SUMIFS(RAB!$F$14:$F$80,RAB!$C$14:$C$80,C1145)</f>
        <v>0</v>
      </c>
      <c r="E1145" s="26">
        <f t="shared" ca="1" si="39"/>
        <v>0</v>
      </c>
      <c r="F1145" s="26">
        <f ca="1">IF(D1145=0,0,SUM($E$713:E1145))</f>
        <v>0</v>
      </c>
    </row>
    <row r="1146" spans="2:6" hidden="1">
      <c r="B1146" s="113">
        <v>433</v>
      </c>
      <c r="C1146" s="139" t="str">
        <f ca="1">IF(ISERROR(OFFSET('HARGA SATUAN'!$C$6,MATCH(B1146,'HARGA SATUAN'!$N$7:$N$1492,0),0)),"",OFFSET('HARGA SATUAN'!$C$6,MATCH(B1146,'HARGA SATUAN'!$N$7:$N$1492,0),0))</f>
        <v/>
      </c>
      <c r="D1146" s="139">
        <f ca="1">SUMIFS(RAB!$F$14:$F$80,RAB!$C$14:$C$80,C1146)</f>
        <v>0</v>
      </c>
      <c r="E1146" s="26">
        <f t="shared" ca="1" si="39"/>
        <v>0</v>
      </c>
      <c r="F1146" s="26">
        <f ca="1">IF(D1146=0,0,SUM($E$713:E1146))</f>
        <v>0</v>
      </c>
    </row>
    <row r="1147" spans="2:6" hidden="1">
      <c r="B1147" s="113">
        <v>434</v>
      </c>
      <c r="C1147" s="139" t="str">
        <f ca="1">IF(ISERROR(OFFSET('HARGA SATUAN'!$C$6,MATCH(B1147,'HARGA SATUAN'!$N$7:$N$1492,0),0)),"",OFFSET('HARGA SATUAN'!$C$6,MATCH(B1147,'HARGA SATUAN'!$N$7:$N$1492,0),0))</f>
        <v/>
      </c>
      <c r="D1147" s="139">
        <f ca="1">SUMIFS(RAB!$F$14:$F$80,RAB!$C$14:$C$80,C1147)</f>
        <v>0</v>
      </c>
      <c r="E1147" s="26">
        <f t="shared" ca="1" si="39"/>
        <v>0</v>
      </c>
      <c r="F1147" s="26">
        <f ca="1">IF(D1147=0,0,SUM($E$713:E1147))</f>
        <v>0</v>
      </c>
    </row>
    <row r="1148" spans="2:6" hidden="1">
      <c r="B1148" s="113">
        <v>435</v>
      </c>
      <c r="C1148" s="139" t="str">
        <f ca="1">IF(ISERROR(OFFSET('HARGA SATUAN'!$C$6,MATCH(B1148,'HARGA SATUAN'!$N$7:$N$1492,0),0)),"",OFFSET('HARGA SATUAN'!$C$6,MATCH(B1148,'HARGA SATUAN'!$N$7:$N$1492,0),0))</f>
        <v/>
      </c>
      <c r="D1148" s="139">
        <f ca="1">SUMIFS(RAB!$F$14:$F$80,RAB!$C$14:$C$80,C1148)</f>
        <v>0</v>
      </c>
      <c r="E1148" s="26">
        <f t="shared" ca="1" si="39"/>
        <v>0</v>
      </c>
      <c r="F1148" s="26">
        <f ca="1">IF(D1148=0,0,SUM($E$713:E1148))</f>
        <v>0</v>
      </c>
    </row>
    <row r="1149" spans="2:6" hidden="1">
      <c r="B1149" s="113">
        <v>436</v>
      </c>
      <c r="C1149" s="139" t="str">
        <f ca="1">IF(ISERROR(OFFSET('HARGA SATUAN'!$C$6,MATCH(B1149,'HARGA SATUAN'!$N$7:$N$1492,0),0)),"",OFFSET('HARGA SATUAN'!$C$6,MATCH(B1149,'HARGA SATUAN'!$N$7:$N$1492,0),0))</f>
        <v/>
      </c>
      <c r="D1149" s="139">
        <f ca="1">SUMIFS(RAB!$F$14:$F$80,RAB!$C$14:$C$80,C1149)</f>
        <v>0</v>
      </c>
      <c r="E1149" s="26">
        <f t="shared" ca="1" si="39"/>
        <v>0</v>
      </c>
      <c r="F1149" s="26">
        <f ca="1">IF(D1149=0,0,SUM($E$713:E1149))</f>
        <v>0</v>
      </c>
    </row>
    <row r="1150" spans="2:6" hidden="1">
      <c r="B1150" s="113">
        <v>437</v>
      </c>
      <c r="C1150" s="139" t="str">
        <f ca="1">IF(ISERROR(OFFSET('HARGA SATUAN'!$C$6,MATCH(B1150,'HARGA SATUAN'!$N$7:$N$1492,0),0)),"",OFFSET('HARGA SATUAN'!$C$6,MATCH(B1150,'HARGA SATUAN'!$N$7:$N$1492,0),0))</f>
        <v/>
      </c>
      <c r="D1150" s="139">
        <f ca="1">SUMIFS(RAB!$F$14:$F$80,RAB!$C$14:$C$80,C1150)</f>
        <v>0</v>
      </c>
      <c r="E1150" s="26">
        <f t="shared" ca="1" si="39"/>
        <v>0</v>
      </c>
      <c r="F1150" s="26">
        <f ca="1">IF(D1150=0,0,SUM($E$713:E1150))</f>
        <v>0</v>
      </c>
    </row>
    <row r="1151" spans="2:6" hidden="1">
      <c r="B1151" s="113">
        <v>438</v>
      </c>
      <c r="C1151" s="139" t="str">
        <f ca="1">IF(ISERROR(OFFSET('HARGA SATUAN'!$C$6,MATCH(B1151,'HARGA SATUAN'!$N$7:$N$1492,0),0)),"",OFFSET('HARGA SATUAN'!$C$6,MATCH(B1151,'HARGA SATUAN'!$N$7:$N$1492,0),0))</f>
        <v/>
      </c>
      <c r="D1151" s="139">
        <f ca="1">SUMIFS(RAB!$F$14:$F$80,RAB!$C$14:$C$80,C1151)</f>
        <v>0</v>
      </c>
      <c r="E1151" s="26">
        <f t="shared" ca="1" si="39"/>
        <v>0</v>
      </c>
      <c r="F1151" s="26">
        <f ca="1">IF(D1151=0,0,SUM($E$713:E1151))</f>
        <v>0</v>
      </c>
    </row>
    <row r="1152" spans="2:6" hidden="1">
      <c r="B1152" s="113">
        <v>439</v>
      </c>
      <c r="C1152" s="139" t="str">
        <f ca="1">IF(ISERROR(OFFSET('HARGA SATUAN'!$C$6,MATCH(B1152,'HARGA SATUAN'!$N$7:$N$1492,0),0)),"",OFFSET('HARGA SATUAN'!$C$6,MATCH(B1152,'HARGA SATUAN'!$N$7:$N$1492,0),0))</f>
        <v/>
      </c>
      <c r="D1152" s="139">
        <f ca="1">SUMIFS(RAB!$F$14:$F$80,RAB!$C$14:$C$80,C1152)</f>
        <v>0</v>
      </c>
      <c r="E1152" s="26">
        <f t="shared" ca="1" si="39"/>
        <v>0</v>
      </c>
      <c r="F1152" s="26">
        <f ca="1">IF(D1152=0,0,SUM($E$713:E1152))</f>
        <v>0</v>
      </c>
    </row>
    <row r="1153" spans="2:6" hidden="1">
      <c r="B1153" s="113">
        <v>440</v>
      </c>
      <c r="C1153" s="139" t="str">
        <f ca="1">IF(ISERROR(OFFSET('HARGA SATUAN'!$C$6,MATCH(B1153,'HARGA SATUAN'!$N$7:$N$1492,0),0)),"",OFFSET('HARGA SATUAN'!$C$6,MATCH(B1153,'HARGA SATUAN'!$N$7:$N$1492,0),0))</f>
        <v/>
      </c>
      <c r="D1153" s="139">
        <f ca="1">SUMIFS(RAB!$F$14:$F$80,RAB!$C$14:$C$80,C1153)</f>
        <v>0</v>
      </c>
      <c r="E1153" s="26">
        <f t="shared" ca="1" si="39"/>
        <v>0</v>
      </c>
      <c r="F1153" s="26">
        <f ca="1">IF(D1153=0,0,SUM($E$713:E1153))</f>
        <v>0</v>
      </c>
    </row>
    <row r="1154" spans="2:6" hidden="1">
      <c r="B1154" s="113">
        <v>441</v>
      </c>
      <c r="C1154" s="139" t="str">
        <f ca="1">IF(ISERROR(OFFSET('HARGA SATUAN'!$C$6,MATCH(B1154,'HARGA SATUAN'!$N$7:$N$1492,0),0)),"",OFFSET('HARGA SATUAN'!$C$6,MATCH(B1154,'HARGA SATUAN'!$N$7:$N$1492,0),0))</f>
        <v/>
      </c>
      <c r="D1154" s="139">
        <f ca="1">SUMIFS(RAB!$F$14:$F$80,RAB!$C$14:$C$80,C1154)</f>
        <v>0</v>
      </c>
      <c r="E1154" s="26">
        <f t="shared" ca="1" si="39"/>
        <v>0</v>
      </c>
      <c r="F1154" s="26">
        <f ca="1">IF(D1154=0,0,SUM($E$713:E1154))</f>
        <v>0</v>
      </c>
    </row>
    <row r="1155" spans="2:6" hidden="1">
      <c r="B1155" s="113">
        <v>442</v>
      </c>
      <c r="C1155" s="139" t="str">
        <f ca="1">IF(ISERROR(OFFSET('HARGA SATUAN'!$C$6,MATCH(B1155,'HARGA SATUAN'!$N$7:$N$1492,0),0)),"",OFFSET('HARGA SATUAN'!$C$6,MATCH(B1155,'HARGA SATUAN'!$N$7:$N$1492,0),0))</f>
        <v/>
      </c>
      <c r="D1155" s="139">
        <f ca="1">SUMIFS(RAB!$F$14:$F$80,RAB!$C$14:$C$80,C1155)</f>
        <v>0</v>
      </c>
      <c r="E1155" s="26">
        <f t="shared" ca="1" si="39"/>
        <v>0</v>
      </c>
      <c r="F1155" s="26">
        <f ca="1">IF(D1155=0,0,SUM($E$713:E1155))</f>
        <v>0</v>
      </c>
    </row>
    <row r="1156" spans="2:6" hidden="1">
      <c r="B1156" s="113">
        <v>443</v>
      </c>
      <c r="C1156" s="139" t="str">
        <f ca="1">IF(ISERROR(OFFSET('HARGA SATUAN'!$C$6,MATCH(B1156,'HARGA SATUAN'!$N$7:$N$1492,0),0)),"",OFFSET('HARGA SATUAN'!$C$6,MATCH(B1156,'HARGA SATUAN'!$N$7:$N$1492,0),0))</f>
        <v/>
      </c>
      <c r="D1156" s="139">
        <f ca="1">SUMIFS(RAB!$F$14:$F$80,RAB!$C$14:$C$80,C1156)</f>
        <v>0</v>
      </c>
      <c r="E1156" s="26">
        <f t="shared" ca="1" si="39"/>
        <v>0</v>
      </c>
      <c r="F1156" s="26">
        <f ca="1">IF(D1156=0,0,SUM($E$713:E1156))</f>
        <v>0</v>
      </c>
    </row>
    <row r="1157" spans="2:6" hidden="1">
      <c r="B1157" s="113">
        <v>444</v>
      </c>
      <c r="C1157" s="139" t="str">
        <f ca="1">IF(ISERROR(OFFSET('HARGA SATUAN'!$C$6,MATCH(B1157,'HARGA SATUAN'!$N$7:$N$1492,0),0)),"",OFFSET('HARGA SATUAN'!$C$6,MATCH(B1157,'HARGA SATUAN'!$N$7:$N$1492,0),0))</f>
        <v/>
      </c>
      <c r="D1157" s="139">
        <f ca="1">SUMIFS(RAB!$F$14:$F$80,RAB!$C$14:$C$80,C1157)</f>
        <v>0</v>
      </c>
      <c r="E1157" s="26">
        <f t="shared" ca="1" si="39"/>
        <v>0</v>
      </c>
      <c r="F1157" s="26">
        <f ca="1">IF(D1157=0,0,SUM($E$713:E1157))</f>
        <v>0</v>
      </c>
    </row>
    <row r="1158" spans="2:6" hidden="1">
      <c r="B1158" s="113">
        <v>445</v>
      </c>
      <c r="C1158" s="139" t="str">
        <f ca="1">IF(ISERROR(OFFSET('HARGA SATUAN'!$C$6,MATCH(B1158,'HARGA SATUAN'!$N$7:$N$1492,0),0)),"",OFFSET('HARGA SATUAN'!$C$6,MATCH(B1158,'HARGA SATUAN'!$N$7:$N$1492,0),0))</f>
        <v/>
      </c>
      <c r="D1158" s="139">
        <f ca="1">SUMIFS(RAB!$F$14:$F$80,RAB!$C$14:$C$80,C1158)</f>
        <v>0</v>
      </c>
      <c r="E1158" s="26">
        <f t="shared" ca="1" si="39"/>
        <v>0</v>
      </c>
      <c r="F1158" s="26">
        <f ca="1">IF(D1158=0,0,SUM($E$713:E1158))</f>
        <v>0</v>
      </c>
    </row>
    <row r="1159" spans="2:6" hidden="1">
      <c r="B1159" s="113">
        <v>446</v>
      </c>
      <c r="C1159" s="139" t="str">
        <f ca="1">IF(ISERROR(OFFSET('HARGA SATUAN'!$C$6,MATCH(B1159,'HARGA SATUAN'!$N$7:$N$1492,0),0)),"",OFFSET('HARGA SATUAN'!$C$6,MATCH(B1159,'HARGA SATUAN'!$N$7:$N$1492,0),0))</f>
        <v/>
      </c>
      <c r="D1159" s="139">
        <f ca="1">SUMIFS(RAB!$F$14:$F$80,RAB!$C$14:$C$80,C1159)</f>
        <v>0</v>
      </c>
      <c r="E1159" s="26">
        <f t="shared" ca="1" si="39"/>
        <v>0</v>
      </c>
      <c r="F1159" s="26">
        <f ca="1">IF(D1159=0,0,SUM($E$713:E1159))</f>
        <v>0</v>
      </c>
    </row>
    <row r="1160" spans="2:6" hidden="1">
      <c r="B1160" s="113">
        <v>447</v>
      </c>
      <c r="C1160" s="139" t="str">
        <f ca="1">IF(ISERROR(OFFSET('HARGA SATUAN'!$C$6,MATCH(B1160,'HARGA SATUAN'!$N$7:$N$1492,0),0)),"",OFFSET('HARGA SATUAN'!$C$6,MATCH(B1160,'HARGA SATUAN'!$N$7:$N$1492,0),0))</f>
        <v/>
      </c>
      <c r="D1160" s="139">
        <f ca="1">SUMIFS(RAB!$F$14:$F$80,RAB!$C$14:$C$80,C1160)</f>
        <v>0</v>
      </c>
      <c r="E1160" s="26">
        <f t="shared" ca="1" si="39"/>
        <v>0</v>
      </c>
      <c r="F1160" s="26">
        <f ca="1">IF(D1160=0,0,SUM($E$713:E1160))</f>
        <v>0</v>
      </c>
    </row>
    <row r="1161" spans="2:6" hidden="1">
      <c r="B1161" s="113">
        <v>448</v>
      </c>
      <c r="C1161" s="139" t="str">
        <f ca="1">IF(ISERROR(OFFSET('HARGA SATUAN'!$C$6,MATCH(B1161,'HARGA SATUAN'!$N$7:$N$1492,0),0)),"",OFFSET('HARGA SATUAN'!$C$6,MATCH(B1161,'HARGA SATUAN'!$N$7:$N$1492,0),0))</f>
        <v/>
      </c>
      <c r="D1161" s="139">
        <f ca="1">SUMIFS(RAB!$F$14:$F$80,RAB!$C$14:$C$80,C1161)</f>
        <v>0</v>
      </c>
      <c r="E1161" s="26">
        <f t="shared" ca="1" si="39"/>
        <v>0</v>
      </c>
      <c r="F1161" s="26">
        <f ca="1">IF(D1161=0,0,SUM($E$713:E1161))</f>
        <v>0</v>
      </c>
    </row>
    <row r="1162" spans="2:6" hidden="1">
      <c r="B1162" s="113">
        <v>449</v>
      </c>
      <c r="C1162" s="139" t="str">
        <f ca="1">IF(ISERROR(OFFSET('HARGA SATUAN'!$C$6,MATCH(B1162,'HARGA SATUAN'!$N$7:$N$1492,0),0)),"",OFFSET('HARGA SATUAN'!$C$6,MATCH(B1162,'HARGA SATUAN'!$N$7:$N$1492,0),0))</f>
        <v/>
      </c>
      <c r="D1162" s="139">
        <f ca="1">SUMIFS(RAB!$F$14:$F$80,RAB!$C$14:$C$80,C1162)</f>
        <v>0</v>
      </c>
      <c r="E1162" s="26">
        <f t="shared" ca="1" si="39"/>
        <v>0</v>
      </c>
      <c r="F1162" s="26">
        <f ca="1">IF(D1162=0,0,SUM($E$713:E1162))</f>
        <v>0</v>
      </c>
    </row>
    <row r="1163" spans="2:6" hidden="1">
      <c r="B1163" s="113">
        <v>450</v>
      </c>
      <c r="C1163" s="139" t="str">
        <f ca="1">IF(ISERROR(OFFSET('HARGA SATUAN'!$C$6,MATCH(B1163,'HARGA SATUAN'!$N$7:$N$1492,0),0)),"",OFFSET('HARGA SATUAN'!$C$6,MATCH(B1163,'HARGA SATUAN'!$N$7:$N$1492,0),0))</f>
        <v/>
      </c>
      <c r="D1163" s="139">
        <f ca="1">SUMIFS(RAB!$F$14:$F$80,RAB!$C$14:$C$80,C1163)</f>
        <v>0</v>
      </c>
      <c r="E1163" s="26">
        <f t="shared" ref="E1163:E1226" ca="1" si="40">IF(D1163=0,0,1)</f>
        <v>0</v>
      </c>
      <c r="F1163" s="26">
        <f ca="1">IF(D1163=0,0,SUM($E$713:E1163))</f>
        <v>0</v>
      </c>
    </row>
    <row r="1164" spans="2:6" hidden="1">
      <c r="B1164" s="113">
        <v>451</v>
      </c>
      <c r="C1164" s="139" t="str">
        <f ca="1">IF(ISERROR(OFFSET('HARGA SATUAN'!$C$6,MATCH(B1164,'HARGA SATUAN'!$N$7:$N$1492,0),0)),"",OFFSET('HARGA SATUAN'!$C$6,MATCH(B1164,'HARGA SATUAN'!$N$7:$N$1492,0),0))</f>
        <v/>
      </c>
      <c r="D1164" s="139">
        <f ca="1">SUMIFS(RAB!$F$14:$F$80,RAB!$C$14:$C$80,C1164)</f>
        <v>0</v>
      </c>
      <c r="E1164" s="26">
        <f t="shared" ca="1" si="40"/>
        <v>0</v>
      </c>
      <c r="F1164" s="26">
        <f ca="1">IF(D1164=0,0,SUM($E$713:E1164))</f>
        <v>0</v>
      </c>
    </row>
    <row r="1165" spans="2:6" hidden="1">
      <c r="B1165" s="113">
        <v>452</v>
      </c>
      <c r="C1165" s="139" t="str">
        <f ca="1">IF(ISERROR(OFFSET('HARGA SATUAN'!$C$6,MATCH(B1165,'HARGA SATUAN'!$N$7:$N$1492,0),0)),"",OFFSET('HARGA SATUAN'!$C$6,MATCH(B1165,'HARGA SATUAN'!$N$7:$N$1492,0),0))</f>
        <v/>
      </c>
      <c r="D1165" s="139">
        <f ca="1">SUMIFS(RAB!$F$14:$F$80,RAB!$C$14:$C$80,C1165)</f>
        <v>0</v>
      </c>
      <c r="E1165" s="26">
        <f t="shared" ca="1" si="40"/>
        <v>0</v>
      </c>
      <c r="F1165" s="26">
        <f ca="1">IF(D1165=0,0,SUM($E$713:E1165))</f>
        <v>0</v>
      </c>
    </row>
    <row r="1166" spans="2:6" hidden="1">
      <c r="B1166" s="113">
        <v>453</v>
      </c>
      <c r="C1166" s="139" t="str">
        <f ca="1">IF(ISERROR(OFFSET('HARGA SATUAN'!$C$6,MATCH(B1166,'HARGA SATUAN'!$N$7:$N$1492,0),0)),"",OFFSET('HARGA SATUAN'!$C$6,MATCH(B1166,'HARGA SATUAN'!$N$7:$N$1492,0),0))</f>
        <v/>
      </c>
      <c r="D1166" s="139">
        <f ca="1">SUMIFS(RAB!$F$14:$F$80,RAB!$C$14:$C$80,C1166)</f>
        <v>0</v>
      </c>
      <c r="E1166" s="26">
        <f t="shared" ca="1" si="40"/>
        <v>0</v>
      </c>
      <c r="F1166" s="26">
        <f ca="1">IF(D1166=0,0,SUM($E$713:E1166))</f>
        <v>0</v>
      </c>
    </row>
    <row r="1167" spans="2:6" hidden="1">
      <c r="B1167" s="113">
        <v>454</v>
      </c>
      <c r="C1167" s="139" t="str">
        <f ca="1">IF(ISERROR(OFFSET('HARGA SATUAN'!$C$6,MATCH(B1167,'HARGA SATUAN'!$N$7:$N$1492,0),0)),"",OFFSET('HARGA SATUAN'!$C$6,MATCH(B1167,'HARGA SATUAN'!$N$7:$N$1492,0),0))</f>
        <v/>
      </c>
      <c r="D1167" s="139">
        <f ca="1">SUMIFS(RAB!$F$14:$F$80,RAB!$C$14:$C$80,C1167)</f>
        <v>0</v>
      </c>
      <c r="E1167" s="26">
        <f t="shared" ca="1" si="40"/>
        <v>0</v>
      </c>
      <c r="F1167" s="26">
        <f ca="1">IF(D1167=0,0,SUM($E$713:E1167))</f>
        <v>0</v>
      </c>
    </row>
    <row r="1168" spans="2:6" hidden="1">
      <c r="B1168" s="113">
        <v>455</v>
      </c>
      <c r="C1168" s="139" t="str">
        <f ca="1">IF(ISERROR(OFFSET('HARGA SATUAN'!$C$6,MATCH(B1168,'HARGA SATUAN'!$N$7:$N$1492,0),0)),"",OFFSET('HARGA SATUAN'!$C$6,MATCH(B1168,'HARGA SATUAN'!$N$7:$N$1492,0),0))</f>
        <v/>
      </c>
      <c r="D1168" s="139">
        <f ca="1">SUMIFS(RAB!$F$14:$F$80,RAB!$C$14:$C$80,C1168)</f>
        <v>0</v>
      </c>
      <c r="E1168" s="26">
        <f t="shared" ca="1" si="40"/>
        <v>0</v>
      </c>
      <c r="F1168" s="26">
        <f ca="1">IF(D1168=0,0,SUM($E$713:E1168))</f>
        <v>0</v>
      </c>
    </row>
    <row r="1169" spans="2:6" hidden="1">
      <c r="B1169" s="113">
        <v>456</v>
      </c>
      <c r="C1169" s="139" t="str">
        <f ca="1">IF(ISERROR(OFFSET('HARGA SATUAN'!$C$6,MATCH(B1169,'HARGA SATUAN'!$N$7:$N$1492,0),0)),"",OFFSET('HARGA SATUAN'!$C$6,MATCH(B1169,'HARGA SATUAN'!$N$7:$N$1492,0),0))</f>
        <v/>
      </c>
      <c r="D1169" s="139">
        <f ca="1">SUMIFS(RAB!$F$14:$F$80,RAB!$C$14:$C$80,C1169)</f>
        <v>0</v>
      </c>
      <c r="E1169" s="26">
        <f t="shared" ca="1" si="40"/>
        <v>0</v>
      </c>
      <c r="F1169" s="26">
        <f ca="1">IF(D1169=0,0,SUM($E$713:E1169))</f>
        <v>0</v>
      </c>
    </row>
    <row r="1170" spans="2:6" hidden="1">
      <c r="B1170" s="113">
        <v>457</v>
      </c>
      <c r="C1170" s="139" t="str">
        <f ca="1">IF(ISERROR(OFFSET('HARGA SATUAN'!$C$6,MATCH(B1170,'HARGA SATUAN'!$N$7:$N$1492,0),0)),"",OFFSET('HARGA SATUAN'!$C$6,MATCH(B1170,'HARGA SATUAN'!$N$7:$N$1492,0),0))</f>
        <v/>
      </c>
      <c r="D1170" s="139">
        <f ca="1">SUMIFS(RAB!$F$14:$F$80,RAB!$C$14:$C$80,C1170)</f>
        <v>0</v>
      </c>
      <c r="E1170" s="26">
        <f t="shared" ca="1" si="40"/>
        <v>0</v>
      </c>
      <c r="F1170" s="26">
        <f ca="1">IF(D1170=0,0,SUM($E$713:E1170))</f>
        <v>0</v>
      </c>
    </row>
    <row r="1171" spans="2:6" hidden="1">
      <c r="B1171" s="113">
        <v>458</v>
      </c>
      <c r="C1171" s="139" t="str">
        <f ca="1">IF(ISERROR(OFFSET('HARGA SATUAN'!$C$6,MATCH(B1171,'HARGA SATUAN'!$N$7:$N$1492,0),0)),"",OFFSET('HARGA SATUAN'!$C$6,MATCH(B1171,'HARGA SATUAN'!$N$7:$N$1492,0),0))</f>
        <v/>
      </c>
      <c r="D1171" s="139">
        <f ca="1">SUMIFS(RAB!$F$14:$F$80,RAB!$C$14:$C$80,C1171)</f>
        <v>0</v>
      </c>
      <c r="E1171" s="26">
        <f t="shared" ca="1" si="40"/>
        <v>0</v>
      </c>
      <c r="F1171" s="26">
        <f ca="1">IF(D1171=0,0,SUM($E$713:E1171))</f>
        <v>0</v>
      </c>
    </row>
    <row r="1172" spans="2:6" hidden="1">
      <c r="B1172" s="113">
        <v>459</v>
      </c>
      <c r="C1172" s="139" t="str">
        <f ca="1">IF(ISERROR(OFFSET('HARGA SATUAN'!$C$6,MATCH(B1172,'HARGA SATUAN'!$N$7:$N$1492,0),0)),"",OFFSET('HARGA SATUAN'!$C$6,MATCH(B1172,'HARGA SATUAN'!$N$7:$N$1492,0),0))</f>
        <v/>
      </c>
      <c r="D1172" s="139">
        <f ca="1">SUMIFS(RAB!$F$14:$F$80,RAB!$C$14:$C$80,C1172)</f>
        <v>0</v>
      </c>
      <c r="E1172" s="26">
        <f t="shared" ca="1" si="40"/>
        <v>0</v>
      </c>
      <c r="F1172" s="26">
        <f ca="1">IF(D1172=0,0,SUM($E$713:E1172))</f>
        <v>0</v>
      </c>
    </row>
    <row r="1173" spans="2:6" hidden="1">
      <c r="B1173" s="113">
        <v>460</v>
      </c>
      <c r="C1173" s="139" t="str">
        <f ca="1">IF(ISERROR(OFFSET('HARGA SATUAN'!$C$6,MATCH(B1173,'HARGA SATUAN'!$N$7:$N$1492,0),0)),"",OFFSET('HARGA SATUAN'!$C$6,MATCH(B1173,'HARGA SATUAN'!$N$7:$N$1492,0),0))</f>
        <v/>
      </c>
      <c r="D1173" s="139">
        <f ca="1">SUMIFS(RAB!$F$14:$F$80,RAB!$C$14:$C$80,C1173)</f>
        <v>0</v>
      </c>
      <c r="E1173" s="26">
        <f t="shared" ca="1" si="40"/>
        <v>0</v>
      </c>
      <c r="F1173" s="26">
        <f ca="1">IF(D1173=0,0,SUM($E$713:E1173))</f>
        <v>0</v>
      </c>
    </row>
    <row r="1174" spans="2:6" hidden="1">
      <c r="B1174" s="113">
        <v>461</v>
      </c>
      <c r="C1174" s="139" t="str">
        <f ca="1">IF(ISERROR(OFFSET('HARGA SATUAN'!$C$6,MATCH(B1174,'HARGA SATUAN'!$N$7:$N$1492,0),0)),"",OFFSET('HARGA SATUAN'!$C$6,MATCH(B1174,'HARGA SATUAN'!$N$7:$N$1492,0),0))</f>
        <v/>
      </c>
      <c r="D1174" s="139">
        <f ca="1">SUMIFS(RAB!$F$14:$F$80,RAB!$C$14:$C$80,C1174)</f>
        <v>0</v>
      </c>
      <c r="E1174" s="26">
        <f t="shared" ca="1" si="40"/>
        <v>0</v>
      </c>
      <c r="F1174" s="26">
        <f ca="1">IF(D1174=0,0,SUM($E$713:E1174))</f>
        <v>0</v>
      </c>
    </row>
    <row r="1175" spans="2:6" hidden="1">
      <c r="B1175" s="113">
        <v>462</v>
      </c>
      <c r="C1175" s="139" t="str">
        <f ca="1">IF(ISERROR(OFFSET('HARGA SATUAN'!$C$6,MATCH(B1175,'HARGA SATUAN'!$N$7:$N$1492,0),0)),"",OFFSET('HARGA SATUAN'!$C$6,MATCH(B1175,'HARGA SATUAN'!$N$7:$N$1492,0),0))</f>
        <v/>
      </c>
      <c r="D1175" s="139">
        <f ca="1">SUMIFS(RAB!$F$14:$F$80,RAB!$C$14:$C$80,C1175)</f>
        <v>0</v>
      </c>
      <c r="E1175" s="26">
        <f t="shared" ca="1" si="40"/>
        <v>0</v>
      </c>
      <c r="F1175" s="26">
        <f ca="1">IF(D1175=0,0,SUM($E$713:E1175))</f>
        <v>0</v>
      </c>
    </row>
    <row r="1176" spans="2:6" hidden="1">
      <c r="B1176" s="113">
        <v>463</v>
      </c>
      <c r="C1176" s="139" t="str">
        <f ca="1">IF(ISERROR(OFFSET('HARGA SATUAN'!$C$6,MATCH(B1176,'HARGA SATUAN'!$N$7:$N$1492,0),0)),"",OFFSET('HARGA SATUAN'!$C$6,MATCH(B1176,'HARGA SATUAN'!$N$7:$N$1492,0),0))</f>
        <v/>
      </c>
      <c r="D1176" s="139">
        <f ca="1">SUMIFS(RAB!$F$14:$F$80,RAB!$C$14:$C$80,C1176)</f>
        <v>0</v>
      </c>
      <c r="E1176" s="26">
        <f t="shared" ca="1" si="40"/>
        <v>0</v>
      </c>
      <c r="F1176" s="26">
        <f ca="1">IF(D1176=0,0,SUM($E$713:E1176))</f>
        <v>0</v>
      </c>
    </row>
    <row r="1177" spans="2:6" hidden="1">
      <c r="B1177" s="113">
        <v>464</v>
      </c>
      <c r="C1177" s="139" t="str">
        <f ca="1">IF(ISERROR(OFFSET('HARGA SATUAN'!$C$6,MATCH(B1177,'HARGA SATUAN'!$N$7:$N$1492,0),0)),"",OFFSET('HARGA SATUAN'!$C$6,MATCH(B1177,'HARGA SATUAN'!$N$7:$N$1492,0),0))</f>
        <v/>
      </c>
      <c r="D1177" s="139">
        <f ca="1">SUMIFS(RAB!$F$14:$F$80,RAB!$C$14:$C$80,C1177)</f>
        <v>0</v>
      </c>
      <c r="E1177" s="26">
        <f t="shared" ca="1" si="40"/>
        <v>0</v>
      </c>
      <c r="F1177" s="26">
        <f ca="1">IF(D1177=0,0,SUM($E$713:E1177))</f>
        <v>0</v>
      </c>
    </row>
    <row r="1178" spans="2:6" hidden="1">
      <c r="B1178" s="113">
        <v>465</v>
      </c>
      <c r="C1178" s="139" t="str">
        <f ca="1">IF(ISERROR(OFFSET('HARGA SATUAN'!$C$6,MATCH(B1178,'HARGA SATUAN'!$N$7:$N$1492,0),0)),"",OFFSET('HARGA SATUAN'!$C$6,MATCH(B1178,'HARGA SATUAN'!$N$7:$N$1492,0),0))</f>
        <v/>
      </c>
      <c r="D1178" s="139">
        <f ca="1">SUMIFS(RAB!$F$14:$F$80,RAB!$C$14:$C$80,C1178)</f>
        <v>0</v>
      </c>
      <c r="E1178" s="26">
        <f t="shared" ca="1" si="40"/>
        <v>0</v>
      </c>
      <c r="F1178" s="26">
        <f ca="1">IF(D1178=0,0,SUM($E$713:E1178))</f>
        <v>0</v>
      </c>
    </row>
    <row r="1179" spans="2:6" hidden="1">
      <c r="B1179" s="113">
        <v>466</v>
      </c>
      <c r="C1179" s="139" t="str">
        <f ca="1">IF(ISERROR(OFFSET('HARGA SATUAN'!$C$6,MATCH(B1179,'HARGA SATUAN'!$N$7:$N$1492,0),0)),"",OFFSET('HARGA SATUAN'!$C$6,MATCH(B1179,'HARGA SATUAN'!$N$7:$N$1492,0),0))</f>
        <v/>
      </c>
      <c r="D1179" s="139">
        <f ca="1">SUMIFS(RAB!$F$14:$F$80,RAB!$C$14:$C$80,C1179)</f>
        <v>0</v>
      </c>
      <c r="E1179" s="26">
        <f t="shared" ca="1" si="40"/>
        <v>0</v>
      </c>
      <c r="F1179" s="26">
        <f ca="1">IF(D1179=0,0,SUM($E$713:E1179))</f>
        <v>0</v>
      </c>
    </row>
    <row r="1180" spans="2:6" hidden="1">
      <c r="B1180" s="113">
        <v>467</v>
      </c>
      <c r="C1180" s="139" t="str">
        <f ca="1">IF(ISERROR(OFFSET('HARGA SATUAN'!$C$6,MATCH(B1180,'HARGA SATUAN'!$N$7:$N$1492,0),0)),"",OFFSET('HARGA SATUAN'!$C$6,MATCH(B1180,'HARGA SATUAN'!$N$7:$N$1492,0),0))</f>
        <v/>
      </c>
      <c r="D1180" s="139">
        <f ca="1">SUMIFS(RAB!$F$14:$F$80,RAB!$C$14:$C$80,C1180)</f>
        <v>0</v>
      </c>
      <c r="E1180" s="26">
        <f t="shared" ca="1" si="40"/>
        <v>0</v>
      </c>
      <c r="F1180" s="26">
        <f ca="1">IF(D1180=0,0,SUM($E$713:E1180))</f>
        <v>0</v>
      </c>
    </row>
    <row r="1181" spans="2:6" hidden="1">
      <c r="B1181" s="113">
        <v>468</v>
      </c>
      <c r="C1181" s="139" t="str">
        <f ca="1">IF(ISERROR(OFFSET('HARGA SATUAN'!$C$6,MATCH(B1181,'HARGA SATUAN'!$N$7:$N$1492,0),0)),"",OFFSET('HARGA SATUAN'!$C$6,MATCH(B1181,'HARGA SATUAN'!$N$7:$N$1492,0),0))</f>
        <v/>
      </c>
      <c r="D1181" s="139">
        <f ca="1">SUMIFS(RAB!$F$14:$F$80,RAB!$C$14:$C$80,C1181)</f>
        <v>0</v>
      </c>
      <c r="E1181" s="26">
        <f t="shared" ca="1" si="40"/>
        <v>0</v>
      </c>
      <c r="F1181" s="26">
        <f ca="1">IF(D1181=0,0,SUM($E$713:E1181))</f>
        <v>0</v>
      </c>
    </row>
    <row r="1182" spans="2:6" hidden="1">
      <c r="B1182" s="113">
        <v>469</v>
      </c>
      <c r="C1182" s="139" t="str">
        <f ca="1">IF(ISERROR(OFFSET('HARGA SATUAN'!$C$6,MATCH(B1182,'HARGA SATUAN'!$N$7:$N$1492,0),0)),"",OFFSET('HARGA SATUAN'!$C$6,MATCH(B1182,'HARGA SATUAN'!$N$7:$N$1492,0),0))</f>
        <v/>
      </c>
      <c r="D1182" s="139">
        <f ca="1">SUMIFS(RAB!$F$14:$F$80,RAB!$C$14:$C$80,C1182)</f>
        <v>0</v>
      </c>
      <c r="E1182" s="26">
        <f t="shared" ca="1" si="40"/>
        <v>0</v>
      </c>
      <c r="F1182" s="26">
        <f ca="1">IF(D1182=0,0,SUM($E$713:E1182))</f>
        <v>0</v>
      </c>
    </row>
    <row r="1183" spans="2:6" hidden="1">
      <c r="B1183" s="113">
        <v>470</v>
      </c>
      <c r="C1183" s="139" t="str">
        <f ca="1">IF(ISERROR(OFFSET('HARGA SATUAN'!$C$6,MATCH(B1183,'HARGA SATUAN'!$N$7:$N$1492,0),0)),"",OFFSET('HARGA SATUAN'!$C$6,MATCH(B1183,'HARGA SATUAN'!$N$7:$N$1492,0),0))</f>
        <v/>
      </c>
      <c r="D1183" s="139">
        <f ca="1">SUMIFS(RAB!$F$14:$F$80,RAB!$C$14:$C$80,C1183)</f>
        <v>0</v>
      </c>
      <c r="E1183" s="26">
        <f t="shared" ca="1" si="40"/>
        <v>0</v>
      </c>
      <c r="F1183" s="26">
        <f ca="1">IF(D1183=0,0,SUM($E$713:E1183))</f>
        <v>0</v>
      </c>
    </row>
    <row r="1184" spans="2:6" hidden="1">
      <c r="B1184" s="113">
        <v>471</v>
      </c>
      <c r="C1184" s="139" t="str">
        <f ca="1">IF(ISERROR(OFFSET('HARGA SATUAN'!$C$6,MATCH(B1184,'HARGA SATUAN'!$N$7:$N$1492,0),0)),"",OFFSET('HARGA SATUAN'!$C$6,MATCH(B1184,'HARGA SATUAN'!$N$7:$N$1492,0),0))</f>
        <v/>
      </c>
      <c r="D1184" s="139">
        <f ca="1">SUMIFS(RAB!$F$14:$F$80,RAB!$C$14:$C$80,C1184)</f>
        <v>0</v>
      </c>
      <c r="E1184" s="26">
        <f t="shared" ca="1" si="40"/>
        <v>0</v>
      </c>
      <c r="F1184" s="26">
        <f ca="1">IF(D1184=0,0,SUM($E$713:E1184))</f>
        <v>0</v>
      </c>
    </row>
    <row r="1185" spans="2:6" hidden="1">
      <c r="B1185" s="113">
        <v>472</v>
      </c>
      <c r="C1185" s="139" t="str">
        <f ca="1">IF(ISERROR(OFFSET('HARGA SATUAN'!$C$6,MATCH(B1185,'HARGA SATUAN'!$N$7:$N$1492,0),0)),"",OFFSET('HARGA SATUAN'!$C$6,MATCH(B1185,'HARGA SATUAN'!$N$7:$N$1492,0),0))</f>
        <v/>
      </c>
      <c r="D1185" s="139">
        <f ca="1">SUMIFS(RAB!$F$14:$F$80,RAB!$C$14:$C$80,C1185)</f>
        <v>0</v>
      </c>
      <c r="E1185" s="26">
        <f t="shared" ca="1" si="40"/>
        <v>0</v>
      </c>
      <c r="F1185" s="26">
        <f ca="1">IF(D1185=0,0,SUM($E$713:E1185))</f>
        <v>0</v>
      </c>
    </row>
    <row r="1186" spans="2:6" hidden="1">
      <c r="B1186" s="113">
        <v>473</v>
      </c>
      <c r="C1186" s="139" t="str">
        <f ca="1">IF(ISERROR(OFFSET('HARGA SATUAN'!$C$6,MATCH(B1186,'HARGA SATUAN'!$N$7:$N$1492,0),0)),"",OFFSET('HARGA SATUAN'!$C$6,MATCH(B1186,'HARGA SATUAN'!$N$7:$N$1492,0),0))</f>
        <v/>
      </c>
      <c r="D1186" s="139">
        <f ca="1">SUMIFS(RAB!$F$14:$F$80,RAB!$C$14:$C$80,C1186)</f>
        <v>0</v>
      </c>
      <c r="E1186" s="26">
        <f t="shared" ca="1" si="40"/>
        <v>0</v>
      </c>
      <c r="F1186" s="26">
        <f ca="1">IF(D1186=0,0,SUM($E$713:E1186))</f>
        <v>0</v>
      </c>
    </row>
    <row r="1187" spans="2:6" hidden="1">
      <c r="B1187" s="113">
        <v>474</v>
      </c>
      <c r="C1187" s="139" t="str">
        <f ca="1">IF(ISERROR(OFFSET('HARGA SATUAN'!$C$6,MATCH(B1187,'HARGA SATUAN'!$N$7:$N$1492,0),0)),"",OFFSET('HARGA SATUAN'!$C$6,MATCH(B1187,'HARGA SATUAN'!$N$7:$N$1492,0),0))</f>
        <v/>
      </c>
      <c r="D1187" s="139">
        <f ca="1">SUMIFS(RAB!$F$14:$F$80,RAB!$C$14:$C$80,C1187)</f>
        <v>0</v>
      </c>
      <c r="E1187" s="26">
        <f t="shared" ca="1" si="40"/>
        <v>0</v>
      </c>
      <c r="F1187" s="26">
        <f ca="1">IF(D1187=0,0,SUM($E$713:E1187))</f>
        <v>0</v>
      </c>
    </row>
    <row r="1188" spans="2:6" hidden="1">
      <c r="B1188" s="113">
        <v>475</v>
      </c>
      <c r="C1188" s="139" t="str">
        <f ca="1">IF(ISERROR(OFFSET('HARGA SATUAN'!$C$6,MATCH(B1188,'HARGA SATUAN'!$N$7:$N$1492,0),0)),"",OFFSET('HARGA SATUAN'!$C$6,MATCH(B1188,'HARGA SATUAN'!$N$7:$N$1492,0),0))</f>
        <v/>
      </c>
      <c r="D1188" s="139">
        <f ca="1">SUMIFS(RAB!$F$14:$F$80,RAB!$C$14:$C$80,C1188)</f>
        <v>0</v>
      </c>
      <c r="E1188" s="26">
        <f t="shared" ca="1" si="40"/>
        <v>0</v>
      </c>
      <c r="F1188" s="26">
        <f ca="1">IF(D1188=0,0,SUM($E$713:E1188))</f>
        <v>0</v>
      </c>
    </row>
    <row r="1189" spans="2:6" hidden="1">
      <c r="B1189" s="113">
        <v>476</v>
      </c>
      <c r="C1189" s="139" t="str">
        <f ca="1">IF(ISERROR(OFFSET('HARGA SATUAN'!$C$6,MATCH(B1189,'HARGA SATUAN'!$N$7:$N$1492,0),0)),"",OFFSET('HARGA SATUAN'!$C$6,MATCH(B1189,'HARGA SATUAN'!$N$7:$N$1492,0),0))</f>
        <v/>
      </c>
      <c r="D1189" s="139">
        <f ca="1">SUMIFS(RAB!$F$14:$F$80,RAB!$C$14:$C$80,C1189)</f>
        <v>0</v>
      </c>
      <c r="E1189" s="26">
        <f t="shared" ca="1" si="40"/>
        <v>0</v>
      </c>
      <c r="F1189" s="26">
        <f ca="1">IF(D1189=0,0,SUM($E$713:E1189))</f>
        <v>0</v>
      </c>
    </row>
    <row r="1190" spans="2:6" hidden="1">
      <c r="B1190" s="113">
        <v>477</v>
      </c>
      <c r="C1190" s="139" t="str">
        <f ca="1">IF(ISERROR(OFFSET('HARGA SATUAN'!$C$6,MATCH(B1190,'HARGA SATUAN'!$N$7:$N$1492,0),0)),"",OFFSET('HARGA SATUAN'!$C$6,MATCH(B1190,'HARGA SATUAN'!$N$7:$N$1492,0),0))</f>
        <v/>
      </c>
      <c r="D1190" s="139">
        <f ca="1">SUMIFS(RAB!$F$14:$F$80,RAB!$C$14:$C$80,C1190)</f>
        <v>0</v>
      </c>
      <c r="E1190" s="26">
        <f t="shared" ca="1" si="40"/>
        <v>0</v>
      </c>
      <c r="F1190" s="26">
        <f ca="1">IF(D1190=0,0,SUM($E$713:E1190))</f>
        <v>0</v>
      </c>
    </row>
    <row r="1191" spans="2:6" hidden="1">
      <c r="B1191" s="113">
        <v>478</v>
      </c>
      <c r="C1191" s="139" t="str">
        <f ca="1">IF(ISERROR(OFFSET('HARGA SATUAN'!$C$6,MATCH(B1191,'HARGA SATUAN'!$N$7:$N$1492,0),0)),"",OFFSET('HARGA SATUAN'!$C$6,MATCH(B1191,'HARGA SATUAN'!$N$7:$N$1492,0),0))</f>
        <v/>
      </c>
      <c r="D1191" s="139">
        <f ca="1">SUMIFS(RAB!$F$14:$F$80,RAB!$C$14:$C$80,C1191)</f>
        <v>0</v>
      </c>
      <c r="E1191" s="26">
        <f t="shared" ca="1" si="40"/>
        <v>0</v>
      </c>
      <c r="F1191" s="26">
        <f ca="1">IF(D1191=0,0,SUM($E$713:E1191))</f>
        <v>0</v>
      </c>
    </row>
    <row r="1192" spans="2:6" hidden="1">
      <c r="B1192" s="113">
        <v>479</v>
      </c>
      <c r="C1192" s="139" t="str">
        <f ca="1">IF(ISERROR(OFFSET('HARGA SATUAN'!$C$6,MATCH(B1192,'HARGA SATUAN'!$N$7:$N$1492,0),0)),"",OFFSET('HARGA SATUAN'!$C$6,MATCH(B1192,'HARGA SATUAN'!$N$7:$N$1492,0),0))</f>
        <v/>
      </c>
      <c r="D1192" s="139">
        <f ca="1">SUMIFS(RAB!$F$14:$F$80,RAB!$C$14:$C$80,C1192)</f>
        <v>0</v>
      </c>
      <c r="E1192" s="26">
        <f t="shared" ca="1" si="40"/>
        <v>0</v>
      </c>
      <c r="F1192" s="26">
        <f ca="1">IF(D1192=0,0,SUM($E$713:E1192))</f>
        <v>0</v>
      </c>
    </row>
    <row r="1193" spans="2:6" hidden="1">
      <c r="B1193" s="113">
        <v>480</v>
      </c>
      <c r="C1193" s="139" t="str">
        <f ca="1">IF(ISERROR(OFFSET('HARGA SATUAN'!$C$6,MATCH(B1193,'HARGA SATUAN'!$N$7:$N$1492,0),0)),"",OFFSET('HARGA SATUAN'!$C$6,MATCH(B1193,'HARGA SATUAN'!$N$7:$N$1492,0),0))</f>
        <v/>
      </c>
      <c r="D1193" s="139">
        <f ca="1">SUMIFS(RAB!$F$14:$F$80,RAB!$C$14:$C$80,C1193)</f>
        <v>0</v>
      </c>
      <c r="E1193" s="26">
        <f t="shared" ca="1" si="40"/>
        <v>0</v>
      </c>
      <c r="F1193" s="26">
        <f ca="1">IF(D1193=0,0,SUM($E$713:E1193))</f>
        <v>0</v>
      </c>
    </row>
    <row r="1194" spans="2:6" hidden="1">
      <c r="B1194" s="113">
        <v>481</v>
      </c>
      <c r="C1194" s="139" t="str">
        <f ca="1">IF(ISERROR(OFFSET('HARGA SATUAN'!$C$6,MATCH(B1194,'HARGA SATUAN'!$N$7:$N$1492,0),0)),"",OFFSET('HARGA SATUAN'!$C$6,MATCH(B1194,'HARGA SATUAN'!$N$7:$N$1492,0),0))</f>
        <v/>
      </c>
      <c r="D1194" s="139">
        <f ca="1">SUMIFS(RAB!$F$14:$F$80,RAB!$C$14:$C$80,C1194)</f>
        <v>0</v>
      </c>
      <c r="E1194" s="26">
        <f t="shared" ca="1" si="40"/>
        <v>0</v>
      </c>
      <c r="F1194" s="26">
        <f ca="1">IF(D1194=0,0,SUM($E$713:E1194))</f>
        <v>0</v>
      </c>
    </row>
    <row r="1195" spans="2:6" hidden="1">
      <c r="B1195" s="113">
        <v>482</v>
      </c>
      <c r="C1195" s="139" t="str">
        <f ca="1">IF(ISERROR(OFFSET('HARGA SATUAN'!$C$6,MATCH(B1195,'HARGA SATUAN'!$N$7:$N$1492,0),0)),"",OFFSET('HARGA SATUAN'!$C$6,MATCH(B1195,'HARGA SATUAN'!$N$7:$N$1492,0),0))</f>
        <v/>
      </c>
      <c r="D1195" s="139">
        <f ca="1">SUMIFS(RAB!$F$14:$F$80,RAB!$C$14:$C$80,C1195)</f>
        <v>0</v>
      </c>
      <c r="E1195" s="26">
        <f t="shared" ca="1" si="40"/>
        <v>0</v>
      </c>
      <c r="F1195" s="26">
        <f ca="1">IF(D1195=0,0,SUM($E$713:E1195))</f>
        <v>0</v>
      </c>
    </row>
    <row r="1196" spans="2:6" hidden="1">
      <c r="B1196" s="113">
        <v>483</v>
      </c>
      <c r="C1196" s="139" t="str">
        <f ca="1">IF(ISERROR(OFFSET('HARGA SATUAN'!$C$6,MATCH(B1196,'HARGA SATUAN'!$N$7:$N$1492,0),0)),"",OFFSET('HARGA SATUAN'!$C$6,MATCH(B1196,'HARGA SATUAN'!$N$7:$N$1492,0),0))</f>
        <v/>
      </c>
      <c r="D1196" s="139">
        <f ca="1">SUMIFS(RAB!$F$14:$F$80,RAB!$C$14:$C$80,C1196)</f>
        <v>0</v>
      </c>
      <c r="E1196" s="26">
        <f t="shared" ca="1" si="40"/>
        <v>0</v>
      </c>
      <c r="F1196" s="26">
        <f ca="1">IF(D1196=0,0,SUM($E$713:E1196))</f>
        <v>0</v>
      </c>
    </row>
    <row r="1197" spans="2:6" hidden="1">
      <c r="B1197" s="113">
        <v>484</v>
      </c>
      <c r="C1197" s="139" t="str">
        <f ca="1">IF(ISERROR(OFFSET('HARGA SATUAN'!$C$6,MATCH(B1197,'HARGA SATUAN'!$N$7:$N$1492,0),0)),"",OFFSET('HARGA SATUAN'!$C$6,MATCH(B1197,'HARGA SATUAN'!$N$7:$N$1492,0),0))</f>
        <v/>
      </c>
      <c r="D1197" s="139">
        <f ca="1">SUMIFS(RAB!$F$14:$F$80,RAB!$C$14:$C$80,C1197)</f>
        <v>0</v>
      </c>
      <c r="E1197" s="26">
        <f t="shared" ca="1" si="40"/>
        <v>0</v>
      </c>
      <c r="F1197" s="26">
        <f ca="1">IF(D1197=0,0,SUM($E$713:E1197))</f>
        <v>0</v>
      </c>
    </row>
    <row r="1198" spans="2:6" hidden="1">
      <c r="B1198" s="113">
        <v>485</v>
      </c>
      <c r="C1198" s="139" t="str">
        <f ca="1">IF(ISERROR(OFFSET('HARGA SATUAN'!$C$6,MATCH(B1198,'HARGA SATUAN'!$N$7:$N$1492,0),0)),"",OFFSET('HARGA SATUAN'!$C$6,MATCH(B1198,'HARGA SATUAN'!$N$7:$N$1492,0),0))</f>
        <v/>
      </c>
      <c r="D1198" s="139">
        <f ca="1">SUMIFS(RAB!$F$14:$F$80,RAB!$C$14:$C$80,C1198)</f>
        <v>0</v>
      </c>
      <c r="E1198" s="26">
        <f t="shared" ca="1" si="40"/>
        <v>0</v>
      </c>
      <c r="F1198" s="26">
        <f ca="1">IF(D1198=0,0,SUM($E$713:E1198))</f>
        <v>0</v>
      </c>
    </row>
    <row r="1199" spans="2:6" hidden="1">
      <c r="B1199" s="113">
        <v>486</v>
      </c>
      <c r="C1199" s="139" t="str">
        <f ca="1">IF(ISERROR(OFFSET('HARGA SATUAN'!$C$6,MATCH(B1199,'HARGA SATUAN'!$N$7:$N$1492,0),0)),"",OFFSET('HARGA SATUAN'!$C$6,MATCH(B1199,'HARGA SATUAN'!$N$7:$N$1492,0),0))</f>
        <v/>
      </c>
      <c r="D1199" s="139">
        <f ca="1">SUMIFS(RAB!$F$14:$F$80,RAB!$C$14:$C$80,C1199)</f>
        <v>0</v>
      </c>
      <c r="E1199" s="26">
        <f t="shared" ca="1" si="40"/>
        <v>0</v>
      </c>
      <c r="F1199" s="26">
        <f ca="1">IF(D1199=0,0,SUM($E$713:E1199))</f>
        <v>0</v>
      </c>
    </row>
    <row r="1200" spans="2:6" hidden="1">
      <c r="B1200" s="113">
        <v>487</v>
      </c>
      <c r="C1200" s="139" t="str">
        <f ca="1">IF(ISERROR(OFFSET('HARGA SATUAN'!$C$6,MATCH(B1200,'HARGA SATUAN'!$N$7:$N$1492,0),0)),"",OFFSET('HARGA SATUAN'!$C$6,MATCH(B1200,'HARGA SATUAN'!$N$7:$N$1492,0),0))</f>
        <v/>
      </c>
      <c r="D1200" s="139">
        <f ca="1">SUMIFS(RAB!$F$14:$F$80,RAB!$C$14:$C$80,C1200)</f>
        <v>0</v>
      </c>
      <c r="E1200" s="26">
        <f t="shared" ca="1" si="40"/>
        <v>0</v>
      </c>
      <c r="F1200" s="26">
        <f ca="1">IF(D1200=0,0,SUM($E$713:E1200))</f>
        <v>0</v>
      </c>
    </row>
    <row r="1201" spans="2:6" hidden="1">
      <c r="B1201" s="113">
        <v>488</v>
      </c>
      <c r="C1201" s="139" t="str">
        <f ca="1">IF(ISERROR(OFFSET('HARGA SATUAN'!$C$6,MATCH(B1201,'HARGA SATUAN'!$N$7:$N$1492,0),0)),"",OFFSET('HARGA SATUAN'!$C$6,MATCH(B1201,'HARGA SATUAN'!$N$7:$N$1492,0),0))</f>
        <v/>
      </c>
      <c r="D1201" s="139">
        <f ca="1">SUMIFS(RAB!$F$14:$F$80,RAB!$C$14:$C$80,C1201)</f>
        <v>0</v>
      </c>
      <c r="E1201" s="26">
        <f t="shared" ca="1" si="40"/>
        <v>0</v>
      </c>
      <c r="F1201" s="26">
        <f ca="1">IF(D1201=0,0,SUM($E$713:E1201))</f>
        <v>0</v>
      </c>
    </row>
    <row r="1202" spans="2:6" hidden="1">
      <c r="B1202" s="113">
        <v>489</v>
      </c>
      <c r="C1202" s="139" t="str">
        <f ca="1">IF(ISERROR(OFFSET('HARGA SATUAN'!$C$6,MATCH(B1202,'HARGA SATUAN'!$N$7:$N$1492,0),0)),"",OFFSET('HARGA SATUAN'!$C$6,MATCH(B1202,'HARGA SATUAN'!$N$7:$N$1492,0),0))</f>
        <v/>
      </c>
      <c r="D1202" s="139">
        <f ca="1">SUMIFS(RAB!$F$14:$F$80,RAB!$C$14:$C$80,C1202)</f>
        <v>0</v>
      </c>
      <c r="E1202" s="26">
        <f t="shared" ca="1" si="40"/>
        <v>0</v>
      </c>
      <c r="F1202" s="26">
        <f ca="1">IF(D1202=0,0,SUM($E$713:E1202))</f>
        <v>0</v>
      </c>
    </row>
    <row r="1203" spans="2:6" hidden="1">
      <c r="B1203" s="113">
        <v>490</v>
      </c>
      <c r="C1203" s="139" t="str">
        <f ca="1">IF(ISERROR(OFFSET('HARGA SATUAN'!$C$6,MATCH(B1203,'HARGA SATUAN'!$N$7:$N$1492,0),0)),"",OFFSET('HARGA SATUAN'!$C$6,MATCH(B1203,'HARGA SATUAN'!$N$7:$N$1492,0),0))</f>
        <v/>
      </c>
      <c r="D1203" s="139">
        <f ca="1">SUMIFS(RAB!$F$14:$F$80,RAB!$C$14:$C$80,C1203)</f>
        <v>0</v>
      </c>
      <c r="E1203" s="26">
        <f t="shared" ca="1" si="40"/>
        <v>0</v>
      </c>
      <c r="F1203" s="26">
        <f ca="1">IF(D1203=0,0,SUM($E$713:E1203))</f>
        <v>0</v>
      </c>
    </row>
    <row r="1204" spans="2:6" hidden="1">
      <c r="B1204" s="113">
        <v>491</v>
      </c>
      <c r="C1204" s="139" t="str">
        <f ca="1">IF(ISERROR(OFFSET('HARGA SATUAN'!$C$6,MATCH(B1204,'HARGA SATUAN'!$N$7:$N$1492,0),0)),"",OFFSET('HARGA SATUAN'!$C$6,MATCH(B1204,'HARGA SATUAN'!$N$7:$N$1492,0),0))</f>
        <v/>
      </c>
      <c r="D1204" s="139">
        <f ca="1">SUMIFS(RAB!$F$14:$F$80,RAB!$C$14:$C$80,C1204)</f>
        <v>0</v>
      </c>
      <c r="E1204" s="26">
        <f t="shared" ca="1" si="40"/>
        <v>0</v>
      </c>
      <c r="F1204" s="26">
        <f ca="1">IF(D1204=0,0,SUM($E$713:E1204))</f>
        <v>0</v>
      </c>
    </row>
    <row r="1205" spans="2:6" hidden="1">
      <c r="B1205" s="113">
        <v>492</v>
      </c>
      <c r="C1205" s="139" t="str">
        <f ca="1">IF(ISERROR(OFFSET('HARGA SATUAN'!$C$6,MATCH(B1205,'HARGA SATUAN'!$N$7:$N$1492,0),0)),"",OFFSET('HARGA SATUAN'!$C$6,MATCH(B1205,'HARGA SATUAN'!$N$7:$N$1492,0),0))</f>
        <v/>
      </c>
      <c r="D1205" s="139">
        <f ca="1">SUMIFS(RAB!$F$14:$F$80,RAB!$C$14:$C$80,C1205)</f>
        <v>0</v>
      </c>
      <c r="E1205" s="26">
        <f t="shared" ca="1" si="40"/>
        <v>0</v>
      </c>
      <c r="F1205" s="26">
        <f ca="1">IF(D1205=0,0,SUM($E$713:E1205))</f>
        <v>0</v>
      </c>
    </row>
    <row r="1206" spans="2:6" hidden="1">
      <c r="B1206" s="113">
        <v>493</v>
      </c>
      <c r="C1206" s="139" t="str">
        <f ca="1">IF(ISERROR(OFFSET('HARGA SATUAN'!$C$6,MATCH(B1206,'HARGA SATUAN'!$N$7:$N$1492,0),0)),"",OFFSET('HARGA SATUAN'!$C$6,MATCH(B1206,'HARGA SATUAN'!$N$7:$N$1492,0),0))</f>
        <v/>
      </c>
      <c r="D1206" s="139">
        <f ca="1">SUMIFS(RAB!$F$14:$F$80,RAB!$C$14:$C$80,C1206)</f>
        <v>0</v>
      </c>
      <c r="E1206" s="26">
        <f t="shared" ca="1" si="40"/>
        <v>0</v>
      </c>
      <c r="F1206" s="26">
        <f ca="1">IF(D1206=0,0,SUM($E$713:E1206))</f>
        <v>0</v>
      </c>
    </row>
    <row r="1207" spans="2:6" hidden="1">
      <c r="B1207" s="113">
        <v>494</v>
      </c>
      <c r="C1207" s="139" t="str">
        <f ca="1">IF(ISERROR(OFFSET('HARGA SATUAN'!$C$6,MATCH(B1207,'HARGA SATUAN'!$N$7:$N$1492,0),0)),"",OFFSET('HARGA SATUAN'!$C$6,MATCH(B1207,'HARGA SATUAN'!$N$7:$N$1492,0),0))</f>
        <v/>
      </c>
      <c r="D1207" s="139">
        <f ca="1">SUMIFS(RAB!$F$14:$F$80,RAB!$C$14:$C$80,C1207)</f>
        <v>0</v>
      </c>
      <c r="E1207" s="26">
        <f t="shared" ca="1" si="40"/>
        <v>0</v>
      </c>
      <c r="F1207" s="26">
        <f ca="1">IF(D1207=0,0,SUM($E$713:E1207))</f>
        <v>0</v>
      </c>
    </row>
    <row r="1208" spans="2:6" hidden="1">
      <c r="B1208" s="113">
        <v>495</v>
      </c>
      <c r="C1208" s="139" t="str">
        <f ca="1">IF(ISERROR(OFFSET('HARGA SATUAN'!$C$6,MATCH(B1208,'HARGA SATUAN'!$N$7:$N$1492,0),0)),"",OFFSET('HARGA SATUAN'!$C$6,MATCH(B1208,'HARGA SATUAN'!$N$7:$N$1492,0),0))</f>
        <v/>
      </c>
      <c r="D1208" s="139">
        <f ca="1">SUMIFS(RAB!$F$14:$F$80,RAB!$C$14:$C$80,C1208)</f>
        <v>0</v>
      </c>
      <c r="E1208" s="26">
        <f t="shared" ca="1" si="40"/>
        <v>0</v>
      </c>
      <c r="F1208" s="26">
        <f ca="1">IF(D1208=0,0,SUM($E$713:E1208))</f>
        <v>0</v>
      </c>
    </row>
    <row r="1209" spans="2:6" hidden="1">
      <c r="B1209" s="113">
        <v>496</v>
      </c>
      <c r="C1209" s="139" t="str">
        <f ca="1">IF(ISERROR(OFFSET('HARGA SATUAN'!$C$6,MATCH(B1209,'HARGA SATUAN'!$N$7:$N$1492,0),0)),"",OFFSET('HARGA SATUAN'!$C$6,MATCH(B1209,'HARGA SATUAN'!$N$7:$N$1492,0),0))</f>
        <v/>
      </c>
      <c r="D1209" s="139">
        <f ca="1">SUMIFS(RAB!$F$14:$F$80,RAB!$C$14:$C$80,C1209)</f>
        <v>0</v>
      </c>
      <c r="E1209" s="26">
        <f t="shared" ca="1" si="40"/>
        <v>0</v>
      </c>
      <c r="F1209" s="26">
        <f ca="1">IF(D1209=0,0,SUM($E$713:E1209))</f>
        <v>0</v>
      </c>
    </row>
    <row r="1210" spans="2:6" hidden="1">
      <c r="B1210" s="113">
        <v>497</v>
      </c>
      <c r="C1210" s="139" t="str">
        <f ca="1">IF(ISERROR(OFFSET('HARGA SATUAN'!$C$6,MATCH(B1210,'HARGA SATUAN'!$N$7:$N$1492,0),0)),"",OFFSET('HARGA SATUAN'!$C$6,MATCH(B1210,'HARGA SATUAN'!$N$7:$N$1492,0),0))</f>
        <v/>
      </c>
      <c r="D1210" s="139">
        <f ca="1">SUMIFS(RAB!$F$14:$F$80,RAB!$C$14:$C$80,C1210)</f>
        <v>0</v>
      </c>
      <c r="E1210" s="26">
        <f t="shared" ca="1" si="40"/>
        <v>0</v>
      </c>
      <c r="F1210" s="26">
        <f ca="1">IF(D1210=0,0,SUM($E$713:E1210))</f>
        <v>0</v>
      </c>
    </row>
    <row r="1211" spans="2:6" hidden="1">
      <c r="B1211" s="113">
        <v>498</v>
      </c>
      <c r="C1211" s="139" t="str">
        <f ca="1">IF(ISERROR(OFFSET('HARGA SATUAN'!$C$6,MATCH(B1211,'HARGA SATUAN'!$N$7:$N$1492,0),0)),"",OFFSET('HARGA SATUAN'!$C$6,MATCH(B1211,'HARGA SATUAN'!$N$7:$N$1492,0),0))</f>
        <v/>
      </c>
      <c r="D1211" s="139">
        <f ca="1">SUMIFS(RAB!$F$14:$F$80,RAB!$C$14:$C$80,C1211)</f>
        <v>0</v>
      </c>
      <c r="E1211" s="26">
        <f t="shared" ca="1" si="40"/>
        <v>0</v>
      </c>
      <c r="F1211" s="26">
        <f ca="1">IF(D1211=0,0,SUM($E$713:E1211))</f>
        <v>0</v>
      </c>
    </row>
    <row r="1212" spans="2:6" hidden="1">
      <c r="B1212" s="113">
        <v>499</v>
      </c>
      <c r="C1212" s="139" t="str">
        <f ca="1">IF(ISERROR(OFFSET('HARGA SATUAN'!$C$6,MATCH(B1212,'HARGA SATUAN'!$N$7:$N$1492,0),0)),"",OFFSET('HARGA SATUAN'!$C$6,MATCH(B1212,'HARGA SATUAN'!$N$7:$N$1492,0),0))</f>
        <v/>
      </c>
      <c r="D1212" s="139">
        <f ca="1">SUMIFS(RAB!$F$14:$F$80,RAB!$C$14:$C$80,C1212)</f>
        <v>0</v>
      </c>
      <c r="E1212" s="26">
        <f t="shared" ca="1" si="40"/>
        <v>0</v>
      </c>
      <c r="F1212" s="26">
        <f ca="1">IF(D1212=0,0,SUM($E$713:E1212))</f>
        <v>0</v>
      </c>
    </row>
    <row r="1213" spans="2:6" hidden="1">
      <c r="B1213" s="113">
        <v>500</v>
      </c>
      <c r="C1213" s="139" t="str">
        <f ca="1">IF(ISERROR(OFFSET('HARGA SATUAN'!$C$6,MATCH(B1213,'HARGA SATUAN'!$N$7:$N$1492,0),0)),"",OFFSET('HARGA SATUAN'!$C$6,MATCH(B1213,'HARGA SATUAN'!$N$7:$N$1492,0),0))</f>
        <v/>
      </c>
      <c r="D1213" s="139">
        <f ca="1">SUMIFS(RAB!$F$14:$F$80,RAB!$C$14:$C$80,C1213)</f>
        <v>0</v>
      </c>
      <c r="E1213" s="26">
        <f t="shared" ca="1" si="40"/>
        <v>0</v>
      </c>
      <c r="F1213" s="26">
        <f ca="1">IF(D1213=0,0,SUM($E$713:E1213))</f>
        <v>0</v>
      </c>
    </row>
    <row r="1214" spans="2:6" hidden="1">
      <c r="B1214" s="113">
        <v>501</v>
      </c>
      <c r="C1214" s="139" t="str">
        <f ca="1">IF(ISERROR(OFFSET('HARGA SATUAN'!$C$6,MATCH(B1214,'HARGA SATUAN'!$N$7:$N$1492,0),0)),"",OFFSET('HARGA SATUAN'!$C$6,MATCH(B1214,'HARGA SATUAN'!$N$7:$N$1492,0),0))</f>
        <v/>
      </c>
      <c r="D1214" s="139">
        <f ca="1">SUMIFS(RAB!$F$14:$F$80,RAB!$C$14:$C$80,C1214)</f>
        <v>0</v>
      </c>
      <c r="E1214" s="26">
        <f t="shared" ca="1" si="40"/>
        <v>0</v>
      </c>
      <c r="F1214" s="26">
        <f ca="1">IF(D1214=0,0,SUM($E$713:E1214))</f>
        <v>0</v>
      </c>
    </row>
    <row r="1215" spans="2:6" hidden="1">
      <c r="B1215" s="113">
        <v>502</v>
      </c>
      <c r="C1215" s="139" t="str">
        <f ca="1">IF(ISERROR(OFFSET('HARGA SATUAN'!$C$6,MATCH(B1215,'HARGA SATUAN'!$N$7:$N$1492,0),0)),"",OFFSET('HARGA SATUAN'!$C$6,MATCH(B1215,'HARGA SATUAN'!$N$7:$N$1492,0),0))</f>
        <v/>
      </c>
      <c r="D1215" s="139">
        <f ca="1">SUMIFS(RAB!$F$14:$F$80,RAB!$C$14:$C$80,C1215)</f>
        <v>0</v>
      </c>
      <c r="E1215" s="26">
        <f t="shared" ca="1" si="40"/>
        <v>0</v>
      </c>
      <c r="F1215" s="26">
        <f ca="1">IF(D1215=0,0,SUM($E$713:E1215))</f>
        <v>0</v>
      </c>
    </row>
    <row r="1216" spans="2:6" hidden="1">
      <c r="B1216" s="113">
        <v>503</v>
      </c>
      <c r="C1216" s="139" t="str">
        <f ca="1">IF(ISERROR(OFFSET('HARGA SATUAN'!$C$6,MATCH(B1216,'HARGA SATUAN'!$N$7:$N$1492,0),0)),"",OFFSET('HARGA SATUAN'!$C$6,MATCH(B1216,'HARGA SATUAN'!$N$7:$N$1492,0),0))</f>
        <v/>
      </c>
      <c r="D1216" s="139">
        <f ca="1">SUMIFS(RAB!$F$14:$F$80,RAB!$C$14:$C$80,C1216)</f>
        <v>0</v>
      </c>
      <c r="E1216" s="26">
        <f t="shared" ca="1" si="40"/>
        <v>0</v>
      </c>
      <c r="F1216" s="26">
        <f ca="1">IF(D1216=0,0,SUM($E$713:E1216))</f>
        <v>0</v>
      </c>
    </row>
    <row r="1217" spans="2:6" hidden="1">
      <c r="B1217" s="113">
        <v>504</v>
      </c>
      <c r="C1217" s="139" t="str">
        <f ca="1">IF(ISERROR(OFFSET('HARGA SATUAN'!$C$6,MATCH(B1217,'HARGA SATUAN'!$N$7:$N$1492,0),0)),"",OFFSET('HARGA SATUAN'!$C$6,MATCH(B1217,'HARGA SATUAN'!$N$7:$N$1492,0),0))</f>
        <v/>
      </c>
      <c r="D1217" s="139">
        <f ca="1">SUMIFS(RAB!$F$14:$F$80,RAB!$C$14:$C$80,C1217)</f>
        <v>0</v>
      </c>
      <c r="E1217" s="26">
        <f t="shared" ca="1" si="40"/>
        <v>0</v>
      </c>
      <c r="F1217" s="26">
        <f ca="1">IF(D1217=0,0,SUM($E$713:E1217))</f>
        <v>0</v>
      </c>
    </row>
    <row r="1218" spans="2:6" hidden="1">
      <c r="B1218" s="113">
        <v>505</v>
      </c>
      <c r="C1218" s="139" t="str">
        <f ca="1">IF(ISERROR(OFFSET('HARGA SATUAN'!$C$6,MATCH(B1218,'HARGA SATUAN'!$N$7:$N$1492,0),0)),"",OFFSET('HARGA SATUAN'!$C$6,MATCH(B1218,'HARGA SATUAN'!$N$7:$N$1492,0),0))</f>
        <v/>
      </c>
      <c r="D1218" s="139">
        <f ca="1">SUMIFS(RAB!$F$14:$F$80,RAB!$C$14:$C$80,C1218)</f>
        <v>0</v>
      </c>
      <c r="E1218" s="26">
        <f t="shared" ca="1" si="40"/>
        <v>0</v>
      </c>
      <c r="F1218" s="26">
        <f ca="1">IF(D1218=0,0,SUM($E$713:E1218))</f>
        <v>0</v>
      </c>
    </row>
    <row r="1219" spans="2:6" hidden="1">
      <c r="B1219" s="113">
        <v>506</v>
      </c>
      <c r="C1219" s="139" t="str">
        <f ca="1">IF(ISERROR(OFFSET('HARGA SATUAN'!$C$6,MATCH(B1219,'HARGA SATUAN'!$N$7:$N$1492,0),0)),"",OFFSET('HARGA SATUAN'!$C$6,MATCH(B1219,'HARGA SATUAN'!$N$7:$N$1492,0),0))</f>
        <v/>
      </c>
      <c r="D1219" s="139">
        <f ca="1">SUMIFS(RAB!$F$14:$F$80,RAB!$C$14:$C$80,C1219)</f>
        <v>0</v>
      </c>
      <c r="E1219" s="26">
        <f t="shared" ca="1" si="40"/>
        <v>0</v>
      </c>
      <c r="F1219" s="26">
        <f ca="1">IF(D1219=0,0,SUM($E$713:E1219))</f>
        <v>0</v>
      </c>
    </row>
    <row r="1220" spans="2:6" hidden="1">
      <c r="B1220" s="113">
        <v>507</v>
      </c>
      <c r="C1220" s="139" t="str">
        <f ca="1">IF(ISERROR(OFFSET('HARGA SATUAN'!$C$6,MATCH(B1220,'HARGA SATUAN'!$N$7:$N$1492,0),0)),"",OFFSET('HARGA SATUAN'!$C$6,MATCH(B1220,'HARGA SATUAN'!$N$7:$N$1492,0),0))</f>
        <v/>
      </c>
      <c r="D1220" s="139">
        <f ca="1">SUMIFS(RAB!$F$14:$F$80,RAB!$C$14:$C$80,C1220)</f>
        <v>0</v>
      </c>
      <c r="E1220" s="26">
        <f t="shared" ca="1" si="40"/>
        <v>0</v>
      </c>
      <c r="F1220" s="26">
        <f ca="1">IF(D1220=0,0,SUM($E$713:E1220))</f>
        <v>0</v>
      </c>
    </row>
    <row r="1221" spans="2:6" hidden="1">
      <c r="B1221" s="113">
        <v>508</v>
      </c>
      <c r="C1221" s="139" t="str">
        <f ca="1">IF(ISERROR(OFFSET('HARGA SATUAN'!$C$6,MATCH(B1221,'HARGA SATUAN'!$N$7:$N$1492,0),0)),"",OFFSET('HARGA SATUAN'!$C$6,MATCH(B1221,'HARGA SATUAN'!$N$7:$N$1492,0),0))</f>
        <v/>
      </c>
      <c r="D1221" s="139">
        <f ca="1">SUMIFS(RAB!$F$14:$F$80,RAB!$C$14:$C$80,C1221)</f>
        <v>0</v>
      </c>
      <c r="E1221" s="26">
        <f t="shared" ca="1" si="40"/>
        <v>0</v>
      </c>
      <c r="F1221" s="26">
        <f ca="1">IF(D1221=0,0,SUM($E$713:E1221))</f>
        <v>0</v>
      </c>
    </row>
    <row r="1222" spans="2:6" hidden="1">
      <c r="B1222" s="113">
        <v>509</v>
      </c>
      <c r="C1222" s="139" t="str">
        <f ca="1">IF(ISERROR(OFFSET('HARGA SATUAN'!$C$6,MATCH(B1222,'HARGA SATUAN'!$N$7:$N$1492,0),0)),"",OFFSET('HARGA SATUAN'!$C$6,MATCH(B1222,'HARGA SATUAN'!$N$7:$N$1492,0),0))</f>
        <v/>
      </c>
      <c r="D1222" s="139">
        <f ca="1">SUMIFS(RAB!$F$14:$F$80,RAB!$C$14:$C$80,C1222)</f>
        <v>0</v>
      </c>
      <c r="E1222" s="26">
        <f t="shared" ca="1" si="40"/>
        <v>0</v>
      </c>
      <c r="F1222" s="26">
        <f ca="1">IF(D1222=0,0,SUM($E$713:E1222))</f>
        <v>0</v>
      </c>
    </row>
    <row r="1223" spans="2:6" hidden="1">
      <c r="B1223" s="113">
        <v>510</v>
      </c>
      <c r="C1223" s="139" t="str">
        <f ca="1">IF(ISERROR(OFFSET('HARGA SATUAN'!$C$6,MATCH(B1223,'HARGA SATUAN'!$N$7:$N$1492,0),0)),"",OFFSET('HARGA SATUAN'!$C$6,MATCH(B1223,'HARGA SATUAN'!$N$7:$N$1492,0),0))</f>
        <v/>
      </c>
      <c r="D1223" s="139">
        <f ca="1">SUMIFS(RAB!$F$14:$F$80,RAB!$C$14:$C$80,C1223)</f>
        <v>0</v>
      </c>
      <c r="E1223" s="26">
        <f t="shared" ca="1" si="40"/>
        <v>0</v>
      </c>
      <c r="F1223" s="26">
        <f ca="1">IF(D1223=0,0,SUM($E$713:E1223))</f>
        <v>0</v>
      </c>
    </row>
    <row r="1224" spans="2:6" hidden="1">
      <c r="B1224" s="113">
        <v>511</v>
      </c>
      <c r="C1224" s="139" t="str">
        <f ca="1">IF(ISERROR(OFFSET('HARGA SATUAN'!$C$6,MATCH(B1224,'HARGA SATUAN'!$N$7:$N$1492,0),0)),"",OFFSET('HARGA SATUAN'!$C$6,MATCH(B1224,'HARGA SATUAN'!$N$7:$N$1492,0),0))</f>
        <v/>
      </c>
      <c r="D1224" s="139">
        <f ca="1">SUMIFS(RAB!$F$14:$F$80,RAB!$C$14:$C$80,C1224)</f>
        <v>0</v>
      </c>
      <c r="E1224" s="26">
        <f t="shared" ca="1" si="40"/>
        <v>0</v>
      </c>
      <c r="F1224" s="26">
        <f ca="1">IF(D1224=0,0,SUM($E$713:E1224))</f>
        <v>0</v>
      </c>
    </row>
    <row r="1225" spans="2:6" hidden="1">
      <c r="B1225" s="113">
        <v>512</v>
      </c>
      <c r="C1225" s="139" t="str">
        <f ca="1">IF(ISERROR(OFFSET('HARGA SATUAN'!$C$6,MATCH(B1225,'HARGA SATUAN'!$N$7:$N$1492,0),0)),"",OFFSET('HARGA SATUAN'!$C$6,MATCH(B1225,'HARGA SATUAN'!$N$7:$N$1492,0),0))</f>
        <v/>
      </c>
      <c r="D1225" s="139">
        <f ca="1">SUMIFS(RAB!$F$14:$F$80,RAB!$C$14:$C$80,C1225)</f>
        <v>0</v>
      </c>
      <c r="E1225" s="26">
        <f t="shared" ca="1" si="40"/>
        <v>0</v>
      </c>
      <c r="F1225" s="26">
        <f ca="1">IF(D1225=0,0,SUM($E$713:E1225))</f>
        <v>0</v>
      </c>
    </row>
    <row r="1226" spans="2:6" hidden="1">
      <c r="B1226" s="113">
        <v>513</v>
      </c>
      <c r="C1226" s="139" t="str">
        <f ca="1">IF(ISERROR(OFFSET('HARGA SATUAN'!$C$6,MATCH(B1226,'HARGA SATUAN'!$N$7:$N$1492,0),0)),"",OFFSET('HARGA SATUAN'!$C$6,MATCH(B1226,'HARGA SATUAN'!$N$7:$N$1492,0),0))</f>
        <v/>
      </c>
      <c r="D1226" s="139">
        <f ca="1">SUMIFS(RAB!$F$14:$F$80,RAB!$C$14:$C$80,C1226)</f>
        <v>0</v>
      </c>
      <c r="E1226" s="26">
        <f t="shared" ca="1" si="40"/>
        <v>0</v>
      </c>
      <c r="F1226" s="26">
        <f ca="1">IF(D1226=0,0,SUM($E$713:E1226))</f>
        <v>0</v>
      </c>
    </row>
    <row r="1227" spans="2:6" hidden="1">
      <c r="B1227" s="113">
        <v>514</v>
      </c>
      <c r="C1227" s="139" t="str">
        <f ca="1">IF(ISERROR(OFFSET('HARGA SATUAN'!$C$6,MATCH(B1227,'HARGA SATUAN'!$N$7:$N$1492,0),0)),"",OFFSET('HARGA SATUAN'!$C$6,MATCH(B1227,'HARGA SATUAN'!$N$7:$N$1492,0),0))</f>
        <v/>
      </c>
      <c r="D1227" s="139">
        <f ca="1">SUMIFS(RAB!$F$14:$F$80,RAB!$C$14:$C$80,C1227)</f>
        <v>0</v>
      </c>
      <c r="E1227" s="26">
        <f t="shared" ref="E1227:E1290" ca="1" si="41">IF(D1227=0,0,1)</f>
        <v>0</v>
      </c>
      <c r="F1227" s="26">
        <f ca="1">IF(D1227=0,0,SUM($E$713:E1227))</f>
        <v>0</v>
      </c>
    </row>
    <row r="1228" spans="2:6" hidden="1">
      <c r="B1228" s="113">
        <v>515</v>
      </c>
      <c r="C1228" s="139" t="str">
        <f ca="1">IF(ISERROR(OFFSET('HARGA SATUAN'!$C$6,MATCH(B1228,'HARGA SATUAN'!$N$7:$N$1492,0),0)),"",OFFSET('HARGA SATUAN'!$C$6,MATCH(B1228,'HARGA SATUAN'!$N$7:$N$1492,0),0))</f>
        <v/>
      </c>
      <c r="D1228" s="139">
        <f ca="1">SUMIFS(RAB!$F$14:$F$80,RAB!$C$14:$C$80,C1228)</f>
        <v>0</v>
      </c>
      <c r="E1228" s="26">
        <f t="shared" ca="1" si="41"/>
        <v>0</v>
      </c>
      <c r="F1228" s="26">
        <f ca="1">IF(D1228=0,0,SUM($E$713:E1228))</f>
        <v>0</v>
      </c>
    </row>
    <row r="1229" spans="2:6" hidden="1">
      <c r="B1229" s="113">
        <v>516</v>
      </c>
      <c r="C1229" s="139" t="str">
        <f ca="1">IF(ISERROR(OFFSET('HARGA SATUAN'!$C$6,MATCH(B1229,'HARGA SATUAN'!$N$7:$N$1492,0),0)),"",OFFSET('HARGA SATUAN'!$C$6,MATCH(B1229,'HARGA SATUAN'!$N$7:$N$1492,0),0))</f>
        <v/>
      </c>
      <c r="D1229" s="139">
        <f ca="1">SUMIFS(RAB!$F$14:$F$80,RAB!$C$14:$C$80,C1229)</f>
        <v>0</v>
      </c>
      <c r="E1229" s="26">
        <f t="shared" ca="1" si="41"/>
        <v>0</v>
      </c>
      <c r="F1229" s="26">
        <f ca="1">IF(D1229=0,0,SUM($E$713:E1229))</f>
        <v>0</v>
      </c>
    </row>
    <row r="1230" spans="2:6" hidden="1">
      <c r="B1230" s="113">
        <v>517</v>
      </c>
      <c r="C1230" s="139" t="str">
        <f ca="1">IF(ISERROR(OFFSET('HARGA SATUAN'!$C$6,MATCH(B1230,'HARGA SATUAN'!$N$7:$N$1492,0),0)),"",OFFSET('HARGA SATUAN'!$C$6,MATCH(B1230,'HARGA SATUAN'!$N$7:$N$1492,0),0))</f>
        <v/>
      </c>
      <c r="D1230" s="139">
        <f ca="1">SUMIFS(RAB!$F$14:$F$80,RAB!$C$14:$C$80,C1230)</f>
        <v>0</v>
      </c>
      <c r="E1230" s="26">
        <f t="shared" ca="1" si="41"/>
        <v>0</v>
      </c>
      <c r="F1230" s="26">
        <f ca="1">IF(D1230=0,0,SUM($E$713:E1230))</f>
        <v>0</v>
      </c>
    </row>
    <row r="1231" spans="2:6" hidden="1">
      <c r="B1231" s="113">
        <v>518</v>
      </c>
      <c r="C1231" s="139" t="str">
        <f ca="1">IF(ISERROR(OFFSET('HARGA SATUAN'!$C$6,MATCH(B1231,'HARGA SATUAN'!$N$7:$N$1492,0),0)),"",OFFSET('HARGA SATUAN'!$C$6,MATCH(B1231,'HARGA SATUAN'!$N$7:$N$1492,0),0))</f>
        <v/>
      </c>
      <c r="D1231" s="139">
        <f ca="1">SUMIFS(RAB!$F$14:$F$80,RAB!$C$14:$C$80,C1231)</f>
        <v>0</v>
      </c>
      <c r="E1231" s="26">
        <f t="shared" ca="1" si="41"/>
        <v>0</v>
      </c>
      <c r="F1231" s="26">
        <f ca="1">IF(D1231=0,0,SUM($E$713:E1231))</f>
        <v>0</v>
      </c>
    </row>
    <row r="1232" spans="2:6" hidden="1">
      <c r="B1232" s="113">
        <v>519</v>
      </c>
      <c r="C1232" s="139" t="str">
        <f ca="1">IF(ISERROR(OFFSET('HARGA SATUAN'!$C$6,MATCH(B1232,'HARGA SATUAN'!$N$7:$N$1492,0),0)),"",OFFSET('HARGA SATUAN'!$C$6,MATCH(B1232,'HARGA SATUAN'!$N$7:$N$1492,0),0))</f>
        <v/>
      </c>
      <c r="D1232" s="139">
        <f ca="1">SUMIFS(RAB!$F$14:$F$80,RAB!$C$14:$C$80,C1232)</f>
        <v>0</v>
      </c>
      <c r="E1232" s="26">
        <f t="shared" ca="1" si="41"/>
        <v>0</v>
      </c>
      <c r="F1232" s="26">
        <f ca="1">IF(D1232=0,0,SUM($E$713:E1232))</f>
        <v>0</v>
      </c>
    </row>
    <row r="1233" spans="2:6" hidden="1">
      <c r="B1233" s="113">
        <v>520</v>
      </c>
      <c r="C1233" s="139" t="str">
        <f ca="1">IF(ISERROR(OFFSET('HARGA SATUAN'!$C$6,MATCH(B1233,'HARGA SATUAN'!$N$7:$N$1492,0),0)),"",OFFSET('HARGA SATUAN'!$C$6,MATCH(B1233,'HARGA SATUAN'!$N$7:$N$1492,0),0))</f>
        <v/>
      </c>
      <c r="D1233" s="139">
        <f ca="1">SUMIFS(RAB!$F$14:$F$80,RAB!$C$14:$C$80,C1233)</f>
        <v>0</v>
      </c>
      <c r="E1233" s="26">
        <f t="shared" ca="1" si="41"/>
        <v>0</v>
      </c>
      <c r="F1233" s="26">
        <f ca="1">IF(D1233=0,0,SUM($E$713:E1233))</f>
        <v>0</v>
      </c>
    </row>
    <row r="1234" spans="2:6" hidden="1">
      <c r="B1234" s="113">
        <v>521</v>
      </c>
      <c r="C1234" s="139" t="str">
        <f ca="1">IF(ISERROR(OFFSET('HARGA SATUAN'!$C$6,MATCH(B1234,'HARGA SATUAN'!$N$7:$N$1492,0),0)),"",OFFSET('HARGA SATUAN'!$C$6,MATCH(B1234,'HARGA SATUAN'!$N$7:$N$1492,0),0))</f>
        <v/>
      </c>
      <c r="D1234" s="139">
        <f ca="1">SUMIFS(RAB!$F$14:$F$80,RAB!$C$14:$C$80,C1234)</f>
        <v>0</v>
      </c>
      <c r="E1234" s="26">
        <f t="shared" ca="1" si="41"/>
        <v>0</v>
      </c>
      <c r="F1234" s="26">
        <f ca="1">IF(D1234=0,0,SUM($E$713:E1234))</f>
        <v>0</v>
      </c>
    </row>
    <row r="1235" spans="2:6" hidden="1">
      <c r="B1235" s="113">
        <v>522</v>
      </c>
      <c r="C1235" s="139" t="str">
        <f ca="1">IF(ISERROR(OFFSET('HARGA SATUAN'!$C$6,MATCH(B1235,'HARGA SATUAN'!$N$7:$N$1492,0),0)),"",OFFSET('HARGA SATUAN'!$C$6,MATCH(B1235,'HARGA SATUAN'!$N$7:$N$1492,0),0))</f>
        <v/>
      </c>
      <c r="D1235" s="139">
        <f ca="1">SUMIFS(RAB!$F$14:$F$80,RAB!$C$14:$C$80,C1235)</f>
        <v>0</v>
      </c>
      <c r="E1235" s="26">
        <f t="shared" ca="1" si="41"/>
        <v>0</v>
      </c>
      <c r="F1235" s="26">
        <f ca="1">IF(D1235=0,0,SUM($E$713:E1235))</f>
        <v>0</v>
      </c>
    </row>
    <row r="1236" spans="2:6" hidden="1">
      <c r="B1236" s="113">
        <v>523</v>
      </c>
      <c r="C1236" s="139" t="str">
        <f ca="1">IF(ISERROR(OFFSET('HARGA SATUAN'!$C$6,MATCH(B1236,'HARGA SATUAN'!$N$7:$N$1492,0),0)),"",OFFSET('HARGA SATUAN'!$C$6,MATCH(B1236,'HARGA SATUAN'!$N$7:$N$1492,0),0))</f>
        <v/>
      </c>
      <c r="D1236" s="139">
        <f ca="1">SUMIFS(RAB!$F$14:$F$80,RAB!$C$14:$C$80,C1236)</f>
        <v>0</v>
      </c>
      <c r="E1236" s="26">
        <f t="shared" ca="1" si="41"/>
        <v>0</v>
      </c>
      <c r="F1236" s="26">
        <f ca="1">IF(D1236=0,0,SUM($E$713:E1236))</f>
        <v>0</v>
      </c>
    </row>
    <row r="1237" spans="2:6" hidden="1">
      <c r="B1237" s="113">
        <v>524</v>
      </c>
      <c r="C1237" s="139" t="str">
        <f ca="1">IF(ISERROR(OFFSET('HARGA SATUAN'!$C$6,MATCH(B1237,'HARGA SATUAN'!$N$7:$N$1492,0),0)),"",OFFSET('HARGA SATUAN'!$C$6,MATCH(B1237,'HARGA SATUAN'!$N$7:$N$1492,0),0))</f>
        <v/>
      </c>
      <c r="D1237" s="139">
        <f ca="1">SUMIFS(RAB!$F$14:$F$80,RAB!$C$14:$C$80,C1237)</f>
        <v>0</v>
      </c>
      <c r="E1237" s="26">
        <f t="shared" ca="1" si="41"/>
        <v>0</v>
      </c>
      <c r="F1237" s="26">
        <f ca="1">IF(D1237=0,0,SUM($E$713:E1237))</f>
        <v>0</v>
      </c>
    </row>
    <row r="1238" spans="2:6" hidden="1">
      <c r="B1238" s="113">
        <v>525</v>
      </c>
      <c r="C1238" s="139" t="str">
        <f ca="1">IF(ISERROR(OFFSET('HARGA SATUAN'!$C$6,MATCH(B1238,'HARGA SATUAN'!$N$7:$N$1492,0),0)),"",OFFSET('HARGA SATUAN'!$C$6,MATCH(B1238,'HARGA SATUAN'!$N$7:$N$1492,0),0))</f>
        <v/>
      </c>
      <c r="D1238" s="139">
        <f ca="1">SUMIFS(RAB!$F$14:$F$80,RAB!$C$14:$C$80,C1238)</f>
        <v>0</v>
      </c>
      <c r="E1238" s="26">
        <f t="shared" ca="1" si="41"/>
        <v>0</v>
      </c>
      <c r="F1238" s="26">
        <f ca="1">IF(D1238=0,0,SUM($E$713:E1238))</f>
        <v>0</v>
      </c>
    </row>
    <row r="1239" spans="2:6" hidden="1">
      <c r="B1239" s="113">
        <v>526</v>
      </c>
      <c r="C1239" s="139" t="str">
        <f ca="1">IF(ISERROR(OFFSET('HARGA SATUAN'!$C$6,MATCH(B1239,'HARGA SATUAN'!$N$7:$N$1492,0),0)),"",OFFSET('HARGA SATUAN'!$C$6,MATCH(B1239,'HARGA SATUAN'!$N$7:$N$1492,0),0))</f>
        <v/>
      </c>
      <c r="D1239" s="139">
        <f ca="1">SUMIFS(RAB!$F$14:$F$80,RAB!$C$14:$C$80,C1239)</f>
        <v>0</v>
      </c>
      <c r="E1239" s="26">
        <f t="shared" ca="1" si="41"/>
        <v>0</v>
      </c>
      <c r="F1239" s="26">
        <f ca="1">IF(D1239=0,0,SUM($E$713:E1239))</f>
        <v>0</v>
      </c>
    </row>
    <row r="1240" spans="2:6" hidden="1">
      <c r="B1240" s="113">
        <v>527</v>
      </c>
      <c r="C1240" s="139" t="str">
        <f ca="1">IF(ISERROR(OFFSET('HARGA SATUAN'!$C$6,MATCH(B1240,'HARGA SATUAN'!$N$7:$N$1492,0),0)),"",OFFSET('HARGA SATUAN'!$C$6,MATCH(B1240,'HARGA SATUAN'!$N$7:$N$1492,0),0))</f>
        <v/>
      </c>
      <c r="D1240" s="139">
        <f ca="1">SUMIFS(RAB!$F$14:$F$80,RAB!$C$14:$C$80,C1240)</f>
        <v>0</v>
      </c>
      <c r="E1240" s="26">
        <f t="shared" ca="1" si="41"/>
        <v>0</v>
      </c>
      <c r="F1240" s="26">
        <f ca="1">IF(D1240=0,0,SUM($E$713:E1240))</f>
        <v>0</v>
      </c>
    </row>
    <row r="1241" spans="2:6" hidden="1">
      <c r="B1241" s="113">
        <v>528</v>
      </c>
      <c r="C1241" s="139" t="str">
        <f ca="1">IF(ISERROR(OFFSET('HARGA SATUAN'!$C$6,MATCH(B1241,'HARGA SATUAN'!$N$7:$N$1492,0),0)),"",OFFSET('HARGA SATUAN'!$C$6,MATCH(B1241,'HARGA SATUAN'!$N$7:$N$1492,0),0))</f>
        <v/>
      </c>
      <c r="D1241" s="139">
        <f ca="1">SUMIFS(RAB!$F$14:$F$80,RAB!$C$14:$C$80,C1241)</f>
        <v>0</v>
      </c>
      <c r="E1241" s="26">
        <f t="shared" ca="1" si="41"/>
        <v>0</v>
      </c>
      <c r="F1241" s="26">
        <f ca="1">IF(D1241=0,0,SUM($E$713:E1241))</f>
        <v>0</v>
      </c>
    </row>
    <row r="1242" spans="2:6" hidden="1">
      <c r="B1242" s="113">
        <v>529</v>
      </c>
      <c r="C1242" s="139" t="str">
        <f ca="1">IF(ISERROR(OFFSET('HARGA SATUAN'!$C$6,MATCH(B1242,'HARGA SATUAN'!$N$7:$N$1492,0),0)),"",OFFSET('HARGA SATUAN'!$C$6,MATCH(B1242,'HARGA SATUAN'!$N$7:$N$1492,0),0))</f>
        <v/>
      </c>
      <c r="D1242" s="139">
        <f ca="1">SUMIFS(RAB!$F$14:$F$80,RAB!$C$14:$C$80,C1242)</f>
        <v>0</v>
      </c>
      <c r="E1242" s="26">
        <f t="shared" ca="1" si="41"/>
        <v>0</v>
      </c>
      <c r="F1242" s="26">
        <f ca="1">IF(D1242=0,0,SUM($E$713:E1242))</f>
        <v>0</v>
      </c>
    </row>
    <row r="1243" spans="2:6" hidden="1">
      <c r="B1243" s="113">
        <v>530</v>
      </c>
      <c r="C1243" s="139" t="str">
        <f ca="1">IF(ISERROR(OFFSET('HARGA SATUAN'!$C$6,MATCH(B1243,'HARGA SATUAN'!$N$7:$N$1492,0),0)),"",OFFSET('HARGA SATUAN'!$C$6,MATCH(B1243,'HARGA SATUAN'!$N$7:$N$1492,0),0))</f>
        <v/>
      </c>
      <c r="D1243" s="139">
        <f ca="1">SUMIFS(RAB!$F$14:$F$80,RAB!$C$14:$C$80,C1243)</f>
        <v>0</v>
      </c>
      <c r="E1243" s="26">
        <f t="shared" ca="1" si="41"/>
        <v>0</v>
      </c>
      <c r="F1243" s="26">
        <f ca="1">IF(D1243=0,0,SUM($E$713:E1243))</f>
        <v>0</v>
      </c>
    </row>
    <row r="1244" spans="2:6" hidden="1">
      <c r="B1244" s="113">
        <v>531</v>
      </c>
      <c r="C1244" s="139" t="str">
        <f ca="1">IF(ISERROR(OFFSET('HARGA SATUAN'!$C$6,MATCH(B1244,'HARGA SATUAN'!$N$7:$N$1492,0),0)),"",OFFSET('HARGA SATUAN'!$C$6,MATCH(B1244,'HARGA SATUAN'!$N$7:$N$1492,0),0))</f>
        <v/>
      </c>
      <c r="D1244" s="139">
        <f ca="1">SUMIFS(RAB!$F$14:$F$80,RAB!$C$14:$C$80,C1244)</f>
        <v>0</v>
      </c>
      <c r="E1244" s="26">
        <f t="shared" ca="1" si="41"/>
        <v>0</v>
      </c>
      <c r="F1244" s="26">
        <f ca="1">IF(D1244=0,0,SUM($E$713:E1244))</f>
        <v>0</v>
      </c>
    </row>
    <row r="1245" spans="2:6" hidden="1">
      <c r="B1245" s="113">
        <v>532</v>
      </c>
      <c r="C1245" s="139" t="str">
        <f ca="1">IF(ISERROR(OFFSET('HARGA SATUAN'!$C$6,MATCH(B1245,'HARGA SATUAN'!$N$7:$N$1492,0),0)),"",OFFSET('HARGA SATUAN'!$C$6,MATCH(B1245,'HARGA SATUAN'!$N$7:$N$1492,0),0))</f>
        <v/>
      </c>
      <c r="D1245" s="139">
        <f ca="1">SUMIFS(RAB!$F$14:$F$80,RAB!$C$14:$C$80,C1245)</f>
        <v>0</v>
      </c>
      <c r="E1245" s="26">
        <f t="shared" ca="1" si="41"/>
        <v>0</v>
      </c>
      <c r="F1245" s="26">
        <f ca="1">IF(D1245=0,0,SUM($E$713:E1245))</f>
        <v>0</v>
      </c>
    </row>
    <row r="1246" spans="2:6" hidden="1">
      <c r="B1246" s="113">
        <v>533</v>
      </c>
      <c r="C1246" s="139" t="str">
        <f ca="1">IF(ISERROR(OFFSET('HARGA SATUAN'!$C$6,MATCH(B1246,'HARGA SATUAN'!$N$7:$N$1492,0),0)),"",OFFSET('HARGA SATUAN'!$C$6,MATCH(B1246,'HARGA SATUAN'!$N$7:$N$1492,0),0))</f>
        <v/>
      </c>
      <c r="D1246" s="139">
        <f ca="1">SUMIFS(RAB!$F$14:$F$80,RAB!$C$14:$C$80,C1246)</f>
        <v>0</v>
      </c>
      <c r="E1246" s="26">
        <f t="shared" ca="1" si="41"/>
        <v>0</v>
      </c>
      <c r="F1246" s="26">
        <f ca="1">IF(D1246=0,0,SUM($E$713:E1246))</f>
        <v>0</v>
      </c>
    </row>
    <row r="1247" spans="2:6" hidden="1">
      <c r="B1247" s="113">
        <v>534</v>
      </c>
      <c r="C1247" s="139" t="str">
        <f ca="1">IF(ISERROR(OFFSET('HARGA SATUAN'!$C$6,MATCH(B1247,'HARGA SATUAN'!$N$7:$N$1492,0),0)),"",OFFSET('HARGA SATUAN'!$C$6,MATCH(B1247,'HARGA SATUAN'!$N$7:$N$1492,0),0))</f>
        <v/>
      </c>
      <c r="D1247" s="139">
        <f ca="1">SUMIFS(RAB!$F$14:$F$80,RAB!$C$14:$C$80,C1247)</f>
        <v>0</v>
      </c>
      <c r="E1247" s="26">
        <f t="shared" ca="1" si="41"/>
        <v>0</v>
      </c>
      <c r="F1247" s="26">
        <f ca="1">IF(D1247=0,0,SUM($E$713:E1247))</f>
        <v>0</v>
      </c>
    </row>
    <row r="1248" spans="2:6" hidden="1">
      <c r="B1248" s="113">
        <v>535</v>
      </c>
      <c r="C1248" s="139" t="str">
        <f ca="1">IF(ISERROR(OFFSET('HARGA SATUAN'!$C$6,MATCH(B1248,'HARGA SATUAN'!$N$7:$N$1492,0),0)),"",OFFSET('HARGA SATUAN'!$C$6,MATCH(B1248,'HARGA SATUAN'!$N$7:$N$1492,0),0))</f>
        <v/>
      </c>
      <c r="D1248" s="139">
        <f ca="1">SUMIFS(RAB!$F$14:$F$80,RAB!$C$14:$C$80,C1248)</f>
        <v>0</v>
      </c>
      <c r="E1248" s="26">
        <f t="shared" ca="1" si="41"/>
        <v>0</v>
      </c>
      <c r="F1248" s="26">
        <f ca="1">IF(D1248=0,0,SUM($E$713:E1248))</f>
        <v>0</v>
      </c>
    </row>
    <row r="1249" spans="2:6" hidden="1">
      <c r="B1249" s="113">
        <v>536</v>
      </c>
      <c r="C1249" s="139" t="str">
        <f ca="1">IF(ISERROR(OFFSET('HARGA SATUAN'!$C$6,MATCH(B1249,'HARGA SATUAN'!$N$7:$N$1492,0),0)),"",OFFSET('HARGA SATUAN'!$C$6,MATCH(B1249,'HARGA SATUAN'!$N$7:$N$1492,0),0))</f>
        <v/>
      </c>
      <c r="D1249" s="139">
        <f ca="1">SUMIFS(RAB!$F$14:$F$80,RAB!$C$14:$C$80,C1249)</f>
        <v>0</v>
      </c>
      <c r="E1249" s="26">
        <f t="shared" ca="1" si="41"/>
        <v>0</v>
      </c>
      <c r="F1249" s="26">
        <f ca="1">IF(D1249=0,0,SUM($E$713:E1249))</f>
        <v>0</v>
      </c>
    </row>
    <row r="1250" spans="2:6" hidden="1">
      <c r="B1250" s="113">
        <v>537</v>
      </c>
      <c r="C1250" s="139" t="str">
        <f ca="1">IF(ISERROR(OFFSET('HARGA SATUAN'!$C$6,MATCH(B1250,'HARGA SATUAN'!$N$7:$N$1492,0),0)),"",OFFSET('HARGA SATUAN'!$C$6,MATCH(B1250,'HARGA SATUAN'!$N$7:$N$1492,0),0))</f>
        <v/>
      </c>
      <c r="D1250" s="139">
        <f ca="1">SUMIFS(RAB!$F$14:$F$80,RAB!$C$14:$C$80,C1250)</f>
        <v>0</v>
      </c>
      <c r="E1250" s="26">
        <f t="shared" ca="1" si="41"/>
        <v>0</v>
      </c>
      <c r="F1250" s="26">
        <f ca="1">IF(D1250=0,0,SUM($E$713:E1250))</f>
        <v>0</v>
      </c>
    </row>
    <row r="1251" spans="2:6" hidden="1">
      <c r="B1251" s="113">
        <v>538</v>
      </c>
      <c r="C1251" s="139" t="str">
        <f ca="1">IF(ISERROR(OFFSET('HARGA SATUAN'!$C$6,MATCH(B1251,'HARGA SATUAN'!$N$7:$N$1492,0),0)),"",OFFSET('HARGA SATUAN'!$C$6,MATCH(B1251,'HARGA SATUAN'!$N$7:$N$1492,0),0))</f>
        <v/>
      </c>
      <c r="D1251" s="139">
        <f ca="1">SUMIFS(RAB!$F$14:$F$80,RAB!$C$14:$C$80,C1251)</f>
        <v>0</v>
      </c>
      <c r="E1251" s="26">
        <f t="shared" ca="1" si="41"/>
        <v>0</v>
      </c>
      <c r="F1251" s="26">
        <f ca="1">IF(D1251=0,0,SUM($E$713:E1251))</f>
        <v>0</v>
      </c>
    </row>
    <row r="1252" spans="2:6" hidden="1">
      <c r="B1252" s="113">
        <v>539</v>
      </c>
      <c r="C1252" s="139" t="str">
        <f ca="1">IF(ISERROR(OFFSET('HARGA SATUAN'!$C$6,MATCH(B1252,'HARGA SATUAN'!$N$7:$N$1492,0),0)),"",OFFSET('HARGA SATUAN'!$C$6,MATCH(B1252,'HARGA SATUAN'!$N$7:$N$1492,0),0))</f>
        <v/>
      </c>
      <c r="D1252" s="139">
        <f ca="1">SUMIFS(RAB!$F$14:$F$80,RAB!$C$14:$C$80,C1252)</f>
        <v>0</v>
      </c>
      <c r="E1252" s="26">
        <f t="shared" ca="1" si="41"/>
        <v>0</v>
      </c>
      <c r="F1252" s="26">
        <f ca="1">IF(D1252=0,0,SUM($E$713:E1252))</f>
        <v>0</v>
      </c>
    </row>
    <row r="1253" spans="2:6" hidden="1">
      <c r="B1253" s="113">
        <v>540</v>
      </c>
      <c r="C1253" s="139" t="str">
        <f ca="1">IF(ISERROR(OFFSET('HARGA SATUAN'!$C$6,MATCH(B1253,'HARGA SATUAN'!$N$7:$N$1492,0),0)),"",OFFSET('HARGA SATUAN'!$C$6,MATCH(B1253,'HARGA SATUAN'!$N$7:$N$1492,0),0))</f>
        <v/>
      </c>
      <c r="D1253" s="139">
        <f ca="1">SUMIFS(RAB!$F$14:$F$80,RAB!$C$14:$C$80,C1253)</f>
        <v>0</v>
      </c>
      <c r="E1253" s="26">
        <f t="shared" ca="1" si="41"/>
        <v>0</v>
      </c>
      <c r="F1253" s="26">
        <f ca="1">IF(D1253=0,0,SUM($E$713:E1253))</f>
        <v>0</v>
      </c>
    </row>
    <row r="1254" spans="2:6" hidden="1">
      <c r="B1254" s="113">
        <v>541</v>
      </c>
      <c r="C1254" s="139" t="str">
        <f ca="1">IF(ISERROR(OFFSET('HARGA SATUAN'!$C$6,MATCH(B1254,'HARGA SATUAN'!$N$7:$N$1492,0),0)),"",OFFSET('HARGA SATUAN'!$C$6,MATCH(B1254,'HARGA SATUAN'!$N$7:$N$1492,0),0))</f>
        <v/>
      </c>
      <c r="D1254" s="139">
        <f ca="1">SUMIFS(RAB!$F$14:$F$80,RAB!$C$14:$C$80,C1254)</f>
        <v>0</v>
      </c>
      <c r="E1254" s="26">
        <f t="shared" ca="1" si="41"/>
        <v>0</v>
      </c>
      <c r="F1254" s="26">
        <f ca="1">IF(D1254=0,0,SUM($E$713:E1254))</f>
        <v>0</v>
      </c>
    </row>
    <row r="1255" spans="2:6" hidden="1">
      <c r="B1255" s="113">
        <v>542</v>
      </c>
      <c r="C1255" s="139" t="str">
        <f ca="1">IF(ISERROR(OFFSET('HARGA SATUAN'!$C$6,MATCH(B1255,'HARGA SATUAN'!$N$7:$N$1492,0),0)),"",OFFSET('HARGA SATUAN'!$C$6,MATCH(B1255,'HARGA SATUAN'!$N$7:$N$1492,0),0))</f>
        <v/>
      </c>
      <c r="D1255" s="139">
        <f ca="1">SUMIFS(RAB!$F$14:$F$80,RAB!$C$14:$C$80,C1255)</f>
        <v>0</v>
      </c>
      <c r="E1255" s="26">
        <f t="shared" ca="1" si="41"/>
        <v>0</v>
      </c>
      <c r="F1255" s="26">
        <f ca="1">IF(D1255=0,0,SUM($E$713:E1255))</f>
        <v>0</v>
      </c>
    </row>
    <row r="1256" spans="2:6" hidden="1">
      <c r="B1256" s="113">
        <v>543</v>
      </c>
      <c r="C1256" s="139" t="str">
        <f ca="1">IF(ISERROR(OFFSET('HARGA SATUAN'!$C$6,MATCH(B1256,'HARGA SATUAN'!$N$7:$N$1492,0),0)),"",OFFSET('HARGA SATUAN'!$C$6,MATCH(B1256,'HARGA SATUAN'!$N$7:$N$1492,0),0))</f>
        <v/>
      </c>
      <c r="D1256" s="139">
        <f ca="1">SUMIFS(RAB!$F$14:$F$80,RAB!$C$14:$C$80,C1256)</f>
        <v>0</v>
      </c>
      <c r="E1256" s="26">
        <f t="shared" ca="1" si="41"/>
        <v>0</v>
      </c>
      <c r="F1256" s="26">
        <f ca="1">IF(D1256=0,0,SUM($E$713:E1256))</f>
        <v>0</v>
      </c>
    </row>
    <row r="1257" spans="2:6" hidden="1">
      <c r="B1257" s="113">
        <v>544</v>
      </c>
      <c r="C1257" s="139" t="str">
        <f ca="1">IF(ISERROR(OFFSET('HARGA SATUAN'!$C$6,MATCH(B1257,'HARGA SATUAN'!$N$7:$N$1492,0),0)),"",OFFSET('HARGA SATUAN'!$C$6,MATCH(B1257,'HARGA SATUAN'!$N$7:$N$1492,0),0))</f>
        <v/>
      </c>
      <c r="D1257" s="139">
        <f ca="1">SUMIFS(RAB!$F$14:$F$80,RAB!$C$14:$C$80,C1257)</f>
        <v>0</v>
      </c>
      <c r="E1257" s="26">
        <f t="shared" ca="1" si="41"/>
        <v>0</v>
      </c>
      <c r="F1257" s="26">
        <f ca="1">IF(D1257=0,0,SUM($E$713:E1257))</f>
        <v>0</v>
      </c>
    </row>
    <row r="1258" spans="2:6" hidden="1">
      <c r="B1258" s="113">
        <v>545</v>
      </c>
      <c r="C1258" s="139" t="str">
        <f ca="1">IF(ISERROR(OFFSET('HARGA SATUAN'!$C$6,MATCH(B1258,'HARGA SATUAN'!$N$7:$N$1492,0),0)),"",OFFSET('HARGA SATUAN'!$C$6,MATCH(B1258,'HARGA SATUAN'!$N$7:$N$1492,0),0))</f>
        <v/>
      </c>
      <c r="D1258" s="139">
        <f ca="1">SUMIFS(RAB!$F$14:$F$80,RAB!$C$14:$C$80,C1258)</f>
        <v>0</v>
      </c>
      <c r="E1258" s="26">
        <f t="shared" ca="1" si="41"/>
        <v>0</v>
      </c>
      <c r="F1258" s="26">
        <f ca="1">IF(D1258=0,0,SUM($E$713:E1258))</f>
        <v>0</v>
      </c>
    </row>
    <row r="1259" spans="2:6" hidden="1">
      <c r="B1259" s="113">
        <v>546</v>
      </c>
      <c r="C1259" s="139" t="str">
        <f ca="1">IF(ISERROR(OFFSET('HARGA SATUAN'!$C$6,MATCH(B1259,'HARGA SATUAN'!$N$7:$N$1492,0),0)),"",OFFSET('HARGA SATUAN'!$C$6,MATCH(B1259,'HARGA SATUAN'!$N$7:$N$1492,0),0))</f>
        <v/>
      </c>
      <c r="D1259" s="139">
        <f ca="1">SUMIFS(RAB!$F$14:$F$80,RAB!$C$14:$C$80,C1259)</f>
        <v>0</v>
      </c>
      <c r="E1259" s="26">
        <f t="shared" ca="1" si="41"/>
        <v>0</v>
      </c>
      <c r="F1259" s="26">
        <f ca="1">IF(D1259=0,0,SUM($E$713:E1259))</f>
        <v>0</v>
      </c>
    </row>
    <row r="1260" spans="2:6" hidden="1">
      <c r="B1260" s="113">
        <v>547</v>
      </c>
      <c r="C1260" s="139" t="str">
        <f ca="1">IF(ISERROR(OFFSET('HARGA SATUAN'!$C$6,MATCH(B1260,'HARGA SATUAN'!$N$7:$N$1492,0),0)),"",OFFSET('HARGA SATUAN'!$C$6,MATCH(B1260,'HARGA SATUAN'!$N$7:$N$1492,0),0))</f>
        <v/>
      </c>
      <c r="D1260" s="139">
        <f ca="1">SUMIFS(RAB!$F$14:$F$80,RAB!$C$14:$C$80,C1260)</f>
        <v>0</v>
      </c>
      <c r="E1260" s="26">
        <f t="shared" ca="1" si="41"/>
        <v>0</v>
      </c>
      <c r="F1260" s="26">
        <f ca="1">IF(D1260=0,0,SUM($E$713:E1260))</f>
        <v>0</v>
      </c>
    </row>
    <row r="1261" spans="2:6" hidden="1">
      <c r="B1261" s="113">
        <v>548</v>
      </c>
      <c r="C1261" s="139" t="str">
        <f ca="1">IF(ISERROR(OFFSET('HARGA SATUAN'!$C$6,MATCH(B1261,'HARGA SATUAN'!$N$7:$N$1492,0),0)),"",OFFSET('HARGA SATUAN'!$C$6,MATCH(B1261,'HARGA SATUAN'!$N$7:$N$1492,0),0))</f>
        <v/>
      </c>
      <c r="D1261" s="139">
        <f ca="1">SUMIFS(RAB!$F$14:$F$80,RAB!$C$14:$C$80,C1261)</f>
        <v>0</v>
      </c>
      <c r="E1261" s="26">
        <f t="shared" ca="1" si="41"/>
        <v>0</v>
      </c>
      <c r="F1261" s="26">
        <f ca="1">IF(D1261=0,0,SUM($E$713:E1261))</f>
        <v>0</v>
      </c>
    </row>
    <row r="1262" spans="2:6" hidden="1">
      <c r="B1262" s="113">
        <v>549</v>
      </c>
      <c r="C1262" s="139" t="str">
        <f ca="1">IF(ISERROR(OFFSET('HARGA SATUAN'!$C$6,MATCH(B1262,'HARGA SATUAN'!$N$7:$N$1492,0),0)),"",OFFSET('HARGA SATUAN'!$C$6,MATCH(B1262,'HARGA SATUAN'!$N$7:$N$1492,0),0))</f>
        <v/>
      </c>
      <c r="D1262" s="139">
        <f ca="1">SUMIFS(RAB!$F$14:$F$80,RAB!$C$14:$C$80,C1262)</f>
        <v>0</v>
      </c>
      <c r="E1262" s="26">
        <f t="shared" ca="1" si="41"/>
        <v>0</v>
      </c>
      <c r="F1262" s="26">
        <f ca="1">IF(D1262=0,0,SUM($E$713:E1262))</f>
        <v>0</v>
      </c>
    </row>
    <row r="1263" spans="2:6" hidden="1">
      <c r="B1263" s="113">
        <v>550</v>
      </c>
      <c r="C1263" s="139" t="str">
        <f ca="1">IF(ISERROR(OFFSET('HARGA SATUAN'!$C$6,MATCH(B1263,'HARGA SATUAN'!$N$7:$N$1492,0),0)),"",OFFSET('HARGA SATUAN'!$C$6,MATCH(B1263,'HARGA SATUAN'!$N$7:$N$1492,0),0))</f>
        <v/>
      </c>
      <c r="D1263" s="139">
        <f ca="1">SUMIFS(RAB!$F$14:$F$80,RAB!$C$14:$C$80,C1263)</f>
        <v>0</v>
      </c>
      <c r="E1263" s="26">
        <f t="shared" ca="1" si="41"/>
        <v>0</v>
      </c>
      <c r="F1263" s="26">
        <f ca="1">IF(D1263=0,0,SUM($E$713:E1263))</f>
        <v>0</v>
      </c>
    </row>
    <row r="1264" spans="2:6" hidden="1">
      <c r="B1264" s="113">
        <v>551</v>
      </c>
      <c r="C1264" s="139" t="str">
        <f ca="1">IF(ISERROR(OFFSET('HARGA SATUAN'!$C$6,MATCH(B1264,'HARGA SATUAN'!$N$7:$N$1492,0),0)),"",OFFSET('HARGA SATUAN'!$C$6,MATCH(B1264,'HARGA SATUAN'!$N$7:$N$1492,0),0))</f>
        <v/>
      </c>
      <c r="D1264" s="139">
        <f ca="1">SUMIFS(RAB!$F$14:$F$80,RAB!$C$14:$C$80,C1264)</f>
        <v>0</v>
      </c>
      <c r="E1264" s="26">
        <f t="shared" ca="1" si="41"/>
        <v>0</v>
      </c>
      <c r="F1264" s="26">
        <f ca="1">IF(D1264=0,0,SUM($E$713:E1264))</f>
        <v>0</v>
      </c>
    </row>
    <row r="1265" spans="2:6" hidden="1">
      <c r="B1265" s="113">
        <v>552</v>
      </c>
      <c r="C1265" s="139" t="str">
        <f ca="1">IF(ISERROR(OFFSET('HARGA SATUAN'!$C$6,MATCH(B1265,'HARGA SATUAN'!$N$7:$N$1492,0),0)),"",OFFSET('HARGA SATUAN'!$C$6,MATCH(B1265,'HARGA SATUAN'!$N$7:$N$1492,0),0))</f>
        <v/>
      </c>
      <c r="D1265" s="139">
        <f ca="1">SUMIFS(RAB!$F$14:$F$80,RAB!$C$14:$C$80,C1265)</f>
        <v>0</v>
      </c>
      <c r="E1265" s="26">
        <f t="shared" ca="1" si="41"/>
        <v>0</v>
      </c>
      <c r="F1265" s="26">
        <f ca="1">IF(D1265=0,0,SUM($E$713:E1265))</f>
        <v>0</v>
      </c>
    </row>
    <row r="1266" spans="2:6" hidden="1">
      <c r="B1266" s="113">
        <v>553</v>
      </c>
      <c r="C1266" s="139" t="str">
        <f ca="1">IF(ISERROR(OFFSET('HARGA SATUAN'!$C$6,MATCH(B1266,'HARGA SATUAN'!$N$7:$N$1492,0),0)),"",OFFSET('HARGA SATUAN'!$C$6,MATCH(B1266,'HARGA SATUAN'!$N$7:$N$1492,0),0))</f>
        <v/>
      </c>
      <c r="D1266" s="139">
        <f ca="1">SUMIFS(RAB!$F$14:$F$80,RAB!$C$14:$C$80,C1266)</f>
        <v>0</v>
      </c>
      <c r="E1266" s="26">
        <f t="shared" ca="1" si="41"/>
        <v>0</v>
      </c>
      <c r="F1266" s="26">
        <f ca="1">IF(D1266=0,0,SUM($E$713:E1266))</f>
        <v>0</v>
      </c>
    </row>
    <row r="1267" spans="2:6" hidden="1">
      <c r="B1267" s="113">
        <v>554</v>
      </c>
      <c r="C1267" s="139" t="str">
        <f ca="1">IF(ISERROR(OFFSET('HARGA SATUAN'!$C$6,MATCH(B1267,'HARGA SATUAN'!$N$7:$N$1492,0),0)),"",OFFSET('HARGA SATUAN'!$C$6,MATCH(B1267,'HARGA SATUAN'!$N$7:$N$1492,0),0))</f>
        <v/>
      </c>
      <c r="D1267" s="139">
        <f ca="1">SUMIFS(RAB!$F$14:$F$80,RAB!$C$14:$C$80,C1267)</f>
        <v>0</v>
      </c>
      <c r="E1267" s="26">
        <f t="shared" ca="1" si="41"/>
        <v>0</v>
      </c>
      <c r="F1267" s="26">
        <f ca="1">IF(D1267=0,0,SUM($E$713:E1267))</f>
        <v>0</v>
      </c>
    </row>
    <row r="1268" spans="2:6" hidden="1">
      <c r="B1268" s="113">
        <v>555</v>
      </c>
      <c r="C1268" s="139" t="str">
        <f ca="1">IF(ISERROR(OFFSET('HARGA SATUAN'!$C$6,MATCH(B1268,'HARGA SATUAN'!$N$7:$N$1492,0),0)),"",OFFSET('HARGA SATUAN'!$C$6,MATCH(B1268,'HARGA SATUAN'!$N$7:$N$1492,0),0))</f>
        <v/>
      </c>
      <c r="D1268" s="139">
        <f ca="1">SUMIFS(RAB!$F$14:$F$80,RAB!$C$14:$C$80,C1268)</f>
        <v>0</v>
      </c>
      <c r="E1268" s="26">
        <f t="shared" ca="1" si="41"/>
        <v>0</v>
      </c>
      <c r="F1268" s="26">
        <f ca="1">IF(D1268=0,0,SUM($E$713:E1268))</f>
        <v>0</v>
      </c>
    </row>
    <row r="1269" spans="2:6" hidden="1">
      <c r="B1269" s="113">
        <v>556</v>
      </c>
      <c r="C1269" s="139" t="str">
        <f ca="1">IF(ISERROR(OFFSET('HARGA SATUAN'!$C$6,MATCH(B1269,'HARGA SATUAN'!$N$7:$N$1492,0),0)),"",OFFSET('HARGA SATUAN'!$C$6,MATCH(B1269,'HARGA SATUAN'!$N$7:$N$1492,0),0))</f>
        <v/>
      </c>
      <c r="D1269" s="139">
        <f ca="1">SUMIFS(RAB!$F$14:$F$80,RAB!$C$14:$C$80,C1269)</f>
        <v>0</v>
      </c>
      <c r="E1269" s="26">
        <f t="shared" ca="1" si="41"/>
        <v>0</v>
      </c>
      <c r="F1269" s="26">
        <f ca="1">IF(D1269=0,0,SUM($E$713:E1269))</f>
        <v>0</v>
      </c>
    </row>
    <row r="1270" spans="2:6" hidden="1">
      <c r="B1270" s="113">
        <v>557</v>
      </c>
      <c r="C1270" s="139" t="str">
        <f ca="1">IF(ISERROR(OFFSET('HARGA SATUAN'!$C$6,MATCH(B1270,'HARGA SATUAN'!$N$7:$N$1492,0),0)),"",OFFSET('HARGA SATUAN'!$C$6,MATCH(B1270,'HARGA SATUAN'!$N$7:$N$1492,0),0))</f>
        <v/>
      </c>
      <c r="D1270" s="139">
        <f ca="1">SUMIFS(RAB!$F$14:$F$80,RAB!$C$14:$C$80,C1270)</f>
        <v>0</v>
      </c>
      <c r="E1270" s="26">
        <f t="shared" ca="1" si="41"/>
        <v>0</v>
      </c>
      <c r="F1270" s="26">
        <f ca="1">IF(D1270=0,0,SUM($E$713:E1270))</f>
        <v>0</v>
      </c>
    </row>
    <row r="1271" spans="2:6" hidden="1">
      <c r="B1271" s="113">
        <v>558</v>
      </c>
      <c r="C1271" s="139" t="str">
        <f ca="1">IF(ISERROR(OFFSET('HARGA SATUAN'!$C$6,MATCH(B1271,'HARGA SATUAN'!$N$7:$N$1492,0),0)),"",OFFSET('HARGA SATUAN'!$C$6,MATCH(B1271,'HARGA SATUAN'!$N$7:$N$1492,0),0))</f>
        <v/>
      </c>
      <c r="D1271" s="139">
        <f ca="1">SUMIFS(RAB!$F$14:$F$80,RAB!$C$14:$C$80,C1271)</f>
        <v>0</v>
      </c>
      <c r="E1271" s="26">
        <f t="shared" ca="1" si="41"/>
        <v>0</v>
      </c>
      <c r="F1271" s="26">
        <f ca="1">IF(D1271=0,0,SUM($E$713:E1271))</f>
        <v>0</v>
      </c>
    </row>
    <row r="1272" spans="2:6" hidden="1">
      <c r="B1272" s="113">
        <v>559</v>
      </c>
      <c r="C1272" s="139" t="str">
        <f ca="1">IF(ISERROR(OFFSET('HARGA SATUAN'!$C$6,MATCH(B1272,'HARGA SATUAN'!$N$7:$N$1492,0),0)),"",OFFSET('HARGA SATUAN'!$C$6,MATCH(B1272,'HARGA SATUAN'!$N$7:$N$1492,0),0))</f>
        <v/>
      </c>
      <c r="D1272" s="139">
        <f ca="1">SUMIFS(RAB!$F$14:$F$80,RAB!$C$14:$C$80,C1272)</f>
        <v>0</v>
      </c>
      <c r="E1272" s="26">
        <f t="shared" ca="1" si="41"/>
        <v>0</v>
      </c>
      <c r="F1272" s="26">
        <f ca="1">IF(D1272=0,0,SUM($E$713:E1272))</f>
        <v>0</v>
      </c>
    </row>
    <row r="1273" spans="2:6" hidden="1">
      <c r="B1273" s="113">
        <v>560</v>
      </c>
      <c r="C1273" s="139" t="str">
        <f ca="1">IF(ISERROR(OFFSET('HARGA SATUAN'!$C$6,MATCH(B1273,'HARGA SATUAN'!$N$7:$N$1492,0),0)),"",OFFSET('HARGA SATUAN'!$C$6,MATCH(B1273,'HARGA SATUAN'!$N$7:$N$1492,0),0))</f>
        <v/>
      </c>
      <c r="D1273" s="139">
        <f ca="1">SUMIFS(RAB!$F$14:$F$80,RAB!$C$14:$C$80,C1273)</f>
        <v>0</v>
      </c>
      <c r="E1273" s="26">
        <f t="shared" ca="1" si="41"/>
        <v>0</v>
      </c>
      <c r="F1273" s="26">
        <f ca="1">IF(D1273=0,0,SUM($E$713:E1273))</f>
        <v>0</v>
      </c>
    </row>
    <row r="1274" spans="2:6" hidden="1">
      <c r="B1274" s="113">
        <v>561</v>
      </c>
      <c r="C1274" s="139" t="str">
        <f ca="1">IF(ISERROR(OFFSET('HARGA SATUAN'!$C$6,MATCH(B1274,'HARGA SATUAN'!$N$7:$N$1492,0),0)),"",OFFSET('HARGA SATUAN'!$C$6,MATCH(B1274,'HARGA SATUAN'!$N$7:$N$1492,0),0))</f>
        <v/>
      </c>
      <c r="D1274" s="139">
        <f ca="1">SUMIFS(RAB!$F$14:$F$80,RAB!$C$14:$C$80,C1274)</f>
        <v>0</v>
      </c>
      <c r="E1274" s="26">
        <f t="shared" ca="1" si="41"/>
        <v>0</v>
      </c>
      <c r="F1274" s="26">
        <f ca="1">IF(D1274=0,0,SUM($E$713:E1274))</f>
        <v>0</v>
      </c>
    </row>
    <row r="1275" spans="2:6" hidden="1">
      <c r="B1275" s="113">
        <v>562</v>
      </c>
      <c r="C1275" s="139" t="str">
        <f ca="1">IF(ISERROR(OFFSET('HARGA SATUAN'!$C$6,MATCH(B1275,'HARGA SATUAN'!$N$7:$N$1492,0),0)),"",OFFSET('HARGA SATUAN'!$C$6,MATCH(B1275,'HARGA SATUAN'!$N$7:$N$1492,0),0))</f>
        <v/>
      </c>
      <c r="D1275" s="139">
        <f ca="1">SUMIFS(RAB!$F$14:$F$80,RAB!$C$14:$C$80,C1275)</f>
        <v>0</v>
      </c>
      <c r="E1275" s="26">
        <f t="shared" ca="1" si="41"/>
        <v>0</v>
      </c>
      <c r="F1275" s="26">
        <f ca="1">IF(D1275=0,0,SUM($E$713:E1275))</f>
        <v>0</v>
      </c>
    </row>
    <row r="1276" spans="2:6" hidden="1">
      <c r="B1276" s="113">
        <v>563</v>
      </c>
      <c r="C1276" s="139" t="str">
        <f ca="1">IF(ISERROR(OFFSET('HARGA SATUAN'!$C$6,MATCH(B1276,'HARGA SATUAN'!$N$7:$N$1492,0),0)),"",OFFSET('HARGA SATUAN'!$C$6,MATCH(B1276,'HARGA SATUAN'!$N$7:$N$1492,0),0))</f>
        <v/>
      </c>
      <c r="D1276" s="139">
        <f ca="1">SUMIFS(RAB!$F$14:$F$80,RAB!$C$14:$C$80,C1276)</f>
        <v>0</v>
      </c>
      <c r="E1276" s="26">
        <f t="shared" ca="1" si="41"/>
        <v>0</v>
      </c>
      <c r="F1276" s="26">
        <f ca="1">IF(D1276=0,0,SUM($E$713:E1276))</f>
        <v>0</v>
      </c>
    </row>
    <row r="1277" spans="2:6" hidden="1">
      <c r="B1277" s="113">
        <v>564</v>
      </c>
      <c r="C1277" s="139" t="str">
        <f ca="1">IF(ISERROR(OFFSET('HARGA SATUAN'!$C$6,MATCH(B1277,'HARGA SATUAN'!$N$7:$N$1492,0),0)),"",OFFSET('HARGA SATUAN'!$C$6,MATCH(B1277,'HARGA SATUAN'!$N$7:$N$1492,0),0))</f>
        <v/>
      </c>
      <c r="D1277" s="139">
        <f ca="1">SUMIFS(RAB!$F$14:$F$80,RAB!$C$14:$C$80,C1277)</f>
        <v>0</v>
      </c>
      <c r="E1277" s="26">
        <f t="shared" ca="1" si="41"/>
        <v>0</v>
      </c>
      <c r="F1277" s="26">
        <f ca="1">IF(D1277=0,0,SUM($E$713:E1277))</f>
        <v>0</v>
      </c>
    </row>
    <row r="1278" spans="2:6" hidden="1">
      <c r="B1278" s="113">
        <v>565</v>
      </c>
      <c r="C1278" s="139" t="str">
        <f ca="1">IF(ISERROR(OFFSET('HARGA SATUAN'!$C$6,MATCH(B1278,'HARGA SATUAN'!$N$7:$N$1492,0),0)),"",OFFSET('HARGA SATUAN'!$C$6,MATCH(B1278,'HARGA SATUAN'!$N$7:$N$1492,0),0))</f>
        <v/>
      </c>
      <c r="D1278" s="139">
        <f ca="1">SUMIFS(RAB!$F$14:$F$80,RAB!$C$14:$C$80,C1278)</f>
        <v>0</v>
      </c>
      <c r="E1278" s="26">
        <f t="shared" ca="1" si="41"/>
        <v>0</v>
      </c>
      <c r="F1278" s="26">
        <f ca="1">IF(D1278=0,0,SUM($E$713:E1278))</f>
        <v>0</v>
      </c>
    </row>
    <row r="1279" spans="2:6" hidden="1">
      <c r="B1279" s="113">
        <v>566</v>
      </c>
      <c r="C1279" s="139" t="str">
        <f ca="1">IF(ISERROR(OFFSET('HARGA SATUAN'!$C$6,MATCH(B1279,'HARGA SATUAN'!$N$7:$N$1492,0),0)),"",OFFSET('HARGA SATUAN'!$C$6,MATCH(B1279,'HARGA SATUAN'!$N$7:$N$1492,0),0))</f>
        <v/>
      </c>
      <c r="D1279" s="139">
        <f ca="1">SUMIFS(RAB!$F$14:$F$80,RAB!$C$14:$C$80,C1279)</f>
        <v>0</v>
      </c>
      <c r="E1279" s="26">
        <f t="shared" ca="1" si="41"/>
        <v>0</v>
      </c>
      <c r="F1279" s="26">
        <f ca="1">IF(D1279=0,0,SUM($E$713:E1279))</f>
        <v>0</v>
      </c>
    </row>
    <row r="1280" spans="2:6" hidden="1">
      <c r="B1280" s="113">
        <v>567</v>
      </c>
      <c r="C1280" s="139" t="str">
        <f ca="1">IF(ISERROR(OFFSET('HARGA SATUAN'!$C$6,MATCH(B1280,'HARGA SATUAN'!$N$7:$N$1492,0),0)),"",OFFSET('HARGA SATUAN'!$C$6,MATCH(B1280,'HARGA SATUAN'!$N$7:$N$1492,0),0))</f>
        <v/>
      </c>
      <c r="D1280" s="139">
        <f ca="1">SUMIFS(RAB!$F$14:$F$80,RAB!$C$14:$C$80,C1280)</f>
        <v>0</v>
      </c>
      <c r="E1280" s="26">
        <f t="shared" ca="1" si="41"/>
        <v>0</v>
      </c>
      <c r="F1280" s="26">
        <f ca="1">IF(D1280=0,0,SUM($E$713:E1280))</f>
        <v>0</v>
      </c>
    </row>
    <row r="1281" spans="2:6" hidden="1">
      <c r="B1281" s="113">
        <v>568</v>
      </c>
      <c r="C1281" s="139" t="str">
        <f ca="1">IF(ISERROR(OFFSET('HARGA SATUAN'!$C$6,MATCH(B1281,'HARGA SATUAN'!$N$7:$N$1492,0),0)),"",OFFSET('HARGA SATUAN'!$C$6,MATCH(B1281,'HARGA SATUAN'!$N$7:$N$1492,0),0))</f>
        <v/>
      </c>
      <c r="D1281" s="139">
        <f ca="1">SUMIFS(RAB!$F$14:$F$80,RAB!$C$14:$C$80,C1281)</f>
        <v>0</v>
      </c>
      <c r="E1281" s="26">
        <f t="shared" ca="1" si="41"/>
        <v>0</v>
      </c>
      <c r="F1281" s="26">
        <f ca="1">IF(D1281=0,0,SUM($E$713:E1281))</f>
        <v>0</v>
      </c>
    </row>
    <row r="1282" spans="2:6" hidden="1">
      <c r="B1282" s="113">
        <v>569</v>
      </c>
      <c r="C1282" s="139" t="str">
        <f ca="1">IF(ISERROR(OFFSET('HARGA SATUAN'!$C$6,MATCH(B1282,'HARGA SATUAN'!$N$7:$N$1492,0),0)),"",OFFSET('HARGA SATUAN'!$C$6,MATCH(B1282,'HARGA SATUAN'!$N$7:$N$1492,0),0))</f>
        <v/>
      </c>
      <c r="D1282" s="139">
        <f ca="1">SUMIFS(RAB!$F$14:$F$80,RAB!$C$14:$C$80,C1282)</f>
        <v>0</v>
      </c>
      <c r="E1282" s="26">
        <f t="shared" ca="1" si="41"/>
        <v>0</v>
      </c>
      <c r="F1282" s="26">
        <f ca="1">IF(D1282=0,0,SUM($E$713:E1282))</f>
        <v>0</v>
      </c>
    </row>
    <row r="1283" spans="2:6" hidden="1">
      <c r="B1283" s="113">
        <v>570</v>
      </c>
      <c r="C1283" s="139" t="str">
        <f ca="1">IF(ISERROR(OFFSET('HARGA SATUAN'!$C$6,MATCH(B1283,'HARGA SATUAN'!$N$7:$N$1492,0),0)),"",OFFSET('HARGA SATUAN'!$C$6,MATCH(B1283,'HARGA SATUAN'!$N$7:$N$1492,0),0))</f>
        <v/>
      </c>
      <c r="D1283" s="139">
        <f ca="1">SUMIFS(RAB!$F$14:$F$80,RAB!$C$14:$C$80,C1283)</f>
        <v>0</v>
      </c>
      <c r="E1283" s="26">
        <f t="shared" ca="1" si="41"/>
        <v>0</v>
      </c>
      <c r="F1283" s="26">
        <f ca="1">IF(D1283=0,0,SUM($E$713:E1283))</f>
        <v>0</v>
      </c>
    </row>
    <row r="1284" spans="2:6" hidden="1">
      <c r="B1284" s="113">
        <v>571</v>
      </c>
      <c r="C1284" s="139" t="str">
        <f ca="1">IF(ISERROR(OFFSET('HARGA SATUAN'!$C$6,MATCH(B1284,'HARGA SATUAN'!$N$7:$N$1492,0),0)),"",OFFSET('HARGA SATUAN'!$C$6,MATCH(B1284,'HARGA SATUAN'!$N$7:$N$1492,0),0))</f>
        <v/>
      </c>
      <c r="D1284" s="139">
        <f ca="1">SUMIFS(RAB!$F$14:$F$80,RAB!$C$14:$C$80,C1284)</f>
        <v>0</v>
      </c>
      <c r="E1284" s="26">
        <f t="shared" ca="1" si="41"/>
        <v>0</v>
      </c>
      <c r="F1284" s="26">
        <f ca="1">IF(D1284=0,0,SUM($E$713:E1284))</f>
        <v>0</v>
      </c>
    </row>
    <row r="1285" spans="2:6" hidden="1">
      <c r="B1285" s="113">
        <v>572</v>
      </c>
      <c r="C1285" s="139" t="str">
        <f ca="1">IF(ISERROR(OFFSET('HARGA SATUAN'!$C$6,MATCH(B1285,'HARGA SATUAN'!$N$7:$N$1492,0),0)),"",OFFSET('HARGA SATUAN'!$C$6,MATCH(B1285,'HARGA SATUAN'!$N$7:$N$1492,0),0))</f>
        <v/>
      </c>
      <c r="D1285" s="139">
        <f ca="1">SUMIFS(RAB!$F$14:$F$80,RAB!$C$14:$C$80,C1285)</f>
        <v>0</v>
      </c>
      <c r="E1285" s="26">
        <f t="shared" ca="1" si="41"/>
        <v>0</v>
      </c>
      <c r="F1285" s="26">
        <f ca="1">IF(D1285=0,0,SUM($E$713:E1285))</f>
        <v>0</v>
      </c>
    </row>
    <row r="1286" spans="2:6" hidden="1">
      <c r="B1286" s="113">
        <v>573</v>
      </c>
      <c r="C1286" s="139" t="str">
        <f ca="1">IF(ISERROR(OFFSET('HARGA SATUAN'!$C$6,MATCH(B1286,'HARGA SATUAN'!$N$7:$N$1492,0),0)),"",OFFSET('HARGA SATUAN'!$C$6,MATCH(B1286,'HARGA SATUAN'!$N$7:$N$1492,0),0))</f>
        <v/>
      </c>
      <c r="D1286" s="139">
        <f ca="1">SUMIFS(RAB!$F$14:$F$80,RAB!$C$14:$C$80,C1286)</f>
        <v>0</v>
      </c>
      <c r="E1286" s="26">
        <f t="shared" ca="1" si="41"/>
        <v>0</v>
      </c>
      <c r="F1286" s="26">
        <f ca="1">IF(D1286=0,0,SUM($E$713:E1286))</f>
        <v>0</v>
      </c>
    </row>
    <row r="1287" spans="2:6" hidden="1">
      <c r="B1287" s="113">
        <v>574</v>
      </c>
      <c r="C1287" s="139" t="str">
        <f ca="1">IF(ISERROR(OFFSET('HARGA SATUAN'!$C$6,MATCH(B1287,'HARGA SATUAN'!$N$7:$N$1492,0),0)),"",OFFSET('HARGA SATUAN'!$C$6,MATCH(B1287,'HARGA SATUAN'!$N$7:$N$1492,0),0))</f>
        <v/>
      </c>
      <c r="D1287" s="139">
        <f ca="1">SUMIFS(RAB!$F$14:$F$80,RAB!$C$14:$C$80,C1287)</f>
        <v>0</v>
      </c>
      <c r="E1287" s="26">
        <f t="shared" ca="1" si="41"/>
        <v>0</v>
      </c>
      <c r="F1287" s="26">
        <f ca="1">IF(D1287=0,0,SUM($E$713:E1287))</f>
        <v>0</v>
      </c>
    </row>
    <row r="1288" spans="2:6" hidden="1">
      <c r="B1288" s="113">
        <v>575</v>
      </c>
      <c r="C1288" s="139" t="str">
        <f ca="1">IF(ISERROR(OFFSET('HARGA SATUAN'!$C$6,MATCH(B1288,'HARGA SATUAN'!$N$7:$N$1492,0),0)),"",OFFSET('HARGA SATUAN'!$C$6,MATCH(B1288,'HARGA SATUAN'!$N$7:$N$1492,0),0))</f>
        <v/>
      </c>
      <c r="D1288" s="139">
        <f ca="1">SUMIFS(RAB!$F$14:$F$80,RAB!$C$14:$C$80,C1288)</f>
        <v>0</v>
      </c>
      <c r="E1288" s="26">
        <f t="shared" ca="1" si="41"/>
        <v>0</v>
      </c>
      <c r="F1288" s="26">
        <f ca="1">IF(D1288=0,0,SUM($E$713:E1288))</f>
        <v>0</v>
      </c>
    </row>
    <row r="1289" spans="2:6" hidden="1">
      <c r="B1289" s="113">
        <v>576</v>
      </c>
      <c r="C1289" s="139" t="str">
        <f ca="1">IF(ISERROR(OFFSET('HARGA SATUAN'!$C$6,MATCH(B1289,'HARGA SATUAN'!$N$7:$N$1492,0),0)),"",OFFSET('HARGA SATUAN'!$C$6,MATCH(B1289,'HARGA SATUAN'!$N$7:$N$1492,0),0))</f>
        <v/>
      </c>
      <c r="D1289" s="139">
        <f ca="1">SUMIFS(RAB!$F$14:$F$80,RAB!$C$14:$C$80,C1289)</f>
        <v>0</v>
      </c>
      <c r="E1289" s="26">
        <f t="shared" ca="1" si="41"/>
        <v>0</v>
      </c>
      <c r="F1289" s="26">
        <f ca="1">IF(D1289=0,0,SUM($E$713:E1289))</f>
        <v>0</v>
      </c>
    </row>
    <row r="1290" spans="2:6" hidden="1">
      <c r="B1290" s="113">
        <v>577</v>
      </c>
      <c r="C1290" s="139" t="str">
        <f ca="1">IF(ISERROR(OFFSET('HARGA SATUAN'!$C$6,MATCH(B1290,'HARGA SATUAN'!$N$7:$N$1492,0),0)),"",OFFSET('HARGA SATUAN'!$C$6,MATCH(B1290,'HARGA SATUAN'!$N$7:$N$1492,0),0))</f>
        <v/>
      </c>
      <c r="D1290" s="139">
        <f ca="1">SUMIFS(RAB!$F$14:$F$80,RAB!$C$14:$C$80,C1290)</f>
        <v>0</v>
      </c>
      <c r="E1290" s="26">
        <f t="shared" ca="1" si="41"/>
        <v>0</v>
      </c>
      <c r="F1290" s="26">
        <f ca="1">IF(D1290=0,0,SUM($E$713:E1290))</f>
        <v>0</v>
      </c>
    </row>
    <row r="1291" spans="2:6" hidden="1">
      <c r="B1291" s="113">
        <v>578</v>
      </c>
      <c r="C1291" s="139" t="str">
        <f ca="1">IF(ISERROR(OFFSET('HARGA SATUAN'!$C$6,MATCH(B1291,'HARGA SATUAN'!$N$7:$N$1492,0),0)),"",OFFSET('HARGA SATUAN'!$C$6,MATCH(B1291,'HARGA SATUAN'!$N$7:$N$1492,0),0))</f>
        <v/>
      </c>
      <c r="D1291" s="139">
        <f ca="1">SUMIFS(RAB!$F$14:$F$80,RAB!$C$14:$C$80,C1291)</f>
        <v>0</v>
      </c>
      <c r="E1291" s="26">
        <f t="shared" ref="E1291:E1320" ca="1" si="42">IF(D1291=0,0,1)</f>
        <v>0</v>
      </c>
      <c r="F1291" s="26">
        <f ca="1">IF(D1291=0,0,SUM($E$713:E1291))</f>
        <v>0</v>
      </c>
    </row>
    <row r="1292" spans="2:6" hidden="1">
      <c r="B1292" s="113">
        <v>579</v>
      </c>
      <c r="C1292" s="139" t="str">
        <f ca="1">IF(ISERROR(OFFSET('HARGA SATUAN'!$C$6,MATCH(B1292,'HARGA SATUAN'!$N$7:$N$1492,0),0)),"",OFFSET('HARGA SATUAN'!$C$6,MATCH(B1292,'HARGA SATUAN'!$N$7:$N$1492,0),0))</f>
        <v/>
      </c>
      <c r="D1292" s="139">
        <f ca="1">SUMIFS(RAB!$F$14:$F$80,RAB!$C$14:$C$80,C1292)</f>
        <v>0</v>
      </c>
      <c r="E1292" s="26">
        <f t="shared" ca="1" si="42"/>
        <v>0</v>
      </c>
      <c r="F1292" s="26">
        <f ca="1">IF(D1292=0,0,SUM($E$713:E1292))</f>
        <v>0</v>
      </c>
    </row>
    <row r="1293" spans="2:6" hidden="1">
      <c r="B1293" s="113">
        <v>580</v>
      </c>
      <c r="C1293" s="139" t="str">
        <f ca="1">IF(ISERROR(OFFSET('HARGA SATUAN'!$C$6,MATCH(B1293,'HARGA SATUAN'!$N$7:$N$1492,0),0)),"",OFFSET('HARGA SATUAN'!$C$6,MATCH(B1293,'HARGA SATUAN'!$N$7:$N$1492,0),0))</f>
        <v/>
      </c>
      <c r="D1293" s="139">
        <f ca="1">SUMIFS(RAB!$F$14:$F$80,RAB!$C$14:$C$80,C1293)</f>
        <v>0</v>
      </c>
      <c r="E1293" s="26">
        <f t="shared" ca="1" si="42"/>
        <v>0</v>
      </c>
      <c r="F1293" s="26">
        <f ca="1">IF(D1293=0,0,SUM($E$713:E1293))</f>
        <v>0</v>
      </c>
    </row>
    <row r="1294" spans="2:6" hidden="1">
      <c r="B1294" s="113">
        <v>581</v>
      </c>
      <c r="C1294" s="139" t="str">
        <f ca="1">IF(ISERROR(OFFSET('HARGA SATUAN'!$C$6,MATCH(B1294,'HARGA SATUAN'!$N$7:$N$1492,0),0)),"",OFFSET('HARGA SATUAN'!$C$6,MATCH(B1294,'HARGA SATUAN'!$N$7:$N$1492,0),0))</f>
        <v/>
      </c>
      <c r="D1294" s="139">
        <f ca="1">SUMIFS(RAB!$F$14:$F$80,RAB!$C$14:$C$80,C1294)</f>
        <v>0</v>
      </c>
      <c r="E1294" s="26">
        <f t="shared" ca="1" si="42"/>
        <v>0</v>
      </c>
      <c r="F1294" s="26">
        <f ca="1">IF(D1294=0,0,SUM($E$713:E1294))</f>
        <v>0</v>
      </c>
    </row>
    <row r="1295" spans="2:6" hidden="1">
      <c r="B1295" s="113">
        <v>582</v>
      </c>
      <c r="C1295" s="139" t="str">
        <f ca="1">IF(ISERROR(OFFSET('HARGA SATUAN'!$C$6,MATCH(B1295,'HARGA SATUAN'!$N$7:$N$1492,0),0)),"",OFFSET('HARGA SATUAN'!$C$6,MATCH(B1295,'HARGA SATUAN'!$N$7:$N$1492,0),0))</f>
        <v/>
      </c>
      <c r="D1295" s="139">
        <f ca="1">SUMIFS(RAB!$F$14:$F$80,RAB!$C$14:$C$80,C1295)</f>
        <v>0</v>
      </c>
      <c r="E1295" s="26">
        <f t="shared" ca="1" si="42"/>
        <v>0</v>
      </c>
      <c r="F1295" s="26">
        <f ca="1">IF(D1295=0,0,SUM($E$713:E1295))</f>
        <v>0</v>
      </c>
    </row>
    <row r="1296" spans="2:6" hidden="1">
      <c r="B1296" s="113">
        <v>583</v>
      </c>
      <c r="C1296" s="139" t="str">
        <f ca="1">IF(ISERROR(OFFSET('HARGA SATUAN'!$C$6,MATCH(B1296,'HARGA SATUAN'!$N$7:$N$1492,0),0)),"",OFFSET('HARGA SATUAN'!$C$6,MATCH(B1296,'HARGA SATUAN'!$N$7:$N$1492,0),0))</f>
        <v/>
      </c>
      <c r="D1296" s="139">
        <f ca="1">SUMIFS(RAB!$F$14:$F$80,RAB!$C$14:$C$80,C1296)</f>
        <v>0</v>
      </c>
      <c r="E1296" s="26">
        <f t="shared" ca="1" si="42"/>
        <v>0</v>
      </c>
      <c r="F1296" s="26">
        <f ca="1">IF(D1296=0,0,SUM($E$713:E1296))</f>
        <v>0</v>
      </c>
    </row>
    <row r="1297" spans="2:6" hidden="1">
      <c r="B1297" s="113">
        <v>584</v>
      </c>
      <c r="C1297" s="139" t="str">
        <f ca="1">IF(ISERROR(OFFSET('HARGA SATUAN'!$C$6,MATCH(B1297,'HARGA SATUAN'!$N$7:$N$1492,0),0)),"",OFFSET('HARGA SATUAN'!$C$6,MATCH(B1297,'HARGA SATUAN'!$N$7:$N$1492,0),0))</f>
        <v/>
      </c>
      <c r="D1297" s="139">
        <f ca="1">SUMIFS(RAB!$F$14:$F$80,RAB!$C$14:$C$80,C1297)</f>
        <v>0</v>
      </c>
      <c r="E1297" s="26">
        <f t="shared" ca="1" si="42"/>
        <v>0</v>
      </c>
      <c r="F1297" s="26">
        <f ca="1">IF(D1297=0,0,SUM($E$713:E1297))</f>
        <v>0</v>
      </c>
    </row>
    <row r="1298" spans="2:6" hidden="1">
      <c r="B1298" s="113">
        <v>585</v>
      </c>
      <c r="C1298" s="139" t="str">
        <f ca="1">IF(ISERROR(OFFSET('HARGA SATUAN'!$C$6,MATCH(B1298,'HARGA SATUAN'!$N$7:$N$1492,0),0)),"",OFFSET('HARGA SATUAN'!$C$6,MATCH(B1298,'HARGA SATUAN'!$N$7:$N$1492,0),0))</f>
        <v/>
      </c>
      <c r="D1298" s="139">
        <f ca="1">SUMIFS(RAB!$F$14:$F$80,RAB!$C$14:$C$80,C1298)</f>
        <v>0</v>
      </c>
      <c r="E1298" s="26">
        <f t="shared" ca="1" si="42"/>
        <v>0</v>
      </c>
      <c r="F1298" s="26">
        <f ca="1">IF(D1298=0,0,SUM($E$713:E1298))</f>
        <v>0</v>
      </c>
    </row>
    <row r="1299" spans="2:6" hidden="1">
      <c r="B1299" s="113">
        <v>586</v>
      </c>
      <c r="C1299" s="139" t="str">
        <f ca="1">IF(ISERROR(OFFSET('HARGA SATUAN'!$C$6,MATCH(B1299,'HARGA SATUAN'!$N$7:$N$1492,0),0)),"",OFFSET('HARGA SATUAN'!$C$6,MATCH(B1299,'HARGA SATUAN'!$N$7:$N$1492,0),0))</f>
        <v/>
      </c>
      <c r="D1299" s="139">
        <f ca="1">SUMIFS(RAB!$F$14:$F$80,RAB!$C$14:$C$80,C1299)</f>
        <v>0</v>
      </c>
      <c r="E1299" s="26">
        <f t="shared" ca="1" si="42"/>
        <v>0</v>
      </c>
      <c r="F1299" s="26">
        <f ca="1">IF(D1299=0,0,SUM($E$713:E1299))</f>
        <v>0</v>
      </c>
    </row>
    <row r="1300" spans="2:6" hidden="1">
      <c r="B1300" s="113">
        <v>587</v>
      </c>
      <c r="C1300" s="139" t="str">
        <f ca="1">IF(ISERROR(OFFSET('HARGA SATUAN'!$C$6,MATCH(B1300,'HARGA SATUAN'!$N$7:$N$1492,0),0)),"",OFFSET('HARGA SATUAN'!$C$6,MATCH(B1300,'HARGA SATUAN'!$N$7:$N$1492,0),0))</f>
        <v/>
      </c>
      <c r="D1300" s="139">
        <f ca="1">SUMIFS(RAB!$F$14:$F$80,RAB!$C$14:$C$80,C1300)</f>
        <v>0</v>
      </c>
      <c r="E1300" s="26">
        <f t="shared" ca="1" si="42"/>
        <v>0</v>
      </c>
      <c r="F1300" s="26">
        <f ca="1">IF(D1300=0,0,SUM($E$713:E1300))</f>
        <v>0</v>
      </c>
    </row>
    <row r="1301" spans="2:6" hidden="1">
      <c r="B1301" s="113">
        <v>588</v>
      </c>
      <c r="C1301" s="139" t="str">
        <f ca="1">IF(ISERROR(OFFSET('HARGA SATUAN'!$C$6,MATCH(B1301,'HARGA SATUAN'!$N$7:$N$1492,0),0)),"",OFFSET('HARGA SATUAN'!$C$6,MATCH(B1301,'HARGA SATUAN'!$N$7:$N$1492,0),0))</f>
        <v/>
      </c>
      <c r="D1301" s="139">
        <f ca="1">SUMIFS(RAB!$F$14:$F$80,RAB!$C$14:$C$80,C1301)</f>
        <v>0</v>
      </c>
      <c r="E1301" s="26">
        <f t="shared" ca="1" si="42"/>
        <v>0</v>
      </c>
      <c r="F1301" s="26">
        <f ca="1">IF(D1301=0,0,SUM($E$713:E1301))</f>
        <v>0</v>
      </c>
    </row>
    <row r="1302" spans="2:6" hidden="1">
      <c r="B1302" s="113">
        <v>589</v>
      </c>
      <c r="C1302" s="139" t="str">
        <f ca="1">IF(ISERROR(OFFSET('HARGA SATUAN'!$C$6,MATCH(B1302,'HARGA SATUAN'!$N$7:$N$1492,0),0)),"",OFFSET('HARGA SATUAN'!$C$6,MATCH(B1302,'HARGA SATUAN'!$N$7:$N$1492,0),0))</f>
        <v/>
      </c>
      <c r="D1302" s="139">
        <f ca="1">SUMIFS(RAB!$F$14:$F$80,RAB!$C$14:$C$80,C1302)</f>
        <v>0</v>
      </c>
      <c r="E1302" s="26">
        <f t="shared" ca="1" si="42"/>
        <v>0</v>
      </c>
      <c r="F1302" s="26">
        <f ca="1">IF(D1302=0,0,SUM($E$713:E1302))</f>
        <v>0</v>
      </c>
    </row>
    <row r="1303" spans="2:6" hidden="1">
      <c r="B1303" s="113">
        <v>590</v>
      </c>
      <c r="C1303" s="139" t="str">
        <f ca="1">IF(ISERROR(OFFSET('HARGA SATUAN'!$C$6,MATCH(B1303,'HARGA SATUAN'!$N$7:$N$1492,0),0)),"",OFFSET('HARGA SATUAN'!$C$6,MATCH(B1303,'HARGA SATUAN'!$N$7:$N$1492,0),0))</f>
        <v/>
      </c>
      <c r="D1303" s="139">
        <f ca="1">SUMIFS(RAB!$F$14:$F$80,RAB!$C$14:$C$80,C1303)</f>
        <v>0</v>
      </c>
      <c r="E1303" s="26">
        <f t="shared" ca="1" si="42"/>
        <v>0</v>
      </c>
      <c r="F1303" s="26">
        <f ca="1">IF(D1303=0,0,SUM($E$713:E1303))</f>
        <v>0</v>
      </c>
    </row>
    <row r="1304" spans="2:6" hidden="1">
      <c r="B1304" s="113">
        <v>591</v>
      </c>
      <c r="C1304" s="139" t="str">
        <f ca="1">IF(ISERROR(OFFSET('HARGA SATUAN'!$C$6,MATCH(B1304,'HARGA SATUAN'!$N$7:$N$1492,0),0)),"",OFFSET('HARGA SATUAN'!$C$6,MATCH(B1304,'HARGA SATUAN'!$N$7:$N$1492,0),0))</f>
        <v/>
      </c>
      <c r="D1304" s="139">
        <f ca="1">SUMIFS(RAB!$F$14:$F$80,RAB!$C$14:$C$80,C1304)</f>
        <v>0</v>
      </c>
      <c r="E1304" s="26">
        <f t="shared" ca="1" si="42"/>
        <v>0</v>
      </c>
      <c r="F1304" s="26">
        <f ca="1">IF(D1304=0,0,SUM($E$713:E1304))</f>
        <v>0</v>
      </c>
    </row>
    <row r="1305" spans="2:6" hidden="1">
      <c r="B1305" s="113">
        <v>592</v>
      </c>
      <c r="C1305" s="139" t="str">
        <f ca="1">IF(ISERROR(OFFSET('HARGA SATUAN'!$C$6,MATCH(B1305,'HARGA SATUAN'!$N$7:$N$1492,0),0)),"",OFFSET('HARGA SATUAN'!$C$6,MATCH(B1305,'HARGA SATUAN'!$N$7:$N$1492,0),0))</f>
        <v/>
      </c>
      <c r="D1305" s="139">
        <f ca="1">SUMIFS(RAB!$F$14:$F$80,RAB!$C$14:$C$80,C1305)</f>
        <v>0</v>
      </c>
      <c r="E1305" s="26">
        <f t="shared" ca="1" si="42"/>
        <v>0</v>
      </c>
      <c r="F1305" s="26">
        <f ca="1">IF(D1305=0,0,SUM($E$713:E1305))</f>
        <v>0</v>
      </c>
    </row>
    <row r="1306" spans="2:6" hidden="1">
      <c r="B1306" s="113">
        <v>593</v>
      </c>
      <c r="C1306" s="139" t="str">
        <f ca="1">IF(ISERROR(OFFSET('HARGA SATUAN'!$C$6,MATCH(B1306,'HARGA SATUAN'!$N$7:$N$1492,0),0)),"",OFFSET('HARGA SATUAN'!$C$6,MATCH(B1306,'HARGA SATUAN'!$N$7:$N$1492,0),0))</f>
        <v/>
      </c>
      <c r="D1306" s="139">
        <f ca="1">SUMIFS(RAB!$F$14:$F$80,RAB!$C$14:$C$80,C1306)</f>
        <v>0</v>
      </c>
      <c r="E1306" s="26">
        <f t="shared" ca="1" si="42"/>
        <v>0</v>
      </c>
      <c r="F1306" s="26">
        <f ca="1">IF(D1306=0,0,SUM($E$713:E1306))</f>
        <v>0</v>
      </c>
    </row>
    <row r="1307" spans="2:6" hidden="1">
      <c r="B1307" s="113">
        <v>594</v>
      </c>
      <c r="C1307" s="139" t="str">
        <f ca="1">IF(ISERROR(OFFSET('HARGA SATUAN'!$C$6,MATCH(B1307,'HARGA SATUAN'!$N$7:$N$1492,0),0)),"",OFFSET('HARGA SATUAN'!$C$6,MATCH(B1307,'HARGA SATUAN'!$N$7:$N$1492,0),0))</f>
        <v/>
      </c>
      <c r="D1307" s="139">
        <f ca="1">SUMIFS(RAB!$F$14:$F$80,RAB!$C$14:$C$80,C1307)</f>
        <v>0</v>
      </c>
      <c r="E1307" s="26">
        <f t="shared" ca="1" si="42"/>
        <v>0</v>
      </c>
      <c r="F1307" s="26">
        <f ca="1">IF(D1307=0,0,SUM($E$713:E1307))</f>
        <v>0</v>
      </c>
    </row>
    <row r="1308" spans="2:6" hidden="1">
      <c r="B1308" s="113">
        <v>595</v>
      </c>
      <c r="C1308" s="139" t="str">
        <f ca="1">IF(ISERROR(OFFSET('HARGA SATUAN'!$C$6,MATCH(B1308,'HARGA SATUAN'!$N$7:$N$1492,0),0)),"",OFFSET('HARGA SATUAN'!$C$6,MATCH(B1308,'HARGA SATUAN'!$N$7:$N$1492,0),0))</f>
        <v/>
      </c>
      <c r="D1308" s="139">
        <f ca="1">SUMIFS(RAB!$F$14:$F$80,RAB!$C$14:$C$80,C1308)</f>
        <v>0</v>
      </c>
      <c r="E1308" s="26">
        <f t="shared" ca="1" si="42"/>
        <v>0</v>
      </c>
      <c r="F1308" s="26">
        <f ca="1">IF(D1308=0,0,SUM($E$713:E1308))</f>
        <v>0</v>
      </c>
    </row>
    <row r="1309" spans="2:6" hidden="1">
      <c r="B1309" s="113">
        <v>596</v>
      </c>
      <c r="C1309" s="139" t="str">
        <f ca="1">IF(ISERROR(OFFSET('HARGA SATUAN'!$C$6,MATCH(B1309,'HARGA SATUAN'!$N$7:$N$1492,0),0)),"",OFFSET('HARGA SATUAN'!$C$6,MATCH(B1309,'HARGA SATUAN'!$N$7:$N$1492,0),0))</f>
        <v/>
      </c>
      <c r="D1309" s="139">
        <f ca="1">SUMIFS(RAB!$F$14:$F$80,RAB!$C$14:$C$80,C1309)</f>
        <v>0</v>
      </c>
      <c r="E1309" s="26">
        <f t="shared" ca="1" si="42"/>
        <v>0</v>
      </c>
      <c r="F1309" s="26">
        <f ca="1">IF(D1309=0,0,SUM($E$713:E1309))</f>
        <v>0</v>
      </c>
    </row>
    <row r="1310" spans="2:6" hidden="1">
      <c r="B1310" s="113">
        <v>597</v>
      </c>
      <c r="C1310" s="139" t="str">
        <f ca="1">IF(ISERROR(OFFSET('HARGA SATUAN'!$C$6,MATCH(B1310,'HARGA SATUAN'!$N$7:$N$1492,0),0)),"",OFFSET('HARGA SATUAN'!$C$6,MATCH(B1310,'HARGA SATUAN'!$N$7:$N$1492,0),0))</f>
        <v/>
      </c>
      <c r="D1310" s="139">
        <f ca="1">SUMIFS(RAB!$F$14:$F$80,RAB!$C$14:$C$80,C1310)</f>
        <v>0</v>
      </c>
      <c r="E1310" s="26">
        <f t="shared" ca="1" si="42"/>
        <v>0</v>
      </c>
      <c r="F1310" s="26">
        <f ca="1">IF(D1310=0,0,SUM($E$713:E1310))</f>
        <v>0</v>
      </c>
    </row>
    <row r="1311" spans="2:6" hidden="1">
      <c r="B1311" s="113">
        <v>598</v>
      </c>
      <c r="C1311" s="139" t="str">
        <f ca="1">IF(ISERROR(OFFSET('HARGA SATUAN'!$C$6,MATCH(B1311,'HARGA SATUAN'!$N$7:$N$1492,0),0)),"",OFFSET('HARGA SATUAN'!$C$6,MATCH(B1311,'HARGA SATUAN'!$N$7:$N$1492,0),0))</f>
        <v/>
      </c>
      <c r="D1311" s="139">
        <f ca="1">SUMIFS(RAB!$F$14:$F$80,RAB!$C$14:$C$80,C1311)</f>
        <v>0</v>
      </c>
      <c r="E1311" s="26">
        <f t="shared" ca="1" si="42"/>
        <v>0</v>
      </c>
      <c r="F1311" s="26">
        <f ca="1">IF(D1311=0,0,SUM($E$713:E1311))</f>
        <v>0</v>
      </c>
    </row>
    <row r="1312" spans="2:6" hidden="1">
      <c r="B1312" s="113">
        <v>599</v>
      </c>
      <c r="C1312" s="139" t="str">
        <f ca="1">IF(ISERROR(OFFSET('HARGA SATUAN'!$C$6,MATCH(B1312,'HARGA SATUAN'!$N$7:$N$1492,0),0)),"",OFFSET('HARGA SATUAN'!$C$6,MATCH(B1312,'HARGA SATUAN'!$N$7:$N$1492,0),0))</f>
        <v/>
      </c>
      <c r="D1312" s="139">
        <f ca="1">SUMIFS(RAB!$F$14:$F$80,RAB!$C$14:$C$80,C1312)</f>
        <v>0</v>
      </c>
      <c r="E1312" s="26">
        <f t="shared" ca="1" si="42"/>
        <v>0</v>
      </c>
      <c r="F1312" s="26">
        <f ca="1">IF(D1312=0,0,SUM($E$713:E1312))</f>
        <v>0</v>
      </c>
    </row>
    <row r="1313" spans="2:6" hidden="1">
      <c r="B1313" s="113">
        <v>600</v>
      </c>
      <c r="C1313" s="139" t="str">
        <f ca="1">IF(ISERROR(OFFSET('HARGA SATUAN'!$C$6,MATCH(B1313,'HARGA SATUAN'!$N$7:$N$1492,0),0)),"",OFFSET('HARGA SATUAN'!$C$6,MATCH(B1313,'HARGA SATUAN'!$N$7:$N$1492,0),0))</f>
        <v/>
      </c>
      <c r="D1313" s="139">
        <f ca="1">SUMIFS(RAB!$F$14:$F$80,RAB!$C$14:$C$80,C1313)</f>
        <v>0</v>
      </c>
      <c r="E1313" s="26">
        <f t="shared" ca="1" si="42"/>
        <v>0</v>
      </c>
      <c r="F1313" s="26">
        <f ca="1">IF(D1313=0,0,SUM($E$713:E1313))</f>
        <v>0</v>
      </c>
    </row>
    <row r="1314" spans="2:6" hidden="1">
      <c r="B1314" s="113">
        <v>601</v>
      </c>
      <c r="C1314" s="139" t="str">
        <f ca="1">IF(ISERROR(OFFSET('HARGA SATUAN'!$C$6,MATCH(B1314,'HARGA SATUAN'!$N$7:$N$1492,0),0)),"",OFFSET('HARGA SATUAN'!$C$6,MATCH(B1314,'HARGA SATUAN'!$N$7:$N$1492,0),0))</f>
        <v/>
      </c>
      <c r="D1314" s="139">
        <f ca="1">SUMIFS(RAB!$F$14:$F$80,RAB!$C$14:$C$80,C1314)</f>
        <v>0</v>
      </c>
      <c r="E1314" s="26">
        <f t="shared" ca="1" si="42"/>
        <v>0</v>
      </c>
      <c r="F1314" s="26">
        <f ca="1">IF(D1314=0,0,SUM($E$713:E1314))</f>
        <v>0</v>
      </c>
    </row>
    <row r="1315" spans="2:6" hidden="1">
      <c r="B1315" s="113">
        <v>602</v>
      </c>
      <c r="C1315" s="139" t="str">
        <f ca="1">IF(ISERROR(OFFSET('HARGA SATUAN'!$C$6,MATCH(B1315,'HARGA SATUAN'!$N$7:$N$1492,0),0)),"",OFFSET('HARGA SATUAN'!$C$6,MATCH(B1315,'HARGA SATUAN'!$N$7:$N$1492,0),0))</f>
        <v/>
      </c>
      <c r="D1315" s="139">
        <f ca="1">SUMIFS(RAB!$F$14:$F$80,RAB!$C$14:$C$80,C1315)</f>
        <v>0</v>
      </c>
      <c r="E1315" s="26">
        <f t="shared" ca="1" si="42"/>
        <v>0</v>
      </c>
      <c r="F1315" s="26">
        <f ca="1">IF(D1315=0,0,SUM($E$713:E1315))</f>
        <v>0</v>
      </c>
    </row>
    <row r="1316" spans="2:6" hidden="1">
      <c r="B1316" s="113">
        <v>603</v>
      </c>
      <c r="C1316" s="139" t="str">
        <f ca="1">IF(ISERROR(OFFSET('HARGA SATUAN'!$C$6,MATCH(B1316,'HARGA SATUAN'!$N$7:$N$1492,0),0)),"",OFFSET('HARGA SATUAN'!$C$6,MATCH(B1316,'HARGA SATUAN'!$N$7:$N$1492,0),0))</f>
        <v/>
      </c>
      <c r="D1316" s="139">
        <f ca="1">SUMIFS(RAB!$F$14:$F$80,RAB!$C$14:$C$80,C1316)</f>
        <v>0</v>
      </c>
      <c r="E1316" s="26">
        <f t="shared" ca="1" si="42"/>
        <v>0</v>
      </c>
      <c r="F1316" s="26">
        <f ca="1">IF(D1316=0,0,SUM($E$713:E1316))</f>
        <v>0</v>
      </c>
    </row>
    <row r="1317" spans="2:6" hidden="1">
      <c r="B1317" s="113">
        <v>604</v>
      </c>
      <c r="C1317" s="139" t="str">
        <f ca="1">IF(ISERROR(OFFSET('HARGA SATUAN'!$C$6,MATCH(B1317,'HARGA SATUAN'!$N$7:$N$1492,0),0)),"",OFFSET('HARGA SATUAN'!$C$6,MATCH(B1317,'HARGA SATUAN'!$N$7:$N$1492,0),0))</f>
        <v/>
      </c>
      <c r="D1317" s="139">
        <f ca="1">SUMIFS(RAB!$F$14:$F$80,RAB!$C$14:$C$80,C1317)</f>
        <v>0</v>
      </c>
      <c r="E1317" s="26">
        <f t="shared" ca="1" si="42"/>
        <v>0</v>
      </c>
      <c r="F1317" s="26">
        <f ca="1">IF(D1317=0,0,SUM($E$713:E1317))</f>
        <v>0</v>
      </c>
    </row>
    <row r="1318" spans="2:6" hidden="1">
      <c r="B1318" s="113">
        <v>605</v>
      </c>
      <c r="C1318" s="139" t="str">
        <f ca="1">IF(ISERROR(OFFSET('HARGA SATUAN'!$C$6,MATCH(B1318,'HARGA SATUAN'!$N$7:$N$1492,0),0)),"",OFFSET('HARGA SATUAN'!$C$6,MATCH(B1318,'HARGA SATUAN'!$N$7:$N$1492,0),0))</f>
        <v/>
      </c>
      <c r="D1318" s="139">
        <f ca="1">SUMIFS(RAB!$F$14:$F$80,RAB!$C$14:$C$80,C1318)</f>
        <v>0</v>
      </c>
      <c r="E1318" s="26">
        <f t="shared" ca="1" si="42"/>
        <v>0</v>
      </c>
      <c r="F1318" s="26">
        <f ca="1">IF(D1318=0,0,SUM($E$713:E1318))</f>
        <v>0</v>
      </c>
    </row>
    <row r="1319" spans="2:6" hidden="1">
      <c r="B1319" s="113">
        <v>606</v>
      </c>
      <c r="C1319" s="139" t="str">
        <f ca="1">IF(ISERROR(OFFSET('HARGA SATUAN'!$C$6,MATCH(B1319,'HARGA SATUAN'!$N$7:$N$1492,0),0)),"",OFFSET('HARGA SATUAN'!$C$6,MATCH(B1319,'HARGA SATUAN'!$N$7:$N$1492,0),0))</f>
        <v/>
      </c>
      <c r="D1319" s="139">
        <f ca="1">SUMIFS(RAB!$F$14:$F$80,RAB!$C$14:$C$80,C1319)</f>
        <v>0</v>
      </c>
      <c r="E1319" s="26">
        <f t="shared" ca="1" si="42"/>
        <v>0</v>
      </c>
      <c r="F1319" s="26">
        <f ca="1">IF(D1319=0,0,SUM($E$713:E1319))</f>
        <v>0</v>
      </c>
    </row>
    <row r="1320" spans="2:6" hidden="1">
      <c r="B1320" s="113">
        <v>607</v>
      </c>
      <c r="C1320" s="139" t="str">
        <f ca="1">IF(ISERROR(OFFSET('HARGA SATUAN'!$C$6,MATCH(B1320,'HARGA SATUAN'!$N$7:$N$1492,0),0)),"",OFFSET('HARGA SATUAN'!$C$6,MATCH(B1320,'HARGA SATUAN'!$N$7:$N$1492,0),0))</f>
        <v/>
      </c>
      <c r="D1320" s="139">
        <f ca="1">SUMIFS(RAB!$F$14:$F$80,RAB!$C$14:$C$80,C1320)</f>
        <v>0</v>
      </c>
      <c r="E1320" s="26">
        <f t="shared" ca="1" si="42"/>
        <v>0</v>
      </c>
      <c r="F1320" s="26">
        <f ca="1">IF(D1320=0,0,SUM($E$713:E1320))</f>
        <v>0</v>
      </c>
    </row>
    <row r="1321" spans="2:6" hidden="1"/>
  </sheetData>
  <sheetProtection sort="0" autoFilter="0"/>
  <protectedRanges>
    <protectedRange sqref="C12:C711" name="Range1"/>
  </protectedRanges>
  <mergeCells count="11">
    <mergeCell ref="K7:L9"/>
    <mergeCell ref="H7:H9"/>
    <mergeCell ref="I7:I9"/>
    <mergeCell ref="J7:J9"/>
    <mergeCell ref="B4:H4"/>
    <mergeCell ref="B7:B9"/>
    <mergeCell ref="C7:C9"/>
    <mergeCell ref="D7:D9"/>
    <mergeCell ref="E7:E9"/>
    <mergeCell ref="F7:F9"/>
    <mergeCell ref="G7:G9"/>
  </mergeCells>
  <conditionalFormatting sqref="A1:K7">
    <cfRule type="cellIs" dxfId="51" priority="5" operator="equal">
      <formula>0</formula>
    </cfRule>
  </conditionalFormatting>
  <conditionalFormatting sqref="A10:L65536">
    <cfRule type="cellIs" dxfId="50" priority="1" operator="equal">
      <formula>0</formula>
    </cfRule>
  </conditionalFormatting>
  <conditionalFormatting sqref="C12:C711">
    <cfRule type="cellIs" dxfId="49" priority="66" stopIfTrue="1" operator="equal">
      <formula>0</formula>
    </cfRule>
  </conditionalFormatting>
  <conditionalFormatting sqref="E712:E65536">
    <cfRule type="cellIs" dxfId="48" priority="16" stopIfTrue="1" operator="equal">
      <formula>0</formula>
    </cfRule>
  </conditionalFormatting>
  <conditionalFormatting sqref="G1:G11 E6:E11 E1:E3 H7 H10:H11 F10:F711 G712:G65536">
    <cfRule type="cellIs" dxfId="47" priority="69" stopIfTrue="1" operator="equal">
      <formula>0</formula>
    </cfRule>
  </conditionalFormatting>
  <conditionalFormatting sqref="G12:H711">
    <cfRule type="cellIs" dxfId="46" priority="12" stopIfTrue="1" operator="equal">
      <formula>0</formula>
    </cfRule>
  </conditionalFormatting>
  <conditionalFormatting sqref="I7:K7">
    <cfRule type="cellIs" dxfId="45" priority="4" stopIfTrue="1" operator="equal">
      <formula>0</formula>
    </cfRule>
  </conditionalFormatting>
  <conditionalFormatting sqref="I10:L711">
    <cfRule type="cellIs" dxfId="44" priority="2" stopIfTrue="1" operator="equal">
      <formula>0</formula>
    </cfRule>
  </conditionalFormatting>
  <conditionalFormatting sqref="L1:L6">
    <cfRule type="cellIs" dxfId="43" priority="10" operator="equal">
      <formula>0</formula>
    </cfRule>
  </conditionalFormatting>
  <conditionalFormatting sqref="M1:IV1048576 A8:G9">
    <cfRule type="cellIs" dxfId="42" priority="68" operator="equal">
      <formula>0</formula>
    </cfRule>
  </conditionalFormatting>
  <dataValidations count="1">
    <dataValidation allowBlank="1" showInputMessage="1" showErrorMessage="1" errorTitle="PERINGATAN !!!" error="MDU / UPAH SALAH BOZ...." sqref="H7:K7 H10:L711" xr:uid="{00000000-0002-0000-0800-000000000000}"/>
  </dataValidations>
  <printOptions horizontalCentered="1"/>
  <pageMargins left="0.27559055118110237" right="0.3" top="0.31496062992125984" bottom="0.59055118110236227" header="0.31496062992125984" footer="0.31496062992125984"/>
  <pageSetup paperSize="9" scale="91" fitToHeight="12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1" tint="0.249977111117893"/>
    <pageSetUpPr fitToPage="1"/>
  </sheetPr>
  <dimension ref="A1:U94"/>
  <sheetViews>
    <sheetView showGridLines="0" zoomScale="85" zoomScaleNormal="85" workbookViewId="0">
      <pane xSplit="2" ySplit="13" topLeftCell="C14" activePane="bottomRight" state="frozen"/>
      <selection activeCell="D209" sqref="D209"/>
      <selection pane="topRight" activeCell="D209" sqref="D209"/>
      <selection pane="bottomLeft" activeCell="D209" sqref="D209"/>
      <selection pane="bottomRight" activeCell="D209" sqref="D209"/>
    </sheetView>
  </sheetViews>
  <sheetFormatPr defaultRowHeight="15"/>
  <cols>
    <col min="1" max="1" width="5.28515625" style="30" customWidth="1"/>
    <col min="2" max="2" width="5.140625" style="24" customWidth="1"/>
    <col min="3" max="3" width="45.7109375" style="72" customWidth="1"/>
    <col min="4" max="4" width="8.7109375" style="72" customWidth="1"/>
    <col min="5" max="5" width="11.7109375" style="26" customWidth="1"/>
    <col min="6" max="6" width="7.7109375" style="26" customWidth="1"/>
    <col min="7" max="7" width="12.7109375" style="26" customWidth="1"/>
    <col min="8" max="9" width="16.7109375" style="27" customWidth="1"/>
    <col min="10" max="11" width="16.7109375" style="28" customWidth="1"/>
    <col min="12" max="12" width="3.7109375" style="29" customWidth="1"/>
    <col min="13" max="13" width="6.5703125" style="23" customWidth="1"/>
    <col min="14" max="14" width="7.28515625" style="23" customWidth="1"/>
    <col min="15" max="16" width="12.7109375" style="23" customWidth="1"/>
    <col min="17" max="17" width="2.42578125" style="23" customWidth="1"/>
    <col min="18" max="20" width="10.85546875" style="23" customWidth="1"/>
    <col min="21" max="16384" width="9.140625" style="23"/>
  </cols>
  <sheetData>
    <row r="1" spans="1:21">
      <c r="C1" s="98" t="str">
        <f>RAB!C1</f>
        <v>PT. PLN ( PERSERO )</v>
      </c>
      <c r="D1" s="25"/>
      <c r="T1" s="30"/>
    </row>
    <row r="2" spans="1:21">
      <c r="C2" s="98" t="str">
        <f>RAB!C2</f>
        <v>UNIT INDUK DISTRIBUSI JAWA TENGAH &amp; DI YOGYAKARTA</v>
      </c>
      <c r="D2" s="25"/>
      <c r="S2" s="73"/>
      <c r="T2" s="82"/>
    </row>
    <row r="3" spans="1:21">
      <c r="C3" s="98" t="str">
        <f>RAB!C3</f>
        <v>UP3 DEMAK</v>
      </c>
      <c r="D3" s="25"/>
      <c r="M3" s="83"/>
      <c r="N3" s="83"/>
      <c r="O3" s="83"/>
      <c r="P3" s="83"/>
      <c r="S3" s="73"/>
      <c r="T3" s="82"/>
    </row>
    <row r="4" spans="1:21" ht="15.75" customHeight="1">
      <c r="B4" s="528" t="s">
        <v>1127</v>
      </c>
      <c r="C4" s="528"/>
      <c r="D4" s="528"/>
      <c r="E4" s="528"/>
      <c r="F4" s="528"/>
      <c r="G4" s="528"/>
      <c r="H4" s="528"/>
      <c r="I4" s="528"/>
      <c r="J4" s="528"/>
      <c r="K4" s="528"/>
      <c r="S4" s="73"/>
      <c r="T4" s="73"/>
    </row>
    <row r="5" spans="1:21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S5" s="73"/>
      <c r="T5" s="73"/>
    </row>
    <row r="6" spans="1:21">
      <c r="C6" s="31"/>
      <c r="D6" s="25"/>
      <c r="E6" s="106" t="s">
        <v>1037</v>
      </c>
      <c r="F6" s="144" t="s">
        <v>9</v>
      </c>
      <c r="G6" s="521" t="str">
        <f>RAB!G6</f>
        <v>RACHMAT SARWONO</v>
      </c>
      <c r="H6" s="521"/>
      <c r="I6" s="521"/>
      <c r="J6" s="521"/>
      <c r="K6" s="521"/>
      <c r="S6" s="73"/>
      <c r="T6" s="82"/>
      <c r="U6" s="73"/>
    </row>
    <row r="7" spans="1:21">
      <c r="C7" s="31"/>
      <c r="D7" s="25"/>
      <c r="E7" s="106" t="s">
        <v>1038</v>
      </c>
      <c r="F7" s="144" t="s">
        <v>9</v>
      </c>
      <c r="G7" s="106" t="str">
        <f>RAB!G7</f>
        <v>DS PURWOSARI, KEC SAYUNG</v>
      </c>
      <c r="H7" s="107"/>
      <c r="S7" s="73"/>
      <c r="T7" s="82"/>
      <c r="U7" s="73"/>
    </row>
    <row r="8" spans="1:21">
      <c r="C8" s="31"/>
      <c r="D8" s="25"/>
      <c r="E8" s="106" t="s">
        <v>1039</v>
      </c>
      <c r="F8" s="144" t="s">
        <v>9</v>
      </c>
      <c r="G8" s="106" t="str">
        <f>RAB!G8</f>
        <v>UP3 DEMAK</v>
      </c>
      <c r="H8" s="107"/>
      <c r="S8" s="73"/>
      <c r="T8" s="82"/>
      <c r="U8" s="73"/>
    </row>
    <row r="9" spans="1:21">
      <c r="C9" s="31"/>
      <c r="D9" s="25"/>
      <c r="E9" s="106" t="s">
        <v>1040</v>
      </c>
      <c r="F9" s="144" t="s">
        <v>9</v>
      </c>
      <c r="G9" s="106" t="str">
        <f>RAB!G9</f>
        <v>SAR 2023</v>
      </c>
      <c r="H9" s="107"/>
      <c r="S9" s="73"/>
      <c r="T9" s="82"/>
      <c r="U9" s="73"/>
    </row>
    <row r="10" spans="1:21" ht="15.75" thickBot="1">
      <c r="C10" s="25"/>
      <c r="D10" s="25"/>
      <c r="S10" s="73"/>
      <c r="T10" s="73"/>
    </row>
    <row r="11" spans="1:21" ht="15.75" customHeight="1">
      <c r="B11" s="529" t="s">
        <v>0</v>
      </c>
      <c r="C11" s="531" t="s">
        <v>1</v>
      </c>
      <c r="D11" s="534" t="s">
        <v>42</v>
      </c>
      <c r="E11" s="534" t="s">
        <v>43</v>
      </c>
      <c r="F11" s="534" t="s">
        <v>2</v>
      </c>
      <c r="G11" s="535" t="s">
        <v>41</v>
      </c>
      <c r="H11" s="534" t="s">
        <v>3</v>
      </c>
      <c r="I11" s="534"/>
      <c r="J11" s="534"/>
      <c r="K11" s="538"/>
      <c r="M11" s="33"/>
      <c r="N11" s="33"/>
      <c r="O11" s="33"/>
      <c r="P11" s="33"/>
      <c r="R11" s="34"/>
      <c r="S11" s="74"/>
      <c r="T11" s="74"/>
    </row>
    <row r="12" spans="1:21" ht="15" customHeight="1">
      <c r="B12" s="530"/>
      <c r="C12" s="532"/>
      <c r="D12" s="524"/>
      <c r="E12" s="524"/>
      <c r="F12" s="524"/>
      <c r="G12" s="536"/>
      <c r="H12" s="526" t="s">
        <v>46</v>
      </c>
      <c r="I12" s="526" t="s">
        <v>5</v>
      </c>
      <c r="J12" s="524" t="s">
        <v>47</v>
      </c>
      <c r="K12" s="525" t="s">
        <v>4</v>
      </c>
      <c r="M12" s="33"/>
      <c r="N12" s="33"/>
      <c r="O12" s="33"/>
      <c r="P12" s="33"/>
      <c r="R12" s="34"/>
      <c r="S12" s="34"/>
      <c r="T12" s="34"/>
    </row>
    <row r="13" spans="1:21" ht="15" customHeight="1">
      <c r="B13" s="530"/>
      <c r="C13" s="533"/>
      <c r="D13" s="524"/>
      <c r="E13" s="524"/>
      <c r="F13" s="524"/>
      <c r="G13" s="537"/>
      <c r="H13" s="527"/>
      <c r="I13" s="527"/>
      <c r="J13" s="524"/>
      <c r="K13" s="525"/>
      <c r="M13" s="33"/>
      <c r="N13" s="35"/>
      <c r="O13" s="35"/>
      <c r="P13" s="35"/>
      <c r="R13" s="34"/>
      <c r="S13" s="34"/>
      <c r="T13" s="34"/>
    </row>
    <row r="14" spans="1:21" s="36" customFormat="1" ht="15.75" customHeight="1">
      <c r="A14" s="30"/>
      <c r="B14" s="37"/>
      <c r="C14" s="38"/>
      <c r="D14" s="39"/>
      <c r="E14" s="40"/>
      <c r="F14" s="41"/>
      <c r="G14" s="41" t="str">
        <f ca="1">IF(ISERROR(OFFSET('HARGA SATUAN'!$I$6,MATCH(C14,'HARGA SATUAN'!$C$7:$C$1492,0),0)),"",OFFSET('HARGA SATUAN'!$I$6,MATCH(C14,'HARGA SATUAN'!$C$7:$C$1492,0),0))</f>
        <v/>
      </c>
      <c r="H14" s="42">
        <f>IF(OR(D14="MDU",D14="MDU-KD"),G14*F14,0)</f>
        <v>0</v>
      </c>
      <c r="I14" s="42">
        <f>IF(D14="HDW",G14*F14,0)</f>
        <v>0</v>
      </c>
      <c r="J14" s="42">
        <f>IF(D14="JASA",G14*F14,0)</f>
        <v>0</v>
      </c>
      <c r="K14" s="43">
        <f t="shared" ref="K14:K23" si="0">SUM(H14:J14)</f>
        <v>0</v>
      </c>
      <c r="L14" s="44"/>
      <c r="R14" s="45"/>
      <c r="S14" s="45"/>
      <c r="T14" s="45"/>
    </row>
    <row r="15" spans="1:21" s="47" customFormat="1">
      <c r="A15" s="30"/>
      <c r="B15" s="75" t="s">
        <v>1035</v>
      </c>
      <c r="C15" s="76" t="s">
        <v>1128</v>
      </c>
      <c r="D15" s="39"/>
      <c r="E15" s="40"/>
      <c r="F15" s="79"/>
      <c r="G15" s="41" t="str">
        <f ca="1">IF(ISERROR(OFFSET('HARGA SATUAN'!$I$6,MATCH(C15,'HARGA SATUAN'!$C$7:$C$1492,0),0)),"",OFFSET('HARGA SATUAN'!$I$6,MATCH(C15,'HARGA SATUAN'!$C$7:$C$1492,0),0))</f>
        <v/>
      </c>
      <c r="H15" s="42">
        <f t="shared" ref="H15:H23" si="1">IF(OR(D15="MDU",D15="MDU-KD"),G15*F15,0)</f>
        <v>0</v>
      </c>
      <c r="I15" s="42">
        <f t="shared" ref="I15:I23" si="2">IF(D15="HDW",G15*F15,0)</f>
        <v>0</v>
      </c>
      <c r="J15" s="42">
        <f t="shared" ref="J15:J23" si="3">IF(D15="JASA",G15*F15,0)</f>
        <v>0</v>
      </c>
      <c r="K15" s="43">
        <f t="shared" si="0"/>
        <v>0</v>
      </c>
      <c r="L15" s="46"/>
      <c r="Q15" s="36"/>
      <c r="R15" s="45"/>
      <c r="S15" s="45"/>
      <c r="T15" s="45"/>
    </row>
    <row r="16" spans="1:21" s="47" customFormat="1">
      <c r="A16" s="30">
        <v>1</v>
      </c>
      <c r="B16" s="100">
        <f ca="1">IF(C16="","",A16)</f>
        <v>1</v>
      </c>
      <c r="C16" s="109" t="str">
        <f t="shared" ref="C16:C35" ca="1" si="4">IF(ISERROR(OFFSET($C$56,MATCH(A16,$F$57:$F$76,0),0)),"",OFFSET($C$56,MATCH(A16,$F$57:$F$76,0),0))</f>
        <v>Tiang Beton 9M-200 daN+E</v>
      </c>
      <c r="D16" s="101" t="str">
        <f ca="1">IF(ISERROR(OFFSET('HARGA SATUAN'!$D$6,MATCH(C16,'HARGA SATUAN'!$C$7:$C$1492,0),0)),"",OFFSET('HARGA SATUAN'!$D$6,MATCH(C16,'HARGA SATUAN'!$C$7:$C$1492,0),0))</f>
        <v>HDW</v>
      </c>
      <c r="E16" s="101" t="str">
        <f ca="1">IF(B16="+","Unit",IF(ISERROR(OFFSET('HARGA SATUAN'!$E$6,MATCH(C16,'HARGA SATUAN'!$C$7:$C$1492,0),0)),"",OFFSET('HARGA SATUAN'!$E$6,MATCH(C16,'HARGA SATUAN'!$C$7:$C$1492,0),0)))</f>
        <v>Btg</v>
      </c>
      <c r="F16" s="101">
        <f t="shared" ref="F16:F36" ca="1" si="5">IF(ISERROR(OFFSET($D$56,MATCH(A16,$F$57:$F$76,0),0)),"",OFFSET($D$56,MATCH(A16,$F$57:$F$76,0),0))</f>
        <v>1</v>
      </c>
      <c r="G16" s="41">
        <f ca="1">IF(ISERROR(OFFSET('HARGA SATUAN'!$I$6,MATCH(C16,'HARGA SATUAN'!$C$7:$C$1492,0),0)),"",OFFSET('HARGA SATUAN'!$I$6,MATCH(C16,'HARGA SATUAN'!$C$7:$C$1492,0),0))</f>
        <v>3382600</v>
      </c>
      <c r="H16" s="42">
        <f t="shared" ca="1" si="1"/>
        <v>0</v>
      </c>
      <c r="I16" s="42">
        <f t="shared" ca="1" si="2"/>
        <v>3382600</v>
      </c>
      <c r="J16" s="42">
        <f t="shared" ca="1" si="3"/>
        <v>0</v>
      </c>
      <c r="K16" s="43">
        <f t="shared" ca="1" si="0"/>
        <v>3382600</v>
      </c>
      <c r="L16" s="46"/>
      <c r="Q16" s="36"/>
      <c r="R16" s="45"/>
      <c r="S16" s="45"/>
      <c r="T16" s="45"/>
    </row>
    <row r="17" spans="1:20" s="47" customFormat="1">
      <c r="A17" s="30">
        <v>2</v>
      </c>
      <c r="B17" s="100" t="str">
        <f t="shared" ref="B17:B23" ca="1" si="6">IF(C17="","",A17)</f>
        <v/>
      </c>
      <c r="C17" s="109" t="str">
        <f t="shared" ca="1" si="4"/>
        <v/>
      </c>
      <c r="D17" s="101" t="str">
        <f ca="1">IF(ISERROR(OFFSET('HARGA SATUAN'!$D$6,MATCH(C17,'HARGA SATUAN'!$C$7:$C$1492,0),0)),"",OFFSET('HARGA SATUAN'!$D$6,MATCH(C17,'HARGA SATUAN'!$C$7:$C$1492,0),0))</f>
        <v/>
      </c>
      <c r="E17" s="101">
        <f ca="1">IF(B17="+","Unit",IF(ISERROR(OFFSET('HARGA SATUAN'!$E$6,MATCH(C17,'HARGA SATUAN'!$C$7:$C$1492,0),0)),"",OFFSET('HARGA SATUAN'!$E$6,MATCH(C17,'HARGA SATUAN'!$C$7:$C$1492,0),0)))</f>
        <v>0</v>
      </c>
      <c r="F17" s="101" t="str">
        <f t="shared" ca="1" si="5"/>
        <v/>
      </c>
      <c r="G17" s="41">
        <f ca="1">IF(ISERROR(OFFSET('HARGA SATUAN'!$I$6,MATCH(C17,'HARGA SATUAN'!$C$7:$C$1492,0),0)),"",OFFSET('HARGA SATUAN'!$I$6,MATCH(C17,'HARGA SATUAN'!$C$7:$C$1492,0),0))</f>
        <v>0</v>
      </c>
      <c r="H17" s="42">
        <f t="shared" ca="1" si="1"/>
        <v>0</v>
      </c>
      <c r="I17" s="42">
        <f t="shared" ca="1" si="2"/>
        <v>0</v>
      </c>
      <c r="J17" s="42">
        <f t="shared" ca="1" si="3"/>
        <v>0</v>
      </c>
      <c r="K17" s="43">
        <f t="shared" ca="1" si="0"/>
        <v>0</v>
      </c>
      <c r="L17" s="46"/>
      <c r="Q17" s="36"/>
      <c r="R17" s="45"/>
      <c r="S17" s="45"/>
      <c r="T17" s="45"/>
    </row>
    <row r="18" spans="1:20" s="47" customFormat="1">
      <c r="A18" s="30">
        <v>3</v>
      </c>
      <c r="B18" s="100" t="str">
        <f t="shared" ca="1" si="6"/>
        <v/>
      </c>
      <c r="C18" s="109" t="str">
        <f t="shared" ca="1" si="4"/>
        <v/>
      </c>
      <c r="D18" s="101" t="str">
        <f ca="1">IF(ISERROR(OFFSET('HARGA SATUAN'!$D$6,MATCH(C18,'HARGA SATUAN'!$C$7:$C$1492,0),0)),"",OFFSET('HARGA SATUAN'!$D$6,MATCH(C18,'HARGA SATUAN'!$C$7:$C$1492,0),0))</f>
        <v/>
      </c>
      <c r="E18" s="101">
        <f ca="1">IF(B18="+","Unit",IF(ISERROR(OFFSET('HARGA SATUAN'!$E$6,MATCH(C18,'HARGA SATUAN'!$C$7:$C$1492,0),0)),"",OFFSET('HARGA SATUAN'!$E$6,MATCH(C18,'HARGA SATUAN'!$C$7:$C$1492,0),0)))</f>
        <v>0</v>
      </c>
      <c r="F18" s="101" t="str">
        <f t="shared" ca="1" si="5"/>
        <v/>
      </c>
      <c r="G18" s="41">
        <f ca="1">IF(ISERROR(OFFSET('HARGA SATUAN'!$I$6,MATCH(C18,'HARGA SATUAN'!$C$7:$C$1492,0),0)),"",OFFSET('HARGA SATUAN'!$I$6,MATCH(C18,'HARGA SATUAN'!$C$7:$C$1492,0),0))</f>
        <v>0</v>
      </c>
      <c r="H18" s="42">
        <f t="shared" ca="1" si="1"/>
        <v>0</v>
      </c>
      <c r="I18" s="42">
        <f t="shared" ca="1" si="2"/>
        <v>0</v>
      </c>
      <c r="J18" s="42">
        <f t="shared" ca="1" si="3"/>
        <v>0</v>
      </c>
      <c r="K18" s="43">
        <f t="shared" ca="1" si="0"/>
        <v>0</v>
      </c>
      <c r="L18" s="46"/>
      <c r="Q18" s="36"/>
      <c r="R18" s="45"/>
      <c r="S18" s="45"/>
      <c r="T18" s="45"/>
    </row>
    <row r="19" spans="1:20" s="47" customFormat="1">
      <c r="A19" s="30">
        <v>4</v>
      </c>
      <c r="B19" s="100" t="str">
        <f t="shared" ca="1" si="6"/>
        <v/>
      </c>
      <c r="C19" s="109" t="str">
        <f t="shared" ca="1" si="4"/>
        <v/>
      </c>
      <c r="D19" s="101" t="str">
        <f ca="1">IF(ISERROR(OFFSET('HARGA SATUAN'!$D$6,MATCH(C19,'HARGA SATUAN'!$C$7:$C$1492,0),0)),"",OFFSET('HARGA SATUAN'!$D$6,MATCH(C19,'HARGA SATUAN'!$C$7:$C$1492,0),0))</f>
        <v/>
      </c>
      <c r="E19" s="101">
        <f ca="1">IF(B19="+","Unit",IF(ISERROR(OFFSET('HARGA SATUAN'!$E$6,MATCH(C19,'HARGA SATUAN'!$C$7:$C$1492,0),0)),"",OFFSET('HARGA SATUAN'!$E$6,MATCH(C19,'HARGA SATUAN'!$C$7:$C$1492,0),0)))</f>
        <v>0</v>
      </c>
      <c r="F19" s="101" t="str">
        <f t="shared" ca="1" si="5"/>
        <v/>
      </c>
      <c r="G19" s="41">
        <f ca="1">IF(ISERROR(OFFSET('HARGA SATUAN'!$I$6,MATCH(C19,'HARGA SATUAN'!$C$7:$C$1492,0),0)),"",OFFSET('HARGA SATUAN'!$I$6,MATCH(C19,'HARGA SATUAN'!$C$7:$C$1492,0),0))</f>
        <v>0</v>
      </c>
      <c r="H19" s="42">
        <f t="shared" ca="1" si="1"/>
        <v>0</v>
      </c>
      <c r="I19" s="42">
        <f t="shared" ca="1" si="2"/>
        <v>0</v>
      </c>
      <c r="J19" s="42">
        <f t="shared" ca="1" si="3"/>
        <v>0</v>
      </c>
      <c r="K19" s="43">
        <f t="shared" ca="1" si="0"/>
        <v>0</v>
      </c>
      <c r="L19" s="46"/>
      <c r="Q19" s="36"/>
      <c r="R19" s="45"/>
      <c r="S19" s="45"/>
      <c r="T19" s="45"/>
    </row>
    <row r="20" spans="1:20" s="47" customFormat="1">
      <c r="A20" s="30">
        <v>5</v>
      </c>
      <c r="B20" s="100" t="str">
        <f t="shared" ca="1" si="6"/>
        <v/>
      </c>
      <c r="C20" s="109" t="str">
        <f t="shared" ca="1" si="4"/>
        <v/>
      </c>
      <c r="D20" s="101" t="str">
        <f ca="1">IF(ISERROR(OFFSET('HARGA SATUAN'!$D$6,MATCH(C20,'HARGA SATUAN'!$C$7:$C$1492,0),0)),"",OFFSET('HARGA SATUAN'!$D$6,MATCH(C20,'HARGA SATUAN'!$C$7:$C$1492,0),0))</f>
        <v/>
      </c>
      <c r="E20" s="101">
        <f ca="1">IF(B20="+","Unit",IF(ISERROR(OFFSET('HARGA SATUAN'!$E$6,MATCH(C20,'HARGA SATUAN'!$C$7:$C$1492,0),0)),"",OFFSET('HARGA SATUAN'!$E$6,MATCH(C20,'HARGA SATUAN'!$C$7:$C$1492,0),0)))</f>
        <v>0</v>
      </c>
      <c r="F20" s="101" t="str">
        <f t="shared" ca="1" si="5"/>
        <v/>
      </c>
      <c r="G20" s="41">
        <f ca="1">IF(ISERROR(OFFSET('HARGA SATUAN'!$I$6,MATCH(C20,'HARGA SATUAN'!$C$7:$C$1492,0),0)),"",OFFSET('HARGA SATUAN'!$I$6,MATCH(C20,'HARGA SATUAN'!$C$7:$C$1492,0),0))</f>
        <v>0</v>
      </c>
      <c r="H20" s="42">
        <f t="shared" ca="1" si="1"/>
        <v>0</v>
      </c>
      <c r="I20" s="42">
        <f t="shared" ca="1" si="2"/>
        <v>0</v>
      </c>
      <c r="J20" s="42">
        <f t="shared" ca="1" si="3"/>
        <v>0</v>
      </c>
      <c r="K20" s="43">
        <f t="shared" ca="1" si="0"/>
        <v>0</v>
      </c>
      <c r="L20" s="46"/>
      <c r="Q20" s="36"/>
      <c r="R20" s="45"/>
      <c r="S20" s="45"/>
      <c r="T20" s="45"/>
    </row>
    <row r="21" spans="1:20" s="47" customFormat="1">
      <c r="A21" s="30">
        <v>6</v>
      </c>
      <c r="B21" s="100" t="str">
        <f t="shared" ca="1" si="6"/>
        <v/>
      </c>
      <c r="C21" s="109" t="str">
        <f t="shared" ca="1" si="4"/>
        <v/>
      </c>
      <c r="D21" s="101" t="str">
        <f ca="1">IF(ISERROR(OFFSET('HARGA SATUAN'!$D$6,MATCH(C21,'HARGA SATUAN'!$C$7:$C$1492,0),0)),"",OFFSET('HARGA SATUAN'!$D$6,MATCH(C21,'HARGA SATUAN'!$C$7:$C$1492,0),0))</f>
        <v/>
      </c>
      <c r="E21" s="101">
        <f ca="1">IF(B21="+","Unit",IF(ISERROR(OFFSET('HARGA SATUAN'!$E$6,MATCH(C21,'HARGA SATUAN'!$C$7:$C$1492,0),0)),"",OFFSET('HARGA SATUAN'!$E$6,MATCH(C21,'HARGA SATUAN'!$C$7:$C$1492,0),0)))</f>
        <v>0</v>
      </c>
      <c r="F21" s="101" t="str">
        <f t="shared" ca="1" si="5"/>
        <v/>
      </c>
      <c r="G21" s="41">
        <f ca="1">IF(ISERROR(OFFSET('HARGA SATUAN'!$I$6,MATCH(C21,'HARGA SATUAN'!$C$7:$C$1492,0),0)),"",OFFSET('HARGA SATUAN'!$I$6,MATCH(C21,'HARGA SATUAN'!$C$7:$C$1492,0),0))</f>
        <v>0</v>
      </c>
      <c r="H21" s="42">
        <f t="shared" ca="1" si="1"/>
        <v>0</v>
      </c>
      <c r="I21" s="42">
        <f t="shared" ca="1" si="2"/>
        <v>0</v>
      </c>
      <c r="J21" s="42">
        <f t="shared" ca="1" si="3"/>
        <v>0</v>
      </c>
      <c r="K21" s="43">
        <f t="shared" ca="1" si="0"/>
        <v>0</v>
      </c>
      <c r="L21" s="46"/>
      <c r="Q21" s="36"/>
      <c r="R21" s="45"/>
      <c r="S21" s="45"/>
      <c r="T21" s="45"/>
    </row>
    <row r="22" spans="1:20" s="47" customFormat="1">
      <c r="A22" s="30">
        <v>7</v>
      </c>
      <c r="B22" s="100" t="str">
        <f t="shared" ca="1" si="6"/>
        <v/>
      </c>
      <c r="C22" s="109" t="str">
        <f t="shared" ca="1" si="4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01" t="str">
        <f t="shared" ca="1" si="5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42">
        <f t="shared" ca="1" si="1"/>
        <v>0</v>
      </c>
      <c r="I22" s="42">
        <f t="shared" ca="1" si="2"/>
        <v>0</v>
      </c>
      <c r="J22" s="42">
        <f t="shared" ca="1" si="3"/>
        <v>0</v>
      </c>
      <c r="K22" s="43">
        <f t="shared" ca="1" si="0"/>
        <v>0</v>
      </c>
      <c r="L22" s="46"/>
      <c r="Q22" s="36"/>
      <c r="R22" s="45"/>
      <c r="S22" s="45"/>
      <c r="T22" s="45"/>
    </row>
    <row r="23" spans="1:20" s="47" customFormat="1">
      <c r="A23" s="30">
        <v>8</v>
      </c>
      <c r="B23" s="100" t="str">
        <f t="shared" ca="1" si="6"/>
        <v/>
      </c>
      <c r="C23" s="109" t="str">
        <f t="shared" ca="1" si="4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01" t="str">
        <f t="shared" ca="1" si="5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42">
        <f t="shared" ca="1" si="1"/>
        <v>0</v>
      </c>
      <c r="I23" s="42">
        <f t="shared" ca="1" si="2"/>
        <v>0</v>
      </c>
      <c r="J23" s="42">
        <f t="shared" ca="1" si="3"/>
        <v>0</v>
      </c>
      <c r="K23" s="43">
        <f t="shared" ca="1" si="0"/>
        <v>0</v>
      </c>
      <c r="L23" s="46"/>
      <c r="Q23" s="36"/>
      <c r="R23" s="45"/>
      <c r="S23" s="45"/>
      <c r="T23" s="45"/>
    </row>
    <row r="24" spans="1:20" s="47" customFormat="1">
      <c r="A24" s="30">
        <v>9</v>
      </c>
      <c r="B24" s="100" t="str">
        <f t="shared" ref="B24:B35" ca="1" si="7">IF(C24="","",A24)</f>
        <v/>
      </c>
      <c r="C24" s="109" t="str">
        <f t="shared" ca="1" si="4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01" t="str">
        <f t="shared" ca="1" si="5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42">
        <f t="shared" ref="H24:H35" ca="1" si="8">IF(OR(D24="MDU",D24="MDU-KD"),G24*F24,0)</f>
        <v>0</v>
      </c>
      <c r="I24" s="42">
        <f t="shared" ref="I24:I35" ca="1" si="9">IF(D24="HDW",G24*F24,0)</f>
        <v>0</v>
      </c>
      <c r="J24" s="42">
        <f t="shared" ref="J24:J35" ca="1" si="10">IF(D24="JASA",G24*F24,0)</f>
        <v>0</v>
      </c>
      <c r="K24" s="43">
        <f t="shared" ref="K24:K35" ca="1" si="11">SUM(H24:J24)</f>
        <v>0</v>
      </c>
      <c r="L24" s="46"/>
      <c r="Q24" s="36"/>
      <c r="R24" s="45"/>
      <c r="S24" s="45"/>
      <c r="T24" s="45"/>
    </row>
    <row r="25" spans="1:20" s="47" customFormat="1">
      <c r="A25" s="30">
        <v>10</v>
      </c>
      <c r="B25" s="100" t="str">
        <f t="shared" ca="1" si="7"/>
        <v/>
      </c>
      <c r="C25" s="109" t="str">
        <f t="shared" ca="1" si="4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01" t="str">
        <f t="shared" ca="1" si="5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42">
        <f t="shared" ca="1" si="8"/>
        <v>0</v>
      </c>
      <c r="I25" s="42">
        <f t="shared" ca="1" si="9"/>
        <v>0</v>
      </c>
      <c r="J25" s="42">
        <f t="shared" ca="1" si="10"/>
        <v>0</v>
      </c>
      <c r="K25" s="43">
        <f t="shared" ca="1" si="11"/>
        <v>0</v>
      </c>
      <c r="L25" s="46"/>
      <c r="Q25" s="36"/>
      <c r="R25" s="45"/>
      <c r="S25" s="45"/>
      <c r="T25" s="45"/>
    </row>
    <row r="26" spans="1:20" s="47" customFormat="1">
      <c r="A26" s="30">
        <v>11</v>
      </c>
      <c r="B26" s="100" t="str">
        <f t="shared" ca="1" si="7"/>
        <v/>
      </c>
      <c r="C26" s="109" t="str">
        <f t="shared" ca="1" si="4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01" t="str">
        <f t="shared" ca="1" si="5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42">
        <f t="shared" ca="1" si="8"/>
        <v>0</v>
      </c>
      <c r="I26" s="42">
        <f t="shared" ca="1" si="9"/>
        <v>0</v>
      </c>
      <c r="J26" s="42">
        <f t="shared" ca="1" si="10"/>
        <v>0</v>
      </c>
      <c r="K26" s="43">
        <f t="shared" ca="1" si="11"/>
        <v>0</v>
      </c>
      <c r="L26" s="46"/>
      <c r="Q26" s="36"/>
      <c r="R26" s="45"/>
      <c r="S26" s="45"/>
      <c r="T26" s="45"/>
    </row>
    <row r="27" spans="1:20" s="47" customFormat="1">
      <c r="A27" s="30">
        <v>12</v>
      </c>
      <c r="B27" s="100" t="str">
        <f t="shared" ca="1" si="7"/>
        <v/>
      </c>
      <c r="C27" s="109" t="str">
        <f t="shared" ca="1" si="4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01" t="str">
        <f t="shared" ca="1" si="5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42">
        <f t="shared" ca="1" si="8"/>
        <v>0</v>
      </c>
      <c r="I27" s="42">
        <f t="shared" ca="1" si="9"/>
        <v>0</v>
      </c>
      <c r="J27" s="42">
        <f t="shared" ca="1" si="10"/>
        <v>0</v>
      </c>
      <c r="K27" s="43">
        <f t="shared" ca="1" si="11"/>
        <v>0</v>
      </c>
      <c r="L27" s="46"/>
      <c r="Q27" s="36"/>
      <c r="R27" s="45"/>
      <c r="S27" s="45"/>
      <c r="T27" s="45"/>
    </row>
    <row r="28" spans="1:20" s="47" customFormat="1">
      <c r="A28" s="30">
        <v>13</v>
      </c>
      <c r="B28" s="100" t="str">
        <f t="shared" ca="1" si="7"/>
        <v/>
      </c>
      <c r="C28" s="109" t="str">
        <f t="shared" ca="1" si="4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01" t="str">
        <f t="shared" ca="1" si="5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42">
        <f t="shared" ca="1" si="8"/>
        <v>0</v>
      </c>
      <c r="I28" s="42">
        <f t="shared" ca="1" si="9"/>
        <v>0</v>
      </c>
      <c r="J28" s="42">
        <f t="shared" ca="1" si="10"/>
        <v>0</v>
      </c>
      <c r="K28" s="43">
        <f t="shared" ca="1" si="11"/>
        <v>0</v>
      </c>
      <c r="L28" s="46"/>
      <c r="Q28" s="36"/>
      <c r="R28" s="45"/>
      <c r="S28" s="45"/>
      <c r="T28" s="45"/>
    </row>
    <row r="29" spans="1:20" s="47" customFormat="1">
      <c r="A29" s="30">
        <v>14</v>
      </c>
      <c r="B29" s="100" t="str">
        <f t="shared" ca="1" si="7"/>
        <v/>
      </c>
      <c r="C29" s="109" t="str">
        <f t="shared" ca="1" si="4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01" t="str">
        <f t="shared" ca="1" si="5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42">
        <f t="shared" ca="1" si="8"/>
        <v>0</v>
      </c>
      <c r="I29" s="42">
        <f t="shared" ca="1" si="9"/>
        <v>0</v>
      </c>
      <c r="J29" s="42">
        <f t="shared" ca="1" si="10"/>
        <v>0</v>
      </c>
      <c r="K29" s="43">
        <f t="shared" ca="1" si="11"/>
        <v>0</v>
      </c>
      <c r="L29" s="46"/>
      <c r="Q29" s="36"/>
      <c r="R29" s="45"/>
      <c r="S29" s="45"/>
      <c r="T29" s="45"/>
    </row>
    <row r="30" spans="1:20" s="47" customFormat="1">
      <c r="A30" s="30">
        <v>15</v>
      </c>
      <c r="B30" s="100" t="str">
        <f t="shared" ca="1" si="7"/>
        <v/>
      </c>
      <c r="C30" s="109" t="str">
        <f t="shared" ca="1" si="4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01" t="str">
        <f t="shared" ca="1" si="5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42">
        <f t="shared" ca="1" si="8"/>
        <v>0</v>
      </c>
      <c r="I30" s="42">
        <f t="shared" ca="1" si="9"/>
        <v>0</v>
      </c>
      <c r="J30" s="42">
        <f t="shared" ca="1" si="10"/>
        <v>0</v>
      </c>
      <c r="K30" s="43">
        <f t="shared" ca="1" si="11"/>
        <v>0</v>
      </c>
      <c r="L30" s="46"/>
      <c r="Q30" s="36"/>
      <c r="R30" s="45"/>
      <c r="S30" s="45"/>
      <c r="T30" s="45"/>
    </row>
    <row r="31" spans="1:20" s="47" customFormat="1">
      <c r="A31" s="30">
        <v>16</v>
      </c>
      <c r="B31" s="100" t="str">
        <f t="shared" ca="1" si="7"/>
        <v/>
      </c>
      <c r="C31" s="109" t="str">
        <f t="shared" ca="1" si="4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01" t="str">
        <f t="shared" ca="1" si="5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42">
        <f t="shared" ca="1" si="8"/>
        <v>0</v>
      </c>
      <c r="I31" s="42">
        <f t="shared" ca="1" si="9"/>
        <v>0</v>
      </c>
      <c r="J31" s="42">
        <f t="shared" ca="1" si="10"/>
        <v>0</v>
      </c>
      <c r="K31" s="43">
        <f t="shared" ca="1" si="11"/>
        <v>0</v>
      </c>
      <c r="L31" s="46"/>
      <c r="Q31" s="36"/>
      <c r="R31" s="45"/>
      <c r="S31" s="45"/>
      <c r="T31" s="45"/>
    </row>
    <row r="32" spans="1:20" s="47" customFormat="1">
      <c r="A32" s="30">
        <v>17</v>
      </c>
      <c r="B32" s="100" t="str">
        <f t="shared" ca="1" si="7"/>
        <v/>
      </c>
      <c r="C32" s="109" t="str">
        <f t="shared" ca="1" si="4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01" t="str">
        <f t="shared" ca="1" si="5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42">
        <f t="shared" ca="1" si="8"/>
        <v>0</v>
      </c>
      <c r="I32" s="42">
        <f t="shared" ca="1" si="9"/>
        <v>0</v>
      </c>
      <c r="J32" s="42">
        <f t="shared" ca="1" si="10"/>
        <v>0</v>
      </c>
      <c r="K32" s="43">
        <f t="shared" ca="1" si="11"/>
        <v>0</v>
      </c>
      <c r="L32" s="46"/>
      <c r="Q32" s="36"/>
      <c r="R32" s="45"/>
      <c r="S32" s="45"/>
      <c r="T32" s="45"/>
    </row>
    <row r="33" spans="1:20" s="47" customFormat="1">
      <c r="A33" s="30">
        <v>18</v>
      </c>
      <c r="B33" s="100" t="str">
        <f t="shared" ca="1" si="7"/>
        <v/>
      </c>
      <c r="C33" s="109" t="str">
        <f t="shared" ca="1" si="4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01" t="str">
        <f t="shared" ca="1" si="5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42">
        <f t="shared" ca="1" si="8"/>
        <v>0</v>
      </c>
      <c r="I33" s="42">
        <f t="shared" ca="1" si="9"/>
        <v>0</v>
      </c>
      <c r="J33" s="42">
        <f t="shared" ca="1" si="10"/>
        <v>0</v>
      </c>
      <c r="K33" s="43">
        <f t="shared" ca="1" si="11"/>
        <v>0</v>
      </c>
      <c r="L33" s="46"/>
      <c r="Q33" s="36"/>
      <c r="R33" s="45"/>
      <c r="S33" s="45"/>
      <c r="T33" s="45"/>
    </row>
    <row r="34" spans="1:20" s="47" customFormat="1">
      <c r="A34" s="30">
        <v>19</v>
      </c>
      <c r="B34" s="100" t="str">
        <f t="shared" ca="1" si="7"/>
        <v/>
      </c>
      <c r="C34" s="109" t="str">
        <f t="shared" ca="1" si="4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01" t="str">
        <f t="shared" ca="1" si="5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42">
        <f t="shared" ca="1" si="8"/>
        <v>0</v>
      </c>
      <c r="I34" s="42">
        <f t="shared" ca="1" si="9"/>
        <v>0</v>
      </c>
      <c r="J34" s="42">
        <f t="shared" ca="1" si="10"/>
        <v>0</v>
      </c>
      <c r="K34" s="43">
        <f t="shared" ca="1" si="11"/>
        <v>0</v>
      </c>
      <c r="L34" s="46"/>
      <c r="Q34" s="36"/>
      <c r="R34" s="45"/>
      <c r="S34" s="45"/>
      <c r="T34" s="45"/>
    </row>
    <row r="35" spans="1:20" s="47" customFormat="1">
      <c r="A35" s="30">
        <v>20</v>
      </c>
      <c r="B35" s="100" t="str">
        <f t="shared" ca="1" si="7"/>
        <v/>
      </c>
      <c r="C35" s="109" t="str">
        <f t="shared" ca="1" si="4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01" t="str">
        <f t="shared" ca="1" si="5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42">
        <f t="shared" ca="1" si="8"/>
        <v>0</v>
      </c>
      <c r="I35" s="42">
        <f t="shared" ca="1" si="9"/>
        <v>0</v>
      </c>
      <c r="J35" s="42">
        <f t="shared" ca="1" si="10"/>
        <v>0</v>
      </c>
      <c r="K35" s="43">
        <f t="shared" ca="1" si="11"/>
        <v>0</v>
      </c>
      <c r="L35" s="46"/>
      <c r="Q35" s="36"/>
      <c r="R35" s="45"/>
      <c r="S35" s="45"/>
      <c r="T35" s="45"/>
    </row>
    <row r="36" spans="1:20" s="47" customFormat="1">
      <c r="A36" s="30"/>
      <c r="B36" s="102"/>
      <c r="C36" s="103"/>
      <c r="D36" s="101" t="str">
        <f ca="1">IF(ISERROR(OFFSET('HARGA SATUAN'!$D$6,MATCH(C36,'HARGA SATUAN'!$C$7:$C$1492,0),0)),"",OFFSET('HARGA SATUAN'!$D$6,MATCH(C36,'HARGA SATUAN'!$C$7:$C$1492,0),0))</f>
        <v/>
      </c>
      <c r="E36" s="101" t="str">
        <f ca="1">IF(B36="+","Unit",IF(ISERROR(OFFSET('HARGA SATUAN'!$E$6,MATCH(C36,'HARGA SATUAN'!$C$7:$C$1492,0),0)),"",OFFSET('HARGA SATUAN'!$E$6,MATCH(C36,'HARGA SATUAN'!$C$7:$C$1492,0),0)))</f>
        <v/>
      </c>
      <c r="F36" s="101">
        <f t="shared" ca="1" si="5"/>
        <v>0</v>
      </c>
      <c r="G36" s="41" t="str">
        <f ca="1">IF(ISERROR(OFFSET('HARGA SATUAN'!$I$6,MATCH(C36,'HARGA SATUAN'!$C$7:$C$1492,0),0)),"",OFFSET('HARGA SATUAN'!$I$6,MATCH(C36,'HARGA SATUAN'!$C$7:$C$1492,0),0))</f>
        <v/>
      </c>
      <c r="H36" s="42">
        <f ca="1">IF(OR(D36="MDU",D36="MDU-KD"),G36*F36,0)</f>
        <v>0</v>
      </c>
      <c r="I36" s="42">
        <f ca="1">IF(D36="HDW",G36*F36,0)</f>
        <v>0</v>
      </c>
      <c r="J36" s="42">
        <f ca="1">IF(D36="JASA",G36*F36,0)</f>
        <v>0</v>
      </c>
      <c r="K36" s="43">
        <f ca="1">SUM(H36:J36)</f>
        <v>0</v>
      </c>
      <c r="L36" s="46"/>
      <c r="Q36" s="36"/>
      <c r="R36" s="45"/>
      <c r="S36" s="45"/>
      <c r="T36" s="45"/>
    </row>
    <row r="37" spans="1:20" s="47" customFormat="1" ht="9" customHeight="1" thickBot="1">
      <c r="A37" s="30"/>
      <c r="B37" s="48"/>
      <c r="C37" s="49"/>
      <c r="D37" s="50"/>
      <c r="E37" s="51"/>
      <c r="F37" s="51"/>
      <c r="G37" s="51"/>
      <c r="H37" s="52"/>
      <c r="I37" s="52"/>
      <c r="J37" s="52"/>
      <c r="K37" s="53"/>
      <c r="L37" s="44"/>
    </row>
    <row r="38" spans="1:20" s="36" customFormat="1">
      <c r="A38" s="30"/>
      <c r="B38" s="54"/>
      <c r="C38" s="522" t="s">
        <v>1008</v>
      </c>
      <c r="D38" s="522"/>
      <c r="E38" s="522"/>
      <c r="F38" s="522"/>
      <c r="G38" s="77" t="s">
        <v>9</v>
      </c>
      <c r="H38" s="55">
        <f ca="1">SUM(H14:H37)</f>
        <v>0</v>
      </c>
      <c r="I38" s="55">
        <f ca="1">SUM(I14:I37)</f>
        <v>3382600</v>
      </c>
      <c r="J38" s="55">
        <f ca="1">SUM(J14:J37)</f>
        <v>0</v>
      </c>
      <c r="K38" s="55">
        <f ca="1">SUM(K14:K37)</f>
        <v>3382600</v>
      </c>
      <c r="L38" s="44"/>
      <c r="R38" s="99"/>
      <c r="S38" s="99"/>
      <c r="T38" s="99"/>
    </row>
    <row r="39" spans="1:20" s="36" customFormat="1">
      <c r="A39" s="30"/>
      <c r="B39" s="56"/>
      <c r="C39" s="523" t="s">
        <v>462</v>
      </c>
      <c r="D39" s="523"/>
      <c r="E39" s="523"/>
      <c r="F39" s="523"/>
      <c r="G39" s="59" t="s">
        <v>9</v>
      </c>
      <c r="H39" s="60">
        <f ca="1">H38*0.1</f>
        <v>0</v>
      </c>
      <c r="I39" s="60">
        <f ca="1">I38*0.1</f>
        <v>338260</v>
      </c>
      <c r="J39" s="60">
        <f ca="1">J38*0.1</f>
        <v>0</v>
      </c>
      <c r="K39" s="60">
        <f ca="1">K38*0.1</f>
        <v>338260</v>
      </c>
      <c r="L39" s="44"/>
      <c r="N39" s="57"/>
      <c r="R39" s="58"/>
      <c r="S39" s="58"/>
      <c r="T39" s="58"/>
    </row>
    <row r="40" spans="1:20" s="36" customFormat="1" ht="15.75" thickBot="1">
      <c r="A40" s="30"/>
      <c r="B40" s="56"/>
      <c r="C40" s="512" t="s">
        <v>463</v>
      </c>
      <c r="D40" s="512"/>
      <c r="E40" s="512"/>
      <c r="F40" s="512"/>
      <c r="G40" s="61" t="s">
        <v>9</v>
      </c>
      <c r="H40" s="78">
        <f ca="1">SUM(H38:H39)</f>
        <v>0</v>
      </c>
      <c r="I40" s="78">
        <f ca="1">SUM(I38:I39)</f>
        <v>3720860</v>
      </c>
      <c r="J40" s="61">
        <f ca="1">SUM(J38:J39)</f>
        <v>0</v>
      </c>
      <c r="K40" s="61">
        <f ca="1">SUM(K38:K39)</f>
        <v>3720860</v>
      </c>
      <c r="L40" s="44"/>
      <c r="R40" s="99"/>
      <c r="S40" s="99"/>
      <c r="T40" s="99"/>
    </row>
    <row r="41" spans="1:20" s="36" customFormat="1">
      <c r="A41" s="30"/>
      <c r="B41" s="515" t="e">
        <f ca="1">"Terbilang : ( "&amp;L42&amp;" Rupiah )"</f>
        <v>#NAME?</v>
      </c>
      <c r="C41" s="516"/>
      <c r="D41" s="516"/>
      <c r="E41" s="516"/>
      <c r="F41" s="516"/>
      <c r="G41" s="516"/>
      <c r="H41" s="516"/>
      <c r="I41" s="516"/>
      <c r="J41" s="516"/>
      <c r="K41" s="517"/>
      <c r="L41" s="44"/>
      <c r="R41" s="58"/>
      <c r="S41" s="58"/>
      <c r="T41" s="58"/>
    </row>
    <row r="42" spans="1:20" s="36" customFormat="1">
      <c r="A42" s="30"/>
      <c r="B42" s="518"/>
      <c r="C42" s="519"/>
      <c r="D42" s="519"/>
      <c r="E42" s="519"/>
      <c r="F42" s="519"/>
      <c r="G42" s="519"/>
      <c r="H42" s="519"/>
      <c r="I42" s="519"/>
      <c r="J42" s="519"/>
      <c r="K42" s="520"/>
      <c r="L42" s="62" t="e">
        <f ca="1">PROPER([91]!terbilang(K40))</f>
        <v>#NAME?</v>
      </c>
    </row>
    <row r="43" spans="1:20" s="36" customFormat="1" ht="15.75" thickBot="1">
      <c r="A43" s="30"/>
      <c r="B43" s="90" t="str">
        <f>"Harga yang dipakai adalah "&amp;'HARGA SATUAN'!I5&amp;""</f>
        <v>Harga yang dipakai adalah RAB HSS 2023</v>
      </c>
      <c r="C43" s="63"/>
      <c r="D43" s="32"/>
      <c r="E43" s="32"/>
      <c r="F43" s="32"/>
      <c r="G43" s="64"/>
      <c r="H43" s="64"/>
      <c r="I43" s="64"/>
      <c r="J43" s="64"/>
      <c r="K43" s="65"/>
      <c r="L43" s="44"/>
    </row>
    <row r="44" spans="1:20" s="36" customFormat="1">
      <c r="A44" s="30"/>
      <c r="B44" s="66"/>
      <c r="C44" s="67"/>
      <c r="D44" s="68"/>
      <c r="E44" s="69"/>
      <c r="F44" s="69"/>
      <c r="G44" s="69"/>
      <c r="H44" s="45"/>
      <c r="I44" s="45"/>
      <c r="J44" s="70"/>
      <c r="K44" s="70"/>
      <c r="L44" s="44"/>
    </row>
    <row r="45" spans="1:20" s="36" customFormat="1">
      <c r="A45" s="30"/>
      <c r="B45" s="66"/>
      <c r="C45" s="67"/>
      <c r="D45" s="68"/>
      <c r="E45" s="69"/>
      <c r="F45" s="69"/>
      <c r="G45" s="69"/>
      <c r="H45" s="513"/>
      <c r="I45" s="513"/>
      <c r="J45" s="514"/>
      <c r="K45" s="514"/>
      <c r="L45" s="44"/>
    </row>
    <row r="46" spans="1:20" s="36" customFormat="1">
      <c r="A46" s="30"/>
      <c r="B46" s="66"/>
      <c r="C46" s="66"/>
      <c r="D46" s="68"/>
      <c r="E46" s="69"/>
      <c r="F46" s="69"/>
      <c r="G46" s="69"/>
      <c r="H46" s="513"/>
      <c r="I46" s="513"/>
      <c r="J46" s="514"/>
      <c r="K46" s="514"/>
      <c r="L46" s="44"/>
    </row>
    <row r="47" spans="1:20" s="36" customFormat="1">
      <c r="A47" s="30"/>
      <c r="B47" s="66"/>
      <c r="C47" s="66"/>
      <c r="D47" s="68"/>
      <c r="E47" s="69"/>
      <c r="F47" s="69"/>
      <c r="G47" s="69"/>
      <c r="H47" s="513"/>
      <c r="I47" s="513"/>
      <c r="J47" s="514"/>
      <c r="K47" s="514"/>
      <c r="L47" s="44"/>
    </row>
    <row r="48" spans="1:20" s="36" customFormat="1">
      <c r="A48" s="30"/>
      <c r="B48" s="66"/>
      <c r="C48" s="66"/>
      <c r="D48" s="68"/>
      <c r="E48" s="69"/>
      <c r="F48" s="69"/>
      <c r="G48" s="69"/>
      <c r="H48" s="71"/>
      <c r="I48" s="71"/>
      <c r="J48" s="71"/>
      <c r="K48" s="71"/>
      <c r="L48" s="44"/>
    </row>
    <row r="49" spans="1:12" s="36" customFormat="1">
      <c r="A49" s="30"/>
      <c r="B49" s="66"/>
      <c r="C49" s="66"/>
      <c r="D49" s="68"/>
      <c r="E49" s="69"/>
      <c r="F49" s="69"/>
      <c r="G49" s="69"/>
      <c r="H49" s="71"/>
      <c r="I49" s="71"/>
      <c r="J49" s="71"/>
      <c r="K49" s="71"/>
      <c r="L49" s="44"/>
    </row>
    <row r="50" spans="1:12" s="36" customFormat="1">
      <c r="A50" s="30"/>
      <c r="B50" s="66"/>
      <c r="C50" s="66"/>
      <c r="D50" s="68"/>
      <c r="E50" s="69"/>
      <c r="F50" s="69"/>
      <c r="G50" s="69"/>
      <c r="H50" s="71"/>
      <c r="I50" s="71"/>
      <c r="J50" s="71"/>
      <c r="K50" s="71"/>
      <c r="L50" s="44"/>
    </row>
    <row r="51" spans="1:12" s="36" customFormat="1">
      <c r="A51" s="30"/>
      <c r="B51" s="66"/>
      <c r="C51" s="66"/>
      <c r="D51" s="68"/>
      <c r="E51" s="69"/>
      <c r="F51" s="69"/>
      <c r="G51" s="69"/>
      <c r="H51" s="71"/>
      <c r="I51" s="71"/>
      <c r="J51" s="71"/>
      <c r="K51" s="71"/>
      <c r="L51" s="44"/>
    </row>
    <row r="52" spans="1:12" s="36" customFormat="1">
      <c r="A52" s="30"/>
      <c r="B52" s="24"/>
      <c r="C52" s="24"/>
      <c r="D52" s="72"/>
      <c r="E52" s="26"/>
      <c r="F52" s="26"/>
      <c r="G52" s="26"/>
      <c r="H52" s="513"/>
      <c r="I52" s="513"/>
      <c r="J52" s="514"/>
      <c r="K52" s="514"/>
      <c r="L52" s="44"/>
    </row>
    <row r="53" spans="1:12">
      <c r="A53" s="73"/>
      <c r="C53" s="24"/>
      <c r="E53" s="24"/>
      <c r="F53" s="24"/>
      <c r="G53" s="24"/>
    </row>
    <row r="54" spans="1:12">
      <c r="A54" s="73"/>
      <c r="E54" s="24"/>
      <c r="F54" s="24"/>
      <c r="G54" s="24"/>
      <c r="H54" s="149"/>
      <c r="I54" s="149"/>
      <c r="J54" s="150"/>
      <c r="K54" s="150"/>
      <c r="L54" s="147"/>
    </row>
    <row r="55" spans="1:12" hidden="1">
      <c r="A55" s="73"/>
      <c r="E55" s="24"/>
      <c r="F55" s="24"/>
      <c r="G55" s="24"/>
      <c r="H55" s="149"/>
      <c r="I55" s="149"/>
      <c r="J55" s="150"/>
      <c r="K55" s="150"/>
      <c r="L55" s="147"/>
    </row>
    <row r="56" spans="1:12" hidden="1">
      <c r="A56" s="73"/>
      <c r="B56" s="152" t="s">
        <v>0</v>
      </c>
      <c r="C56" s="153" t="s">
        <v>1138</v>
      </c>
      <c r="E56" s="24"/>
      <c r="F56" s="24"/>
      <c r="G56" s="24"/>
      <c r="H56" s="149"/>
      <c r="I56" s="149"/>
      <c r="J56" s="150"/>
      <c r="K56" s="150"/>
      <c r="L56" s="147"/>
    </row>
    <row r="57" spans="1:12" hidden="1">
      <c r="A57" s="73"/>
      <c r="B57" s="24">
        <v>1</v>
      </c>
      <c r="C57" s="72" t="str">
        <f ca="1">IF(ISERROR(OFFSET('HARGA SATUAN'!$C$6,MATCH('REKAP TIANG'!B57,'HARGA SATUAN'!$P$7:$P$1455,0),0)),"",OFFSET('HARGA SATUAN'!$C$6,MATCH('REKAP TIANG'!B57,'HARGA SATUAN'!$P$7:$P$1455,0),0))</f>
        <v>Tiang Beton 9M-200 daN+E</v>
      </c>
      <c r="D57" s="72">
        <f ca="1">SUMIFS(RAB!$F$14:$F$80,RAB!$C$14:$C$80,'REKAP TIANG'!C57)</f>
        <v>1</v>
      </c>
      <c r="E57" s="24">
        <f t="shared" ref="E57:E64" ca="1" si="12">IF(D57=0,0,1)</f>
        <v>1</v>
      </c>
      <c r="F57" s="24">
        <f ca="1">IF(D57=0,0,SUM($E$56:E57))</f>
        <v>1</v>
      </c>
      <c r="G57" s="24"/>
      <c r="H57" s="149"/>
      <c r="I57" s="149"/>
      <c r="J57" s="150"/>
      <c r="K57" s="150"/>
      <c r="L57" s="147"/>
    </row>
    <row r="58" spans="1:12" hidden="1">
      <c r="A58" s="73"/>
      <c r="B58" s="24">
        <v>2</v>
      </c>
      <c r="C58" s="72" t="str">
        <f ca="1">IF(ISERROR(OFFSET('HARGA SATUAN'!$C$6,MATCH('REKAP TIANG'!B58,'HARGA SATUAN'!$P$7:$P$1455,0),0)),"",OFFSET('HARGA SATUAN'!$C$6,MATCH('REKAP TIANG'!B58,'HARGA SATUAN'!$P$7:$P$1455,0),0))</f>
        <v>Tiang Beton 11M-200 daN+E</v>
      </c>
      <c r="D58" s="72">
        <f ca="1">SUMIFS(RAB!$F$14:$F$80,RAB!$C$14:$C$80,'REKAP TIANG'!C58)</f>
        <v>0</v>
      </c>
      <c r="E58" s="24">
        <f t="shared" ca="1" si="12"/>
        <v>0</v>
      </c>
      <c r="F58" s="24">
        <f ca="1">IF(D58=0,0,SUM($E$56:E58))</f>
        <v>0</v>
      </c>
      <c r="G58" s="24"/>
      <c r="H58" s="149"/>
      <c r="I58" s="149"/>
      <c r="J58" s="150"/>
      <c r="K58" s="150"/>
      <c r="L58" s="147"/>
    </row>
    <row r="59" spans="1:12" hidden="1">
      <c r="A59" s="73"/>
      <c r="B59" s="24">
        <v>3</v>
      </c>
      <c r="C59" s="72" t="str">
        <f ca="1">IF(ISERROR(OFFSET('HARGA SATUAN'!$C$6,MATCH('REKAP TIANG'!B59,'HARGA SATUAN'!$P$7:$P$1455,0),0)),"",OFFSET('HARGA SATUAN'!$C$6,MATCH('REKAP TIANG'!B59,'HARGA SATUAN'!$P$7:$P$1455,0),0))</f>
        <v>Tiang Beton 12M-200 daN+E</v>
      </c>
      <c r="D59" s="72">
        <f ca="1">SUMIFS(RAB!$F$14:$F$80,RAB!$C$14:$C$80,'REKAP TIANG'!C59)</f>
        <v>0</v>
      </c>
      <c r="E59" s="24">
        <f t="shared" ca="1" si="12"/>
        <v>0</v>
      </c>
      <c r="F59" s="24">
        <f ca="1">IF(D59=0,0,SUM($E$56:E59))</f>
        <v>0</v>
      </c>
      <c r="G59" s="24"/>
      <c r="H59" s="149"/>
      <c r="I59" s="149"/>
      <c r="J59" s="150"/>
      <c r="K59" s="150"/>
      <c r="L59" s="147"/>
    </row>
    <row r="60" spans="1:12" hidden="1">
      <c r="A60" s="73"/>
      <c r="B60" s="24">
        <v>4</v>
      </c>
      <c r="C60" s="72" t="str">
        <f ca="1">IF(ISERROR(OFFSET('HARGA SATUAN'!$C$6,MATCH('REKAP TIANG'!B60,'HARGA SATUAN'!$P$7:$P$1455,0),0)),"",OFFSET('HARGA SATUAN'!$C$6,MATCH('REKAP TIANG'!B60,'HARGA SATUAN'!$P$7:$P$1455,0),0))</f>
        <v>Tiang Beton 12M-350 daN+E</v>
      </c>
      <c r="D60" s="72">
        <f ca="1">SUMIFS(RAB!$F$14:$F$80,RAB!$C$14:$C$80,'REKAP TIANG'!C60)</f>
        <v>0</v>
      </c>
      <c r="E60" s="24">
        <f t="shared" ca="1" si="12"/>
        <v>0</v>
      </c>
      <c r="F60" s="24">
        <f ca="1">IF(D60=0,0,SUM($E$56:E60))</f>
        <v>0</v>
      </c>
      <c r="G60" s="24"/>
      <c r="H60" s="149"/>
      <c r="I60" s="149"/>
      <c r="J60" s="150"/>
      <c r="K60" s="150"/>
      <c r="L60" s="147"/>
    </row>
    <row r="61" spans="1:12" hidden="1">
      <c r="A61" s="73"/>
      <c r="B61" s="24">
        <v>5</v>
      </c>
      <c r="C61" s="72" t="str">
        <f ca="1">IF(ISERROR(OFFSET('HARGA SATUAN'!$C$6,MATCH('REKAP TIANG'!B61,'HARGA SATUAN'!$P$7:$P$1455,0),0)),"",OFFSET('HARGA SATUAN'!$C$6,MATCH('REKAP TIANG'!B61,'HARGA SATUAN'!$P$7:$P$1455,0),0))</f>
        <v>Tiang Beton 13M-350 daN+E</v>
      </c>
      <c r="D61" s="72">
        <f ca="1">SUMIFS(RAB!$F$14:$F$80,RAB!$C$14:$C$80,'REKAP TIANG'!C61)</f>
        <v>0</v>
      </c>
      <c r="E61" s="24">
        <f t="shared" ca="1" si="12"/>
        <v>0</v>
      </c>
      <c r="F61" s="24">
        <f ca="1">IF(D61=0,0,SUM($E$56:E61))</f>
        <v>0</v>
      </c>
      <c r="G61" s="24"/>
      <c r="H61" s="149"/>
      <c r="I61" s="149"/>
      <c r="J61" s="150"/>
      <c r="K61" s="150"/>
      <c r="L61" s="147"/>
    </row>
    <row r="62" spans="1:12" hidden="1">
      <c r="A62" s="73"/>
      <c r="B62" s="24">
        <v>6</v>
      </c>
      <c r="C62" s="72" t="str">
        <f ca="1">IF(ISERROR(OFFSET('HARGA SATUAN'!$C$6,MATCH('REKAP TIANG'!B62,'HARGA SATUAN'!$P$7:$P$1455,0),0)),"",OFFSET('HARGA SATUAN'!$C$6,MATCH('REKAP TIANG'!B62,'HARGA SATUAN'!$P$7:$P$1455,0),0))</f>
        <v>Tiang Beton 14M-350 daN+E</v>
      </c>
      <c r="D62" s="72">
        <f ca="1">SUMIFS(RAB!$F$14:$F$80,RAB!$C$14:$C$80,'REKAP TIANG'!C62)</f>
        <v>0</v>
      </c>
      <c r="E62" s="24">
        <f t="shared" ca="1" si="12"/>
        <v>0</v>
      </c>
      <c r="F62" s="24">
        <f ca="1">IF(D62=0,0,SUM($E$56:E62))</f>
        <v>0</v>
      </c>
      <c r="G62" s="24"/>
      <c r="H62" s="149"/>
      <c r="I62" s="149"/>
      <c r="J62" s="150"/>
      <c r="K62" s="150"/>
      <c r="L62" s="147"/>
    </row>
    <row r="63" spans="1:12" hidden="1">
      <c r="A63" s="73"/>
      <c r="B63" s="24">
        <v>7</v>
      </c>
      <c r="C63" s="72" t="str">
        <f ca="1">IF(ISERROR(OFFSET('HARGA SATUAN'!$C$6,MATCH('REKAP TIANG'!B63,'HARGA SATUAN'!$P$7:$P$1455,0),0)),"",OFFSET('HARGA SATUAN'!$C$6,MATCH('REKAP TIANG'!B63,'HARGA SATUAN'!$P$7:$P$1455,0),0))</f>
        <v/>
      </c>
      <c r="D63" s="72">
        <f ca="1">SUMIFS(RAB!$F$14:$F$80,RAB!$C$14:$C$80,'REKAP TIANG'!C63)</f>
        <v>0</v>
      </c>
      <c r="E63" s="24">
        <f t="shared" ca="1" si="12"/>
        <v>0</v>
      </c>
      <c r="F63" s="24">
        <f ca="1">IF(D63=0,0,SUM($E$56:E63))</f>
        <v>0</v>
      </c>
      <c r="G63" s="24"/>
      <c r="H63" s="149"/>
      <c r="I63" s="149"/>
      <c r="J63" s="150"/>
      <c r="K63" s="150"/>
      <c r="L63" s="147"/>
    </row>
    <row r="64" spans="1:12" hidden="1">
      <c r="A64" s="73"/>
      <c r="B64" s="24">
        <v>8</v>
      </c>
      <c r="C64" s="72" t="str">
        <f ca="1">IF(ISERROR(OFFSET('HARGA SATUAN'!$C$6,MATCH('REKAP TIANG'!B64,'HARGA SATUAN'!$P$7:$P$1455,0),0)),"",OFFSET('HARGA SATUAN'!$C$6,MATCH('REKAP TIANG'!B64,'HARGA SATUAN'!$P$7:$P$1455,0),0))</f>
        <v/>
      </c>
      <c r="D64" s="72">
        <f ca="1">SUMIFS(RAB!$F$14:$F$80,RAB!$C$14:$C$80,'REKAP TIANG'!C64)</f>
        <v>0</v>
      </c>
      <c r="E64" s="24">
        <f t="shared" ca="1" si="12"/>
        <v>0</v>
      </c>
      <c r="F64" s="24">
        <f ca="1">IF(D64=0,0,SUM($E$56:E64))</f>
        <v>0</v>
      </c>
      <c r="G64" s="24"/>
      <c r="H64" s="149"/>
      <c r="I64" s="149"/>
      <c r="J64" s="150"/>
      <c r="K64" s="150"/>
      <c r="L64" s="147"/>
    </row>
    <row r="65" spans="1:12" hidden="1">
      <c r="A65" s="73"/>
      <c r="B65" s="24">
        <v>9</v>
      </c>
      <c r="C65" s="72" t="str">
        <f ca="1">IF(ISERROR(OFFSET('HARGA SATUAN'!$C$6,MATCH('REKAP TIANG'!B65,'HARGA SATUAN'!$P$7:$P$1455,0),0)),"",OFFSET('HARGA SATUAN'!$C$6,MATCH('REKAP TIANG'!B65,'HARGA SATUAN'!$P$7:$P$1455,0),0))</f>
        <v/>
      </c>
      <c r="D65" s="72">
        <f ca="1">SUMIFS(RAB!$F$14:$F$80,RAB!$C$14:$C$80,'REKAP TIANG'!C65)</f>
        <v>0</v>
      </c>
      <c r="E65" s="24">
        <f t="shared" ref="E65:E75" ca="1" si="13">IF(D65=0,0,1)</f>
        <v>0</v>
      </c>
      <c r="F65" s="24">
        <f ca="1">IF(D65=0,0,SUM($E$56:E65))</f>
        <v>0</v>
      </c>
      <c r="G65" s="24"/>
      <c r="H65" s="149"/>
      <c r="I65" s="149"/>
      <c r="J65" s="150"/>
      <c r="K65" s="150"/>
      <c r="L65" s="147"/>
    </row>
    <row r="66" spans="1:12" hidden="1">
      <c r="A66" s="73"/>
      <c r="B66" s="24">
        <v>10</v>
      </c>
      <c r="C66" s="72" t="str">
        <f ca="1">IF(ISERROR(OFFSET('HARGA SATUAN'!$C$6,MATCH('REKAP TIANG'!B66,'HARGA SATUAN'!$P$7:$P$1455,0),0)),"",OFFSET('HARGA SATUAN'!$C$6,MATCH('REKAP TIANG'!B66,'HARGA SATUAN'!$P$7:$P$1455,0),0))</f>
        <v/>
      </c>
      <c r="D66" s="72">
        <f ca="1">SUMIFS(RAB!$F$14:$F$80,RAB!$C$14:$C$80,'REKAP TIANG'!C66)</f>
        <v>0</v>
      </c>
      <c r="E66" s="24">
        <f t="shared" ca="1" si="13"/>
        <v>0</v>
      </c>
      <c r="F66" s="24">
        <f ca="1">IF(D66=0,0,SUM($E$56:E66))</f>
        <v>0</v>
      </c>
      <c r="G66" s="24"/>
      <c r="H66" s="149"/>
      <c r="I66" s="149"/>
      <c r="J66" s="150"/>
      <c r="K66" s="150"/>
      <c r="L66" s="147"/>
    </row>
    <row r="67" spans="1:12" hidden="1">
      <c r="A67" s="73"/>
      <c r="B67" s="24">
        <v>11</v>
      </c>
      <c r="C67" s="72" t="str">
        <f ca="1">IF(ISERROR(OFFSET('HARGA SATUAN'!$C$6,MATCH('REKAP TIANG'!B67,'HARGA SATUAN'!$P$7:$P$1455,0),0)),"",OFFSET('HARGA SATUAN'!$C$6,MATCH('REKAP TIANG'!B67,'HARGA SATUAN'!$P$7:$P$1455,0),0))</f>
        <v/>
      </c>
      <c r="D67" s="72">
        <f ca="1">SUMIFS(RAB!$F$14:$F$80,RAB!$C$14:$C$80,'REKAP TIANG'!C67)</f>
        <v>0</v>
      </c>
      <c r="E67" s="24">
        <f t="shared" ca="1" si="13"/>
        <v>0</v>
      </c>
      <c r="F67" s="24">
        <f ca="1">IF(D67=0,0,SUM($E$56:E67))</f>
        <v>0</v>
      </c>
      <c r="G67" s="24"/>
      <c r="H67" s="149"/>
      <c r="I67" s="149"/>
      <c r="J67" s="150"/>
      <c r="K67" s="150"/>
      <c r="L67" s="147"/>
    </row>
    <row r="68" spans="1:12" hidden="1">
      <c r="A68" s="73"/>
      <c r="B68" s="24">
        <v>12</v>
      </c>
      <c r="C68" s="72" t="str">
        <f ca="1">IF(ISERROR(OFFSET('HARGA SATUAN'!$C$6,MATCH('REKAP TIANG'!B68,'HARGA SATUAN'!$P$7:$P$1455,0),0)),"",OFFSET('HARGA SATUAN'!$C$6,MATCH('REKAP TIANG'!B68,'HARGA SATUAN'!$P$7:$P$1455,0),0))</f>
        <v/>
      </c>
      <c r="D68" s="72">
        <f ca="1">SUMIFS(RAB!$F$14:$F$80,RAB!$C$14:$C$80,'REKAP TIANG'!C68)</f>
        <v>0</v>
      </c>
      <c r="E68" s="24">
        <f t="shared" ca="1" si="13"/>
        <v>0</v>
      </c>
      <c r="F68" s="24">
        <f ca="1">IF(D68=0,0,SUM($E$56:E68))</f>
        <v>0</v>
      </c>
      <c r="G68" s="24"/>
      <c r="H68" s="149"/>
      <c r="I68" s="149"/>
      <c r="J68" s="150"/>
      <c r="K68" s="150"/>
      <c r="L68" s="147"/>
    </row>
    <row r="69" spans="1:12" hidden="1">
      <c r="A69" s="73"/>
      <c r="B69" s="24">
        <v>13</v>
      </c>
      <c r="C69" s="72" t="str">
        <f ca="1">IF(ISERROR(OFFSET('HARGA SATUAN'!$C$6,MATCH('REKAP TIANG'!B69,'HARGA SATUAN'!$P$7:$P$1455,0),0)),"",OFFSET('HARGA SATUAN'!$C$6,MATCH('REKAP TIANG'!B69,'HARGA SATUAN'!$P$7:$P$1455,0),0))</f>
        <v/>
      </c>
      <c r="D69" s="72">
        <f ca="1">SUMIFS(RAB!$F$14:$F$80,RAB!$C$14:$C$80,'REKAP TIANG'!C69)</f>
        <v>0</v>
      </c>
      <c r="E69" s="24">
        <f t="shared" ca="1" si="13"/>
        <v>0</v>
      </c>
      <c r="F69" s="24">
        <f ca="1">IF(D69=0,0,SUM($E$56:E69))</f>
        <v>0</v>
      </c>
      <c r="G69" s="24"/>
      <c r="H69" s="149"/>
      <c r="I69" s="149"/>
      <c r="J69" s="150"/>
      <c r="K69" s="150"/>
      <c r="L69" s="147"/>
    </row>
    <row r="70" spans="1:12" hidden="1">
      <c r="A70" s="73"/>
      <c r="B70" s="24">
        <v>14</v>
      </c>
      <c r="C70" s="72" t="str">
        <f ca="1">IF(ISERROR(OFFSET('HARGA SATUAN'!$C$6,MATCH('REKAP TIANG'!B70,'HARGA SATUAN'!$P$7:$P$1455,0),0)),"",OFFSET('HARGA SATUAN'!$C$6,MATCH('REKAP TIANG'!B70,'HARGA SATUAN'!$P$7:$P$1455,0),0))</f>
        <v/>
      </c>
      <c r="D70" s="72">
        <f ca="1">SUMIFS(RAB!$F$14:$F$80,RAB!$C$14:$C$80,'REKAP TIANG'!C70)</f>
        <v>0</v>
      </c>
      <c r="E70" s="24">
        <f t="shared" ca="1" si="13"/>
        <v>0</v>
      </c>
      <c r="F70" s="24">
        <f ca="1">IF(D70=0,0,SUM($E$56:E70))</f>
        <v>0</v>
      </c>
      <c r="G70" s="24"/>
      <c r="H70" s="149"/>
      <c r="I70" s="149"/>
      <c r="J70" s="150"/>
      <c r="K70" s="150"/>
      <c r="L70" s="147"/>
    </row>
    <row r="71" spans="1:12" hidden="1">
      <c r="A71" s="73"/>
      <c r="B71" s="24">
        <v>15</v>
      </c>
      <c r="C71" s="72" t="str">
        <f ca="1">IF(ISERROR(OFFSET('HARGA SATUAN'!$C$6,MATCH('REKAP TIANG'!B71,'HARGA SATUAN'!$P$7:$P$1455,0),0)),"",OFFSET('HARGA SATUAN'!$C$6,MATCH('REKAP TIANG'!B71,'HARGA SATUAN'!$P$7:$P$1455,0),0))</f>
        <v/>
      </c>
      <c r="D71" s="72">
        <f ca="1">SUMIFS(RAB!$F$14:$F$80,RAB!$C$14:$C$80,'REKAP TIANG'!C71)</f>
        <v>0</v>
      </c>
      <c r="E71" s="24">
        <f t="shared" ca="1" si="13"/>
        <v>0</v>
      </c>
      <c r="F71" s="24">
        <f ca="1">IF(D71=0,0,SUM($E$56:E71))</f>
        <v>0</v>
      </c>
      <c r="G71" s="24"/>
      <c r="H71" s="149"/>
      <c r="I71" s="149"/>
      <c r="J71" s="150"/>
      <c r="K71" s="150"/>
      <c r="L71" s="147"/>
    </row>
    <row r="72" spans="1:12" hidden="1">
      <c r="A72" s="73"/>
      <c r="B72" s="24">
        <v>16</v>
      </c>
      <c r="C72" s="72" t="str">
        <f ca="1">IF(ISERROR(OFFSET('HARGA SATUAN'!$C$6,MATCH('REKAP TIANG'!B72,'HARGA SATUAN'!$P$7:$P$1455,0),0)),"",OFFSET('HARGA SATUAN'!$C$6,MATCH('REKAP TIANG'!B72,'HARGA SATUAN'!$P$7:$P$1455,0),0))</f>
        <v/>
      </c>
      <c r="D72" s="72">
        <f ca="1">SUMIFS(RAB!$F$14:$F$80,RAB!$C$14:$C$80,'REKAP TIANG'!C72)</f>
        <v>0</v>
      </c>
      <c r="E72" s="24">
        <f t="shared" ca="1" si="13"/>
        <v>0</v>
      </c>
      <c r="F72" s="24">
        <f ca="1">IF(D72=0,0,SUM($E$56:E72))</f>
        <v>0</v>
      </c>
      <c r="G72" s="24"/>
      <c r="H72" s="149"/>
      <c r="I72" s="149"/>
      <c r="J72" s="150"/>
      <c r="K72" s="150"/>
      <c r="L72" s="147"/>
    </row>
    <row r="73" spans="1:12" hidden="1">
      <c r="A73" s="73"/>
      <c r="B73" s="24">
        <v>17</v>
      </c>
      <c r="C73" s="72" t="str">
        <f ca="1">IF(ISERROR(OFFSET('HARGA SATUAN'!$C$6,MATCH('REKAP TIANG'!B73,'HARGA SATUAN'!$P$7:$P$1455,0),0)),"",OFFSET('HARGA SATUAN'!$C$6,MATCH('REKAP TIANG'!B73,'HARGA SATUAN'!$P$7:$P$1455,0),0))</f>
        <v/>
      </c>
      <c r="D73" s="72">
        <f ca="1">SUMIFS(RAB!$F$14:$F$80,RAB!$C$14:$C$80,'REKAP TIANG'!C73)</f>
        <v>0</v>
      </c>
      <c r="E73" s="24">
        <f t="shared" ca="1" si="13"/>
        <v>0</v>
      </c>
      <c r="F73" s="24">
        <f ca="1">IF(D73=0,0,SUM($E$56:E73))</f>
        <v>0</v>
      </c>
      <c r="G73" s="24"/>
      <c r="H73" s="149"/>
      <c r="I73" s="149"/>
      <c r="J73" s="150"/>
      <c r="K73" s="150"/>
      <c r="L73" s="147"/>
    </row>
    <row r="74" spans="1:12" hidden="1">
      <c r="A74" s="73"/>
      <c r="B74" s="24">
        <v>18</v>
      </c>
      <c r="C74" s="72" t="str">
        <f ca="1">IF(ISERROR(OFFSET('HARGA SATUAN'!$C$6,MATCH('REKAP TIANG'!B74,'HARGA SATUAN'!$P$7:$P$1455,0),0)),"",OFFSET('HARGA SATUAN'!$C$6,MATCH('REKAP TIANG'!B74,'HARGA SATUAN'!$P$7:$P$1455,0),0))</f>
        <v/>
      </c>
      <c r="D74" s="72">
        <f ca="1">SUMIFS(RAB!$F$14:$F$80,RAB!$C$14:$C$80,'REKAP TIANG'!C74)</f>
        <v>0</v>
      </c>
      <c r="E74" s="24">
        <f t="shared" ca="1" si="13"/>
        <v>0</v>
      </c>
      <c r="F74" s="24">
        <f ca="1">IF(D74=0,0,SUM($E$56:E74))</f>
        <v>0</v>
      </c>
      <c r="G74" s="24"/>
      <c r="H74" s="149"/>
      <c r="I74" s="149"/>
      <c r="J74" s="150"/>
      <c r="K74" s="150"/>
      <c r="L74" s="147"/>
    </row>
    <row r="75" spans="1:12" hidden="1">
      <c r="A75" s="73"/>
      <c r="B75" s="24">
        <v>19</v>
      </c>
      <c r="C75" s="72" t="str">
        <f ca="1">IF(ISERROR(OFFSET('HARGA SATUAN'!$C$6,MATCH('REKAP TIANG'!B75,'HARGA SATUAN'!$P$7:$P$1455,0),0)),"",OFFSET('HARGA SATUAN'!$C$6,MATCH('REKAP TIANG'!B75,'HARGA SATUAN'!$P$7:$P$1455,0),0))</f>
        <v/>
      </c>
      <c r="D75" s="72">
        <f ca="1">SUMIFS(RAB!$F$14:$F$80,RAB!$C$14:$C$80,'REKAP TIANG'!C75)</f>
        <v>0</v>
      </c>
      <c r="E75" s="24">
        <f t="shared" ca="1" si="13"/>
        <v>0</v>
      </c>
      <c r="F75" s="24">
        <f ca="1">IF(D75=0,0,SUM($E$56:E75))</f>
        <v>0</v>
      </c>
      <c r="G75" s="24"/>
      <c r="H75" s="149"/>
      <c r="I75" s="149"/>
      <c r="J75" s="150"/>
      <c r="K75" s="150"/>
      <c r="L75" s="147"/>
    </row>
    <row r="76" spans="1:12" hidden="1">
      <c r="A76" s="73"/>
      <c r="B76" s="24">
        <v>20</v>
      </c>
      <c r="C76" s="72" t="str">
        <f ca="1">IF(ISERROR(OFFSET('HARGA SATUAN'!$C$6,MATCH('REKAP TIANG'!B76,'HARGA SATUAN'!$P$7:$P$1455,0),0)),"",OFFSET('HARGA SATUAN'!$C$6,MATCH('REKAP TIANG'!B76,'HARGA SATUAN'!$P$7:$P$1455,0),0))</f>
        <v/>
      </c>
      <c r="D76" s="72">
        <f ca="1">SUMIFS(RAB!$F$14:$F$80,RAB!$C$14:$C$80,'REKAP TIANG'!C76)</f>
        <v>0</v>
      </c>
      <c r="E76" s="24">
        <f ca="1">IF(D76=0,0,1)</f>
        <v>0</v>
      </c>
      <c r="F76" s="24">
        <f ca="1">IF(D76=0,0,SUM($E$56:E76))</f>
        <v>0</v>
      </c>
      <c r="G76" s="24"/>
      <c r="H76" s="149"/>
      <c r="I76" s="149"/>
      <c r="J76" s="150"/>
      <c r="K76" s="150"/>
      <c r="L76" s="147"/>
    </row>
    <row r="77" spans="1:12" hidden="1">
      <c r="A77" s="73"/>
      <c r="E77" s="24"/>
      <c r="F77" s="24"/>
      <c r="G77" s="24"/>
      <c r="H77" s="149"/>
      <c r="I77" s="149"/>
      <c r="J77" s="150"/>
      <c r="K77" s="150"/>
      <c r="L77" s="147"/>
    </row>
    <row r="78" spans="1:12" hidden="1">
      <c r="A78" s="73"/>
      <c r="E78" s="24"/>
      <c r="F78" s="24"/>
      <c r="G78" s="24"/>
      <c r="H78" s="149"/>
      <c r="I78" s="149"/>
      <c r="J78" s="150"/>
      <c r="K78" s="150"/>
      <c r="L78" s="147"/>
    </row>
    <row r="79" spans="1:12">
      <c r="A79" s="73"/>
      <c r="E79" s="24"/>
      <c r="F79" s="24"/>
      <c r="G79" s="24"/>
      <c r="H79" s="149"/>
      <c r="I79" s="149"/>
      <c r="J79" s="150"/>
      <c r="K79" s="150"/>
      <c r="L79" s="147"/>
    </row>
    <row r="80" spans="1:12">
      <c r="A80" s="73"/>
      <c r="E80" s="24"/>
      <c r="F80" s="24"/>
      <c r="G80" s="24"/>
      <c r="H80" s="149"/>
      <c r="I80" s="149"/>
      <c r="J80" s="150"/>
      <c r="K80" s="150"/>
      <c r="L80" s="147"/>
    </row>
    <row r="81" spans="1:12">
      <c r="A81" s="73"/>
      <c r="E81" s="24"/>
      <c r="F81" s="24"/>
      <c r="G81" s="24"/>
      <c r="H81" s="149"/>
      <c r="I81" s="149"/>
      <c r="J81" s="150"/>
      <c r="K81" s="150"/>
      <c r="L81" s="147"/>
    </row>
    <row r="82" spans="1:12">
      <c r="A82" s="73"/>
      <c r="E82" s="24"/>
      <c r="F82" s="24"/>
      <c r="G82" s="24"/>
      <c r="H82" s="149"/>
      <c r="I82" s="149"/>
      <c r="J82" s="150"/>
      <c r="K82" s="150"/>
      <c r="L82" s="147"/>
    </row>
    <row r="83" spans="1:12">
      <c r="A83" s="73"/>
      <c r="E83" s="24"/>
      <c r="F83" s="24"/>
      <c r="G83" s="24"/>
      <c r="H83" s="149"/>
      <c r="I83" s="149"/>
      <c r="J83" s="150"/>
      <c r="K83" s="150"/>
      <c r="L83" s="147"/>
    </row>
    <row r="84" spans="1:12">
      <c r="B84" s="147"/>
      <c r="C84" s="148"/>
      <c r="D84" s="148"/>
      <c r="E84" s="147"/>
      <c r="F84" s="147"/>
      <c r="G84" s="147"/>
      <c r="H84" s="149"/>
      <c r="I84" s="149"/>
      <c r="J84" s="150"/>
      <c r="K84" s="150"/>
      <c r="L84" s="147"/>
    </row>
    <row r="85" spans="1:12">
      <c r="B85" s="147"/>
      <c r="C85" s="148"/>
      <c r="D85" s="148"/>
      <c r="E85" s="147"/>
      <c r="F85" s="147"/>
      <c r="G85" s="147"/>
      <c r="H85" s="149"/>
      <c r="I85" s="149"/>
      <c r="J85" s="150"/>
      <c r="K85" s="150"/>
      <c r="L85" s="147"/>
    </row>
    <row r="86" spans="1:12">
      <c r="B86" s="147"/>
      <c r="C86" s="148"/>
      <c r="D86" s="148"/>
      <c r="E86" s="147"/>
      <c r="F86" s="147"/>
      <c r="G86" s="147"/>
      <c r="H86" s="149"/>
      <c r="I86" s="149"/>
      <c r="J86" s="150"/>
      <c r="K86" s="150"/>
      <c r="L86" s="147"/>
    </row>
    <row r="87" spans="1:12">
      <c r="B87" s="147"/>
      <c r="C87" s="148"/>
      <c r="D87" s="148"/>
      <c r="E87" s="147"/>
      <c r="F87" s="147"/>
      <c r="G87" s="147"/>
      <c r="H87" s="149"/>
      <c r="I87" s="149"/>
      <c r="J87" s="150"/>
      <c r="K87" s="150"/>
      <c r="L87" s="147"/>
    </row>
    <row r="88" spans="1:12">
      <c r="B88" s="147"/>
      <c r="C88" s="148"/>
      <c r="D88" s="148"/>
      <c r="E88" s="147"/>
      <c r="F88" s="147"/>
      <c r="G88" s="147"/>
      <c r="H88" s="149"/>
      <c r="I88" s="149"/>
      <c r="J88" s="150"/>
      <c r="K88" s="150"/>
      <c r="L88" s="147"/>
    </row>
    <row r="89" spans="1:12">
      <c r="B89" s="147"/>
      <c r="C89" s="148"/>
      <c r="D89" s="148"/>
      <c r="E89" s="147"/>
      <c r="F89" s="147"/>
      <c r="G89" s="147"/>
      <c r="H89" s="149"/>
      <c r="I89" s="149"/>
      <c r="J89" s="150"/>
      <c r="K89" s="150"/>
      <c r="L89" s="147"/>
    </row>
    <row r="90" spans="1:12">
      <c r="B90" s="147"/>
      <c r="C90" s="148"/>
      <c r="D90" s="148"/>
      <c r="E90" s="147"/>
      <c r="F90" s="147"/>
      <c r="G90" s="147"/>
      <c r="H90" s="149"/>
      <c r="I90" s="149"/>
      <c r="J90" s="150"/>
      <c r="K90" s="150"/>
      <c r="L90" s="147"/>
    </row>
    <row r="91" spans="1:12">
      <c r="B91" s="147"/>
      <c r="C91" s="148"/>
      <c r="D91" s="148"/>
      <c r="E91" s="147"/>
      <c r="F91" s="147"/>
      <c r="G91" s="147"/>
      <c r="H91" s="149"/>
      <c r="I91" s="149"/>
      <c r="J91" s="150"/>
      <c r="K91" s="150"/>
      <c r="L91" s="147"/>
    </row>
    <row r="92" spans="1:12">
      <c r="B92" s="147"/>
      <c r="C92" s="148"/>
      <c r="D92" s="148"/>
      <c r="E92" s="147"/>
      <c r="F92" s="147"/>
      <c r="G92" s="147"/>
      <c r="H92" s="149"/>
      <c r="I92" s="149"/>
      <c r="J92" s="150"/>
      <c r="K92" s="150"/>
      <c r="L92" s="147"/>
    </row>
    <row r="93" spans="1:12">
      <c r="B93" s="147"/>
      <c r="C93" s="148"/>
      <c r="D93" s="148"/>
      <c r="E93" s="147"/>
      <c r="F93" s="147"/>
      <c r="G93" s="147"/>
      <c r="H93" s="149"/>
      <c r="I93" s="149"/>
      <c r="J93" s="150"/>
      <c r="K93" s="150"/>
      <c r="L93" s="147"/>
    </row>
    <row r="94" spans="1:12">
      <c r="B94" s="147"/>
      <c r="C94" s="148"/>
      <c r="D94" s="148"/>
      <c r="E94" s="147"/>
      <c r="F94" s="147"/>
      <c r="G94" s="147"/>
      <c r="H94" s="149"/>
      <c r="I94" s="149"/>
      <c r="J94" s="150"/>
      <c r="K94" s="150"/>
      <c r="L94" s="147"/>
    </row>
  </sheetData>
  <sheetProtection sort="0" autoFilter="0"/>
  <autoFilter ref="B14:K36" xr:uid="{00000000-0009-0000-0000-00000A000000}"/>
  <mergeCells count="21">
    <mergeCell ref="B4:K4"/>
    <mergeCell ref="B11:B13"/>
    <mergeCell ref="C11:C13"/>
    <mergeCell ref="D11:D13"/>
    <mergeCell ref="E11:E13"/>
    <mergeCell ref="F11:F13"/>
    <mergeCell ref="G11:G13"/>
    <mergeCell ref="H11:K11"/>
    <mergeCell ref="H52:K52"/>
    <mergeCell ref="J12:J13"/>
    <mergeCell ref="K12:K13"/>
    <mergeCell ref="H12:H13"/>
    <mergeCell ref="I12:I13"/>
    <mergeCell ref="H45:K45"/>
    <mergeCell ref="H47:K47"/>
    <mergeCell ref="C40:F40"/>
    <mergeCell ref="H46:K46"/>
    <mergeCell ref="B41:K42"/>
    <mergeCell ref="G6:K6"/>
    <mergeCell ref="C38:F38"/>
    <mergeCell ref="C39:F39"/>
  </mergeCells>
  <conditionalFormatting sqref="A1:XFD5 G6 L6:IV6 A6:E9 G7:IV9 A10:XFD65536">
    <cfRule type="cellIs" dxfId="41" priority="2" operator="equal">
      <formula>0</formula>
    </cfRule>
  </conditionalFormatting>
  <conditionalFormatting sqref="E1:E3 G1:G35 E6:E15 H12:I12 N13 F14:F15 H14:K35 R14:T36 C16:C35 F17:F35 F36:K36 E37:F37 H37:K37 G37:G65536 E41:E65536">
    <cfRule type="cellIs" dxfId="40" priority="4" stopIfTrue="1" operator="equal">
      <formula>0</formula>
    </cfRule>
  </conditionalFormatting>
  <dataValidations count="2">
    <dataValidation type="list" allowBlank="1" showInputMessage="1" showErrorMessage="1" errorTitle="PERINGATAN!!!" error="HARGA YANG DIPAKAI SALAH...." sqref="O3:P3" xr:uid="{00000000-0002-0000-0A00-000000000000}">
      <formula1>$T$1:$T$4</formula1>
    </dataValidation>
    <dataValidation allowBlank="1" showInputMessage="1" showErrorMessage="1" errorTitle="PERINGATAN !!!" error="MDU / UPAH SALAH BOZ...." sqref="M11:P11 H14:K37" xr:uid="{00000000-0002-0000-0A00-000001000000}"/>
  </dataValidations>
  <printOptions horizontalCentered="1"/>
  <pageMargins left="0.27559055118110237" right="0.3" top="0.31496062992125984" bottom="0.59055118110236227" header="0.31496062992125984" footer="0.31496062992125984"/>
  <pageSetup paperSize="9" scale="60" fitToHeight="12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1" tint="0.249977111117893"/>
    <pageSetUpPr fitToPage="1"/>
  </sheetPr>
  <dimension ref="A1:U375"/>
  <sheetViews>
    <sheetView showGridLines="0" zoomScale="85" zoomScaleNormal="85" workbookViewId="0">
      <pane xSplit="2" ySplit="13" topLeftCell="C17" activePane="bottomRight" state="frozen"/>
      <selection activeCell="D209" sqref="D209"/>
      <selection pane="topRight" activeCell="D209" sqref="D209"/>
      <selection pane="bottomLeft" activeCell="D209" sqref="D209"/>
      <selection pane="bottomRight" activeCell="D209" sqref="D209"/>
    </sheetView>
  </sheetViews>
  <sheetFormatPr defaultRowHeight="15"/>
  <cols>
    <col min="1" max="1" width="5.28515625" style="30" customWidth="1"/>
    <col min="2" max="2" width="5.140625" style="24" customWidth="1"/>
    <col min="3" max="3" width="45.7109375" style="72" customWidth="1"/>
    <col min="4" max="4" width="8.7109375" style="72" customWidth="1"/>
    <col min="5" max="5" width="11.7109375" style="26" customWidth="1"/>
    <col min="6" max="6" width="7.7109375" style="26" customWidth="1"/>
    <col min="7" max="7" width="12.7109375" style="26" customWidth="1"/>
    <col min="8" max="9" width="16.7109375" style="27" customWidth="1"/>
    <col min="10" max="11" width="16.7109375" style="28" customWidth="1"/>
    <col min="12" max="12" width="3.7109375" style="29" customWidth="1"/>
    <col min="13" max="13" width="6.5703125" style="23" customWidth="1"/>
    <col min="14" max="14" width="7.28515625" style="23" customWidth="1"/>
    <col min="15" max="16" width="12.7109375" style="23" customWidth="1"/>
    <col min="17" max="17" width="2.42578125" style="23" customWidth="1"/>
    <col min="18" max="20" width="10.85546875" style="23" customWidth="1"/>
    <col min="21" max="16384" width="9.140625" style="23"/>
  </cols>
  <sheetData>
    <row r="1" spans="1:21">
      <c r="C1" s="98" t="str">
        <f>RAB!C1</f>
        <v>PT. PLN ( PERSERO )</v>
      </c>
      <c r="D1" s="25"/>
      <c r="T1" s="30"/>
    </row>
    <row r="2" spans="1:21">
      <c r="C2" s="98" t="str">
        <f>RAB!C2</f>
        <v>UNIT INDUK DISTRIBUSI JAWA TENGAH &amp; DI YOGYAKARTA</v>
      </c>
      <c r="D2" s="25"/>
      <c r="S2" s="73"/>
      <c r="T2" s="82"/>
    </row>
    <row r="3" spans="1:21">
      <c r="C3" s="98" t="str">
        <f>RAB!C3</f>
        <v>UP3 DEMAK</v>
      </c>
      <c r="D3" s="25"/>
      <c r="M3" s="83"/>
      <c r="N3" s="83"/>
      <c r="O3" s="83"/>
      <c r="P3" s="83"/>
      <c r="S3" s="73"/>
      <c r="T3" s="82"/>
    </row>
    <row r="4" spans="1:21" ht="15.75" customHeight="1">
      <c r="B4" s="528" t="s">
        <v>1034</v>
      </c>
      <c r="C4" s="528"/>
      <c r="D4" s="528"/>
      <c r="E4" s="528"/>
      <c r="F4" s="528"/>
      <c r="G4" s="528"/>
      <c r="H4" s="528"/>
      <c r="I4" s="528"/>
      <c r="J4" s="528"/>
      <c r="K4" s="528"/>
      <c r="S4" s="73"/>
      <c r="T4" s="73"/>
    </row>
    <row r="5" spans="1:21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S5" s="73"/>
      <c r="T5" s="73"/>
    </row>
    <row r="6" spans="1:21">
      <c r="C6" s="31"/>
      <c r="D6" s="25"/>
      <c r="E6" s="106" t="s">
        <v>1037</v>
      </c>
      <c r="F6" s="144" t="s">
        <v>9</v>
      </c>
      <c r="G6" s="521" t="str">
        <f>RAB!G6</f>
        <v>RACHMAT SARWONO</v>
      </c>
      <c r="H6" s="521"/>
      <c r="I6" s="521"/>
      <c r="J6" s="521"/>
      <c r="K6" s="521"/>
      <c r="S6" s="73"/>
      <c r="T6" s="82"/>
      <c r="U6" s="73"/>
    </row>
    <row r="7" spans="1:21">
      <c r="C7" s="31"/>
      <c r="D7" s="25"/>
      <c r="E7" s="106" t="s">
        <v>1038</v>
      </c>
      <c r="F7" s="144" t="s">
        <v>9</v>
      </c>
      <c r="G7" s="106" t="str">
        <f>RAB!G7</f>
        <v>DS PURWOSARI, KEC SAYUNG</v>
      </c>
      <c r="H7" s="107"/>
      <c r="S7" s="73"/>
      <c r="T7" s="82"/>
      <c r="U7" s="73"/>
    </row>
    <row r="8" spans="1:21">
      <c r="C8" s="31"/>
      <c r="D8" s="25"/>
      <c r="E8" s="106" t="s">
        <v>1039</v>
      </c>
      <c r="F8" s="144" t="s">
        <v>9</v>
      </c>
      <c r="G8" s="106" t="str">
        <f>RAB!G8</f>
        <v>UP3 DEMAK</v>
      </c>
      <c r="H8" s="107"/>
      <c r="S8" s="73"/>
      <c r="T8" s="82"/>
      <c r="U8" s="73"/>
    </row>
    <row r="9" spans="1:21">
      <c r="C9" s="31"/>
      <c r="D9" s="25"/>
      <c r="E9" s="106" t="s">
        <v>1040</v>
      </c>
      <c r="F9" s="144" t="s">
        <v>9</v>
      </c>
      <c r="G9" s="106" t="str">
        <f>RAB!G9</f>
        <v>SAR 2023</v>
      </c>
      <c r="H9" s="107"/>
      <c r="S9" s="73"/>
      <c r="T9" s="82"/>
      <c r="U9" s="73"/>
    </row>
    <row r="10" spans="1:21" ht="15.75" thickBot="1">
      <c r="C10" s="25"/>
      <c r="D10" s="25"/>
      <c r="F10" s="144"/>
      <c r="S10" s="73"/>
      <c r="T10" s="73"/>
    </row>
    <row r="11" spans="1:21" ht="15.75" customHeight="1">
      <c r="B11" s="529" t="s">
        <v>0</v>
      </c>
      <c r="C11" s="531" t="s">
        <v>1</v>
      </c>
      <c r="D11" s="534" t="s">
        <v>42</v>
      </c>
      <c r="E11" s="534" t="s">
        <v>43</v>
      </c>
      <c r="F11" s="534" t="s">
        <v>2</v>
      </c>
      <c r="G11" s="535" t="s">
        <v>41</v>
      </c>
      <c r="H11" s="534" t="s">
        <v>3</v>
      </c>
      <c r="I11" s="534"/>
      <c r="J11" s="534"/>
      <c r="K11" s="538"/>
      <c r="M11" s="33"/>
      <c r="N11" s="33"/>
      <c r="O11" s="33"/>
      <c r="P11" s="33"/>
      <c r="R11" s="34"/>
      <c r="S11" s="74"/>
      <c r="T11" s="74"/>
    </row>
    <row r="12" spans="1:21" ht="15" customHeight="1">
      <c r="B12" s="530"/>
      <c r="C12" s="532"/>
      <c r="D12" s="524"/>
      <c r="E12" s="524"/>
      <c r="F12" s="524"/>
      <c r="G12" s="536"/>
      <c r="H12" s="526" t="s">
        <v>46</v>
      </c>
      <c r="I12" s="526" t="s">
        <v>5</v>
      </c>
      <c r="J12" s="524" t="s">
        <v>47</v>
      </c>
      <c r="K12" s="525" t="s">
        <v>4</v>
      </c>
      <c r="M12" s="33"/>
      <c r="N12" s="33"/>
      <c r="O12" s="33"/>
      <c r="P12" s="33"/>
      <c r="R12" s="34"/>
      <c r="S12" s="34"/>
      <c r="T12" s="34"/>
    </row>
    <row r="13" spans="1:21" ht="15" customHeight="1">
      <c r="B13" s="530"/>
      <c r="C13" s="533"/>
      <c r="D13" s="524"/>
      <c r="E13" s="524"/>
      <c r="F13" s="524"/>
      <c r="G13" s="537"/>
      <c r="H13" s="527"/>
      <c r="I13" s="527"/>
      <c r="J13" s="524"/>
      <c r="K13" s="525"/>
      <c r="M13" s="33"/>
      <c r="N13" s="35"/>
      <c r="O13" s="35"/>
      <c r="P13" s="35"/>
      <c r="R13" s="34"/>
      <c r="S13" s="34"/>
      <c r="T13" s="34"/>
    </row>
    <row r="14" spans="1:21" s="36" customFormat="1" ht="15.75" customHeight="1">
      <c r="A14" s="30"/>
      <c r="B14" s="37"/>
      <c r="C14" s="38"/>
      <c r="D14" s="39"/>
      <c r="E14" s="40"/>
      <c r="F14" s="41"/>
      <c r="G14" s="41" t="str">
        <f ca="1">IF(ISERROR(OFFSET('HARGA SATUAN'!$I$6,MATCH(C14,'HARGA SATUAN'!$C$7:$C$1492,0),0)),"",OFFSET('HARGA SATUAN'!$I$6,MATCH(C14,'HARGA SATUAN'!$C$7:$C$1492,0),0))</f>
        <v/>
      </c>
      <c r="H14" s="42">
        <f>IF(OR(D14="MDU",D14="MDU-KD"),G14*F14,0)</f>
        <v>0</v>
      </c>
      <c r="I14" s="42">
        <f>IF(D14="HDW",G14*F14,0)</f>
        <v>0</v>
      </c>
      <c r="J14" s="42">
        <f>IF(D14="JASA",G14*F14,0)</f>
        <v>0</v>
      </c>
      <c r="K14" s="43">
        <f t="shared" ref="K14:K115" si="0">SUM(H14:J14)</f>
        <v>0</v>
      </c>
      <c r="L14" s="44"/>
      <c r="R14" s="45"/>
      <c r="S14" s="45"/>
      <c r="T14" s="45"/>
    </row>
    <row r="15" spans="1:21" s="47" customFormat="1">
      <c r="A15" s="30"/>
      <c r="B15" s="75" t="s">
        <v>1035</v>
      </c>
      <c r="C15" s="76" t="s">
        <v>1034</v>
      </c>
      <c r="D15" s="39"/>
      <c r="E15" s="40"/>
      <c r="F15" s="79"/>
      <c r="G15" s="41" t="str">
        <f ca="1">IF(ISERROR(OFFSET('HARGA SATUAN'!$I$6,MATCH(C15,'HARGA SATUAN'!$C$7:$C$1492,0),0)),"",OFFSET('HARGA SATUAN'!$I$6,MATCH(C15,'HARGA SATUAN'!$C$7:$C$1492,0),0))</f>
        <v/>
      </c>
      <c r="H15" s="42">
        <f t="shared" ref="H15:H78" si="1">IF(OR(D15="MDU",D15="MDU-KD"),G15*F15,0)</f>
        <v>0</v>
      </c>
      <c r="I15" s="42">
        <f t="shared" ref="I15:I78" si="2">IF(D15="HDW",G15*F15,0)</f>
        <v>0</v>
      </c>
      <c r="J15" s="42">
        <f t="shared" ref="J15:J78" si="3">IF(D15="JASA",G15*F15,0)</f>
        <v>0</v>
      </c>
      <c r="K15" s="43">
        <f t="shared" si="0"/>
        <v>0</v>
      </c>
      <c r="L15" s="46"/>
      <c r="Q15" s="36"/>
      <c r="R15" s="45"/>
      <c r="S15" s="45"/>
      <c r="T15" s="45"/>
    </row>
    <row r="16" spans="1:21" s="47" customFormat="1">
      <c r="A16" s="30">
        <v>1</v>
      </c>
      <c r="B16" s="100">
        <f ca="1">IF(C16="","",A16)</f>
        <v>1</v>
      </c>
      <c r="C16" s="109" t="str">
        <f ca="1">IF(ISERROR(OFFSET($C$223,MATCH(A16,$F$224:$F$373,0),0)),"",OFFSET($C$223,MATCH(A16,$F$224:$F$373,0),0))</f>
        <v>KWH Elektronik; 3P; 4W; 220/380V; 5(80) A; kls 1 (Pengukuran Langsung)</v>
      </c>
      <c r="D16" s="101" t="str">
        <f ca="1">IF(ISERROR(OFFSET('HARGA SATUAN'!$D$6,MATCH(C16,'HARGA SATUAN'!$C$7:$C$1492,0),0)),"",OFFSET('HARGA SATUAN'!$D$6,MATCH(C16,'HARGA SATUAN'!$C$7:$C$1492,0),0))</f>
        <v>MDU-KD</v>
      </c>
      <c r="E16" s="101" t="str">
        <f ca="1">IF(B16="+","Unit",IF(ISERROR(OFFSET('HARGA SATUAN'!$E$6,MATCH(C16,'HARGA SATUAN'!$C$7:$C$1492,0),0)),"",OFFSET('HARGA SATUAN'!$E$6,MATCH(C16,'HARGA SATUAN'!$C$7:$C$1492,0),0)))</f>
        <v>Bh</v>
      </c>
      <c r="F16" s="101">
        <f ca="1">IF(ISERROR(OFFSET($D$223,MATCH(A16,$F$224:$F$373,0),0)),"",OFFSET($D$223,MATCH(A16,$F$224:$F$373,0),0))</f>
        <v>1</v>
      </c>
      <c r="G16" s="41">
        <f ca="1">IF(ISERROR(OFFSET('HARGA SATUAN'!$I$6,MATCH(C16,'HARGA SATUAN'!$C$7:$C$1492,0),0)),"",OFFSET('HARGA SATUAN'!$I$6,MATCH(C16,'HARGA SATUAN'!$C$7:$C$1492,0),0))</f>
        <v>1427400</v>
      </c>
      <c r="H16" s="42">
        <f t="shared" ca="1" si="1"/>
        <v>1427400</v>
      </c>
      <c r="I16" s="42">
        <f t="shared" ca="1" si="2"/>
        <v>0</v>
      </c>
      <c r="J16" s="42">
        <f t="shared" ca="1" si="3"/>
        <v>0</v>
      </c>
      <c r="K16" s="43">
        <f t="shared" ca="1" si="0"/>
        <v>1427400</v>
      </c>
      <c r="L16" s="46"/>
      <c r="Q16" s="36"/>
      <c r="R16" s="45"/>
      <c r="S16" s="45"/>
      <c r="T16" s="45"/>
    </row>
    <row r="17" spans="1:20" s="47" customFormat="1">
      <c r="A17" s="30">
        <v>2</v>
      </c>
      <c r="B17" s="100">
        <f t="shared" ref="B17:B80" ca="1" si="4">IF(C17="","",A17)</f>
        <v>2</v>
      </c>
      <c r="C17" s="109" t="str">
        <f t="shared" ref="C17:C80" ca="1" si="5">IF(ISERROR(OFFSET($C$223,MATCH(A17,$F$224:$F$373,0),0)),"",OFFSET($C$223,MATCH(A17,$F$224:$F$373,0),0))</f>
        <v>Smart Box Langsung Daya 13.2 kVA MCCB 20 A</v>
      </c>
      <c r="D17" s="101" t="str">
        <f ca="1">IF(ISERROR(OFFSET('HARGA SATUAN'!$D$6,MATCH(C17,'HARGA SATUAN'!$C$7:$C$1492,0),0)),"",OFFSET('HARGA SATUAN'!$D$6,MATCH(C17,'HARGA SATUAN'!$C$7:$C$1492,0),0))</f>
        <v>MDU-KD</v>
      </c>
      <c r="E17" s="101" t="str">
        <f ca="1">IF(B17="+","Unit",IF(ISERROR(OFFSET('HARGA SATUAN'!$E$6,MATCH(C17,'HARGA SATUAN'!$C$7:$C$1492,0),0)),"",OFFSET('HARGA SATUAN'!$E$6,MATCH(C17,'HARGA SATUAN'!$C$7:$C$1492,0),0)))</f>
        <v>Unit</v>
      </c>
      <c r="F17" s="101">
        <f t="shared" ref="F17:F80" ca="1" si="6">IF(ISERROR(OFFSET($D$223,MATCH(A17,$F$224:$F$373,0),0)),"",OFFSET($D$223,MATCH(A17,$F$224:$F$373,0),0))</f>
        <v>1</v>
      </c>
      <c r="G17" s="41">
        <f ca="1">IF(ISERROR(OFFSET('HARGA SATUAN'!$I$6,MATCH(C17,'HARGA SATUAN'!$C$7:$C$1492,0),0)),"",OFFSET('HARGA SATUAN'!$I$6,MATCH(C17,'HARGA SATUAN'!$C$7:$C$1492,0),0))</f>
        <v>3564900</v>
      </c>
      <c r="H17" s="42">
        <f t="shared" ca="1" si="1"/>
        <v>3564900</v>
      </c>
      <c r="I17" s="42">
        <f t="shared" ca="1" si="2"/>
        <v>0</v>
      </c>
      <c r="J17" s="42">
        <f t="shared" ca="1" si="3"/>
        <v>0</v>
      </c>
      <c r="K17" s="43">
        <f t="shared" ca="1" si="0"/>
        <v>3564900</v>
      </c>
      <c r="L17" s="46"/>
      <c r="Q17" s="36"/>
      <c r="R17" s="45"/>
      <c r="S17" s="45"/>
      <c r="T17" s="45"/>
    </row>
    <row r="18" spans="1:20" s="47" customFormat="1">
      <c r="A18" s="30">
        <v>3</v>
      </c>
      <c r="B18" s="100">
        <f t="shared" ca="1" si="4"/>
        <v>3</v>
      </c>
      <c r="C18" s="109" t="str">
        <f t="shared" ca="1" si="5"/>
        <v>NFA2X-T 3x70+1x70</v>
      </c>
      <c r="D18" s="101" t="str">
        <f ca="1">IF(ISERROR(OFFSET('HARGA SATUAN'!$D$6,MATCH(C18,'HARGA SATUAN'!$C$7:$C$1492,0),0)),"",OFFSET('HARGA SATUAN'!$D$6,MATCH(C18,'HARGA SATUAN'!$C$7:$C$1492,0),0))</f>
        <v>MDU-KD</v>
      </c>
      <c r="E18" s="101" t="str">
        <f ca="1">IF(B18="+","Unit",IF(ISERROR(OFFSET('HARGA SATUAN'!$E$6,MATCH(C18,'HARGA SATUAN'!$C$7:$C$1492,0),0)),"",OFFSET('HARGA SATUAN'!$E$6,MATCH(C18,'HARGA SATUAN'!$C$7:$C$1492,0),0)))</f>
        <v>Mtr</v>
      </c>
      <c r="F18" s="101">
        <f t="shared" ca="1" si="6"/>
        <v>130</v>
      </c>
      <c r="G18" s="41">
        <f ca="1">IF(ISERROR(OFFSET('HARGA SATUAN'!$I$6,MATCH(C18,'HARGA SATUAN'!$C$7:$C$1492,0),0)),"",OFFSET('HARGA SATUAN'!$I$6,MATCH(C18,'HARGA SATUAN'!$C$7:$C$1492,0),0))</f>
        <v>54500</v>
      </c>
      <c r="H18" s="42">
        <f t="shared" ca="1" si="1"/>
        <v>7085000</v>
      </c>
      <c r="I18" s="42">
        <f t="shared" ca="1" si="2"/>
        <v>0</v>
      </c>
      <c r="J18" s="42">
        <f t="shared" ca="1" si="3"/>
        <v>0</v>
      </c>
      <c r="K18" s="43">
        <f t="shared" ca="1" si="0"/>
        <v>7085000</v>
      </c>
      <c r="L18" s="46"/>
      <c r="Q18" s="36"/>
      <c r="R18" s="45"/>
      <c r="S18" s="45"/>
      <c r="T18" s="45"/>
    </row>
    <row r="19" spans="1:20" s="47" customFormat="1">
      <c r="A19" s="30">
        <v>4</v>
      </c>
      <c r="B19" s="100">
        <f t="shared" ca="1" si="4"/>
        <v>4</v>
      </c>
      <c r="C19" s="109" t="str">
        <f t="shared" ca="1" si="5"/>
        <v>NFA2X 4 x 16 mm²</v>
      </c>
      <c r="D19" s="101" t="str">
        <f ca="1">IF(ISERROR(OFFSET('HARGA SATUAN'!$D$6,MATCH(C19,'HARGA SATUAN'!$C$7:$C$1492,0),0)),"",OFFSET('HARGA SATUAN'!$D$6,MATCH(C19,'HARGA SATUAN'!$C$7:$C$1492,0),0))</f>
        <v>MDU-KD</v>
      </c>
      <c r="E19" s="101" t="str">
        <f ca="1">IF(B19="+","Unit",IF(ISERROR(OFFSET('HARGA SATUAN'!$E$6,MATCH(C19,'HARGA SATUAN'!$C$7:$C$1492,0),0)),"",OFFSET('HARGA SATUAN'!$E$6,MATCH(C19,'HARGA SATUAN'!$C$7:$C$1492,0),0)))</f>
        <v>Mtr</v>
      </c>
      <c r="F19" s="101">
        <f t="shared" ca="1" si="6"/>
        <v>50</v>
      </c>
      <c r="G19" s="41">
        <f ca="1">IF(ISERROR(OFFSET('HARGA SATUAN'!$I$6,MATCH(C19,'HARGA SATUAN'!$C$7:$C$1492,0),0)),"",OFFSET('HARGA SATUAN'!$I$6,MATCH(C19,'HARGA SATUAN'!$C$7:$C$1492,0),0))</f>
        <v>13500</v>
      </c>
      <c r="H19" s="42">
        <f t="shared" ca="1" si="1"/>
        <v>675000</v>
      </c>
      <c r="I19" s="42">
        <f t="shared" ca="1" si="2"/>
        <v>0</v>
      </c>
      <c r="J19" s="42">
        <f t="shared" ca="1" si="3"/>
        <v>0</v>
      </c>
      <c r="K19" s="43">
        <f t="shared" ca="1" si="0"/>
        <v>675000</v>
      </c>
      <c r="L19" s="46"/>
      <c r="Q19" s="36"/>
      <c r="R19" s="45"/>
      <c r="S19" s="45"/>
      <c r="T19" s="45"/>
    </row>
    <row r="20" spans="1:20" s="47" customFormat="1">
      <c r="A20" s="30">
        <v>5</v>
      </c>
      <c r="B20" s="100" t="str">
        <f t="shared" ca="1" si="4"/>
        <v/>
      </c>
      <c r="C20" s="109" t="str">
        <f t="shared" ca="1" si="5"/>
        <v/>
      </c>
      <c r="D20" s="101" t="str">
        <f ca="1">IF(ISERROR(OFFSET('HARGA SATUAN'!$D$6,MATCH(C20,'HARGA SATUAN'!$C$7:$C$1492,0),0)),"",OFFSET('HARGA SATUAN'!$D$6,MATCH(C20,'HARGA SATUAN'!$C$7:$C$1492,0),0))</f>
        <v/>
      </c>
      <c r="E20" s="101">
        <f ca="1">IF(B20="+","Unit",IF(ISERROR(OFFSET('HARGA SATUAN'!$E$6,MATCH(C20,'HARGA SATUAN'!$C$7:$C$1492,0),0)),"",OFFSET('HARGA SATUAN'!$E$6,MATCH(C20,'HARGA SATUAN'!$C$7:$C$1492,0),0)))</f>
        <v>0</v>
      </c>
      <c r="F20" s="101" t="str">
        <f t="shared" ca="1" si="6"/>
        <v/>
      </c>
      <c r="G20" s="41">
        <f ca="1">IF(ISERROR(OFFSET('HARGA SATUAN'!$I$6,MATCH(C20,'HARGA SATUAN'!$C$7:$C$1492,0),0)),"",OFFSET('HARGA SATUAN'!$I$6,MATCH(C20,'HARGA SATUAN'!$C$7:$C$1492,0),0))</f>
        <v>0</v>
      </c>
      <c r="H20" s="42">
        <f t="shared" ca="1" si="1"/>
        <v>0</v>
      </c>
      <c r="I20" s="42">
        <f t="shared" ca="1" si="2"/>
        <v>0</v>
      </c>
      <c r="J20" s="42">
        <f t="shared" ca="1" si="3"/>
        <v>0</v>
      </c>
      <c r="K20" s="43">
        <f t="shared" ca="1" si="0"/>
        <v>0</v>
      </c>
      <c r="L20" s="46"/>
      <c r="Q20" s="36"/>
      <c r="R20" s="45"/>
      <c r="S20" s="45"/>
      <c r="T20" s="45"/>
    </row>
    <row r="21" spans="1:20" s="47" customFormat="1">
      <c r="A21" s="30">
        <v>6</v>
      </c>
      <c r="B21" s="100" t="str">
        <f t="shared" ca="1" si="4"/>
        <v/>
      </c>
      <c r="C21" s="109" t="str">
        <f t="shared" ca="1" si="5"/>
        <v/>
      </c>
      <c r="D21" s="101" t="str">
        <f ca="1">IF(ISERROR(OFFSET('HARGA SATUAN'!$D$6,MATCH(C21,'HARGA SATUAN'!$C$7:$C$1492,0),0)),"",OFFSET('HARGA SATUAN'!$D$6,MATCH(C21,'HARGA SATUAN'!$C$7:$C$1492,0),0))</f>
        <v/>
      </c>
      <c r="E21" s="101">
        <f ca="1">IF(B21="+","Unit",IF(ISERROR(OFFSET('HARGA SATUAN'!$E$6,MATCH(C21,'HARGA SATUAN'!$C$7:$C$1492,0),0)),"",OFFSET('HARGA SATUAN'!$E$6,MATCH(C21,'HARGA SATUAN'!$C$7:$C$1492,0),0)))</f>
        <v>0</v>
      </c>
      <c r="F21" s="101" t="str">
        <f t="shared" ca="1" si="6"/>
        <v/>
      </c>
      <c r="G21" s="41">
        <f ca="1">IF(ISERROR(OFFSET('HARGA SATUAN'!$I$6,MATCH(C21,'HARGA SATUAN'!$C$7:$C$1492,0),0)),"",OFFSET('HARGA SATUAN'!$I$6,MATCH(C21,'HARGA SATUAN'!$C$7:$C$1492,0),0))</f>
        <v>0</v>
      </c>
      <c r="H21" s="42">
        <f t="shared" ca="1" si="1"/>
        <v>0</v>
      </c>
      <c r="I21" s="42">
        <f t="shared" ca="1" si="2"/>
        <v>0</v>
      </c>
      <c r="J21" s="42">
        <f t="shared" ca="1" si="3"/>
        <v>0</v>
      </c>
      <c r="K21" s="43">
        <f t="shared" ca="1" si="0"/>
        <v>0</v>
      </c>
      <c r="L21" s="46"/>
      <c r="Q21" s="36"/>
      <c r="R21" s="45"/>
      <c r="S21" s="45"/>
      <c r="T21" s="45"/>
    </row>
    <row r="22" spans="1:20" s="47" customFormat="1">
      <c r="A22" s="30">
        <v>7</v>
      </c>
      <c r="B22" s="100" t="str">
        <f t="shared" ca="1" si="4"/>
        <v/>
      </c>
      <c r="C22" s="109" t="str">
        <f t="shared" ca="1" si="5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01" t="str">
        <f t="shared" ca="1" si="6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42">
        <f t="shared" ca="1" si="1"/>
        <v>0</v>
      </c>
      <c r="I22" s="42">
        <f t="shared" ca="1" si="2"/>
        <v>0</v>
      </c>
      <c r="J22" s="42">
        <f t="shared" ca="1" si="3"/>
        <v>0</v>
      </c>
      <c r="K22" s="43">
        <f t="shared" ca="1" si="0"/>
        <v>0</v>
      </c>
      <c r="L22" s="46"/>
      <c r="Q22" s="36"/>
      <c r="R22" s="45"/>
      <c r="S22" s="45"/>
      <c r="T22" s="45"/>
    </row>
    <row r="23" spans="1:20" s="47" customFormat="1">
      <c r="A23" s="30">
        <v>8</v>
      </c>
      <c r="B23" s="100" t="str">
        <f t="shared" ca="1" si="4"/>
        <v/>
      </c>
      <c r="C23" s="109" t="str">
        <f t="shared" ca="1" si="5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01" t="str">
        <f t="shared" ca="1" si="6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42">
        <f t="shared" ca="1" si="1"/>
        <v>0</v>
      </c>
      <c r="I23" s="42">
        <f t="shared" ca="1" si="2"/>
        <v>0</v>
      </c>
      <c r="J23" s="42">
        <f t="shared" ca="1" si="3"/>
        <v>0</v>
      </c>
      <c r="K23" s="43">
        <f t="shared" ca="1" si="0"/>
        <v>0</v>
      </c>
      <c r="L23" s="46"/>
      <c r="Q23" s="36"/>
      <c r="R23" s="45"/>
      <c r="S23" s="45"/>
      <c r="T23" s="45"/>
    </row>
    <row r="24" spans="1:20" s="47" customFormat="1">
      <c r="A24" s="30">
        <v>9</v>
      </c>
      <c r="B24" s="100" t="str">
        <f t="shared" ca="1" si="4"/>
        <v/>
      </c>
      <c r="C24" s="109" t="str">
        <f t="shared" ca="1" si="5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01" t="str">
        <f t="shared" ca="1" si="6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42">
        <f t="shared" ca="1" si="1"/>
        <v>0</v>
      </c>
      <c r="I24" s="42">
        <f t="shared" ca="1" si="2"/>
        <v>0</v>
      </c>
      <c r="J24" s="42">
        <f t="shared" ca="1" si="3"/>
        <v>0</v>
      </c>
      <c r="K24" s="43">
        <f t="shared" ca="1" si="0"/>
        <v>0</v>
      </c>
      <c r="L24" s="46"/>
      <c r="Q24" s="36"/>
      <c r="R24" s="45"/>
      <c r="S24" s="45"/>
      <c r="T24" s="45"/>
    </row>
    <row r="25" spans="1:20" s="47" customFormat="1">
      <c r="A25" s="30">
        <v>10</v>
      </c>
      <c r="B25" s="100" t="str">
        <f t="shared" ca="1" si="4"/>
        <v/>
      </c>
      <c r="C25" s="109" t="str">
        <f t="shared" ca="1" si="5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01" t="str">
        <f t="shared" ca="1" si="6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42">
        <f t="shared" ca="1" si="1"/>
        <v>0</v>
      </c>
      <c r="I25" s="42">
        <f t="shared" ca="1" si="2"/>
        <v>0</v>
      </c>
      <c r="J25" s="42">
        <f t="shared" ca="1" si="3"/>
        <v>0</v>
      </c>
      <c r="K25" s="43">
        <f t="shared" ca="1" si="0"/>
        <v>0</v>
      </c>
      <c r="L25" s="46"/>
      <c r="Q25" s="36"/>
      <c r="R25" s="45"/>
      <c r="S25" s="45"/>
      <c r="T25" s="45"/>
    </row>
    <row r="26" spans="1:20" s="47" customFormat="1">
      <c r="A26" s="30">
        <v>11</v>
      </c>
      <c r="B26" s="100" t="str">
        <f t="shared" ca="1" si="4"/>
        <v/>
      </c>
      <c r="C26" s="109" t="str">
        <f t="shared" ca="1" si="5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01" t="str">
        <f t="shared" ca="1" si="6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42">
        <f t="shared" ca="1" si="1"/>
        <v>0</v>
      </c>
      <c r="I26" s="42">
        <f t="shared" ca="1" si="2"/>
        <v>0</v>
      </c>
      <c r="J26" s="42">
        <f t="shared" ca="1" si="3"/>
        <v>0</v>
      </c>
      <c r="K26" s="43">
        <f t="shared" ca="1" si="0"/>
        <v>0</v>
      </c>
      <c r="L26" s="46"/>
      <c r="Q26" s="36"/>
      <c r="R26" s="45"/>
      <c r="S26" s="45"/>
      <c r="T26" s="45"/>
    </row>
    <row r="27" spans="1:20" s="47" customFormat="1">
      <c r="A27" s="30">
        <v>12</v>
      </c>
      <c r="B27" s="100" t="str">
        <f t="shared" ca="1" si="4"/>
        <v/>
      </c>
      <c r="C27" s="109" t="str">
        <f t="shared" ca="1" si="5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01" t="str">
        <f t="shared" ca="1" si="6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42">
        <f t="shared" ca="1" si="1"/>
        <v>0</v>
      </c>
      <c r="I27" s="42">
        <f t="shared" ca="1" si="2"/>
        <v>0</v>
      </c>
      <c r="J27" s="42">
        <f t="shared" ca="1" si="3"/>
        <v>0</v>
      </c>
      <c r="K27" s="43">
        <f t="shared" ca="1" si="0"/>
        <v>0</v>
      </c>
      <c r="L27" s="46"/>
      <c r="Q27" s="36"/>
      <c r="R27" s="45"/>
      <c r="S27" s="45"/>
      <c r="T27" s="45"/>
    </row>
    <row r="28" spans="1:20" s="47" customFormat="1">
      <c r="A28" s="30">
        <v>13</v>
      </c>
      <c r="B28" s="100" t="str">
        <f t="shared" ca="1" si="4"/>
        <v/>
      </c>
      <c r="C28" s="109" t="str">
        <f t="shared" ca="1" si="5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01" t="str">
        <f t="shared" ca="1" si="6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42">
        <f t="shared" ca="1" si="1"/>
        <v>0</v>
      </c>
      <c r="I28" s="42">
        <f t="shared" ca="1" si="2"/>
        <v>0</v>
      </c>
      <c r="J28" s="42">
        <f t="shared" ca="1" si="3"/>
        <v>0</v>
      </c>
      <c r="K28" s="43">
        <f t="shared" ca="1" si="0"/>
        <v>0</v>
      </c>
      <c r="L28" s="46"/>
      <c r="Q28" s="36"/>
      <c r="R28" s="45"/>
      <c r="S28" s="45"/>
      <c r="T28" s="45"/>
    </row>
    <row r="29" spans="1:20" s="47" customFormat="1">
      <c r="A29" s="30">
        <v>14</v>
      </c>
      <c r="B29" s="100" t="str">
        <f t="shared" ca="1" si="4"/>
        <v/>
      </c>
      <c r="C29" s="109" t="str">
        <f t="shared" ca="1" si="5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01" t="str">
        <f t="shared" ca="1" si="6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42">
        <f t="shared" ca="1" si="1"/>
        <v>0</v>
      </c>
      <c r="I29" s="42">
        <f t="shared" ca="1" si="2"/>
        <v>0</v>
      </c>
      <c r="J29" s="42">
        <f t="shared" ca="1" si="3"/>
        <v>0</v>
      </c>
      <c r="K29" s="43">
        <f t="shared" ca="1" si="0"/>
        <v>0</v>
      </c>
      <c r="L29" s="46"/>
      <c r="Q29" s="36"/>
      <c r="R29" s="45"/>
      <c r="S29" s="45"/>
      <c r="T29" s="45"/>
    </row>
    <row r="30" spans="1:20" s="47" customFormat="1">
      <c r="A30" s="30">
        <v>15</v>
      </c>
      <c r="B30" s="100" t="str">
        <f t="shared" ca="1" si="4"/>
        <v/>
      </c>
      <c r="C30" s="109" t="str">
        <f t="shared" ca="1" si="5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01" t="str">
        <f t="shared" ca="1" si="6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42">
        <f t="shared" ca="1" si="1"/>
        <v>0</v>
      </c>
      <c r="I30" s="42">
        <f t="shared" ca="1" si="2"/>
        <v>0</v>
      </c>
      <c r="J30" s="42">
        <f t="shared" ca="1" si="3"/>
        <v>0</v>
      </c>
      <c r="K30" s="43">
        <f t="shared" ca="1" si="0"/>
        <v>0</v>
      </c>
      <c r="L30" s="46"/>
      <c r="Q30" s="36"/>
      <c r="R30" s="45"/>
      <c r="S30" s="45"/>
      <c r="T30" s="45"/>
    </row>
    <row r="31" spans="1:20" s="47" customFormat="1">
      <c r="A31" s="30">
        <v>16</v>
      </c>
      <c r="B31" s="100" t="str">
        <f t="shared" ca="1" si="4"/>
        <v/>
      </c>
      <c r="C31" s="109" t="str">
        <f t="shared" ca="1" si="5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01" t="str">
        <f t="shared" ca="1" si="6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42">
        <f t="shared" ca="1" si="1"/>
        <v>0</v>
      </c>
      <c r="I31" s="42">
        <f t="shared" ca="1" si="2"/>
        <v>0</v>
      </c>
      <c r="J31" s="42">
        <f t="shared" ca="1" si="3"/>
        <v>0</v>
      </c>
      <c r="K31" s="43">
        <f t="shared" ca="1" si="0"/>
        <v>0</v>
      </c>
      <c r="L31" s="46"/>
      <c r="Q31" s="36"/>
      <c r="R31" s="45"/>
      <c r="S31" s="45"/>
      <c r="T31" s="45"/>
    </row>
    <row r="32" spans="1:20" s="47" customFormat="1">
      <c r="A32" s="30">
        <v>17</v>
      </c>
      <c r="B32" s="100" t="str">
        <f t="shared" ca="1" si="4"/>
        <v/>
      </c>
      <c r="C32" s="109" t="str">
        <f t="shared" ca="1" si="5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01" t="str">
        <f t="shared" ca="1" si="6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42">
        <f t="shared" ca="1" si="1"/>
        <v>0</v>
      </c>
      <c r="I32" s="42">
        <f t="shared" ca="1" si="2"/>
        <v>0</v>
      </c>
      <c r="J32" s="42">
        <f t="shared" ca="1" si="3"/>
        <v>0</v>
      </c>
      <c r="K32" s="43">
        <f t="shared" ca="1" si="0"/>
        <v>0</v>
      </c>
      <c r="L32" s="46"/>
      <c r="Q32" s="36"/>
      <c r="R32" s="45"/>
      <c r="S32" s="45"/>
      <c r="T32" s="45"/>
    </row>
    <row r="33" spans="1:20" s="47" customFormat="1">
      <c r="A33" s="30">
        <v>18</v>
      </c>
      <c r="B33" s="100" t="str">
        <f t="shared" ca="1" si="4"/>
        <v/>
      </c>
      <c r="C33" s="109" t="str">
        <f t="shared" ca="1" si="5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01" t="str">
        <f t="shared" ca="1" si="6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42">
        <f t="shared" ca="1" si="1"/>
        <v>0</v>
      </c>
      <c r="I33" s="42">
        <f t="shared" ca="1" si="2"/>
        <v>0</v>
      </c>
      <c r="J33" s="42">
        <f t="shared" ca="1" si="3"/>
        <v>0</v>
      </c>
      <c r="K33" s="43">
        <f t="shared" ca="1" si="0"/>
        <v>0</v>
      </c>
      <c r="L33" s="46"/>
      <c r="Q33" s="36"/>
      <c r="R33" s="45"/>
      <c r="S33" s="45"/>
      <c r="T33" s="45"/>
    </row>
    <row r="34" spans="1:20" s="47" customFormat="1">
      <c r="A34" s="30">
        <v>19</v>
      </c>
      <c r="B34" s="100" t="str">
        <f t="shared" ca="1" si="4"/>
        <v/>
      </c>
      <c r="C34" s="109" t="str">
        <f t="shared" ca="1" si="5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01" t="str">
        <f t="shared" ca="1" si="6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42">
        <f t="shared" ca="1" si="1"/>
        <v>0</v>
      </c>
      <c r="I34" s="42">
        <f t="shared" ca="1" si="2"/>
        <v>0</v>
      </c>
      <c r="J34" s="42">
        <f t="shared" ca="1" si="3"/>
        <v>0</v>
      </c>
      <c r="K34" s="43">
        <f t="shared" ca="1" si="0"/>
        <v>0</v>
      </c>
      <c r="L34" s="46"/>
      <c r="Q34" s="36"/>
      <c r="R34" s="45"/>
      <c r="S34" s="45"/>
      <c r="T34" s="45"/>
    </row>
    <row r="35" spans="1:20" s="47" customFormat="1">
      <c r="A35" s="30">
        <v>20</v>
      </c>
      <c r="B35" s="100" t="str">
        <f t="shared" ca="1" si="4"/>
        <v/>
      </c>
      <c r="C35" s="109" t="str">
        <f t="shared" ca="1" si="5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01" t="str">
        <f t="shared" ca="1" si="6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42">
        <f t="shared" ca="1" si="1"/>
        <v>0</v>
      </c>
      <c r="I35" s="42">
        <f t="shared" ca="1" si="2"/>
        <v>0</v>
      </c>
      <c r="J35" s="42">
        <f t="shared" ca="1" si="3"/>
        <v>0</v>
      </c>
      <c r="K35" s="43">
        <f t="shared" ca="1" si="0"/>
        <v>0</v>
      </c>
      <c r="L35" s="46"/>
      <c r="Q35" s="36"/>
      <c r="R35" s="45"/>
      <c r="S35" s="45"/>
      <c r="T35" s="45"/>
    </row>
    <row r="36" spans="1:20" s="47" customFormat="1">
      <c r="A36" s="30">
        <v>21</v>
      </c>
      <c r="B36" s="100" t="str">
        <f t="shared" ca="1" si="4"/>
        <v/>
      </c>
      <c r="C36" s="109" t="str">
        <f t="shared" ca="1" si="5"/>
        <v/>
      </c>
      <c r="D36" s="101" t="str">
        <f ca="1">IF(ISERROR(OFFSET('HARGA SATUAN'!$D$6,MATCH(C36,'HARGA SATUAN'!$C$7:$C$1492,0),0)),"",OFFSET('HARGA SATUAN'!$D$6,MATCH(C36,'HARGA SATUAN'!$C$7:$C$1492,0),0))</f>
        <v/>
      </c>
      <c r="E36" s="101">
        <f ca="1">IF(B36="+","Unit",IF(ISERROR(OFFSET('HARGA SATUAN'!$E$6,MATCH(C36,'HARGA SATUAN'!$C$7:$C$1492,0),0)),"",OFFSET('HARGA SATUAN'!$E$6,MATCH(C36,'HARGA SATUAN'!$C$7:$C$1492,0),0)))</f>
        <v>0</v>
      </c>
      <c r="F36" s="101" t="str">
        <f t="shared" ca="1" si="6"/>
        <v/>
      </c>
      <c r="G36" s="41">
        <f ca="1">IF(ISERROR(OFFSET('HARGA SATUAN'!$I$6,MATCH(C36,'HARGA SATUAN'!$C$7:$C$1492,0),0)),"",OFFSET('HARGA SATUAN'!$I$6,MATCH(C36,'HARGA SATUAN'!$C$7:$C$1492,0),0))</f>
        <v>0</v>
      </c>
      <c r="H36" s="42">
        <f t="shared" ca="1" si="1"/>
        <v>0</v>
      </c>
      <c r="I36" s="42">
        <f t="shared" ca="1" si="2"/>
        <v>0</v>
      </c>
      <c r="J36" s="42">
        <f t="shared" ca="1" si="3"/>
        <v>0</v>
      </c>
      <c r="K36" s="43">
        <f t="shared" ca="1" si="0"/>
        <v>0</v>
      </c>
      <c r="L36" s="46"/>
      <c r="Q36" s="36"/>
      <c r="R36" s="45"/>
      <c r="S36" s="45"/>
      <c r="T36" s="45"/>
    </row>
    <row r="37" spans="1:20" s="47" customFormat="1">
      <c r="A37" s="30">
        <v>22</v>
      </c>
      <c r="B37" s="100" t="str">
        <f t="shared" ca="1" si="4"/>
        <v/>
      </c>
      <c r="C37" s="109" t="str">
        <f t="shared" ca="1" si="5"/>
        <v/>
      </c>
      <c r="D37" s="101" t="str">
        <f ca="1">IF(ISERROR(OFFSET('HARGA SATUAN'!$D$6,MATCH(C37,'HARGA SATUAN'!$C$7:$C$1492,0),0)),"",OFFSET('HARGA SATUAN'!$D$6,MATCH(C37,'HARGA SATUAN'!$C$7:$C$1492,0),0))</f>
        <v/>
      </c>
      <c r="E37" s="101">
        <f ca="1">IF(B37="+","Unit",IF(ISERROR(OFFSET('HARGA SATUAN'!$E$6,MATCH(C37,'HARGA SATUAN'!$C$7:$C$1492,0),0)),"",OFFSET('HARGA SATUAN'!$E$6,MATCH(C37,'HARGA SATUAN'!$C$7:$C$1492,0),0)))</f>
        <v>0</v>
      </c>
      <c r="F37" s="101" t="str">
        <f t="shared" ca="1" si="6"/>
        <v/>
      </c>
      <c r="G37" s="41">
        <f ca="1">IF(ISERROR(OFFSET('HARGA SATUAN'!$I$6,MATCH(C37,'HARGA SATUAN'!$C$7:$C$1492,0),0)),"",OFFSET('HARGA SATUAN'!$I$6,MATCH(C37,'HARGA SATUAN'!$C$7:$C$1492,0),0))</f>
        <v>0</v>
      </c>
      <c r="H37" s="42">
        <f t="shared" ca="1" si="1"/>
        <v>0</v>
      </c>
      <c r="I37" s="42">
        <f t="shared" ca="1" si="2"/>
        <v>0</v>
      </c>
      <c r="J37" s="42">
        <f t="shared" ca="1" si="3"/>
        <v>0</v>
      </c>
      <c r="K37" s="43">
        <f t="shared" ca="1" si="0"/>
        <v>0</v>
      </c>
      <c r="L37" s="46"/>
      <c r="Q37" s="36"/>
      <c r="R37" s="45"/>
      <c r="S37" s="45"/>
      <c r="T37" s="45"/>
    </row>
    <row r="38" spans="1:20" s="47" customFormat="1">
      <c r="A38" s="30">
        <v>23</v>
      </c>
      <c r="B38" s="100" t="str">
        <f t="shared" ca="1" si="4"/>
        <v/>
      </c>
      <c r="C38" s="109" t="str">
        <f t="shared" ca="1" si="5"/>
        <v/>
      </c>
      <c r="D38" s="101" t="str">
        <f ca="1">IF(ISERROR(OFFSET('HARGA SATUAN'!$D$6,MATCH(C38,'HARGA SATUAN'!$C$7:$C$1492,0),0)),"",OFFSET('HARGA SATUAN'!$D$6,MATCH(C38,'HARGA SATUAN'!$C$7:$C$1492,0),0))</f>
        <v/>
      </c>
      <c r="E38" s="101">
        <f ca="1">IF(B38="+","Unit",IF(ISERROR(OFFSET('HARGA SATUAN'!$E$6,MATCH(C38,'HARGA SATUAN'!$C$7:$C$1492,0),0)),"",OFFSET('HARGA SATUAN'!$E$6,MATCH(C38,'HARGA SATUAN'!$C$7:$C$1492,0),0)))</f>
        <v>0</v>
      </c>
      <c r="F38" s="101" t="str">
        <f t="shared" ca="1" si="6"/>
        <v/>
      </c>
      <c r="G38" s="41">
        <f ca="1">IF(ISERROR(OFFSET('HARGA SATUAN'!$I$6,MATCH(C38,'HARGA SATUAN'!$C$7:$C$1492,0),0)),"",OFFSET('HARGA SATUAN'!$I$6,MATCH(C38,'HARGA SATUAN'!$C$7:$C$1492,0),0))</f>
        <v>0</v>
      </c>
      <c r="H38" s="42">
        <f t="shared" ca="1" si="1"/>
        <v>0</v>
      </c>
      <c r="I38" s="42">
        <f t="shared" ca="1" si="2"/>
        <v>0</v>
      </c>
      <c r="J38" s="42">
        <f t="shared" ca="1" si="3"/>
        <v>0</v>
      </c>
      <c r="K38" s="43">
        <f t="shared" ca="1" si="0"/>
        <v>0</v>
      </c>
      <c r="L38" s="46"/>
      <c r="Q38" s="36"/>
      <c r="R38" s="45"/>
      <c r="S38" s="45"/>
      <c r="T38" s="45"/>
    </row>
    <row r="39" spans="1:20" s="47" customFormat="1">
      <c r="A39" s="30">
        <v>24</v>
      </c>
      <c r="B39" s="100" t="str">
        <f t="shared" ca="1" si="4"/>
        <v/>
      </c>
      <c r="C39" s="109" t="str">
        <f t="shared" ca="1" si="5"/>
        <v/>
      </c>
      <c r="D39" s="101" t="str">
        <f ca="1">IF(ISERROR(OFFSET('HARGA SATUAN'!$D$6,MATCH(C39,'HARGA SATUAN'!$C$7:$C$1492,0),0)),"",OFFSET('HARGA SATUAN'!$D$6,MATCH(C39,'HARGA SATUAN'!$C$7:$C$1492,0),0))</f>
        <v/>
      </c>
      <c r="E39" s="101">
        <f ca="1">IF(B39="+","Unit",IF(ISERROR(OFFSET('HARGA SATUAN'!$E$6,MATCH(C39,'HARGA SATUAN'!$C$7:$C$1492,0),0)),"",OFFSET('HARGA SATUAN'!$E$6,MATCH(C39,'HARGA SATUAN'!$C$7:$C$1492,0),0)))</f>
        <v>0</v>
      </c>
      <c r="F39" s="101" t="str">
        <f t="shared" ca="1" si="6"/>
        <v/>
      </c>
      <c r="G39" s="41">
        <f ca="1">IF(ISERROR(OFFSET('HARGA SATUAN'!$I$6,MATCH(C39,'HARGA SATUAN'!$C$7:$C$1492,0),0)),"",OFFSET('HARGA SATUAN'!$I$6,MATCH(C39,'HARGA SATUAN'!$C$7:$C$1492,0),0))</f>
        <v>0</v>
      </c>
      <c r="H39" s="42">
        <f t="shared" ca="1" si="1"/>
        <v>0</v>
      </c>
      <c r="I39" s="42">
        <f t="shared" ca="1" si="2"/>
        <v>0</v>
      </c>
      <c r="J39" s="42">
        <f t="shared" ca="1" si="3"/>
        <v>0</v>
      </c>
      <c r="K39" s="43">
        <f t="shared" ca="1" si="0"/>
        <v>0</v>
      </c>
      <c r="L39" s="46"/>
      <c r="Q39" s="36"/>
      <c r="R39" s="45"/>
      <c r="S39" s="45"/>
      <c r="T39" s="45"/>
    </row>
    <row r="40" spans="1:20" s="47" customFormat="1">
      <c r="A40" s="30">
        <v>25</v>
      </c>
      <c r="B40" s="100" t="str">
        <f t="shared" ca="1" si="4"/>
        <v/>
      </c>
      <c r="C40" s="109" t="str">
        <f t="shared" ca="1" si="5"/>
        <v/>
      </c>
      <c r="D40" s="101" t="str">
        <f ca="1">IF(ISERROR(OFFSET('HARGA SATUAN'!$D$6,MATCH(C40,'HARGA SATUAN'!$C$7:$C$1492,0),0)),"",OFFSET('HARGA SATUAN'!$D$6,MATCH(C40,'HARGA SATUAN'!$C$7:$C$1492,0),0))</f>
        <v/>
      </c>
      <c r="E40" s="101">
        <f ca="1">IF(B40="+","Unit",IF(ISERROR(OFFSET('HARGA SATUAN'!$E$6,MATCH(C40,'HARGA SATUAN'!$C$7:$C$1492,0),0)),"",OFFSET('HARGA SATUAN'!$E$6,MATCH(C40,'HARGA SATUAN'!$C$7:$C$1492,0),0)))</f>
        <v>0</v>
      </c>
      <c r="F40" s="101" t="str">
        <f t="shared" ca="1" si="6"/>
        <v/>
      </c>
      <c r="G40" s="41">
        <f ca="1">IF(ISERROR(OFFSET('HARGA SATUAN'!$I$6,MATCH(C40,'HARGA SATUAN'!$C$7:$C$1492,0),0)),"",OFFSET('HARGA SATUAN'!$I$6,MATCH(C40,'HARGA SATUAN'!$C$7:$C$1492,0),0))</f>
        <v>0</v>
      </c>
      <c r="H40" s="42">
        <f t="shared" ca="1" si="1"/>
        <v>0</v>
      </c>
      <c r="I40" s="42">
        <f t="shared" ca="1" si="2"/>
        <v>0</v>
      </c>
      <c r="J40" s="42">
        <f t="shared" ca="1" si="3"/>
        <v>0</v>
      </c>
      <c r="K40" s="43">
        <f t="shared" ca="1" si="0"/>
        <v>0</v>
      </c>
      <c r="L40" s="46"/>
      <c r="Q40" s="36"/>
      <c r="R40" s="45"/>
      <c r="S40" s="45"/>
      <c r="T40" s="45"/>
    </row>
    <row r="41" spans="1:20" s="47" customFormat="1">
      <c r="A41" s="30">
        <v>26</v>
      </c>
      <c r="B41" s="100" t="str">
        <f t="shared" ca="1" si="4"/>
        <v/>
      </c>
      <c r="C41" s="109" t="str">
        <f t="shared" ca="1" si="5"/>
        <v/>
      </c>
      <c r="D41" s="101" t="str">
        <f ca="1">IF(ISERROR(OFFSET('HARGA SATUAN'!$D$6,MATCH(C41,'HARGA SATUAN'!$C$7:$C$1492,0),0)),"",OFFSET('HARGA SATUAN'!$D$6,MATCH(C41,'HARGA SATUAN'!$C$7:$C$1492,0),0))</f>
        <v/>
      </c>
      <c r="E41" s="101">
        <f ca="1">IF(B41="+","Unit",IF(ISERROR(OFFSET('HARGA SATUAN'!$E$6,MATCH(C41,'HARGA SATUAN'!$C$7:$C$1492,0),0)),"",OFFSET('HARGA SATUAN'!$E$6,MATCH(C41,'HARGA SATUAN'!$C$7:$C$1492,0),0)))</f>
        <v>0</v>
      </c>
      <c r="F41" s="101" t="str">
        <f t="shared" ca="1" si="6"/>
        <v/>
      </c>
      <c r="G41" s="41">
        <f ca="1">IF(ISERROR(OFFSET('HARGA SATUAN'!$I$6,MATCH(C41,'HARGA SATUAN'!$C$7:$C$1492,0),0)),"",OFFSET('HARGA SATUAN'!$I$6,MATCH(C41,'HARGA SATUAN'!$C$7:$C$1492,0),0))</f>
        <v>0</v>
      </c>
      <c r="H41" s="42">
        <f t="shared" ca="1" si="1"/>
        <v>0</v>
      </c>
      <c r="I41" s="42">
        <f t="shared" ca="1" si="2"/>
        <v>0</v>
      </c>
      <c r="J41" s="42">
        <f t="shared" ca="1" si="3"/>
        <v>0</v>
      </c>
      <c r="K41" s="43">
        <f t="shared" ca="1" si="0"/>
        <v>0</v>
      </c>
      <c r="L41" s="46"/>
      <c r="Q41" s="36"/>
      <c r="R41" s="45"/>
      <c r="S41" s="45"/>
      <c r="T41" s="45"/>
    </row>
    <row r="42" spans="1:20" s="47" customFormat="1">
      <c r="A42" s="30">
        <v>27</v>
      </c>
      <c r="B42" s="100" t="str">
        <f t="shared" ca="1" si="4"/>
        <v/>
      </c>
      <c r="C42" s="109" t="str">
        <f t="shared" ca="1" si="5"/>
        <v/>
      </c>
      <c r="D42" s="101" t="str">
        <f ca="1">IF(ISERROR(OFFSET('HARGA SATUAN'!$D$6,MATCH(C42,'HARGA SATUAN'!$C$7:$C$1492,0),0)),"",OFFSET('HARGA SATUAN'!$D$6,MATCH(C42,'HARGA SATUAN'!$C$7:$C$1492,0),0))</f>
        <v/>
      </c>
      <c r="E42" s="101">
        <f ca="1">IF(B42="+","Unit",IF(ISERROR(OFFSET('HARGA SATUAN'!$E$6,MATCH(C42,'HARGA SATUAN'!$C$7:$C$1492,0),0)),"",OFFSET('HARGA SATUAN'!$E$6,MATCH(C42,'HARGA SATUAN'!$C$7:$C$1492,0),0)))</f>
        <v>0</v>
      </c>
      <c r="F42" s="101" t="str">
        <f t="shared" ca="1" si="6"/>
        <v/>
      </c>
      <c r="G42" s="41">
        <f ca="1">IF(ISERROR(OFFSET('HARGA SATUAN'!$I$6,MATCH(C42,'HARGA SATUAN'!$C$7:$C$1492,0),0)),"",OFFSET('HARGA SATUAN'!$I$6,MATCH(C42,'HARGA SATUAN'!$C$7:$C$1492,0),0))</f>
        <v>0</v>
      </c>
      <c r="H42" s="42">
        <f t="shared" ca="1" si="1"/>
        <v>0</v>
      </c>
      <c r="I42" s="42">
        <f t="shared" ca="1" si="2"/>
        <v>0</v>
      </c>
      <c r="J42" s="42">
        <f t="shared" ca="1" si="3"/>
        <v>0</v>
      </c>
      <c r="K42" s="43">
        <f t="shared" ca="1" si="0"/>
        <v>0</v>
      </c>
      <c r="L42" s="46"/>
      <c r="Q42" s="36"/>
      <c r="R42" s="45"/>
      <c r="S42" s="45"/>
      <c r="T42" s="45"/>
    </row>
    <row r="43" spans="1:20" s="47" customFormat="1">
      <c r="A43" s="30">
        <v>28</v>
      </c>
      <c r="B43" s="100" t="str">
        <f t="shared" ca="1" si="4"/>
        <v/>
      </c>
      <c r="C43" s="109" t="str">
        <f t="shared" ca="1" si="5"/>
        <v/>
      </c>
      <c r="D43" s="101" t="str">
        <f ca="1">IF(ISERROR(OFFSET('HARGA SATUAN'!$D$6,MATCH(C43,'HARGA SATUAN'!$C$7:$C$1492,0),0)),"",OFFSET('HARGA SATUAN'!$D$6,MATCH(C43,'HARGA SATUAN'!$C$7:$C$1492,0),0))</f>
        <v/>
      </c>
      <c r="E43" s="101">
        <f ca="1">IF(B43="+","Unit",IF(ISERROR(OFFSET('HARGA SATUAN'!$E$6,MATCH(C43,'HARGA SATUAN'!$C$7:$C$1492,0),0)),"",OFFSET('HARGA SATUAN'!$E$6,MATCH(C43,'HARGA SATUAN'!$C$7:$C$1492,0),0)))</f>
        <v>0</v>
      </c>
      <c r="F43" s="101" t="str">
        <f t="shared" ca="1" si="6"/>
        <v/>
      </c>
      <c r="G43" s="41">
        <f ca="1">IF(ISERROR(OFFSET('HARGA SATUAN'!$I$6,MATCH(C43,'HARGA SATUAN'!$C$7:$C$1492,0),0)),"",OFFSET('HARGA SATUAN'!$I$6,MATCH(C43,'HARGA SATUAN'!$C$7:$C$1492,0),0))</f>
        <v>0</v>
      </c>
      <c r="H43" s="42">
        <f t="shared" ca="1" si="1"/>
        <v>0</v>
      </c>
      <c r="I43" s="42">
        <f t="shared" ca="1" si="2"/>
        <v>0</v>
      </c>
      <c r="J43" s="42">
        <f t="shared" ca="1" si="3"/>
        <v>0</v>
      </c>
      <c r="K43" s="43">
        <f t="shared" ca="1" si="0"/>
        <v>0</v>
      </c>
      <c r="L43" s="46"/>
      <c r="Q43" s="36"/>
      <c r="R43" s="45"/>
      <c r="S43" s="45"/>
      <c r="T43" s="45"/>
    </row>
    <row r="44" spans="1:20" s="47" customFormat="1">
      <c r="A44" s="30">
        <v>29</v>
      </c>
      <c r="B44" s="100" t="str">
        <f t="shared" ca="1" si="4"/>
        <v/>
      </c>
      <c r="C44" s="109" t="str">
        <f t="shared" ca="1" si="5"/>
        <v/>
      </c>
      <c r="D44" s="101" t="str">
        <f ca="1">IF(ISERROR(OFFSET('HARGA SATUAN'!$D$6,MATCH(C44,'HARGA SATUAN'!$C$7:$C$1492,0),0)),"",OFFSET('HARGA SATUAN'!$D$6,MATCH(C44,'HARGA SATUAN'!$C$7:$C$1492,0),0))</f>
        <v/>
      </c>
      <c r="E44" s="101">
        <f ca="1">IF(B44="+","Unit",IF(ISERROR(OFFSET('HARGA SATUAN'!$E$6,MATCH(C44,'HARGA SATUAN'!$C$7:$C$1492,0),0)),"",OFFSET('HARGA SATUAN'!$E$6,MATCH(C44,'HARGA SATUAN'!$C$7:$C$1492,0),0)))</f>
        <v>0</v>
      </c>
      <c r="F44" s="101" t="str">
        <f t="shared" ca="1" si="6"/>
        <v/>
      </c>
      <c r="G44" s="41">
        <f ca="1">IF(ISERROR(OFFSET('HARGA SATUAN'!$I$6,MATCH(C44,'HARGA SATUAN'!$C$7:$C$1492,0),0)),"",OFFSET('HARGA SATUAN'!$I$6,MATCH(C44,'HARGA SATUAN'!$C$7:$C$1492,0),0))</f>
        <v>0</v>
      </c>
      <c r="H44" s="42">
        <f t="shared" ca="1" si="1"/>
        <v>0</v>
      </c>
      <c r="I44" s="42">
        <f t="shared" ca="1" si="2"/>
        <v>0</v>
      </c>
      <c r="J44" s="42">
        <f t="shared" ca="1" si="3"/>
        <v>0</v>
      </c>
      <c r="K44" s="43">
        <f t="shared" ca="1" si="0"/>
        <v>0</v>
      </c>
      <c r="L44" s="46"/>
      <c r="Q44" s="36"/>
      <c r="R44" s="45"/>
      <c r="S44" s="45"/>
      <c r="T44" s="45"/>
    </row>
    <row r="45" spans="1:20" s="47" customFormat="1">
      <c r="A45" s="30">
        <v>30</v>
      </c>
      <c r="B45" s="100" t="str">
        <f t="shared" ca="1" si="4"/>
        <v/>
      </c>
      <c r="C45" s="109" t="str">
        <f t="shared" ca="1" si="5"/>
        <v/>
      </c>
      <c r="D45" s="101" t="str">
        <f ca="1">IF(ISERROR(OFFSET('HARGA SATUAN'!$D$6,MATCH(C45,'HARGA SATUAN'!$C$7:$C$1492,0),0)),"",OFFSET('HARGA SATUAN'!$D$6,MATCH(C45,'HARGA SATUAN'!$C$7:$C$1492,0),0))</f>
        <v/>
      </c>
      <c r="E45" s="101">
        <f ca="1">IF(B45="+","Unit",IF(ISERROR(OFFSET('HARGA SATUAN'!$E$6,MATCH(C45,'HARGA SATUAN'!$C$7:$C$1492,0),0)),"",OFFSET('HARGA SATUAN'!$E$6,MATCH(C45,'HARGA SATUAN'!$C$7:$C$1492,0),0)))</f>
        <v>0</v>
      </c>
      <c r="F45" s="101" t="str">
        <f t="shared" ca="1" si="6"/>
        <v/>
      </c>
      <c r="G45" s="41">
        <f ca="1">IF(ISERROR(OFFSET('HARGA SATUAN'!$I$6,MATCH(C45,'HARGA SATUAN'!$C$7:$C$1492,0),0)),"",OFFSET('HARGA SATUAN'!$I$6,MATCH(C45,'HARGA SATUAN'!$C$7:$C$1492,0),0))</f>
        <v>0</v>
      </c>
      <c r="H45" s="42">
        <f t="shared" ca="1" si="1"/>
        <v>0</v>
      </c>
      <c r="I45" s="42">
        <f t="shared" ca="1" si="2"/>
        <v>0</v>
      </c>
      <c r="J45" s="42">
        <f t="shared" ca="1" si="3"/>
        <v>0</v>
      </c>
      <c r="K45" s="43">
        <f t="shared" ca="1" si="0"/>
        <v>0</v>
      </c>
      <c r="L45" s="46"/>
      <c r="Q45" s="36"/>
      <c r="R45" s="45"/>
      <c r="S45" s="45"/>
      <c r="T45" s="45"/>
    </row>
    <row r="46" spans="1:20" s="47" customFormat="1">
      <c r="A46" s="30">
        <v>31</v>
      </c>
      <c r="B46" s="100" t="str">
        <f t="shared" ca="1" si="4"/>
        <v/>
      </c>
      <c r="C46" s="109" t="str">
        <f t="shared" ca="1" si="5"/>
        <v/>
      </c>
      <c r="D46" s="101" t="str">
        <f ca="1">IF(ISERROR(OFFSET('HARGA SATUAN'!$D$6,MATCH(C46,'HARGA SATUAN'!$C$7:$C$1492,0),0)),"",OFFSET('HARGA SATUAN'!$D$6,MATCH(C46,'HARGA SATUAN'!$C$7:$C$1492,0),0))</f>
        <v/>
      </c>
      <c r="E46" s="101">
        <f ca="1">IF(B46="+","Unit",IF(ISERROR(OFFSET('HARGA SATUAN'!$E$6,MATCH(C46,'HARGA SATUAN'!$C$7:$C$1492,0),0)),"",OFFSET('HARGA SATUAN'!$E$6,MATCH(C46,'HARGA SATUAN'!$C$7:$C$1492,0),0)))</f>
        <v>0</v>
      </c>
      <c r="F46" s="101" t="str">
        <f t="shared" ca="1" si="6"/>
        <v/>
      </c>
      <c r="G46" s="41">
        <f ca="1">IF(ISERROR(OFFSET('HARGA SATUAN'!$I$6,MATCH(C46,'HARGA SATUAN'!$C$7:$C$1492,0),0)),"",OFFSET('HARGA SATUAN'!$I$6,MATCH(C46,'HARGA SATUAN'!$C$7:$C$1492,0),0))</f>
        <v>0</v>
      </c>
      <c r="H46" s="42">
        <f t="shared" ca="1" si="1"/>
        <v>0</v>
      </c>
      <c r="I46" s="42">
        <f t="shared" ca="1" si="2"/>
        <v>0</v>
      </c>
      <c r="J46" s="42">
        <f t="shared" ca="1" si="3"/>
        <v>0</v>
      </c>
      <c r="K46" s="43">
        <f t="shared" ca="1" si="0"/>
        <v>0</v>
      </c>
      <c r="L46" s="46"/>
      <c r="Q46" s="36"/>
      <c r="R46" s="45"/>
      <c r="S46" s="45"/>
      <c r="T46" s="45"/>
    </row>
    <row r="47" spans="1:20" s="47" customFormat="1">
      <c r="A47" s="30">
        <v>32</v>
      </c>
      <c r="B47" s="100" t="str">
        <f t="shared" ca="1" si="4"/>
        <v/>
      </c>
      <c r="C47" s="109" t="str">
        <f t="shared" ca="1" si="5"/>
        <v/>
      </c>
      <c r="D47" s="101" t="str">
        <f ca="1">IF(ISERROR(OFFSET('HARGA SATUAN'!$D$6,MATCH(C47,'HARGA SATUAN'!$C$7:$C$1492,0),0)),"",OFFSET('HARGA SATUAN'!$D$6,MATCH(C47,'HARGA SATUAN'!$C$7:$C$1492,0),0))</f>
        <v/>
      </c>
      <c r="E47" s="101">
        <f ca="1">IF(B47="+","Unit",IF(ISERROR(OFFSET('HARGA SATUAN'!$E$6,MATCH(C47,'HARGA SATUAN'!$C$7:$C$1492,0),0)),"",OFFSET('HARGA SATUAN'!$E$6,MATCH(C47,'HARGA SATUAN'!$C$7:$C$1492,0),0)))</f>
        <v>0</v>
      </c>
      <c r="F47" s="101" t="str">
        <f t="shared" ca="1" si="6"/>
        <v/>
      </c>
      <c r="G47" s="41">
        <f ca="1">IF(ISERROR(OFFSET('HARGA SATUAN'!$I$6,MATCH(C47,'HARGA SATUAN'!$C$7:$C$1492,0),0)),"",OFFSET('HARGA SATUAN'!$I$6,MATCH(C47,'HARGA SATUAN'!$C$7:$C$1492,0),0))</f>
        <v>0</v>
      </c>
      <c r="H47" s="42">
        <f t="shared" ca="1" si="1"/>
        <v>0</v>
      </c>
      <c r="I47" s="42">
        <f t="shared" ca="1" si="2"/>
        <v>0</v>
      </c>
      <c r="J47" s="42">
        <f t="shared" ca="1" si="3"/>
        <v>0</v>
      </c>
      <c r="K47" s="43">
        <f t="shared" ca="1" si="0"/>
        <v>0</v>
      </c>
      <c r="L47" s="46"/>
      <c r="Q47" s="36"/>
      <c r="R47" s="45"/>
      <c r="S47" s="45"/>
      <c r="T47" s="45"/>
    </row>
    <row r="48" spans="1:20" s="47" customFormat="1">
      <c r="A48" s="30">
        <v>33</v>
      </c>
      <c r="B48" s="100" t="str">
        <f t="shared" ca="1" si="4"/>
        <v/>
      </c>
      <c r="C48" s="109" t="str">
        <f t="shared" ca="1" si="5"/>
        <v/>
      </c>
      <c r="D48" s="101" t="str">
        <f ca="1">IF(ISERROR(OFFSET('HARGA SATUAN'!$D$6,MATCH(C48,'HARGA SATUAN'!$C$7:$C$1492,0),0)),"",OFFSET('HARGA SATUAN'!$D$6,MATCH(C48,'HARGA SATUAN'!$C$7:$C$1492,0),0))</f>
        <v/>
      </c>
      <c r="E48" s="101">
        <f ca="1">IF(B48="+","Unit",IF(ISERROR(OFFSET('HARGA SATUAN'!$E$6,MATCH(C48,'HARGA SATUAN'!$C$7:$C$1492,0),0)),"",OFFSET('HARGA SATUAN'!$E$6,MATCH(C48,'HARGA SATUAN'!$C$7:$C$1492,0),0)))</f>
        <v>0</v>
      </c>
      <c r="F48" s="101" t="str">
        <f t="shared" ca="1" si="6"/>
        <v/>
      </c>
      <c r="G48" s="41">
        <f ca="1">IF(ISERROR(OFFSET('HARGA SATUAN'!$I$6,MATCH(C48,'HARGA SATUAN'!$C$7:$C$1492,0),0)),"",OFFSET('HARGA SATUAN'!$I$6,MATCH(C48,'HARGA SATUAN'!$C$7:$C$1492,0),0))</f>
        <v>0</v>
      </c>
      <c r="H48" s="42">
        <f t="shared" ca="1" si="1"/>
        <v>0</v>
      </c>
      <c r="I48" s="42">
        <f t="shared" ca="1" si="2"/>
        <v>0</v>
      </c>
      <c r="J48" s="42">
        <f t="shared" ca="1" si="3"/>
        <v>0</v>
      </c>
      <c r="K48" s="43">
        <f t="shared" ca="1" si="0"/>
        <v>0</v>
      </c>
      <c r="L48" s="46"/>
      <c r="Q48" s="36"/>
      <c r="R48" s="45"/>
      <c r="S48" s="45"/>
      <c r="T48" s="45"/>
    </row>
    <row r="49" spans="1:20" s="47" customFormat="1">
      <c r="A49" s="30">
        <v>34</v>
      </c>
      <c r="B49" s="100" t="str">
        <f t="shared" ca="1" si="4"/>
        <v/>
      </c>
      <c r="C49" s="109" t="str">
        <f t="shared" ca="1" si="5"/>
        <v/>
      </c>
      <c r="D49" s="101" t="str">
        <f ca="1">IF(ISERROR(OFFSET('HARGA SATUAN'!$D$6,MATCH(C49,'HARGA SATUAN'!$C$7:$C$1492,0),0)),"",OFFSET('HARGA SATUAN'!$D$6,MATCH(C49,'HARGA SATUAN'!$C$7:$C$1492,0),0))</f>
        <v/>
      </c>
      <c r="E49" s="101">
        <f ca="1">IF(B49="+","Unit",IF(ISERROR(OFFSET('HARGA SATUAN'!$E$6,MATCH(C49,'HARGA SATUAN'!$C$7:$C$1492,0),0)),"",OFFSET('HARGA SATUAN'!$E$6,MATCH(C49,'HARGA SATUAN'!$C$7:$C$1492,0),0)))</f>
        <v>0</v>
      </c>
      <c r="F49" s="101" t="str">
        <f t="shared" ca="1" si="6"/>
        <v/>
      </c>
      <c r="G49" s="41">
        <f ca="1">IF(ISERROR(OFFSET('HARGA SATUAN'!$I$6,MATCH(C49,'HARGA SATUAN'!$C$7:$C$1492,0),0)),"",OFFSET('HARGA SATUAN'!$I$6,MATCH(C49,'HARGA SATUAN'!$C$7:$C$1492,0),0))</f>
        <v>0</v>
      </c>
      <c r="H49" s="42">
        <f t="shared" ca="1" si="1"/>
        <v>0</v>
      </c>
      <c r="I49" s="42">
        <f t="shared" ca="1" si="2"/>
        <v>0</v>
      </c>
      <c r="J49" s="42">
        <f t="shared" ca="1" si="3"/>
        <v>0</v>
      </c>
      <c r="K49" s="43">
        <f t="shared" ca="1" si="0"/>
        <v>0</v>
      </c>
      <c r="L49" s="46"/>
      <c r="Q49" s="36"/>
      <c r="R49" s="45"/>
      <c r="S49" s="45"/>
      <c r="T49" s="45"/>
    </row>
    <row r="50" spans="1:20" s="47" customFormat="1">
      <c r="A50" s="30">
        <v>35</v>
      </c>
      <c r="B50" s="100" t="str">
        <f t="shared" ca="1" si="4"/>
        <v/>
      </c>
      <c r="C50" s="109" t="str">
        <f t="shared" ca="1" si="5"/>
        <v/>
      </c>
      <c r="D50" s="101" t="str">
        <f ca="1">IF(ISERROR(OFFSET('HARGA SATUAN'!$D$6,MATCH(C50,'HARGA SATUAN'!$C$7:$C$1492,0),0)),"",OFFSET('HARGA SATUAN'!$D$6,MATCH(C50,'HARGA SATUAN'!$C$7:$C$1492,0),0))</f>
        <v/>
      </c>
      <c r="E50" s="101">
        <f ca="1">IF(B50="+","Unit",IF(ISERROR(OFFSET('HARGA SATUAN'!$E$6,MATCH(C50,'HARGA SATUAN'!$C$7:$C$1492,0),0)),"",OFFSET('HARGA SATUAN'!$E$6,MATCH(C50,'HARGA SATUAN'!$C$7:$C$1492,0),0)))</f>
        <v>0</v>
      </c>
      <c r="F50" s="101" t="str">
        <f t="shared" ca="1" si="6"/>
        <v/>
      </c>
      <c r="G50" s="41">
        <f ca="1">IF(ISERROR(OFFSET('HARGA SATUAN'!$I$6,MATCH(C50,'HARGA SATUAN'!$C$7:$C$1492,0),0)),"",OFFSET('HARGA SATUAN'!$I$6,MATCH(C50,'HARGA SATUAN'!$C$7:$C$1492,0),0))</f>
        <v>0</v>
      </c>
      <c r="H50" s="42">
        <f t="shared" ca="1" si="1"/>
        <v>0</v>
      </c>
      <c r="I50" s="42">
        <f t="shared" ca="1" si="2"/>
        <v>0</v>
      </c>
      <c r="J50" s="42">
        <f t="shared" ca="1" si="3"/>
        <v>0</v>
      </c>
      <c r="K50" s="43">
        <f t="shared" ca="1" si="0"/>
        <v>0</v>
      </c>
      <c r="L50" s="46"/>
      <c r="Q50" s="36"/>
      <c r="R50" s="45"/>
      <c r="S50" s="45"/>
      <c r="T50" s="45"/>
    </row>
    <row r="51" spans="1:20" s="47" customFormat="1">
      <c r="A51" s="30">
        <v>36</v>
      </c>
      <c r="B51" s="100" t="str">
        <f t="shared" ca="1" si="4"/>
        <v/>
      </c>
      <c r="C51" s="109" t="str">
        <f t="shared" ca="1" si="5"/>
        <v/>
      </c>
      <c r="D51" s="101" t="str">
        <f ca="1">IF(ISERROR(OFFSET('HARGA SATUAN'!$D$6,MATCH(C51,'HARGA SATUAN'!$C$7:$C$1492,0),0)),"",OFFSET('HARGA SATUAN'!$D$6,MATCH(C51,'HARGA SATUAN'!$C$7:$C$1492,0),0))</f>
        <v/>
      </c>
      <c r="E51" s="101">
        <f ca="1">IF(B51="+","Unit",IF(ISERROR(OFFSET('HARGA SATUAN'!$E$6,MATCH(C51,'HARGA SATUAN'!$C$7:$C$1492,0),0)),"",OFFSET('HARGA SATUAN'!$E$6,MATCH(C51,'HARGA SATUAN'!$C$7:$C$1492,0),0)))</f>
        <v>0</v>
      </c>
      <c r="F51" s="101" t="str">
        <f t="shared" ca="1" si="6"/>
        <v/>
      </c>
      <c r="G51" s="41">
        <f ca="1">IF(ISERROR(OFFSET('HARGA SATUAN'!$I$6,MATCH(C51,'HARGA SATUAN'!$C$7:$C$1492,0),0)),"",OFFSET('HARGA SATUAN'!$I$6,MATCH(C51,'HARGA SATUAN'!$C$7:$C$1492,0),0))</f>
        <v>0</v>
      </c>
      <c r="H51" s="42">
        <f t="shared" ca="1" si="1"/>
        <v>0</v>
      </c>
      <c r="I51" s="42">
        <f t="shared" ca="1" si="2"/>
        <v>0</v>
      </c>
      <c r="J51" s="42">
        <f t="shared" ca="1" si="3"/>
        <v>0</v>
      </c>
      <c r="K51" s="43">
        <f t="shared" ca="1" si="0"/>
        <v>0</v>
      </c>
      <c r="L51" s="46"/>
      <c r="Q51" s="36"/>
      <c r="R51" s="45"/>
      <c r="S51" s="45"/>
      <c r="T51" s="45"/>
    </row>
    <row r="52" spans="1:20" s="47" customFormat="1">
      <c r="A52" s="30">
        <v>37</v>
      </c>
      <c r="B52" s="100" t="str">
        <f t="shared" ca="1" si="4"/>
        <v/>
      </c>
      <c r="C52" s="109" t="str">
        <f t="shared" ca="1" si="5"/>
        <v/>
      </c>
      <c r="D52" s="101" t="str">
        <f ca="1">IF(ISERROR(OFFSET('HARGA SATUAN'!$D$6,MATCH(C52,'HARGA SATUAN'!$C$7:$C$1492,0),0)),"",OFFSET('HARGA SATUAN'!$D$6,MATCH(C52,'HARGA SATUAN'!$C$7:$C$1492,0),0))</f>
        <v/>
      </c>
      <c r="E52" s="101">
        <f ca="1">IF(B52="+","Unit",IF(ISERROR(OFFSET('HARGA SATUAN'!$E$6,MATCH(C52,'HARGA SATUAN'!$C$7:$C$1492,0),0)),"",OFFSET('HARGA SATUAN'!$E$6,MATCH(C52,'HARGA SATUAN'!$C$7:$C$1492,0),0)))</f>
        <v>0</v>
      </c>
      <c r="F52" s="101" t="str">
        <f t="shared" ca="1" si="6"/>
        <v/>
      </c>
      <c r="G52" s="41">
        <f ca="1">IF(ISERROR(OFFSET('HARGA SATUAN'!$I$6,MATCH(C52,'HARGA SATUAN'!$C$7:$C$1492,0),0)),"",OFFSET('HARGA SATUAN'!$I$6,MATCH(C52,'HARGA SATUAN'!$C$7:$C$1492,0),0))</f>
        <v>0</v>
      </c>
      <c r="H52" s="42">
        <f t="shared" ca="1" si="1"/>
        <v>0</v>
      </c>
      <c r="I52" s="42">
        <f t="shared" ca="1" si="2"/>
        <v>0</v>
      </c>
      <c r="J52" s="42">
        <f t="shared" ca="1" si="3"/>
        <v>0</v>
      </c>
      <c r="K52" s="43">
        <f t="shared" ca="1" si="0"/>
        <v>0</v>
      </c>
      <c r="L52" s="46"/>
      <c r="Q52" s="36"/>
      <c r="R52" s="45"/>
      <c r="S52" s="45"/>
      <c r="T52" s="45"/>
    </row>
    <row r="53" spans="1:20" s="47" customFormat="1">
      <c r="A53" s="30">
        <v>38</v>
      </c>
      <c r="B53" s="100" t="str">
        <f t="shared" ca="1" si="4"/>
        <v/>
      </c>
      <c r="C53" s="109" t="str">
        <f t="shared" ca="1" si="5"/>
        <v/>
      </c>
      <c r="D53" s="101" t="str">
        <f ca="1">IF(ISERROR(OFFSET('HARGA SATUAN'!$D$6,MATCH(C53,'HARGA SATUAN'!$C$7:$C$1492,0),0)),"",OFFSET('HARGA SATUAN'!$D$6,MATCH(C53,'HARGA SATUAN'!$C$7:$C$1492,0),0))</f>
        <v/>
      </c>
      <c r="E53" s="101">
        <f ca="1">IF(B53="+","Unit",IF(ISERROR(OFFSET('HARGA SATUAN'!$E$6,MATCH(C53,'HARGA SATUAN'!$C$7:$C$1492,0),0)),"",OFFSET('HARGA SATUAN'!$E$6,MATCH(C53,'HARGA SATUAN'!$C$7:$C$1492,0),0)))</f>
        <v>0</v>
      </c>
      <c r="F53" s="101" t="str">
        <f t="shared" ca="1" si="6"/>
        <v/>
      </c>
      <c r="G53" s="41">
        <f ca="1">IF(ISERROR(OFFSET('HARGA SATUAN'!$I$6,MATCH(C53,'HARGA SATUAN'!$C$7:$C$1492,0),0)),"",OFFSET('HARGA SATUAN'!$I$6,MATCH(C53,'HARGA SATUAN'!$C$7:$C$1492,0),0))</f>
        <v>0</v>
      </c>
      <c r="H53" s="42">
        <f t="shared" ca="1" si="1"/>
        <v>0</v>
      </c>
      <c r="I53" s="42">
        <f t="shared" ca="1" si="2"/>
        <v>0</v>
      </c>
      <c r="J53" s="42">
        <f t="shared" ca="1" si="3"/>
        <v>0</v>
      </c>
      <c r="K53" s="43">
        <f t="shared" ca="1" si="0"/>
        <v>0</v>
      </c>
      <c r="L53" s="46"/>
      <c r="Q53" s="36"/>
      <c r="R53" s="45"/>
      <c r="S53" s="45"/>
      <c r="T53" s="45"/>
    </row>
    <row r="54" spans="1:20" s="47" customFormat="1">
      <c r="A54" s="30">
        <v>39</v>
      </c>
      <c r="B54" s="100" t="str">
        <f t="shared" ca="1" si="4"/>
        <v/>
      </c>
      <c r="C54" s="109" t="str">
        <f t="shared" ca="1" si="5"/>
        <v/>
      </c>
      <c r="D54" s="101" t="str">
        <f ca="1">IF(ISERROR(OFFSET('HARGA SATUAN'!$D$6,MATCH(C54,'HARGA SATUAN'!$C$7:$C$1492,0),0)),"",OFFSET('HARGA SATUAN'!$D$6,MATCH(C54,'HARGA SATUAN'!$C$7:$C$1492,0),0))</f>
        <v/>
      </c>
      <c r="E54" s="101">
        <f ca="1">IF(B54="+","Unit",IF(ISERROR(OFFSET('HARGA SATUAN'!$E$6,MATCH(C54,'HARGA SATUAN'!$C$7:$C$1492,0),0)),"",OFFSET('HARGA SATUAN'!$E$6,MATCH(C54,'HARGA SATUAN'!$C$7:$C$1492,0),0)))</f>
        <v>0</v>
      </c>
      <c r="F54" s="101" t="str">
        <f t="shared" ca="1" si="6"/>
        <v/>
      </c>
      <c r="G54" s="41">
        <f ca="1">IF(ISERROR(OFFSET('HARGA SATUAN'!$I$6,MATCH(C54,'HARGA SATUAN'!$C$7:$C$1492,0),0)),"",OFFSET('HARGA SATUAN'!$I$6,MATCH(C54,'HARGA SATUAN'!$C$7:$C$1492,0),0))</f>
        <v>0</v>
      </c>
      <c r="H54" s="42">
        <f t="shared" ca="1" si="1"/>
        <v>0</v>
      </c>
      <c r="I54" s="42">
        <f t="shared" ca="1" si="2"/>
        <v>0</v>
      </c>
      <c r="J54" s="42">
        <f t="shared" ca="1" si="3"/>
        <v>0</v>
      </c>
      <c r="K54" s="43">
        <f t="shared" ca="1" si="0"/>
        <v>0</v>
      </c>
      <c r="L54" s="46"/>
      <c r="Q54" s="36"/>
      <c r="R54" s="45"/>
      <c r="S54" s="45"/>
      <c r="T54" s="45"/>
    </row>
    <row r="55" spans="1:20" s="47" customFormat="1">
      <c r="A55" s="30">
        <v>40</v>
      </c>
      <c r="B55" s="100" t="str">
        <f t="shared" ca="1" si="4"/>
        <v/>
      </c>
      <c r="C55" s="109" t="str">
        <f t="shared" ca="1" si="5"/>
        <v/>
      </c>
      <c r="D55" s="101" t="str">
        <f ca="1">IF(ISERROR(OFFSET('HARGA SATUAN'!$D$6,MATCH(C55,'HARGA SATUAN'!$C$7:$C$1492,0),0)),"",OFFSET('HARGA SATUAN'!$D$6,MATCH(C55,'HARGA SATUAN'!$C$7:$C$1492,0),0))</f>
        <v/>
      </c>
      <c r="E55" s="101">
        <f ca="1">IF(B55="+","Unit",IF(ISERROR(OFFSET('HARGA SATUAN'!$E$6,MATCH(C55,'HARGA SATUAN'!$C$7:$C$1492,0),0)),"",OFFSET('HARGA SATUAN'!$E$6,MATCH(C55,'HARGA SATUAN'!$C$7:$C$1492,0),0)))</f>
        <v>0</v>
      </c>
      <c r="F55" s="101" t="str">
        <f t="shared" ca="1" si="6"/>
        <v/>
      </c>
      <c r="G55" s="41">
        <f ca="1">IF(ISERROR(OFFSET('HARGA SATUAN'!$I$6,MATCH(C55,'HARGA SATUAN'!$C$7:$C$1492,0),0)),"",OFFSET('HARGA SATUAN'!$I$6,MATCH(C55,'HARGA SATUAN'!$C$7:$C$1492,0),0))</f>
        <v>0</v>
      </c>
      <c r="H55" s="42">
        <f t="shared" ca="1" si="1"/>
        <v>0</v>
      </c>
      <c r="I55" s="42">
        <f t="shared" ca="1" si="2"/>
        <v>0</v>
      </c>
      <c r="J55" s="42">
        <f t="shared" ca="1" si="3"/>
        <v>0</v>
      </c>
      <c r="K55" s="43">
        <f t="shared" ca="1" si="0"/>
        <v>0</v>
      </c>
      <c r="L55" s="46"/>
      <c r="Q55" s="36"/>
      <c r="R55" s="45"/>
      <c r="S55" s="45"/>
      <c r="T55" s="45"/>
    </row>
    <row r="56" spans="1:20" s="47" customFormat="1">
      <c r="A56" s="30">
        <v>41</v>
      </c>
      <c r="B56" s="100" t="str">
        <f t="shared" ca="1" si="4"/>
        <v/>
      </c>
      <c r="C56" s="109" t="str">
        <f t="shared" ca="1" si="5"/>
        <v/>
      </c>
      <c r="D56" s="101" t="str">
        <f ca="1">IF(ISERROR(OFFSET('HARGA SATUAN'!$D$6,MATCH(C56,'HARGA SATUAN'!$C$7:$C$1492,0),0)),"",OFFSET('HARGA SATUAN'!$D$6,MATCH(C56,'HARGA SATUAN'!$C$7:$C$1492,0),0))</f>
        <v/>
      </c>
      <c r="E56" s="101">
        <f ca="1">IF(B56="+","Unit",IF(ISERROR(OFFSET('HARGA SATUAN'!$E$6,MATCH(C56,'HARGA SATUAN'!$C$7:$C$1492,0),0)),"",OFFSET('HARGA SATUAN'!$E$6,MATCH(C56,'HARGA SATUAN'!$C$7:$C$1492,0),0)))</f>
        <v>0</v>
      </c>
      <c r="F56" s="101" t="str">
        <f t="shared" ca="1" si="6"/>
        <v/>
      </c>
      <c r="G56" s="41">
        <f ca="1">IF(ISERROR(OFFSET('HARGA SATUAN'!$I$6,MATCH(C56,'HARGA SATUAN'!$C$7:$C$1492,0),0)),"",OFFSET('HARGA SATUAN'!$I$6,MATCH(C56,'HARGA SATUAN'!$C$7:$C$1492,0),0))</f>
        <v>0</v>
      </c>
      <c r="H56" s="42">
        <f t="shared" ca="1" si="1"/>
        <v>0</v>
      </c>
      <c r="I56" s="42">
        <f t="shared" ca="1" si="2"/>
        <v>0</v>
      </c>
      <c r="J56" s="42">
        <f t="shared" ca="1" si="3"/>
        <v>0</v>
      </c>
      <c r="K56" s="43">
        <f t="shared" ca="1" si="0"/>
        <v>0</v>
      </c>
      <c r="L56" s="46"/>
      <c r="Q56" s="36"/>
      <c r="R56" s="45"/>
      <c r="S56" s="45"/>
      <c r="T56" s="45"/>
    </row>
    <row r="57" spans="1:20" s="47" customFormat="1">
      <c r="A57" s="30">
        <v>42</v>
      </c>
      <c r="B57" s="100" t="str">
        <f t="shared" ca="1" si="4"/>
        <v/>
      </c>
      <c r="C57" s="109" t="str">
        <f t="shared" ca="1" si="5"/>
        <v/>
      </c>
      <c r="D57" s="101" t="str">
        <f ca="1">IF(ISERROR(OFFSET('HARGA SATUAN'!$D$6,MATCH(C57,'HARGA SATUAN'!$C$7:$C$1492,0),0)),"",OFFSET('HARGA SATUAN'!$D$6,MATCH(C57,'HARGA SATUAN'!$C$7:$C$1492,0),0))</f>
        <v/>
      </c>
      <c r="E57" s="101">
        <f ca="1">IF(B57="+","Unit",IF(ISERROR(OFFSET('HARGA SATUAN'!$E$6,MATCH(C57,'HARGA SATUAN'!$C$7:$C$1492,0),0)),"",OFFSET('HARGA SATUAN'!$E$6,MATCH(C57,'HARGA SATUAN'!$C$7:$C$1492,0),0)))</f>
        <v>0</v>
      </c>
      <c r="F57" s="101" t="str">
        <f t="shared" ca="1" si="6"/>
        <v/>
      </c>
      <c r="G57" s="41">
        <f ca="1">IF(ISERROR(OFFSET('HARGA SATUAN'!$I$6,MATCH(C57,'HARGA SATUAN'!$C$7:$C$1492,0),0)),"",OFFSET('HARGA SATUAN'!$I$6,MATCH(C57,'HARGA SATUAN'!$C$7:$C$1492,0),0))</f>
        <v>0</v>
      </c>
      <c r="H57" s="42">
        <f t="shared" ca="1" si="1"/>
        <v>0</v>
      </c>
      <c r="I57" s="42">
        <f t="shared" ca="1" si="2"/>
        <v>0</v>
      </c>
      <c r="J57" s="42">
        <f t="shared" ca="1" si="3"/>
        <v>0</v>
      </c>
      <c r="K57" s="43">
        <f t="shared" ca="1" si="0"/>
        <v>0</v>
      </c>
      <c r="L57" s="46"/>
      <c r="Q57" s="36"/>
      <c r="R57" s="45"/>
      <c r="S57" s="45"/>
      <c r="T57" s="45"/>
    </row>
    <row r="58" spans="1:20" s="47" customFormat="1">
      <c r="A58" s="30">
        <v>43</v>
      </c>
      <c r="B58" s="100" t="str">
        <f t="shared" ca="1" si="4"/>
        <v/>
      </c>
      <c r="C58" s="109" t="str">
        <f t="shared" ca="1" si="5"/>
        <v/>
      </c>
      <c r="D58" s="101" t="str">
        <f ca="1">IF(ISERROR(OFFSET('HARGA SATUAN'!$D$6,MATCH(C58,'HARGA SATUAN'!$C$7:$C$1492,0),0)),"",OFFSET('HARGA SATUAN'!$D$6,MATCH(C58,'HARGA SATUAN'!$C$7:$C$1492,0),0))</f>
        <v/>
      </c>
      <c r="E58" s="101">
        <f ca="1">IF(B58="+","Unit",IF(ISERROR(OFFSET('HARGA SATUAN'!$E$6,MATCH(C58,'HARGA SATUAN'!$C$7:$C$1492,0),0)),"",OFFSET('HARGA SATUAN'!$E$6,MATCH(C58,'HARGA SATUAN'!$C$7:$C$1492,0),0)))</f>
        <v>0</v>
      </c>
      <c r="F58" s="101" t="str">
        <f t="shared" ca="1" si="6"/>
        <v/>
      </c>
      <c r="G58" s="41">
        <f ca="1">IF(ISERROR(OFFSET('HARGA SATUAN'!$I$6,MATCH(C58,'HARGA SATUAN'!$C$7:$C$1492,0),0)),"",OFFSET('HARGA SATUAN'!$I$6,MATCH(C58,'HARGA SATUAN'!$C$7:$C$1492,0),0))</f>
        <v>0</v>
      </c>
      <c r="H58" s="42">
        <f t="shared" ca="1" si="1"/>
        <v>0</v>
      </c>
      <c r="I58" s="42">
        <f t="shared" ca="1" si="2"/>
        <v>0</v>
      </c>
      <c r="J58" s="42">
        <f t="shared" ca="1" si="3"/>
        <v>0</v>
      </c>
      <c r="K58" s="43">
        <f t="shared" ca="1" si="0"/>
        <v>0</v>
      </c>
      <c r="L58" s="46"/>
      <c r="Q58" s="36"/>
      <c r="R58" s="45"/>
      <c r="S58" s="45"/>
      <c r="T58" s="45"/>
    </row>
    <row r="59" spans="1:20" s="47" customFormat="1">
      <c r="A59" s="30">
        <v>44</v>
      </c>
      <c r="B59" s="100" t="str">
        <f t="shared" ca="1" si="4"/>
        <v/>
      </c>
      <c r="C59" s="109" t="str">
        <f t="shared" ca="1" si="5"/>
        <v/>
      </c>
      <c r="D59" s="101" t="str">
        <f ca="1">IF(ISERROR(OFFSET('HARGA SATUAN'!$D$6,MATCH(C59,'HARGA SATUAN'!$C$7:$C$1492,0),0)),"",OFFSET('HARGA SATUAN'!$D$6,MATCH(C59,'HARGA SATUAN'!$C$7:$C$1492,0),0))</f>
        <v/>
      </c>
      <c r="E59" s="101">
        <f ca="1">IF(B59="+","Unit",IF(ISERROR(OFFSET('HARGA SATUAN'!$E$6,MATCH(C59,'HARGA SATUAN'!$C$7:$C$1492,0),0)),"",OFFSET('HARGA SATUAN'!$E$6,MATCH(C59,'HARGA SATUAN'!$C$7:$C$1492,0),0)))</f>
        <v>0</v>
      </c>
      <c r="F59" s="101" t="str">
        <f t="shared" ca="1" si="6"/>
        <v/>
      </c>
      <c r="G59" s="41">
        <f ca="1">IF(ISERROR(OFFSET('HARGA SATUAN'!$I$6,MATCH(C59,'HARGA SATUAN'!$C$7:$C$1492,0),0)),"",OFFSET('HARGA SATUAN'!$I$6,MATCH(C59,'HARGA SATUAN'!$C$7:$C$1492,0),0))</f>
        <v>0</v>
      </c>
      <c r="H59" s="42">
        <f t="shared" ca="1" si="1"/>
        <v>0</v>
      </c>
      <c r="I59" s="42">
        <f t="shared" ca="1" si="2"/>
        <v>0</v>
      </c>
      <c r="J59" s="42">
        <f t="shared" ca="1" si="3"/>
        <v>0</v>
      </c>
      <c r="K59" s="43">
        <f t="shared" ca="1" si="0"/>
        <v>0</v>
      </c>
      <c r="L59" s="46"/>
      <c r="Q59" s="36"/>
      <c r="R59" s="45"/>
      <c r="S59" s="45"/>
      <c r="T59" s="45"/>
    </row>
    <row r="60" spans="1:20" s="47" customFormat="1">
      <c r="A60" s="30">
        <v>45</v>
      </c>
      <c r="B60" s="100" t="str">
        <f t="shared" ca="1" si="4"/>
        <v/>
      </c>
      <c r="C60" s="109" t="str">
        <f t="shared" ca="1" si="5"/>
        <v/>
      </c>
      <c r="D60" s="101" t="str">
        <f ca="1">IF(ISERROR(OFFSET('HARGA SATUAN'!$D$6,MATCH(C60,'HARGA SATUAN'!$C$7:$C$1492,0),0)),"",OFFSET('HARGA SATUAN'!$D$6,MATCH(C60,'HARGA SATUAN'!$C$7:$C$1492,0),0))</f>
        <v/>
      </c>
      <c r="E60" s="101">
        <f ca="1">IF(B60="+","Unit",IF(ISERROR(OFFSET('HARGA SATUAN'!$E$6,MATCH(C60,'HARGA SATUAN'!$C$7:$C$1492,0),0)),"",OFFSET('HARGA SATUAN'!$E$6,MATCH(C60,'HARGA SATUAN'!$C$7:$C$1492,0),0)))</f>
        <v>0</v>
      </c>
      <c r="F60" s="101" t="str">
        <f t="shared" ca="1" si="6"/>
        <v/>
      </c>
      <c r="G60" s="41">
        <f ca="1">IF(ISERROR(OFFSET('HARGA SATUAN'!$I$6,MATCH(C60,'HARGA SATUAN'!$C$7:$C$1492,0),0)),"",OFFSET('HARGA SATUAN'!$I$6,MATCH(C60,'HARGA SATUAN'!$C$7:$C$1492,0),0))</f>
        <v>0</v>
      </c>
      <c r="H60" s="42">
        <f t="shared" ca="1" si="1"/>
        <v>0</v>
      </c>
      <c r="I60" s="42">
        <f t="shared" ca="1" si="2"/>
        <v>0</v>
      </c>
      <c r="J60" s="42">
        <f t="shared" ca="1" si="3"/>
        <v>0</v>
      </c>
      <c r="K60" s="43">
        <f t="shared" ca="1" si="0"/>
        <v>0</v>
      </c>
      <c r="L60" s="46"/>
      <c r="Q60" s="36"/>
      <c r="R60" s="45"/>
      <c r="S60" s="45"/>
      <c r="T60" s="45"/>
    </row>
    <row r="61" spans="1:20" s="47" customFormat="1">
      <c r="A61" s="30">
        <v>46</v>
      </c>
      <c r="B61" s="100" t="str">
        <f t="shared" ca="1" si="4"/>
        <v/>
      </c>
      <c r="C61" s="109" t="str">
        <f t="shared" ca="1" si="5"/>
        <v/>
      </c>
      <c r="D61" s="101" t="str">
        <f ca="1">IF(ISERROR(OFFSET('HARGA SATUAN'!$D$6,MATCH(C61,'HARGA SATUAN'!$C$7:$C$1492,0),0)),"",OFFSET('HARGA SATUAN'!$D$6,MATCH(C61,'HARGA SATUAN'!$C$7:$C$1492,0),0))</f>
        <v/>
      </c>
      <c r="E61" s="101">
        <f ca="1">IF(B61="+","Unit",IF(ISERROR(OFFSET('HARGA SATUAN'!$E$6,MATCH(C61,'HARGA SATUAN'!$C$7:$C$1492,0),0)),"",OFFSET('HARGA SATUAN'!$E$6,MATCH(C61,'HARGA SATUAN'!$C$7:$C$1492,0),0)))</f>
        <v>0</v>
      </c>
      <c r="F61" s="101" t="str">
        <f t="shared" ca="1" si="6"/>
        <v/>
      </c>
      <c r="G61" s="41">
        <f ca="1">IF(ISERROR(OFFSET('HARGA SATUAN'!$I$6,MATCH(C61,'HARGA SATUAN'!$C$7:$C$1492,0),0)),"",OFFSET('HARGA SATUAN'!$I$6,MATCH(C61,'HARGA SATUAN'!$C$7:$C$1492,0),0))</f>
        <v>0</v>
      </c>
      <c r="H61" s="42">
        <f t="shared" ca="1" si="1"/>
        <v>0</v>
      </c>
      <c r="I61" s="42">
        <f t="shared" ca="1" si="2"/>
        <v>0</v>
      </c>
      <c r="J61" s="42">
        <f t="shared" ca="1" si="3"/>
        <v>0</v>
      </c>
      <c r="K61" s="43">
        <f t="shared" ca="1" si="0"/>
        <v>0</v>
      </c>
      <c r="L61" s="46"/>
      <c r="Q61" s="36"/>
      <c r="R61" s="45"/>
      <c r="S61" s="45"/>
      <c r="T61" s="45"/>
    </row>
    <row r="62" spans="1:20" s="47" customFormat="1">
      <c r="A62" s="30">
        <v>47</v>
      </c>
      <c r="B62" s="100" t="str">
        <f t="shared" ca="1" si="4"/>
        <v/>
      </c>
      <c r="C62" s="109" t="str">
        <f t="shared" ca="1" si="5"/>
        <v/>
      </c>
      <c r="D62" s="101" t="str">
        <f ca="1">IF(ISERROR(OFFSET('HARGA SATUAN'!$D$6,MATCH(C62,'HARGA SATUAN'!$C$7:$C$1492,0),0)),"",OFFSET('HARGA SATUAN'!$D$6,MATCH(C62,'HARGA SATUAN'!$C$7:$C$1492,0),0))</f>
        <v/>
      </c>
      <c r="E62" s="101">
        <f ca="1">IF(B62="+","Unit",IF(ISERROR(OFFSET('HARGA SATUAN'!$E$6,MATCH(C62,'HARGA SATUAN'!$C$7:$C$1492,0),0)),"",OFFSET('HARGA SATUAN'!$E$6,MATCH(C62,'HARGA SATUAN'!$C$7:$C$1492,0),0)))</f>
        <v>0</v>
      </c>
      <c r="F62" s="101" t="str">
        <f t="shared" ca="1" si="6"/>
        <v/>
      </c>
      <c r="G62" s="41">
        <f ca="1">IF(ISERROR(OFFSET('HARGA SATUAN'!$I$6,MATCH(C62,'HARGA SATUAN'!$C$7:$C$1492,0),0)),"",OFFSET('HARGA SATUAN'!$I$6,MATCH(C62,'HARGA SATUAN'!$C$7:$C$1492,0),0))</f>
        <v>0</v>
      </c>
      <c r="H62" s="42">
        <f t="shared" ca="1" si="1"/>
        <v>0</v>
      </c>
      <c r="I62" s="42">
        <f t="shared" ca="1" si="2"/>
        <v>0</v>
      </c>
      <c r="J62" s="42">
        <f t="shared" ca="1" si="3"/>
        <v>0</v>
      </c>
      <c r="K62" s="43">
        <f t="shared" ca="1" si="0"/>
        <v>0</v>
      </c>
      <c r="L62" s="46"/>
      <c r="Q62" s="36"/>
      <c r="R62" s="45"/>
      <c r="S62" s="45"/>
      <c r="T62" s="45"/>
    </row>
    <row r="63" spans="1:20" s="47" customFormat="1">
      <c r="A63" s="30">
        <v>48</v>
      </c>
      <c r="B63" s="100" t="str">
        <f t="shared" ca="1" si="4"/>
        <v/>
      </c>
      <c r="C63" s="109" t="str">
        <f t="shared" ca="1" si="5"/>
        <v/>
      </c>
      <c r="D63" s="101" t="str">
        <f ca="1">IF(ISERROR(OFFSET('HARGA SATUAN'!$D$6,MATCH(C63,'HARGA SATUAN'!$C$7:$C$1492,0),0)),"",OFFSET('HARGA SATUAN'!$D$6,MATCH(C63,'HARGA SATUAN'!$C$7:$C$1492,0),0))</f>
        <v/>
      </c>
      <c r="E63" s="101">
        <f ca="1">IF(B63="+","Unit",IF(ISERROR(OFFSET('HARGA SATUAN'!$E$6,MATCH(C63,'HARGA SATUAN'!$C$7:$C$1492,0),0)),"",OFFSET('HARGA SATUAN'!$E$6,MATCH(C63,'HARGA SATUAN'!$C$7:$C$1492,0),0)))</f>
        <v>0</v>
      </c>
      <c r="F63" s="101" t="str">
        <f t="shared" ca="1" si="6"/>
        <v/>
      </c>
      <c r="G63" s="41">
        <f ca="1">IF(ISERROR(OFFSET('HARGA SATUAN'!$I$6,MATCH(C63,'HARGA SATUAN'!$C$7:$C$1492,0),0)),"",OFFSET('HARGA SATUAN'!$I$6,MATCH(C63,'HARGA SATUAN'!$C$7:$C$1492,0),0))</f>
        <v>0</v>
      </c>
      <c r="H63" s="42">
        <f t="shared" ca="1" si="1"/>
        <v>0</v>
      </c>
      <c r="I63" s="42">
        <f t="shared" ca="1" si="2"/>
        <v>0</v>
      </c>
      <c r="J63" s="42">
        <f t="shared" ca="1" si="3"/>
        <v>0</v>
      </c>
      <c r="K63" s="43">
        <f t="shared" ca="1" si="0"/>
        <v>0</v>
      </c>
      <c r="L63" s="46"/>
      <c r="Q63" s="36"/>
      <c r="R63" s="45"/>
      <c r="S63" s="45"/>
      <c r="T63" s="45"/>
    </row>
    <row r="64" spans="1:20" s="47" customFormat="1">
      <c r="A64" s="30">
        <v>49</v>
      </c>
      <c r="B64" s="100" t="str">
        <f t="shared" ca="1" si="4"/>
        <v/>
      </c>
      <c r="C64" s="109" t="str">
        <f t="shared" ca="1" si="5"/>
        <v/>
      </c>
      <c r="D64" s="101" t="str">
        <f ca="1">IF(ISERROR(OFFSET('HARGA SATUAN'!$D$6,MATCH(C64,'HARGA SATUAN'!$C$7:$C$1492,0),0)),"",OFFSET('HARGA SATUAN'!$D$6,MATCH(C64,'HARGA SATUAN'!$C$7:$C$1492,0),0))</f>
        <v/>
      </c>
      <c r="E64" s="101">
        <f ca="1">IF(B64="+","Unit",IF(ISERROR(OFFSET('HARGA SATUAN'!$E$6,MATCH(C64,'HARGA SATUAN'!$C$7:$C$1492,0),0)),"",OFFSET('HARGA SATUAN'!$E$6,MATCH(C64,'HARGA SATUAN'!$C$7:$C$1492,0),0)))</f>
        <v>0</v>
      </c>
      <c r="F64" s="101" t="str">
        <f t="shared" ca="1" si="6"/>
        <v/>
      </c>
      <c r="G64" s="41">
        <f ca="1">IF(ISERROR(OFFSET('HARGA SATUAN'!$I$6,MATCH(C64,'HARGA SATUAN'!$C$7:$C$1492,0),0)),"",OFFSET('HARGA SATUAN'!$I$6,MATCH(C64,'HARGA SATUAN'!$C$7:$C$1492,0),0))</f>
        <v>0</v>
      </c>
      <c r="H64" s="42">
        <f t="shared" ca="1" si="1"/>
        <v>0</v>
      </c>
      <c r="I64" s="42">
        <f t="shared" ca="1" si="2"/>
        <v>0</v>
      </c>
      <c r="J64" s="42">
        <f t="shared" ca="1" si="3"/>
        <v>0</v>
      </c>
      <c r="K64" s="43">
        <f t="shared" ca="1" si="0"/>
        <v>0</v>
      </c>
      <c r="L64" s="46"/>
      <c r="Q64" s="36"/>
      <c r="R64" s="45"/>
      <c r="S64" s="45"/>
      <c r="T64" s="45"/>
    </row>
    <row r="65" spans="1:20" s="47" customFormat="1">
      <c r="A65" s="30">
        <v>50</v>
      </c>
      <c r="B65" s="100" t="str">
        <f t="shared" ca="1" si="4"/>
        <v/>
      </c>
      <c r="C65" s="109" t="str">
        <f t="shared" ca="1" si="5"/>
        <v/>
      </c>
      <c r="D65" s="101" t="str">
        <f ca="1">IF(ISERROR(OFFSET('HARGA SATUAN'!$D$6,MATCH(C65,'HARGA SATUAN'!$C$7:$C$1492,0),0)),"",OFFSET('HARGA SATUAN'!$D$6,MATCH(C65,'HARGA SATUAN'!$C$7:$C$1492,0),0))</f>
        <v/>
      </c>
      <c r="E65" s="101">
        <f ca="1">IF(B65="+","Unit",IF(ISERROR(OFFSET('HARGA SATUAN'!$E$6,MATCH(C65,'HARGA SATUAN'!$C$7:$C$1492,0),0)),"",OFFSET('HARGA SATUAN'!$E$6,MATCH(C65,'HARGA SATUAN'!$C$7:$C$1492,0),0)))</f>
        <v>0</v>
      </c>
      <c r="F65" s="101" t="str">
        <f t="shared" ca="1" si="6"/>
        <v/>
      </c>
      <c r="G65" s="41">
        <f ca="1">IF(ISERROR(OFFSET('HARGA SATUAN'!$I$6,MATCH(C65,'HARGA SATUAN'!$C$7:$C$1492,0),0)),"",OFFSET('HARGA SATUAN'!$I$6,MATCH(C65,'HARGA SATUAN'!$C$7:$C$1492,0),0))</f>
        <v>0</v>
      </c>
      <c r="H65" s="42">
        <f t="shared" ca="1" si="1"/>
        <v>0</v>
      </c>
      <c r="I65" s="42">
        <f t="shared" ca="1" si="2"/>
        <v>0</v>
      </c>
      <c r="J65" s="42">
        <f t="shared" ca="1" si="3"/>
        <v>0</v>
      </c>
      <c r="K65" s="43">
        <f t="shared" ca="1" si="0"/>
        <v>0</v>
      </c>
      <c r="L65" s="46"/>
      <c r="Q65" s="36"/>
      <c r="R65" s="45"/>
      <c r="S65" s="45"/>
      <c r="T65" s="45"/>
    </row>
    <row r="66" spans="1:20" s="47" customFormat="1">
      <c r="A66" s="30">
        <v>51</v>
      </c>
      <c r="B66" s="100" t="str">
        <f t="shared" ca="1" si="4"/>
        <v/>
      </c>
      <c r="C66" s="109" t="str">
        <f t="shared" ca="1" si="5"/>
        <v/>
      </c>
      <c r="D66" s="101" t="str">
        <f ca="1">IF(ISERROR(OFFSET('HARGA SATUAN'!$D$6,MATCH(C66,'HARGA SATUAN'!$C$7:$C$1492,0),0)),"",OFFSET('HARGA SATUAN'!$D$6,MATCH(C66,'HARGA SATUAN'!$C$7:$C$1492,0),0))</f>
        <v/>
      </c>
      <c r="E66" s="101">
        <f ca="1">IF(B66="+","Unit",IF(ISERROR(OFFSET('HARGA SATUAN'!$E$6,MATCH(C66,'HARGA SATUAN'!$C$7:$C$1492,0),0)),"",OFFSET('HARGA SATUAN'!$E$6,MATCH(C66,'HARGA SATUAN'!$C$7:$C$1492,0),0)))</f>
        <v>0</v>
      </c>
      <c r="F66" s="101" t="str">
        <f t="shared" ca="1" si="6"/>
        <v/>
      </c>
      <c r="G66" s="41">
        <f ca="1">IF(ISERROR(OFFSET('HARGA SATUAN'!$I$6,MATCH(C66,'HARGA SATUAN'!$C$7:$C$1492,0),0)),"",OFFSET('HARGA SATUAN'!$I$6,MATCH(C66,'HARGA SATUAN'!$C$7:$C$1492,0),0))</f>
        <v>0</v>
      </c>
      <c r="H66" s="42">
        <f t="shared" ca="1" si="1"/>
        <v>0</v>
      </c>
      <c r="I66" s="42">
        <f t="shared" ca="1" si="2"/>
        <v>0</v>
      </c>
      <c r="J66" s="42">
        <f t="shared" ca="1" si="3"/>
        <v>0</v>
      </c>
      <c r="K66" s="43">
        <f t="shared" ca="1" si="0"/>
        <v>0</v>
      </c>
      <c r="L66" s="46"/>
      <c r="Q66" s="36"/>
      <c r="R66" s="45"/>
      <c r="S66" s="45"/>
      <c r="T66" s="45"/>
    </row>
    <row r="67" spans="1:20" s="47" customFormat="1">
      <c r="A67" s="30">
        <v>52</v>
      </c>
      <c r="B67" s="100" t="str">
        <f t="shared" ca="1" si="4"/>
        <v/>
      </c>
      <c r="C67" s="109" t="str">
        <f t="shared" ca="1" si="5"/>
        <v/>
      </c>
      <c r="D67" s="101" t="str">
        <f ca="1">IF(ISERROR(OFFSET('HARGA SATUAN'!$D$6,MATCH(C67,'HARGA SATUAN'!$C$7:$C$1492,0),0)),"",OFFSET('HARGA SATUAN'!$D$6,MATCH(C67,'HARGA SATUAN'!$C$7:$C$1492,0),0))</f>
        <v/>
      </c>
      <c r="E67" s="101">
        <f ca="1">IF(B67="+","Unit",IF(ISERROR(OFFSET('HARGA SATUAN'!$E$6,MATCH(C67,'HARGA SATUAN'!$C$7:$C$1492,0),0)),"",OFFSET('HARGA SATUAN'!$E$6,MATCH(C67,'HARGA SATUAN'!$C$7:$C$1492,0),0)))</f>
        <v>0</v>
      </c>
      <c r="F67" s="101" t="str">
        <f t="shared" ca="1" si="6"/>
        <v/>
      </c>
      <c r="G67" s="41">
        <f ca="1">IF(ISERROR(OFFSET('HARGA SATUAN'!$I$6,MATCH(C67,'HARGA SATUAN'!$C$7:$C$1492,0),0)),"",OFFSET('HARGA SATUAN'!$I$6,MATCH(C67,'HARGA SATUAN'!$C$7:$C$1492,0),0))</f>
        <v>0</v>
      </c>
      <c r="H67" s="42">
        <f t="shared" ca="1" si="1"/>
        <v>0</v>
      </c>
      <c r="I67" s="42">
        <f t="shared" ca="1" si="2"/>
        <v>0</v>
      </c>
      <c r="J67" s="42">
        <f t="shared" ca="1" si="3"/>
        <v>0</v>
      </c>
      <c r="K67" s="43">
        <f t="shared" ref="K67:K104" ca="1" si="7">SUM(H67:J67)</f>
        <v>0</v>
      </c>
      <c r="L67" s="46"/>
      <c r="Q67" s="36"/>
      <c r="R67" s="45"/>
      <c r="S67" s="45"/>
      <c r="T67" s="45"/>
    </row>
    <row r="68" spans="1:20" s="47" customFormat="1">
      <c r="A68" s="30">
        <v>53</v>
      </c>
      <c r="B68" s="100" t="str">
        <f t="shared" ca="1" si="4"/>
        <v/>
      </c>
      <c r="C68" s="109" t="str">
        <f t="shared" ca="1" si="5"/>
        <v/>
      </c>
      <c r="D68" s="101" t="str">
        <f ca="1">IF(ISERROR(OFFSET('HARGA SATUAN'!$D$6,MATCH(C68,'HARGA SATUAN'!$C$7:$C$1492,0),0)),"",OFFSET('HARGA SATUAN'!$D$6,MATCH(C68,'HARGA SATUAN'!$C$7:$C$1492,0),0))</f>
        <v/>
      </c>
      <c r="E68" s="101">
        <f ca="1">IF(B68="+","Unit",IF(ISERROR(OFFSET('HARGA SATUAN'!$E$6,MATCH(C68,'HARGA SATUAN'!$C$7:$C$1492,0),0)),"",OFFSET('HARGA SATUAN'!$E$6,MATCH(C68,'HARGA SATUAN'!$C$7:$C$1492,0),0)))</f>
        <v>0</v>
      </c>
      <c r="F68" s="101" t="str">
        <f t="shared" ca="1" si="6"/>
        <v/>
      </c>
      <c r="G68" s="41">
        <f ca="1">IF(ISERROR(OFFSET('HARGA SATUAN'!$I$6,MATCH(C68,'HARGA SATUAN'!$C$7:$C$1492,0),0)),"",OFFSET('HARGA SATUAN'!$I$6,MATCH(C68,'HARGA SATUAN'!$C$7:$C$1492,0),0))</f>
        <v>0</v>
      </c>
      <c r="H68" s="42">
        <f t="shared" ca="1" si="1"/>
        <v>0</v>
      </c>
      <c r="I68" s="42">
        <f t="shared" ca="1" si="2"/>
        <v>0</v>
      </c>
      <c r="J68" s="42">
        <f t="shared" ca="1" si="3"/>
        <v>0</v>
      </c>
      <c r="K68" s="43">
        <f t="shared" ca="1" si="7"/>
        <v>0</v>
      </c>
      <c r="L68" s="46"/>
      <c r="Q68" s="36"/>
      <c r="R68" s="45"/>
      <c r="S68" s="45"/>
      <c r="T68" s="45"/>
    </row>
    <row r="69" spans="1:20" s="47" customFormat="1">
      <c r="A69" s="30">
        <v>54</v>
      </c>
      <c r="B69" s="100" t="str">
        <f t="shared" ca="1" si="4"/>
        <v/>
      </c>
      <c r="C69" s="109" t="str">
        <f t="shared" ca="1" si="5"/>
        <v/>
      </c>
      <c r="D69" s="101" t="str">
        <f ca="1">IF(ISERROR(OFFSET('HARGA SATUAN'!$D$6,MATCH(C69,'HARGA SATUAN'!$C$7:$C$1492,0),0)),"",OFFSET('HARGA SATUAN'!$D$6,MATCH(C69,'HARGA SATUAN'!$C$7:$C$1492,0),0))</f>
        <v/>
      </c>
      <c r="E69" s="101">
        <f ca="1">IF(B69="+","Unit",IF(ISERROR(OFFSET('HARGA SATUAN'!$E$6,MATCH(C69,'HARGA SATUAN'!$C$7:$C$1492,0),0)),"",OFFSET('HARGA SATUAN'!$E$6,MATCH(C69,'HARGA SATUAN'!$C$7:$C$1492,0),0)))</f>
        <v>0</v>
      </c>
      <c r="F69" s="101" t="str">
        <f t="shared" ca="1" si="6"/>
        <v/>
      </c>
      <c r="G69" s="41">
        <f ca="1">IF(ISERROR(OFFSET('HARGA SATUAN'!$I$6,MATCH(C69,'HARGA SATUAN'!$C$7:$C$1492,0),0)),"",OFFSET('HARGA SATUAN'!$I$6,MATCH(C69,'HARGA SATUAN'!$C$7:$C$1492,0),0))</f>
        <v>0</v>
      </c>
      <c r="H69" s="42">
        <f t="shared" ca="1" si="1"/>
        <v>0</v>
      </c>
      <c r="I69" s="42">
        <f t="shared" ca="1" si="2"/>
        <v>0</v>
      </c>
      <c r="J69" s="42">
        <f t="shared" ca="1" si="3"/>
        <v>0</v>
      </c>
      <c r="K69" s="43">
        <f t="shared" ca="1" si="7"/>
        <v>0</v>
      </c>
      <c r="L69" s="46"/>
      <c r="Q69" s="36"/>
      <c r="R69" s="45"/>
      <c r="S69" s="45"/>
      <c r="T69" s="45"/>
    </row>
    <row r="70" spans="1:20" s="47" customFormat="1">
      <c r="A70" s="30">
        <v>55</v>
      </c>
      <c r="B70" s="100" t="str">
        <f t="shared" ca="1" si="4"/>
        <v/>
      </c>
      <c r="C70" s="109" t="str">
        <f t="shared" ca="1" si="5"/>
        <v/>
      </c>
      <c r="D70" s="101" t="str">
        <f ca="1">IF(ISERROR(OFFSET('HARGA SATUAN'!$D$6,MATCH(C70,'HARGA SATUAN'!$C$7:$C$1492,0),0)),"",OFFSET('HARGA SATUAN'!$D$6,MATCH(C70,'HARGA SATUAN'!$C$7:$C$1492,0),0))</f>
        <v/>
      </c>
      <c r="E70" s="101">
        <f ca="1">IF(B70="+","Unit",IF(ISERROR(OFFSET('HARGA SATUAN'!$E$6,MATCH(C70,'HARGA SATUAN'!$C$7:$C$1492,0),0)),"",OFFSET('HARGA SATUAN'!$E$6,MATCH(C70,'HARGA SATUAN'!$C$7:$C$1492,0),0)))</f>
        <v>0</v>
      </c>
      <c r="F70" s="101" t="str">
        <f t="shared" ca="1" si="6"/>
        <v/>
      </c>
      <c r="G70" s="41">
        <f ca="1">IF(ISERROR(OFFSET('HARGA SATUAN'!$I$6,MATCH(C70,'HARGA SATUAN'!$C$7:$C$1492,0),0)),"",OFFSET('HARGA SATUAN'!$I$6,MATCH(C70,'HARGA SATUAN'!$C$7:$C$1492,0),0))</f>
        <v>0</v>
      </c>
      <c r="H70" s="42">
        <f t="shared" ca="1" si="1"/>
        <v>0</v>
      </c>
      <c r="I70" s="42">
        <f t="shared" ca="1" si="2"/>
        <v>0</v>
      </c>
      <c r="J70" s="42">
        <f t="shared" ca="1" si="3"/>
        <v>0</v>
      </c>
      <c r="K70" s="43">
        <f t="shared" ca="1" si="7"/>
        <v>0</v>
      </c>
      <c r="L70" s="46"/>
      <c r="Q70" s="36"/>
      <c r="R70" s="45"/>
      <c r="S70" s="45"/>
      <c r="T70" s="45"/>
    </row>
    <row r="71" spans="1:20" s="47" customFormat="1">
      <c r="A71" s="30">
        <v>56</v>
      </c>
      <c r="B71" s="100" t="str">
        <f t="shared" ca="1" si="4"/>
        <v/>
      </c>
      <c r="C71" s="109" t="str">
        <f t="shared" ca="1" si="5"/>
        <v/>
      </c>
      <c r="D71" s="101" t="str">
        <f ca="1">IF(ISERROR(OFFSET('HARGA SATUAN'!$D$6,MATCH(C71,'HARGA SATUAN'!$C$7:$C$1492,0),0)),"",OFFSET('HARGA SATUAN'!$D$6,MATCH(C71,'HARGA SATUAN'!$C$7:$C$1492,0),0))</f>
        <v/>
      </c>
      <c r="E71" s="101">
        <f ca="1">IF(B71="+","Unit",IF(ISERROR(OFFSET('HARGA SATUAN'!$E$6,MATCH(C71,'HARGA SATUAN'!$C$7:$C$1492,0),0)),"",OFFSET('HARGA SATUAN'!$E$6,MATCH(C71,'HARGA SATUAN'!$C$7:$C$1492,0),0)))</f>
        <v>0</v>
      </c>
      <c r="F71" s="101" t="str">
        <f t="shared" ca="1" si="6"/>
        <v/>
      </c>
      <c r="G71" s="41">
        <f ca="1">IF(ISERROR(OFFSET('HARGA SATUAN'!$I$6,MATCH(C71,'HARGA SATUAN'!$C$7:$C$1492,0),0)),"",OFFSET('HARGA SATUAN'!$I$6,MATCH(C71,'HARGA SATUAN'!$C$7:$C$1492,0),0))</f>
        <v>0</v>
      </c>
      <c r="H71" s="42">
        <f t="shared" ca="1" si="1"/>
        <v>0</v>
      </c>
      <c r="I71" s="42">
        <f t="shared" ca="1" si="2"/>
        <v>0</v>
      </c>
      <c r="J71" s="42">
        <f t="shared" ca="1" si="3"/>
        <v>0</v>
      </c>
      <c r="K71" s="43">
        <f t="shared" ca="1" si="7"/>
        <v>0</v>
      </c>
      <c r="L71" s="46"/>
      <c r="Q71" s="36"/>
      <c r="R71" s="45"/>
      <c r="S71" s="45"/>
      <c r="T71" s="45"/>
    </row>
    <row r="72" spans="1:20" s="47" customFormat="1">
      <c r="A72" s="30">
        <v>57</v>
      </c>
      <c r="B72" s="100" t="str">
        <f t="shared" ca="1" si="4"/>
        <v/>
      </c>
      <c r="C72" s="109" t="str">
        <f t="shared" ca="1" si="5"/>
        <v/>
      </c>
      <c r="D72" s="101" t="str">
        <f ca="1">IF(ISERROR(OFFSET('HARGA SATUAN'!$D$6,MATCH(C72,'HARGA SATUAN'!$C$7:$C$1492,0),0)),"",OFFSET('HARGA SATUAN'!$D$6,MATCH(C72,'HARGA SATUAN'!$C$7:$C$1492,0),0))</f>
        <v/>
      </c>
      <c r="E72" s="101">
        <f ca="1">IF(B72="+","Unit",IF(ISERROR(OFFSET('HARGA SATUAN'!$E$6,MATCH(C72,'HARGA SATUAN'!$C$7:$C$1492,0),0)),"",OFFSET('HARGA SATUAN'!$E$6,MATCH(C72,'HARGA SATUAN'!$C$7:$C$1492,0),0)))</f>
        <v>0</v>
      </c>
      <c r="F72" s="101" t="str">
        <f t="shared" ca="1" si="6"/>
        <v/>
      </c>
      <c r="G72" s="41">
        <f ca="1">IF(ISERROR(OFFSET('HARGA SATUAN'!$I$6,MATCH(C72,'HARGA SATUAN'!$C$7:$C$1492,0),0)),"",OFFSET('HARGA SATUAN'!$I$6,MATCH(C72,'HARGA SATUAN'!$C$7:$C$1492,0),0))</f>
        <v>0</v>
      </c>
      <c r="H72" s="42">
        <f t="shared" ca="1" si="1"/>
        <v>0</v>
      </c>
      <c r="I72" s="42">
        <f t="shared" ca="1" si="2"/>
        <v>0</v>
      </c>
      <c r="J72" s="42">
        <f t="shared" ca="1" si="3"/>
        <v>0</v>
      </c>
      <c r="K72" s="43">
        <f t="shared" ca="1" si="7"/>
        <v>0</v>
      </c>
      <c r="L72" s="46"/>
      <c r="Q72" s="36"/>
      <c r="R72" s="45"/>
      <c r="S72" s="45"/>
      <c r="T72" s="45"/>
    </row>
    <row r="73" spans="1:20" s="47" customFormat="1">
      <c r="A73" s="30">
        <v>58</v>
      </c>
      <c r="B73" s="100" t="str">
        <f t="shared" ca="1" si="4"/>
        <v/>
      </c>
      <c r="C73" s="109" t="str">
        <f t="shared" ca="1" si="5"/>
        <v/>
      </c>
      <c r="D73" s="101" t="str">
        <f ca="1">IF(ISERROR(OFFSET('HARGA SATUAN'!$D$6,MATCH(C73,'HARGA SATUAN'!$C$7:$C$1492,0),0)),"",OFFSET('HARGA SATUAN'!$D$6,MATCH(C73,'HARGA SATUAN'!$C$7:$C$1492,0),0))</f>
        <v/>
      </c>
      <c r="E73" s="101">
        <f ca="1">IF(B73="+","Unit",IF(ISERROR(OFFSET('HARGA SATUAN'!$E$6,MATCH(C73,'HARGA SATUAN'!$C$7:$C$1492,0),0)),"",OFFSET('HARGA SATUAN'!$E$6,MATCH(C73,'HARGA SATUAN'!$C$7:$C$1492,0),0)))</f>
        <v>0</v>
      </c>
      <c r="F73" s="101" t="str">
        <f t="shared" ca="1" si="6"/>
        <v/>
      </c>
      <c r="G73" s="41">
        <f ca="1">IF(ISERROR(OFFSET('HARGA SATUAN'!$I$6,MATCH(C73,'HARGA SATUAN'!$C$7:$C$1492,0),0)),"",OFFSET('HARGA SATUAN'!$I$6,MATCH(C73,'HARGA SATUAN'!$C$7:$C$1492,0),0))</f>
        <v>0</v>
      </c>
      <c r="H73" s="42">
        <f t="shared" ca="1" si="1"/>
        <v>0</v>
      </c>
      <c r="I73" s="42">
        <f t="shared" ca="1" si="2"/>
        <v>0</v>
      </c>
      <c r="J73" s="42">
        <f t="shared" ca="1" si="3"/>
        <v>0</v>
      </c>
      <c r="K73" s="43">
        <f t="shared" ca="1" si="7"/>
        <v>0</v>
      </c>
      <c r="L73" s="46"/>
      <c r="Q73" s="36"/>
      <c r="R73" s="45"/>
      <c r="S73" s="45"/>
      <c r="T73" s="45"/>
    </row>
    <row r="74" spans="1:20" s="47" customFormat="1">
      <c r="A74" s="30">
        <v>59</v>
      </c>
      <c r="B74" s="100" t="str">
        <f t="shared" ca="1" si="4"/>
        <v/>
      </c>
      <c r="C74" s="109" t="str">
        <f t="shared" ca="1" si="5"/>
        <v/>
      </c>
      <c r="D74" s="101" t="str">
        <f ca="1">IF(ISERROR(OFFSET('HARGA SATUAN'!$D$6,MATCH(C74,'HARGA SATUAN'!$C$7:$C$1492,0),0)),"",OFFSET('HARGA SATUAN'!$D$6,MATCH(C74,'HARGA SATUAN'!$C$7:$C$1492,0),0))</f>
        <v/>
      </c>
      <c r="E74" s="101">
        <f ca="1">IF(B74="+","Unit",IF(ISERROR(OFFSET('HARGA SATUAN'!$E$6,MATCH(C74,'HARGA SATUAN'!$C$7:$C$1492,0),0)),"",OFFSET('HARGA SATUAN'!$E$6,MATCH(C74,'HARGA SATUAN'!$C$7:$C$1492,0),0)))</f>
        <v>0</v>
      </c>
      <c r="F74" s="101" t="str">
        <f t="shared" ca="1" si="6"/>
        <v/>
      </c>
      <c r="G74" s="41">
        <f ca="1">IF(ISERROR(OFFSET('HARGA SATUAN'!$I$6,MATCH(C74,'HARGA SATUAN'!$C$7:$C$1492,0),0)),"",OFFSET('HARGA SATUAN'!$I$6,MATCH(C74,'HARGA SATUAN'!$C$7:$C$1492,0),0))</f>
        <v>0</v>
      </c>
      <c r="H74" s="42">
        <f t="shared" ca="1" si="1"/>
        <v>0</v>
      </c>
      <c r="I74" s="42">
        <f t="shared" ca="1" si="2"/>
        <v>0</v>
      </c>
      <c r="J74" s="42">
        <f t="shared" ca="1" si="3"/>
        <v>0</v>
      </c>
      <c r="K74" s="43">
        <f t="shared" ca="1" si="7"/>
        <v>0</v>
      </c>
      <c r="L74" s="46"/>
      <c r="Q74" s="36"/>
      <c r="R74" s="45"/>
      <c r="S74" s="45"/>
      <c r="T74" s="45"/>
    </row>
    <row r="75" spans="1:20" s="47" customFormat="1">
      <c r="A75" s="30">
        <v>60</v>
      </c>
      <c r="B75" s="100" t="str">
        <f t="shared" ca="1" si="4"/>
        <v/>
      </c>
      <c r="C75" s="109" t="str">
        <f t="shared" ca="1" si="5"/>
        <v/>
      </c>
      <c r="D75" s="101" t="str">
        <f ca="1">IF(ISERROR(OFFSET('HARGA SATUAN'!$D$6,MATCH(C75,'HARGA SATUAN'!$C$7:$C$1492,0),0)),"",OFFSET('HARGA SATUAN'!$D$6,MATCH(C75,'HARGA SATUAN'!$C$7:$C$1492,0),0))</f>
        <v/>
      </c>
      <c r="E75" s="101">
        <f ca="1">IF(B75="+","Unit",IF(ISERROR(OFFSET('HARGA SATUAN'!$E$6,MATCH(C75,'HARGA SATUAN'!$C$7:$C$1492,0),0)),"",OFFSET('HARGA SATUAN'!$E$6,MATCH(C75,'HARGA SATUAN'!$C$7:$C$1492,0),0)))</f>
        <v>0</v>
      </c>
      <c r="F75" s="101" t="str">
        <f t="shared" ca="1" si="6"/>
        <v/>
      </c>
      <c r="G75" s="41">
        <f ca="1">IF(ISERROR(OFFSET('HARGA SATUAN'!$I$6,MATCH(C75,'HARGA SATUAN'!$C$7:$C$1492,0),0)),"",OFFSET('HARGA SATUAN'!$I$6,MATCH(C75,'HARGA SATUAN'!$C$7:$C$1492,0),0))</f>
        <v>0</v>
      </c>
      <c r="H75" s="42">
        <f t="shared" ca="1" si="1"/>
        <v>0</v>
      </c>
      <c r="I75" s="42">
        <f t="shared" ca="1" si="2"/>
        <v>0</v>
      </c>
      <c r="J75" s="42">
        <f t="shared" ca="1" si="3"/>
        <v>0</v>
      </c>
      <c r="K75" s="43">
        <f t="shared" ca="1" si="7"/>
        <v>0</v>
      </c>
      <c r="L75" s="46"/>
      <c r="Q75" s="36"/>
      <c r="R75" s="45"/>
      <c r="S75" s="45"/>
      <c r="T75" s="45"/>
    </row>
    <row r="76" spans="1:20" s="47" customFormat="1">
      <c r="A76" s="30">
        <v>61</v>
      </c>
      <c r="B76" s="100" t="str">
        <f t="shared" ca="1" si="4"/>
        <v/>
      </c>
      <c r="C76" s="109" t="str">
        <f t="shared" ca="1" si="5"/>
        <v/>
      </c>
      <c r="D76" s="101" t="str">
        <f ca="1">IF(ISERROR(OFFSET('HARGA SATUAN'!$D$6,MATCH(C76,'HARGA SATUAN'!$C$7:$C$1492,0),0)),"",OFFSET('HARGA SATUAN'!$D$6,MATCH(C76,'HARGA SATUAN'!$C$7:$C$1492,0),0))</f>
        <v/>
      </c>
      <c r="E76" s="101">
        <f ca="1">IF(B76="+","Unit",IF(ISERROR(OFFSET('HARGA SATUAN'!$E$6,MATCH(C76,'HARGA SATUAN'!$C$7:$C$1492,0),0)),"",OFFSET('HARGA SATUAN'!$E$6,MATCH(C76,'HARGA SATUAN'!$C$7:$C$1492,0),0)))</f>
        <v>0</v>
      </c>
      <c r="F76" s="101" t="str">
        <f t="shared" ca="1" si="6"/>
        <v/>
      </c>
      <c r="G76" s="41">
        <f ca="1">IF(ISERROR(OFFSET('HARGA SATUAN'!$I$6,MATCH(C76,'HARGA SATUAN'!$C$7:$C$1492,0),0)),"",OFFSET('HARGA SATUAN'!$I$6,MATCH(C76,'HARGA SATUAN'!$C$7:$C$1492,0),0))</f>
        <v>0</v>
      </c>
      <c r="H76" s="42">
        <f t="shared" ca="1" si="1"/>
        <v>0</v>
      </c>
      <c r="I76" s="42">
        <f t="shared" ca="1" si="2"/>
        <v>0</v>
      </c>
      <c r="J76" s="42">
        <f t="shared" ca="1" si="3"/>
        <v>0</v>
      </c>
      <c r="K76" s="43">
        <f t="shared" ca="1" si="7"/>
        <v>0</v>
      </c>
      <c r="L76" s="46"/>
      <c r="Q76" s="36"/>
      <c r="R76" s="45"/>
      <c r="S76" s="45"/>
      <c r="T76" s="45"/>
    </row>
    <row r="77" spans="1:20" s="47" customFormat="1">
      <c r="A77" s="30">
        <v>62</v>
      </c>
      <c r="B77" s="100" t="str">
        <f t="shared" ca="1" si="4"/>
        <v/>
      </c>
      <c r="C77" s="109" t="str">
        <f t="shared" ca="1" si="5"/>
        <v/>
      </c>
      <c r="D77" s="101" t="str">
        <f ca="1">IF(ISERROR(OFFSET('HARGA SATUAN'!$D$6,MATCH(C77,'HARGA SATUAN'!$C$7:$C$1492,0),0)),"",OFFSET('HARGA SATUAN'!$D$6,MATCH(C77,'HARGA SATUAN'!$C$7:$C$1492,0),0))</f>
        <v/>
      </c>
      <c r="E77" s="101">
        <f ca="1">IF(B77="+","Unit",IF(ISERROR(OFFSET('HARGA SATUAN'!$E$6,MATCH(C77,'HARGA SATUAN'!$C$7:$C$1492,0),0)),"",OFFSET('HARGA SATUAN'!$E$6,MATCH(C77,'HARGA SATUAN'!$C$7:$C$1492,0),0)))</f>
        <v>0</v>
      </c>
      <c r="F77" s="101" t="str">
        <f t="shared" ca="1" si="6"/>
        <v/>
      </c>
      <c r="G77" s="41">
        <f ca="1">IF(ISERROR(OFFSET('HARGA SATUAN'!$I$6,MATCH(C77,'HARGA SATUAN'!$C$7:$C$1492,0),0)),"",OFFSET('HARGA SATUAN'!$I$6,MATCH(C77,'HARGA SATUAN'!$C$7:$C$1492,0),0))</f>
        <v>0</v>
      </c>
      <c r="H77" s="42">
        <f t="shared" ca="1" si="1"/>
        <v>0</v>
      </c>
      <c r="I77" s="42">
        <f t="shared" ca="1" si="2"/>
        <v>0</v>
      </c>
      <c r="J77" s="42">
        <f t="shared" ca="1" si="3"/>
        <v>0</v>
      </c>
      <c r="K77" s="43">
        <f t="shared" ca="1" si="7"/>
        <v>0</v>
      </c>
      <c r="L77" s="46"/>
      <c r="Q77" s="36"/>
      <c r="R77" s="45"/>
      <c r="S77" s="45"/>
      <c r="T77" s="45"/>
    </row>
    <row r="78" spans="1:20" s="47" customFormat="1">
      <c r="A78" s="30">
        <v>63</v>
      </c>
      <c r="B78" s="100" t="str">
        <f t="shared" ca="1" si="4"/>
        <v/>
      </c>
      <c r="C78" s="109" t="str">
        <f t="shared" ca="1" si="5"/>
        <v/>
      </c>
      <c r="D78" s="101" t="str">
        <f ca="1">IF(ISERROR(OFFSET('HARGA SATUAN'!$D$6,MATCH(C78,'HARGA SATUAN'!$C$7:$C$1492,0),0)),"",OFFSET('HARGA SATUAN'!$D$6,MATCH(C78,'HARGA SATUAN'!$C$7:$C$1492,0),0))</f>
        <v/>
      </c>
      <c r="E78" s="101">
        <f ca="1">IF(B78="+","Unit",IF(ISERROR(OFFSET('HARGA SATUAN'!$E$6,MATCH(C78,'HARGA SATUAN'!$C$7:$C$1492,0),0)),"",OFFSET('HARGA SATUAN'!$E$6,MATCH(C78,'HARGA SATUAN'!$C$7:$C$1492,0),0)))</f>
        <v>0</v>
      </c>
      <c r="F78" s="101" t="str">
        <f t="shared" ca="1" si="6"/>
        <v/>
      </c>
      <c r="G78" s="41">
        <f ca="1">IF(ISERROR(OFFSET('HARGA SATUAN'!$I$6,MATCH(C78,'HARGA SATUAN'!$C$7:$C$1492,0),0)),"",OFFSET('HARGA SATUAN'!$I$6,MATCH(C78,'HARGA SATUAN'!$C$7:$C$1492,0),0))</f>
        <v>0</v>
      </c>
      <c r="H78" s="42">
        <f t="shared" ca="1" si="1"/>
        <v>0</v>
      </c>
      <c r="I78" s="42">
        <f t="shared" ca="1" si="2"/>
        <v>0</v>
      </c>
      <c r="J78" s="42">
        <f t="shared" ca="1" si="3"/>
        <v>0</v>
      </c>
      <c r="K78" s="43">
        <f t="shared" ca="1" si="7"/>
        <v>0</v>
      </c>
      <c r="L78" s="46"/>
      <c r="Q78" s="36"/>
      <c r="R78" s="45"/>
      <c r="S78" s="45"/>
      <c r="T78" s="45"/>
    </row>
    <row r="79" spans="1:20" s="47" customFormat="1">
      <c r="A79" s="30">
        <v>64</v>
      </c>
      <c r="B79" s="100" t="str">
        <f t="shared" ca="1" si="4"/>
        <v/>
      </c>
      <c r="C79" s="109" t="str">
        <f t="shared" ca="1" si="5"/>
        <v/>
      </c>
      <c r="D79" s="101" t="str">
        <f ca="1">IF(ISERROR(OFFSET('HARGA SATUAN'!$D$6,MATCH(C79,'HARGA SATUAN'!$C$7:$C$1492,0),0)),"",OFFSET('HARGA SATUAN'!$D$6,MATCH(C79,'HARGA SATUAN'!$C$7:$C$1492,0),0))</f>
        <v/>
      </c>
      <c r="E79" s="101">
        <f ca="1">IF(B79="+","Unit",IF(ISERROR(OFFSET('HARGA SATUAN'!$E$6,MATCH(C79,'HARGA SATUAN'!$C$7:$C$1492,0),0)),"",OFFSET('HARGA SATUAN'!$E$6,MATCH(C79,'HARGA SATUAN'!$C$7:$C$1492,0),0)))</f>
        <v>0</v>
      </c>
      <c r="F79" s="101" t="str">
        <f t="shared" ca="1" si="6"/>
        <v/>
      </c>
      <c r="G79" s="41">
        <f ca="1">IF(ISERROR(OFFSET('HARGA SATUAN'!$I$6,MATCH(C79,'HARGA SATUAN'!$C$7:$C$1492,0),0)),"",OFFSET('HARGA SATUAN'!$I$6,MATCH(C79,'HARGA SATUAN'!$C$7:$C$1492,0),0))</f>
        <v>0</v>
      </c>
      <c r="H79" s="42">
        <f t="shared" ref="H79:H115" ca="1" si="8">IF(OR(D79="MDU",D79="MDU-KD"),G79*F79,0)</f>
        <v>0</v>
      </c>
      <c r="I79" s="42">
        <f t="shared" ref="I79:I115" ca="1" si="9">IF(D79="HDW",G79*F79,0)</f>
        <v>0</v>
      </c>
      <c r="J79" s="42">
        <f t="shared" ref="J79:J115" ca="1" si="10">IF(D79="JASA",G79*F79,0)</f>
        <v>0</v>
      </c>
      <c r="K79" s="43">
        <f t="shared" ca="1" si="7"/>
        <v>0</v>
      </c>
      <c r="L79" s="46"/>
      <c r="Q79" s="36"/>
      <c r="R79" s="45"/>
      <c r="S79" s="45"/>
      <c r="T79" s="45"/>
    </row>
    <row r="80" spans="1:20" s="47" customFormat="1">
      <c r="A80" s="30">
        <v>65</v>
      </c>
      <c r="B80" s="100" t="str">
        <f t="shared" ca="1" si="4"/>
        <v/>
      </c>
      <c r="C80" s="109" t="str">
        <f t="shared" ca="1" si="5"/>
        <v/>
      </c>
      <c r="D80" s="101" t="str">
        <f ca="1">IF(ISERROR(OFFSET('HARGA SATUAN'!$D$6,MATCH(C80,'HARGA SATUAN'!$C$7:$C$1492,0),0)),"",OFFSET('HARGA SATUAN'!$D$6,MATCH(C80,'HARGA SATUAN'!$C$7:$C$1492,0),0))</f>
        <v/>
      </c>
      <c r="E80" s="101">
        <f ca="1">IF(B80="+","Unit",IF(ISERROR(OFFSET('HARGA SATUAN'!$E$6,MATCH(C80,'HARGA SATUAN'!$C$7:$C$1492,0),0)),"",OFFSET('HARGA SATUAN'!$E$6,MATCH(C80,'HARGA SATUAN'!$C$7:$C$1492,0),0)))</f>
        <v>0</v>
      </c>
      <c r="F80" s="101" t="str">
        <f t="shared" ca="1" si="6"/>
        <v/>
      </c>
      <c r="G80" s="41">
        <f ca="1">IF(ISERROR(OFFSET('HARGA SATUAN'!$I$6,MATCH(C80,'HARGA SATUAN'!$C$7:$C$1492,0),0)),"",OFFSET('HARGA SATUAN'!$I$6,MATCH(C80,'HARGA SATUAN'!$C$7:$C$1492,0),0))</f>
        <v>0</v>
      </c>
      <c r="H80" s="42">
        <f t="shared" ca="1" si="8"/>
        <v>0</v>
      </c>
      <c r="I80" s="42">
        <f t="shared" ca="1" si="9"/>
        <v>0</v>
      </c>
      <c r="J80" s="42">
        <f t="shared" ca="1" si="10"/>
        <v>0</v>
      </c>
      <c r="K80" s="43">
        <f t="shared" ca="1" si="7"/>
        <v>0</v>
      </c>
      <c r="L80" s="46"/>
      <c r="Q80" s="36"/>
      <c r="R80" s="45"/>
      <c r="S80" s="45"/>
      <c r="T80" s="45"/>
    </row>
    <row r="81" spans="1:20" s="47" customFormat="1">
      <c r="A81" s="30">
        <v>66</v>
      </c>
      <c r="B81" s="100" t="str">
        <f t="shared" ref="B81:B165" ca="1" si="11">IF(C81="","",A81)</f>
        <v/>
      </c>
      <c r="C81" s="109" t="str">
        <f t="shared" ref="C81:C144" ca="1" si="12">IF(ISERROR(OFFSET($C$223,MATCH(A81,$F$224:$F$373,0),0)),"",OFFSET($C$223,MATCH(A81,$F$224:$F$373,0),0))</f>
        <v/>
      </c>
      <c r="D81" s="101" t="str">
        <f ca="1">IF(ISERROR(OFFSET('HARGA SATUAN'!$D$6,MATCH(C81,'HARGA SATUAN'!$C$7:$C$1492,0),0)),"",OFFSET('HARGA SATUAN'!$D$6,MATCH(C81,'HARGA SATUAN'!$C$7:$C$1492,0),0))</f>
        <v/>
      </c>
      <c r="E81" s="101">
        <f ca="1">IF(B81="+","Unit",IF(ISERROR(OFFSET('HARGA SATUAN'!$E$6,MATCH(C81,'HARGA SATUAN'!$C$7:$C$1492,0),0)),"",OFFSET('HARGA SATUAN'!$E$6,MATCH(C81,'HARGA SATUAN'!$C$7:$C$1492,0),0)))</f>
        <v>0</v>
      </c>
      <c r="F81" s="101" t="str">
        <f t="shared" ref="F81:F144" ca="1" si="13">IF(ISERROR(OFFSET($D$223,MATCH(A81,$F$224:$F$373,0),0)),"",OFFSET($D$223,MATCH(A81,$F$224:$F$373,0),0))</f>
        <v/>
      </c>
      <c r="G81" s="41">
        <f ca="1">IF(ISERROR(OFFSET('HARGA SATUAN'!$I$6,MATCH(C81,'HARGA SATUAN'!$C$7:$C$1492,0),0)),"",OFFSET('HARGA SATUAN'!$I$6,MATCH(C81,'HARGA SATUAN'!$C$7:$C$1492,0),0))</f>
        <v>0</v>
      </c>
      <c r="H81" s="42">
        <f t="shared" ca="1" si="8"/>
        <v>0</v>
      </c>
      <c r="I81" s="42">
        <f t="shared" ca="1" si="9"/>
        <v>0</v>
      </c>
      <c r="J81" s="42">
        <f t="shared" ca="1" si="10"/>
        <v>0</v>
      </c>
      <c r="K81" s="43">
        <f t="shared" ca="1" si="7"/>
        <v>0</v>
      </c>
      <c r="L81" s="46"/>
      <c r="Q81" s="36"/>
      <c r="R81" s="45"/>
      <c r="S81" s="45"/>
      <c r="T81" s="45"/>
    </row>
    <row r="82" spans="1:20" s="47" customFormat="1">
      <c r="A82" s="30">
        <v>67</v>
      </c>
      <c r="B82" s="100" t="str">
        <f t="shared" ca="1" si="11"/>
        <v/>
      </c>
      <c r="C82" s="109" t="str">
        <f t="shared" ca="1" si="12"/>
        <v/>
      </c>
      <c r="D82" s="101" t="str">
        <f ca="1">IF(ISERROR(OFFSET('HARGA SATUAN'!$D$6,MATCH(C82,'HARGA SATUAN'!$C$7:$C$1492,0),0)),"",OFFSET('HARGA SATUAN'!$D$6,MATCH(C82,'HARGA SATUAN'!$C$7:$C$1492,0),0))</f>
        <v/>
      </c>
      <c r="E82" s="101">
        <f ca="1">IF(B82="+","Unit",IF(ISERROR(OFFSET('HARGA SATUAN'!$E$6,MATCH(C82,'HARGA SATUAN'!$C$7:$C$1492,0),0)),"",OFFSET('HARGA SATUAN'!$E$6,MATCH(C82,'HARGA SATUAN'!$C$7:$C$1492,0),0)))</f>
        <v>0</v>
      </c>
      <c r="F82" s="101" t="str">
        <f t="shared" ca="1" si="13"/>
        <v/>
      </c>
      <c r="G82" s="41">
        <f ca="1">IF(ISERROR(OFFSET('HARGA SATUAN'!$I$6,MATCH(C82,'HARGA SATUAN'!$C$7:$C$1492,0),0)),"",OFFSET('HARGA SATUAN'!$I$6,MATCH(C82,'HARGA SATUAN'!$C$7:$C$1492,0),0))</f>
        <v>0</v>
      </c>
      <c r="H82" s="42">
        <f t="shared" ca="1" si="8"/>
        <v>0</v>
      </c>
      <c r="I82" s="42">
        <f t="shared" ca="1" si="9"/>
        <v>0</v>
      </c>
      <c r="J82" s="42">
        <f t="shared" ca="1" si="10"/>
        <v>0</v>
      </c>
      <c r="K82" s="43">
        <f t="shared" ca="1" si="7"/>
        <v>0</v>
      </c>
      <c r="L82" s="46"/>
      <c r="Q82" s="36"/>
      <c r="R82" s="45"/>
      <c r="S82" s="45"/>
      <c r="T82" s="45"/>
    </row>
    <row r="83" spans="1:20" s="47" customFormat="1">
      <c r="A83" s="30">
        <v>68</v>
      </c>
      <c r="B83" s="100" t="str">
        <f t="shared" ca="1" si="11"/>
        <v/>
      </c>
      <c r="C83" s="109" t="str">
        <f t="shared" ca="1" si="12"/>
        <v/>
      </c>
      <c r="D83" s="101" t="str">
        <f ca="1">IF(ISERROR(OFFSET('HARGA SATUAN'!$D$6,MATCH(C83,'HARGA SATUAN'!$C$7:$C$1492,0),0)),"",OFFSET('HARGA SATUAN'!$D$6,MATCH(C83,'HARGA SATUAN'!$C$7:$C$1492,0),0))</f>
        <v/>
      </c>
      <c r="E83" s="101">
        <f ca="1">IF(B83="+","Unit",IF(ISERROR(OFFSET('HARGA SATUAN'!$E$6,MATCH(C83,'HARGA SATUAN'!$C$7:$C$1492,0),0)),"",OFFSET('HARGA SATUAN'!$E$6,MATCH(C83,'HARGA SATUAN'!$C$7:$C$1492,0),0)))</f>
        <v>0</v>
      </c>
      <c r="F83" s="101" t="str">
        <f t="shared" ca="1" si="13"/>
        <v/>
      </c>
      <c r="G83" s="41">
        <f ca="1">IF(ISERROR(OFFSET('HARGA SATUAN'!$I$6,MATCH(C83,'HARGA SATUAN'!$C$7:$C$1492,0),0)),"",OFFSET('HARGA SATUAN'!$I$6,MATCH(C83,'HARGA SATUAN'!$C$7:$C$1492,0),0))</f>
        <v>0</v>
      </c>
      <c r="H83" s="42">
        <f t="shared" ca="1" si="8"/>
        <v>0</v>
      </c>
      <c r="I83" s="42">
        <f t="shared" ca="1" si="9"/>
        <v>0</v>
      </c>
      <c r="J83" s="42">
        <f t="shared" ca="1" si="10"/>
        <v>0</v>
      </c>
      <c r="K83" s="43">
        <f t="shared" ca="1" si="7"/>
        <v>0</v>
      </c>
      <c r="L83" s="46"/>
      <c r="Q83" s="36"/>
      <c r="R83" s="45"/>
      <c r="S83" s="45"/>
      <c r="T83" s="45"/>
    </row>
    <row r="84" spans="1:20" s="47" customFormat="1">
      <c r="A84" s="30">
        <v>69</v>
      </c>
      <c r="B84" s="100" t="str">
        <f t="shared" ca="1" si="11"/>
        <v/>
      </c>
      <c r="C84" s="109" t="str">
        <f t="shared" ca="1" si="12"/>
        <v/>
      </c>
      <c r="D84" s="101" t="str">
        <f ca="1">IF(ISERROR(OFFSET('HARGA SATUAN'!$D$6,MATCH(C84,'HARGA SATUAN'!$C$7:$C$1492,0),0)),"",OFFSET('HARGA SATUAN'!$D$6,MATCH(C84,'HARGA SATUAN'!$C$7:$C$1492,0),0))</f>
        <v/>
      </c>
      <c r="E84" s="101">
        <f ca="1">IF(B84="+","Unit",IF(ISERROR(OFFSET('HARGA SATUAN'!$E$6,MATCH(C84,'HARGA SATUAN'!$C$7:$C$1492,0),0)),"",OFFSET('HARGA SATUAN'!$E$6,MATCH(C84,'HARGA SATUAN'!$C$7:$C$1492,0),0)))</f>
        <v>0</v>
      </c>
      <c r="F84" s="101" t="str">
        <f t="shared" ca="1" si="13"/>
        <v/>
      </c>
      <c r="G84" s="41">
        <f ca="1">IF(ISERROR(OFFSET('HARGA SATUAN'!$I$6,MATCH(C84,'HARGA SATUAN'!$C$7:$C$1492,0),0)),"",OFFSET('HARGA SATUAN'!$I$6,MATCH(C84,'HARGA SATUAN'!$C$7:$C$1492,0),0))</f>
        <v>0</v>
      </c>
      <c r="H84" s="42">
        <f t="shared" ca="1" si="8"/>
        <v>0</v>
      </c>
      <c r="I84" s="42">
        <f t="shared" ca="1" si="9"/>
        <v>0</v>
      </c>
      <c r="J84" s="42">
        <f t="shared" ca="1" si="10"/>
        <v>0</v>
      </c>
      <c r="K84" s="43">
        <f t="shared" ca="1" si="7"/>
        <v>0</v>
      </c>
      <c r="L84" s="46"/>
      <c r="Q84" s="36"/>
      <c r="R84" s="45"/>
      <c r="S84" s="45"/>
      <c r="T84" s="45"/>
    </row>
    <row r="85" spans="1:20" s="47" customFormat="1">
      <c r="A85" s="30">
        <v>70</v>
      </c>
      <c r="B85" s="100" t="str">
        <f t="shared" ca="1" si="11"/>
        <v/>
      </c>
      <c r="C85" s="109" t="str">
        <f t="shared" ca="1" si="12"/>
        <v/>
      </c>
      <c r="D85" s="101" t="str">
        <f ca="1">IF(ISERROR(OFFSET('HARGA SATUAN'!$D$6,MATCH(C85,'HARGA SATUAN'!$C$7:$C$1492,0),0)),"",OFFSET('HARGA SATUAN'!$D$6,MATCH(C85,'HARGA SATUAN'!$C$7:$C$1492,0),0))</f>
        <v/>
      </c>
      <c r="E85" s="101">
        <f ca="1">IF(B85="+","Unit",IF(ISERROR(OFFSET('HARGA SATUAN'!$E$6,MATCH(C85,'HARGA SATUAN'!$C$7:$C$1492,0),0)),"",OFFSET('HARGA SATUAN'!$E$6,MATCH(C85,'HARGA SATUAN'!$C$7:$C$1492,0),0)))</f>
        <v>0</v>
      </c>
      <c r="F85" s="101" t="str">
        <f t="shared" ca="1" si="13"/>
        <v/>
      </c>
      <c r="G85" s="41">
        <f ca="1">IF(ISERROR(OFFSET('HARGA SATUAN'!$I$6,MATCH(C85,'HARGA SATUAN'!$C$7:$C$1492,0),0)),"",OFFSET('HARGA SATUAN'!$I$6,MATCH(C85,'HARGA SATUAN'!$C$7:$C$1492,0),0))</f>
        <v>0</v>
      </c>
      <c r="H85" s="42">
        <f t="shared" ca="1" si="8"/>
        <v>0</v>
      </c>
      <c r="I85" s="42">
        <f t="shared" ca="1" si="9"/>
        <v>0</v>
      </c>
      <c r="J85" s="42">
        <f t="shared" ca="1" si="10"/>
        <v>0</v>
      </c>
      <c r="K85" s="43">
        <f t="shared" ca="1" si="7"/>
        <v>0</v>
      </c>
      <c r="L85" s="46"/>
      <c r="Q85" s="36"/>
      <c r="R85" s="45"/>
      <c r="S85" s="45"/>
      <c r="T85" s="45"/>
    </row>
    <row r="86" spans="1:20" s="47" customFormat="1">
      <c r="A86" s="30">
        <v>71</v>
      </c>
      <c r="B86" s="100" t="str">
        <f t="shared" ca="1" si="11"/>
        <v/>
      </c>
      <c r="C86" s="109" t="str">
        <f t="shared" ca="1" si="12"/>
        <v/>
      </c>
      <c r="D86" s="101" t="str">
        <f ca="1">IF(ISERROR(OFFSET('HARGA SATUAN'!$D$6,MATCH(C86,'HARGA SATUAN'!$C$7:$C$1492,0),0)),"",OFFSET('HARGA SATUAN'!$D$6,MATCH(C86,'HARGA SATUAN'!$C$7:$C$1492,0),0))</f>
        <v/>
      </c>
      <c r="E86" s="101">
        <f ca="1">IF(B86="+","Unit",IF(ISERROR(OFFSET('HARGA SATUAN'!$E$6,MATCH(C86,'HARGA SATUAN'!$C$7:$C$1492,0),0)),"",OFFSET('HARGA SATUAN'!$E$6,MATCH(C86,'HARGA SATUAN'!$C$7:$C$1492,0),0)))</f>
        <v>0</v>
      </c>
      <c r="F86" s="101" t="str">
        <f t="shared" ca="1" si="13"/>
        <v/>
      </c>
      <c r="G86" s="41">
        <f ca="1">IF(ISERROR(OFFSET('HARGA SATUAN'!$I$6,MATCH(C86,'HARGA SATUAN'!$C$7:$C$1492,0),0)),"",OFFSET('HARGA SATUAN'!$I$6,MATCH(C86,'HARGA SATUAN'!$C$7:$C$1492,0),0))</f>
        <v>0</v>
      </c>
      <c r="H86" s="42">
        <f t="shared" ca="1" si="8"/>
        <v>0</v>
      </c>
      <c r="I86" s="42">
        <f t="shared" ca="1" si="9"/>
        <v>0</v>
      </c>
      <c r="J86" s="42">
        <f t="shared" ca="1" si="10"/>
        <v>0</v>
      </c>
      <c r="K86" s="43">
        <f t="shared" ca="1" si="7"/>
        <v>0</v>
      </c>
      <c r="L86" s="46"/>
      <c r="Q86" s="36"/>
      <c r="R86" s="45"/>
      <c r="S86" s="45"/>
      <c r="T86" s="45"/>
    </row>
    <row r="87" spans="1:20" s="47" customFormat="1">
      <c r="A87" s="30">
        <v>72</v>
      </c>
      <c r="B87" s="100" t="str">
        <f t="shared" ca="1" si="11"/>
        <v/>
      </c>
      <c r="C87" s="109" t="str">
        <f t="shared" ca="1" si="12"/>
        <v/>
      </c>
      <c r="D87" s="101" t="str">
        <f ca="1">IF(ISERROR(OFFSET('HARGA SATUAN'!$D$6,MATCH(C87,'HARGA SATUAN'!$C$7:$C$1492,0),0)),"",OFFSET('HARGA SATUAN'!$D$6,MATCH(C87,'HARGA SATUAN'!$C$7:$C$1492,0),0))</f>
        <v/>
      </c>
      <c r="E87" s="101">
        <f ca="1">IF(B87="+","Unit",IF(ISERROR(OFFSET('HARGA SATUAN'!$E$6,MATCH(C87,'HARGA SATUAN'!$C$7:$C$1492,0),0)),"",OFFSET('HARGA SATUAN'!$E$6,MATCH(C87,'HARGA SATUAN'!$C$7:$C$1492,0),0)))</f>
        <v>0</v>
      </c>
      <c r="F87" s="101" t="str">
        <f t="shared" ca="1" si="13"/>
        <v/>
      </c>
      <c r="G87" s="41">
        <f ca="1">IF(ISERROR(OFFSET('HARGA SATUAN'!$I$6,MATCH(C87,'HARGA SATUAN'!$C$7:$C$1492,0),0)),"",OFFSET('HARGA SATUAN'!$I$6,MATCH(C87,'HARGA SATUAN'!$C$7:$C$1492,0),0))</f>
        <v>0</v>
      </c>
      <c r="H87" s="42">
        <f t="shared" ca="1" si="8"/>
        <v>0</v>
      </c>
      <c r="I87" s="42">
        <f t="shared" ca="1" si="9"/>
        <v>0</v>
      </c>
      <c r="J87" s="42">
        <f t="shared" ca="1" si="10"/>
        <v>0</v>
      </c>
      <c r="K87" s="43">
        <f t="shared" ca="1" si="7"/>
        <v>0</v>
      </c>
      <c r="L87" s="46"/>
      <c r="Q87" s="36"/>
      <c r="R87" s="45"/>
      <c r="S87" s="45"/>
      <c r="T87" s="45"/>
    </row>
    <row r="88" spans="1:20" s="47" customFormat="1">
      <c r="A88" s="30">
        <v>73</v>
      </c>
      <c r="B88" s="100" t="str">
        <f t="shared" ca="1" si="11"/>
        <v/>
      </c>
      <c r="C88" s="109" t="str">
        <f t="shared" ca="1" si="12"/>
        <v/>
      </c>
      <c r="D88" s="101" t="str">
        <f ca="1">IF(ISERROR(OFFSET('HARGA SATUAN'!$D$6,MATCH(C88,'HARGA SATUAN'!$C$7:$C$1492,0),0)),"",OFFSET('HARGA SATUAN'!$D$6,MATCH(C88,'HARGA SATUAN'!$C$7:$C$1492,0),0))</f>
        <v/>
      </c>
      <c r="E88" s="101">
        <f ca="1">IF(B88="+","Unit",IF(ISERROR(OFFSET('HARGA SATUAN'!$E$6,MATCH(C88,'HARGA SATUAN'!$C$7:$C$1492,0),0)),"",OFFSET('HARGA SATUAN'!$E$6,MATCH(C88,'HARGA SATUAN'!$C$7:$C$1492,0),0)))</f>
        <v>0</v>
      </c>
      <c r="F88" s="101" t="str">
        <f t="shared" ca="1" si="13"/>
        <v/>
      </c>
      <c r="G88" s="41">
        <f ca="1">IF(ISERROR(OFFSET('HARGA SATUAN'!$I$6,MATCH(C88,'HARGA SATUAN'!$C$7:$C$1492,0),0)),"",OFFSET('HARGA SATUAN'!$I$6,MATCH(C88,'HARGA SATUAN'!$C$7:$C$1492,0),0))</f>
        <v>0</v>
      </c>
      <c r="H88" s="42">
        <f t="shared" ca="1" si="8"/>
        <v>0</v>
      </c>
      <c r="I88" s="42">
        <f t="shared" ca="1" si="9"/>
        <v>0</v>
      </c>
      <c r="J88" s="42">
        <f t="shared" ca="1" si="10"/>
        <v>0</v>
      </c>
      <c r="K88" s="43">
        <f t="shared" ca="1" si="7"/>
        <v>0</v>
      </c>
      <c r="L88" s="46"/>
      <c r="Q88" s="36"/>
      <c r="R88" s="45"/>
      <c r="S88" s="45"/>
      <c r="T88" s="45"/>
    </row>
    <row r="89" spans="1:20" s="47" customFormat="1">
      <c r="A89" s="30">
        <v>74</v>
      </c>
      <c r="B89" s="100" t="str">
        <f t="shared" ca="1" si="11"/>
        <v/>
      </c>
      <c r="C89" s="109" t="str">
        <f t="shared" ca="1" si="12"/>
        <v/>
      </c>
      <c r="D89" s="101" t="str">
        <f ca="1">IF(ISERROR(OFFSET('HARGA SATUAN'!$D$6,MATCH(C89,'HARGA SATUAN'!$C$7:$C$1492,0),0)),"",OFFSET('HARGA SATUAN'!$D$6,MATCH(C89,'HARGA SATUAN'!$C$7:$C$1492,0),0))</f>
        <v/>
      </c>
      <c r="E89" s="101">
        <f ca="1">IF(B89="+","Unit",IF(ISERROR(OFFSET('HARGA SATUAN'!$E$6,MATCH(C89,'HARGA SATUAN'!$C$7:$C$1492,0),0)),"",OFFSET('HARGA SATUAN'!$E$6,MATCH(C89,'HARGA SATUAN'!$C$7:$C$1492,0),0)))</f>
        <v>0</v>
      </c>
      <c r="F89" s="101" t="str">
        <f t="shared" ca="1" si="13"/>
        <v/>
      </c>
      <c r="G89" s="41">
        <f ca="1">IF(ISERROR(OFFSET('HARGA SATUAN'!$I$6,MATCH(C89,'HARGA SATUAN'!$C$7:$C$1492,0),0)),"",OFFSET('HARGA SATUAN'!$I$6,MATCH(C89,'HARGA SATUAN'!$C$7:$C$1492,0),0))</f>
        <v>0</v>
      </c>
      <c r="H89" s="42">
        <f t="shared" ca="1" si="8"/>
        <v>0</v>
      </c>
      <c r="I89" s="42">
        <f t="shared" ca="1" si="9"/>
        <v>0</v>
      </c>
      <c r="J89" s="42">
        <f t="shared" ca="1" si="10"/>
        <v>0</v>
      </c>
      <c r="K89" s="43">
        <f t="shared" ca="1" si="7"/>
        <v>0</v>
      </c>
      <c r="L89" s="46"/>
      <c r="Q89" s="36"/>
      <c r="R89" s="45"/>
      <c r="S89" s="45"/>
      <c r="T89" s="45"/>
    </row>
    <row r="90" spans="1:20" s="47" customFormat="1">
      <c r="A90" s="30">
        <v>75</v>
      </c>
      <c r="B90" s="100" t="str">
        <f t="shared" ca="1" si="11"/>
        <v/>
      </c>
      <c r="C90" s="109" t="str">
        <f t="shared" ca="1" si="12"/>
        <v/>
      </c>
      <c r="D90" s="101" t="str">
        <f ca="1">IF(ISERROR(OFFSET('HARGA SATUAN'!$D$6,MATCH(C90,'HARGA SATUAN'!$C$7:$C$1492,0),0)),"",OFFSET('HARGA SATUAN'!$D$6,MATCH(C90,'HARGA SATUAN'!$C$7:$C$1492,0),0))</f>
        <v/>
      </c>
      <c r="E90" s="101">
        <f ca="1">IF(B90="+","Unit",IF(ISERROR(OFFSET('HARGA SATUAN'!$E$6,MATCH(C90,'HARGA SATUAN'!$C$7:$C$1492,0),0)),"",OFFSET('HARGA SATUAN'!$E$6,MATCH(C90,'HARGA SATUAN'!$C$7:$C$1492,0),0)))</f>
        <v>0</v>
      </c>
      <c r="F90" s="101" t="str">
        <f t="shared" ca="1" si="13"/>
        <v/>
      </c>
      <c r="G90" s="41">
        <f ca="1">IF(ISERROR(OFFSET('HARGA SATUAN'!$I$6,MATCH(C90,'HARGA SATUAN'!$C$7:$C$1492,0),0)),"",OFFSET('HARGA SATUAN'!$I$6,MATCH(C90,'HARGA SATUAN'!$C$7:$C$1492,0),0))</f>
        <v>0</v>
      </c>
      <c r="H90" s="42">
        <f t="shared" ca="1" si="8"/>
        <v>0</v>
      </c>
      <c r="I90" s="42">
        <f t="shared" ca="1" si="9"/>
        <v>0</v>
      </c>
      <c r="J90" s="42">
        <f t="shared" ca="1" si="10"/>
        <v>0</v>
      </c>
      <c r="K90" s="43">
        <f t="shared" ca="1" si="7"/>
        <v>0</v>
      </c>
      <c r="L90" s="46"/>
      <c r="Q90" s="36"/>
      <c r="R90" s="45"/>
      <c r="S90" s="45"/>
      <c r="T90" s="45"/>
    </row>
    <row r="91" spans="1:20" s="47" customFormat="1">
      <c r="A91" s="30">
        <v>76</v>
      </c>
      <c r="B91" s="100" t="str">
        <f t="shared" ca="1" si="11"/>
        <v/>
      </c>
      <c r="C91" s="109" t="str">
        <f t="shared" ca="1" si="12"/>
        <v/>
      </c>
      <c r="D91" s="101" t="str">
        <f ca="1">IF(ISERROR(OFFSET('HARGA SATUAN'!$D$6,MATCH(C91,'HARGA SATUAN'!$C$7:$C$1492,0),0)),"",OFFSET('HARGA SATUAN'!$D$6,MATCH(C91,'HARGA SATUAN'!$C$7:$C$1492,0),0))</f>
        <v/>
      </c>
      <c r="E91" s="101">
        <f ca="1">IF(B91="+","Unit",IF(ISERROR(OFFSET('HARGA SATUAN'!$E$6,MATCH(C91,'HARGA SATUAN'!$C$7:$C$1492,0),0)),"",OFFSET('HARGA SATUAN'!$E$6,MATCH(C91,'HARGA SATUAN'!$C$7:$C$1492,0),0)))</f>
        <v>0</v>
      </c>
      <c r="F91" s="101" t="str">
        <f t="shared" ca="1" si="13"/>
        <v/>
      </c>
      <c r="G91" s="41">
        <f ca="1">IF(ISERROR(OFFSET('HARGA SATUAN'!$I$6,MATCH(C91,'HARGA SATUAN'!$C$7:$C$1492,0),0)),"",OFFSET('HARGA SATUAN'!$I$6,MATCH(C91,'HARGA SATUAN'!$C$7:$C$1492,0),0))</f>
        <v>0</v>
      </c>
      <c r="H91" s="42">
        <f t="shared" ca="1" si="8"/>
        <v>0</v>
      </c>
      <c r="I91" s="42">
        <f t="shared" ca="1" si="9"/>
        <v>0</v>
      </c>
      <c r="J91" s="42">
        <f t="shared" ca="1" si="10"/>
        <v>0</v>
      </c>
      <c r="K91" s="43">
        <f t="shared" ca="1" si="7"/>
        <v>0</v>
      </c>
      <c r="L91" s="46"/>
      <c r="Q91" s="36"/>
      <c r="R91" s="45"/>
      <c r="S91" s="45"/>
      <c r="T91" s="45"/>
    </row>
    <row r="92" spans="1:20" s="47" customFormat="1">
      <c r="A92" s="30">
        <v>77</v>
      </c>
      <c r="B92" s="100" t="str">
        <f t="shared" ca="1" si="11"/>
        <v/>
      </c>
      <c r="C92" s="109" t="str">
        <f t="shared" ca="1" si="12"/>
        <v/>
      </c>
      <c r="D92" s="101" t="str">
        <f ca="1">IF(ISERROR(OFFSET('HARGA SATUAN'!$D$6,MATCH(C92,'HARGA SATUAN'!$C$7:$C$1492,0),0)),"",OFFSET('HARGA SATUAN'!$D$6,MATCH(C92,'HARGA SATUAN'!$C$7:$C$1492,0),0))</f>
        <v/>
      </c>
      <c r="E92" s="101">
        <f ca="1">IF(B92="+","Unit",IF(ISERROR(OFFSET('HARGA SATUAN'!$E$6,MATCH(C92,'HARGA SATUAN'!$C$7:$C$1492,0),0)),"",OFFSET('HARGA SATUAN'!$E$6,MATCH(C92,'HARGA SATUAN'!$C$7:$C$1492,0),0)))</f>
        <v>0</v>
      </c>
      <c r="F92" s="101" t="str">
        <f t="shared" ca="1" si="13"/>
        <v/>
      </c>
      <c r="G92" s="41">
        <f ca="1">IF(ISERROR(OFFSET('HARGA SATUAN'!$I$6,MATCH(C92,'HARGA SATUAN'!$C$7:$C$1492,0),0)),"",OFFSET('HARGA SATUAN'!$I$6,MATCH(C92,'HARGA SATUAN'!$C$7:$C$1492,0),0))</f>
        <v>0</v>
      </c>
      <c r="H92" s="42">
        <f t="shared" ca="1" si="8"/>
        <v>0</v>
      </c>
      <c r="I92" s="42">
        <f t="shared" ca="1" si="9"/>
        <v>0</v>
      </c>
      <c r="J92" s="42">
        <f t="shared" ca="1" si="10"/>
        <v>0</v>
      </c>
      <c r="K92" s="43">
        <f t="shared" ca="1" si="7"/>
        <v>0</v>
      </c>
      <c r="L92" s="46"/>
      <c r="Q92" s="36"/>
      <c r="R92" s="45"/>
      <c r="S92" s="45"/>
      <c r="T92" s="45"/>
    </row>
    <row r="93" spans="1:20" s="47" customFormat="1">
      <c r="A93" s="30">
        <v>78</v>
      </c>
      <c r="B93" s="100" t="str">
        <f t="shared" ca="1" si="11"/>
        <v/>
      </c>
      <c r="C93" s="109" t="str">
        <f t="shared" ca="1" si="12"/>
        <v/>
      </c>
      <c r="D93" s="101" t="str">
        <f ca="1">IF(ISERROR(OFFSET('HARGA SATUAN'!$D$6,MATCH(C93,'HARGA SATUAN'!$C$7:$C$1492,0),0)),"",OFFSET('HARGA SATUAN'!$D$6,MATCH(C93,'HARGA SATUAN'!$C$7:$C$1492,0),0))</f>
        <v/>
      </c>
      <c r="E93" s="101">
        <f ca="1">IF(B93="+","Unit",IF(ISERROR(OFFSET('HARGA SATUAN'!$E$6,MATCH(C93,'HARGA SATUAN'!$C$7:$C$1492,0),0)),"",OFFSET('HARGA SATUAN'!$E$6,MATCH(C93,'HARGA SATUAN'!$C$7:$C$1492,0),0)))</f>
        <v>0</v>
      </c>
      <c r="F93" s="101" t="str">
        <f t="shared" ca="1" si="13"/>
        <v/>
      </c>
      <c r="G93" s="41">
        <f ca="1">IF(ISERROR(OFFSET('HARGA SATUAN'!$I$6,MATCH(C93,'HARGA SATUAN'!$C$7:$C$1492,0),0)),"",OFFSET('HARGA SATUAN'!$I$6,MATCH(C93,'HARGA SATUAN'!$C$7:$C$1492,0),0))</f>
        <v>0</v>
      </c>
      <c r="H93" s="42">
        <f t="shared" ca="1" si="8"/>
        <v>0</v>
      </c>
      <c r="I93" s="42">
        <f t="shared" ca="1" si="9"/>
        <v>0</v>
      </c>
      <c r="J93" s="42">
        <f t="shared" ca="1" si="10"/>
        <v>0</v>
      </c>
      <c r="K93" s="43">
        <f t="shared" ca="1" si="7"/>
        <v>0</v>
      </c>
      <c r="L93" s="46"/>
      <c r="Q93" s="36"/>
      <c r="R93" s="45"/>
      <c r="S93" s="45"/>
      <c r="T93" s="45"/>
    </row>
    <row r="94" spans="1:20" s="47" customFormat="1">
      <c r="A94" s="30">
        <v>79</v>
      </c>
      <c r="B94" s="100" t="str">
        <f t="shared" ca="1" si="11"/>
        <v/>
      </c>
      <c r="C94" s="109" t="str">
        <f t="shared" ca="1" si="12"/>
        <v/>
      </c>
      <c r="D94" s="101" t="str">
        <f ca="1">IF(ISERROR(OFFSET('HARGA SATUAN'!$D$6,MATCH(C94,'HARGA SATUAN'!$C$7:$C$1492,0),0)),"",OFFSET('HARGA SATUAN'!$D$6,MATCH(C94,'HARGA SATUAN'!$C$7:$C$1492,0),0))</f>
        <v/>
      </c>
      <c r="E94" s="101">
        <f ca="1">IF(B94="+","Unit",IF(ISERROR(OFFSET('HARGA SATUAN'!$E$6,MATCH(C94,'HARGA SATUAN'!$C$7:$C$1492,0),0)),"",OFFSET('HARGA SATUAN'!$E$6,MATCH(C94,'HARGA SATUAN'!$C$7:$C$1492,0),0)))</f>
        <v>0</v>
      </c>
      <c r="F94" s="101" t="str">
        <f t="shared" ca="1" si="13"/>
        <v/>
      </c>
      <c r="G94" s="41">
        <f ca="1">IF(ISERROR(OFFSET('HARGA SATUAN'!$I$6,MATCH(C94,'HARGA SATUAN'!$C$7:$C$1492,0),0)),"",OFFSET('HARGA SATUAN'!$I$6,MATCH(C94,'HARGA SATUAN'!$C$7:$C$1492,0),0))</f>
        <v>0</v>
      </c>
      <c r="H94" s="42">
        <f t="shared" ca="1" si="8"/>
        <v>0</v>
      </c>
      <c r="I94" s="42">
        <f t="shared" ca="1" si="9"/>
        <v>0</v>
      </c>
      <c r="J94" s="42">
        <f t="shared" ca="1" si="10"/>
        <v>0</v>
      </c>
      <c r="K94" s="43">
        <f t="shared" ca="1" si="7"/>
        <v>0</v>
      </c>
      <c r="L94" s="46"/>
      <c r="Q94" s="36"/>
      <c r="R94" s="45"/>
      <c r="S94" s="45"/>
      <c r="T94" s="45"/>
    </row>
    <row r="95" spans="1:20" s="47" customFormat="1">
      <c r="A95" s="30">
        <v>80</v>
      </c>
      <c r="B95" s="100" t="str">
        <f t="shared" ca="1" si="11"/>
        <v/>
      </c>
      <c r="C95" s="109" t="str">
        <f t="shared" ca="1" si="12"/>
        <v/>
      </c>
      <c r="D95" s="101" t="str">
        <f ca="1">IF(ISERROR(OFFSET('HARGA SATUAN'!$D$6,MATCH(C95,'HARGA SATUAN'!$C$7:$C$1492,0),0)),"",OFFSET('HARGA SATUAN'!$D$6,MATCH(C95,'HARGA SATUAN'!$C$7:$C$1492,0),0))</f>
        <v/>
      </c>
      <c r="E95" s="101">
        <f ca="1">IF(B95="+","Unit",IF(ISERROR(OFFSET('HARGA SATUAN'!$E$6,MATCH(C95,'HARGA SATUAN'!$C$7:$C$1492,0),0)),"",OFFSET('HARGA SATUAN'!$E$6,MATCH(C95,'HARGA SATUAN'!$C$7:$C$1492,0),0)))</f>
        <v>0</v>
      </c>
      <c r="F95" s="101" t="str">
        <f t="shared" ca="1" si="13"/>
        <v/>
      </c>
      <c r="G95" s="41">
        <f ca="1">IF(ISERROR(OFFSET('HARGA SATUAN'!$I$6,MATCH(C95,'HARGA SATUAN'!$C$7:$C$1492,0),0)),"",OFFSET('HARGA SATUAN'!$I$6,MATCH(C95,'HARGA SATUAN'!$C$7:$C$1492,0),0))</f>
        <v>0</v>
      </c>
      <c r="H95" s="42">
        <f t="shared" ca="1" si="8"/>
        <v>0</v>
      </c>
      <c r="I95" s="42">
        <f t="shared" ca="1" si="9"/>
        <v>0</v>
      </c>
      <c r="J95" s="42">
        <f t="shared" ca="1" si="10"/>
        <v>0</v>
      </c>
      <c r="K95" s="43">
        <f t="shared" ca="1" si="7"/>
        <v>0</v>
      </c>
      <c r="L95" s="46"/>
      <c r="Q95" s="36"/>
      <c r="R95" s="45"/>
      <c r="S95" s="45"/>
      <c r="T95" s="45"/>
    </row>
    <row r="96" spans="1:20" s="47" customFormat="1">
      <c r="A96" s="30">
        <v>81</v>
      </c>
      <c r="B96" s="100" t="str">
        <f t="shared" ca="1" si="11"/>
        <v/>
      </c>
      <c r="C96" s="109" t="str">
        <f t="shared" ca="1" si="12"/>
        <v/>
      </c>
      <c r="D96" s="101" t="str">
        <f ca="1">IF(ISERROR(OFFSET('HARGA SATUAN'!$D$6,MATCH(C96,'HARGA SATUAN'!$C$7:$C$1492,0),0)),"",OFFSET('HARGA SATUAN'!$D$6,MATCH(C96,'HARGA SATUAN'!$C$7:$C$1492,0),0))</f>
        <v/>
      </c>
      <c r="E96" s="101">
        <f ca="1">IF(B96="+","Unit",IF(ISERROR(OFFSET('HARGA SATUAN'!$E$6,MATCH(C96,'HARGA SATUAN'!$C$7:$C$1492,0),0)),"",OFFSET('HARGA SATUAN'!$E$6,MATCH(C96,'HARGA SATUAN'!$C$7:$C$1492,0),0)))</f>
        <v>0</v>
      </c>
      <c r="F96" s="101" t="str">
        <f t="shared" ca="1" si="13"/>
        <v/>
      </c>
      <c r="G96" s="41">
        <f ca="1">IF(ISERROR(OFFSET('HARGA SATUAN'!$I$6,MATCH(C96,'HARGA SATUAN'!$C$7:$C$1492,0),0)),"",OFFSET('HARGA SATUAN'!$I$6,MATCH(C96,'HARGA SATUAN'!$C$7:$C$1492,0),0))</f>
        <v>0</v>
      </c>
      <c r="H96" s="42">
        <f t="shared" ca="1" si="8"/>
        <v>0</v>
      </c>
      <c r="I96" s="42">
        <f t="shared" ca="1" si="9"/>
        <v>0</v>
      </c>
      <c r="J96" s="42">
        <f t="shared" ca="1" si="10"/>
        <v>0</v>
      </c>
      <c r="K96" s="43">
        <f t="shared" ca="1" si="7"/>
        <v>0</v>
      </c>
      <c r="L96" s="46"/>
      <c r="Q96" s="36"/>
      <c r="R96" s="45"/>
      <c r="S96" s="45"/>
      <c r="T96" s="45"/>
    </row>
    <row r="97" spans="1:20" s="47" customFormat="1">
      <c r="A97" s="30">
        <v>82</v>
      </c>
      <c r="B97" s="100" t="str">
        <f t="shared" ca="1" si="11"/>
        <v/>
      </c>
      <c r="C97" s="109" t="str">
        <f t="shared" ca="1" si="12"/>
        <v/>
      </c>
      <c r="D97" s="101" t="str">
        <f ca="1">IF(ISERROR(OFFSET('HARGA SATUAN'!$D$6,MATCH(C97,'HARGA SATUAN'!$C$7:$C$1492,0),0)),"",OFFSET('HARGA SATUAN'!$D$6,MATCH(C97,'HARGA SATUAN'!$C$7:$C$1492,0),0))</f>
        <v/>
      </c>
      <c r="E97" s="101">
        <f ca="1">IF(B97="+","Unit",IF(ISERROR(OFFSET('HARGA SATUAN'!$E$6,MATCH(C97,'HARGA SATUAN'!$C$7:$C$1492,0),0)),"",OFFSET('HARGA SATUAN'!$E$6,MATCH(C97,'HARGA SATUAN'!$C$7:$C$1492,0),0)))</f>
        <v>0</v>
      </c>
      <c r="F97" s="101" t="str">
        <f t="shared" ca="1" si="13"/>
        <v/>
      </c>
      <c r="G97" s="41">
        <f ca="1">IF(ISERROR(OFFSET('HARGA SATUAN'!$I$6,MATCH(C97,'HARGA SATUAN'!$C$7:$C$1492,0),0)),"",OFFSET('HARGA SATUAN'!$I$6,MATCH(C97,'HARGA SATUAN'!$C$7:$C$1492,0),0))</f>
        <v>0</v>
      </c>
      <c r="H97" s="42">
        <f t="shared" ca="1" si="8"/>
        <v>0</v>
      </c>
      <c r="I97" s="42">
        <f t="shared" ca="1" si="9"/>
        <v>0</v>
      </c>
      <c r="J97" s="42">
        <f t="shared" ca="1" si="10"/>
        <v>0</v>
      </c>
      <c r="K97" s="43">
        <f t="shared" ca="1" si="7"/>
        <v>0</v>
      </c>
      <c r="L97" s="46"/>
      <c r="Q97" s="36"/>
      <c r="R97" s="45"/>
      <c r="S97" s="45"/>
      <c r="T97" s="45"/>
    </row>
    <row r="98" spans="1:20" s="47" customFormat="1">
      <c r="A98" s="30">
        <v>83</v>
      </c>
      <c r="B98" s="100" t="str">
        <f t="shared" ca="1" si="11"/>
        <v/>
      </c>
      <c r="C98" s="109" t="str">
        <f t="shared" ca="1" si="12"/>
        <v/>
      </c>
      <c r="D98" s="101" t="str">
        <f ca="1">IF(ISERROR(OFFSET('HARGA SATUAN'!$D$6,MATCH(C98,'HARGA SATUAN'!$C$7:$C$1492,0),0)),"",OFFSET('HARGA SATUAN'!$D$6,MATCH(C98,'HARGA SATUAN'!$C$7:$C$1492,0),0))</f>
        <v/>
      </c>
      <c r="E98" s="101">
        <f ca="1">IF(B98="+","Unit",IF(ISERROR(OFFSET('HARGA SATUAN'!$E$6,MATCH(C98,'HARGA SATUAN'!$C$7:$C$1492,0),0)),"",OFFSET('HARGA SATUAN'!$E$6,MATCH(C98,'HARGA SATUAN'!$C$7:$C$1492,0),0)))</f>
        <v>0</v>
      </c>
      <c r="F98" s="101" t="str">
        <f t="shared" ca="1" si="13"/>
        <v/>
      </c>
      <c r="G98" s="41">
        <f ca="1">IF(ISERROR(OFFSET('HARGA SATUAN'!$I$6,MATCH(C98,'HARGA SATUAN'!$C$7:$C$1492,0),0)),"",OFFSET('HARGA SATUAN'!$I$6,MATCH(C98,'HARGA SATUAN'!$C$7:$C$1492,0),0))</f>
        <v>0</v>
      </c>
      <c r="H98" s="42">
        <f t="shared" ca="1" si="8"/>
        <v>0</v>
      </c>
      <c r="I98" s="42">
        <f t="shared" ca="1" si="9"/>
        <v>0</v>
      </c>
      <c r="J98" s="42">
        <f t="shared" ca="1" si="10"/>
        <v>0</v>
      </c>
      <c r="K98" s="43">
        <f t="shared" ca="1" si="7"/>
        <v>0</v>
      </c>
      <c r="L98" s="46"/>
      <c r="Q98" s="36"/>
      <c r="R98" s="45"/>
      <c r="S98" s="45"/>
      <c r="T98" s="45"/>
    </row>
    <row r="99" spans="1:20" s="47" customFormat="1">
      <c r="A99" s="30">
        <v>84</v>
      </c>
      <c r="B99" s="100" t="str">
        <f t="shared" ca="1" si="11"/>
        <v/>
      </c>
      <c r="C99" s="109" t="str">
        <f t="shared" ca="1" si="12"/>
        <v/>
      </c>
      <c r="D99" s="101" t="str">
        <f ca="1">IF(ISERROR(OFFSET('HARGA SATUAN'!$D$6,MATCH(C99,'HARGA SATUAN'!$C$7:$C$1492,0),0)),"",OFFSET('HARGA SATUAN'!$D$6,MATCH(C99,'HARGA SATUAN'!$C$7:$C$1492,0),0))</f>
        <v/>
      </c>
      <c r="E99" s="101">
        <f ca="1">IF(B99="+","Unit",IF(ISERROR(OFFSET('HARGA SATUAN'!$E$6,MATCH(C99,'HARGA SATUAN'!$C$7:$C$1492,0),0)),"",OFFSET('HARGA SATUAN'!$E$6,MATCH(C99,'HARGA SATUAN'!$C$7:$C$1492,0),0)))</f>
        <v>0</v>
      </c>
      <c r="F99" s="101" t="str">
        <f t="shared" ca="1" si="13"/>
        <v/>
      </c>
      <c r="G99" s="41">
        <f ca="1">IF(ISERROR(OFFSET('HARGA SATUAN'!$I$6,MATCH(C99,'HARGA SATUAN'!$C$7:$C$1492,0),0)),"",OFFSET('HARGA SATUAN'!$I$6,MATCH(C99,'HARGA SATUAN'!$C$7:$C$1492,0),0))</f>
        <v>0</v>
      </c>
      <c r="H99" s="42">
        <f t="shared" ca="1" si="8"/>
        <v>0</v>
      </c>
      <c r="I99" s="42">
        <f t="shared" ca="1" si="9"/>
        <v>0</v>
      </c>
      <c r="J99" s="42">
        <f t="shared" ca="1" si="10"/>
        <v>0</v>
      </c>
      <c r="K99" s="43">
        <f t="shared" ca="1" si="7"/>
        <v>0</v>
      </c>
      <c r="L99" s="46"/>
      <c r="Q99" s="36"/>
      <c r="R99" s="45"/>
      <c r="S99" s="45"/>
      <c r="T99" s="45"/>
    </row>
    <row r="100" spans="1:20" s="47" customFormat="1">
      <c r="A100" s="30">
        <v>85</v>
      </c>
      <c r="B100" s="100" t="str">
        <f t="shared" ca="1" si="11"/>
        <v/>
      </c>
      <c r="C100" s="109" t="str">
        <f t="shared" ca="1" si="12"/>
        <v/>
      </c>
      <c r="D100" s="101" t="str">
        <f ca="1">IF(ISERROR(OFFSET('HARGA SATUAN'!$D$6,MATCH(C100,'HARGA SATUAN'!$C$7:$C$1492,0),0)),"",OFFSET('HARGA SATUAN'!$D$6,MATCH(C100,'HARGA SATUAN'!$C$7:$C$1492,0),0))</f>
        <v/>
      </c>
      <c r="E100" s="101">
        <f ca="1">IF(B100="+","Unit",IF(ISERROR(OFFSET('HARGA SATUAN'!$E$6,MATCH(C100,'HARGA SATUAN'!$C$7:$C$1492,0),0)),"",OFFSET('HARGA SATUAN'!$E$6,MATCH(C100,'HARGA SATUAN'!$C$7:$C$1492,0),0)))</f>
        <v>0</v>
      </c>
      <c r="F100" s="101" t="str">
        <f t="shared" ca="1" si="13"/>
        <v/>
      </c>
      <c r="G100" s="41">
        <f ca="1">IF(ISERROR(OFFSET('HARGA SATUAN'!$I$6,MATCH(C100,'HARGA SATUAN'!$C$7:$C$1492,0),0)),"",OFFSET('HARGA SATUAN'!$I$6,MATCH(C100,'HARGA SATUAN'!$C$7:$C$1492,0),0))</f>
        <v>0</v>
      </c>
      <c r="H100" s="42">
        <f t="shared" ca="1" si="8"/>
        <v>0</v>
      </c>
      <c r="I100" s="42">
        <f t="shared" ca="1" si="9"/>
        <v>0</v>
      </c>
      <c r="J100" s="42">
        <f t="shared" ca="1" si="10"/>
        <v>0</v>
      </c>
      <c r="K100" s="43">
        <f t="shared" ca="1" si="7"/>
        <v>0</v>
      </c>
      <c r="L100" s="46"/>
      <c r="Q100" s="36"/>
      <c r="R100" s="45"/>
      <c r="S100" s="45"/>
      <c r="T100" s="45"/>
    </row>
    <row r="101" spans="1:20" s="47" customFormat="1">
      <c r="A101" s="30">
        <v>86</v>
      </c>
      <c r="B101" s="100" t="str">
        <f t="shared" ca="1" si="11"/>
        <v/>
      </c>
      <c r="C101" s="109" t="str">
        <f t="shared" ca="1" si="12"/>
        <v/>
      </c>
      <c r="D101" s="101" t="str">
        <f ca="1">IF(ISERROR(OFFSET('HARGA SATUAN'!$D$6,MATCH(C101,'HARGA SATUAN'!$C$7:$C$1492,0),0)),"",OFFSET('HARGA SATUAN'!$D$6,MATCH(C101,'HARGA SATUAN'!$C$7:$C$1492,0),0))</f>
        <v/>
      </c>
      <c r="E101" s="101">
        <f ca="1">IF(B101="+","Unit",IF(ISERROR(OFFSET('HARGA SATUAN'!$E$6,MATCH(C101,'HARGA SATUAN'!$C$7:$C$1492,0),0)),"",OFFSET('HARGA SATUAN'!$E$6,MATCH(C101,'HARGA SATUAN'!$C$7:$C$1492,0),0)))</f>
        <v>0</v>
      </c>
      <c r="F101" s="101" t="str">
        <f t="shared" ca="1" si="13"/>
        <v/>
      </c>
      <c r="G101" s="41">
        <f ca="1">IF(ISERROR(OFFSET('HARGA SATUAN'!$I$6,MATCH(C101,'HARGA SATUAN'!$C$7:$C$1492,0),0)),"",OFFSET('HARGA SATUAN'!$I$6,MATCH(C101,'HARGA SATUAN'!$C$7:$C$1492,0),0))</f>
        <v>0</v>
      </c>
      <c r="H101" s="42">
        <f t="shared" ca="1" si="8"/>
        <v>0</v>
      </c>
      <c r="I101" s="42">
        <f t="shared" ca="1" si="9"/>
        <v>0</v>
      </c>
      <c r="J101" s="42">
        <f t="shared" ca="1" si="10"/>
        <v>0</v>
      </c>
      <c r="K101" s="43">
        <f t="shared" ca="1" si="7"/>
        <v>0</v>
      </c>
      <c r="L101" s="46"/>
      <c r="Q101" s="36"/>
      <c r="R101" s="45"/>
      <c r="S101" s="45"/>
      <c r="T101" s="45"/>
    </row>
    <row r="102" spans="1:20" s="47" customFormat="1">
      <c r="A102" s="30">
        <v>87</v>
      </c>
      <c r="B102" s="100" t="str">
        <f t="shared" ca="1" si="11"/>
        <v/>
      </c>
      <c r="C102" s="109" t="str">
        <f t="shared" ca="1" si="12"/>
        <v/>
      </c>
      <c r="D102" s="101" t="str">
        <f ca="1">IF(ISERROR(OFFSET('HARGA SATUAN'!$D$6,MATCH(C102,'HARGA SATUAN'!$C$7:$C$1492,0),0)),"",OFFSET('HARGA SATUAN'!$D$6,MATCH(C102,'HARGA SATUAN'!$C$7:$C$1492,0),0))</f>
        <v/>
      </c>
      <c r="E102" s="101">
        <f ca="1">IF(B102="+","Unit",IF(ISERROR(OFFSET('HARGA SATUAN'!$E$6,MATCH(C102,'HARGA SATUAN'!$C$7:$C$1492,0),0)),"",OFFSET('HARGA SATUAN'!$E$6,MATCH(C102,'HARGA SATUAN'!$C$7:$C$1492,0),0)))</f>
        <v>0</v>
      </c>
      <c r="F102" s="101" t="str">
        <f t="shared" ca="1" si="13"/>
        <v/>
      </c>
      <c r="G102" s="41">
        <f ca="1">IF(ISERROR(OFFSET('HARGA SATUAN'!$I$6,MATCH(C102,'HARGA SATUAN'!$C$7:$C$1492,0),0)),"",OFFSET('HARGA SATUAN'!$I$6,MATCH(C102,'HARGA SATUAN'!$C$7:$C$1492,0),0))</f>
        <v>0</v>
      </c>
      <c r="H102" s="42">
        <f t="shared" ca="1" si="8"/>
        <v>0</v>
      </c>
      <c r="I102" s="42">
        <f t="shared" ca="1" si="9"/>
        <v>0</v>
      </c>
      <c r="J102" s="42">
        <f t="shared" ca="1" si="10"/>
        <v>0</v>
      </c>
      <c r="K102" s="43">
        <f t="shared" ca="1" si="7"/>
        <v>0</v>
      </c>
      <c r="L102" s="46"/>
      <c r="Q102" s="36"/>
      <c r="R102" s="45"/>
      <c r="S102" s="45"/>
      <c r="T102" s="45"/>
    </row>
    <row r="103" spans="1:20" s="47" customFormat="1">
      <c r="A103" s="30">
        <v>88</v>
      </c>
      <c r="B103" s="100" t="str">
        <f t="shared" ca="1" si="11"/>
        <v/>
      </c>
      <c r="C103" s="109" t="str">
        <f t="shared" ca="1" si="12"/>
        <v/>
      </c>
      <c r="D103" s="101" t="str">
        <f ca="1">IF(ISERROR(OFFSET('HARGA SATUAN'!$D$6,MATCH(C103,'HARGA SATUAN'!$C$7:$C$1492,0),0)),"",OFFSET('HARGA SATUAN'!$D$6,MATCH(C103,'HARGA SATUAN'!$C$7:$C$1492,0),0))</f>
        <v/>
      </c>
      <c r="E103" s="101">
        <f ca="1">IF(B103="+","Unit",IF(ISERROR(OFFSET('HARGA SATUAN'!$E$6,MATCH(C103,'HARGA SATUAN'!$C$7:$C$1492,0),0)),"",OFFSET('HARGA SATUAN'!$E$6,MATCH(C103,'HARGA SATUAN'!$C$7:$C$1492,0),0)))</f>
        <v>0</v>
      </c>
      <c r="F103" s="101" t="str">
        <f t="shared" ca="1" si="13"/>
        <v/>
      </c>
      <c r="G103" s="41">
        <f ca="1">IF(ISERROR(OFFSET('HARGA SATUAN'!$I$6,MATCH(C103,'HARGA SATUAN'!$C$7:$C$1492,0),0)),"",OFFSET('HARGA SATUAN'!$I$6,MATCH(C103,'HARGA SATUAN'!$C$7:$C$1492,0),0))</f>
        <v>0</v>
      </c>
      <c r="H103" s="42">
        <f t="shared" ca="1" si="8"/>
        <v>0</v>
      </c>
      <c r="I103" s="42">
        <f t="shared" ca="1" si="9"/>
        <v>0</v>
      </c>
      <c r="J103" s="42">
        <f t="shared" ca="1" si="10"/>
        <v>0</v>
      </c>
      <c r="K103" s="43">
        <f t="shared" ca="1" si="7"/>
        <v>0</v>
      </c>
      <c r="L103" s="46"/>
      <c r="Q103" s="36"/>
      <c r="R103" s="45"/>
      <c r="S103" s="45"/>
      <c r="T103" s="45"/>
    </row>
    <row r="104" spans="1:20" s="47" customFormat="1">
      <c r="A104" s="30">
        <v>89</v>
      </c>
      <c r="B104" s="100" t="str">
        <f t="shared" ca="1" si="11"/>
        <v/>
      </c>
      <c r="C104" s="109" t="str">
        <f t="shared" ca="1" si="12"/>
        <v/>
      </c>
      <c r="D104" s="101" t="str">
        <f ca="1">IF(ISERROR(OFFSET('HARGA SATUAN'!$D$6,MATCH(C104,'HARGA SATUAN'!$C$7:$C$1492,0),0)),"",OFFSET('HARGA SATUAN'!$D$6,MATCH(C104,'HARGA SATUAN'!$C$7:$C$1492,0),0))</f>
        <v/>
      </c>
      <c r="E104" s="101">
        <f ca="1">IF(B104="+","Unit",IF(ISERROR(OFFSET('HARGA SATUAN'!$E$6,MATCH(C104,'HARGA SATUAN'!$C$7:$C$1492,0),0)),"",OFFSET('HARGA SATUAN'!$E$6,MATCH(C104,'HARGA SATUAN'!$C$7:$C$1492,0),0)))</f>
        <v>0</v>
      </c>
      <c r="F104" s="101" t="str">
        <f t="shared" ca="1" si="13"/>
        <v/>
      </c>
      <c r="G104" s="41">
        <f ca="1">IF(ISERROR(OFFSET('HARGA SATUAN'!$I$6,MATCH(C104,'HARGA SATUAN'!$C$7:$C$1492,0),0)),"",OFFSET('HARGA SATUAN'!$I$6,MATCH(C104,'HARGA SATUAN'!$C$7:$C$1492,0),0))</f>
        <v>0</v>
      </c>
      <c r="H104" s="42">
        <f t="shared" ca="1" si="8"/>
        <v>0</v>
      </c>
      <c r="I104" s="42">
        <f t="shared" ca="1" si="9"/>
        <v>0</v>
      </c>
      <c r="J104" s="42">
        <f t="shared" ca="1" si="10"/>
        <v>0</v>
      </c>
      <c r="K104" s="43">
        <f t="shared" ca="1" si="7"/>
        <v>0</v>
      </c>
      <c r="L104" s="46"/>
      <c r="Q104" s="36"/>
      <c r="R104" s="45"/>
      <c r="S104" s="45"/>
      <c r="T104" s="45"/>
    </row>
    <row r="105" spans="1:20" s="47" customFormat="1">
      <c r="A105" s="30">
        <v>90</v>
      </c>
      <c r="B105" s="100" t="str">
        <f t="shared" ca="1" si="11"/>
        <v/>
      </c>
      <c r="C105" s="109" t="str">
        <f t="shared" ca="1" si="12"/>
        <v/>
      </c>
      <c r="D105" s="101" t="str">
        <f ca="1">IF(ISERROR(OFFSET('HARGA SATUAN'!$D$6,MATCH(C105,'HARGA SATUAN'!$C$7:$C$1492,0),0)),"",OFFSET('HARGA SATUAN'!$D$6,MATCH(C105,'HARGA SATUAN'!$C$7:$C$1492,0),0))</f>
        <v/>
      </c>
      <c r="E105" s="101">
        <f ca="1">IF(B105="+","Unit",IF(ISERROR(OFFSET('HARGA SATUAN'!$E$6,MATCH(C105,'HARGA SATUAN'!$C$7:$C$1492,0),0)),"",OFFSET('HARGA SATUAN'!$E$6,MATCH(C105,'HARGA SATUAN'!$C$7:$C$1492,0),0)))</f>
        <v>0</v>
      </c>
      <c r="F105" s="101" t="str">
        <f t="shared" ca="1" si="13"/>
        <v/>
      </c>
      <c r="G105" s="41">
        <f ca="1">IF(ISERROR(OFFSET('HARGA SATUAN'!$I$6,MATCH(C105,'HARGA SATUAN'!$C$7:$C$1492,0),0)),"",OFFSET('HARGA SATUAN'!$I$6,MATCH(C105,'HARGA SATUAN'!$C$7:$C$1492,0),0))</f>
        <v>0</v>
      </c>
      <c r="H105" s="42">
        <f t="shared" ca="1" si="8"/>
        <v>0</v>
      </c>
      <c r="I105" s="42">
        <f t="shared" ca="1" si="9"/>
        <v>0</v>
      </c>
      <c r="J105" s="42">
        <f t="shared" ca="1" si="10"/>
        <v>0</v>
      </c>
      <c r="K105" s="43">
        <f t="shared" ca="1" si="0"/>
        <v>0</v>
      </c>
      <c r="L105" s="46"/>
      <c r="Q105" s="36"/>
      <c r="R105" s="45"/>
      <c r="S105" s="45"/>
      <c r="T105" s="45"/>
    </row>
    <row r="106" spans="1:20" s="47" customFormat="1">
      <c r="A106" s="30">
        <v>91</v>
      </c>
      <c r="B106" s="100" t="str">
        <f t="shared" ca="1" si="11"/>
        <v/>
      </c>
      <c r="C106" s="109" t="str">
        <f t="shared" ca="1" si="12"/>
        <v/>
      </c>
      <c r="D106" s="101" t="str">
        <f ca="1">IF(ISERROR(OFFSET('HARGA SATUAN'!$D$6,MATCH(C106,'HARGA SATUAN'!$C$7:$C$1492,0),0)),"",OFFSET('HARGA SATUAN'!$D$6,MATCH(C106,'HARGA SATUAN'!$C$7:$C$1492,0),0))</f>
        <v/>
      </c>
      <c r="E106" s="101">
        <f ca="1">IF(B106="+","Unit",IF(ISERROR(OFFSET('HARGA SATUAN'!$E$6,MATCH(C106,'HARGA SATUAN'!$C$7:$C$1492,0),0)),"",OFFSET('HARGA SATUAN'!$E$6,MATCH(C106,'HARGA SATUAN'!$C$7:$C$1492,0),0)))</f>
        <v>0</v>
      </c>
      <c r="F106" s="101" t="str">
        <f t="shared" ca="1" si="13"/>
        <v/>
      </c>
      <c r="G106" s="41">
        <f ca="1">IF(ISERROR(OFFSET('HARGA SATUAN'!$I$6,MATCH(C106,'HARGA SATUAN'!$C$7:$C$1492,0),0)),"",OFFSET('HARGA SATUAN'!$I$6,MATCH(C106,'HARGA SATUAN'!$C$7:$C$1492,0),0))</f>
        <v>0</v>
      </c>
      <c r="H106" s="42">
        <f t="shared" ca="1" si="8"/>
        <v>0</v>
      </c>
      <c r="I106" s="42">
        <f t="shared" ca="1" si="9"/>
        <v>0</v>
      </c>
      <c r="J106" s="42">
        <f t="shared" ca="1" si="10"/>
        <v>0</v>
      </c>
      <c r="K106" s="43">
        <f t="shared" ref="K106:K114" ca="1" si="14">SUM(H106:J106)</f>
        <v>0</v>
      </c>
      <c r="L106" s="46"/>
      <c r="Q106" s="36"/>
      <c r="R106" s="45"/>
      <c r="S106" s="45"/>
      <c r="T106" s="45"/>
    </row>
    <row r="107" spans="1:20" s="47" customFormat="1">
      <c r="A107" s="30">
        <v>92</v>
      </c>
      <c r="B107" s="100" t="str">
        <f t="shared" ca="1" si="11"/>
        <v/>
      </c>
      <c r="C107" s="109" t="str">
        <f t="shared" ca="1" si="12"/>
        <v/>
      </c>
      <c r="D107" s="101" t="str">
        <f ca="1">IF(ISERROR(OFFSET('HARGA SATUAN'!$D$6,MATCH(C107,'HARGA SATUAN'!$C$7:$C$1492,0),0)),"",OFFSET('HARGA SATUAN'!$D$6,MATCH(C107,'HARGA SATUAN'!$C$7:$C$1492,0),0))</f>
        <v/>
      </c>
      <c r="E107" s="101">
        <f ca="1">IF(B107="+","Unit",IF(ISERROR(OFFSET('HARGA SATUAN'!$E$6,MATCH(C107,'HARGA SATUAN'!$C$7:$C$1492,0),0)),"",OFFSET('HARGA SATUAN'!$E$6,MATCH(C107,'HARGA SATUAN'!$C$7:$C$1492,0),0)))</f>
        <v>0</v>
      </c>
      <c r="F107" s="101" t="str">
        <f t="shared" ca="1" si="13"/>
        <v/>
      </c>
      <c r="G107" s="41">
        <f ca="1">IF(ISERROR(OFFSET('HARGA SATUAN'!$I$6,MATCH(C107,'HARGA SATUAN'!$C$7:$C$1492,0),0)),"",OFFSET('HARGA SATUAN'!$I$6,MATCH(C107,'HARGA SATUAN'!$C$7:$C$1492,0),0))</f>
        <v>0</v>
      </c>
      <c r="H107" s="42">
        <f t="shared" ca="1" si="8"/>
        <v>0</v>
      </c>
      <c r="I107" s="42">
        <f t="shared" ca="1" si="9"/>
        <v>0</v>
      </c>
      <c r="J107" s="42">
        <f t="shared" ca="1" si="10"/>
        <v>0</v>
      </c>
      <c r="K107" s="43">
        <f t="shared" ca="1" si="14"/>
        <v>0</v>
      </c>
      <c r="L107" s="46"/>
      <c r="Q107" s="36"/>
      <c r="R107" s="45"/>
      <c r="S107" s="45"/>
      <c r="T107" s="45"/>
    </row>
    <row r="108" spans="1:20" s="47" customFormat="1">
      <c r="A108" s="30">
        <v>93</v>
      </c>
      <c r="B108" s="100" t="str">
        <f t="shared" ca="1" si="11"/>
        <v/>
      </c>
      <c r="C108" s="109" t="str">
        <f t="shared" ca="1" si="12"/>
        <v/>
      </c>
      <c r="D108" s="101" t="str">
        <f ca="1">IF(ISERROR(OFFSET('HARGA SATUAN'!$D$6,MATCH(C108,'HARGA SATUAN'!$C$7:$C$1492,0),0)),"",OFFSET('HARGA SATUAN'!$D$6,MATCH(C108,'HARGA SATUAN'!$C$7:$C$1492,0),0))</f>
        <v/>
      </c>
      <c r="E108" s="101">
        <f ca="1">IF(B108="+","Unit",IF(ISERROR(OFFSET('HARGA SATUAN'!$E$6,MATCH(C108,'HARGA SATUAN'!$C$7:$C$1492,0),0)),"",OFFSET('HARGA SATUAN'!$E$6,MATCH(C108,'HARGA SATUAN'!$C$7:$C$1492,0),0)))</f>
        <v>0</v>
      </c>
      <c r="F108" s="101" t="str">
        <f t="shared" ca="1" si="13"/>
        <v/>
      </c>
      <c r="G108" s="41">
        <f ca="1">IF(ISERROR(OFFSET('HARGA SATUAN'!$I$6,MATCH(C108,'HARGA SATUAN'!$C$7:$C$1492,0),0)),"",OFFSET('HARGA SATUAN'!$I$6,MATCH(C108,'HARGA SATUAN'!$C$7:$C$1492,0),0))</f>
        <v>0</v>
      </c>
      <c r="H108" s="42">
        <f t="shared" ca="1" si="8"/>
        <v>0</v>
      </c>
      <c r="I108" s="42">
        <f t="shared" ca="1" si="9"/>
        <v>0</v>
      </c>
      <c r="J108" s="42">
        <f t="shared" ca="1" si="10"/>
        <v>0</v>
      </c>
      <c r="K108" s="43">
        <f t="shared" ca="1" si="14"/>
        <v>0</v>
      </c>
      <c r="L108" s="46"/>
      <c r="Q108" s="36"/>
      <c r="R108" s="45"/>
      <c r="S108" s="45"/>
      <c r="T108" s="45"/>
    </row>
    <row r="109" spans="1:20" s="47" customFormat="1">
      <c r="A109" s="30">
        <v>94</v>
      </c>
      <c r="B109" s="100" t="str">
        <f t="shared" ca="1" si="11"/>
        <v/>
      </c>
      <c r="C109" s="109" t="str">
        <f t="shared" ca="1" si="12"/>
        <v/>
      </c>
      <c r="D109" s="101" t="str">
        <f ca="1">IF(ISERROR(OFFSET('HARGA SATUAN'!$D$6,MATCH(C109,'HARGA SATUAN'!$C$7:$C$1492,0),0)),"",OFFSET('HARGA SATUAN'!$D$6,MATCH(C109,'HARGA SATUAN'!$C$7:$C$1492,0),0))</f>
        <v/>
      </c>
      <c r="E109" s="101">
        <f ca="1">IF(B109="+","Unit",IF(ISERROR(OFFSET('HARGA SATUAN'!$E$6,MATCH(C109,'HARGA SATUAN'!$C$7:$C$1492,0),0)),"",OFFSET('HARGA SATUAN'!$E$6,MATCH(C109,'HARGA SATUAN'!$C$7:$C$1492,0),0)))</f>
        <v>0</v>
      </c>
      <c r="F109" s="101" t="str">
        <f t="shared" ca="1" si="13"/>
        <v/>
      </c>
      <c r="G109" s="41">
        <f ca="1">IF(ISERROR(OFFSET('HARGA SATUAN'!$I$6,MATCH(C109,'HARGA SATUAN'!$C$7:$C$1492,0),0)),"",OFFSET('HARGA SATUAN'!$I$6,MATCH(C109,'HARGA SATUAN'!$C$7:$C$1492,0),0))</f>
        <v>0</v>
      </c>
      <c r="H109" s="42">
        <f t="shared" ca="1" si="8"/>
        <v>0</v>
      </c>
      <c r="I109" s="42">
        <f t="shared" ca="1" si="9"/>
        <v>0</v>
      </c>
      <c r="J109" s="42">
        <f t="shared" ca="1" si="10"/>
        <v>0</v>
      </c>
      <c r="K109" s="43">
        <f t="shared" ca="1" si="14"/>
        <v>0</v>
      </c>
      <c r="L109" s="46"/>
      <c r="Q109" s="36"/>
      <c r="R109" s="45"/>
      <c r="S109" s="45"/>
      <c r="T109" s="45"/>
    </row>
    <row r="110" spans="1:20" s="47" customFormat="1">
      <c r="A110" s="30">
        <v>95</v>
      </c>
      <c r="B110" s="100" t="str">
        <f t="shared" ca="1" si="11"/>
        <v/>
      </c>
      <c r="C110" s="109" t="str">
        <f t="shared" ca="1" si="12"/>
        <v/>
      </c>
      <c r="D110" s="101" t="str">
        <f ca="1">IF(ISERROR(OFFSET('HARGA SATUAN'!$D$6,MATCH(C110,'HARGA SATUAN'!$C$7:$C$1492,0),0)),"",OFFSET('HARGA SATUAN'!$D$6,MATCH(C110,'HARGA SATUAN'!$C$7:$C$1492,0),0))</f>
        <v/>
      </c>
      <c r="E110" s="101">
        <f ca="1">IF(B110="+","Unit",IF(ISERROR(OFFSET('HARGA SATUAN'!$E$6,MATCH(C110,'HARGA SATUAN'!$C$7:$C$1492,0),0)),"",OFFSET('HARGA SATUAN'!$E$6,MATCH(C110,'HARGA SATUAN'!$C$7:$C$1492,0),0)))</f>
        <v>0</v>
      </c>
      <c r="F110" s="101" t="str">
        <f t="shared" ca="1" si="13"/>
        <v/>
      </c>
      <c r="G110" s="41">
        <f ca="1">IF(ISERROR(OFFSET('HARGA SATUAN'!$I$6,MATCH(C110,'HARGA SATUAN'!$C$7:$C$1492,0),0)),"",OFFSET('HARGA SATUAN'!$I$6,MATCH(C110,'HARGA SATUAN'!$C$7:$C$1492,0),0))</f>
        <v>0</v>
      </c>
      <c r="H110" s="42">
        <f t="shared" ca="1" si="8"/>
        <v>0</v>
      </c>
      <c r="I110" s="42">
        <f t="shared" ca="1" si="9"/>
        <v>0</v>
      </c>
      <c r="J110" s="42">
        <f t="shared" ca="1" si="10"/>
        <v>0</v>
      </c>
      <c r="K110" s="43">
        <f t="shared" ca="1" si="14"/>
        <v>0</v>
      </c>
      <c r="L110" s="46"/>
      <c r="Q110" s="36"/>
      <c r="R110" s="45"/>
      <c r="S110" s="45"/>
      <c r="T110" s="45"/>
    </row>
    <row r="111" spans="1:20" s="47" customFormat="1">
      <c r="A111" s="30">
        <v>96</v>
      </c>
      <c r="B111" s="100" t="str">
        <f t="shared" ca="1" si="11"/>
        <v/>
      </c>
      <c r="C111" s="109" t="str">
        <f t="shared" ca="1" si="12"/>
        <v/>
      </c>
      <c r="D111" s="101" t="str">
        <f ca="1">IF(ISERROR(OFFSET('HARGA SATUAN'!$D$6,MATCH(C111,'HARGA SATUAN'!$C$7:$C$1492,0),0)),"",OFFSET('HARGA SATUAN'!$D$6,MATCH(C111,'HARGA SATUAN'!$C$7:$C$1492,0),0))</f>
        <v/>
      </c>
      <c r="E111" s="101">
        <f ca="1">IF(B111="+","Unit",IF(ISERROR(OFFSET('HARGA SATUAN'!$E$6,MATCH(C111,'HARGA SATUAN'!$C$7:$C$1492,0),0)),"",OFFSET('HARGA SATUAN'!$E$6,MATCH(C111,'HARGA SATUAN'!$C$7:$C$1492,0),0)))</f>
        <v>0</v>
      </c>
      <c r="F111" s="101" t="str">
        <f t="shared" ca="1" si="13"/>
        <v/>
      </c>
      <c r="G111" s="41">
        <f ca="1">IF(ISERROR(OFFSET('HARGA SATUAN'!$I$6,MATCH(C111,'HARGA SATUAN'!$C$7:$C$1492,0),0)),"",OFFSET('HARGA SATUAN'!$I$6,MATCH(C111,'HARGA SATUAN'!$C$7:$C$1492,0),0))</f>
        <v>0</v>
      </c>
      <c r="H111" s="42">
        <f t="shared" ca="1" si="8"/>
        <v>0</v>
      </c>
      <c r="I111" s="42">
        <f t="shared" ca="1" si="9"/>
        <v>0</v>
      </c>
      <c r="J111" s="42">
        <f t="shared" ca="1" si="10"/>
        <v>0</v>
      </c>
      <c r="K111" s="43">
        <f t="shared" ca="1" si="14"/>
        <v>0</v>
      </c>
      <c r="L111" s="46"/>
      <c r="Q111" s="36"/>
      <c r="R111" s="45"/>
      <c r="S111" s="45"/>
      <c r="T111" s="45"/>
    </row>
    <row r="112" spans="1:20" s="47" customFormat="1">
      <c r="A112" s="30">
        <v>97</v>
      </c>
      <c r="B112" s="100" t="str">
        <f t="shared" ca="1" si="11"/>
        <v/>
      </c>
      <c r="C112" s="109" t="str">
        <f t="shared" ca="1" si="12"/>
        <v/>
      </c>
      <c r="D112" s="101" t="str">
        <f ca="1">IF(ISERROR(OFFSET('HARGA SATUAN'!$D$6,MATCH(C112,'HARGA SATUAN'!$C$7:$C$1492,0),0)),"",OFFSET('HARGA SATUAN'!$D$6,MATCH(C112,'HARGA SATUAN'!$C$7:$C$1492,0),0))</f>
        <v/>
      </c>
      <c r="E112" s="101">
        <f ca="1">IF(B112="+","Unit",IF(ISERROR(OFFSET('HARGA SATUAN'!$E$6,MATCH(C112,'HARGA SATUAN'!$C$7:$C$1492,0),0)),"",OFFSET('HARGA SATUAN'!$E$6,MATCH(C112,'HARGA SATUAN'!$C$7:$C$1492,0),0)))</f>
        <v>0</v>
      </c>
      <c r="F112" s="101" t="str">
        <f t="shared" ca="1" si="13"/>
        <v/>
      </c>
      <c r="G112" s="41">
        <f ca="1">IF(ISERROR(OFFSET('HARGA SATUAN'!$I$6,MATCH(C112,'HARGA SATUAN'!$C$7:$C$1492,0),0)),"",OFFSET('HARGA SATUAN'!$I$6,MATCH(C112,'HARGA SATUAN'!$C$7:$C$1492,0),0))</f>
        <v>0</v>
      </c>
      <c r="H112" s="42">
        <f t="shared" ca="1" si="8"/>
        <v>0</v>
      </c>
      <c r="I112" s="42">
        <f t="shared" ca="1" si="9"/>
        <v>0</v>
      </c>
      <c r="J112" s="42">
        <f t="shared" ca="1" si="10"/>
        <v>0</v>
      </c>
      <c r="K112" s="43">
        <f t="shared" ca="1" si="14"/>
        <v>0</v>
      </c>
      <c r="L112" s="46"/>
      <c r="Q112" s="36"/>
      <c r="R112" s="45"/>
      <c r="S112" s="45"/>
      <c r="T112" s="45"/>
    </row>
    <row r="113" spans="1:20" s="47" customFormat="1">
      <c r="A113" s="30">
        <v>98</v>
      </c>
      <c r="B113" s="100" t="str">
        <f t="shared" ca="1" si="11"/>
        <v/>
      </c>
      <c r="C113" s="109" t="str">
        <f t="shared" ca="1" si="12"/>
        <v/>
      </c>
      <c r="D113" s="101" t="str">
        <f ca="1">IF(ISERROR(OFFSET('HARGA SATUAN'!$D$6,MATCH(C113,'HARGA SATUAN'!$C$7:$C$1492,0),0)),"",OFFSET('HARGA SATUAN'!$D$6,MATCH(C113,'HARGA SATUAN'!$C$7:$C$1492,0),0))</f>
        <v/>
      </c>
      <c r="E113" s="101">
        <f ca="1">IF(B113="+","Unit",IF(ISERROR(OFFSET('HARGA SATUAN'!$E$6,MATCH(C113,'HARGA SATUAN'!$C$7:$C$1492,0),0)),"",OFFSET('HARGA SATUAN'!$E$6,MATCH(C113,'HARGA SATUAN'!$C$7:$C$1492,0),0)))</f>
        <v>0</v>
      </c>
      <c r="F113" s="101" t="str">
        <f t="shared" ca="1" si="13"/>
        <v/>
      </c>
      <c r="G113" s="41">
        <f ca="1">IF(ISERROR(OFFSET('HARGA SATUAN'!$I$6,MATCH(C113,'HARGA SATUAN'!$C$7:$C$1492,0),0)),"",OFFSET('HARGA SATUAN'!$I$6,MATCH(C113,'HARGA SATUAN'!$C$7:$C$1492,0),0))</f>
        <v>0</v>
      </c>
      <c r="H113" s="42">
        <f t="shared" ca="1" si="8"/>
        <v>0</v>
      </c>
      <c r="I113" s="42">
        <f t="shared" ca="1" si="9"/>
        <v>0</v>
      </c>
      <c r="J113" s="42">
        <f t="shared" ca="1" si="10"/>
        <v>0</v>
      </c>
      <c r="K113" s="43">
        <f t="shared" ca="1" si="14"/>
        <v>0</v>
      </c>
      <c r="L113" s="46"/>
      <c r="Q113" s="36"/>
      <c r="R113" s="45"/>
      <c r="S113" s="45"/>
      <c r="T113" s="45"/>
    </row>
    <row r="114" spans="1:20" s="47" customFormat="1">
      <c r="A114" s="30">
        <v>99</v>
      </c>
      <c r="B114" s="100" t="str">
        <f t="shared" ca="1" si="11"/>
        <v/>
      </c>
      <c r="C114" s="109" t="str">
        <f t="shared" ca="1" si="12"/>
        <v/>
      </c>
      <c r="D114" s="101" t="str">
        <f ca="1">IF(ISERROR(OFFSET('HARGA SATUAN'!$D$6,MATCH(C114,'HARGA SATUAN'!$C$7:$C$1492,0),0)),"",OFFSET('HARGA SATUAN'!$D$6,MATCH(C114,'HARGA SATUAN'!$C$7:$C$1492,0),0))</f>
        <v/>
      </c>
      <c r="E114" s="101">
        <f ca="1">IF(B114="+","Unit",IF(ISERROR(OFFSET('HARGA SATUAN'!$E$6,MATCH(C114,'HARGA SATUAN'!$C$7:$C$1492,0),0)),"",OFFSET('HARGA SATUAN'!$E$6,MATCH(C114,'HARGA SATUAN'!$C$7:$C$1492,0),0)))</f>
        <v>0</v>
      </c>
      <c r="F114" s="101" t="str">
        <f t="shared" ca="1" si="13"/>
        <v/>
      </c>
      <c r="G114" s="41">
        <f ca="1">IF(ISERROR(OFFSET('HARGA SATUAN'!$I$6,MATCH(C114,'HARGA SATUAN'!$C$7:$C$1492,0),0)),"",OFFSET('HARGA SATUAN'!$I$6,MATCH(C114,'HARGA SATUAN'!$C$7:$C$1492,0),0))</f>
        <v>0</v>
      </c>
      <c r="H114" s="42">
        <f t="shared" ca="1" si="8"/>
        <v>0</v>
      </c>
      <c r="I114" s="42">
        <f t="shared" ca="1" si="9"/>
        <v>0</v>
      </c>
      <c r="J114" s="42">
        <f t="shared" ca="1" si="10"/>
        <v>0</v>
      </c>
      <c r="K114" s="43">
        <f t="shared" ca="1" si="14"/>
        <v>0</v>
      </c>
      <c r="L114" s="46"/>
      <c r="Q114" s="36"/>
      <c r="R114" s="45"/>
      <c r="S114" s="45"/>
      <c r="T114" s="45"/>
    </row>
    <row r="115" spans="1:20" s="47" customFormat="1">
      <c r="A115" s="30">
        <v>100</v>
      </c>
      <c r="B115" s="100" t="str">
        <f t="shared" ca="1" si="11"/>
        <v/>
      </c>
      <c r="C115" s="109" t="str">
        <f t="shared" ca="1" si="12"/>
        <v/>
      </c>
      <c r="D115" s="101" t="str">
        <f ca="1">IF(ISERROR(OFFSET('HARGA SATUAN'!$D$6,MATCH(C115,'HARGA SATUAN'!$C$7:$C$1492,0),0)),"",OFFSET('HARGA SATUAN'!$D$6,MATCH(C115,'HARGA SATUAN'!$C$7:$C$1492,0),0))</f>
        <v/>
      </c>
      <c r="E115" s="101">
        <f ca="1">IF(B115="+","Unit",IF(ISERROR(OFFSET('HARGA SATUAN'!$E$6,MATCH(C115,'HARGA SATUAN'!$C$7:$C$1492,0),0)),"",OFFSET('HARGA SATUAN'!$E$6,MATCH(C115,'HARGA SATUAN'!$C$7:$C$1492,0),0)))</f>
        <v>0</v>
      </c>
      <c r="F115" s="101" t="str">
        <f t="shared" ca="1" si="13"/>
        <v/>
      </c>
      <c r="G115" s="41">
        <f ca="1">IF(ISERROR(OFFSET('HARGA SATUAN'!$I$6,MATCH(C115,'HARGA SATUAN'!$C$7:$C$1492,0),0)),"",OFFSET('HARGA SATUAN'!$I$6,MATCH(C115,'HARGA SATUAN'!$C$7:$C$1492,0),0))</f>
        <v>0</v>
      </c>
      <c r="H115" s="42">
        <f t="shared" ca="1" si="8"/>
        <v>0</v>
      </c>
      <c r="I115" s="42">
        <f t="shared" ca="1" si="9"/>
        <v>0</v>
      </c>
      <c r="J115" s="42">
        <f t="shared" ca="1" si="10"/>
        <v>0</v>
      </c>
      <c r="K115" s="43">
        <f t="shared" ca="1" si="0"/>
        <v>0</v>
      </c>
      <c r="L115" s="46"/>
      <c r="Q115" s="36"/>
      <c r="R115" s="45"/>
      <c r="S115" s="45"/>
      <c r="T115" s="45"/>
    </row>
    <row r="116" spans="1:20" s="47" customFormat="1">
      <c r="A116" s="30">
        <v>101</v>
      </c>
      <c r="B116" s="100" t="str">
        <f t="shared" ca="1" si="11"/>
        <v/>
      </c>
      <c r="C116" s="109" t="str">
        <f t="shared" ca="1" si="12"/>
        <v/>
      </c>
      <c r="D116" s="101" t="str">
        <f ca="1">IF(ISERROR(OFFSET('HARGA SATUAN'!$D$6,MATCH(C116,'HARGA SATUAN'!$C$7:$C$1492,0),0)),"",OFFSET('HARGA SATUAN'!$D$6,MATCH(C116,'HARGA SATUAN'!$C$7:$C$1492,0),0))</f>
        <v/>
      </c>
      <c r="E116" s="101">
        <f ca="1">IF(B116="+","Unit",IF(ISERROR(OFFSET('HARGA SATUAN'!$E$6,MATCH(C116,'HARGA SATUAN'!$C$7:$C$1492,0),0)),"",OFFSET('HARGA SATUAN'!$E$6,MATCH(C116,'HARGA SATUAN'!$C$7:$C$1492,0),0)))</f>
        <v>0</v>
      </c>
      <c r="F116" s="101" t="str">
        <f t="shared" ca="1" si="13"/>
        <v/>
      </c>
      <c r="G116" s="41">
        <f ca="1">IF(ISERROR(OFFSET('HARGA SATUAN'!$I$6,MATCH(C116,'HARGA SATUAN'!$C$7:$C$1492,0),0)),"",OFFSET('HARGA SATUAN'!$I$6,MATCH(C116,'HARGA SATUAN'!$C$7:$C$1492,0),0))</f>
        <v>0</v>
      </c>
      <c r="H116" s="42">
        <f t="shared" ref="H116:H165" ca="1" si="15">IF(OR(D116="MDU",D116="MDU-KD"),G116*F116,0)</f>
        <v>0</v>
      </c>
      <c r="I116" s="42">
        <f t="shared" ref="I116:I165" ca="1" si="16">IF(D116="HDW",G116*F116,0)</f>
        <v>0</v>
      </c>
      <c r="J116" s="42">
        <f t="shared" ref="J116:J165" ca="1" si="17">IF(D116="JASA",G116*F116,0)</f>
        <v>0</v>
      </c>
      <c r="K116" s="43">
        <f t="shared" ref="K116:K165" ca="1" si="18">SUM(H116:J116)</f>
        <v>0</v>
      </c>
      <c r="L116" s="46"/>
      <c r="Q116" s="36"/>
      <c r="R116" s="45"/>
      <c r="S116" s="45"/>
      <c r="T116" s="45"/>
    </row>
    <row r="117" spans="1:20" s="47" customFormat="1">
      <c r="A117" s="30">
        <v>102</v>
      </c>
      <c r="B117" s="100" t="str">
        <f t="shared" ca="1" si="11"/>
        <v/>
      </c>
      <c r="C117" s="109" t="str">
        <f t="shared" ca="1" si="12"/>
        <v/>
      </c>
      <c r="D117" s="101" t="str">
        <f ca="1">IF(ISERROR(OFFSET('HARGA SATUAN'!$D$6,MATCH(C117,'HARGA SATUAN'!$C$7:$C$1492,0),0)),"",OFFSET('HARGA SATUAN'!$D$6,MATCH(C117,'HARGA SATUAN'!$C$7:$C$1492,0),0))</f>
        <v/>
      </c>
      <c r="E117" s="101">
        <f ca="1">IF(B117="+","Unit",IF(ISERROR(OFFSET('HARGA SATUAN'!$E$6,MATCH(C117,'HARGA SATUAN'!$C$7:$C$1492,0),0)),"",OFFSET('HARGA SATUAN'!$E$6,MATCH(C117,'HARGA SATUAN'!$C$7:$C$1492,0),0)))</f>
        <v>0</v>
      </c>
      <c r="F117" s="101" t="str">
        <f t="shared" ca="1" si="13"/>
        <v/>
      </c>
      <c r="G117" s="41">
        <f ca="1">IF(ISERROR(OFFSET('HARGA SATUAN'!$I$6,MATCH(C117,'HARGA SATUAN'!$C$7:$C$1492,0),0)),"",OFFSET('HARGA SATUAN'!$I$6,MATCH(C117,'HARGA SATUAN'!$C$7:$C$1492,0),0))</f>
        <v>0</v>
      </c>
      <c r="H117" s="42">
        <f t="shared" ca="1" si="15"/>
        <v>0</v>
      </c>
      <c r="I117" s="42">
        <f t="shared" ca="1" si="16"/>
        <v>0</v>
      </c>
      <c r="J117" s="42">
        <f t="shared" ca="1" si="17"/>
        <v>0</v>
      </c>
      <c r="K117" s="43">
        <f t="shared" ca="1" si="18"/>
        <v>0</v>
      </c>
      <c r="L117" s="46"/>
      <c r="Q117" s="36"/>
      <c r="R117" s="45"/>
      <c r="S117" s="45"/>
      <c r="T117" s="45"/>
    </row>
    <row r="118" spans="1:20" s="47" customFormat="1">
      <c r="A118" s="30">
        <v>103</v>
      </c>
      <c r="B118" s="100" t="str">
        <f t="shared" ca="1" si="11"/>
        <v/>
      </c>
      <c r="C118" s="109" t="str">
        <f t="shared" ca="1" si="12"/>
        <v/>
      </c>
      <c r="D118" s="101" t="str">
        <f ca="1">IF(ISERROR(OFFSET('HARGA SATUAN'!$D$6,MATCH(C118,'HARGA SATUAN'!$C$7:$C$1492,0),0)),"",OFFSET('HARGA SATUAN'!$D$6,MATCH(C118,'HARGA SATUAN'!$C$7:$C$1492,0),0))</f>
        <v/>
      </c>
      <c r="E118" s="101">
        <f ca="1">IF(B118="+","Unit",IF(ISERROR(OFFSET('HARGA SATUAN'!$E$6,MATCH(C118,'HARGA SATUAN'!$C$7:$C$1492,0),0)),"",OFFSET('HARGA SATUAN'!$E$6,MATCH(C118,'HARGA SATUAN'!$C$7:$C$1492,0),0)))</f>
        <v>0</v>
      </c>
      <c r="F118" s="101" t="str">
        <f t="shared" ca="1" si="13"/>
        <v/>
      </c>
      <c r="G118" s="41">
        <f ca="1">IF(ISERROR(OFFSET('HARGA SATUAN'!$I$6,MATCH(C118,'HARGA SATUAN'!$C$7:$C$1492,0),0)),"",OFFSET('HARGA SATUAN'!$I$6,MATCH(C118,'HARGA SATUAN'!$C$7:$C$1492,0),0))</f>
        <v>0</v>
      </c>
      <c r="H118" s="42">
        <f t="shared" ca="1" si="15"/>
        <v>0</v>
      </c>
      <c r="I118" s="42">
        <f t="shared" ca="1" si="16"/>
        <v>0</v>
      </c>
      <c r="J118" s="42">
        <f t="shared" ca="1" si="17"/>
        <v>0</v>
      </c>
      <c r="K118" s="43">
        <f t="shared" ca="1" si="18"/>
        <v>0</v>
      </c>
      <c r="L118" s="46"/>
      <c r="Q118" s="36"/>
      <c r="R118" s="45"/>
      <c r="S118" s="45"/>
      <c r="T118" s="45"/>
    </row>
    <row r="119" spans="1:20" s="47" customFormat="1">
      <c r="A119" s="30">
        <v>104</v>
      </c>
      <c r="B119" s="100" t="str">
        <f t="shared" ca="1" si="11"/>
        <v/>
      </c>
      <c r="C119" s="109" t="str">
        <f t="shared" ca="1" si="12"/>
        <v/>
      </c>
      <c r="D119" s="101" t="str">
        <f ca="1">IF(ISERROR(OFFSET('HARGA SATUAN'!$D$6,MATCH(C119,'HARGA SATUAN'!$C$7:$C$1492,0),0)),"",OFFSET('HARGA SATUAN'!$D$6,MATCH(C119,'HARGA SATUAN'!$C$7:$C$1492,0),0))</f>
        <v/>
      </c>
      <c r="E119" s="101">
        <f ca="1">IF(B119="+","Unit",IF(ISERROR(OFFSET('HARGA SATUAN'!$E$6,MATCH(C119,'HARGA SATUAN'!$C$7:$C$1492,0),0)),"",OFFSET('HARGA SATUAN'!$E$6,MATCH(C119,'HARGA SATUAN'!$C$7:$C$1492,0),0)))</f>
        <v>0</v>
      </c>
      <c r="F119" s="101" t="str">
        <f t="shared" ca="1" si="13"/>
        <v/>
      </c>
      <c r="G119" s="41">
        <f ca="1">IF(ISERROR(OFFSET('HARGA SATUAN'!$I$6,MATCH(C119,'HARGA SATUAN'!$C$7:$C$1492,0),0)),"",OFFSET('HARGA SATUAN'!$I$6,MATCH(C119,'HARGA SATUAN'!$C$7:$C$1492,0),0))</f>
        <v>0</v>
      </c>
      <c r="H119" s="42">
        <f t="shared" ca="1" si="15"/>
        <v>0</v>
      </c>
      <c r="I119" s="42">
        <f t="shared" ca="1" si="16"/>
        <v>0</v>
      </c>
      <c r="J119" s="42">
        <f t="shared" ca="1" si="17"/>
        <v>0</v>
      </c>
      <c r="K119" s="43">
        <f t="shared" ca="1" si="18"/>
        <v>0</v>
      </c>
      <c r="L119" s="46"/>
      <c r="Q119" s="36"/>
      <c r="R119" s="45"/>
      <c r="S119" s="45"/>
      <c r="T119" s="45"/>
    </row>
    <row r="120" spans="1:20" s="47" customFormat="1">
      <c r="A120" s="30">
        <v>105</v>
      </c>
      <c r="B120" s="100" t="str">
        <f t="shared" ca="1" si="11"/>
        <v/>
      </c>
      <c r="C120" s="109" t="str">
        <f t="shared" ca="1" si="12"/>
        <v/>
      </c>
      <c r="D120" s="101" t="str">
        <f ca="1">IF(ISERROR(OFFSET('HARGA SATUAN'!$D$6,MATCH(C120,'HARGA SATUAN'!$C$7:$C$1492,0),0)),"",OFFSET('HARGA SATUAN'!$D$6,MATCH(C120,'HARGA SATUAN'!$C$7:$C$1492,0),0))</f>
        <v/>
      </c>
      <c r="E120" s="101">
        <f ca="1">IF(B120="+","Unit",IF(ISERROR(OFFSET('HARGA SATUAN'!$E$6,MATCH(C120,'HARGA SATUAN'!$C$7:$C$1492,0),0)),"",OFFSET('HARGA SATUAN'!$E$6,MATCH(C120,'HARGA SATUAN'!$C$7:$C$1492,0),0)))</f>
        <v>0</v>
      </c>
      <c r="F120" s="101" t="str">
        <f t="shared" ca="1" si="13"/>
        <v/>
      </c>
      <c r="G120" s="41">
        <f ca="1">IF(ISERROR(OFFSET('HARGA SATUAN'!$I$6,MATCH(C120,'HARGA SATUAN'!$C$7:$C$1492,0),0)),"",OFFSET('HARGA SATUAN'!$I$6,MATCH(C120,'HARGA SATUAN'!$C$7:$C$1492,0),0))</f>
        <v>0</v>
      </c>
      <c r="H120" s="42">
        <f t="shared" ca="1" si="15"/>
        <v>0</v>
      </c>
      <c r="I120" s="42">
        <f t="shared" ca="1" si="16"/>
        <v>0</v>
      </c>
      <c r="J120" s="42">
        <f t="shared" ca="1" si="17"/>
        <v>0</v>
      </c>
      <c r="K120" s="43">
        <f t="shared" ca="1" si="18"/>
        <v>0</v>
      </c>
      <c r="L120" s="46"/>
      <c r="Q120" s="36"/>
      <c r="R120" s="45"/>
      <c r="S120" s="45"/>
      <c r="T120" s="45"/>
    </row>
    <row r="121" spans="1:20" s="47" customFormat="1">
      <c r="A121" s="30">
        <v>106</v>
      </c>
      <c r="B121" s="100" t="str">
        <f t="shared" ca="1" si="11"/>
        <v/>
      </c>
      <c r="C121" s="109" t="str">
        <f t="shared" ca="1" si="12"/>
        <v/>
      </c>
      <c r="D121" s="101" t="str">
        <f ca="1">IF(ISERROR(OFFSET('HARGA SATUAN'!$D$6,MATCH(C121,'HARGA SATUAN'!$C$7:$C$1492,0),0)),"",OFFSET('HARGA SATUAN'!$D$6,MATCH(C121,'HARGA SATUAN'!$C$7:$C$1492,0),0))</f>
        <v/>
      </c>
      <c r="E121" s="101">
        <f ca="1">IF(B121="+","Unit",IF(ISERROR(OFFSET('HARGA SATUAN'!$E$6,MATCH(C121,'HARGA SATUAN'!$C$7:$C$1492,0),0)),"",OFFSET('HARGA SATUAN'!$E$6,MATCH(C121,'HARGA SATUAN'!$C$7:$C$1492,0),0)))</f>
        <v>0</v>
      </c>
      <c r="F121" s="101" t="str">
        <f t="shared" ca="1" si="13"/>
        <v/>
      </c>
      <c r="G121" s="41">
        <f ca="1">IF(ISERROR(OFFSET('HARGA SATUAN'!$I$6,MATCH(C121,'HARGA SATUAN'!$C$7:$C$1492,0),0)),"",OFFSET('HARGA SATUAN'!$I$6,MATCH(C121,'HARGA SATUAN'!$C$7:$C$1492,0),0))</f>
        <v>0</v>
      </c>
      <c r="H121" s="42">
        <f t="shared" ca="1" si="15"/>
        <v>0</v>
      </c>
      <c r="I121" s="42">
        <f t="shared" ca="1" si="16"/>
        <v>0</v>
      </c>
      <c r="J121" s="42">
        <f t="shared" ca="1" si="17"/>
        <v>0</v>
      </c>
      <c r="K121" s="43">
        <f t="shared" ca="1" si="18"/>
        <v>0</v>
      </c>
      <c r="L121" s="46"/>
      <c r="Q121" s="36"/>
      <c r="R121" s="45"/>
      <c r="S121" s="45"/>
      <c r="T121" s="45"/>
    </row>
    <row r="122" spans="1:20" s="47" customFormat="1">
      <c r="A122" s="30">
        <v>107</v>
      </c>
      <c r="B122" s="100" t="str">
        <f t="shared" ca="1" si="11"/>
        <v/>
      </c>
      <c r="C122" s="109" t="str">
        <f t="shared" ca="1" si="12"/>
        <v/>
      </c>
      <c r="D122" s="101" t="str">
        <f ca="1">IF(ISERROR(OFFSET('HARGA SATUAN'!$D$6,MATCH(C122,'HARGA SATUAN'!$C$7:$C$1492,0),0)),"",OFFSET('HARGA SATUAN'!$D$6,MATCH(C122,'HARGA SATUAN'!$C$7:$C$1492,0),0))</f>
        <v/>
      </c>
      <c r="E122" s="101">
        <f ca="1">IF(B122="+","Unit",IF(ISERROR(OFFSET('HARGA SATUAN'!$E$6,MATCH(C122,'HARGA SATUAN'!$C$7:$C$1492,0),0)),"",OFFSET('HARGA SATUAN'!$E$6,MATCH(C122,'HARGA SATUAN'!$C$7:$C$1492,0),0)))</f>
        <v>0</v>
      </c>
      <c r="F122" s="101" t="str">
        <f t="shared" ca="1" si="13"/>
        <v/>
      </c>
      <c r="G122" s="41">
        <f ca="1">IF(ISERROR(OFFSET('HARGA SATUAN'!$I$6,MATCH(C122,'HARGA SATUAN'!$C$7:$C$1492,0),0)),"",OFFSET('HARGA SATUAN'!$I$6,MATCH(C122,'HARGA SATUAN'!$C$7:$C$1492,0),0))</f>
        <v>0</v>
      </c>
      <c r="H122" s="42">
        <f t="shared" ca="1" si="15"/>
        <v>0</v>
      </c>
      <c r="I122" s="42">
        <f t="shared" ca="1" si="16"/>
        <v>0</v>
      </c>
      <c r="J122" s="42">
        <f t="shared" ca="1" si="17"/>
        <v>0</v>
      </c>
      <c r="K122" s="43">
        <f t="shared" ca="1" si="18"/>
        <v>0</v>
      </c>
      <c r="L122" s="46"/>
      <c r="Q122" s="36"/>
      <c r="R122" s="45"/>
      <c r="S122" s="45"/>
      <c r="T122" s="45"/>
    </row>
    <row r="123" spans="1:20" s="47" customFormat="1">
      <c r="A123" s="30">
        <v>108</v>
      </c>
      <c r="B123" s="100" t="str">
        <f t="shared" ca="1" si="11"/>
        <v/>
      </c>
      <c r="C123" s="109" t="str">
        <f t="shared" ca="1" si="12"/>
        <v/>
      </c>
      <c r="D123" s="101" t="str">
        <f ca="1">IF(ISERROR(OFFSET('HARGA SATUAN'!$D$6,MATCH(C123,'HARGA SATUAN'!$C$7:$C$1492,0),0)),"",OFFSET('HARGA SATUAN'!$D$6,MATCH(C123,'HARGA SATUAN'!$C$7:$C$1492,0),0))</f>
        <v/>
      </c>
      <c r="E123" s="101">
        <f ca="1">IF(B123="+","Unit",IF(ISERROR(OFFSET('HARGA SATUAN'!$E$6,MATCH(C123,'HARGA SATUAN'!$C$7:$C$1492,0),0)),"",OFFSET('HARGA SATUAN'!$E$6,MATCH(C123,'HARGA SATUAN'!$C$7:$C$1492,0),0)))</f>
        <v>0</v>
      </c>
      <c r="F123" s="101" t="str">
        <f t="shared" ca="1" si="13"/>
        <v/>
      </c>
      <c r="G123" s="41">
        <f ca="1">IF(ISERROR(OFFSET('HARGA SATUAN'!$I$6,MATCH(C123,'HARGA SATUAN'!$C$7:$C$1492,0),0)),"",OFFSET('HARGA SATUAN'!$I$6,MATCH(C123,'HARGA SATUAN'!$C$7:$C$1492,0),0))</f>
        <v>0</v>
      </c>
      <c r="H123" s="42">
        <f t="shared" ca="1" si="15"/>
        <v>0</v>
      </c>
      <c r="I123" s="42">
        <f t="shared" ca="1" si="16"/>
        <v>0</v>
      </c>
      <c r="J123" s="42">
        <f t="shared" ca="1" si="17"/>
        <v>0</v>
      </c>
      <c r="K123" s="43">
        <f t="shared" ca="1" si="18"/>
        <v>0</v>
      </c>
      <c r="L123" s="46"/>
      <c r="Q123" s="36"/>
      <c r="R123" s="45"/>
      <c r="S123" s="45"/>
      <c r="T123" s="45"/>
    </row>
    <row r="124" spans="1:20" s="47" customFormat="1">
      <c r="A124" s="30">
        <v>109</v>
      </c>
      <c r="B124" s="100" t="str">
        <f t="shared" ca="1" si="11"/>
        <v/>
      </c>
      <c r="C124" s="109" t="str">
        <f t="shared" ca="1" si="12"/>
        <v/>
      </c>
      <c r="D124" s="101" t="str">
        <f ca="1">IF(ISERROR(OFFSET('HARGA SATUAN'!$D$6,MATCH(C124,'HARGA SATUAN'!$C$7:$C$1492,0),0)),"",OFFSET('HARGA SATUAN'!$D$6,MATCH(C124,'HARGA SATUAN'!$C$7:$C$1492,0),0))</f>
        <v/>
      </c>
      <c r="E124" s="101">
        <f ca="1">IF(B124="+","Unit",IF(ISERROR(OFFSET('HARGA SATUAN'!$E$6,MATCH(C124,'HARGA SATUAN'!$C$7:$C$1492,0),0)),"",OFFSET('HARGA SATUAN'!$E$6,MATCH(C124,'HARGA SATUAN'!$C$7:$C$1492,0),0)))</f>
        <v>0</v>
      </c>
      <c r="F124" s="101" t="str">
        <f t="shared" ca="1" si="13"/>
        <v/>
      </c>
      <c r="G124" s="41">
        <f ca="1">IF(ISERROR(OFFSET('HARGA SATUAN'!$I$6,MATCH(C124,'HARGA SATUAN'!$C$7:$C$1492,0),0)),"",OFFSET('HARGA SATUAN'!$I$6,MATCH(C124,'HARGA SATUAN'!$C$7:$C$1492,0),0))</f>
        <v>0</v>
      </c>
      <c r="H124" s="42">
        <f t="shared" ca="1" si="15"/>
        <v>0</v>
      </c>
      <c r="I124" s="42">
        <f t="shared" ca="1" si="16"/>
        <v>0</v>
      </c>
      <c r="J124" s="42">
        <f t="shared" ca="1" si="17"/>
        <v>0</v>
      </c>
      <c r="K124" s="43">
        <f t="shared" ca="1" si="18"/>
        <v>0</v>
      </c>
      <c r="L124" s="46"/>
      <c r="Q124" s="36"/>
      <c r="R124" s="45"/>
      <c r="S124" s="45"/>
      <c r="T124" s="45"/>
    </row>
    <row r="125" spans="1:20" s="47" customFormat="1">
      <c r="A125" s="30">
        <v>110</v>
      </c>
      <c r="B125" s="100" t="str">
        <f t="shared" ca="1" si="11"/>
        <v/>
      </c>
      <c r="C125" s="109" t="str">
        <f t="shared" ca="1" si="12"/>
        <v/>
      </c>
      <c r="D125" s="101" t="str">
        <f ca="1">IF(ISERROR(OFFSET('HARGA SATUAN'!$D$6,MATCH(C125,'HARGA SATUAN'!$C$7:$C$1492,0),0)),"",OFFSET('HARGA SATUAN'!$D$6,MATCH(C125,'HARGA SATUAN'!$C$7:$C$1492,0),0))</f>
        <v/>
      </c>
      <c r="E125" s="101">
        <f ca="1">IF(B125="+","Unit",IF(ISERROR(OFFSET('HARGA SATUAN'!$E$6,MATCH(C125,'HARGA SATUAN'!$C$7:$C$1492,0),0)),"",OFFSET('HARGA SATUAN'!$E$6,MATCH(C125,'HARGA SATUAN'!$C$7:$C$1492,0),0)))</f>
        <v>0</v>
      </c>
      <c r="F125" s="101" t="str">
        <f t="shared" ca="1" si="13"/>
        <v/>
      </c>
      <c r="G125" s="41">
        <f ca="1">IF(ISERROR(OFFSET('HARGA SATUAN'!$I$6,MATCH(C125,'HARGA SATUAN'!$C$7:$C$1492,0),0)),"",OFFSET('HARGA SATUAN'!$I$6,MATCH(C125,'HARGA SATUAN'!$C$7:$C$1492,0),0))</f>
        <v>0</v>
      </c>
      <c r="H125" s="42">
        <f t="shared" ca="1" si="15"/>
        <v>0</v>
      </c>
      <c r="I125" s="42">
        <f t="shared" ca="1" si="16"/>
        <v>0</v>
      </c>
      <c r="J125" s="42">
        <f t="shared" ca="1" si="17"/>
        <v>0</v>
      </c>
      <c r="K125" s="43">
        <f t="shared" ca="1" si="18"/>
        <v>0</v>
      </c>
      <c r="L125" s="46"/>
      <c r="Q125" s="36"/>
      <c r="R125" s="45"/>
      <c r="S125" s="45"/>
      <c r="T125" s="45"/>
    </row>
    <row r="126" spans="1:20" s="47" customFormat="1">
      <c r="A126" s="30">
        <v>111</v>
      </c>
      <c r="B126" s="100" t="str">
        <f t="shared" ca="1" si="11"/>
        <v/>
      </c>
      <c r="C126" s="109" t="str">
        <f t="shared" ca="1" si="12"/>
        <v/>
      </c>
      <c r="D126" s="101" t="str">
        <f ca="1">IF(ISERROR(OFFSET('HARGA SATUAN'!$D$6,MATCH(C126,'HARGA SATUAN'!$C$7:$C$1492,0),0)),"",OFFSET('HARGA SATUAN'!$D$6,MATCH(C126,'HARGA SATUAN'!$C$7:$C$1492,0),0))</f>
        <v/>
      </c>
      <c r="E126" s="101">
        <f ca="1">IF(B126="+","Unit",IF(ISERROR(OFFSET('HARGA SATUAN'!$E$6,MATCH(C126,'HARGA SATUAN'!$C$7:$C$1492,0),0)),"",OFFSET('HARGA SATUAN'!$E$6,MATCH(C126,'HARGA SATUAN'!$C$7:$C$1492,0),0)))</f>
        <v>0</v>
      </c>
      <c r="F126" s="101" t="str">
        <f t="shared" ca="1" si="13"/>
        <v/>
      </c>
      <c r="G126" s="41">
        <f ca="1">IF(ISERROR(OFFSET('HARGA SATUAN'!$I$6,MATCH(C126,'HARGA SATUAN'!$C$7:$C$1492,0),0)),"",OFFSET('HARGA SATUAN'!$I$6,MATCH(C126,'HARGA SATUAN'!$C$7:$C$1492,0),0))</f>
        <v>0</v>
      </c>
      <c r="H126" s="42">
        <f t="shared" ca="1" si="15"/>
        <v>0</v>
      </c>
      <c r="I126" s="42">
        <f t="shared" ca="1" si="16"/>
        <v>0</v>
      </c>
      <c r="J126" s="42">
        <f t="shared" ca="1" si="17"/>
        <v>0</v>
      </c>
      <c r="K126" s="43">
        <f t="shared" ca="1" si="18"/>
        <v>0</v>
      </c>
      <c r="L126" s="46"/>
      <c r="Q126" s="36"/>
      <c r="R126" s="45"/>
      <c r="S126" s="45"/>
      <c r="T126" s="45"/>
    </row>
    <row r="127" spans="1:20" s="47" customFormat="1">
      <c r="A127" s="30">
        <v>112</v>
      </c>
      <c r="B127" s="100" t="str">
        <f t="shared" ca="1" si="11"/>
        <v/>
      </c>
      <c r="C127" s="109" t="str">
        <f t="shared" ca="1" si="12"/>
        <v/>
      </c>
      <c r="D127" s="101" t="str">
        <f ca="1">IF(ISERROR(OFFSET('HARGA SATUAN'!$D$6,MATCH(C127,'HARGA SATUAN'!$C$7:$C$1492,0),0)),"",OFFSET('HARGA SATUAN'!$D$6,MATCH(C127,'HARGA SATUAN'!$C$7:$C$1492,0),0))</f>
        <v/>
      </c>
      <c r="E127" s="101">
        <f ca="1">IF(B127="+","Unit",IF(ISERROR(OFFSET('HARGA SATUAN'!$E$6,MATCH(C127,'HARGA SATUAN'!$C$7:$C$1492,0),0)),"",OFFSET('HARGA SATUAN'!$E$6,MATCH(C127,'HARGA SATUAN'!$C$7:$C$1492,0),0)))</f>
        <v>0</v>
      </c>
      <c r="F127" s="101" t="str">
        <f t="shared" ca="1" si="13"/>
        <v/>
      </c>
      <c r="G127" s="41">
        <f ca="1">IF(ISERROR(OFFSET('HARGA SATUAN'!$I$6,MATCH(C127,'HARGA SATUAN'!$C$7:$C$1492,0),0)),"",OFFSET('HARGA SATUAN'!$I$6,MATCH(C127,'HARGA SATUAN'!$C$7:$C$1492,0),0))</f>
        <v>0</v>
      </c>
      <c r="H127" s="42">
        <f t="shared" ca="1" si="15"/>
        <v>0</v>
      </c>
      <c r="I127" s="42">
        <f t="shared" ca="1" si="16"/>
        <v>0</v>
      </c>
      <c r="J127" s="42">
        <f t="shared" ca="1" si="17"/>
        <v>0</v>
      </c>
      <c r="K127" s="43">
        <f t="shared" ca="1" si="18"/>
        <v>0</v>
      </c>
      <c r="L127" s="46"/>
      <c r="Q127" s="36"/>
      <c r="R127" s="45"/>
      <c r="S127" s="45"/>
      <c r="T127" s="45"/>
    </row>
    <row r="128" spans="1:20" s="47" customFormat="1">
      <c r="A128" s="30">
        <v>113</v>
      </c>
      <c r="B128" s="100" t="str">
        <f t="shared" ca="1" si="11"/>
        <v/>
      </c>
      <c r="C128" s="109" t="str">
        <f t="shared" ca="1" si="12"/>
        <v/>
      </c>
      <c r="D128" s="101" t="str">
        <f ca="1">IF(ISERROR(OFFSET('HARGA SATUAN'!$D$6,MATCH(C128,'HARGA SATUAN'!$C$7:$C$1492,0),0)),"",OFFSET('HARGA SATUAN'!$D$6,MATCH(C128,'HARGA SATUAN'!$C$7:$C$1492,0),0))</f>
        <v/>
      </c>
      <c r="E128" s="101">
        <f ca="1">IF(B128="+","Unit",IF(ISERROR(OFFSET('HARGA SATUAN'!$E$6,MATCH(C128,'HARGA SATUAN'!$C$7:$C$1492,0),0)),"",OFFSET('HARGA SATUAN'!$E$6,MATCH(C128,'HARGA SATUAN'!$C$7:$C$1492,0),0)))</f>
        <v>0</v>
      </c>
      <c r="F128" s="101" t="str">
        <f t="shared" ca="1" si="13"/>
        <v/>
      </c>
      <c r="G128" s="41">
        <f ca="1">IF(ISERROR(OFFSET('HARGA SATUAN'!$I$6,MATCH(C128,'HARGA SATUAN'!$C$7:$C$1492,0),0)),"",OFFSET('HARGA SATUAN'!$I$6,MATCH(C128,'HARGA SATUAN'!$C$7:$C$1492,0),0))</f>
        <v>0</v>
      </c>
      <c r="H128" s="42">
        <f t="shared" ca="1" si="15"/>
        <v>0</v>
      </c>
      <c r="I128" s="42">
        <f t="shared" ca="1" si="16"/>
        <v>0</v>
      </c>
      <c r="J128" s="42">
        <f t="shared" ca="1" si="17"/>
        <v>0</v>
      </c>
      <c r="K128" s="43">
        <f t="shared" ca="1" si="18"/>
        <v>0</v>
      </c>
      <c r="L128" s="46"/>
      <c r="Q128" s="36"/>
      <c r="R128" s="45"/>
      <c r="S128" s="45"/>
      <c r="T128" s="45"/>
    </row>
    <row r="129" spans="1:20" s="47" customFormat="1">
      <c r="A129" s="30">
        <v>114</v>
      </c>
      <c r="B129" s="100" t="str">
        <f t="shared" ca="1" si="11"/>
        <v/>
      </c>
      <c r="C129" s="109" t="str">
        <f t="shared" ca="1" si="12"/>
        <v/>
      </c>
      <c r="D129" s="101" t="str">
        <f ca="1">IF(ISERROR(OFFSET('HARGA SATUAN'!$D$6,MATCH(C129,'HARGA SATUAN'!$C$7:$C$1492,0),0)),"",OFFSET('HARGA SATUAN'!$D$6,MATCH(C129,'HARGA SATUAN'!$C$7:$C$1492,0),0))</f>
        <v/>
      </c>
      <c r="E129" s="101">
        <f ca="1">IF(B129="+","Unit",IF(ISERROR(OFFSET('HARGA SATUAN'!$E$6,MATCH(C129,'HARGA SATUAN'!$C$7:$C$1492,0),0)),"",OFFSET('HARGA SATUAN'!$E$6,MATCH(C129,'HARGA SATUAN'!$C$7:$C$1492,0),0)))</f>
        <v>0</v>
      </c>
      <c r="F129" s="101" t="str">
        <f t="shared" ca="1" si="13"/>
        <v/>
      </c>
      <c r="G129" s="41">
        <f ca="1">IF(ISERROR(OFFSET('HARGA SATUAN'!$I$6,MATCH(C129,'HARGA SATUAN'!$C$7:$C$1492,0),0)),"",OFFSET('HARGA SATUAN'!$I$6,MATCH(C129,'HARGA SATUAN'!$C$7:$C$1492,0),0))</f>
        <v>0</v>
      </c>
      <c r="H129" s="42">
        <f t="shared" ca="1" si="15"/>
        <v>0</v>
      </c>
      <c r="I129" s="42">
        <f t="shared" ca="1" si="16"/>
        <v>0</v>
      </c>
      <c r="J129" s="42">
        <f t="shared" ca="1" si="17"/>
        <v>0</v>
      </c>
      <c r="K129" s="43">
        <f t="shared" ca="1" si="18"/>
        <v>0</v>
      </c>
      <c r="L129" s="46"/>
      <c r="Q129" s="36"/>
      <c r="R129" s="45"/>
      <c r="S129" s="45"/>
      <c r="T129" s="45"/>
    </row>
    <row r="130" spans="1:20" s="47" customFormat="1">
      <c r="A130" s="30">
        <v>115</v>
      </c>
      <c r="B130" s="100" t="str">
        <f t="shared" ca="1" si="11"/>
        <v/>
      </c>
      <c r="C130" s="109" t="str">
        <f t="shared" ca="1" si="12"/>
        <v/>
      </c>
      <c r="D130" s="101" t="str">
        <f ca="1">IF(ISERROR(OFFSET('HARGA SATUAN'!$D$6,MATCH(C130,'HARGA SATUAN'!$C$7:$C$1492,0),0)),"",OFFSET('HARGA SATUAN'!$D$6,MATCH(C130,'HARGA SATUAN'!$C$7:$C$1492,0),0))</f>
        <v/>
      </c>
      <c r="E130" s="101">
        <f ca="1">IF(B130="+","Unit",IF(ISERROR(OFFSET('HARGA SATUAN'!$E$6,MATCH(C130,'HARGA SATUAN'!$C$7:$C$1492,0),0)),"",OFFSET('HARGA SATUAN'!$E$6,MATCH(C130,'HARGA SATUAN'!$C$7:$C$1492,0),0)))</f>
        <v>0</v>
      </c>
      <c r="F130" s="101" t="str">
        <f t="shared" ca="1" si="13"/>
        <v/>
      </c>
      <c r="G130" s="41">
        <f ca="1">IF(ISERROR(OFFSET('HARGA SATUAN'!$I$6,MATCH(C130,'HARGA SATUAN'!$C$7:$C$1492,0),0)),"",OFFSET('HARGA SATUAN'!$I$6,MATCH(C130,'HARGA SATUAN'!$C$7:$C$1492,0),0))</f>
        <v>0</v>
      </c>
      <c r="H130" s="42">
        <f t="shared" ca="1" si="15"/>
        <v>0</v>
      </c>
      <c r="I130" s="42">
        <f t="shared" ca="1" si="16"/>
        <v>0</v>
      </c>
      <c r="J130" s="42">
        <f t="shared" ca="1" si="17"/>
        <v>0</v>
      </c>
      <c r="K130" s="43">
        <f t="shared" ca="1" si="18"/>
        <v>0</v>
      </c>
      <c r="L130" s="46"/>
      <c r="Q130" s="36"/>
      <c r="R130" s="45"/>
      <c r="S130" s="45"/>
      <c r="T130" s="45"/>
    </row>
    <row r="131" spans="1:20" s="47" customFormat="1">
      <c r="A131" s="30">
        <v>116</v>
      </c>
      <c r="B131" s="100" t="str">
        <f t="shared" ca="1" si="11"/>
        <v/>
      </c>
      <c r="C131" s="109" t="str">
        <f t="shared" ca="1" si="12"/>
        <v/>
      </c>
      <c r="D131" s="101" t="str">
        <f ca="1">IF(ISERROR(OFFSET('HARGA SATUAN'!$D$6,MATCH(C131,'HARGA SATUAN'!$C$7:$C$1492,0),0)),"",OFFSET('HARGA SATUAN'!$D$6,MATCH(C131,'HARGA SATUAN'!$C$7:$C$1492,0),0))</f>
        <v/>
      </c>
      <c r="E131" s="101">
        <f ca="1">IF(B131="+","Unit",IF(ISERROR(OFFSET('HARGA SATUAN'!$E$6,MATCH(C131,'HARGA SATUAN'!$C$7:$C$1492,0),0)),"",OFFSET('HARGA SATUAN'!$E$6,MATCH(C131,'HARGA SATUAN'!$C$7:$C$1492,0),0)))</f>
        <v>0</v>
      </c>
      <c r="F131" s="101" t="str">
        <f t="shared" ca="1" si="13"/>
        <v/>
      </c>
      <c r="G131" s="41">
        <f ca="1">IF(ISERROR(OFFSET('HARGA SATUAN'!$I$6,MATCH(C131,'HARGA SATUAN'!$C$7:$C$1492,0),0)),"",OFFSET('HARGA SATUAN'!$I$6,MATCH(C131,'HARGA SATUAN'!$C$7:$C$1492,0),0))</f>
        <v>0</v>
      </c>
      <c r="H131" s="42">
        <f t="shared" ca="1" si="15"/>
        <v>0</v>
      </c>
      <c r="I131" s="42">
        <f t="shared" ca="1" si="16"/>
        <v>0</v>
      </c>
      <c r="J131" s="42">
        <f t="shared" ca="1" si="17"/>
        <v>0</v>
      </c>
      <c r="K131" s="43">
        <f t="shared" ca="1" si="18"/>
        <v>0</v>
      </c>
      <c r="L131" s="46"/>
      <c r="Q131" s="36"/>
      <c r="R131" s="45"/>
      <c r="S131" s="45"/>
      <c r="T131" s="45"/>
    </row>
    <row r="132" spans="1:20" s="47" customFormat="1">
      <c r="A132" s="30">
        <v>117</v>
      </c>
      <c r="B132" s="100" t="str">
        <f t="shared" ca="1" si="11"/>
        <v/>
      </c>
      <c r="C132" s="109" t="str">
        <f t="shared" ca="1" si="12"/>
        <v/>
      </c>
      <c r="D132" s="101" t="str">
        <f ca="1">IF(ISERROR(OFFSET('HARGA SATUAN'!$D$6,MATCH(C132,'HARGA SATUAN'!$C$7:$C$1492,0),0)),"",OFFSET('HARGA SATUAN'!$D$6,MATCH(C132,'HARGA SATUAN'!$C$7:$C$1492,0),0))</f>
        <v/>
      </c>
      <c r="E132" s="101">
        <f ca="1">IF(B132="+","Unit",IF(ISERROR(OFFSET('HARGA SATUAN'!$E$6,MATCH(C132,'HARGA SATUAN'!$C$7:$C$1492,0),0)),"",OFFSET('HARGA SATUAN'!$E$6,MATCH(C132,'HARGA SATUAN'!$C$7:$C$1492,0),0)))</f>
        <v>0</v>
      </c>
      <c r="F132" s="101" t="str">
        <f t="shared" ca="1" si="13"/>
        <v/>
      </c>
      <c r="G132" s="41">
        <f ca="1">IF(ISERROR(OFFSET('HARGA SATUAN'!$I$6,MATCH(C132,'HARGA SATUAN'!$C$7:$C$1492,0),0)),"",OFFSET('HARGA SATUAN'!$I$6,MATCH(C132,'HARGA SATUAN'!$C$7:$C$1492,0),0))</f>
        <v>0</v>
      </c>
      <c r="H132" s="42">
        <f t="shared" ca="1" si="15"/>
        <v>0</v>
      </c>
      <c r="I132" s="42">
        <f t="shared" ca="1" si="16"/>
        <v>0</v>
      </c>
      <c r="J132" s="42">
        <f t="shared" ca="1" si="17"/>
        <v>0</v>
      </c>
      <c r="K132" s="43">
        <f t="shared" ca="1" si="18"/>
        <v>0</v>
      </c>
      <c r="L132" s="46"/>
      <c r="Q132" s="36"/>
      <c r="R132" s="45"/>
      <c r="S132" s="45"/>
      <c r="T132" s="45"/>
    </row>
    <row r="133" spans="1:20" s="47" customFormat="1">
      <c r="A133" s="30">
        <v>118</v>
      </c>
      <c r="B133" s="100" t="str">
        <f t="shared" ca="1" si="11"/>
        <v/>
      </c>
      <c r="C133" s="109" t="str">
        <f t="shared" ca="1" si="12"/>
        <v/>
      </c>
      <c r="D133" s="101" t="str">
        <f ca="1">IF(ISERROR(OFFSET('HARGA SATUAN'!$D$6,MATCH(C133,'HARGA SATUAN'!$C$7:$C$1492,0),0)),"",OFFSET('HARGA SATUAN'!$D$6,MATCH(C133,'HARGA SATUAN'!$C$7:$C$1492,0),0))</f>
        <v/>
      </c>
      <c r="E133" s="101">
        <f ca="1">IF(B133="+","Unit",IF(ISERROR(OFFSET('HARGA SATUAN'!$E$6,MATCH(C133,'HARGA SATUAN'!$C$7:$C$1492,0),0)),"",OFFSET('HARGA SATUAN'!$E$6,MATCH(C133,'HARGA SATUAN'!$C$7:$C$1492,0),0)))</f>
        <v>0</v>
      </c>
      <c r="F133" s="101" t="str">
        <f t="shared" ca="1" si="13"/>
        <v/>
      </c>
      <c r="G133" s="41">
        <f ca="1">IF(ISERROR(OFFSET('HARGA SATUAN'!$I$6,MATCH(C133,'HARGA SATUAN'!$C$7:$C$1492,0),0)),"",OFFSET('HARGA SATUAN'!$I$6,MATCH(C133,'HARGA SATUAN'!$C$7:$C$1492,0),0))</f>
        <v>0</v>
      </c>
      <c r="H133" s="42">
        <f t="shared" ca="1" si="15"/>
        <v>0</v>
      </c>
      <c r="I133" s="42">
        <f t="shared" ca="1" si="16"/>
        <v>0</v>
      </c>
      <c r="J133" s="42">
        <f t="shared" ca="1" si="17"/>
        <v>0</v>
      </c>
      <c r="K133" s="43">
        <f t="shared" ca="1" si="18"/>
        <v>0</v>
      </c>
      <c r="L133" s="46"/>
      <c r="Q133" s="36"/>
      <c r="R133" s="45"/>
      <c r="S133" s="45"/>
      <c r="T133" s="45"/>
    </row>
    <row r="134" spans="1:20" s="47" customFormat="1">
      <c r="A134" s="30">
        <v>119</v>
      </c>
      <c r="B134" s="100" t="str">
        <f t="shared" ca="1" si="11"/>
        <v/>
      </c>
      <c r="C134" s="109" t="str">
        <f t="shared" ca="1" si="12"/>
        <v/>
      </c>
      <c r="D134" s="101" t="str">
        <f ca="1">IF(ISERROR(OFFSET('HARGA SATUAN'!$D$6,MATCH(C134,'HARGA SATUAN'!$C$7:$C$1492,0),0)),"",OFFSET('HARGA SATUAN'!$D$6,MATCH(C134,'HARGA SATUAN'!$C$7:$C$1492,0),0))</f>
        <v/>
      </c>
      <c r="E134" s="101">
        <f ca="1">IF(B134="+","Unit",IF(ISERROR(OFFSET('HARGA SATUAN'!$E$6,MATCH(C134,'HARGA SATUAN'!$C$7:$C$1492,0),0)),"",OFFSET('HARGA SATUAN'!$E$6,MATCH(C134,'HARGA SATUAN'!$C$7:$C$1492,0),0)))</f>
        <v>0</v>
      </c>
      <c r="F134" s="101" t="str">
        <f t="shared" ca="1" si="13"/>
        <v/>
      </c>
      <c r="G134" s="41">
        <f ca="1">IF(ISERROR(OFFSET('HARGA SATUAN'!$I$6,MATCH(C134,'HARGA SATUAN'!$C$7:$C$1492,0),0)),"",OFFSET('HARGA SATUAN'!$I$6,MATCH(C134,'HARGA SATUAN'!$C$7:$C$1492,0),0))</f>
        <v>0</v>
      </c>
      <c r="H134" s="42">
        <f t="shared" ca="1" si="15"/>
        <v>0</v>
      </c>
      <c r="I134" s="42">
        <f t="shared" ca="1" si="16"/>
        <v>0</v>
      </c>
      <c r="J134" s="42">
        <f t="shared" ca="1" si="17"/>
        <v>0</v>
      </c>
      <c r="K134" s="43">
        <f t="shared" ca="1" si="18"/>
        <v>0</v>
      </c>
      <c r="L134" s="46"/>
      <c r="Q134" s="36"/>
      <c r="R134" s="45"/>
      <c r="S134" s="45"/>
      <c r="T134" s="45"/>
    </row>
    <row r="135" spans="1:20" s="47" customFormat="1">
      <c r="A135" s="30">
        <v>120</v>
      </c>
      <c r="B135" s="100" t="str">
        <f t="shared" ca="1" si="11"/>
        <v/>
      </c>
      <c r="C135" s="109" t="str">
        <f t="shared" ca="1" si="12"/>
        <v/>
      </c>
      <c r="D135" s="101" t="str">
        <f ca="1">IF(ISERROR(OFFSET('HARGA SATUAN'!$D$6,MATCH(C135,'HARGA SATUAN'!$C$7:$C$1492,0),0)),"",OFFSET('HARGA SATUAN'!$D$6,MATCH(C135,'HARGA SATUAN'!$C$7:$C$1492,0),0))</f>
        <v/>
      </c>
      <c r="E135" s="101">
        <f ca="1">IF(B135="+","Unit",IF(ISERROR(OFFSET('HARGA SATUAN'!$E$6,MATCH(C135,'HARGA SATUAN'!$C$7:$C$1492,0),0)),"",OFFSET('HARGA SATUAN'!$E$6,MATCH(C135,'HARGA SATUAN'!$C$7:$C$1492,0),0)))</f>
        <v>0</v>
      </c>
      <c r="F135" s="101" t="str">
        <f t="shared" ca="1" si="13"/>
        <v/>
      </c>
      <c r="G135" s="41">
        <f ca="1">IF(ISERROR(OFFSET('HARGA SATUAN'!$I$6,MATCH(C135,'HARGA SATUAN'!$C$7:$C$1492,0),0)),"",OFFSET('HARGA SATUAN'!$I$6,MATCH(C135,'HARGA SATUAN'!$C$7:$C$1492,0),0))</f>
        <v>0</v>
      </c>
      <c r="H135" s="42">
        <f t="shared" ca="1" si="15"/>
        <v>0</v>
      </c>
      <c r="I135" s="42">
        <f t="shared" ca="1" si="16"/>
        <v>0</v>
      </c>
      <c r="J135" s="42">
        <f t="shared" ca="1" si="17"/>
        <v>0</v>
      </c>
      <c r="K135" s="43">
        <f t="shared" ca="1" si="18"/>
        <v>0</v>
      </c>
      <c r="L135" s="46"/>
      <c r="Q135" s="36"/>
      <c r="R135" s="45"/>
      <c r="S135" s="45"/>
      <c r="T135" s="45"/>
    </row>
    <row r="136" spans="1:20" s="47" customFormat="1">
      <c r="A136" s="30">
        <v>121</v>
      </c>
      <c r="B136" s="100" t="str">
        <f t="shared" ca="1" si="11"/>
        <v/>
      </c>
      <c r="C136" s="109" t="str">
        <f t="shared" ca="1" si="12"/>
        <v/>
      </c>
      <c r="D136" s="101" t="str">
        <f ca="1">IF(ISERROR(OFFSET('HARGA SATUAN'!$D$6,MATCH(C136,'HARGA SATUAN'!$C$7:$C$1492,0),0)),"",OFFSET('HARGA SATUAN'!$D$6,MATCH(C136,'HARGA SATUAN'!$C$7:$C$1492,0),0))</f>
        <v/>
      </c>
      <c r="E136" s="101">
        <f ca="1">IF(B136="+","Unit",IF(ISERROR(OFFSET('HARGA SATUAN'!$E$6,MATCH(C136,'HARGA SATUAN'!$C$7:$C$1492,0),0)),"",OFFSET('HARGA SATUAN'!$E$6,MATCH(C136,'HARGA SATUAN'!$C$7:$C$1492,0),0)))</f>
        <v>0</v>
      </c>
      <c r="F136" s="101" t="str">
        <f t="shared" ca="1" si="13"/>
        <v/>
      </c>
      <c r="G136" s="41">
        <f ca="1">IF(ISERROR(OFFSET('HARGA SATUAN'!$I$6,MATCH(C136,'HARGA SATUAN'!$C$7:$C$1492,0),0)),"",OFFSET('HARGA SATUAN'!$I$6,MATCH(C136,'HARGA SATUAN'!$C$7:$C$1492,0),0))</f>
        <v>0</v>
      </c>
      <c r="H136" s="42">
        <f t="shared" ca="1" si="15"/>
        <v>0</v>
      </c>
      <c r="I136" s="42">
        <f t="shared" ca="1" si="16"/>
        <v>0</v>
      </c>
      <c r="J136" s="42">
        <f t="shared" ca="1" si="17"/>
        <v>0</v>
      </c>
      <c r="K136" s="43">
        <f t="shared" ca="1" si="18"/>
        <v>0</v>
      </c>
      <c r="L136" s="46"/>
      <c r="Q136" s="36"/>
      <c r="R136" s="45"/>
      <c r="S136" s="45"/>
      <c r="T136" s="45"/>
    </row>
    <row r="137" spans="1:20" s="47" customFormat="1">
      <c r="A137" s="30">
        <v>122</v>
      </c>
      <c r="B137" s="100" t="str">
        <f t="shared" ca="1" si="11"/>
        <v/>
      </c>
      <c r="C137" s="109" t="str">
        <f t="shared" ca="1" si="12"/>
        <v/>
      </c>
      <c r="D137" s="101" t="str">
        <f ca="1">IF(ISERROR(OFFSET('HARGA SATUAN'!$D$6,MATCH(C137,'HARGA SATUAN'!$C$7:$C$1492,0),0)),"",OFFSET('HARGA SATUAN'!$D$6,MATCH(C137,'HARGA SATUAN'!$C$7:$C$1492,0),0))</f>
        <v/>
      </c>
      <c r="E137" s="101">
        <f ca="1">IF(B137="+","Unit",IF(ISERROR(OFFSET('HARGA SATUAN'!$E$6,MATCH(C137,'HARGA SATUAN'!$C$7:$C$1492,0),0)),"",OFFSET('HARGA SATUAN'!$E$6,MATCH(C137,'HARGA SATUAN'!$C$7:$C$1492,0),0)))</f>
        <v>0</v>
      </c>
      <c r="F137" s="101" t="str">
        <f t="shared" ca="1" si="13"/>
        <v/>
      </c>
      <c r="G137" s="41">
        <f ca="1">IF(ISERROR(OFFSET('HARGA SATUAN'!$I$6,MATCH(C137,'HARGA SATUAN'!$C$7:$C$1492,0),0)),"",OFFSET('HARGA SATUAN'!$I$6,MATCH(C137,'HARGA SATUAN'!$C$7:$C$1492,0),0))</f>
        <v>0</v>
      </c>
      <c r="H137" s="42">
        <f t="shared" ca="1" si="15"/>
        <v>0</v>
      </c>
      <c r="I137" s="42">
        <f t="shared" ca="1" si="16"/>
        <v>0</v>
      </c>
      <c r="J137" s="42">
        <f t="shared" ca="1" si="17"/>
        <v>0</v>
      </c>
      <c r="K137" s="43">
        <f t="shared" ca="1" si="18"/>
        <v>0</v>
      </c>
      <c r="L137" s="46"/>
      <c r="Q137" s="36"/>
      <c r="R137" s="45"/>
      <c r="S137" s="45"/>
      <c r="T137" s="45"/>
    </row>
    <row r="138" spans="1:20" s="47" customFormat="1">
      <c r="A138" s="30">
        <v>123</v>
      </c>
      <c r="B138" s="100" t="str">
        <f t="shared" ca="1" si="11"/>
        <v/>
      </c>
      <c r="C138" s="109" t="str">
        <f t="shared" ca="1" si="12"/>
        <v/>
      </c>
      <c r="D138" s="101" t="str">
        <f ca="1">IF(ISERROR(OFFSET('HARGA SATUAN'!$D$6,MATCH(C138,'HARGA SATUAN'!$C$7:$C$1492,0),0)),"",OFFSET('HARGA SATUAN'!$D$6,MATCH(C138,'HARGA SATUAN'!$C$7:$C$1492,0),0))</f>
        <v/>
      </c>
      <c r="E138" s="101">
        <f ca="1">IF(B138="+","Unit",IF(ISERROR(OFFSET('HARGA SATUAN'!$E$6,MATCH(C138,'HARGA SATUAN'!$C$7:$C$1492,0),0)),"",OFFSET('HARGA SATUAN'!$E$6,MATCH(C138,'HARGA SATUAN'!$C$7:$C$1492,0),0)))</f>
        <v>0</v>
      </c>
      <c r="F138" s="101" t="str">
        <f t="shared" ca="1" si="13"/>
        <v/>
      </c>
      <c r="G138" s="41">
        <f ca="1">IF(ISERROR(OFFSET('HARGA SATUAN'!$I$6,MATCH(C138,'HARGA SATUAN'!$C$7:$C$1492,0),0)),"",OFFSET('HARGA SATUAN'!$I$6,MATCH(C138,'HARGA SATUAN'!$C$7:$C$1492,0),0))</f>
        <v>0</v>
      </c>
      <c r="H138" s="42">
        <f t="shared" ca="1" si="15"/>
        <v>0</v>
      </c>
      <c r="I138" s="42">
        <f t="shared" ca="1" si="16"/>
        <v>0</v>
      </c>
      <c r="J138" s="42">
        <f t="shared" ca="1" si="17"/>
        <v>0</v>
      </c>
      <c r="K138" s="43">
        <f t="shared" ca="1" si="18"/>
        <v>0</v>
      </c>
      <c r="L138" s="46"/>
      <c r="Q138" s="36"/>
      <c r="R138" s="45"/>
      <c r="S138" s="45"/>
      <c r="T138" s="45"/>
    </row>
    <row r="139" spans="1:20" s="47" customFormat="1">
      <c r="A139" s="30">
        <v>124</v>
      </c>
      <c r="B139" s="100" t="str">
        <f t="shared" ca="1" si="11"/>
        <v/>
      </c>
      <c r="C139" s="109" t="str">
        <f t="shared" ca="1" si="12"/>
        <v/>
      </c>
      <c r="D139" s="101" t="str">
        <f ca="1">IF(ISERROR(OFFSET('HARGA SATUAN'!$D$6,MATCH(C139,'HARGA SATUAN'!$C$7:$C$1492,0),0)),"",OFFSET('HARGA SATUAN'!$D$6,MATCH(C139,'HARGA SATUAN'!$C$7:$C$1492,0),0))</f>
        <v/>
      </c>
      <c r="E139" s="101">
        <f ca="1">IF(B139="+","Unit",IF(ISERROR(OFFSET('HARGA SATUAN'!$E$6,MATCH(C139,'HARGA SATUAN'!$C$7:$C$1492,0),0)),"",OFFSET('HARGA SATUAN'!$E$6,MATCH(C139,'HARGA SATUAN'!$C$7:$C$1492,0),0)))</f>
        <v>0</v>
      </c>
      <c r="F139" s="101" t="str">
        <f t="shared" ca="1" si="13"/>
        <v/>
      </c>
      <c r="G139" s="41">
        <f ca="1">IF(ISERROR(OFFSET('HARGA SATUAN'!$I$6,MATCH(C139,'HARGA SATUAN'!$C$7:$C$1492,0),0)),"",OFFSET('HARGA SATUAN'!$I$6,MATCH(C139,'HARGA SATUAN'!$C$7:$C$1492,0),0))</f>
        <v>0</v>
      </c>
      <c r="H139" s="42">
        <f t="shared" ca="1" si="15"/>
        <v>0</v>
      </c>
      <c r="I139" s="42">
        <f t="shared" ca="1" si="16"/>
        <v>0</v>
      </c>
      <c r="J139" s="42">
        <f t="shared" ca="1" si="17"/>
        <v>0</v>
      </c>
      <c r="K139" s="43">
        <f t="shared" ca="1" si="18"/>
        <v>0</v>
      </c>
      <c r="L139" s="46"/>
      <c r="Q139" s="36"/>
      <c r="R139" s="45"/>
      <c r="S139" s="45"/>
      <c r="T139" s="45"/>
    </row>
    <row r="140" spans="1:20" s="47" customFormat="1">
      <c r="A140" s="30">
        <v>125</v>
      </c>
      <c r="B140" s="100" t="str">
        <f t="shared" ca="1" si="11"/>
        <v/>
      </c>
      <c r="C140" s="109" t="str">
        <f t="shared" ca="1" si="12"/>
        <v/>
      </c>
      <c r="D140" s="101" t="str">
        <f ca="1">IF(ISERROR(OFFSET('HARGA SATUAN'!$D$6,MATCH(C140,'HARGA SATUAN'!$C$7:$C$1492,0),0)),"",OFFSET('HARGA SATUAN'!$D$6,MATCH(C140,'HARGA SATUAN'!$C$7:$C$1492,0),0))</f>
        <v/>
      </c>
      <c r="E140" s="101">
        <f ca="1">IF(B140="+","Unit",IF(ISERROR(OFFSET('HARGA SATUAN'!$E$6,MATCH(C140,'HARGA SATUAN'!$C$7:$C$1492,0),0)),"",OFFSET('HARGA SATUAN'!$E$6,MATCH(C140,'HARGA SATUAN'!$C$7:$C$1492,0),0)))</f>
        <v>0</v>
      </c>
      <c r="F140" s="101" t="str">
        <f t="shared" ca="1" si="13"/>
        <v/>
      </c>
      <c r="G140" s="41">
        <f ca="1">IF(ISERROR(OFFSET('HARGA SATUAN'!$I$6,MATCH(C140,'HARGA SATUAN'!$C$7:$C$1492,0),0)),"",OFFSET('HARGA SATUAN'!$I$6,MATCH(C140,'HARGA SATUAN'!$C$7:$C$1492,0),0))</f>
        <v>0</v>
      </c>
      <c r="H140" s="42">
        <f t="shared" ca="1" si="15"/>
        <v>0</v>
      </c>
      <c r="I140" s="42">
        <f t="shared" ca="1" si="16"/>
        <v>0</v>
      </c>
      <c r="J140" s="42">
        <f t="shared" ca="1" si="17"/>
        <v>0</v>
      </c>
      <c r="K140" s="43">
        <f t="shared" ca="1" si="18"/>
        <v>0</v>
      </c>
      <c r="L140" s="46"/>
      <c r="Q140" s="36"/>
      <c r="R140" s="45"/>
      <c r="S140" s="45"/>
      <c r="T140" s="45"/>
    </row>
    <row r="141" spans="1:20" s="47" customFormat="1">
      <c r="A141" s="30">
        <v>126</v>
      </c>
      <c r="B141" s="100" t="str">
        <f t="shared" ca="1" si="11"/>
        <v/>
      </c>
      <c r="C141" s="109" t="str">
        <f t="shared" ca="1" si="12"/>
        <v/>
      </c>
      <c r="D141" s="101" t="str">
        <f ca="1">IF(ISERROR(OFFSET('HARGA SATUAN'!$D$6,MATCH(C141,'HARGA SATUAN'!$C$7:$C$1492,0),0)),"",OFFSET('HARGA SATUAN'!$D$6,MATCH(C141,'HARGA SATUAN'!$C$7:$C$1492,0),0))</f>
        <v/>
      </c>
      <c r="E141" s="101">
        <f ca="1">IF(B141="+","Unit",IF(ISERROR(OFFSET('HARGA SATUAN'!$E$6,MATCH(C141,'HARGA SATUAN'!$C$7:$C$1492,0),0)),"",OFFSET('HARGA SATUAN'!$E$6,MATCH(C141,'HARGA SATUAN'!$C$7:$C$1492,0),0)))</f>
        <v>0</v>
      </c>
      <c r="F141" s="101" t="str">
        <f t="shared" ca="1" si="13"/>
        <v/>
      </c>
      <c r="G141" s="41">
        <f ca="1">IF(ISERROR(OFFSET('HARGA SATUAN'!$I$6,MATCH(C141,'HARGA SATUAN'!$C$7:$C$1492,0),0)),"",OFFSET('HARGA SATUAN'!$I$6,MATCH(C141,'HARGA SATUAN'!$C$7:$C$1492,0),0))</f>
        <v>0</v>
      </c>
      <c r="H141" s="42">
        <f t="shared" ca="1" si="15"/>
        <v>0</v>
      </c>
      <c r="I141" s="42">
        <f t="shared" ca="1" si="16"/>
        <v>0</v>
      </c>
      <c r="J141" s="42">
        <f t="shared" ca="1" si="17"/>
        <v>0</v>
      </c>
      <c r="K141" s="43">
        <f t="shared" ca="1" si="18"/>
        <v>0</v>
      </c>
      <c r="L141" s="46"/>
      <c r="Q141" s="36"/>
      <c r="R141" s="45"/>
      <c r="S141" s="45"/>
      <c r="T141" s="45"/>
    </row>
    <row r="142" spans="1:20" s="47" customFormat="1">
      <c r="A142" s="30">
        <v>127</v>
      </c>
      <c r="B142" s="100" t="str">
        <f t="shared" ca="1" si="11"/>
        <v/>
      </c>
      <c r="C142" s="109" t="str">
        <f t="shared" ca="1" si="12"/>
        <v/>
      </c>
      <c r="D142" s="101" t="str">
        <f ca="1">IF(ISERROR(OFFSET('HARGA SATUAN'!$D$6,MATCH(C142,'HARGA SATUAN'!$C$7:$C$1492,0),0)),"",OFFSET('HARGA SATUAN'!$D$6,MATCH(C142,'HARGA SATUAN'!$C$7:$C$1492,0),0))</f>
        <v/>
      </c>
      <c r="E142" s="101">
        <f ca="1">IF(B142="+","Unit",IF(ISERROR(OFFSET('HARGA SATUAN'!$E$6,MATCH(C142,'HARGA SATUAN'!$C$7:$C$1492,0),0)),"",OFFSET('HARGA SATUAN'!$E$6,MATCH(C142,'HARGA SATUAN'!$C$7:$C$1492,0),0)))</f>
        <v>0</v>
      </c>
      <c r="F142" s="101" t="str">
        <f t="shared" ca="1" si="13"/>
        <v/>
      </c>
      <c r="G142" s="41">
        <f ca="1">IF(ISERROR(OFFSET('HARGA SATUAN'!$I$6,MATCH(C142,'HARGA SATUAN'!$C$7:$C$1492,0),0)),"",OFFSET('HARGA SATUAN'!$I$6,MATCH(C142,'HARGA SATUAN'!$C$7:$C$1492,0),0))</f>
        <v>0</v>
      </c>
      <c r="H142" s="42">
        <f t="shared" ca="1" si="15"/>
        <v>0</v>
      </c>
      <c r="I142" s="42">
        <f t="shared" ca="1" si="16"/>
        <v>0</v>
      </c>
      <c r="J142" s="42">
        <f t="shared" ca="1" si="17"/>
        <v>0</v>
      </c>
      <c r="K142" s="43">
        <f t="shared" ca="1" si="18"/>
        <v>0</v>
      </c>
      <c r="L142" s="46"/>
      <c r="Q142" s="36"/>
      <c r="R142" s="45"/>
      <c r="S142" s="45"/>
      <c r="T142" s="45"/>
    </row>
    <row r="143" spans="1:20" s="47" customFormat="1">
      <c r="A143" s="30">
        <v>128</v>
      </c>
      <c r="B143" s="100" t="str">
        <f t="shared" ca="1" si="11"/>
        <v/>
      </c>
      <c r="C143" s="109" t="str">
        <f t="shared" ca="1" si="12"/>
        <v/>
      </c>
      <c r="D143" s="101" t="str">
        <f ca="1">IF(ISERROR(OFFSET('HARGA SATUAN'!$D$6,MATCH(C143,'HARGA SATUAN'!$C$7:$C$1492,0),0)),"",OFFSET('HARGA SATUAN'!$D$6,MATCH(C143,'HARGA SATUAN'!$C$7:$C$1492,0),0))</f>
        <v/>
      </c>
      <c r="E143" s="101">
        <f ca="1">IF(B143="+","Unit",IF(ISERROR(OFFSET('HARGA SATUAN'!$E$6,MATCH(C143,'HARGA SATUAN'!$C$7:$C$1492,0),0)),"",OFFSET('HARGA SATUAN'!$E$6,MATCH(C143,'HARGA SATUAN'!$C$7:$C$1492,0),0)))</f>
        <v>0</v>
      </c>
      <c r="F143" s="101" t="str">
        <f t="shared" ca="1" si="13"/>
        <v/>
      </c>
      <c r="G143" s="41">
        <f ca="1">IF(ISERROR(OFFSET('HARGA SATUAN'!$I$6,MATCH(C143,'HARGA SATUAN'!$C$7:$C$1492,0),0)),"",OFFSET('HARGA SATUAN'!$I$6,MATCH(C143,'HARGA SATUAN'!$C$7:$C$1492,0),0))</f>
        <v>0</v>
      </c>
      <c r="H143" s="42">
        <f t="shared" ca="1" si="15"/>
        <v>0</v>
      </c>
      <c r="I143" s="42">
        <f t="shared" ca="1" si="16"/>
        <v>0</v>
      </c>
      <c r="J143" s="42">
        <f t="shared" ca="1" si="17"/>
        <v>0</v>
      </c>
      <c r="K143" s="43">
        <f t="shared" ca="1" si="18"/>
        <v>0</v>
      </c>
      <c r="L143" s="46"/>
      <c r="Q143" s="36"/>
      <c r="R143" s="45"/>
      <c r="S143" s="45"/>
      <c r="T143" s="45"/>
    </row>
    <row r="144" spans="1:20" s="47" customFormat="1">
      <c r="A144" s="30">
        <v>129</v>
      </c>
      <c r="B144" s="100" t="str">
        <f t="shared" ca="1" si="11"/>
        <v/>
      </c>
      <c r="C144" s="109" t="str">
        <f t="shared" ca="1" si="12"/>
        <v/>
      </c>
      <c r="D144" s="101" t="str">
        <f ca="1">IF(ISERROR(OFFSET('HARGA SATUAN'!$D$6,MATCH(C144,'HARGA SATUAN'!$C$7:$C$1492,0),0)),"",OFFSET('HARGA SATUAN'!$D$6,MATCH(C144,'HARGA SATUAN'!$C$7:$C$1492,0),0))</f>
        <v/>
      </c>
      <c r="E144" s="101">
        <f ca="1">IF(B144="+","Unit",IF(ISERROR(OFFSET('HARGA SATUAN'!$E$6,MATCH(C144,'HARGA SATUAN'!$C$7:$C$1492,0),0)),"",OFFSET('HARGA SATUAN'!$E$6,MATCH(C144,'HARGA SATUAN'!$C$7:$C$1492,0),0)))</f>
        <v>0</v>
      </c>
      <c r="F144" s="101" t="str">
        <f t="shared" ca="1" si="13"/>
        <v/>
      </c>
      <c r="G144" s="41">
        <f ca="1">IF(ISERROR(OFFSET('HARGA SATUAN'!$I$6,MATCH(C144,'HARGA SATUAN'!$C$7:$C$1492,0),0)),"",OFFSET('HARGA SATUAN'!$I$6,MATCH(C144,'HARGA SATUAN'!$C$7:$C$1492,0),0))</f>
        <v>0</v>
      </c>
      <c r="H144" s="42">
        <f t="shared" ca="1" si="15"/>
        <v>0</v>
      </c>
      <c r="I144" s="42">
        <f t="shared" ca="1" si="16"/>
        <v>0</v>
      </c>
      <c r="J144" s="42">
        <f t="shared" ca="1" si="17"/>
        <v>0</v>
      </c>
      <c r="K144" s="43">
        <f t="shared" ca="1" si="18"/>
        <v>0</v>
      </c>
      <c r="L144" s="46"/>
      <c r="Q144" s="36"/>
      <c r="R144" s="45"/>
      <c r="S144" s="45"/>
      <c r="T144" s="45"/>
    </row>
    <row r="145" spans="1:20" s="47" customFormat="1">
      <c r="A145" s="30">
        <v>130</v>
      </c>
      <c r="B145" s="100" t="str">
        <f t="shared" ca="1" si="11"/>
        <v/>
      </c>
      <c r="C145" s="109" t="str">
        <f t="shared" ref="C145:C165" ca="1" si="19">IF(ISERROR(OFFSET($C$223,MATCH(A145,$F$224:$F$373,0),0)),"",OFFSET($C$223,MATCH(A145,$F$224:$F$373,0),0))</f>
        <v/>
      </c>
      <c r="D145" s="101" t="str">
        <f ca="1">IF(ISERROR(OFFSET('HARGA SATUAN'!$D$6,MATCH(C145,'HARGA SATUAN'!$C$7:$C$1492,0),0)),"",OFFSET('HARGA SATUAN'!$D$6,MATCH(C145,'HARGA SATUAN'!$C$7:$C$1492,0),0))</f>
        <v/>
      </c>
      <c r="E145" s="101">
        <f ca="1">IF(B145="+","Unit",IF(ISERROR(OFFSET('HARGA SATUAN'!$E$6,MATCH(C145,'HARGA SATUAN'!$C$7:$C$1492,0),0)),"",OFFSET('HARGA SATUAN'!$E$6,MATCH(C145,'HARGA SATUAN'!$C$7:$C$1492,0),0)))</f>
        <v>0</v>
      </c>
      <c r="F145" s="101" t="str">
        <f t="shared" ref="F145:F165" ca="1" si="20">IF(ISERROR(OFFSET($D$223,MATCH(A145,$F$224:$F$373,0),0)),"",OFFSET($D$223,MATCH(A145,$F$224:$F$373,0),0))</f>
        <v/>
      </c>
      <c r="G145" s="41">
        <f ca="1">IF(ISERROR(OFFSET('HARGA SATUAN'!$I$6,MATCH(C145,'HARGA SATUAN'!$C$7:$C$1492,0),0)),"",OFFSET('HARGA SATUAN'!$I$6,MATCH(C145,'HARGA SATUAN'!$C$7:$C$1492,0),0))</f>
        <v>0</v>
      </c>
      <c r="H145" s="42">
        <f t="shared" ca="1" si="15"/>
        <v>0</v>
      </c>
      <c r="I145" s="42">
        <f t="shared" ca="1" si="16"/>
        <v>0</v>
      </c>
      <c r="J145" s="42">
        <f t="shared" ca="1" si="17"/>
        <v>0</v>
      </c>
      <c r="K145" s="43">
        <f t="shared" ca="1" si="18"/>
        <v>0</v>
      </c>
      <c r="L145" s="46"/>
      <c r="Q145" s="36"/>
      <c r="R145" s="45"/>
      <c r="S145" s="45"/>
      <c r="T145" s="45"/>
    </row>
    <row r="146" spans="1:20" s="47" customFormat="1">
      <c r="A146" s="30">
        <v>131</v>
      </c>
      <c r="B146" s="100" t="str">
        <f t="shared" ca="1" si="11"/>
        <v/>
      </c>
      <c r="C146" s="109" t="str">
        <f t="shared" ca="1" si="19"/>
        <v/>
      </c>
      <c r="D146" s="101" t="str">
        <f ca="1">IF(ISERROR(OFFSET('HARGA SATUAN'!$D$6,MATCH(C146,'HARGA SATUAN'!$C$7:$C$1492,0),0)),"",OFFSET('HARGA SATUAN'!$D$6,MATCH(C146,'HARGA SATUAN'!$C$7:$C$1492,0),0))</f>
        <v/>
      </c>
      <c r="E146" s="101">
        <f ca="1">IF(B146="+","Unit",IF(ISERROR(OFFSET('HARGA SATUAN'!$E$6,MATCH(C146,'HARGA SATUAN'!$C$7:$C$1492,0),0)),"",OFFSET('HARGA SATUAN'!$E$6,MATCH(C146,'HARGA SATUAN'!$C$7:$C$1492,0),0)))</f>
        <v>0</v>
      </c>
      <c r="F146" s="101" t="str">
        <f t="shared" ca="1" si="20"/>
        <v/>
      </c>
      <c r="G146" s="41">
        <f ca="1">IF(ISERROR(OFFSET('HARGA SATUAN'!$I$6,MATCH(C146,'HARGA SATUAN'!$C$7:$C$1492,0),0)),"",OFFSET('HARGA SATUAN'!$I$6,MATCH(C146,'HARGA SATUAN'!$C$7:$C$1492,0),0))</f>
        <v>0</v>
      </c>
      <c r="H146" s="42">
        <f t="shared" ca="1" si="15"/>
        <v>0</v>
      </c>
      <c r="I146" s="42">
        <f t="shared" ca="1" si="16"/>
        <v>0</v>
      </c>
      <c r="J146" s="42">
        <f t="shared" ca="1" si="17"/>
        <v>0</v>
      </c>
      <c r="K146" s="43">
        <f t="shared" ca="1" si="18"/>
        <v>0</v>
      </c>
      <c r="L146" s="46"/>
      <c r="Q146" s="36"/>
      <c r="R146" s="45"/>
      <c r="S146" s="45"/>
      <c r="T146" s="45"/>
    </row>
    <row r="147" spans="1:20" s="47" customFormat="1">
      <c r="A147" s="30">
        <v>132</v>
      </c>
      <c r="B147" s="100" t="str">
        <f t="shared" ca="1" si="11"/>
        <v/>
      </c>
      <c r="C147" s="109" t="str">
        <f t="shared" ca="1" si="19"/>
        <v/>
      </c>
      <c r="D147" s="101" t="str">
        <f ca="1">IF(ISERROR(OFFSET('HARGA SATUAN'!$D$6,MATCH(C147,'HARGA SATUAN'!$C$7:$C$1492,0),0)),"",OFFSET('HARGA SATUAN'!$D$6,MATCH(C147,'HARGA SATUAN'!$C$7:$C$1492,0),0))</f>
        <v/>
      </c>
      <c r="E147" s="101">
        <f ca="1">IF(B147="+","Unit",IF(ISERROR(OFFSET('HARGA SATUAN'!$E$6,MATCH(C147,'HARGA SATUAN'!$C$7:$C$1492,0),0)),"",OFFSET('HARGA SATUAN'!$E$6,MATCH(C147,'HARGA SATUAN'!$C$7:$C$1492,0),0)))</f>
        <v>0</v>
      </c>
      <c r="F147" s="101" t="str">
        <f t="shared" ca="1" si="20"/>
        <v/>
      </c>
      <c r="G147" s="41">
        <f ca="1">IF(ISERROR(OFFSET('HARGA SATUAN'!$I$6,MATCH(C147,'HARGA SATUAN'!$C$7:$C$1492,0),0)),"",OFFSET('HARGA SATUAN'!$I$6,MATCH(C147,'HARGA SATUAN'!$C$7:$C$1492,0),0))</f>
        <v>0</v>
      </c>
      <c r="H147" s="42">
        <f t="shared" ca="1" si="15"/>
        <v>0</v>
      </c>
      <c r="I147" s="42">
        <f t="shared" ca="1" si="16"/>
        <v>0</v>
      </c>
      <c r="J147" s="42">
        <f t="shared" ca="1" si="17"/>
        <v>0</v>
      </c>
      <c r="K147" s="43">
        <f t="shared" ca="1" si="18"/>
        <v>0</v>
      </c>
      <c r="L147" s="46"/>
      <c r="Q147" s="36"/>
      <c r="R147" s="45"/>
      <c r="S147" s="45"/>
      <c r="T147" s="45"/>
    </row>
    <row r="148" spans="1:20" s="47" customFormat="1">
      <c r="A148" s="30">
        <v>133</v>
      </c>
      <c r="B148" s="100" t="str">
        <f t="shared" ca="1" si="11"/>
        <v/>
      </c>
      <c r="C148" s="109" t="str">
        <f t="shared" ca="1" si="19"/>
        <v/>
      </c>
      <c r="D148" s="101" t="str">
        <f ca="1">IF(ISERROR(OFFSET('HARGA SATUAN'!$D$6,MATCH(C148,'HARGA SATUAN'!$C$7:$C$1492,0),0)),"",OFFSET('HARGA SATUAN'!$D$6,MATCH(C148,'HARGA SATUAN'!$C$7:$C$1492,0),0))</f>
        <v/>
      </c>
      <c r="E148" s="101">
        <f ca="1">IF(B148="+","Unit",IF(ISERROR(OFFSET('HARGA SATUAN'!$E$6,MATCH(C148,'HARGA SATUAN'!$C$7:$C$1492,0),0)),"",OFFSET('HARGA SATUAN'!$E$6,MATCH(C148,'HARGA SATUAN'!$C$7:$C$1492,0),0)))</f>
        <v>0</v>
      </c>
      <c r="F148" s="101" t="str">
        <f t="shared" ca="1" si="20"/>
        <v/>
      </c>
      <c r="G148" s="41">
        <f ca="1">IF(ISERROR(OFFSET('HARGA SATUAN'!$I$6,MATCH(C148,'HARGA SATUAN'!$C$7:$C$1492,0),0)),"",OFFSET('HARGA SATUAN'!$I$6,MATCH(C148,'HARGA SATUAN'!$C$7:$C$1492,0),0))</f>
        <v>0</v>
      </c>
      <c r="H148" s="42">
        <f t="shared" ca="1" si="15"/>
        <v>0</v>
      </c>
      <c r="I148" s="42">
        <f t="shared" ca="1" si="16"/>
        <v>0</v>
      </c>
      <c r="J148" s="42">
        <f t="shared" ca="1" si="17"/>
        <v>0</v>
      </c>
      <c r="K148" s="43">
        <f t="shared" ca="1" si="18"/>
        <v>0</v>
      </c>
      <c r="L148" s="46"/>
      <c r="Q148" s="36"/>
      <c r="R148" s="45"/>
      <c r="S148" s="45"/>
      <c r="T148" s="45"/>
    </row>
    <row r="149" spans="1:20" s="47" customFormat="1">
      <c r="A149" s="30">
        <v>134</v>
      </c>
      <c r="B149" s="100" t="str">
        <f t="shared" ca="1" si="11"/>
        <v/>
      </c>
      <c r="C149" s="109" t="str">
        <f t="shared" ca="1" si="19"/>
        <v/>
      </c>
      <c r="D149" s="101" t="str">
        <f ca="1">IF(ISERROR(OFFSET('HARGA SATUAN'!$D$6,MATCH(C149,'HARGA SATUAN'!$C$7:$C$1492,0),0)),"",OFFSET('HARGA SATUAN'!$D$6,MATCH(C149,'HARGA SATUAN'!$C$7:$C$1492,0),0))</f>
        <v/>
      </c>
      <c r="E149" s="101">
        <f ca="1">IF(B149="+","Unit",IF(ISERROR(OFFSET('HARGA SATUAN'!$E$6,MATCH(C149,'HARGA SATUAN'!$C$7:$C$1492,0),0)),"",OFFSET('HARGA SATUAN'!$E$6,MATCH(C149,'HARGA SATUAN'!$C$7:$C$1492,0),0)))</f>
        <v>0</v>
      </c>
      <c r="F149" s="101" t="str">
        <f t="shared" ca="1" si="20"/>
        <v/>
      </c>
      <c r="G149" s="41">
        <f ca="1">IF(ISERROR(OFFSET('HARGA SATUAN'!$I$6,MATCH(C149,'HARGA SATUAN'!$C$7:$C$1492,0),0)),"",OFFSET('HARGA SATUAN'!$I$6,MATCH(C149,'HARGA SATUAN'!$C$7:$C$1492,0),0))</f>
        <v>0</v>
      </c>
      <c r="H149" s="42">
        <f t="shared" ca="1" si="15"/>
        <v>0</v>
      </c>
      <c r="I149" s="42">
        <f t="shared" ca="1" si="16"/>
        <v>0</v>
      </c>
      <c r="J149" s="42">
        <f t="shared" ca="1" si="17"/>
        <v>0</v>
      </c>
      <c r="K149" s="43">
        <f t="shared" ca="1" si="18"/>
        <v>0</v>
      </c>
      <c r="L149" s="46"/>
      <c r="Q149" s="36"/>
      <c r="R149" s="45"/>
      <c r="S149" s="45"/>
      <c r="T149" s="45"/>
    </row>
    <row r="150" spans="1:20" s="47" customFormat="1">
      <c r="A150" s="30">
        <v>135</v>
      </c>
      <c r="B150" s="100" t="str">
        <f t="shared" ca="1" si="11"/>
        <v/>
      </c>
      <c r="C150" s="109" t="str">
        <f t="shared" ca="1" si="19"/>
        <v/>
      </c>
      <c r="D150" s="101" t="str">
        <f ca="1">IF(ISERROR(OFFSET('HARGA SATUAN'!$D$6,MATCH(C150,'HARGA SATUAN'!$C$7:$C$1492,0),0)),"",OFFSET('HARGA SATUAN'!$D$6,MATCH(C150,'HARGA SATUAN'!$C$7:$C$1492,0),0))</f>
        <v/>
      </c>
      <c r="E150" s="101">
        <f ca="1">IF(B150="+","Unit",IF(ISERROR(OFFSET('HARGA SATUAN'!$E$6,MATCH(C150,'HARGA SATUAN'!$C$7:$C$1492,0),0)),"",OFFSET('HARGA SATUAN'!$E$6,MATCH(C150,'HARGA SATUAN'!$C$7:$C$1492,0),0)))</f>
        <v>0</v>
      </c>
      <c r="F150" s="101" t="str">
        <f t="shared" ca="1" si="20"/>
        <v/>
      </c>
      <c r="G150" s="41">
        <f ca="1">IF(ISERROR(OFFSET('HARGA SATUAN'!$I$6,MATCH(C150,'HARGA SATUAN'!$C$7:$C$1492,0),0)),"",OFFSET('HARGA SATUAN'!$I$6,MATCH(C150,'HARGA SATUAN'!$C$7:$C$1492,0),0))</f>
        <v>0</v>
      </c>
      <c r="H150" s="42">
        <f t="shared" ca="1" si="15"/>
        <v>0</v>
      </c>
      <c r="I150" s="42">
        <f t="shared" ca="1" si="16"/>
        <v>0</v>
      </c>
      <c r="J150" s="42">
        <f t="shared" ca="1" si="17"/>
        <v>0</v>
      </c>
      <c r="K150" s="43">
        <f t="shared" ca="1" si="18"/>
        <v>0</v>
      </c>
      <c r="L150" s="46"/>
      <c r="Q150" s="36"/>
      <c r="R150" s="45"/>
      <c r="S150" s="45"/>
      <c r="T150" s="45"/>
    </row>
    <row r="151" spans="1:20" s="47" customFormat="1">
      <c r="A151" s="30">
        <v>136</v>
      </c>
      <c r="B151" s="100" t="str">
        <f t="shared" ca="1" si="11"/>
        <v/>
      </c>
      <c r="C151" s="109" t="str">
        <f t="shared" ca="1" si="19"/>
        <v/>
      </c>
      <c r="D151" s="101" t="str">
        <f ca="1">IF(ISERROR(OFFSET('HARGA SATUAN'!$D$6,MATCH(C151,'HARGA SATUAN'!$C$7:$C$1492,0),0)),"",OFFSET('HARGA SATUAN'!$D$6,MATCH(C151,'HARGA SATUAN'!$C$7:$C$1492,0),0))</f>
        <v/>
      </c>
      <c r="E151" s="101">
        <f ca="1">IF(B151="+","Unit",IF(ISERROR(OFFSET('HARGA SATUAN'!$E$6,MATCH(C151,'HARGA SATUAN'!$C$7:$C$1492,0),0)),"",OFFSET('HARGA SATUAN'!$E$6,MATCH(C151,'HARGA SATUAN'!$C$7:$C$1492,0),0)))</f>
        <v>0</v>
      </c>
      <c r="F151" s="101" t="str">
        <f t="shared" ca="1" si="20"/>
        <v/>
      </c>
      <c r="G151" s="41">
        <f ca="1">IF(ISERROR(OFFSET('HARGA SATUAN'!$I$6,MATCH(C151,'HARGA SATUAN'!$C$7:$C$1492,0),0)),"",OFFSET('HARGA SATUAN'!$I$6,MATCH(C151,'HARGA SATUAN'!$C$7:$C$1492,0),0))</f>
        <v>0</v>
      </c>
      <c r="H151" s="42">
        <f t="shared" ca="1" si="15"/>
        <v>0</v>
      </c>
      <c r="I151" s="42">
        <f t="shared" ca="1" si="16"/>
        <v>0</v>
      </c>
      <c r="J151" s="42">
        <f t="shared" ca="1" si="17"/>
        <v>0</v>
      </c>
      <c r="K151" s="43">
        <f t="shared" ca="1" si="18"/>
        <v>0</v>
      </c>
      <c r="L151" s="46"/>
      <c r="Q151" s="36"/>
      <c r="R151" s="45"/>
      <c r="S151" s="45"/>
      <c r="T151" s="45"/>
    </row>
    <row r="152" spans="1:20" s="47" customFormat="1">
      <c r="A152" s="30">
        <v>137</v>
      </c>
      <c r="B152" s="100" t="str">
        <f t="shared" ca="1" si="11"/>
        <v/>
      </c>
      <c r="C152" s="109" t="str">
        <f t="shared" ca="1" si="19"/>
        <v/>
      </c>
      <c r="D152" s="101" t="str">
        <f ca="1">IF(ISERROR(OFFSET('HARGA SATUAN'!$D$6,MATCH(C152,'HARGA SATUAN'!$C$7:$C$1492,0),0)),"",OFFSET('HARGA SATUAN'!$D$6,MATCH(C152,'HARGA SATUAN'!$C$7:$C$1492,0),0))</f>
        <v/>
      </c>
      <c r="E152" s="101">
        <f ca="1">IF(B152="+","Unit",IF(ISERROR(OFFSET('HARGA SATUAN'!$E$6,MATCH(C152,'HARGA SATUAN'!$C$7:$C$1492,0),0)),"",OFFSET('HARGA SATUAN'!$E$6,MATCH(C152,'HARGA SATUAN'!$C$7:$C$1492,0),0)))</f>
        <v>0</v>
      </c>
      <c r="F152" s="101" t="str">
        <f t="shared" ca="1" si="20"/>
        <v/>
      </c>
      <c r="G152" s="41">
        <f ca="1">IF(ISERROR(OFFSET('HARGA SATUAN'!$I$6,MATCH(C152,'HARGA SATUAN'!$C$7:$C$1492,0),0)),"",OFFSET('HARGA SATUAN'!$I$6,MATCH(C152,'HARGA SATUAN'!$C$7:$C$1492,0),0))</f>
        <v>0</v>
      </c>
      <c r="H152" s="42">
        <f t="shared" ca="1" si="15"/>
        <v>0</v>
      </c>
      <c r="I152" s="42">
        <f t="shared" ca="1" si="16"/>
        <v>0</v>
      </c>
      <c r="J152" s="42">
        <f t="shared" ca="1" si="17"/>
        <v>0</v>
      </c>
      <c r="K152" s="43">
        <f t="shared" ca="1" si="18"/>
        <v>0</v>
      </c>
      <c r="L152" s="46"/>
      <c r="Q152" s="36"/>
      <c r="R152" s="45"/>
      <c r="S152" s="45"/>
      <c r="T152" s="45"/>
    </row>
    <row r="153" spans="1:20" s="47" customFormat="1">
      <c r="A153" s="30">
        <v>138</v>
      </c>
      <c r="B153" s="100" t="str">
        <f t="shared" ca="1" si="11"/>
        <v/>
      </c>
      <c r="C153" s="109" t="str">
        <f t="shared" ca="1" si="19"/>
        <v/>
      </c>
      <c r="D153" s="101" t="str">
        <f ca="1">IF(ISERROR(OFFSET('HARGA SATUAN'!$D$6,MATCH(C153,'HARGA SATUAN'!$C$7:$C$1492,0),0)),"",OFFSET('HARGA SATUAN'!$D$6,MATCH(C153,'HARGA SATUAN'!$C$7:$C$1492,0),0))</f>
        <v/>
      </c>
      <c r="E153" s="101">
        <f ca="1">IF(B153="+","Unit",IF(ISERROR(OFFSET('HARGA SATUAN'!$E$6,MATCH(C153,'HARGA SATUAN'!$C$7:$C$1492,0),0)),"",OFFSET('HARGA SATUAN'!$E$6,MATCH(C153,'HARGA SATUAN'!$C$7:$C$1492,0),0)))</f>
        <v>0</v>
      </c>
      <c r="F153" s="101" t="str">
        <f t="shared" ca="1" si="20"/>
        <v/>
      </c>
      <c r="G153" s="41">
        <f ca="1">IF(ISERROR(OFFSET('HARGA SATUAN'!$I$6,MATCH(C153,'HARGA SATUAN'!$C$7:$C$1492,0),0)),"",OFFSET('HARGA SATUAN'!$I$6,MATCH(C153,'HARGA SATUAN'!$C$7:$C$1492,0),0))</f>
        <v>0</v>
      </c>
      <c r="H153" s="42">
        <f t="shared" ca="1" si="15"/>
        <v>0</v>
      </c>
      <c r="I153" s="42">
        <f t="shared" ca="1" si="16"/>
        <v>0</v>
      </c>
      <c r="J153" s="42">
        <f t="shared" ca="1" si="17"/>
        <v>0</v>
      </c>
      <c r="K153" s="43">
        <f t="shared" ca="1" si="18"/>
        <v>0</v>
      </c>
      <c r="L153" s="46"/>
      <c r="Q153" s="36"/>
      <c r="R153" s="45"/>
      <c r="S153" s="45"/>
      <c r="T153" s="45"/>
    </row>
    <row r="154" spans="1:20" s="47" customFormat="1">
      <c r="A154" s="30">
        <v>139</v>
      </c>
      <c r="B154" s="100" t="str">
        <f t="shared" ca="1" si="11"/>
        <v/>
      </c>
      <c r="C154" s="109" t="str">
        <f t="shared" ca="1" si="19"/>
        <v/>
      </c>
      <c r="D154" s="101" t="str">
        <f ca="1">IF(ISERROR(OFFSET('HARGA SATUAN'!$D$6,MATCH(C154,'HARGA SATUAN'!$C$7:$C$1492,0),0)),"",OFFSET('HARGA SATUAN'!$D$6,MATCH(C154,'HARGA SATUAN'!$C$7:$C$1492,0),0))</f>
        <v/>
      </c>
      <c r="E154" s="101">
        <f ca="1">IF(B154="+","Unit",IF(ISERROR(OFFSET('HARGA SATUAN'!$E$6,MATCH(C154,'HARGA SATUAN'!$C$7:$C$1492,0),0)),"",OFFSET('HARGA SATUAN'!$E$6,MATCH(C154,'HARGA SATUAN'!$C$7:$C$1492,0),0)))</f>
        <v>0</v>
      </c>
      <c r="F154" s="101" t="str">
        <f t="shared" ca="1" si="20"/>
        <v/>
      </c>
      <c r="G154" s="41">
        <f ca="1">IF(ISERROR(OFFSET('HARGA SATUAN'!$I$6,MATCH(C154,'HARGA SATUAN'!$C$7:$C$1492,0),0)),"",OFFSET('HARGA SATUAN'!$I$6,MATCH(C154,'HARGA SATUAN'!$C$7:$C$1492,0),0))</f>
        <v>0</v>
      </c>
      <c r="H154" s="42">
        <f t="shared" ca="1" si="15"/>
        <v>0</v>
      </c>
      <c r="I154" s="42">
        <f t="shared" ca="1" si="16"/>
        <v>0</v>
      </c>
      <c r="J154" s="42">
        <f t="shared" ca="1" si="17"/>
        <v>0</v>
      </c>
      <c r="K154" s="43">
        <f t="shared" ca="1" si="18"/>
        <v>0</v>
      </c>
      <c r="L154" s="46"/>
      <c r="Q154" s="36"/>
      <c r="R154" s="45"/>
      <c r="S154" s="45"/>
      <c r="T154" s="45"/>
    </row>
    <row r="155" spans="1:20" s="47" customFormat="1">
      <c r="A155" s="30">
        <v>140</v>
      </c>
      <c r="B155" s="100" t="str">
        <f t="shared" ca="1" si="11"/>
        <v/>
      </c>
      <c r="C155" s="109" t="str">
        <f t="shared" ca="1" si="19"/>
        <v/>
      </c>
      <c r="D155" s="101" t="str">
        <f ca="1">IF(ISERROR(OFFSET('HARGA SATUAN'!$D$6,MATCH(C155,'HARGA SATUAN'!$C$7:$C$1492,0),0)),"",OFFSET('HARGA SATUAN'!$D$6,MATCH(C155,'HARGA SATUAN'!$C$7:$C$1492,0),0))</f>
        <v/>
      </c>
      <c r="E155" s="101">
        <f ca="1">IF(B155="+","Unit",IF(ISERROR(OFFSET('HARGA SATUAN'!$E$6,MATCH(C155,'HARGA SATUAN'!$C$7:$C$1492,0),0)),"",OFFSET('HARGA SATUAN'!$E$6,MATCH(C155,'HARGA SATUAN'!$C$7:$C$1492,0),0)))</f>
        <v>0</v>
      </c>
      <c r="F155" s="101" t="str">
        <f t="shared" ca="1" si="20"/>
        <v/>
      </c>
      <c r="G155" s="41">
        <f ca="1">IF(ISERROR(OFFSET('HARGA SATUAN'!$I$6,MATCH(C155,'HARGA SATUAN'!$C$7:$C$1492,0),0)),"",OFFSET('HARGA SATUAN'!$I$6,MATCH(C155,'HARGA SATUAN'!$C$7:$C$1492,0),0))</f>
        <v>0</v>
      </c>
      <c r="H155" s="42">
        <f t="shared" ca="1" si="15"/>
        <v>0</v>
      </c>
      <c r="I155" s="42">
        <f t="shared" ca="1" si="16"/>
        <v>0</v>
      </c>
      <c r="J155" s="42">
        <f t="shared" ca="1" si="17"/>
        <v>0</v>
      </c>
      <c r="K155" s="43">
        <f t="shared" ca="1" si="18"/>
        <v>0</v>
      </c>
      <c r="L155" s="46"/>
      <c r="Q155" s="36"/>
      <c r="R155" s="45"/>
      <c r="S155" s="45"/>
      <c r="T155" s="45"/>
    </row>
    <row r="156" spans="1:20" s="47" customFormat="1">
      <c r="A156" s="30">
        <v>141</v>
      </c>
      <c r="B156" s="100" t="str">
        <f t="shared" ca="1" si="11"/>
        <v/>
      </c>
      <c r="C156" s="109" t="str">
        <f t="shared" ca="1" si="19"/>
        <v/>
      </c>
      <c r="D156" s="101" t="str">
        <f ca="1">IF(ISERROR(OFFSET('HARGA SATUAN'!$D$6,MATCH(C156,'HARGA SATUAN'!$C$7:$C$1492,0),0)),"",OFFSET('HARGA SATUAN'!$D$6,MATCH(C156,'HARGA SATUAN'!$C$7:$C$1492,0),0))</f>
        <v/>
      </c>
      <c r="E156" s="101">
        <f ca="1">IF(B156="+","Unit",IF(ISERROR(OFFSET('HARGA SATUAN'!$E$6,MATCH(C156,'HARGA SATUAN'!$C$7:$C$1492,0),0)),"",OFFSET('HARGA SATUAN'!$E$6,MATCH(C156,'HARGA SATUAN'!$C$7:$C$1492,0),0)))</f>
        <v>0</v>
      </c>
      <c r="F156" s="101" t="str">
        <f t="shared" ca="1" si="20"/>
        <v/>
      </c>
      <c r="G156" s="41">
        <f ca="1">IF(ISERROR(OFFSET('HARGA SATUAN'!$I$6,MATCH(C156,'HARGA SATUAN'!$C$7:$C$1492,0),0)),"",OFFSET('HARGA SATUAN'!$I$6,MATCH(C156,'HARGA SATUAN'!$C$7:$C$1492,0),0))</f>
        <v>0</v>
      </c>
      <c r="H156" s="42">
        <f t="shared" ca="1" si="15"/>
        <v>0</v>
      </c>
      <c r="I156" s="42">
        <f t="shared" ca="1" si="16"/>
        <v>0</v>
      </c>
      <c r="J156" s="42">
        <f t="shared" ca="1" si="17"/>
        <v>0</v>
      </c>
      <c r="K156" s="43">
        <f t="shared" ca="1" si="18"/>
        <v>0</v>
      </c>
      <c r="L156" s="46"/>
      <c r="Q156" s="36"/>
      <c r="R156" s="45"/>
      <c r="S156" s="45"/>
      <c r="T156" s="45"/>
    </row>
    <row r="157" spans="1:20" s="47" customFormat="1">
      <c r="A157" s="30">
        <v>142</v>
      </c>
      <c r="B157" s="100" t="str">
        <f t="shared" ca="1" si="11"/>
        <v/>
      </c>
      <c r="C157" s="109" t="str">
        <f t="shared" ca="1" si="19"/>
        <v/>
      </c>
      <c r="D157" s="101" t="str">
        <f ca="1">IF(ISERROR(OFFSET('HARGA SATUAN'!$D$6,MATCH(C157,'HARGA SATUAN'!$C$7:$C$1492,0),0)),"",OFFSET('HARGA SATUAN'!$D$6,MATCH(C157,'HARGA SATUAN'!$C$7:$C$1492,0),0))</f>
        <v/>
      </c>
      <c r="E157" s="101">
        <f ca="1">IF(B157="+","Unit",IF(ISERROR(OFFSET('HARGA SATUAN'!$E$6,MATCH(C157,'HARGA SATUAN'!$C$7:$C$1492,0),0)),"",OFFSET('HARGA SATUAN'!$E$6,MATCH(C157,'HARGA SATUAN'!$C$7:$C$1492,0),0)))</f>
        <v>0</v>
      </c>
      <c r="F157" s="101" t="str">
        <f t="shared" ca="1" si="20"/>
        <v/>
      </c>
      <c r="G157" s="41">
        <f ca="1">IF(ISERROR(OFFSET('HARGA SATUAN'!$I$6,MATCH(C157,'HARGA SATUAN'!$C$7:$C$1492,0),0)),"",OFFSET('HARGA SATUAN'!$I$6,MATCH(C157,'HARGA SATUAN'!$C$7:$C$1492,0),0))</f>
        <v>0</v>
      </c>
      <c r="H157" s="42">
        <f t="shared" ca="1" si="15"/>
        <v>0</v>
      </c>
      <c r="I157" s="42">
        <f t="shared" ca="1" si="16"/>
        <v>0</v>
      </c>
      <c r="J157" s="42">
        <f t="shared" ca="1" si="17"/>
        <v>0</v>
      </c>
      <c r="K157" s="43">
        <f t="shared" ca="1" si="18"/>
        <v>0</v>
      </c>
      <c r="L157" s="46"/>
      <c r="Q157" s="36"/>
      <c r="R157" s="45"/>
      <c r="S157" s="45"/>
      <c r="T157" s="45"/>
    </row>
    <row r="158" spans="1:20" s="47" customFormat="1">
      <c r="A158" s="30">
        <v>143</v>
      </c>
      <c r="B158" s="100" t="str">
        <f t="shared" ca="1" si="11"/>
        <v/>
      </c>
      <c r="C158" s="109" t="str">
        <f t="shared" ca="1" si="19"/>
        <v/>
      </c>
      <c r="D158" s="101" t="str">
        <f ca="1">IF(ISERROR(OFFSET('HARGA SATUAN'!$D$6,MATCH(C158,'HARGA SATUAN'!$C$7:$C$1492,0),0)),"",OFFSET('HARGA SATUAN'!$D$6,MATCH(C158,'HARGA SATUAN'!$C$7:$C$1492,0),0))</f>
        <v/>
      </c>
      <c r="E158" s="101">
        <f ca="1">IF(B158="+","Unit",IF(ISERROR(OFFSET('HARGA SATUAN'!$E$6,MATCH(C158,'HARGA SATUAN'!$C$7:$C$1492,0),0)),"",OFFSET('HARGA SATUAN'!$E$6,MATCH(C158,'HARGA SATUAN'!$C$7:$C$1492,0),0)))</f>
        <v>0</v>
      </c>
      <c r="F158" s="101" t="str">
        <f t="shared" ca="1" si="20"/>
        <v/>
      </c>
      <c r="G158" s="41">
        <f ca="1">IF(ISERROR(OFFSET('HARGA SATUAN'!$I$6,MATCH(C158,'HARGA SATUAN'!$C$7:$C$1492,0),0)),"",OFFSET('HARGA SATUAN'!$I$6,MATCH(C158,'HARGA SATUAN'!$C$7:$C$1492,0),0))</f>
        <v>0</v>
      </c>
      <c r="H158" s="42">
        <f t="shared" ca="1" si="15"/>
        <v>0</v>
      </c>
      <c r="I158" s="42">
        <f t="shared" ca="1" si="16"/>
        <v>0</v>
      </c>
      <c r="J158" s="42">
        <f t="shared" ca="1" si="17"/>
        <v>0</v>
      </c>
      <c r="K158" s="43">
        <f t="shared" ca="1" si="18"/>
        <v>0</v>
      </c>
      <c r="L158" s="46"/>
      <c r="Q158" s="36"/>
      <c r="R158" s="45"/>
      <c r="S158" s="45"/>
      <c r="T158" s="45"/>
    </row>
    <row r="159" spans="1:20" s="47" customFormat="1">
      <c r="A159" s="30">
        <v>144</v>
      </c>
      <c r="B159" s="100" t="str">
        <f t="shared" ca="1" si="11"/>
        <v/>
      </c>
      <c r="C159" s="109" t="str">
        <f t="shared" ca="1" si="19"/>
        <v/>
      </c>
      <c r="D159" s="101" t="str">
        <f ca="1">IF(ISERROR(OFFSET('HARGA SATUAN'!$D$6,MATCH(C159,'HARGA SATUAN'!$C$7:$C$1492,0),0)),"",OFFSET('HARGA SATUAN'!$D$6,MATCH(C159,'HARGA SATUAN'!$C$7:$C$1492,0),0))</f>
        <v/>
      </c>
      <c r="E159" s="101">
        <f ca="1">IF(B159="+","Unit",IF(ISERROR(OFFSET('HARGA SATUAN'!$E$6,MATCH(C159,'HARGA SATUAN'!$C$7:$C$1492,0),0)),"",OFFSET('HARGA SATUAN'!$E$6,MATCH(C159,'HARGA SATUAN'!$C$7:$C$1492,0),0)))</f>
        <v>0</v>
      </c>
      <c r="F159" s="101" t="str">
        <f t="shared" ca="1" si="20"/>
        <v/>
      </c>
      <c r="G159" s="41">
        <f ca="1">IF(ISERROR(OFFSET('HARGA SATUAN'!$I$6,MATCH(C159,'HARGA SATUAN'!$C$7:$C$1492,0),0)),"",OFFSET('HARGA SATUAN'!$I$6,MATCH(C159,'HARGA SATUAN'!$C$7:$C$1492,0),0))</f>
        <v>0</v>
      </c>
      <c r="H159" s="42">
        <f t="shared" ca="1" si="15"/>
        <v>0</v>
      </c>
      <c r="I159" s="42">
        <f t="shared" ca="1" si="16"/>
        <v>0</v>
      </c>
      <c r="J159" s="42">
        <f t="shared" ca="1" si="17"/>
        <v>0</v>
      </c>
      <c r="K159" s="43">
        <f t="shared" ca="1" si="18"/>
        <v>0</v>
      </c>
      <c r="L159" s="46"/>
      <c r="Q159" s="36"/>
      <c r="R159" s="45"/>
      <c r="S159" s="45"/>
      <c r="T159" s="45"/>
    </row>
    <row r="160" spans="1:20" s="47" customFormat="1">
      <c r="A160" s="30">
        <v>145</v>
      </c>
      <c r="B160" s="100" t="str">
        <f t="shared" ca="1" si="11"/>
        <v/>
      </c>
      <c r="C160" s="109" t="str">
        <f t="shared" ca="1" si="19"/>
        <v/>
      </c>
      <c r="D160" s="101" t="str">
        <f ca="1">IF(ISERROR(OFFSET('HARGA SATUAN'!$D$6,MATCH(C160,'HARGA SATUAN'!$C$7:$C$1492,0),0)),"",OFFSET('HARGA SATUAN'!$D$6,MATCH(C160,'HARGA SATUAN'!$C$7:$C$1492,0),0))</f>
        <v/>
      </c>
      <c r="E160" s="101">
        <f ca="1">IF(B160="+","Unit",IF(ISERROR(OFFSET('HARGA SATUAN'!$E$6,MATCH(C160,'HARGA SATUAN'!$C$7:$C$1492,0),0)),"",OFFSET('HARGA SATUAN'!$E$6,MATCH(C160,'HARGA SATUAN'!$C$7:$C$1492,0),0)))</f>
        <v>0</v>
      </c>
      <c r="F160" s="101" t="str">
        <f t="shared" ca="1" si="20"/>
        <v/>
      </c>
      <c r="G160" s="41">
        <f ca="1">IF(ISERROR(OFFSET('HARGA SATUAN'!$I$6,MATCH(C160,'HARGA SATUAN'!$C$7:$C$1492,0),0)),"",OFFSET('HARGA SATUAN'!$I$6,MATCH(C160,'HARGA SATUAN'!$C$7:$C$1492,0),0))</f>
        <v>0</v>
      </c>
      <c r="H160" s="42">
        <f t="shared" ca="1" si="15"/>
        <v>0</v>
      </c>
      <c r="I160" s="42">
        <f t="shared" ca="1" si="16"/>
        <v>0</v>
      </c>
      <c r="J160" s="42">
        <f t="shared" ca="1" si="17"/>
        <v>0</v>
      </c>
      <c r="K160" s="43">
        <f t="shared" ca="1" si="18"/>
        <v>0</v>
      </c>
      <c r="L160" s="46"/>
      <c r="Q160" s="36"/>
      <c r="R160" s="45"/>
      <c r="S160" s="45"/>
      <c r="T160" s="45"/>
    </row>
    <row r="161" spans="1:20" s="47" customFormat="1">
      <c r="A161" s="30">
        <v>146</v>
      </c>
      <c r="B161" s="100" t="str">
        <f t="shared" ca="1" si="11"/>
        <v/>
      </c>
      <c r="C161" s="109" t="str">
        <f t="shared" ca="1" si="19"/>
        <v/>
      </c>
      <c r="D161" s="101" t="str">
        <f ca="1">IF(ISERROR(OFFSET('HARGA SATUAN'!$D$6,MATCH(C161,'HARGA SATUAN'!$C$7:$C$1492,0),0)),"",OFFSET('HARGA SATUAN'!$D$6,MATCH(C161,'HARGA SATUAN'!$C$7:$C$1492,0),0))</f>
        <v/>
      </c>
      <c r="E161" s="101">
        <f ca="1">IF(B161="+","Unit",IF(ISERROR(OFFSET('HARGA SATUAN'!$E$6,MATCH(C161,'HARGA SATUAN'!$C$7:$C$1492,0),0)),"",OFFSET('HARGA SATUAN'!$E$6,MATCH(C161,'HARGA SATUAN'!$C$7:$C$1492,0),0)))</f>
        <v>0</v>
      </c>
      <c r="F161" s="101" t="str">
        <f t="shared" ca="1" si="20"/>
        <v/>
      </c>
      <c r="G161" s="41">
        <f ca="1">IF(ISERROR(OFFSET('HARGA SATUAN'!$I$6,MATCH(C161,'HARGA SATUAN'!$C$7:$C$1492,0),0)),"",OFFSET('HARGA SATUAN'!$I$6,MATCH(C161,'HARGA SATUAN'!$C$7:$C$1492,0),0))</f>
        <v>0</v>
      </c>
      <c r="H161" s="42">
        <f t="shared" ca="1" si="15"/>
        <v>0</v>
      </c>
      <c r="I161" s="42">
        <f t="shared" ca="1" si="16"/>
        <v>0</v>
      </c>
      <c r="J161" s="42">
        <f t="shared" ca="1" si="17"/>
        <v>0</v>
      </c>
      <c r="K161" s="43">
        <f t="shared" ca="1" si="18"/>
        <v>0</v>
      </c>
      <c r="L161" s="46"/>
      <c r="Q161" s="36"/>
      <c r="R161" s="45"/>
      <c r="S161" s="45"/>
      <c r="T161" s="45"/>
    </row>
    <row r="162" spans="1:20" s="47" customFormat="1">
      <c r="A162" s="30">
        <v>147</v>
      </c>
      <c r="B162" s="100" t="str">
        <f t="shared" ca="1" si="11"/>
        <v/>
      </c>
      <c r="C162" s="109" t="str">
        <f t="shared" ca="1" si="19"/>
        <v/>
      </c>
      <c r="D162" s="101" t="str">
        <f ca="1">IF(ISERROR(OFFSET('HARGA SATUAN'!$D$6,MATCH(C162,'HARGA SATUAN'!$C$7:$C$1492,0),0)),"",OFFSET('HARGA SATUAN'!$D$6,MATCH(C162,'HARGA SATUAN'!$C$7:$C$1492,0),0))</f>
        <v/>
      </c>
      <c r="E162" s="101">
        <f ca="1">IF(B162="+","Unit",IF(ISERROR(OFFSET('HARGA SATUAN'!$E$6,MATCH(C162,'HARGA SATUAN'!$C$7:$C$1492,0),0)),"",OFFSET('HARGA SATUAN'!$E$6,MATCH(C162,'HARGA SATUAN'!$C$7:$C$1492,0),0)))</f>
        <v>0</v>
      </c>
      <c r="F162" s="101" t="str">
        <f t="shared" ca="1" si="20"/>
        <v/>
      </c>
      <c r="G162" s="41">
        <f ca="1">IF(ISERROR(OFFSET('HARGA SATUAN'!$I$6,MATCH(C162,'HARGA SATUAN'!$C$7:$C$1492,0),0)),"",OFFSET('HARGA SATUAN'!$I$6,MATCH(C162,'HARGA SATUAN'!$C$7:$C$1492,0),0))</f>
        <v>0</v>
      </c>
      <c r="H162" s="42">
        <f t="shared" ca="1" si="15"/>
        <v>0</v>
      </c>
      <c r="I162" s="42">
        <f t="shared" ca="1" si="16"/>
        <v>0</v>
      </c>
      <c r="J162" s="42">
        <f t="shared" ca="1" si="17"/>
        <v>0</v>
      </c>
      <c r="K162" s="43">
        <f t="shared" ca="1" si="18"/>
        <v>0</v>
      </c>
      <c r="L162" s="46"/>
      <c r="Q162" s="36"/>
      <c r="R162" s="45"/>
      <c r="S162" s="45"/>
      <c r="T162" s="45"/>
    </row>
    <row r="163" spans="1:20" s="47" customFormat="1">
      <c r="A163" s="30">
        <v>148</v>
      </c>
      <c r="B163" s="100" t="str">
        <f t="shared" ca="1" si="11"/>
        <v/>
      </c>
      <c r="C163" s="109" t="str">
        <f t="shared" ca="1" si="19"/>
        <v/>
      </c>
      <c r="D163" s="101" t="str">
        <f ca="1">IF(ISERROR(OFFSET('HARGA SATUAN'!$D$6,MATCH(C163,'HARGA SATUAN'!$C$7:$C$1492,0),0)),"",OFFSET('HARGA SATUAN'!$D$6,MATCH(C163,'HARGA SATUAN'!$C$7:$C$1492,0),0))</f>
        <v/>
      </c>
      <c r="E163" s="101">
        <f ca="1">IF(B163="+","Unit",IF(ISERROR(OFFSET('HARGA SATUAN'!$E$6,MATCH(C163,'HARGA SATUAN'!$C$7:$C$1492,0),0)),"",OFFSET('HARGA SATUAN'!$E$6,MATCH(C163,'HARGA SATUAN'!$C$7:$C$1492,0),0)))</f>
        <v>0</v>
      </c>
      <c r="F163" s="101" t="str">
        <f t="shared" ca="1" si="20"/>
        <v/>
      </c>
      <c r="G163" s="41">
        <f ca="1">IF(ISERROR(OFFSET('HARGA SATUAN'!$I$6,MATCH(C163,'HARGA SATUAN'!$C$7:$C$1492,0),0)),"",OFFSET('HARGA SATUAN'!$I$6,MATCH(C163,'HARGA SATUAN'!$C$7:$C$1492,0),0))</f>
        <v>0</v>
      </c>
      <c r="H163" s="42">
        <f t="shared" ca="1" si="15"/>
        <v>0</v>
      </c>
      <c r="I163" s="42">
        <f t="shared" ca="1" si="16"/>
        <v>0</v>
      </c>
      <c r="J163" s="42">
        <f t="shared" ca="1" si="17"/>
        <v>0</v>
      </c>
      <c r="K163" s="43">
        <f t="shared" ca="1" si="18"/>
        <v>0</v>
      </c>
      <c r="L163" s="46"/>
      <c r="Q163" s="36"/>
      <c r="R163" s="45"/>
      <c r="S163" s="45"/>
      <c r="T163" s="45"/>
    </row>
    <row r="164" spans="1:20" s="47" customFormat="1">
      <c r="A164" s="30">
        <v>149</v>
      </c>
      <c r="B164" s="100" t="str">
        <f t="shared" ca="1" si="11"/>
        <v/>
      </c>
      <c r="C164" s="109" t="str">
        <f t="shared" ca="1" si="19"/>
        <v/>
      </c>
      <c r="D164" s="101" t="str">
        <f ca="1">IF(ISERROR(OFFSET('HARGA SATUAN'!$D$6,MATCH(C164,'HARGA SATUAN'!$C$7:$C$1492,0),0)),"",OFFSET('HARGA SATUAN'!$D$6,MATCH(C164,'HARGA SATUAN'!$C$7:$C$1492,0),0))</f>
        <v/>
      </c>
      <c r="E164" s="101">
        <f ca="1">IF(B164="+","Unit",IF(ISERROR(OFFSET('HARGA SATUAN'!$E$6,MATCH(C164,'HARGA SATUAN'!$C$7:$C$1492,0),0)),"",OFFSET('HARGA SATUAN'!$E$6,MATCH(C164,'HARGA SATUAN'!$C$7:$C$1492,0),0)))</f>
        <v>0</v>
      </c>
      <c r="F164" s="101" t="str">
        <f t="shared" ca="1" si="20"/>
        <v/>
      </c>
      <c r="G164" s="41">
        <f ca="1">IF(ISERROR(OFFSET('HARGA SATUAN'!$I$6,MATCH(C164,'HARGA SATUAN'!$C$7:$C$1492,0),0)),"",OFFSET('HARGA SATUAN'!$I$6,MATCH(C164,'HARGA SATUAN'!$C$7:$C$1492,0),0))</f>
        <v>0</v>
      </c>
      <c r="H164" s="42">
        <f t="shared" ca="1" si="15"/>
        <v>0</v>
      </c>
      <c r="I164" s="42">
        <f t="shared" ca="1" si="16"/>
        <v>0</v>
      </c>
      <c r="J164" s="42">
        <f t="shared" ca="1" si="17"/>
        <v>0</v>
      </c>
      <c r="K164" s="43">
        <f t="shared" ca="1" si="18"/>
        <v>0</v>
      </c>
      <c r="L164" s="46"/>
      <c r="Q164" s="36"/>
      <c r="R164" s="45"/>
      <c r="S164" s="45"/>
      <c r="T164" s="45"/>
    </row>
    <row r="165" spans="1:20" s="47" customFormat="1">
      <c r="A165" s="30">
        <v>150</v>
      </c>
      <c r="B165" s="100" t="str">
        <f t="shared" ca="1" si="11"/>
        <v/>
      </c>
      <c r="C165" s="109" t="str">
        <f t="shared" ca="1" si="19"/>
        <v/>
      </c>
      <c r="D165" s="101" t="str">
        <f ca="1">IF(ISERROR(OFFSET('HARGA SATUAN'!$D$6,MATCH(C165,'HARGA SATUAN'!$C$7:$C$1492,0),0)),"",OFFSET('HARGA SATUAN'!$D$6,MATCH(C165,'HARGA SATUAN'!$C$7:$C$1492,0),0))</f>
        <v/>
      </c>
      <c r="E165" s="101">
        <f ca="1">IF(B165="+","Unit",IF(ISERROR(OFFSET('HARGA SATUAN'!$E$6,MATCH(C165,'HARGA SATUAN'!$C$7:$C$1492,0),0)),"",OFFSET('HARGA SATUAN'!$E$6,MATCH(C165,'HARGA SATUAN'!$C$7:$C$1492,0),0)))</f>
        <v>0</v>
      </c>
      <c r="F165" s="101" t="str">
        <f t="shared" ca="1" si="20"/>
        <v/>
      </c>
      <c r="G165" s="41">
        <f ca="1">IF(ISERROR(OFFSET('HARGA SATUAN'!$I$6,MATCH(C165,'HARGA SATUAN'!$C$7:$C$1492,0),0)),"",OFFSET('HARGA SATUAN'!$I$6,MATCH(C165,'HARGA SATUAN'!$C$7:$C$1492,0),0))</f>
        <v>0</v>
      </c>
      <c r="H165" s="42">
        <f t="shared" ca="1" si="15"/>
        <v>0</v>
      </c>
      <c r="I165" s="42">
        <f t="shared" ca="1" si="16"/>
        <v>0</v>
      </c>
      <c r="J165" s="42">
        <f t="shared" ca="1" si="17"/>
        <v>0</v>
      </c>
      <c r="K165" s="43">
        <f t="shared" ca="1" si="18"/>
        <v>0</v>
      </c>
      <c r="L165" s="46"/>
      <c r="Q165" s="36"/>
      <c r="R165" s="45"/>
      <c r="S165" s="45"/>
      <c r="T165" s="45"/>
    </row>
    <row r="166" spans="1:20" s="47" customFormat="1">
      <c r="A166" s="30"/>
      <c r="B166" s="100"/>
      <c r="C166" s="103"/>
      <c r="D166" s="104"/>
      <c r="E166" s="40"/>
      <c r="F166" s="79"/>
      <c r="G166" s="41"/>
      <c r="H166" s="42"/>
      <c r="I166" s="42"/>
      <c r="J166" s="42"/>
      <c r="K166" s="43"/>
      <c r="L166" s="46"/>
      <c r="Q166" s="36"/>
      <c r="R166" s="45"/>
      <c r="S166" s="45"/>
      <c r="T166" s="45"/>
    </row>
    <row r="167" spans="1:20" s="47" customFormat="1" ht="9" customHeight="1" thickBot="1">
      <c r="A167" s="30"/>
      <c r="B167" s="48"/>
      <c r="C167" s="49"/>
      <c r="D167" s="50"/>
      <c r="E167" s="51"/>
      <c r="F167" s="51"/>
      <c r="G167" s="51"/>
      <c r="H167" s="52"/>
      <c r="I167" s="52"/>
      <c r="J167" s="52"/>
      <c r="K167" s="53"/>
      <c r="L167" s="44"/>
    </row>
    <row r="168" spans="1:20" s="36" customFormat="1">
      <c r="A168" s="30"/>
      <c r="B168" s="54"/>
      <c r="C168" s="522" t="s">
        <v>1008</v>
      </c>
      <c r="D168" s="522"/>
      <c r="E168" s="522"/>
      <c r="F168" s="522"/>
      <c r="G168" s="77" t="s">
        <v>9</v>
      </c>
      <c r="H168" s="55">
        <f ca="1">SUM(H14:H167)</f>
        <v>12752300</v>
      </c>
      <c r="I168" s="55">
        <f ca="1">SUM(I14:I167)</f>
        <v>0</v>
      </c>
      <c r="J168" s="55">
        <f ca="1">SUM(J14:J167)</f>
        <v>0</v>
      </c>
      <c r="K168" s="55">
        <f ca="1">SUM(K14:K167)</f>
        <v>12752300</v>
      </c>
      <c r="L168" s="44"/>
      <c r="R168" s="99"/>
      <c r="S168" s="99"/>
      <c r="T168" s="99"/>
    </row>
    <row r="169" spans="1:20" s="36" customFormat="1">
      <c r="A169" s="30"/>
      <c r="B169" s="56"/>
      <c r="C169" s="523" t="s">
        <v>462</v>
      </c>
      <c r="D169" s="523"/>
      <c r="E169" s="523"/>
      <c r="F169" s="523"/>
      <c r="G169" s="59" t="s">
        <v>9</v>
      </c>
      <c r="H169" s="60">
        <f ca="1">H168*0.1</f>
        <v>1275230</v>
      </c>
      <c r="I169" s="60">
        <f ca="1">I168*0.1</f>
        <v>0</v>
      </c>
      <c r="J169" s="60">
        <f ca="1">J168*0.1</f>
        <v>0</v>
      </c>
      <c r="K169" s="60">
        <f ca="1">K168*0.1</f>
        <v>1275230</v>
      </c>
      <c r="L169" s="44"/>
      <c r="N169" s="57"/>
      <c r="R169" s="58"/>
      <c r="S169" s="58"/>
      <c r="T169" s="58"/>
    </row>
    <row r="170" spans="1:20" s="36" customFormat="1" ht="15.75" thickBot="1">
      <c r="A170" s="30"/>
      <c r="B170" s="56"/>
      <c r="C170" s="512" t="s">
        <v>463</v>
      </c>
      <c r="D170" s="512"/>
      <c r="E170" s="512"/>
      <c r="F170" s="512"/>
      <c r="G170" s="61" t="s">
        <v>9</v>
      </c>
      <c r="H170" s="78">
        <f ca="1">SUM(H168:H169)</f>
        <v>14027530</v>
      </c>
      <c r="I170" s="78">
        <f ca="1">SUM(I168:I169)</f>
        <v>0</v>
      </c>
      <c r="J170" s="61">
        <f ca="1">SUM(J168:J169)</f>
        <v>0</v>
      </c>
      <c r="K170" s="61">
        <f ca="1">SUM(K168:K169)</f>
        <v>14027530</v>
      </c>
      <c r="L170" s="44"/>
      <c r="R170" s="99"/>
      <c r="S170" s="99"/>
      <c r="T170" s="99"/>
    </row>
    <row r="171" spans="1:20" s="36" customFormat="1">
      <c r="A171" s="30"/>
      <c r="B171" s="515" t="e">
        <f ca="1">"Terbilang : ( "&amp;L172&amp;" Rupiah )"</f>
        <v>#NAME?</v>
      </c>
      <c r="C171" s="516"/>
      <c r="D171" s="516"/>
      <c r="E171" s="516"/>
      <c r="F171" s="516"/>
      <c r="G171" s="516"/>
      <c r="H171" s="516"/>
      <c r="I171" s="516"/>
      <c r="J171" s="516"/>
      <c r="K171" s="517"/>
      <c r="L171" s="44"/>
      <c r="R171" s="58"/>
      <c r="S171" s="58"/>
      <c r="T171" s="58"/>
    </row>
    <row r="172" spans="1:20" s="36" customFormat="1">
      <c r="A172" s="30"/>
      <c r="B172" s="518"/>
      <c r="C172" s="519"/>
      <c r="D172" s="519"/>
      <c r="E172" s="519"/>
      <c r="F172" s="519"/>
      <c r="G172" s="519"/>
      <c r="H172" s="519"/>
      <c r="I172" s="519"/>
      <c r="J172" s="519"/>
      <c r="K172" s="520"/>
      <c r="L172" s="62" t="e">
        <f ca="1">PROPER([91]!terbilang(K170))</f>
        <v>#NAME?</v>
      </c>
    </row>
    <row r="173" spans="1:20" s="36" customFormat="1" ht="15.75" thickBot="1">
      <c r="A173" s="30"/>
      <c r="B173" s="90" t="str">
        <f>"Harga yang dipakai adalah "&amp;'HARGA SATUAN'!I5&amp;""</f>
        <v>Harga yang dipakai adalah RAB HSS 2023</v>
      </c>
      <c r="C173" s="63"/>
      <c r="D173" s="32"/>
      <c r="E173" s="32"/>
      <c r="F173" s="32"/>
      <c r="G173" s="64"/>
      <c r="H173" s="64"/>
      <c r="I173" s="64"/>
      <c r="J173" s="64"/>
      <c r="K173" s="65"/>
      <c r="L173" s="44"/>
    </row>
    <row r="174" spans="1:20" s="36" customFormat="1">
      <c r="A174" s="30"/>
      <c r="B174" s="66"/>
      <c r="C174" s="67"/>
      <c r="D174" s="68"/>
      <c r="E174" s="69"/>
      <c r="F174" s="69"/>
      <c r="G174" s="69"/>
      <c r="H174" s="45"/>
      <c r="I174" s="45"/>
      <c r="J174" s="70"/>
      <c r="K174" s="70"/>
      <c r="L174" s="44"/>
    </row>
    <row r="175" spans="1:20" s="36" customFormat="1">
      <c r="A175" s="30"/>
      <c r="B175" s="66"/>
      <c r="C175" s="67"/>
      <c r="D175" s="68"/>
      <c r="E175" s="69"/>
      <c r="F175" s="69"/>
      <c r="G175" s="69"/>
      <c r="H175" s="513"/>
      <c r="I175" s="513"/>
      <c r="J175" s="514"/>
      <c r="K175" s="514"/>
      <c r="L175" s="44"/>
    </row>
    <row r="176" spans="1:20" s="36" customFormat="1">
      <c r="A176" s="30"/>
      <c r="B176" s="66"/>
      <c r="C176" s="66"/>
      <c r="D176" s="68"/>
      <c r="E176" s="69"/>
      <c r="F176" s="69"/>
      <c r="G176" s="69"/>
      <c r="H176" s="513"/>
      <c r="I176" s="513"/>
      <c r="J176" s="514"/>
      <c r="K176" s="514"/>
      <c r="L176" s="44"/>
    </row>
    <row r="177" spans="1:12" s="36" customFormat="1">
      <c r="A177" s="30"/>
      <c r="B177" s="66"/>
      <c r="C177" s="66"/>
      <c r="D177" s="68"/>
      <c r="E177" s="69"/>
      <c r="F177" s="69"/>
      <c r="G177" s="69"/>
      <c r="H177" s="513"/>
      <c r="I177" s="513"/>
      <c r="J177" s="514"/>
      <c r="K177" s="514"/>
      <c r="L177" s="44"/>
    </row>
    <row r="178" spans="1:12" s="36" customFormat="1">
      <c r="A178" s="30"/>
      <c r="B178" s="66"/>
      <c r="C178" s="66"/>
      <c r="D178" s="68"/>
      <c r="E178" s="69"/>
      <c r="F178" s="69"/>
      <c r="G178" s="69"/>
      <c r="H178" s="71"/>
      <c r="I178" s="71"/>
      <c r="J178" s="71"/>
      <c r="K178" s="71"/>
      <c r="L178" s="44"/>
    </row>
    <row r="179" spans="1:12" s="36" customFormat="1">
      <c r="A179" s="30"/>
      <c r="B179" s="66"/>
      <c r="C179" s="66"/>
      <c r="D179" s="68"/>
      <c r="E179" s="69"/>
      <c r="F179" s="69"/>
      <c r="G179" s="69"/>
      <c r="H179" s="71"/>
      <c r="I179" s="71"/>
      <c r="J179" s="71"/>
      <c r="K179" s="71"/>
      <c r="L179" s="44"/>
    </row>
    <row r="180" spans="1:12" s="36" customFormat="1">
      <c r="A180" s="30"/>
      <c r="B180" s="66"/>
      <c r="C180" s="66"/>
      <c r="D180" s="68"/>
      <c r="E180" s="69"/>
      <c r="F180" s="69"/>
      <c r="G180" s="69"/>
      <c r="H180" s="71"/>
      <c r="I180" s="71"/>
      <c r="J180" s="71"/>
      <c r="K180" s="71"/>
      <c r="L180" s="44"/>
    </row>
    <row r="181" spans="1:12" s="36" customFormat="1">
      <c r="A181" s="30"/>
      <c r="B181" s="66"/>
      <c r="C181" s="66"/>
      <c r="D181" s="68"/>
      <c r="E181" s="69"/>
      <c r="F181" s="69"/>
      <c r="G181" s="69"/>
      <c r="H181" s="71"/>
      <c r="I181" s="71"/>
      <c r="J181" s="71"/>
      <c r="K181" s="71"/>
      <c r="L181" s="44"/>
    </row>
    <row r="182" spans="1:12" s="36" customFormat="1">
      <c r="A182" s="30"/>
      <c r="B182" s="24"/>
      <c r="C182" s="24"/>
      <c r="D182" s="72"/>
      <c r="E182" s="26"/>
      <c r="F182" s="26"/>
      <c r="G182" s="26"/>
      <c r="H182" s="513"/>
      <c r="I182" s="513"/>
      <c r="J182" s="514"/>
      <c r="K182" s="514"/>
      <c r="L182" s="44"/>
    </row>
    <row r="183" spans="1:12">
      <c r="C183" s="24"/>
    </row>
    <row r="222" spans="2:7" hidden="1"/>
    <row r="223" spans="2:7" hidden="1">
      <c r="B223" s="33" t="s">
        <v>0</v>
      </c>
      <c r="C223" s="146" t="s">
        <v>1139</v>
      </c>
    </row>
    <row r="224" spans="2:7" hidden="1">
      <c r="B224" s="151">
        <v>1</v>
      </c>
      <c r="C224" s="72" t="str">
        <f ca="1">IF(ISERROR(OFFSET('HARGA SATUAN'!$C$6,MATCH('REKAP MDU'!B224,'HARGA SATUAN'!$L$7:$L$1455,0),0)),"",OFFSET('HARGA SATUAN'!$C$6,MATCH('REKAP MDU'!B224,'HARGA SATUAN'!$L$7:$L$1455,0),0))</f>
        <v>KWH MPB; 1P;230V;5(60)A;1;2W</v>
      </c>
      <c r="D224" s="72">
        <f ca="1">SUMIFS(RAB!$F$14:$F$80,RAB!$C$14:$C$80,C224)</f>
        <v>0</v>
      </c>
      <c r="E224" s="24">
        <f ca="1">IF(D224=0,0,1)</f>
        <v>0</v>
      </c>
      <c r="F224" s="24">
        <f ca="1">IF(D224=0,0,SUM($E$223:E224))</f>
        <v>0</v>
      </c>
      <c r="G224" s="24"/>
    </row>
    <row r="225" spans="2:6" hidden="1">
      <c r="B225" s="23">
        <v>2</v>
      </c>
      <c r="C225" s="72" t="str">
        <f ca="1">IF(ISERROR(OFFSET('HARGA SATUAN'!$C$6,MATCH('REKAP MDU'!B225,'HARGA SATUAN'!$L$7:$L$1455,0),0)),"",OFFSET('HARGA SATUAN'!$C$6,MATCH('REKAP MDU'!B225,'HARGA SATUAN'!$L$7:$L$1455,0),0))</f>
        <v>KWH Elektronik; 1P; 2W; 230 V; 5(40) A; kls 1 (combo); register drum</v>
      </c>
      <c r="D225" s="72">
        <f ca="1">SUMIFS(RAB!$F$14:$F$80,RAB!$C$14:$C$80,C225)</f>
        <v>0</v>
      </c>
      <c r="E225" s="24">
        <f t="shared" ref="E225:E288" ca="1" si="21">IF(D225=0,0,1)</f>
        <v>0</v>
      </c>
      <c r="F225" s="24">
        <f ca="1">IF(D225=0,0,SUM($E$223:E225))</f>
        <v>0</v>
      </c>
    </row>
    <row r="226" spans="2:6" hidden="1">
      <c r="B226" s="151">
        <v>3</v>
      </c>
      <c r="C226" s="72" t="str">
        <f ca="1">IF(ISERROR(OFFSET('HARGA SATUAN'!$C$6,MATCH('REKAP MDU'!B226,'HARGA SATUAN'!$L$7:$L$1455,0),0)),"",OFFSET('HARGA SATUAN'!$C$6,MATCH('REKAP MDU'!B226,'HARGA SATUAN'!$L$7:$L$1455,0),0))</f>
        <v>KWH Elektronik; 1P; 2W; 230 V; 5(100) A; kls 1 termasuk modem 3G/4G</v>
      </c>
      <c r="D226" s="72">
        <f ca="1">SUMIFS(RAB!$F$14:$F$80,RAB!$C$14:$C$80,C226)</f>
        <v>0</v>
      </c>
      <c r="E226" s="24">
        <f t="shared" ca="1" si="21"/>
        <v>0</v>
      </c>
      <c r="F226" s="24">
        <f ca="1">IF(D226=0,0,SUM($E$223:E226))</f>
        <v>0</v>
      </c>
    </row>
    <row r="227" spans="2:6" hidden="1">
      <c r="B227" s="23">
        <v>4</v>
      </c>
      <c r="C227" s="72" t="str">
        <f ca="1">IF(ISERROR(OFFSET('HARGA SATUAN'!$C$6,MATCH('REKAP MDU'!B227,'HARGA SATUAN'!$L$7:$L$1455,0),0)),"",OFFSET('HARGA SATUAN'!$C$6,MATCH('REKAP MDU'!B227,'HARGA SATUAN'!$L$7:$L$1455,0),0))</f>
        <v>KWH Elektronik; 3P; 4W; 57.7-100V/220-400V; 5 A; kls 0.2 (meter pembanding)</v>
      </c>
      <c r="D227" s="72">
        <f ca="1">SUMIFS(RAB!$F$14:$F$80,RAB!$C$14:$C$80,C227)</f>
        <v>0</v>
      </c>
      <c r="E227" s="24">
        <f t="shared" ca="1" si="21"/>
        <v>0</v>
      </c>
      <c r="F227" s="24">
        <f ca="1">IF(D227=0,0,SUM($E$223:E227))</f>
        <v>0</v>
      </c>
    </row>
    <row r="228" spans="2:6" hidden="1">
      <c r="B228" s="151">
        <v>5</v>
      </c>
      <c r="C228" s="72" t="str">
        <f ca="1">IF(ISERROR(OFFSET('HARGA SATUAN'!$C$6,MATCH('REKAP MDU'!B228,'HARGA SATUAN'!$L$7:$L$1455,0),0)),"",OFFSET('HARGA SATUAN'!$C$6,MATCH('REKAP MDU'!B228,'HARGA SATUAN'!$L$7:$L$1455,0),0))</f>
        <v>KWH Elektronik; 3P; 4W; 220/380V; 5(80) A; kls 1 (Pengukuran Langsung)</v>
      </c>
      <c r="D228" s="72">
        <f ca="1">SUMIFS(RAB!$F$14:$F$80,RAB!$C$14:$C$80,C228)</f>
        <v>1</v>
      </c>
      <c r="E228" s="24">
        <f t="shared" ca="1" si="21"/>
        <v>1</v>
      </c>
      <c r="F228" s="24">
        <f ca="1">IF(D228=0,0,SUM($E$223:E228))</f>
        <v>1</v>
      </c>
    </row>
    <row r="229" spans="2:6" hidden="1">
      <c r="B229" s="23">
        <v>6</v>
      </c>
      <c r="C229" s="72" t="str">
        <f ca="1">IF(ISERROR(OFFSET('HARGA SATUAN'!$C$6,MATCH('REKAP MDU'!B229,'HARGA SATUAN'!$L$7:$L$1455,0),0)),"",OFFSET('HARGA SATUAN'!$C$6,MATCH('REKAP MDU'!B229,'HARGA SATUAN'!$L$7:$L$1455,0),0))</f>
        <v>KWH Elektronik; 3P; 4W; 57.7-100V/220-400V; 5(10) A; kls 0.5 (Pengukuran Tidak Langsung)</v>
      </c>
      <c r="D229" s="72">
        <f ca="1">SUMIFS(RAB!$F$14:$F$80,RAB!$C$14:$C$80,C229)</f>
        <v>0</v>
      </c>
      <c r="E229" s="24">
        <f t="shared" ca="1" si="21"/>
        <v>0</v>
      </c>
      <c r="F229" s="24">
        <f ca="1">IF(D229=0,0,SUM($E$223:E229))</f>
        <v>0</v>
      </c>
    </row>
    <row r="230" spans="2:6" hidden="1">
      <c r="B230" s="151">
        <v>7</v>
      </c>
      <c r="C230" s="72" t="str">
        <f ca="1">IF(ISERROR(OFFSET('HARGA SATUAN'!$C$6,MATCH('REKAP MDU'!B230,'HARGA SATUAN'!$L$7:$L$1455,0),0)),"",OFFSET('HARGA SATUAN'!$C$6,MATCH('REKAP MDU'!B230,'HARGA SATUAN'!$L$7:$L$1455,0),0))</f>
        <v>KWH Elektronik; 3P; 4W; 220/380V; 5(10); kls 1 (Pengukuran Tidak Langsung)</v>
      </c>
      <c r="D230" s="72">
        <f ca="1">SUMIFS(RAB!$F$14:$F$80,RAB!$C$14:$C$80,C230)</f>
        <v>0</v>
      </c>
      <c r="E230" s="24">
        <f t="shared" ca="1" si="21"/>
        <v>0</v>
      </c>
      <c r="F230" s="24">
        <f ca="1">IF(D230=0,0,SUM($E$223:E230))</f>
        <v>0</v>
      </c>
    </row>
    <row r="231" spans="2:6" hidden="1">
      <c r="B231" s="23">
        <v>8</v>
      </c>
      <c r="C231" s="72" t="str">
        <f ca="1">IF(ISERROR(OFFSET('HARGA SATUAN'!$C$6,MATCH('REKAP MDU'!B231,'HARGA SATUAN'!$L$7:$L$1455,0),0)),"",OFFSET('HARGA SATUAN'!$C$6,MATCH('REKAP MDU'!B231,'HARGA SATUAN'!$L$7:$L$1455,0),0))</f>
        <v>MCB 1 Fasa 2 A</v>
      </c>
      <c r="D231" s="72">
        <f ca="1">SUMIFS(RAB!$F$14:$F$80,RAB!$C$14:$C$80,C231)</f>
        <v>0</v>
      </c>
      <c r="E231" s="24">
        <f t="shared" ca="1" si="21"/>
        <v>0</v>
      </c>
      <c r="F231" s="24">
        <f ca="1">IF(D231=0,0,SUM($E$223:E231))</f>
        <v>0</v>
      </c>
    </row>
    <row r="232" spans="2:6" hidden="1">
      <c r="B232" s="151">
        <v>9</v>
      </c>
      <c r="C232" s="72" t="str">
        <f ca="1">IF(ISERROR(OFFSET('HARGA SATUAN'!$C$6,MATCH('REKAP MDU'!B232,'HARGA SATUAN'!$L$7:$L$1455,0),0)),"",OFFSET('HARGA SATUAN'!$C$6,MATCH('REKAP MDU'!B232,'HARGA SATUAN'!$L$7:$L$1455,0),0))</f>
        <v>MCB 1 Fasa 4 A</v>
      </c>
      <c r="D232" s="72">
        <f ca="1">SUMIFS(RAB!$F$14:$F$80,RAB!$C$14:$C$80,C232)</f>
        <v>0</v>
      </c>
      <c r="E232" s="24">
        <f t="shared" ca="1" si="21"/>
        <v>0</v>
      </c>
      <c r="F232" s="24">
        <f ca="1">IF(D232=0,0,SUM($E$223:E232))</f>
        <v>0</v>
      </c>
    </row>
    <row r="233" spans="2:6" hidden="1">
      <c r="B233" s="23">
        <v>10</v>
      </c>
      <c r="C233" s="72" t="str">
        <f ca="1">IF(ISERROR(OFFSET('HARGA SATUAN'!$C$6,MATCH('REKAP MDU'!B233,'HARGA SATUAN'!$L$7:$L$1455,0),0)),"",OFFSET('HARGA SATUAN'!$C$6,MATCH('REKAP MDU'!B233,'HARGA SATUAN'!$L$7:$L$1455,0),0))</f>
        <v>MCB 1 Fasa 6 A</v>
      </c>
      <c r="D233" s="72">
        <f ca="1">SUMIFS(RAB!$F$14:$F$80,RAB!$C$14:$C$80,C233)</f>
        <v>0</v>
      </c>
      <c r="E233" s="24">
        <f t="shared" ca="1" si="21"/>
        <v>0</v>
      </c>
      <c r="F233" s="24">
        <f ca="1">IF(D233=0,0,SUM($E$223:E233))</f>
        <v>0</v>
      </c>
    </row>
    <row r="234" spans="2:6" hidden="1">
      <c r="B234" s="151">
        <v>11</v>
      </c>
      <c r="C234" s="72" t="str">
        <f ca="1">IF(ISERROR(OFFSET('HARGA SATUAN'!$C$6,MATCH('REKAP MDU'!B234,'HARGA SATUAN'!$L$7:$L$1455,0),0)),"",OFFSET('HARGA SATUAN'!$C$6,MATCH('REKAP MDU'!B234,'HARGA SATUAN'!$L$7:$L$1455,0),0))</f>
        <v>MCB 1 Fasa 10 A</v>
      </c>
      <c r="D234" s="72">
        <f ca="1">SUMIFS(RAB!$F$14:$F$80,RAB!$C$14:$C$80,C234)</f>
        <v>0</v>
      </c>
      <c r="E234" s="24">
        <f t="shared" ca="1" si="21"/>
        <v>0</v>
      </c>
      <c r="F234" s="24">
        <f ca="1">IF(D234=0,0,SUM($E$223:E234))</f>
        <v>0</v>
      </c>
    </row>
    <row r="235" spans="2:6" hidden="1">
      <c r="B235" s="23">
        <v>12</v>
      </c>
      <c r="C235" s="72" t="str">
        <f ca="1">IF(ISERROR(OFFSET('HARGA SATUAN'!$C$6,MATCH('REKAP MDU'!B235,'HARGA SATUAN'!$L$7:$L$1455,0),0)),"",OFFSET('HARGA SATUAN'!$C$6,MATCH('REKAP MDU'!B235,'HARGA SATUAN'!$L$7:$L$1455,0),0))</f>
        <v>MCB 1 Fasa 16 A</v>
      </c>
      <c r="D235" s="72">
        <f ca="1">SUMIFS(RAB!$F$14:$F$80,RAB!$C$14:$C$80,C235)</f>
        <v>0</v>
      </c>
      <c r="E235" s="24">
        <f t="shared" ca="1" si="21"/>
        <v>0</v>
      </c>
      <c r="F235" s="24">
        <f ca="1">IF(D235=0,0,SUM($E$223:E235))</f>
        <v>0</v>
      </c>
    </row>
    <row r="236" spans="2:6" hidden="1">
      <c r="B236" s="151">
        <v>13</v>
      </c>
      <c r="C236" s="72" t="str">
        <f ca="1">IF(ISERROR(OFFSET('HARGA SATUAN'!$C$6,MATCH('REKAP MDU'!B236,'HARGA SATUAN'!$L$7:$L$1455,0),0)),"",OFFSET('HARGA SATUAN'!$C$6,MATCH('REKAP MDU'!B236,'HARGA SATUAN'!$L$7:$L$1455,0),0))</f>
        <v>MCB 1 Fasa 20 A</v>
      </c>
      <c r="D236" s="72">
        <f ca="1">SUMIFS(RAB!$F$14:$F$80,RAB!$C$14:$C$80,C236)</f>
        <v>0</v>
      </c>
      <c r="E236" s="24">
        <f t="shared" ca="1" si="21"/>
        <v>0</v>
      </c>
      <c r="F236" s="24">
        <f ca="1">IF(D236=0,0,SUM($E$223:E236))</f>
        <v>0</v>
      </c>
    </row>
    <row r="237" spans="2:6" hidden="1">
      <c r="B237" s="23">
        <v>14</v>
      </c>
      <c r="C237" s="72" t="str">
        <f ca="1">IF(ISERROR(OFFSET('HARGA SATUAN'!$C$6,MATCH('REKAP MDU'!B237,'HARGA SATUAN'!$L$7:$L$1455,0),0)),"",OFFSET('HARGA SATUAN'!$C$6,MATCH('REKAP MDU'!B237,'HARGA SATUAN'!$L$7:$L$1455,0),0))</f>
        <v>MCB 1 Fasa 25 A</v>
      </c>
      <c r="D237" s="72">
        <f ca="1">SUMIFS(RAB!$F$14:$F$80,RAB!$C$14:$C$80,C237)</f>
        <v>0</v>
      </c>
      <c r="E237" s="24">
        <f t="shared" ca="1" si="21"/>
        <v>0</v>
      </c>
      <c r="F237" s="24">
        <f ca="1">IF(D237=0,0,SUM($E$223:E237))</f>
        <v>0</v>
      </c>
    </row>
    <row r="238" spans="2:6" hidden="1">
      <c r="B238" s="151">
        <v>15</v>
      </c>
      <c r="C238" s="72" t="str">
        <f ca="1">IF(ISERROR(OFFSET('HARGA SATUAN'!$C$6,MATCH('REKAP MDU'!B238,'HARGA SATUAN'!$L$7:$L$1455,0),0)),"",OFFSET('HARGA SATUAN'!$C$6,MATCH('REKAP MDU'!B238,'HARGA SATUAN'!$L$7:$L$1455,0),0))</f>
        <v>MCB 1 Fasa 35 A</v>
      </c>
      <c r="D238" s="72">
        <f ca="1">SUMIFS(RAB!$F$14:$F$80,RAB!$C$14:$C$80,C238)</f>
        <v>0</v>
      </c>
      <c r="E238" s="24">
        <f t="shared" ca="1" si="21"/>
        <v>0</v>
      </c>
      <c r="F238" s="24">
        <f ca="1">IF(D238=0,0,SUM($E$223:E238))</f>
        <v>0</v>
      </c>
    </row>
    <row r="239" spans="2:6" hidden="1">
      <c r="B239" s="23">
        <v>16</v>
      </c>
      <c r="C239" s="72" t="str">
        <f ca="1">IF(ISERROR(OFFSET('HARGA SATUAN'!$C$6,MATCH('REKAP MDU'!B239,'HARGA SATUAN'!$L$7:$L$1455,0),0)),"",OFFSET('HARGA SATUAN'!$C$6,MATCH('REKAP MDU'!B239,'HARGA SATUAN'!$L$7:$L$1455,0),0))</f>
        <v>MCB 1 Fasa 50 A</v>
      </c>
      <c r="D239" s="72">
        <f ca="1">SUMIFS(RAB!$F$14:$F$80,RAB!$C$14:$C$80,C239)</f>
        <v>0</v>
      </c>
      <c r="E239" s="24">
        <f t="shared" ca="1" si="21"/>
        <v>0</v>
      </c>
      <c r="F239" s="24">
        <f ca="1">IF(D239=0,0,SUM($E$223:E239))</f>
        <v>0</v>
      </c>
    </row>
    <row r="240" spans="2:6" hidden="1">
      <c r="B240" s="151">
        <v>17</v>
      </c>
      <c r="C240" s="72" t="str">
        <f ca="1">IF(ISERROR(OFFSET('HARGA SATUAN'!$C$6,MATCH('REKAP MDU'!B240,'HARGA SATUAN'!$L$7:$L$1455,0),0)),"",OFFSET('HARGA SATUAN'!$C$6,MATCH('REKAP MDU'!B240,'HARGA SATUAN'!$L$7:$L$1455,0),0))</f>
        <v>MCB 3 Fasa 10 A</v>
      </c>
      <c r="D240" s="72">
        <f ca="1">SUMIFS(RAB!$F$14:$F$80,RAB!$C$14:$C$80,C240)</f>
        <v>0</v>
      </c>
      <c r="E240" s="24">
        <f t="shared" ca="1" si="21"/>
        <v>0</v>
      </c>
      <c r="F240" s="24">
        <f ca="1">IF(D240=0,0,SUM($E$223:E240))</f>
        <v>0</v>
      </c>
    </row>
    <row r="241" spans="2:6" hidden="1">
      <c r="B241" s="23">
        <v>18</v>
      </c>
      <c r="C241" s="72" t="str">
        <f ca="1">IF(ISERROR(OFFSET('HARGA SATUAN'!$C$6,MATCH('REKAP MDU'!B241,'HARGA SATUAN'!$L$7:$L$1455,0),0)),"",OFFSET('HARGA SATUAN'!$C$6,MATCH('REKAP MDU'!B241,'HARGA SATUAN'!$L$7:$L$1455,0),0))</f>
        <v>MCB 3 Fasa 16 A</v>
      </c>
      <c r="D241" s="72">
        <f ca="1">SUMIFS(RAB!$F$14:$F$80,RAB!$C$14:$C$80,C241)</f>
        <v>0</v>
      </c>
      <c r="E241" s="24">
        <f t="shared" ca="1" si="21"/>
        <v>0</v>
      </c>
      <c r="F241" s="24">
        <f ca="1">IF(D241=0,0,SUM($E$223:E241))</f>
        <v>0</v>
      </c>
    </row>
    <row r="242" spans="2:6" hidden="1">
      <c r="B242" s="151">
        <v>19</v>
      </c>
      <c r="C242" s="72" t="str">
        <f ca="1">IF(ISERROR(OFFSET('HARGA SATUAN'!$C$6,MATCH('REKAP MDU'!B242,'HARGA SATUAN'!$L$7:$L$1455,0),0)),"",OFFSET('HARGA SATUAN'!$C$6,MATCH('REKAP MDU'!B242,'HARGA SATUAN'!$L$7:$L$1455,0),0))</f>
        <v>MCB 3 Fasa 20 A</v>
      </c>
      <c r="D242" s="72">
        <f ca="1">SUMIFS(RAB!$F$14:$F$80,RAB!$C$14:$C$80,C242)</f>
        <v>0</v>
      </c>
      <c r="E242" s="24">
        <f t="shared" ca="1" si="21"/>
        <v>0</v>
      </c>
      <c r="F242" s="24">
        <f ca="1">IF(D242=0,0,SUM($E$223:E242))</f>
        <v>0</v>
      </c>
    </row>
    <row r="243" spans="2:6" hidden="1">
      <c r="B243" s="23">
        <v>20</v>
      </c>
      <c r="C243" s="72" t="str">
        <f ca="1">IF(ISERROR(OFFSET('HARGA SATUAN'!$C$6,MATCH('REKAP MDU'!B243,'HARGA SATUAN'!$L$7:$L$1455,0),0)),"",OFFSET('HARGA SATUAN'!$C$6,MATCH('REKAP MDU'!B243,'HARGA SATUAN'!$L$7:$L$1455,0),0))</f>
        <v>MCB 3 Fasa 25 A</v>
      </c>
      <c r="D243" s="72">
        <f ca="1">SUMIFS(RAB!$F$14:$F$80,RAB!$C$14:$C$80,C243)</f>
        <v>0</v>
      </c>
      <c r="E243" s="24">
        <f t="shared" ca="1" si="21"/>
        <v>0</v>
      </c>
      <c r="F243" s="24">
        <f ca="1">IF(D243=0,0,SUM($E$223:E243))</f>
        <v>0</v>
      </c>
    </row>
    <row r="244" spans="2:6" hidden="1">
      <c r="B244" s="151">
        <v>21</v>
      </c>
      <c r="C244" s="72" t="str">
        <f ca="1">IF(ISERROR(OFFSET('HARGA SATUAN'!$C$6,MATCH('REKAP MDU'!B244,'HARGA SATUAN'!$L$7:$L$1455,0),0)),"",OFFSET('HARGA SATUAN'!$C$6,MATCH('REKAP MDU'!B244,'HARGA SATUAN'!$L$7:$L$1455,0),0))</f>
        <v>MCB 3 Fasa 35 A</v>
      </c>
      <c r="D244" s="72">
        <f ca="1">SUMIFS(RAB!$F$14:$F$80,RAB!$C$14:$C$80,C244)</f>
        <v>0</v>
      </c>
      <c r="E244" s="24">
        <f t="shared" ca="1" si="21"/>
        <v>0</v>
      </c>
      <c r="F244" s="24">
        <f ca="1">IF(D244=0,0,SUM($E$223:E244))</f>
        <v>0</v>
      </c>
    </row>
    <row r="245" spans="2:6" hidden="1">
      <c r="B245" s="23">
        <v>22</v>
      </c>
      <c r="C245" s="72" t="str">
        <f ca="1">IF(ISERROR(OFFSET('HARGA SATUAN'!$C$6,MATCH('REKAP MDU'!B245,'HARGA SATUAN'!$L$7:$L$1455,0),0)),"",OFFSET('HARGA SATUAN'!$C$6,MATCH('REKAP MDU'!B245,'HARGA SATUAN'!$L$7:$L$1455,0),0))</f>
        <v>CT TM Indoor Tipe Blok 10/5-5A</v>
      </c>
      <c r="D245" s="72">
        <f ca="1">SUMIFS(RAB!$F$14:$F$80,RAB!$C$14:$C$80,C245)</f>
        <v>0</v>
      </c>
      <c r="E245" s="24">
        <f t="shared" ca="1" si="21"/>
        <v>0</v>
      </c>
      <c r="F245" s="24">
        <f ca="1">IF(D245=0,0,SUM($E$223:E245))</f>
        <v>0</v>
      </c>
    </row>
    <row r="246" spans="2:6" hidden="1">
      <c r="B246" s="151">
        <v>23</v>
      </c>
      <c r="C246" s="72" t="str">
        <f ca="1">IF(ISERROR(OFFSET('HARGA SATUAN'!$C$6,MATCH('REKAP MDU'!B246,'HARGA SATUAN'!$L$7:$L$1455,0),0)),"",OFFSET('HARGA SATUAN'!$C$6,MATCH('REKAP MDU'!B246,'HARGA SATUAN'!$L$7:$L$1455,0),0))</f>
        <v>CT TM Indoor Tipe Blok 15/5-5A</v>
      </c>
      <c r="D246" s="72">
        <f ca="1">SUMIFS(RAB!$F$14:$F$80,RAB!$C$14:$C$80,C246)</f>
        <v>0</v>
      </c>
      <c r="E246" s="24">
        <f t="shared" ca="1" si="21"/>
        <v>0</v>
      </c>
      <c r="F246" s="24">
        <f ca="1">IF(D246=0,0,SUM($E$223:E246))</f>
        <v>0</v>
      </c>
    </row>
    <row r="247" spans="2:6" hidden="1">
      <c r="B247" s="23">
        <v>24</v>
      </c>
      <c r="C247" s="72" t="str">
        <f ca="1">IF(ISERROR(OFFSET('HARGA SATUAN'!$C$6,MATCH('REKAP MDU'!B247,'HARGA SATUAN'!$L$7:$L$1455,0),0)),"",OFFSET('HARGA SATUAN'!$C$6,MATCH('REKAP MDU'!B247,'HARGA SATUAN'!$L$7:$L$1455,0),0))</f>
        <v>CT TM Indoor Tipe Blok 20/5-5A</v>
      </c>
      <c r="D247" s="72">
        <f ca="1">SUMIFS(RAB!$F$14:$F$80,RAB!$C$14:$C$80,C247)</f>
        <v>0</v>
      </c>
      <c r="E247" s="24">
        <f t="shared" ca="1" si="21"/>
        <v>0</v>
      </c>
      <c r="F247" s="24">
        <f ca="1">IF(D247=0,0,SUM($E$223:E247))</f>
        <v>0</v>
      </c>
    </row>
    <row r="248" spans="2:6" hidden="1">
      <c r="B248" s="151">
        <v>25</v>
      </c>
      <c r="C248" s="72" t="str">
        <f ca="1">IF(ISERROR(OFFSET('HARGA SATUAN'!$C$6,MATCH('REKAP MDU'!B248,'HARGA SATUAN'!$L$7:$L$1455,0),0)),"",OFFSET('HARGA SATUAN'!$C$6,MATCH('REKAP MDU'!B248,'HARGA SATUAN'!$L$7:$L$1455,0),0))</f>
        <v>CT TM Indoor Tipe Blok 30/5-5A</v>
      </c>
      <c r="D248" s="72">
        <f ca="1">SUMIFS(RAB!$F$14:$F$80,RAB!$C$14:$C$80,C248)</f>
        <v>0</v>
      </c>
      <c r="E248" s="24">
        <f t="shared" ca="1" si="21"/>
        <v>0</v>
      </c>
      <c r="F248" s="24">
        <f ca="1">IF(D248=0,0,SUM($E$223:E248))</f>
        <v>0</v>
      </c>
    </row>
    <row r="249" spans="2:6" hidden="1">
      <c r="B249" s="23">
        <v>26</v>
      </c>
      <c r="C249" s="72" t="str">
        <f ca="1">IF(ISERROR(OFFSET('HARGA SATUAN'!$C$6,MATCH('REKAP MDU'!B249,'HARGA SATUAN'!$L$7:$L$1455,0),0)),"",OFFSET('HARGA SATUAN'!$C$6,MATCH('REKAP MDU'!B249,'HARGA SATUAN'!$L$7:$L$1455,0),0))</f>
        <v>CT TM Indoor Tipe Blok 40/5-5A</v>
      </c>
      <c r="D249" s="72">
        <f ca="1">SUMIFS(RAB!$F$14:$F$80,RAB!$C$14:$C$80,C249)</f>
        <v>0</v>
      </c>
      <c r="E249" s="24">
        <f t="shared" ca="1" si="21"/>
        <v>0</v>
      </c>
      <c r="F249" s="24">
        <f ca="1">IF(D249=0,0,SUM($E$223:E249))</f>
        <v>0</v>
      </c>
    </row>
    <row r="250" spans="2:6" hidden="1">
      <c r="B250" s="151">
        <v>27</v>
      </c>
      <c r="C250" s="72" t="str">
        <f ca="1">IF(ISERROR(OFFSET('HARGA SATUAN'!$C$6,MATCH('REKAP MDU'!B250,'HARGA SATUAN'!$L$7:$L$1455,0),0)),"",OFFSET('HARGA SATUAN'!$C$6,MATCH('REKAP MDU'!B250,'HARGA SATUAN'!$L$7:$L$1455,0),0))</f>
        <v>CT TM Indoor Tipe Blok 50/5-5A</v>
      </c>
      <c r="D250" s="72">
        <f ca="1">SUMIFS(RAB!$F$14:$F$80,RAB!$C$14:$C$80,C250)</f>
        <v>0</v>
      </c>
      <c r="E250" s="24">
        <f t="shared" ca="1" si="21"/>
        <v>0</v>
      </c>
      <c r="F250" s="24">
        <f ca="1">IF(D250=0,0,SUM($E$223:E250))</f>
        <v>0</v>
      </c>
    </row>
    <row r="251" spans="2:6" hidden="1">
      <c r="B251" s="23">
        <v>28</v>
      </c>
      <c r="C251" s="72" t="str">
        <f ca="1">IF(ISERROR(OFFSET('HARGA SATUAN'!$C$6,MATCH('REKAP MDU'!B251,'HARGA SATUAN'!$L$7:$L$1455,0),0)),"",OFFSET('HARGA SATUAN'!$C$6,MATCH('REKAP MDU'!B251,'HARGA SATUAN'!$L$7:$L$1455,0),0))</f>
        <v>CT TM Indoor Tipe Blok 60/5-5A</v>
      </c>
      <c r="D251" s="72">
        <f ca="1">SUMIFS(RAB!$F$14:$F$80,RAB!$C$14:$C$80,C251)</f>
        <v>0</v>
      </c>
      <c r="E251" s="24">
        <f t="shared" ca="1" si="21"/>
        <v>0</v>
      </c>
      <c r="F251" s="24">
        <f ca="1">IF(D251=0,0,SUM($E$223:E251))</f>
        <v>0</v>
      </c>
    </row>
    <row r="252" spans="2:6" hidden="1">
      <c r="B252" s="151">
        <v>29</v>
      </c>
      <c r="C252" s="72" t="str">
        <f ca="1">IF(ISERROR(OFFSET('HARGA SATUAN'!$C$6,MATCH('REKAP MDU'!B252,'HARGA SATUAN'!$L$7:$L$1455,0),0)),"",OFFSET('HARGA SATUAN'!$C$6,MATCH('REKAP MDU'!B252,'HARGA SATUAN'!$L$7:$L$1455,0),0))</f>
        <v>CT TM Indoor Tipe Blok 75/5-5A</v>
      </c>
      <c r="D252" s="72">
        <f ca="1">SUMIFS(RAB!$F$14:$F$80,RAB!$C$14:$C$80,C252)</f>
        <v>0</v>
      </c>
      <c r="E252" s="24">
        <f t="shared" ca="1" si="21"/>
        <v>0</v>
      </c>
      <c r="F252" s="24">
        <f ca="1">IF(D252=0,0,SUM($E$223:E252))</f>
        <v>0</v>
      </c>
    </row>
    <row r="253" spans="2:6" hidden="1">
      <c r="B253" s="23">
        <v>30</v>
      </c>
      <c r="C253" s="72" t="str">
        <f ca="1">IF(ISERROR(OFFSET('HARGA SATUAN'!$C$6,MATCH('REKAP MDU'!B253,'HARGA SATUAN'!$L$7:$L$1455,0),0)),"",OFFSET('HARGA SATUAN'!$C$6,MATCH('REKAP MDU'!B253,'HARGA SATUAN'!$L$7:$L$1455,0),0))</f>
        <v>CT TM Indoor Tipe Blok 80/5-5A</v>
      </c>
      <c r="D253" s="72">
        <f ca="1">SUMIFS(RAB!$F$14:$F$80,RAB!$C$14:$C$80,C253)</f>
        <v>0</v>
      </c>
      <c r="E253" s="24">
        <f t="shared" ca="1" si="21"/>
        <v>0</v>
      </c>
      <c r="F253" s="24">
        <f ca="1">IF(D253=0,0,SUM($E$223:E253))</f>
        <v>0</v>
      </c>
    </row>
    <row r="254" spans="2:6" hidden="1">
      <c r="B254" s="151">
        <v>31</v>
      </c>
      <c r="C254" s="72" t="str">
        <f ca="1">IF(ISERROR(OFFSET('HARGA SATUAN'!$C$6,MATCH('REKAP MDU'!B254,'HARGA SATUAN'!$L$7:$L$1455,0),0)),"",OFFSET('HARGA SATUAN'!$C$6,MATCH('REKAP MDU'!B254,'HARGA SATUAN'!$L$7:$L$1455,0),0))</f>
        <v>CT TM Indoor Tipe Blok 100/5-5A</v>
      </c>
      <c r="D254" s="72">
        <f ca="1">SUMIFS(RAB!$F$14:$F$80,RAB!$C$14:$C$80,C254)</f>
        <v>0</v>
      </c>
      <c r="E254" s="24">
        <f t="shared" ca="1" si="21"/>
        <v>0</v>
      </c>
      <c r="F254" s="24">
        <f ca="1">IF(D254=0,0,SUM($E$223:E254))</f>
        <v>0</v>
      </c>
    </row>
    <row r="255" spans="2:6" hidden="1">
      <c r="B255" s="23">
        <v>32</v>
      </c>
      <c r="C255" s="72" t="str">
        <f ca="1">IF(ISERROR(OFFSET('HARGA SATUAN'!$C$6,MATCH('REKAP MDU'!B255,'HARGA SATUAN'!$L$7:$L$1455,0),0)),"",OFFSET('HARGA SATUAN'!$C$6,MATCH('REKAP MDU'!B255,'HARGA SATUAN'!$L$7:$L$1455,0),0))</f>
        <v>CT TM Indoor Tipe Blok 150/5-5A</v>
      </c>
      <c r="D255" s="72">
        <f ca="1">SUMIFS(RAB!$F$14:$F$80,RAB!$C$14:$C$80,C255)</f>
        <v>0</v>
      </c>
      <c r="E255" s="24">
        <f t="shared" ca="1" si="21"/>
        <v>0</v>
      </c>
      <c r="F255" s="24">
        <f ca="1">IF(D255=0,0,SUM($E$223:E255))</f>
        <v>0</v>
      </c>
    </row>
    <row r="256" spans="2:6" hidden="1">
      <c r="B256" s="151">
        <v>33</v>
      </c>
      <c r="C256" s="72" t="str">
        <f ca="1">IF(ISERROR(OFFSET('HARGA SATUAN'!$C$6,MATCH('REKAP MDU'!B256,'HARGA SATUAN'!$L$7:$L$1455,0),0)),"",OFFSET('HARGA SATUAN'!$C$6,MATCH('REKAP MDU'!B256,'HARGA SATUAN'!$L$7:$L$1455,0),0))</f>
        <v>CT TM Indoor Tipe Blok 200/5-5A</v>
      </c>
      <c r="D256" s="72">
        <f ca="1">SUMIFS(RAB!$F$14:$F$80,RAB!$C$14:$C$80,C256)</f>
        <v>0</v>
      </c>
      <c r="E256" s="24">
        <f t="shared" ca="1" si="21"/>
        <v>0</v>
      </c>
      <c r="F256" s="24">
        <f ca="1">IF(D256=0,0,SUM($E$223:E256))</f>
        <v>0</v>
      </c>
    </row>
    <row r="257" spans="2:6" hidden="1">
      <c r="B257" s="23">
        <v>34</v>
      </c>
      <c r="C257" s="72" t="str">
        <f ca="1">IF(ISERROR(OFFSET('HARGA SATUAN'!$C$6,MATCH('REKAP MDU'!B257,'HARGA SATUAN'!$L$7:$L$1455,0),0)),"",OFFSET('HARGA SATUAN'!$C$6,MATCH('REKAP MDU'!B257,'HARGA SATUAN'!$L$7:$L$1455,0),0))</f>
        <v>CT TM Indoor Tipe Blok 250/5-5A</v>
      </c>
      <c r="D257" s="72">
        <f ca="1">SUMIFS(RAB!$F$14:$F$80,RAB!$C$14:$C$80,C257)</f>
        <v>0</v>
      </c>
      <c r="E257" s="24">
        <f t="shared" ca="1" si="21"/>
        <v>0</v>
      </c>
      <c r="F257" s="24">
        <f ca="1">IF(D257=0,0,SUM($E$223:E257))</f>
        <v>0</v>
      </c>
    </row>
    <row r="258" spans="2:6" hidden="1">
      <c r="B258" s="151">
        <v>35</v>
      </c>
      <c r="C258" s="72" t="str">
        <f ca="1">IF(ISERROR(OFFSET('HARGA SATUAN'!$C$6,MATCH('REKAP MDU'!B258,'HARGA SATUAN'!$L$7:$L$1455,0),0)),"",OFFSET('HARGA SATUAN'!$C$6,MATCH('REKAP MDU'!B258,'HARGA SATUAN'!$L$7:$L$1455,0),0))</f>
        <v>CT TM Indoor Tipe Blok 300/5-5A</v>
      </c>
      <c r="D258" s="72">
        <f ca="1">SUMIFS(RAB!$F$14:$F$80,RAB!$C$14:$C$80,C258)</f>
        <v>0</v>
      </c>
      <c r="E258" s="24">
        <f t="shared" ca="1" si="21"/>
        <v>0</v>
      </c>
      <c r="F258" s="24">
        <f ca="1">IF(D258=0,0,SUM($E$223:E258))</f>
        <v>0</v>
      </c>
    </row>
    <row r="259" spans="2:6" hidden="1">
      <c r="B259" s="23">
        <v>36</v>
      </c>
      <c r="C259" s="72" t="str">
        <f ca="1">IF(ISERROR(OFFSET('HARGA SATUAN'!$C$6,MATCH('REKAP MDU'!B259,'HARGA SATUAN'!$L$7:$L$1455,0),0)),"",OFFSET('HARGA SATUAN'!$C$6,MATCH('REKAP MDU'!B259,'HARGA SATUAN'!$L$7:$L$1455,0),0))</f>
        <v>CT TM Indoor Tipe Blok 400/5-5A</v>
      </c>
      <c r="D259" s="72">
        <f ca="1">SUMIFS(RAB!$F$14:$F$80,RAB!$C$14:$C$80,C259)</f>
        <v>0</v>
      </c>
      <c r="E259" s="24">
        <f t="shared" ca="1" si="21"/>
        <v>0</v>
      </c>
      <c r="F259" s="24">
        <f ca="1">IF(D259=0,0,SUM($E$223:E259))</f>
        <v>0</v>
      </c>
    </row>
    <row r="260" spans="2:6" hidden="1">
      <c r="B260" s="151">
        <v>37</v>
      </c>
      <c r="C260" s="72" t="str">
        <f ca="1">IF(ISERROR(OFFSET('HARGA SATUAN'!$C$6,MATCH('REKAP MDU'!B260,'HARGA SATUAN'!$L$7:$L$1455,0),0)),"",OFFSET('HARGA SATUAN'!$C$6,MATCH('REKAP MDU'!B260,'HARGA SATUAN'!$L$7:$L$1455,0),0))</f>
        <v>CT TM Indoor Tipe Blok 500/5-5A</v>
      </c>
      <c r="D260" s="72">
        <f ca="1">SUMIFS(RAB!$F$14:$F$80,RAB!$C$14:$C$80,C260)</f>
        <v>0</v>
      </c>
      <c r="E260" s="24">
        <f t="shared" ca="1" si="21"/>
        <v>0</v>
      </c>
      <c r="F260" s="24">
        <f ca="1">IF(D260=0,0,SUM($E$223:E260))</f>
        <v>0</v>
      </c>
    </row>
    <row r="261" spans="2:6" hidden="1">
      <c r="B261" s="23">
        <v>38</v>
      </c>
      <c r="C261" s="72" t="str">
        <f ca="1">IF(ISERROR(OFFSET('HARGA SATUAN'!$C$6,MATCH('REKAP MDU'!B261,'HARGA SATUAN'!$L$7:$L$1455,0),0)),"",OFFSET('HARGA SATUAN'!$C$6,MATCH('REKAP MDU'!B261,'HARGA SATUAN'!$L$7:$L$1455,0),0))</f>
        <v>CT TM Indoor Tipe Blok 600/5-5A</v>
      </c>
      <c r="D261" s="72">
        <f ca="1">SUMIFS(RAB!$F$14:$F$80,RAB!$C$14:$C$80,C261)</f>
        <v>0</v>
      </c>
      <c r="E261" s="24">
        <f t="shared" ca="1" si="21"/>
        <v>0</v>
      </c>
      <c r="F261" s="24">
        <f ca="1">IF(D261=0,0,SUM($E$223:E261))</f>
        <v>0</v>
      </c>
    </row>
    <row r="262" spans="2:6" hidden="1">
      <c r="B262" s="151">
        <v>39</v>
      </c>
      <c r="C262" s="72" t="str">
        <f ca="1">IF(ISERROR(OFFSET('HARGA SATUAN'!$C$6,MATCH('REKAP MDU'!B262,'HARGA SATUAN'!$L$7:$L$1455,0),0)),"",OFFSET('HARGA SATUAN'!$C$6,MATCH('REKAP MDU'!B262,'HARGA SATUAN'!$L$7:$L$1455,0),0))</f>
        <v>CT TM Indoor Tipe Blok 750/5-5A</v>
      </c>
      <c r="D262" s="72">
        <f ca="1">SUMIFS(RAB!$F$14:$F$80,RAB!$C$14:$C$80,C262)</f>
        <v>0</v>
      </c>
      <c r="E262" s="24">
        <f t="shared" ca="1" si="21"/>
        <v>0</v>
      </c>
      <c r="F262" s="24">
        <f ca="1">IF(D262=0,0,SUM($E$223:E262))</f>
        <v>0</v>
      </c>
    </row>
    <row r="263" spans="2:6" hidden="1">
      <c r="B263" s="23">
        <v>40</v>
      </c>
      <c r="C263" s="72" t="str">
        <f ca="1">IF(ISERROR(OFFSET('HARGA SATUAN'!$C$6,MATCH('REKAP MDU'!B263,'HARGA SATUAN'!$L$7:$L$1455,0),0)),"",OFFSET('HARGA SATUAN'!$C$6,MATCH('REKAP MDU'!B263,'HARGA SATUAN'!$L$7:$L$1455,0),0))</f>
        <v>CT TM Indoor Tipe Blok 800/5-5A</v>
      </c>
      <c r="D263" s="72">
        <f ca="1">SUMIFS(RAB!$F$14:$F$80,RAB!$C$14:$C$80,C263)</f>
        <v>0</v>
      </c>
      <c r="E263" s="24">
        <f t="shared" ca="1" si="21"/>
        <v>0</v>
      </c>
      <c r="F263" s="24">
        <f ca="1">IF(D263=0,0,SUM($E$223:E263))</f>
        <v>0</v>
      </c>
    </row>
    <row r="264" spans="2:6" hidden="1">
      <c r="B264" s="151">
        <v>41</v>
      </c>
      <c r="C264" s="72" t="str">
        <f ca="1">IF(ISERROR(OFFSET('HARGA SATUAN'!$C$6,MATCH('REKAP MDU'!B264,'HARGA SATUAN'!$L$7:$L$1455,0),0)),"",OFFSET('HARGA SATUAN'!$C$6,MATCH('REKAP MDU'!B264,'HARGA SATUAN'!$L$7:$L$1455,0),0))</f>
        <v>CT TM Indoor Tipe Blok 1000/5-5A</v>
      </c>
      <c r="D264" s="72">
        <f ca="1">SUMIFS(RAB!$F$14:$F$80,RAB!$C$14:$C$80,C264)</f>
        <v>0</v>
      </c>
      <c r="E264" s="24">
        <f t="shared" ca="1" si="21"/>
        <v>0</v>
      </c>
      <c r="F264" s="24">
        <f ca="1">IF(D264=0,0,SUM($E$223:E264))</f>
        <v>0</v>
      </c>
    </row>
    <row r="265" spans="2:6" hidden="1">
      <c r="B265" s="23">
        <v>42</v>
      </c>
      <c r="C265" s="72" t="str">
        <f ca="1">IF(ISERROR(OFFSET('HARGA SATUAN'!$C$6,MATCH('REKAP MDU'!B265,'HARGA SATUAN'!$L$7:$L$1455,0),0)),"",OFFSET('HARGA SATUAN'!$C$6,MATCH('REKAP MDU'!B265,'HARGA SATUAN'!$L$7:$L$1455,0),0))</f>
        <v>CT TM Indoor Tipe Ring 50/5-5A</v>
      </c>
      <c r="D265" s="72">
        <f ca="1">SUMIFS(RAB!$F$14:$F$80,RAB!$C$14:$C$80,C265)</f>
        <v>0</v>
      </c>
      <c r="E265" s="24">
        <f t="shared" ca="1" si="21"/>
        <v>0</v>
      </c>
      <c r="F265" s="24">
        <f ca="1">IF(D265=0,0,SUM($E$223:E265))</f>
        <v>0</v>
      </c>
    </row>
    <row r="266" spans="2:6" hidden="1">
      <c r="B266" s="151">
        <v>43</v>
      </c>
      <c r="C266" s="72" t="str">
        <f ca="1">IF(ISERROR(OFFSET('HARGA SATUAN'!$C$6,MATCH('REKAP MDU'!B266,'HARGA SATUAN'!$L$7:$L$1455,0),0)),"",OFFSET('HARGA SATUAN'!$C$6,MATCH('REKAP MDU'!B266,'HARGA SATUAN'!$L$7:$L$1455,0),0))</f>
        <v>CT TM Indoor Tipe Ring 100/5-5A</v>
      </c>
      <c r="D266" s="72">
        <f ca="1">SUMIFS(RAB!$F$14:$F$80,RAB!$C$14:$C$80,C266)</f>
        <v>0</v>
      </c>
      <c r="E266" s="24">
        <f t="shared" ca="1" si="21"/>
        <v>0</v>
      </c>
      <c r="F266" s="24">
        <f ca="1">IF(D266=0,0,SUM($E$223:E266))</f>
        <v>0</v>
      </c>
    </row>
    <row r="267" spans="2:6" hidden="1">
      <c r="B267" s="23">
        <v>44</v>
      </c>
      <c r="C267" s="72" t="str">
        <f ca="1">IF(ISERROR(OFFSET('HARGA SATUAN'!$C$6,MATCH('REKAP MDU'!B267,'HARGA SATUAN'!$L$7:$L$1455,0),0)),"",OFFSET('HARGA SATUAN'!$C$6,MATCH('REKAP MDU'!B267,'HARGA SATUAN'!$L$7:$L$1455,0),0))</f>
        <v>CT TM Outdoor  10/5</v>
      </c>
      <c r="D267" s="72">
        <f ca="1">SUMIFS(RAB!$F$14:$F$80,RAB!$C$14:$C$80,C267)</f>
        <v>0</v>
      </c>
      <c r="E267" s="24">
        <f t="shared" ca="1" si="21"/>
        <v>0</v>
      </c>
      <c r="F267" s="24">
        <f ca="1">IF(D267=0,0,SUM($E$223:E267))</f>
        <v>0</v>
      </c>
    </row>
    <row r="268" spans="2:6" hidden="1">
      <c r="B268" s="151">
        <v>45</v>
      </c>
      <c r="C268" s="72" t="str">
        <f ca="1">IF(ISERROR(OFFSET('HARGA SATUAN'!$C$6,MATCH('REKAP MDU'!B268,'HARGA SATUAN'!$L$7:$L$1455,0),0)),"",OFFSET('HARGA SATUAN'!$C$6,MATCH('REKAP MDU'!B268,'HARGA SATUAN'!$L$7:$L$1455,0),0))</f>
        <v>CT TM Outdoor  15/5</v>
      </c>
      <c r="D268" s="72">
        <f ca="1">SUMIFS(RAB!$F$14:$F$80,RAB!$C$14:$C$80,C268)</f>
        <v>0</v>
      </c>
      <c r="E268" s="24">
        <f t="shared" ca="1" si="21"/>
        <v>0</v>
      </c>
      <c r="F268" s="24">
        <f ca="1">IF(D268=0,0,SUM($E$223:E268))</f>
        <v>0</v>
      </c>
    </row>
    <row r="269" spans="2:6" hidden="1">
      <c r="B269" s="23">
        <v>46</v>
      </c>
      <c r="C269" s="72" t="str">
        <f ca="1">IF(ISERROR(OFFSET('HARGA SATUAN'!$C$6,MATCH('REKAP MDU'!B269,'HARGA SATUAN'!$L$7:$L$1455,0),0)),"",OFFSET('HARGA SATUAN'!$C$6,MATCH('REKAP MDU'!B269,'HARGA SATUAN'!$L$7:$L$1455,0),0))</f>
        <v>CT TM Outdoor  20/5</v>
      </c>
      <c r="D269" s="72">
        <f ca="1">SUMIFS(RAB!$F$14:$F$80,RAB!$C$14:$C$80,C269)</f>
        <v>0</v>
      </c>
      <c r="E269" s="24">
        <f t="shared" ca="1" si="21"/>
        <v>0</v>
      </c>
      <c r="F269" s="24">
        <f ca="1">IF(D269=0,0,SUM($E$223:E269))</f>
        <v>0</v>
      </c>
    </row>
    <row r="270" spans="2:6" hidden="1">
      <c r="B270" s="151">
        <v>47</v>
      </c>
      <c r="C270" s="72" t="str">
        <f ca="1">IF(ISERROR(OFFSET('HARGA SATUAN'!$C$6,MATCH('REKAP MDU'!B270,'HARGA SATUAN'!$L$7:$L$1455,0),0)),"",OFFSET('HARGA SATUAN'!$C$6,MATCH('REKAP MDU'!B270,'HARGA SATUAN'!$L$7:$L$1455,0),0))</f>
        <v>CT TM Outdoor  25/5</v>
      </c>
      <c r="D270" s="72">
        <f ca="1">SUMIFS(RAB!$F$14:$F$80,RAB!$C$14:$C$80,C270)</f>
        <v>0</v>
      </c>
      <c r="E270" s="24">
        <f t="shared" ca="1" si="21"/>
        <v>0</v>
      </c>
      <c r="F270" s="24">
        <f ca="1">IF(D270=0,0,SUM($E$223:E270))</f>
        <v>0</v>
      </c>
    </row>
    <row r="271" spans="2:6" hidden="1">
      <c r="B271" s="23">
        <v>48</v>
      </c>
      <c r="C271" s="72" t="str">
        <f ca="1">IF(ISERROR(OFFSET('HARGA SATUAN'!$C$6,MATCH('REKAP MDU'!B271,'HARGA SATUAN'!$L$7:$L$1455,0),0)),"",OFFSET('HARGA SATUAN'!$C$6,MATCH('REKAP MDU'!B271,'HARGA SATUAN'!$L$7:$L$1455,0),0))</f>
        <v>CT TM Outdoor  30/5</v>
      </c>
      <c r="D271" s="72">
        <f ca="1">SUMIFS(RAB!$F$14:$F$80,RAB!$C$14:$C$80,C271)</f>
        <v>0</v>
      </c>
      <c r="E271" s="24">
        <f t="shared" ca="1" si="21"/>
        <v>0</v>
      </c>
      <c r="F271" s="24">
        <f ca="1">IF(D271=0,0,SUM($E$223:E271))</f>
        <v>0</v>
      </c>
    </row>
    <row r="272" spans="2:6" hidden="1">
      <c r="B272" s="151">
        <v>49</v>
      </c>
      <c r="C272" s="72" t="str">
        <f ca="1">IF(ISERROR(OFFSET('HARGA SATUAN'!$C$6,MATCH('REKAP MDU'!B272,'HARGA SATUAN'!$L$7:$L$1455,0),0)),"",OFFSET('HARGA SATUAN'!$C$6,MATCH('REKAP MDU'!B272,'HARGA SATUAN'!$L$7:$L$1455,0),0))</f>
        <v>CT TM Outdoor  40/5</v>
      </c>
      <c r="D272" s="72">
        <f ca="1">SUMIFS(RAB!$F$14:$F$80,RAB!$C$14:$C$80,C272)</f>
        <v>0</v>
      </c>
      <c r="E272" s="24">
        <f t="shared" ca="1" si="21"/>
        <v>0</v>
      </c>
      <c r="F272" s="24">
        <f ca="1">IF(D272=0,0,SUM($E$223:E272))</f>
        <v>0</v>
      </c>
    </row>
    <row r="273" spans="2:6" hidden="1">
      <c r="B273" s="23">
        <v>50</v>
      </c>
      <c r="C273" s="72" t="str">
        <f ca="1">IF(ISERROR(OFFSET('HARGA SATUAN'!$C$6,MATCH('REKAP MDU'!B273,'HARGA SATUAN'!$L$7:$L$1455,0),0)),"",OFFSET('HARGA SATUAN'!$C$6,MATCH('REKAP MDU'!B273,'HARGA SATUAN'!$L$7:$L$1455,0),0))</f>
        <v>CT TM Outdoor  50/5</v>
      </c>
      <c r="D273" s="72">
        <f ca="1">SUMIFS(RAB!$F$14:$F$80,RAB!$C$14:$C$80,C273)</f>
        <v>0</v>
      </c>
      <c r="E273" s="24">
        <f t="shared" ca="1" si="21"/>
        <v>0</v>
      </c>
      <c r="F273" s="24">
        <f ca="1">IF(D273=0,0,SUM($E$223:E273))</f>
        <v>0</v>
      </c>
    </row>
    <row r="274" spans="2:6" hidden="1">
      <c r="B274" s="151">
        <v>51</v>
      </c>
      <c r="C274" s="72" t="str">
        <f ca="1">IF(ISERROR(OFFSET('HARGA SATUAN'!$C$6,MATCH('REKAP MDU'!B274,'HARGA SATUAN'!$L$7:$L$1455,0),0)),"",OFFSET('HARGA SATUAN'!$C$6,MATCH('REKAP MDU'!B274,'HARGA SATUAN'!$L$7:$L$1455,0),0))</f>
        <v>CT TM Outdoor  60/5</v>
      </c>
      <c r="D274" s="72">
        <f ca="1">SUMIFS(RAB!$F$14:$F$80,RAB!$C$14:$C$80,C274)</f>
        <v>0</v>
      </c>
      <c r="E274" s="24">
        <f t="shared" ca="1" si="21"/>
        <v>0</v>
      </c>
      <c r="F274" s="24">
        <f ca="1">IF(D274=0,0,SUM($E$223:E274))</f>
        <v>0</v>
      </c>
    </row>
    <row r="275" spans="2:6" hidden="1">
      <c r="B275" s="23">
        <v>52</v>
      </c>
      <c r="C275" s="72" t="str">
        <f ca="1">IF(ISERROR(OFFSET('HARGA SATUAN'!$C$6,MATCH('REKAP MDU'!B275,'HARGA SATUAN'!$L$7:$L$1455,0),0)),"",OFFSET('HARGA SATUAN'!$C$6,MATCH('REKAP MDU'!B275,'HARGA SATUAN'!$L$7:$L$1455,0),0))</f>
        <v>CT TM Outdoor  75/5</v>
      </c>
      <c r="D275" s="72">
        <f ca="1">SUMIFS(RAB!$F$14:$F$80,RAB!$C$14:$C$80,C275)</f>
        <v>0</v>
      </c>
      <c r="E275" s="24">
        <f t="shared" ca="1" si="21"/>
        <v>0</v>
      </c>
      <c r="F275" s="24">
        <f ca="1">IF(D275=0,0,SUM($E$223:E275))</f>
        <v>0</v>
      </c>
    </row>
    <row r="276" spans="2:6" hidden="1">
      <c r="B276" s="151">
        <v>53</v>
      </c>
      <c r="C276" s="72" t="str">
        <f ca="1">IF(ISERROR(OFFSET('HARGA SATUAN'!$C$6,MATCH('REKAP MDU'!B276,'HARGA SATUAN'!$L$7:$L$1455,0),0)),"",OFFSET('HARGA SATUAN'!$C$6,MATCH('REKAP MDU'!B276,'HARGA SATUAN'!$L$7:$L$1455,0),0))</f>
        <v>CT TM Outdoor 80/5</v>
      </c>
      <c r="D276" s="72">
        <f ca="1">SUMIFS(RAB!$F$14:$F$80,RAB!$C$14:$C$80,C276)</f>
        <v>0</v>
      </c>
      <c r="E276" s="24">
        <f t="shared" ca="1" si="21"/>
        <v>0</v>
      </c>
      <c r="F276" s="24">
        <f ca="1">IF(D276=0,0,SUM($E$223:E276))</f>
        <v>0</v>
      </c>
    </row>
    <row r="277" spans="2:6" hidden="1">
      <c r="B277" s="23">
        <v>54</v>
      </c>
      <c r="C277" s="72" t="str">
        <f ca="1">IF(ISERROR(OFFSET('HARGA SATUAN'!$C$6,MATCH('REKAP MDU'!B277,'HARGA SATUAN'!$L$7:$L$1455,0),0)),"",OFFSET('HARGA SATUAN'!$C$6,MATCH('REKAP MDU'!B277,'HARGA SATUAN'!$L$7:$L$1455,0),0))</f>
        <v>CT TM Outdoor 100/5</v>
      </c>
      <c r="D277" s="72">
        <f ca="1">SUMIFS(RAB!$F$14:$F$80,RAB!$C$14:$C$80,C277)</f>
        <v>0</v>
      </c>
      <c r="E277" s="24">
        <f t="shared" ca="1" si="21"/>
        <v>0</v>
      </c>
      <c r="F277" s="24">
        <f ca="1">IF(D277=0,0,SUM($E$223:E277))</f>
        <v>0</v>
      </c>
    </row>
    <row r="278" spans="2:6" hidden="1">
      <c r="B278" s="151">
        <v>55</v>
      </c>
      <c r="C278" s="72" t="str">
        <f ca="1">IF(ISERROR(OFFSET('HARGA SATUAN'!$C$6,MATCH('REKAP MDU'!B278,'HARGA SATUAN'!$L$7:$L$1455,0),0)),"",OFFSET('HARGA SATUAN'!$C$6,MATCH('REKAP MDU'!B278,'HARGA SATUAN'!$L$7:$L$1455,0),0))</f>
        <v>CT TM Outdoor 150/5</v>
      </c>
      <c r="D278" s="72">
        <f ca="1">SUMIFS(RAB!$F$14:$F$80,RAB!$C$14:$C$80,C278)</f>
        <v>0</v>
      </c>
      <c r="E278" s="24">
        <f t="shared" ca="1" si="21"/>
        <v>0</v>
      </c>
      <c r="F278" s="24">
        <f ca="1">IF(D278=0,0,SUM($E$223:E278))</f>
        <v>0</v>
      </c>
    </row>
    <row r="279" spans="2:6" hidden="1">
      <c r="B279" s="23">
        <v>56</v>
      </c>
      <c r="C279" s="72" t="str">
        <f ca="1">IF(ISERROR(OFFSET('HARGA SATUAN'!$C$6,MATCH('REKAP MDU'!B279,'HARGA SATUAN'!$L$7:$L$1455,0),0)),"",OFFSET('HARGA SATUAN'!$C$6,MATCH('REKAP MDU'!B279,'HARGA SATUAN'!$L$7:$L$1455,0),0))</f>
        <v>CT TM Outdoor 200/5</v>
      </c>
      <c r="D279" s="72">
        <f ca="1">SUMIFS(RAB!$F$14:$F$80,RAB!$C$14:$C$80,C279)</f>
        <v>0</v>
      </c>
      <c r="E279" s="24">
        <f t="shared" ca="1" si="21"/>
        <v>0</v>
      </c>
      <c r="F279" s="24">
        <f ca="1">IF(D279=0,0,SUM($E$223:E279))</f>
        <v>0</v>
      </c>
    </row>
    <row r="280" spans="2:6" hidden="1">
      <c r="B280" s="151">
        <v>57</v>
      </c>
      <c r="C280" s="72" t="str">
        <f ca="1">IF(ISERROR(OFFSET('HARGA SATUAN'!$C$6,MATCH('REKAP MDU'!B280,'HARGA SATUAN'!$L$7:$L$1455,0),0)),"",OFFSET('HARGA SATUAN'!$C$6,MATCH('REKAP MDU'!B280,'HARGA SATUAN'!$L$7:$L$1455,0),0))</f>
        <v>CT TM Outdoor 250/5</v>
      </c>
      <c r="D280" s="72">
        <f ca="1">SUMIFS(RAB!$F$14:$F$80,RAB!$C$14:$C$80,C280)</f>
        <v>0</v>
      </c>
      <c r="E280" s="24">
        <f t="shared" ca="1" si="21"/>
        <v>0</v>
      </c>
      <c r="F280" s="24">
        <f ca="1">IF(D280=0,0,SUM($E$223:E280))</f>
        <v>0</v>
      </c>
    </row>
    <row r="281" spans="2:6" hidden="1">
      <c r="B281" s="23">
        <v>58</v>
      </c>
      <c r="C281" s="72" t="str">
        <f ca="1">IF(ISERROR(OFFSET('HARGA SATUAN'!$C$6,MATCH('REKAP MDU'!B281,'HARGA SATUAN'!$L$7:$L$1455,0),0)),"",OFFSET('HARGA SATUAN'!$C$6,MATCH('REKAP MDU'!B281,'HARGA SATUAN'!$L$7:$L$1455,0),0))</f>
        <v>CT TM Outdoor 300/5</v>
      </c>
      <c r="D281" s="72">
        <f ca="1">SUMIFS(RAB!$F$14:$F$80,RAB!$C$14:$C$80,C281)</f>
        <v>0</v>
      </c>
      <c r="E281" s="24">
        <f t="shared" ca="1" si="21"/>
        <v>0</v>
      </c>
      <c r="F281" s="24">
        <f ca="1">IF(D281=0,0,SUM($E$223:E281))</f>
        <v>0</v>
      </c>
    </row>
    <row r="282" spans="2:6" hidden="1">
      <c r="B282" s="151">
        <v>59</v>
      </c>
      <c r="C282" s="72" t="str">
        <f ca="1">IF(ISERROR(OFFSET('HARGA SATUAN'!$C$6,MATCH('REKAP MDU'!B282,'HARGA SATUAN'!$L$7:$L$1455,0),0)),"",OFFSET('HARGA SATUAN'!$C$6,MATCH('REKAP MDU'!B282,'HARGA SATUAN'!$L$7:$L$1455,0),0))</f>
        <v>CT TM Outdoor 400/5</v>
      </c>
      <c r="D282" s="72">
        <f ca="1">SUMIFS(RAB!$F$14:$F$80,RAB!$C$14:$C$80,C282)</f>
        <v>0</v>
      </c>
      <c r="E282" s="24">
        <f t="shared" ca="1" si="21"/>
        <v>0</v>
      </c>
      <c r="F282" s="24">
        <f ca="1">IF(D282=0,0,SUM($E$223:E282))</f>
        <v>0</v>
      </c>
    </row>
    <row r="283" spans="2:6" hidden="1">
      <c r="B283" s="23">
        <v>60</v>
      </c>
      <c r="C283" s="72" t="str">
        <f ca="1">IF(ISERROR(OFFSET('HARGA SATUAN'!$C$6,MATCH('REKAP MDU'!B283,'HARGA SATUAN'!$L$7:$L$1455,0),0)),"",OFFSET('HARGA SATUAN'!$C$6,MATCH('REKAP MDU'!B283,'HARGA SATUAN'!$L$7:$L$1455,0),0))</f>
        <v>PT Indoor (ratio 20.000/v3 : 100/v3) Class 0.2s</v>
      </c>
      <c r="D283" s="72">
        <f ca="1">SUMIFS(RAB!$F$14:$F$80,RAB!$C$14:$C$80,C283)</f>
        <v>0</v>
      </c>
      <c r="E283" s="24">
        <f t="shared" ca="1" si="21"/>
        <v>0</v>
      </c>
      <c r="F283" s="24">
        <f ca="1">IF(D283=0,0,SUM($E$223:E283))</f>
        <v>0</v>
      </c>
    </row>
    <row r="284" spans="2:6" hidden="1">
      <c r="B284" s="151">
        <v>61</v>
      </c>
      <c r="C284" s="72" t="str">
        <f ca="1">IF(ISERROR(OFFSET('HARGA SATUAN'!$C$6,MATCH('REKAP MDU'!B284,'HARGA SATUAN'!$L$7:$L$1455,0),0)),"",OFFSET('HARGA SATUAN'!$C$6,MATCH('REKAP MDU'!B284,'HARGA SATUAN'!$L$7:$L$1455,0),0))</f>
        <v>PT Outdoor (ratio 20.000/v3 : 100/v3) Class 0.2s</v>
      </c>
      <c r="D284" s="72">
        <f ca="1">SUMIFS(RAB!$F$14:$F$80,RAB!$C$14:$C$80,C284)</f>
        <v>0</v>
      </c>
      <c r="E284" s="24">
        <f t="shared" ca="1" si="21"/>
        <v>0</v>
      </c>
      <c r="F284" s="24">
        <f ca="1">IF(D284=0,0,SUM($E$223:E284))</f>
        <v>0</v>
      </c>
    </row>
    <row r="285" spans="2:6" hidden="1">
      <c r="B285" s="23">
        <v>62</v>
      </c>
      <c r="C285" s="72" t="str">
        <f ca="1">IF(ISERROR(OFFSET('HARGA SATUAN'!$C$6,MATCH('REKAP MDU'!B285,'HARGA SATUAN'!$L$7:$L$1455,0),0)),"",OFFSET('HARGA SATUAN'!$C$6,MATCH('REKAP MDU'!B285,'HARGA SATUAN'!$L$7:$L$1455,0),0))</f>
        <v>Smart Box Langsung Daya 3.9 kVA MCCB 6 A</v>
      </c>
      <c r="D285" s="72">
        <f ca="1">SUMIFS(RAB!$F$14:$F$80,RAB!$C$14:$C$80,C285)</f>
        <v>0</v>
      </c>
      <c r="E285" s="24">
        <f t="shared" ca="1" si="21"/>
        <v>0</v>
      </c>
      <c r="F285" s="24">
        <f ca="1">IF(D285=0,0,SUM($E$223:E285))</f>
        <v>0</v>
      </c>
    </row>
    <row r="286" spans="2:6" hidden="1">
      <c r="B286" s="151">
        <v>63</v>
      </c>
      <c r="C286" s="72" t="str">
        <f ca="1">IF(ISERROR(OFFSET('HARGA SATUAN'!$C$6,MATCH('REKAP MDU'!B286,'HARGA SATUAN'!$L$7:$L$1455,0),0)),"",OFFSET('HARGA SATUAN'!$C$6,MATCH('REKAP MDU'!B286,'HARGA SATUAN'!$L$7:$L$1455,0),0))</f>
        <v>Smart Box Langsung Daya 6.6 kVA MCCB 10 A</v>
      </c>
      <c r="D286" s="72">
        <f ca="1">SUMIFS(RAB!$F$14:$F$80,RAB!$C$14:$C$80,C286)</f>
        <v>0</v>
      </c>
      <c r="E286" s="24">
        <f t="shared" ca="1" si="21"/>
        <v>0</v>
      </c>
      <c r="F286" s="24">
        <f ca="1">IF(D286=0,0,SUM($E$223:E286))</f>
        <v>0</v>
      </c>
    </row>
    <row r="287" spans="2:6" hidden="1">
      <c r="B287" s="23">
        <v>64</v>
      </c>
      <c r="C287" s="72" t="str">
        <f ca="1">IF(ISERROR(OFFSET('HARGA SATUAN'!$C$6,MATCH('REKAP MDU'!B287,'HARGA SATUAN'!$L$7:$L$1455,0),0)),"",OFFSET('HARGA SATUAN'!$C$6,MATCH('REKAP MDU'!B287,'HARGA SATUAN'!$L$7:$L$1455,0),0))</f>
        <v>Smart Box Langsung Daya 10.6 kVA MCCB 16 A</v>
      </c>
      <c r="D287" s="72">
        <f ca="1">SUMIFS(RAB!$F$14:$F$80,RAB!$C$14:$C$80,C287)</f>
        <v>0</v>
      </c>
      <c r="E287" s="24">
        <f t="shared" ca="1" si="21"/>
        <v>0</v>
      </c>
      <c r="F287" s="24">
        <f ca="1">IF(D287=0,0,SUM($E$223:E287))</f>
        <v>0</v>
      </c>
    </row>
    <row r="288" spans="2:6" hidden="1">
      <c r="B288" s="151">
        <v>65</v>
      </c>
      <c r="C288" s="72" t="str">
        <f ca="1">IF(ISERROR(OFFSET('HARGA SATUAN'!$C$6,MATCH('REKAP MDU'!B288,'HARGA SATUAN'!$L$7:$L$1455,0),0)),"",OFFSET('HARGA SATUAN'!$C$6,MATCH('REKAP MDU'!B288,'HARGA SATUAN'!$L$7:$L$1455,0),0))</f>
        <v>Smart Box Langsung Daya 13.2 kVA MCCB 20 A</v>
      </c>
      <c r="D288" s="72">
        <f ca="1">SUMIFS(RAB!$F$14:$F$80,RAB!$C$14:$C$80,C288)</f>
        <v>1</v>
      </c>
      <c r="E288" s="24">
        <f t="shared" ca="1" si="21"/>
        <v>1</v>
      </c>
      <c r="F288" s="24">
        <f ca="1">IF(D288=0,0,SUM($E$223:E288))</f>
        <v>2</v>
      </c>
    </row>
    <row r="289" spans="2:6" hidden="1">
      <c r="B289" s="23">
        <v>66</v>
      </c>
      <c r="C289" s="72" t="str">
        <f ca="1">IF(ISERROR(OFFSET('HARGA SATUAN'!$C$6,MATCH('REKAP MDU'!B289,'HARGA SATUAN'!$L$7:$L$1455,0),0)),"",OFFSET('HARGA SATUAN'!$C$6,MATCH('REKAP MDU'!B289,'HARGA SATUAN'!$L$7:$L$1455,0),0))</f>
        <v>Smart Box Langsung Daya 16.5 kVA MCCB 25 A</v>
      </c>
      <c r="D289" s="72">
        <f ca="1">SUMIFS(RAB!$F$14:$F$80,RAB!$C$14:$C$80,C289)</f>
        <v>0</v>
      </c>
      <c r="E289" s="24">
        <f t="shared" ref="E289:E352" ca="1" si="22">IF(D289=0,0,1)</f>
        <v>0</v>
      </c>
      <c r="F289" s="24">
        <f ca="1">IF(D289=0,0,SUM($E$223:E289))</f>
        <v>0</v>
      </c>
    </row>
    <row r="290" spans="2:6" hidden="1">
      <c r="B290" s="151">
        <v>67</v>
      </c>
      <c r="C290" s="72" t="str">
        <f ca="1">IF(ISERROR(OFFSET('HARGA SATUAN'!$C$6,MATCH('REKAP MDU'!B290,'HARGA SATUAN'!$L$7:$L$1455,0),0)),"",OFFSET('HARGA SATUAN'!$C$6,MATCH('REKAP MDU'!B290,'HARGA SATUAN'!$L$7:$L$1455,0),0))</f>
        <v>Smart Box Langsung Daya 23 kVA MCCB 35 A</v>
      </c>
      <c r="D290" s="72">
        <f ca="1">SUMIFS(RAB!$F$14:$F$80,RAB!$C$14:$C$80,C290)</f>
        <v>0</v>
      </c>
      <c r="E290" s="24">
        <f t="shared" ca="1" si="22"/>
        <v>0</v>
      </c>
      <c r="F290" s="24">
        <f ca="1">IF(D290=0,0,SUM($E$223:E290))</f>
        <v>0</v>
      </c>
    </row>
    <row r="291" spans="2:6" hidden="1">
      <c r="B291" s="23">
        <v>68</v>
      </c>
      <c r="C291" s="72" t="str">
        <f ca="1">IF(ISERROR(OFFSET('HARGA SATUAN'!$C$6,MATCH('REKAP MDU'!B291,'HARGA SATUAN'!$L$7:$L$1455,0),0)),"",OFFSET('HARGA SATUAN'!$C$6,MATCH('REKAP MDU'!B291,'HARGA SATUAN'!$L$7:$L$1455,0),0))</f>
        <v>Smart Box Langsung Daya 33 kVA MCCB 50 A</v>
      </c>
      <c r="D291" s="72">
        <f ca="1">SUMIFS(RAB!$F$14:$F$80,RAB!$C$14:$C$80,C291)</f>
        <v>0</v>
      </c>
      <c r="E291" s="24">
        <f t="shared" ca="1" si="22"/>
        <v>0</v>
      </c>
      <c r="F291" s="24">
        <f ca="1">IF(D291=0,0,SUM($E$223:E291))</f>
        <v>0</v>
      </c>
    </row>
    <row r="292" spans="2:6" hidden="1">
      <c r="B292" s="151">
        <v>69</v>
      </c>
      <c r="C292" s="72" t="str">
        <f ca="1">IF(ISERROR(OFFSET('HARGA SATUAN'!$C$6,MATCH('REKAP MDU'!B292,'HARGA SATUAN'!$L$7:$L$1455,0),0)),"",OFFSET('HARGA SATUAN'!$C$6,MATCH('REKAP MDU'!B292,'HARGA SATUAN'!$L$7:$L$1455,0),0))</f>
        <v>Smart Box Langsung Daya 41.5 kVA MCCB 63 A</v>
      </c>
      <c r="D292" s="72">
        <f ca="1">SUMIFS(RAB!$F$14:$F$80,RAB!$C$14:$C$80,C292)</f>
        <v>0</v>
      </c>
      <c r="E292" s="24">
        <f t="shared" ca="1" si="22"/>
        <v>0</v>
      </c>
      <c r="F292" s="24">
        <f ca="1">IF(D292=0,0,SUM($E$223:E292))</f>
        <v>0</v>
      </c>
    </row>
    <row r="293" spans="2:6" hidden="1">
      <c r="B293" s="23">
        <v>70</v>
      </c>
      <c r="C293" s="72" t="str">
        <f ca="1">IF(ISERROR(OFFSET('HARGA SATUAN'!$C$6,MATCH('REKAP MDU'!B293,'HARGA SATUAN'!$L$7:$L$1455,0),0)),"",OFFSET('HARGA SATUAN'!$C$6,MATCH('REKAP MDU'!B293,'HARGA SATUAN'!$L$7:$L$1455,0),0))</f>
        <v>Smart Box Tidak Langsung Daya 53 kVA MCCB 80 A</v>
      </c>
      <c r="D293" s="72">
        <f ca="1">SUMIFS(RAB!$F$14:$F$80,RAB!$C$14:$C$80,C293)</f>
        <v>0</v>
      </c>
      <c r="E293" s="24">
        <f t="shared" ca="1" si="22"/>
        <v>0</v>
      </c>
      <c r="F293" s="24">
        <f ca="1">IF(D293=0,0,SUM($E$223:E293))</f>
        <v>0</v>
      </c>
    </row>
    <row r="294" spans="2:6" hidden="1">
      <c r="B294" s="151">
        <v>71</v>
      </c>
      <c r="C294" s="72" t="str">
        <f ca="1">IF(ISERROR(OFFSET('HARGA SATUAN'!$C$6,MATCH('REKAP MDU'!B294,'HARGA SATUAN'!$L$7:$L$1455,0),0)),"",OFFSET('HARGA SATUAN'!$C$6,MATCH('REKAP MDU'!B294,'HARGA SATUAN'!$L$7:$L$1455,0),0))</f>
        <v>Smart Box Tidak Langsung Daya 66 kVA MCCB 100 A</v>
      </c>
      <c r="D294" s="72">
        <f ca="1">SUMIFS(RAB!$F$14:$F$80,RAB!$C$14:$C$80,C294)</f>
        <v>0</v>
      </c>
      <c r="E294" s="24">
        <f t="shared" ca="1" si="22"/>
        <v>0</v>
      </c>
      <c r="F294" s="24">
        <f ca="1">IF(D294=0,0,SUM($E$223:E294))</f>
        <v>0</v>
      </c>
    </row>
    <row r="295" spans="2:6" hidden="1">
      <c r="B295" s="23">
        <v>72</v>
      </c>
      <c r="C295" s="72" t="str">
        <f ca="1">IF(ISERROR(OFFSET('HARGA SATUAN'!$C$6,MATCH('REKAP MDU'!B295,'HARGA SATUAN'!$L$7:$L$1455,0),0)),"",OFFSET('HARGA SATUAN'!$C$6,MATCH('REKAP MDU'!B295,'HARGA SATUAN'!$L$7:$L$1455,0),0))</f>
        <v>Smart Box Tidak Langsung Daya 82.5 kVA MCCB 125 A</v>
      </c>
      <c r="D295" s="72">
        <f ca="1">SUMIFS(RAB!$F$14:$F$80,RAB!$C$14:$C$80,C295)</f>
        <v>0</v>
      </c>
      <c r="E295" s="24">
        <f t="shared" ca="1" si="22"/>
        <v>0</v>
      </c>
      <c r="F295" s="24">
        <f ca="1">IF(D295=0,0,SUM($E$223:E295))</f>
        <v>0</v>
      </c>
    </row>
    <row r="296" spans="2:6" hidden="1">
      <c r="B296" s="151">
        <v>73</v>
      </c>
      <c r="C296" s="72" t="str">
        <f ca="1">IF(ISERROR(OFFSET('HARGA SATUAN'!$C$6,MATCH('REKAP MDU'!B296,'HARGA SATUAN'!$L$7:$L$1455,0),0)),"",OFFSET('HARGA SATUAN'!$C$6,MATCH('REKAP MDU'!B296,'HARGA SATUAN'!$L$7:$L$1455,0),0))</f>
        <v>Smart Box Tidak Langsung Daya 105 kVA MCCB 160 A</v>
      </c>
      <c r="D296" s="72">
        <f ca="1">SUMIFS(RAB!$F$14:$F$80,RAB!$C$14:$C$80,C296)</f>
        <v>0</v>
      </c>
      <c r="E296" s="24">
        <f t="shared" ca="1" si="22"/>
        <v>0</v>
      </c>
      <c r="F296" s="24">
        <f ca="1">IF(D296=0,0,SUM($E$223:E296))</f>
        <v>0</v>
      </c>
    </row>
    <row r="297" spans="2:6" hidden="1">
      <c r="B297" s="23">
        <v>74</v>
      </c>
      <c r="C297" s="72" t="str">
        <f ca="1">IF(ISERROR(OFFSET('HARGA SATUAN'!$C$6,MATCH('REKAP MDU'!B297,'HARGA SATUAN'!$L$7:$L$1455,0),0)),"",OFFSET('HARGA SATUAN'!$C$6,MATCH('REKAP MDU'!B297,'HARGA SATUAN'!$L$7:$L$1455,0),0))</f>
        <v>Smart Box Tidak Langsung Daya 131 kVA MCCB 200 A</v>
      </c>
      <c r="D297" s="72">
        <f ca="1">SUMIFS(RAB!$F$14:$F$80,RAB!$C$14:$C$80,C297)</f>
        <v>0</v>
      </c>
      <c r="E297" s="24">
        <f t="shared" ca="1" si="22"/>
        <v>0</v>
      </c>
      <c r="F297" s="24">
        <f ca="1">IF(D297=0,0,SUM($E$223:E297))</f>
        <v>0</v>
      </c>
    </row>
    <row r="298" spans="2:6" hidden="1">
      <c r="B298" s="151">
        <v>75</v>
      </c>
      <c r="C298" s="72" t="str">
        <f ca="1">IF(ISERROR(OFFSET('HARGA SATUAN'!$C$6,MATCH('REKAP MDU'!B298,'HARGA SATUAN'!$L$7:$L$1455,0),0)),"",OFFSET('HARGA SATUAN'!$C$6,MATCH('REKAP MDU'!B298,'HARGA SATUAN'!$L$7:$L$1455,0),0))</f>
        <v>Smart Box Tidak Langsung Daya 147 kVA MCCB 225 A</v>
      </c>
      <c r="D298" s="72">
        <f ca="1">SUMIFS(RAB!$F$14:$F$80,RAB!$C$14:$C$80,C298)</f>
        <v>0</v>
      </c>
      <c r="E298" s="24">
        <f t="shared" ca="1" si="22"/>
        <v>0</v>
      </c>
      <c r="F298" s="24">
        <f ca="1">IF(D298=0,0,SUM($E$223:E298))</f>
        <v>0</v>
      </c>
    </row>
    <row r="299" spans="2:6" hidden="1">
      <c r="B299" s="23">
        <v>76</v>
      </c>
      <c r="C299" s="72" t="str">
        <f ca="1">IF(ISERROR(OFFSET('HARGA SATUAN'!$C$6,MATCH('REKAP MDU'!B299,'HARGA SATUAN'!$L$7:$L$1455,0),0)),"",OFFSET('HARGA SATUAN'!$C$6,MATCH('REKAP MDU'!B299,'HARGA SATUAN'!$L$7:$L$1455,0),0))</f>
        <v>Smart Box Tidak Langsung Daya 164 kVA MCCB 250 A</v>
      </c>
      <c r="D299" s="72">
        <f ca="1">SUMIFS(RAB!$F$14:$F$80,RAB!$C$14:$C$80,C299)</f>
        <v>0</v>
      </c>
      <c r="E299" s="24">
        <f t="shared" ca="1" si="22"/>
        <v>0</v>
      </c>
      <c r="F299" s="24">
        <f ca="1">IF(D299=0,0,SUM($E$223:E299))</f>
        <v>0</v>
      </c>
    </row>
    <row r="300" spans="2:6" hidden="1">
      <c r="B300" s="151">
        <v>77</v>
      </c>
      <c r="C300" s="72" t="str">
        <f ca="1">IF(ISERROR(OFFSET('HARGA SATUAN'!$C$6,MATCH('REKAP MDU'!B300,'HARGA SATUAN'!$L$7:$L$1455,0),0)),"",OFFSET('HARGA SATUAN'!$C$6,MATCH('REKAP MDU'!B300,'HARGA SATUAN'!$L$7:$L$1455,0),0))</f>
        <v>Smart Box Tidak Langsung Daya 197 kVA MCCB 300 A</v>
      </c>
      <c r="D300" s="72">
        <f ca="1">SUMIFS(RAB!$F$14:$F$80,RAB!$C$14:$C$80,C300)</f>
        <v>0</v>
      </c>
      <c r="E300" s="24">
        <f t="shared" ca="1" si="22"/>
        <v>0</v>
      </c>
      <c r="F300" s="24">
        <f ca="1">IF(D300=0,0,SUM($E$223:E300))</f>
        <v>0</v>
      </c>
    </row>
    <row r="301" spans="2:6" hidden="1">
      <c r="B301" s="23">
        <v>78</v>
      </c>
      <c r="C301" s="72" t="str">
        <f ca="1">IF(ISERROR(OFFSET('HARGA SATUAN'!$C$6,MATCH('REKAP MDU'!B301,'HARGA SATUAN'!$L$7:$L$1455,0),0)),"",OFFSET('HARGA SATUAN'!$C$6,MATCH('REKAP MDU'!B301,'HARGA SATUAN'!$L$7:$L$1455,0),0))</f>
        <v>Smart Box Tidak Langsung Daya TM</v>
      </c>
      <c r="D301" s="72">
        <f ca="1">SUMIFS(RAB!$F$14:$F$80,RAB!$C$14:$C$80,C301)</f>
        <v>0</v>
      </c>
      <c r="E301" s="24">
        <f t="shared" ca="1" si="22"/>
        <v>0</v>
      </c>
      <c r="F301" s="24">
        <f ca="1">IF(D301=0,0,SUM($E$223:E301))</f>
        <v>0</v>
      </c>
    </row>
    <row r="302" spans="2:6" hidden="1">
      <c r="B302" s="151">
        <v>79</v>
      </c>
      <c r="C302" s="72" t="str">
        <f ca="1">IF(ISERROR(OFFSET('HARGA SATUAN'!$C$6,MATCH('REKAP MDU'!B302,'HARGA SATUAN'!$L$7:$L$1455,0),0)),"",OFFSET('HARGA SATUAN'!$C$6,MATCH('REKAP MDU'!B302,'HARGA SATUAN'!$L$7:$L$1455,0),0))</f>
        <v>Air Insulated LBS Manual;24KV;630A;Min-16KA</v>
      </c>
      <c r="D302" s="72">
        <f ca="1">SUMIFS(RAB!$F$14:$F$80,RAB!$C$14:$C$80,C302)</f>
        <v>0</v>
      </c>
      <c r="E302" s="24">
        <f t="shared" ca="1" si="22"/>
        <v>0</v>
      </c>
      <c r="F302" s="24">
        <f ca="1">IF(D302=0,0,SUM($E$223:E302))</f>
        <v>0</v>
      </c>
    </row>
    <row r="303" spans="2:6" hidden="1">
      <c r="B303" s="23">
        <v>80</v>
      </c>
      <c r="C303" s="72" t="str">
        <f ca="1">IF(ISERROR(OFFSET('HARGA SATUAN'!$C$6,MATCH('REKAP MDU'!B303,'HARGA SATUAN'!$L$7:$L$1455,0),0)),"",OFFSET('HARGA SATUAN'!$C$6,MATCH('REKAP MDU'!B303,'HARGA SATUAN'!$L$7:$L$1455,0),0))</f>
        <v>Air Insulated LBS Motorized;24KV;630A;Min-16KA</v>
      </c>
      <c r="D303" s="72">
        <f ca="1">SUMIFS(RAB!$F$14:$F$80,RAB!$C$14:$C$80,C303)</f>
        <v>0</v>
      </c>
      <c r="E303" s="24">
        <f t="shared" ca="1" si="22"/>
        <v>0</v>
      </c>
      <c r="F303" s="24">
        <f ca="1">IF(D303=0,0,SUM($E$223:E303))</f>
        <v>0</v>
      </c>
    </row>
    <row r="304" spans="2:6" hidden="1">
      <c r="B304" s="151">
        <v>81</v>
      </c>
      <c r="C304" s="72" t="str">
        <f ca="1">IF(ISERROR(OFFSET('HARGA SATUAN'!$C$6,MATCH('REKAP MDU'!B304,'HARGA SATUAN'!$L$7:$L$1455,0),0)),"",OFFSET('HARGA SATUAN'!$C$6,MATCH('REKAP MDU'!B304,'HARGA SATUAN'!$L$7:$L$1455,0),0))</f>
        <v>Air Insulated CBOG Motorized+Metering;20KV;630A;Min-16KA</v>
      </c>
      <c r="D304" s="72">
        <f ca="1">SUMIFS(RAB!$F$14:$F$80,RAB!$C$14:$C$80,C304)</f>
        <v>0</v>
      </c>
      <c r="E304" s="24">
        <f t="shared" ca="1" si="22"/>
        <v>0</v>
      </c>
      <c r="F304" s="24">
        <f ca="1">IF(D304=0,0,SUM($E$223:E304))</f>
        <v>0</v>
      </c>
    </row>
    <row r="305" spans="2:6" hidden="1">
      <c r="B305" s="23">
        <v>82</v>
      </c>
      <c r="C305" s="72" t="str">
        <f ca="1">IF(ISERROR(OFFSET('HARGA SATUAN'!$C$6,MATCH('REKAP MDU'!B305,'HARGA SATUAN'!$L$7:$L$1455,0),0)),"",OFFSET('HARGA SATUAN'!$C$6,MATCH('REKAP MDU'!B305,'HARGA SATUAN'!$L$7:$L$1455,0),0))</f>
        <v>Fully Gas Insulated LBS Motorized;24KV;630A;Min-16KA</v>
      </c>
      <c r="D305" s="72">
        <f ca="1">SUMIFS(RAB!$F$14:$F$80,RAB!$C$14:$C$80,C305)</f>
        <v>0</v>
      </c>
      <c r="E305" s="24">
        <f t="shared" ca="1" si="22"/>
        <v>0</v>
      </c>
      <c r="F305" s="24">
        <f ca="1">IF(D305=0,0,SUM($E$223:E305))</f>
        <v>0</v>
      </c>
    </row>
    <row r="306" spans="2:6" hidden="1">
      <c r="B306" s="151">
        <v>83</v>
      </c>
      <c r="C306" s="72" t="str">
        <f ca="1">IF(ISERROR(OFFSET('HARGA SATUAN'!$C$6,MATCH('REKAP MDU'!B306,'HARGA SATUAN'!$L$7:$L$1455,0),0)),"",OFFSET('HARGA SATUAN'!$C$6,MATCH('REKAP MDU'!B306,'HARGA SATUAN'!$L$7:$L$1455,0),0))</f>
        <v>Fully Gas Insulated CBOG Motorized+Metering;20KV;630A;Min-16KA</v>
      </c>
      <c r="D306" s="72">
        <f ca="1">SUMIFS(RAB!$F$14:$F$80,RAB!$C$14:$C$80,C306)</f>
        <v>0</v>
      </c>
      <c r="E306" s="24">
        <f t="shared" ca="1" si="22"/>
        <v>0</v>
      </c>
      <c r="F306" s="24">
        <f ca="1">IF(D306=0,0,SUM($E$223:E306))</f>
        <v>0</v>
      </c>
    </row>
    <row r="307" spans="2:6" hidden="1">
      <c r="B307" s="23">
        <v>84</v>
      </c>
      <c r="C307" s="72" t="str">
        <f ca="1">IF(ISERROR(OFFSET('HARGA SATUAN'!$C$6,MATCH('REKAP MDU'!B307,'HARGA SATUAN'!$L$7:$L$1455,0),0)),"",OFFSET('HARGA SATUAN'!$C$6,MATCH('REKAP MDU'!B307,'HARGA SATUAN'!$L$7:$L$1455,0),0))</f>
        <v>Fully Gas Insulated LBS Manual;24KV;630A;Min-16KA</v>
      </c>
      <c r="D307" s="72">
        <f ca="1">SUMIFS(RAB!$F$14:$F$80,RAB!$C$14:$C$80,C307)</f>
        <v>0</v>
      </c>
      <c r="E307" s="24">
        <f t="shared" ca="1" si="22"/>
        <v>0</v>
      </c>
      <c r="F307" s="24">
        <f ca="1">IF(D307=0,0,SUM($E$223:E307))</f>
        <v>0</v>
      </c>
    </row>
    <row r="308" spans="2:6" hidden="1">
      <c r="B308" s="151">
        <v>85</v>
      </c>
      <c r="C308" s="72" t="str">
        <f ca="1">IF(ISERROR(OFFSET('HARGA SATUAN'!$C$6,MATCH('REKAP MDU'!B308,'HARGA SATUAN'!$L$7:$L$1455,0),0)),"",OFFSET('HARGA SATUAN'!$C$6,MATCH('REKAP MDU'!B308,'HARGA SATUAN'!$L$7:$L$1455,0),0))</f>
        <v>Automatic Change Over (ACO) TM</v>
      </c>
      <c r="D308" s="72">
        <f ca="1">SUMIFS(RAB!$F$14:$F$80,RAB!$C$14:$C$80,C308)</f>
        <v>0</v>
      </c>
      <c r="E308" s="24">
        <f t="shared" ca="1" si="22"/>
        <v>0</v>
      </c>
      <c r="F308" s="24">
        <f ca="1">IF(D308=0,0,SUM($E$223:E308))</f>
        <v>0</v>
      </c>
    </row>
    <row r="309" spans="2:6" hidden="1">
      <c r="B309" s="23">
        <v>86</v>
      </c>
      <c r="C309" s="72" t="str">
        <f ca="1">IF(ISERROR(OFFSET('HARGA SATUAN'!$C$6,MATCH('REKAP MDU'!B309,'HARGA SATUAN'!$L$7:$L$1455,0),0)),"",OFFSET('HARGA SATUAN'!$C$6,MATCH('REKAP MDU'!B309,'HARGA SATUAN'!$L$7:$L$1455,0),0))</f>
        <v>Automatic Change Over (ACO) TR</v>
      </c>
      <c r="D309" s="72">
        <f ca="1">SUMIFS(RAB!$F$14:$F$80,RAB!$C$14:$C$80,C309)</f>
        <v>0</v>
      </c>
      <c r="E309" s="24">
        <f t="shared" ca="1" si="22"/>
        <v>0</v>
      </c>
      <c r="F309" s="24">
        <f ca="1">IF(D309=0,0,SUM($E$223:E309))</f>
        <v>0</v>
      </c>
    </row>
    <row r="310" spans="2:6" hidden="1">
      <c r="B310" s="151">
        <v>87</v>
      </c>
      <c r="C310" s="72" t="str">
        <f ca="1">IF(ISERROR(OFFSET('HARGA SATUAN'!$C$6,MATCH('REKAP MDU'!B310,'HARGA SATUAN'!$L$7:$L$1455,0),0)),"",OFFSET('HARGA SATUAN'!$C$6,MATCH('REKAP MDU'!B310,'HARGA SATUAN'!$L$7:$L$1455,0),0))</f>
        <v>Metaclad;Outgoing;20kV;630A;25kA - GI</v>
      </c>
      <c r="D310" s="72">
        <f ca="1">SUMIFS(RAB!$F$14:$F$80,RAB!$C$14:$C$80,C310)</f>
        <v>0</v>
      </c>
      <c r="E310" s="24">
        <f t="shared" ca="1" si="22"/>
        <v>0</v>
      </c>
      <c r="F310" s="24">
        <f ca="1">IF(D310=0,0,SUM($E$223:E310))</f>
        <v>0</v>
      </c>
    </row>
    <row r="311" spans="2:6" hidden="1">
      <c r="B311" s="23">
        <v>88</v>
      </c>
      <c r="C311" s="72" t="str">
        <f ca="1">IF(ISERROR(OFFSET('HARGA SATUAN'!$C$6,MATCH('REKAP MDU'!B311,'HARGA SATUAN'!$L$7:$L$1455,0),0)),"",OFFSET('HARGA SATUAN'!$C$6,MATCH('REKAP MDU'!B311,'HARGA SATUAN'!$L$7:$L$1455,0),0))</f>
        <v>Metaclad;Couple;20kV;2000A;25kA - GI</v>
      </c>
      <c r="D311" s="72">
        <f ca="1">SUMIFS(RAB!$F$14:$F$80,RAB!$C$14:$C$80,C311)</f>
        <v>0</v>
      </c>
      <c r="E311" s="24">
        <f t="shared" ca="1" si="22"/>
        <v>0</v>
      </c>
      <c r="F311" s="24">
        <f ca="1">IF(D311=0,0,SUM($E$223:E311))</f>
        <v>0</v>
      </c>
    </row>
    <row r="312" spans="2:6" hidden="1">
      <c r="B312" s="151">
        <v>89</v>
      </c>
      <c r="C312" s="72" t="str">
        <f ca="1">IF(ISERROR(OFFSET('HARGA SATUAN'!$C$6,MATCH('REKAP MDU'!B312,'HARGA SATUAN'!$L$7:$L$1455,0),0)),"",OFFSET('HARGA SATUAN'!$C$6,MATCH('REKAP MDU'!B312,'HARGA SATUAN'!$L$7:$L$1455,0),0))</f>
        <v>Trafo 1 Fasa CSP 50 kVA</v>
      </c>
      <c r="D312" s="72">
        <f ca="1">SUMIFS(RAB!$F$14:$F$80,RAB!$C$14:$C$80,C312)</f>
        <v>0</v>
      </c>
      <c r="E312" s="24">
        <f t="shared" ca="1" si="22"/>
        <v>0</v>
      </c>
      <c r="F312" s="24">
        <f ca="1">IF(D312=0,0,SUM($E$223:E312))</f>
        <v>0</v>
      </c>
    </row>
    <row r="313" spans="2:6" hidden="1">
      <c r="B313" s="23">
        <v>90</v>
      </c>
      <c r="C313" s="72" t="str">
        <f ca="1">IF(ISERROR(OFFSET('HARGA SATUAN'!$C$6,MATCH('REKAP MDU'!B313,'HARGA SATUAN'!$L$7:$L$1455,0),0)),"",OFFSET('HARGA SATUAN'!$C$6,MATCH('REKAP MDU'!B313,'HARGA SATUAN'!$L$7:$L$1455,0),0))</f>
        <v>Trafo 3 phasa 50 kVA YNyn0</v>
      </c>
      <c r="D313" s="72">
        <f ca="1">SUMIFS(RAB!$F$14:$F$80,RAB!$C$14:$C$80,C313)</f>
        <v>0</v>
      </c>
      <c r="E313" s="24">
        <f t="shared" ca="1" si="22"/>
        <v>0</v>
      </c>
      <c r="F313" s="24">
        <f ca="1">IF(D313=0,0,SUM($E$223:E313))</f>
        <v>0</v>
      </c>
    </row>
    <row r="314" spans="2:6" hidden="1">
      <c r="B314" s="151">
        <v>91</v>
      </c>
      <c r="C314" s="72" t="str">
        <f ca="1">IF(ISERROR(OFFSET('HARGA SATUAN'!$C$6,MATCH('REKAP MDU'!B314,'HARGA SATUAN'!$L$7:$L$1455,0),0)),"",OFFSET('HARGA SATUAN'!$C$6,MATCH('REKAP MDU'!B314,'HARGA SATUAN'!$L$7:$L$1455,0),0))</f>
        <v>Trafo 3 phasa 100 kVA YNyn0</v>
      </c>
      <c r="D314" s="72">
        <f ca="1">SUMIFS(RAB!$F$14:$F$80,RAB!$C$14:$C$80,C314)</f>
        <v>0</v>
      </c>
      <c r="E314" s="24">
        <f t="shared" ca="1" si="22"/>
        <v>0</v>
      </c>
      <c r="F314" s="24">
        <f ca="1">IF(D314=0,0,SUM($E$223:E314))</f>
        <v>0</v>
      </c>
    </row>
    <row r="315" spans="2:6" hidden="1">
      <c r="B315" s="23">
        <v>92</v>
      </c>
      <c r="C315" s="72" t="str">
        <f ca="1">IF(ISERROR(OFFSET('HARGA SATUAN'!$C$6,MATCH('REKAP MDU'!B315,'HARGA SATUAN'!$L$7:$L$1455,0),0)),"",OFFSET('HARGA SATUAN'!$C$6,MATCH('REKAP MDU'!B315,'HARGA SATUAN'!$L$7:$L$1455,0),0))</f>
        <v>Trafo 3 phasa 160 kVA YNyn0</v>
      </c>
      <c r="D315" s="72">
        <f ca="1">SUMIFS(RAB!$F$14:$F$80,RAB!$C$14:$C$80,C315)</f>
        <v>0</v>
      </c>
      <c r="E315" s="24">
        <f t="shared" ca="1" si="22"/>
        <v>0</v>
      </c>
      <c r="F315" s="24">
        <f ca="1">IF(D315=0,0,SUM($E$223:E315))</f>
        <v>0</v>
      </c>
    </row>
    <row r="316" spans="2:6" hidden="1">
      <c r="B316" s="151">
        <v>93</v>
      </c>
      <c r="C316" s="72" t="str">
        <f ca="1">IF(ISERROR(OFFSET('HARGA SATUAN'!$C$6,MATCH('REKAP MDU'!B316,'HARGA SATUAN'!$L$7:$L$1455,0),0)),"",OFFSET('HARGA SATUAN'!$C$6,MATCH('REKAP MDU'!B316,'HARGA SATUAN'!$L$7:$L$1455,0),0))</f>
        <v>Trafo 3 phasa 50 kVA Yzn5</v>
      </c>
      <c r="D316" s="72">
        <f ca="1">SUMIFS(RAB!$F$14:$F$80,RAB!$C$14:$C$80,C316)</f>
        <v>0</v>
      </c>
      <c r="E316" s="24">
        <f t="shared" ca="1" si="22"/>
        <v>0</v>
      </c>
      <c r="F316" s="24">
        <f ca="1">IF(D316=0,0,SUM($E$223:E316))</f>
        <v>0</v>
      </c>
    </row>
    <row r="317" spans="2:6" hidden="1">
      <c r="B317" s="23">
        <v>94</v>
      </c>
      <c r="C317" s="72" t="str">
        <f ca="1">IF(ISERROR(OFFSET('HARGA SATUAN'!$C$6,MATCH('REKAP MDU'!B317,'HARGA SATUAN'!$L$7:$L$1455,0),0)),"",OFFSET('HARGA SATUAN'!$C$6,MATCH('REKAP MDU'!B317,'HARGA SATUAN'!$L$7:$L$1455,0),0))</f>
        <v>Trafo 3 phasa 100 kVA Yzn5</v>
      </c>
      <c r="D317" s="72">
        <f ca="1">SUMIFS(RAB!$F$14:$F$80,RAB!$C$14:$C$80,C317)</f>
        <v>0</v>
      </c>
      <c r="E317" s="24">
        <f t="shared" ca="1" si="22"/>
        <v>0</v>
      </c>
      <c r="F317" s="24">
        <f ca="1">IF(D317=0,0,SUM($E$223:E317))</f>
        <v>0</v>
      </c>
    </row>
    <row r="318" spans="2:6" hidden="1">
      <c r="B318" s="151">
        <v>95</v>
      </c>
      <c r="C318" s="72" t="str">
        <f ca="1">IF(ISERROR(OFFSET('HARGA SATUAN'!$C$6,MATCH('REKAP MDU'!B318,'HARGA SATUAN'!$L$7:$L$1455,0),0)),"",OFFSET('HARGA SATUAN'!$C$6,MATCH('REKAP MDU'!B318,'HARGA SATUAN'!$L$7:$L$1455,0),0))</f>
        <v>Trafo 3 phasa 160 kVA Yzn5</v>
      </c>
      <c r="D318" s="72">
        <f ca="1">SUMIFS(RAB!$F$14:$F$80,RAB!$C$14:$C$80,C318)</f>
        <v>0</v>
      </c>
      <c r="E318" s="24">
        <f t="shared" ca="1" si="22"/>
        <v>0</v>
      </c>
      <c r="F318" s="24">
        <f ca="1">IF(D318=0,0,SUM($E$223:E318))</f>
        <v>0</v>
      </c>
    </row>
    <row r="319" spans="2:6" hidden="1">
      <c r="B319" s="23">
        <v>96</v>
      </c>
      <c r="C319" s="72" t="str">
        <f ca="1">IF(ISERROR(OFFSET('HARGA SATUAN'!$C$6,MATCH('REKAP MDU'!B319,'HARGA SATUAN'!$L$7:$L$1455,0),0)),"",OFFSET('HARGA SATUAN'!$C$6,MATCH('REKAP MDU'!B319,'HARGA SATUAN'!$L$7:$L$1455,0),0))</f>
        <v>Trafo 3 phasa 200 kVA Dyn5</v>
      </c>
      <c r="D319" s="72">
        <f ca="1">SUMIFS(RAB!$F$14:$F$80,RAB!$C$14:$C$80,C319)</f>
        <v>0</v>
      </c>
      <c r="E319" s="24">
        <f t="shared" ca="1" si="22"/>
        <v>0</v>
      </c>
      <c r="F319" s="24">
        <f ca="1">IF(D319=0,0,SUM($E$223:E319))</f>
        <v>0</v>
      </c>
    </row>
    <row r="320" spans="2:6" hidden="1">
      <c r="B320" s="151">
        <v>97</v>
      </c>
      <c r="C320" s="72" t="str">
        <f ca="1">IF(ISERROR(OFFSET('HARGA SATUAN'!$C$6,MATCH('REKAP MDU'!B320,'HARGA SATUAN'!$L$7:$L$1455,0),0)),"",OFFSET('HARGA SATUAN'!$C$6,MATCH('REKAP MDU'!B320,'HARGA SATUAN'!$L$7:$L$1455,0),0))</f>
        <v>Trafo 3 phasa 250 kVA DYn5</v>
      </c>
      <c r="D320" s="72">
        <f ca="1">SUMIFS(RAB!$F$14:$F$80,RAB!$C$14:$C$80,C320)</f>
        <v>0</v>
      </c>
      <c r="E320" s="24">
        <f t="shared" ca="1" si="22"/>
        <v>0</v>
      </c>
      <c r="F320" s="24">
        <f ca="1">IF(D320=0,0,SUM($E$223:E320))</f>
        <v>0</v>
      </c>
    </row>
    <row r="321" spans="2:6" hidden="1">
      <c r="B321" s="23">
        <v>98</v>
      </c>
      <c r="C321" s="72" t="str">
        <f ca="1">IF(ISERROR(OFFSET('HARGA SATUAN'!$C$6,MATCH('REKAP MDU'!B321,'HARGA SATUAN'!$L$7:$L$1455,0),0)),"",OFFSET('HARGA SATUAN'!$C$6,MATCH('REKAP MDU'!B321,'HARGA SATUAN'!$L$7:$L$1455,0),0))</f>
        <v>Trafo 3 phasa 400 kVA DYn5 OD</v>
      </c>
      <c r="D321" s="72">
        <f ca="1">SUMIFS(RAB!$F$14:$F$80,RAB!$C$14:$C$80,C321)</f>
        <v>0</v>
      </c>
      <c r="E321" s="24">
        <f t="shared" ca="1" si="22"/>
        <v>0</v>
      </c>
      <c r="F321" s="24">
        <f ca="1">IF(D321=0,0,SUM($E$223:E321))</f>
        <v>0</v>
      </c>
    </row>
    <row r="322" spans="2:6" hidden="1">
      <c r="B322" s="151">
        <v>99</v>
      </c>
      <c r="C322" s="72" t="str">
        <f ca="1">IF(ISERROR(OFFSET('HARGA SATUAN'!$C$6,MATCH('REKAP MDU'!B322,'HARGA SATUAN'!$L$7:$L$1455,0),0)),"",OFFSET('HARGA SATUAN'!$C$6,MATCH('REKAP MDU'!B322,'HARGA SATUAN'!$L$7:$L$1455,0),0))</f>
        <v>LVCB 2 Jurusan 250 A MCCB</v>
      </c>
      <c r="D322" s="72">
        <f ca="1">SUMIFS(RAB!$F$14:$F$80,RAB!$C$14:$C$80,C322)</f>
        <v>0</v>
      </c>
      <c r="E322" s="24">
        <f t="shared" ca="1" si="22"/>
        <v>0</v>
      </c>
      <c r="F322" s="24">
        <f ca="1">IF(D322=0,0,SUM($E$223:E322))</f>
        <v>0</v>
      </c>
    </row>
    <row r="323" spans="2:6" hidden="1">
      <c r="B323" s="23">
        <v>100</v>
      </c>
      <c r="C323" s="72" t="str">
        <f ca="1">IF(ISERROR(OFFSET('HARGA SATUAN'!$C$6,MATCH('REKAP MDU'!B323,'HARGA SATUAN'!$L$7:$L$1455,0),0)),"",OFFSET('HARGA SATUAN'!$C$6,MATCH('REKAP MDU'!B323,'HARGA SATUAN'!$L$7:$L$1455,0),0))</f>
        <v>LVCB 2 Jurusan 250 A LBS</v>
      </c>
      <c r="D323" s="72">
        <f ca="1">SUMIFS(RAB!$F$14:$F$80,RAB!$C$14:$C$80,C323)</f>
        <v>0</v>
      </c>
      <c r="E323" s="24">
        <f t="shared" ca="1" si="22"/>
        <v>0</v>
      </c>
      <c r="F323" s="24">
        <f ca="1">IF(D323=0,0,SUM($E$223:E323))</f>
        <v>0</v>
      </c>
    </row>
    <row r="324" spans="2:6" hidden="1">
      <c r="B324" s="151">
        <v>101</v>
      </c>
      <c r="C324" s="72" t="str">
        <f ca="1">IF(ISERROR(OFFSET('HARGA SATUAN'!$C$6,MATCH('REKAP MDU'!B324,'HARGA SATUAN'!$L$7:$L$1455,0),0)),"",OFFSET('HARGA SATUAN'!$C$6,MATCH('REKAP MDU'!B324,'HARGA SATUAN'!$L$7:$L$1455,0),0))</f>
        <v>LVCB 2 Jurusan 400 A LBS</v>
      </c>
      <c r="D324" s="72">
        <f ca="1">SUMIFS(RAB!$F$14:$F$80,RAB!$C$14:$C$80,C324)</f>
        <v>0</v>
      </c>
      <c r="E324" s="24">
        <f t="shared" ca="1" si="22"/>
        <v>0</v>
      </c>
      <c r="F324" s="24">
        <f ca="1">IF(D324=0,0,SUM($E$223:E324))</f>
        <v>0</v>
      </c>
    </row>
    <row r="325" spans="2:6" hidden="1">
      <c r="B325" s="23">
        <v>102</v>
      </c>
      <c r="C325" s="72" t="str">
        <f ca="1">IF(ISERROR(OFFSET('HARGA SATUAN'!$C$6,MATCH('REKAP MDU'!B325,'HARGA SATUAN'!$L$7:$L$1455,0),0)),"",OFFSET('HARGA SATUAN'!$C$6,MATCH('REKAP MDU'!B325,'HARGA SATUAN'!$L$7:$L$1455,0),0))</f>
        <v>LVCB 4 Jurusan 400 A LBS</v>
      </c>
      <c r="D325" s="72">
        <f ca="1">SUMIFS(RAB!$F$14:$F$80,RAB!$C$14:$C$80,C325)</f>
        <v>0</v>
      </c>
      <c r="E325" s="24">
        <f t="shared" ca="1" si="22"/>
        <v>0</v>
      </c>
      <c r="F325" s="24">
        <f ca="1">IF(D325=0,0,SUM($E$223:E325))</f>
        <v>0</v>
      </c>
    </row>
    <row r="326" spans="2:6" hidden="1">
      <c r="B326" s="151">
        <v>103</v>
      </c>
      <c r="C326" s="72" t="str">
        <f ca="1">IF(ISERROR(OFFSET('HARGA SATUAN'!$C$6,MATCH('REKAP MDU'!B326,'HARGA SATUAN'!$L$7:$L$1455,0),0)),"",OFFSET('HARGA SATUAN'!$C$6,MATCH('REKAP MDU'!B326,'HARGA SATUAN'!$L$7:$L$1455,0),0))</f>
        <v>LVCB 4 Jurusan 630 A LBS</v>
      </c>
      <c r="D326" s="72">
        <f ca="1">SUMIFS(RAB!$F$14:$F$80,RAB!$C$14:$C$80,C326)</f>
        <v>0</v>
      </c>
      <c r="E326" s="24">
        <f t="shared" ca="1" si="22"/>
        <v>0</v>
      </c>
      <c r="F326" s="24">
        <f ca="1">IF(D326=0,0,SUM($E$223:E326))</f>
        <v>0</v>
      </c>
    </row>
    <row r="327" spans="2:6" hidden="1">
      <c r="B327" s="23">
        <v>104</v>
      </c>
      <c r="C327" s="72" t="str">
        <f ca="1">IF(ISERROR(OFFSET('HARGA SATUAN'!$C$6,MATCH('REKAP MDU'!B327,'HARGA SATUAN'!$L$7:$L$1455,0),0)),"",OFFSET('HARGA SATUAN'!$C$6,MATCH('REKAP MDU'!B327,'HARGA SATUAN'!$L$7:$L$1455,0),0))</f>
        <v>FCO Polymer</v>
      </c>
      <c r="D327" s="72">
        <f ca="1">SUMIFS(RAB!$F$14:$F$80,RAB!$C$14:$C$80,C327)</f>
        <v>0</v>
      </c>
      <c r="E327" s="24">
        <f t="shared" ca="1" si="22"/>
        <v>0</v>
      </c>
      <c r="F327" s="24">
        <f ca="1">IF(D327=0,0,SUM($E$223:E327))</f>
        <v>0</v>
      </c>
    </row>
    <row r="328" spans="2:6" hidden="1">
      <c r="B328" s="151">
        <v>105</v>
      </c>
      <c r="C328" s="72" t="str">
        <f ca="1">IF(ISERROR(OFFSET('HARGA SATUAN'!$C$6,MATCH('REKAP MDU'!B328,'HARGA SATUAN'!$L$7:$L$1455,0),0)),"",OFFSET('HARGA SATUAN'!$C$6,MATCH('REKAP MDU'!B328,'HARGA SATUAN'!$L$7:$L$1455,0),0))</f>
        <v>Load Break Switch</v>
      </c>
      <c r="D328" s="72">
        <f ca="1">SUMIFS(RAB!$F$14:$F$80,RAB!$C$14:$C$80,C328)</f>
        <v>0</v>
      </c>
      <c r="E328" s="24">
        <f t="shared" ca="1" si="22"/>
        <v>0</v>
      </c>
      <c r="F328" s="24">
        <f ca="1">IF(D328=0,0,SUM($E$223:E328))</f>
        <v>0</v>
      </c>
    </row>
    <row r="329" spans="2:6" hidden="1">
      <c r="B329" s="23">
        <v>106</v>
      </c>
      <c r="C329" s="72" t="str">
        <f ca="1">IF(ISERROR(OFFSET('HARGA SATUAN'!$C$6,MATCH('REKAP MDU'!B329,'HARGA SATUAN'!$L$7:$L$1455,0),0)),"",OFFSET('HARGA SATUAN'!$C$6,MATCH('REKAP MDU'!B329,'HARGA SATUAN'!$L$7:$L$1455,0),0))</f>
        <v>Recloser</v>
      </c>
      <c r="D329" s="72">
        <f ca="1">SUMIFS(RAB!$F$14:$F$80,RAB!$C$14:$C$80,C329)</f>
        <v>0</v>
      </c>
      <c r="E329" s="24">
        <f t="shared" ca="1" si="22"/>
        <v>0</v>
      </c>
      <c r="F329" s="24">
        <f ca="1">IF(D329=0,0,SUM($E$223:E329))</f>
        <v>0</v>
      </c>
    </row>
    <row r="330" spans="2:6" hidden="1">
      <c r="B330" s="151">
        <v>107</v>
      </c>
      <c r="C330" s="72" t="str">
        <f ca="1">IF(ISERROR(OFFSET('HARGA SATUAN'!$C$6,MATCH('REKAP MDU'!B330,'HARGA SATUAN'!$L$7:$L$1455,0),0)),"",OFFSET('HARGA SATUAN'!$C$6,MATCH('REKAP MDU'!B330,'HARGA SATUAN'!$L$7:$L$1455,0),0))</f>
        <v>Disconnecting Switch 20 KV - 630 A Porcelein</v>
      </c>
      <c r="D330" s="72">
        <f ca="1">SUMIFS(RAB!$F$14:$F$80,RAB!$C$14:$C$80,C330)</f>
        <v>0</v>
      </c>
      <c r="E330" s="24">
        <f t="shared" ca="1" si="22"/>
        <v>0</v>
      </c>
      <c r="F330" s="24">
        <f ca="1">IF(D330=0,0,SUM($E$223:E330))</f>
        <v>0</v>
      </c>
    </row>
    <row r="331" spans="2:6" hidden="1">
      <c r="B331" s="23">
        <v>108</v>
      </c>
      <c r="C331" s="72" t="str">
        <f ca="1">IF(ISERROR(OFFSET('HARGA SATUAN'!$C$6,MATCH('REKAP MDU'!B331,'HARGA SATUAN'!$L$7:$L$1455,0),0)),"",OFFSET('HARGA SATUAN'!$C$6,MATCH('REKAP MDU'!B331,'HARGA SATUAN'!$L$7:$L$1455,0),0))</f>
        <v>Disconnecting Switch 20 KV - 630 A Polymer</v>
      </c>
      <c r="D331" s="72">
        <f ca="1">SUMIFS(RAB!$F$14:$F$80,RAB!$C$14:$C$80,C331)</f>
        <v>0</v>
      </c>
      <c r="E331" s="24">
        <f t="shared" ca="1" si="22"/>
        <v>0</v>
      </c>
      <c r="F331" s="24">
        <f ca="1">IF(D331=0,0,SUM($E$223:E331))</f>
        <v>0</v>
      </c>
    </row>
    <row r="332" spans="2:6" hidden="1">
      <c r="B332" s="151">
        <v>109</v>
      </c>
      <c r="C332" s="72" t="str">
        <f ca="1">IF(ISERROR(OFFSET('HARGA SATUAN'!$C$6,MATCH('REKAP MDU'!B332,'HARGA SATUAN'!$L$7:$L$1455,0),0)),"",OFFSET('HARGA SATUAN'!$C$6,MATCH('REKAP MDU'!B332,'HARGA SATUAN'!$L$7:$L$1455,0),0))</f>
        <v>Lightning Arester (Polymer) 21 KV, 10 KA</v>
      </c>
      <c r="D332" s="72">
        <f ca="1">SUMIFS(RAB!$F$14:$F$80,RAB!$C$14:$C$80,C332)</f>
        <v>0</v>
      </c>
      <c r="E332" s="24">
        <f t="shared" ca="1" si="22"/>
        <v>0</v>
      </c>
      <c r="F332" s="24">
        <f ca="1">IF(D332=0,0,SUM($E$223:E332))</f>
        <v>0</v>
      </c>
    </row>
    <row r="333" spans="2:6" hidden="1">
      <c r="B333" s="23">
        <v>110</v>
      </c>
      <c r="C333" s="72" t="str">
        <f ca="1">IF(ISERROR(OFFSET('HARGA SATUAN'!$C$6,MATCH('REKAP MDU'!B333,'HARGA SATUAN'!$L$7:$L$1455,0),0)),"",OFFSET('HARGA SATUAN'!$C$6,MATCH('REKAP MDU'!B333,'HARGA SATUAN'!$L$7:$L$1455,0),0))</f>
        <v>Lightning Arester (Polymer) 24 KV, 10 KA</v>
      </c>
      <c r="D333" s="72">
        <f ca="1">SUMIFS(RAB!$F$14:$F$80,RAB!$C$14:$C$80,C333)</f>
        <v>0</v>
      </c>
      <c r="E333" s="24">
        <f t="shared" ca="1" si="22"/>
        <v>0</v>
      </c>
      <c r="F333" s="24">
        <f ca="1">IF(D333=0,0,SUM($E$223:E333))</f>
        <v>0</v>
      </c>
    </row>
    <row r="334" spans="2:6" hidden="1">
      <c r="B334" s="151">
        <v>111</v>
      </c>
      <c r="C334" s="72" t="str">
        <f ca="1">IF(ISERROR(OFFSET('HARGA SATUAN'!$C$6,MATCH('REKAP MDU'!B334,'HARGA SATUAN'!$L$7:$L$1455,0),0)),"",OFFSET('HARGA SATUAN'!$C$6,MATCH('REKAP MDU'!B334,'HARGA SATUAN'!$L$7:$L$1455,0),0))</f>
        <v>Isolator Tumpu ( Pin Post ) 20 KV Porcelein</v>
      </c>
      <c r="D334" s="72">
        <f ca="1">SUMIFS(RAB!$F$14:$F$80,RAB!$C$14:$C$80,C334)</f>
        <v>0</v>
      </c>
      <c r="E334" s="24">
        <f t="shared" ca="1" si="22"/>
        <v>0</v>
      </c>
      <c r="F334" s="24">
        <f ca="1">IF(D334=0,0,SUM($E$223:E334))</f>
        <v>0</v>
      </c>
    </row>
    <row r="335" spans="2:6" hidden="1">
      <c r="B335" s="23">
        <v>112</v>
      </c>
      <c r="C335" s="72" t="str">
        <f ca="1">IF(ISERROR(OFFSET('HARGA SATUAN'!$C$6,MATCH('REKAP MDU'!B335,'HARGA SATUAN'!$L$7:$L$1455,0),0)),"",OFFSET('HARGA SATUAN'!$C$6,MATCH('REKAP MDU'!B335,'HARGA SATUAN'!$L$7:$L$1455,0),0))</f>
        <v>Isolator Tumpu ( Line Post ) 20 KV Polymer</v>
      </c>
      <c r="D335" s="72">
        <f ca="1">SUMIFS(RAB!$F$14:$F$80,RAB!$C$14:$C$80,C335)</f>
        <v>0</v>
      </c>
      <c r="E335" s="24">
        <f t="shared" ca="1" si="22"/>
        <v>0</v>
      </c>
      <c r="F335" s="24">
        <f ca="1">IF(D335=0,0,SUM($E$223:E335))</f>
        <v>0</v>
      </c>
    </row>
    <row r="336" spans="2:6" hidden="1">
      <c r="B336" s="151">
        <v>113</v>
      </c>
      <c r="C336" s="72" t="str">
        <f ca="1">IF(ISERROR(OFFSET('HARGA SATUAN'!$C$6,MATCH('REKAP MDU'!B336,'HARGA SATUAN'!$L$7:$L$1455,0),0)),"",OFFSET('HARGA SATUAN'!$C$6,MATCH('REKAP MDU'!B336,'HARGA SATUAN'!$L$7:$L$1455,0),0))</f>
        <v>Isolator Tarik ( Strainkap Porcelain ) 20 KV</v>
      </c>
      <c r="D336" s="72">
        <f ca="1">SUMIFS(RAB!$F$14:$F$80,RAB!$C$14:$C$80,C336)</f>
        <v>0</v>
      </c>
      <c r="E336" s="24">
        <f t="shared" ca="1" si="22"/>
        <v>0</v>
      </c>
      <c r="F336" s="24">
        <f ca="1">IF(D336=0,0,SUM($E$223:E336))</f>
        <v>0</v>
      </c>
    </row>
    <row r="337" spans="2:6" hidden="1">
      <c r="B337" s="23">
        <v>114</v>
      </c>
      <c r="C337" s="72" t="str">
        <f ca="1">IF(ISERROR(OFFSET('HARGA SATUAN'!$C$6,MATCH('REKAP MDU'!B337,'HARGA SATUAN'!$L$7:$L$1455,0),0)),"",OFFSET('HARGA SATUAN'!$C$6,MATCH('REKAP MDU'!B337,'HARGA SATUAN'!$L$7:$L$1455,0),0))</f>
        <v>Isolator Tarik ( Suspension Polymer ) 20 KV</v>
      </c>
      <c r="D337" s="72">
        <f ca="1">SUMIFS(RAB!$F$14:$F$80,RAB!$C$14:$C$80,C337)</f>
        <v>0</v>
      </c>
      <c r="E337" s="24">
        <f t="shared" ca="1" si="22"/>
        <v>0</v>
      </c>
      <c r="F337" s="24">
        <f ca="1">IF(D337=0,0,SUM($E$223:E337))</f>
        <v>0</v>
      </c>
    </row>
    <row r="338" spans="2:6" hidden="1">
      <c r="B338" s="151">
        <v>115</v>
      </c>
      <c r="C338" s="72" t="str">
        <f ca="1">IF(ISERROR(OFFSET('HARGA SATUAN'!$C$6,MATCH('REKAP MDU'!B338,'HARGA SATUAN'!$L$7:$L$1455,0),0)),"",OFFSET('HARGA SATUAN'!$C$6,MATCH('REKAP MDU'!B338,'HARGA SATUAN'!$L$7:$L$1455,0),0))</f>
        <v>AAAC 70 mm²</v>
      </c>
      <c r="D338" s="72">
        <f ca="1">SUMIFS(RAB!$F$14:$F$80,RAB!$C$14:$C$80,C338)</f>
        <v>0</v>
      </c>
      <c r="E338" s="24">
        <f t="shared" ca="1" si="22"/>
        <v>0</v>
      </c>
      <c r="F338" s="24">
        <f ca="1">IF(D338=0,0,SUM($E$223:E338))</f>
        <v>0</v>
      </c>
    </row>
    <row r="339" spans="2:6" hidden="1">
      <c r="B339" s="23">
        <v>116</v>
      </c>
      <c r="C339" s="72" t="str">
        <f ca="1">IF(ISERROR(OFFSET('HARGA SATUAN'!$C$6,MATCH('REKAP MDU'!B339,'HARGA SATUAN'!$L$7:$L$1455,0),0)),"",OFFSET('HARGA SATUAN'!$C$6,MATCH('REKAP MDU'!B339,'HARGA SATUAN'!$L$7:$L$1455,0),0))</f>
        <v>AAAC 150 mm²</v>
      </c>
      <c r="D339" s="72">
        <f ca="1">SUMIFS(RAB!$F$14:$F$80,RAB!$C$14:$C$80,C339)</f>
        <v>0</v>
      </c>
      <c r="E339" s="24">
        <f t="shared" ca="1" si="22"/>
        <v>0</v>
      </c>
      <c r="F339" s="24">
        <f ca="1">IF(D339=0,0,SUM($E$223:E339))</f>
        <v>0</v>
      </c>
    </row>
    <row r="340" spans="2:6" hidden="1">
      <c r="B340" s="151">
        <v>117</v>
      </c>
      <c r="C340" s="72" t="str">
        <f ca="1">IF(ISERROR(OFFSET('HARGA SATUAN'!$C$6,MATCH('REKAP MDU'!B340,'HARGA SATUAN'!$L$7:$L$1455,0),0)),"",OFFSET('HARGA SATUAN'!$C$6,MATCH('REKAP MDU'!B340,'HARGA SATUAN'!$L$7:$L$1455,0),0))</f>
        <v>AAAC 240 mm²</v>
      </c>
      <c r="D340" s="72">
        <f ca="1">SUMIFS(RAB!$F$14:$F$80,RAB!$C$14:$C$80,C340)</f>
        <v>0</v>
      </c>
      <c r="E340" s="24">
        <f t="shared" ca="1" si="22"/>
        <v>0</v>
      </c>
      <c r="F340" s="24">
        <f ca="1">IF(D340=0,0,SUM($E$223:E340))</f>
        <v>0</v>
      </c>
    </row>
    <row r="341" spans="2:6" hidden="1">
      <c r="B341" s="23">
        <v>118</v>
      </c>
      <c r="C341" s="72" t="str">
        <f ca="1">IF(ISERROR(OFFSET('HARGA SATUAN'!$C$6,MATCH('REKAP MDU'!B341,'HARGA SATUAN'!$L$7:$L$1455,0),0)),"",OFFSET('HARGA SATUAN'!$C$6,MATCH('REKAP MDU'!B341,'HARGA SATUAN'!$L$7:$L$1455,0),0))</f>
        <v>AAAC/S 70 mm²</v>
      </c>
      <c r="D341" s="72">
        <f ca="1">SUMIFS(RAB!$F$14:$F$80,RAB!$C$14:$C$80,C341)</f>
        <v>0</v>
      </c>
      <c r="E341" s="24">
        <f t="shared" ca="1" si="22"/>
        <v>0</v>
      </c>
      <c r="F341" s="24">
        <f ca="1">IF(D341=0,0,SUM($E$223:E341))</f>
        <v>0</v>
      </c>
    </row>
    <row r="342" spans="2:6" hidden="1">
      <c r="B342" s="151">
        <v>119</v>
      </c>
      <c r="C342" s="72" t="str">
        <f ca="1">IF(ISERROR(OFFSET('HARGA SATUAN'!$C$6,MATCH('REKAP MDU'!B342,'HARGA SATUAN'!$L$7:$L$1455,0),0)),"",OFFSET('HARGA SATUAN'!$C$6,MATCH('REKAP MDU'!B342,'HARGA SATUAN'!$L$7:$L$1455,0),0))</f>
        <v>AAAC/S 150 mm²</v>
      </c>
      <c r="D342" s="72">
        <f ca="1">SUMIFS(RAB!$F$14:$F$80,RAB!$C$14:$C$80,C342)</f>
        <v>0</v>
      </c>
      <c r="E342" s="24">
        <f t="shared" ca="1" si="22"/>
        <v>0</v>
      </c>
      <c r="F342" s="24">
        <f ca="1">IF(D342=0,0,SUM($E$223:E342))</f>
        <v>0</v>
      </c>
    </row>
    <row r="343" spans="2:6" hidden="1">
      <c r="B343" s="23">
        <v>120</v>
      </c>
      <c r="C343" s="72" t="str">
        <f ca="1">IF(ISERROR(OFFSET('HARGA SATUAN'!$C$6,MATCH('REKAP MDU'!B343,'HARGA SATUAN'!$L$7:$L$1455,0),0)),"",OFFSET('HARGA SATUAN'!$C$6,MATCH('REKAP MDU'!B343,'HARGA SATUAN'!$L$7:$L$1455,0),0))</f>
        <v>AAAC/S 240 mm²</v>
      </c>
      <c r="D343" s="72">
        <f ca="1">SUMIFS(RAB!$F$14:$F$80,RAB!$C$14:$C$80,C343)</f>
        <v>0</v>
      </c>
      <c r="E343" s="24">
        <f t="shared" ca="1" si="22"/>
        <v>0</v>
      </c>
      <c r="F343" s="24">
        <f ca="1">IF(D343=0,0,SUM($E$223:E343))</f>
        <v>0</v>
      </c>
    </row>
    <row r="344" spans="2:6" hidden="1">
      <c r="B344" s="151">
        <v>121</v>
      </c>
      <c r="C344" s="72" t="str">
        <f ca="1">IF(ISERROR(OFFSET('HARGA SATUAN'!$C$6,MATCH('REKAP MDU'!B344,'HARGA SATUAN'!$L$7:$L$1455,0),0)),"",OFFSET('HARGA SATUAN'!$C$6,MATCH('REKAP MDU'!B344,'HARGA SATUAN'!$L$7:$L$1455,0),0))</f>
        <v>NFA2X-T 2 x 70 + N 70 mm²</v>
      </c>
      <c r="D344" s="72">
        <f ca="1">SUMIFS(RAB!$F$14:$F$80,RAB!$C$14:$C$80,C344)</f>
        <v>0</v>
      </c>
      <c r="E344" s="24">
        <f t="shared" ca="1" si="22"/>
        <v>0</v>
      </c>
      <c r="F344" s="24">
        <f ca="1">IF(D344=0,0,SUM($E$223:E344))</f>
        <v>0</v>
      </c>
    </row>
    <row r="345" spans="2:6" hidden="1">
      <c r="B345" s="23">
        <v>122</v>
      </c>
      <c r="C345" s="72" t="str">
        <f ca="1">IF(ISERROR(OFFSET('HARGA SATUAN'!$C$6,MATCH('REKAP MDU'!B345,'HARGA SATUAN'!$L$7:$L$1455,0),0)),"",OFFSET('HARGA SATUAN'!$C$6,MATCH('REKAP MDU'!B345,'HARGA SATUAN'!$L$7:$L$1455,0),0))</f>
        <v>NFA2X-T 3x35+1x35</v>
      </c>
      <c r="D345" s="72">
        <f ca="1">SUMIFS(RAB!$F$14:$F$80,RAB!$C$14:$C$80,C345)</f>
        <v>0</v>
      </c>
      <c r="E345" s="24">
        <f t="shared" ca="1" si="22"/>
        <v>0</v>
      </c>
      <c r="F345" s="24">
        <f ca="1">IF(D345=0,0,SUM($E$223:E345))</f>
        <v>0</v>
      </c>
    </row>
    <row r="346" spans="2:6" hidden="1">
      <c r="B346" s="151">
        <v>123</v>
      </c>
      <c r="C346" s="72" t="str">
        <f ca="1">IF(ISERROR(OFFSET('HARGA SATUAN'!$C$6,MATCH('REKAP MDU'!B346,'HARGA SATUAN'!$L$7:$L$1455,0),0)),"",OFFSET('HARGA SATUAN'!$C$6,MATCH('REKAP MDU'!B346,'HARGA SATUAN'!$L$7:$L$1455,0),0))</f>
        <v>NFA2X-T 3x70+1x70</v>
      </c>
      <c r="D346" s="72">
        <f ca="1">SUMIFS(RAB!$F$14:$F$80,RAB!$C$14:$C$80,C346)</f>
        <v>130</v>
      </c>
      <c r="E346" s="24">
        <f t="shared" ca="1" si="22"/>
        <v>1</v>
      </c>
      <c r="F346" s="24">
        <f ca="1">IF(D346=0,0,SUM($E$223:E346))</f>
        <v>3</v>
      </c>
    </row>
    <row r="347" spans="2:6" hidden="1">
      <c r="B347" s="23">
        <v>124</v>
      </c>
      <c r="C347" s="72" t="str">
        <f ca="1">IF(ISERROR(OFFSET('HARGA SATUAN'!$C$6,MATCH('REKAP MDU'!B347,'HARGA SATUAN'!$L$7:$L$1455,0),0)),"",OFFSET('HARGA SATUAN'!$C$6,MATCH('REKAP MDU'!B347,'HARGA SATUAN'!$L$7:$L$1455,0),0))</f>
        <v>NFA2X 2 x 10 mm²</v>
      </c>
      <c r="D347" s="72">
        <f ca="1">SUMIFS(RAB!$F$14:$F$80,RAB!$C$14:$C$80,C347)</f>
        <v>0</v>
      </c>
      <c r="E347" s="24">
        <f t="shared" ca="1" si="22"/>
        <v>0</v>
      </c>
      <c r="F347" s="24">
        <f ca="1">IF(D347=0,0,SUM($E$223:E347))</f>
        <v>0</v>
      </c>
    </row>
    <row r="348" spans="2:6" hidden="1">
      <c r="B348" s="151">
        <v>125</v>
      </c>
      <c r="C348" s="72" t="str">
        <f ca="1">IF(ISERROR(OFFSET('HARGA SATUAN'!$C$6,MATCH('REKAP MDU'!B348,'HARGA SATUAN'!$L$7:$L$1455,0),0)),"",OFFSET('HARGA SATUAN'!$C$6,MATCH('REKAP MDU'!B348,'HARGA SATUAN'!$L$7:$L$1455,0),0))</f>
        <v>NFA2X 2 x 16 mm²</v>
      </c>
      <c r="D348" s="72">
        <f ca="1">SUMIFS(RAB!$F$14:$F$80,RAB!$C$14:$C$80,C348)</f>
        <v>0</v>
      </c>
      <c r="E348" s="24">
        <f t="shared" ca="1" si="22"/>
        <v>0</v>
      </c>
      <c r="F348" s="24">
        <f ca="1">IF(D348=0,0,SUM($E$223:E348))</f>
        <v>0</v>
      </c>
    </row>
    <row r="349" spans="2:6" hidden="1">
      <c r="B349" s="23">
        <v>126</v>
      </c>
      <c r="C349" s="72" t="str">
        <f ca="1">IF(ISERROR(OFFSET('HARGA SATUAN'!$C$6,MATCH('REKAP MDU'!B349,'HARGA SATUAN'!$L$7:$L$1455,0),0)),"",OFFSET('HARGA SATUAN'!$C$6,MATCH('REKAP MDU'!B349,'HARGA SATUAN'!$L$7:$L$1455,0),0))</f>
        <v>NFA2X 4 x 16 mm²</v>
      </c>
      <c r="D349" s="72">
        <f ca="1">SUMIFS(RAB!$F$14:$F$80,RAB!$C$14:$C$80,C349)</f>
        <v>50</v>
      </c>
      <c r="E349" s="24">
        <f t="shared" ca="1" si="22"/>
        <v>1</v>
      </c>
      <c r="F349" s="24">
        <f ca="1">IF(D349=0,0,SUM($E$223:E349))</f>
        <v>4</v>
      </c>
    </row>
    <row r="350" spans="2:6" hidden="1">
      <c r="B350" s="151">
        <v>127</v>
      </c>
      <c r="C350" s="72" t="str">
        <f ca="1">IF(ISERROR(OFFSET('HARGA SATUAN'!$C$6,MATCH('REKAP MDU'!B350,'HARGA SATUAN'!$L$7:$L$1455,0),0)),"",OFFSET('HARGA SATUAN'!$C$6,MATCH('REKAP MDU'!B350,'HARGA SATUAN'!$L$7:$L$1455,0),0))</f>
        <v>NFA2X 4 x 70 mm²</v>
      </c>
      <c r="D350" s="72">
        <f ca="1">SUMIFS(RAB!$F$14:$F$80,RAB!$C$14:$C$80,C350)</f>
        <v>0</v>
      </c>
      <c r="E350" s="24">
        <f t="shared" ca="1" si="22"/>
        <v>0</v>
      </c>
      <c r="F350" s="24">
        <f ca="1">IF(D350=0,0,SUM($E$223:E350))</f>
        <v>0</v>
      </c>
    </row>
    <row r="351" spans="2:6" hidden="1">
      <c r="B351" s="23">
        <v>128</v>
      </c>
      <c r="C351" s="72" t="str">
        <f ca="1">IF(ISERROR(OFFSET('HARGA SATUAN'!$C$6,MATCH('REKAP MDU'!B351,'HARGA SATUAN'!$L$7:$L$1455,0),0)),"",OFFSET('HARGA SATUAN'!$C$6,MATCH('REKAP MDU'!B351,'HARGA SATUAN'!$L$7:$L$1455,0),0))</f>
        <v>Kabel NYY 1 x 70 mm²</v>
      </c>
      <c r="D351" s="72">
        <f ca="1">SUMIFS(RAB!$F$14:$F$80,RAB!$C$14:$C$80,C351)</f>
        <v>0</v>
      </c>
      <c r="E351" s="24">
        <f t="shared" ca="1" si="22"/>
        <v>0</v>
      </c>
      <c r="F351" s="24">
        <f ca="1">IF(D351=0,0,SUM($E$223:E351))</f>
        <v>0</v>
      </c>
    </row>
    <row r="352" spans="2:6" hidden="1">
      <c r="B352" s="151">
        <v>129</v>
      </c>
      <c r="C352" s="72" t="str">
        <f ca="1">IF(ISERROR(OFFSET('HARGA SATUAN'!$C$6,MATCH('REKAP MDU'!B352,'HARGA SATUAN'!$L$7:$L$1455,0),0)),"",OFFSET('HARGA SATUAN'!$C$6,MATCH('REKAP MDU'!B352,'HARGA SATUAN'!$L$7:$L$1455,0),0))</f>
        <v>Kabel NYY 1 x 95 mm²</v>
      </c>
      <c r="D352" s="72">
        <f ca="1">SUMIFS(RAB!$F$14:$F$80,RAB!$C$14:$C$80,C352)</f>
        <v>0</v>
      </c>
      <c r="E352" s="24">
        <f t="shared" ca="1" si="22"/>
        <v>0</v>
      </c>
      <c r="F352" s="24">
        <f ca="1">IF(D352=0,0,SUM($E$223:E352))</f>
        <v>0</v>
      </c>
    </row>
    <row r="353" spans="2:6" hidden="1">
      <c r="B353" s="23">
        <v>130</v>
      </c>
      <c r="C353" s="72" t="str">
        <f ca="1">IF(ISERROR(OFFSET('HARGA SATUAN'!$C$6,MATCH('REKAP MDU'!B353,'HARGA SATUAN'!$L$7:$L$1455,0),0)),"",OFFSET('HARGA SATUAN'!$C$6,MATCH('REKAP MDU'!B353,'HARGA SATUAN'!$L$7:$L$1455,0),0))</f>
        <v>Kabel NYY 1 x 150 mm²</v>
      </c>
      <c r="D353" s="72">
        <f ca="1">SUMIFS(RAB!$F$14:$F$80,RAB!$C$14:$C$80,C353)</f>
        <v>0</v>
      </c>
      <c r="E353" s="24">
        <f t="shared" ref="E353:E373" ca="1" si="23">IF(D353=0,0,1)</f>
        <v>0</v>
      </c>
      <c r="F353" s="24">
        <f ca="1">IF(D353=0,0,SUM($E$223:E353))</f>
        <v>0</v>
      </c>
    </row>
    <row r="354" spans="2:6" hidden="1">
      <c r="B354" s="151">
        <v>131</v>
      </c>
      <c r="C354" s="72" t="str">
        <f ca="1">IF(ISERROR(OFFSET('HARGA SATUAN'!$C$6,MATCH('REKAP MDU'!B354,'HARGA SATUAN'!$L$7:$L$1455,0),0)),"",OFFSET('HARGA SATUAN'!$C$6,MATCH('REKAP MDU'!B354,'HARGA SATUAN'!$L$7:$L$1455,0),0))</f>
        <v>Kabel NYY 1 x 240 mm²</v>
      </c>
      <c r="D354" s="72">
        <f ca="1">SUMIFS(RAB!$F$14:$F$80,RAB!$C$14:$C$80,C354)</f>
        <v>0</v>
      </c>
      <c r="E354" s="24">
        <f t="shared" ca="1" si="23"/>
        <v>0</v>
      </c>
      <c r="F354" s="24">
        <f ca="1">IF(D354=0,0,SUM($E$223:E354))</f>
        <v>0</v>
      </c>
    </row>
    <row r="355" spans="2:6" hidden="1">
      <c r="B355" s="23">
        <v>132</v>
      </c>
      <c r="C355" s="72" t="str">
        <f ca="1">IF(ISERROR(OFFSET('HARGA SATUAN'!$C$6,MATCH('REKAP MDU'!B355,'HARGA SATUAN'!$L$7:$L$1455,0),0)),"",OFFSET('HARGA SATUAN'!$C$6,MATCH('REKAP MDU'!B355,'HARGA SATUAN'!$L$7:$L$1455,0),0))</f>
        <v>Kabel NYY 4 x 70 mm²</v>
      </c>
      <c r="D355" s="72">
        <f ca="1">SUMIFS(RAB!$F$14:$F$80,RAB!$C$14:$C$80,C355)</f>
        <v>0</v>
      </c>
      <c r="E355" s="24">
        <f t="shared" ca="1" si="23"/>
        <v>0</v>
      </c>
      <c r="F355" s="24">
        <f ca="1">IF(D355=0,0,SUM($E$223:E355))</f>
        <v>0</v>
      </c>
    </row>
    <row r="356" spans="2:6" hidden="1">
      <c r="B356" s="151">
        <v>133</v>
      </c>
      <c r="C356" s="72" t="str">
        <f ca="1">IF(ISERROR(OFFSET('HARGA SATUAN'!$C$6,MATCH('REKAP MDU'!B356,'HARGA SATUAN'!$L$7:$L$1455,0),0)),"",OFFSET('HARGA SATUAN'!$C$6,MATCH('REKAP MDU'!B356,'HARGA SATUAN'!$L$7:$L$1455,0),0))</f>
        <v>Kabel NA2XSEYBY 20 KV, 3 x 150 mm²</v>
      </c>
      <c r="D356" s="72">
        <f ca="1">SUMIFS(RAB!$F$14:$F$80,RAB!$C$14:$C$80,C356)</f>
        <v>0</v>
      </c>
      <c r="E356" s="24">
        <f t="shared" ca="1" si="23"/>
        <v>0</v>
      </c>
      <c r="F356" s="24">
        <f ca="1">IF(D356=0,0,SUM($E$223:E356))</f>
        <v>0</v>
      </c>
    </row>
    <row r="357" spans="2:6" hidden="1">
      <c r="B357" s="23">
        <v>134</v>
      </c>
      <c r="C357" s="72" t="str">
        <f ca="1">IF(ISERROR(OFFSET('HARGA SATUAN'!$C$6,MATCH('REKAP MDU'!B357,'HARGA SATUAN'!$L$7:$L$1455,0),0)),"",OFFSET('HARGA SATUAN'!$C$6,MATCH('REKAP MDU'!B357,'HARGA SATUAN'!$L$7:$L$1455,0),0))</f>
        <v>Kabel NA2XSEYBY 20 KV, 3 x 240 mm²</v>
      </c>
      <c r="D357" s="72">
        <f ca="1">SUMIFS(RAB!$F$14:$F$80,RAB!$C$14:$C$80,C357)</f>
        <v>0</v>
      </c>
      <c r="E357" s="24">
        <f t="shared" ca="1" si="23"/>
        <v>0</v>
      </c>
      <c r="F357" s="24">
        <f ca="1">IF(D357=0,0,SUM($E$223:E357))</f>
        <v>0</v>
      </c>
    </row>
    <row r="358" spans="2:6" hidden="1">
      <c r="B358" s="151">
        <v>135</v>
      </c>
      <c r="C358" s="72" t="str">
        <f ca="1">IF(ISERROR(OFFSET('HARGA SATUAN'!$C$6,MATCH('REKAP MDU'!B358,'HARGA SATUAN'!$L$7:$L$1455,0),0)),"",OFFSET('HARGA SATUAN'!$C$6,MATCH('REKAP MDU'!B358,'HARGA SATUAN'!$L$7:$L$1455,0),0))</f>
        <v>Kabel NA2XSEYBY 20 KV, 3 x 300 mm²</v>
      </c>
      <c r="D358" s="72">
        <f ca="1">SUMIFS(RAB!$F$14:$F$80,RAB!$C$14:$C$80,C358)</f>
        <v>0</v>
      </c>
      <c r="E358" s="24">
        <f t="shared" ca="1" si="23"/>
        <v>0</v>
      </c>
      <c r="F358" s="24">
        <f ca="1">IF(D358=0,0,SUM($E$223:E358))</f>
        <v>0</v>
      </c>
    </row>
    <row r="359" spans="2:6" hidden="1">
      <c r="B359" s="23">
        <v>136</v>
      </c>
      <c r="C359" s="72" t="str">
        <f ca="1">IF(ISERROR(OFFSET('HARGA SATUAN'!$C$6,MATCH('REKAP MDU'!B359,'HARGA SATUAN'!$L$7:$L$1455,0),0)),"",OFFSET('HARGA SATUAN'!$C$6,MATCH('REKAP MDU'!B359,'HARGA SATUAN'!$L$7:$L$1455,0),0))</f>
        <v>MVTIC 3 x 150 + N 95 mm²</v>
      </c>
      <c r="D359" s="72">
        <f ca="1">SUMIFS(RAB!$F$14:$F$80,RAB!$C$14:$C$80,C359)</f>
        <v>0</v>
      </c>
      <c r="E359" s="24">
        <f t="shared" ca="1" si="23"/>
        <v>0</v>
      </c>
      <c r="F359" s="24">
        <f ca="1">IF(D359=0,0,SUM($E$223:E359))</f>
        <v>0</v>
      </c>
    </row>
    <row r="360" spans="2:6" hidden="1">
      <c r="B360" s="151">
        <v>137</v>
      </c>
      <c r="C360" s="72" t="str">
        <f ca="1">IF(ISERROR(OFFSET('HARGA SATUAN'!$C$6,MATCH('REKAP MDU'!B360,'HARGA SATUAN'!$L$7:$L$1455,0),0)),"",OFFSET('HARGA SATUAN'!$C$6,MATCH('REKAP MDU'!B360,'HARGA SATUAN'!$L$7:$L$1455,0),0))</f>
        <v>MVTIC 3 x 240 + N 95 mm²</v>
      </c>
      <c r="D360" s="72">
        <f ca="1">SUMIFS(RAB!$F$14:$F$80,RAB!$C$14:$C$80,C360)</f>
        <v>0</v>
      </c>
      <c r="E360" s="24">
        <f t="shared" ca="1" si="23"/>
        <v>0</v>
      </c>
      <c r="F360" s="24">
        <f ca="1">IF(D360=0,0,SUM($E$223:E360))</f>
        <v>0</v>
      </c>
    </row>
    <row r="361" spans="2:6" hidden="1">
      <c r="B361" s="23">
        <v>138</v>
      </c>
      <c r="C361" s="72" t="str">
        <f ca="1">IF(ISERROR(OFFSET('HARGA SATUAN'!$C$6,MATCH('REKAP MDU'!B361,'HARGA SATUAN'!$L$7:$L$1455,0),0)),"",OFFSET('HARGA SATUAN'!$C$6,MATCH('REKAP MDU'!B361,'HARGA SATUAN'!$L$7:$L$1455,0),0))</f>
        <v/>
      </c>
      <c r="D361" s="72">
        <f ca="1">SUMIFS(RAB!$F$14:$F$80,RAB!$C$14:$C$80,C361)</f>
        <v>0</v>
      </c>
      <c r="E361" s="24">
        <f t="shared" ca="1" si="23"/>
        <v>0</v>
      </c>
      <c r="F361" s="24">
        <f ca="1">IF(D361=0,0,SUM($E$223:E361))</f>
        <v>0</v>
      </c>
    </row>
    <row r="362" spans="2:6" hidden="1">
      <c r="B362" s="151">
        <v>139</v>
      </c>
      <c r="C362" s="72" t="str">
        <f ca="1">IF(ISERROR(OFFSET('HARGA SATUAN'!$C$6,MATCH('REKAP MDU'!B362,'HARGA SATUAN'!$L$7:$L$1455,0),0)),"",OFFSET('HARGA SATUAN'!$C$6,MATCH('REKAP MDU'!B362,'HARGA SATUAN'!$L$7:$L$1455,0),0))</f>
        <v/>
      </c>
      <c r="D362" s="72">
        <f ca="1">SUMIFS(RAB!$F$14:$F$80,RAB!$C$14:$C$80,C362)</f>
        <v>0</v>
      </c>
      <c r="E362" s="24">
        <f t="shared" ca="1" si="23"/>
        <v>0</v>
      </c>
      <c r="F362" s="24">
        <f ca="1">IF(D362=0,0,SUM($E$223:E362))</f>
        <v>0</v>
      </c>
    </row>
    <row r="363" spans="2:6" hidden="1">
      <c r="B363" s="23">
        <v>140</v>
      </c>
      <c r="C363" s="72" t="str">
        <f ca="1">IF(ISERROR(OFFSET('HARGA SATUAN'!$C$6,MATCH('REKAP MDU'!B363,'HARGA SATUAN'!$L$7:$L$1455,0),0)),"",OFFSET('HARGA SATUAN'!$C$6,MATCH('REKAP MDU'!B363,'HARGA SATUAN'!$L$7:$L$1455,0),0))</f>
        <v/>
      </c>
      <c r="D363" s="72">
        <f ca="1">SUMIFS(RAB!$F$14:$F$80,RAB!$C$14:$C$80,C363)</f>
        <v>0</v>
      </c>
      <c r="E363" s="24">
        <f t="shared" ca="1" si="23"/>
        <v>0</v>
      </c>
      <c r="F363" s="24">
        <f ca="1">IF(D363=0,0,SUM($E$223:E363))</f>
        <v>0</v>
      </c>
    </row>
    <row r="364" spans="2:6" hidden="1">
      <c r="B364" s="151">
        <v>141</v>
      </c>
      <c r="C364" s="72" t="str">
        <f ca="1">IF(ISERROR(OFFSET('HARGA SATUAN'!$C$6,MATCH('REKAP MDU'!B364,'HARGA SATUAN'!$L$7:$L$1455,0),0)),"",OFFSET('HARGA SATUAN'!$C$6,MATCH('REKAP MDU'!B364,'HARGA SATUAN'!$L$7:$L$1455,0),0))</f>
        <v/>
      </c>
      <c r="D364" s="72">
        <f ca="1">SUMIFS(RAB!$F$14:$F$80,RAB!$C$14:$C$80,C364)</f>
        <v>0</v>
      </c>
      <c r="E364" s="24">
        <f t="shared" ca="1" si="23"/>
        <v>0</v>
      </c>
      <c r="F364" s="24">
        <f ca="1">IF(D364=0,0,SUM($E$223:E364))</f>
        <v>0</v>
      </c>
    </row>
    <row r="365" spans="2:6" hidden="1">
      <c r="B365" s="23">
        <v>142</v>
      </c>
      <c r="C365" s="72" t="str">
        <f ca="1">IF(ISERROR(OFFSET('HARGA SATUAN'!$C$6,MATCH('REKAP MDU'!B365,'HARGA SATUAN'!$L$7:$L$1455,0),0)),"",OFFSET('HARGA SATUAN'!$C$6,MATCH('REKAP MDU'!B365,'HARGA SATUAN'!$L$7:$L$1455,0),0))</f>
        <v/>
      </c>
      <c r="D365" s="72">
        <f ca="1">SUMIFS(RAB!$F$14:$F$80,RAB!$C$14:$C$80,C365)</f>
        <v>0</v>
      </c>
      <c r="E365" s="24">
        <f t="shared" ca="1" si="23"/>
        <v>0</v>
      </c>
      <c r="F365" s="24">
        <f ca="1">IF(D365=0,0,SUM($E$223:E365))</f>
        <v>0</v>
      </c>
    </row>
    <row r="366" spans="2:6" hidden="1">
      <c r="B366" s="151">
        <v>143</v>
      </c>
      <c r="C366" s="72" t="str">
        <f ca="1">IF(ISERROR(OFFSET('HARGA SATUAN'!$C$6,MATCH('REKAP MDU'!B366,'HARGA SATUAN'!$L$7:$L$1455,0),0)),"",OFFSET('HARGA SATUAN'!$C$6,MATCH('REKAP MDU'!B366,'HARGA SATUAN'!$L$7:$L$1455,0),0))</f>
        <v/>
      </c>
      <c r="D366" s="72">
        <f ca="1">SUMIFS(RAB!$F$14:$F$80,RAB!$C$14:$C$80,C366)</f>
        <v>0</v>
      </c>
      <c r="E366" s="24">
        <f t="shared" ca="1" si="23"/>
        <v>0</v>
      </c>
      <c r="F366" s="24">
        <f ca="1">IF(D366=0,0,SUM($E$223:E366))</f>
        <v>0</v>
      </c>
    </row>
    <row r="367" spans="2:6" hidden="1">
      <c r="B367" s="23">
        <v>144</v>
      </c>
      <c r="C367" s="72" t="str">
        <f ca="1">IF(ISERROR(OFFSET('HARGA SATUAN'!$C$6,MATCH('REKAP MDU'!B367,'HARGA SATUAN'!$L$7:$L$1455,0),0)),"",OFFSET('HARGA SATUAN'!$C$6,MATCH('REKAP MDU'!B367,'HARGA SATUAN'!$L$7:$L$1455,0),0))</f>
        <v/>
      </c>
      <c r="D367" s="72">
        <f ca="1">SUMIFS(RAB!$F$14:$F$80,RAB!$C$14:$C$80,C367)</f>
        <v>0</v>
      </c>
      <c r="E367" s="24">
        <f t="shared" ca="1" si="23"/>
        <v>0</v>
      </c>
      <c r="F367" s="24">
        <f ca="1">IF(D367=0,0,SUM($E$223:E367))</f>
        <v>0</v>
      </c>
    </row>
    <row r="368" spans="2:6" hidden="1">
      <c r="B368" s="151">
        <v>145</v>
      </c>
      <c r="C368" s="72" t="str">
        <f ca="1">IF(ISERROR(OFFSET('HARGA SATUAN'!$C$6,MATCH('REKAP MDU'!B368,'HARGA SATUAN'!$L$7:$L$1455,0),0)),"",OFFSET('HARGA SATUAN'!$C$6,MATCH('REKAP MDU'!B368,'HARGA SATUAN'!$L$7:$L$1455,0),0))</f>
        <v/>
      </c>
      <c r="D368" s="72">
        <f ca="1">SUMIFS(RAB!$F$14:$F$80,RAB!$C$14:$C$80,C368)</f>
        <v>0</v>
      </c>
      <c r="E368" s="24">
        <f t="shared" ca="1" si="23"/>
        <v>0</v>
      </c>
      <c r="F368" s="24">
        <f ca="1">IF(D368=0,0,SUM($E$223:E368))</f>
        <v>0</v>
      </c>
    </row>
    <row r="369" spans="2:6" hidden="1">
      <c r="B369" s="23">
        <v>146</v>
      </c>
      <c r="C369" s="72" t="str">
        <f ca="1">IF(ISERROR(OFFSET('HARGA SATUAN'!$C$6,MATCH('REKAP MDU'!B369,'HARGA SATUAN'!$L$7:$L$1455,0),0)),"",OFFSET('HARGA SATUAN'!$C$6,MATCH('REKAP MDU'!B369,'HARGA SATUAN'!$L$7:$L$1455,0),0))</f>
        <v/>
      </c>
      <c r="D369" s="72">
        <f ca="1">SUMIFS(RAB!$F$14:$F$80,RAB!$C$14:$C$80,C369)</f>
        <v>0</v>
      </c>
      <c r="E369" s="24">
        <f t="shared" ca="1" si="23"/>
        <v>0</v>
      </c>
      <c r="F369" s="24">
        <f ca="1">IF(D369=0,0,SUM($E$223:E369))</f>
        <v>0</v>
      </c>
    </row>
    <row r="370" spans="2:6" hidden="1">
      <c r="B370" s="151">
        <v>147</v>
      </c>
      <c r="C370" s="72" t="str">
        <f ca="1">IF(ISERROR(OFFSET('HARGA SATUAN'!$C$6,MATCH('REKAP MDU'!B370,'HARGA SATUAN'!$L$7:$L$1455,0),0)),"",OFFSET('HARGA SATUAN'!$C$6,MATCH('REKAP MDU'!B370,'HARGA SATUAN'!$L$7:$L$1455,0),0))</f>
        <v/>
      </c>
      <c r="D370" s="72">
        <f ca="1">SUMIFS(RAB!$F$14:$F$80,RAB!$C$14:$C$80,C370)</f>
        <v>0</v>
      </c>
      <c r="E370" s="24">
        <f t="shared" ca="1" si="23"/>
        <v>0</v>
      </c>
      <c r="F370" s="24">
        <f ca="1">IF(D370=0,0,SUM($E$223:E370))</f>
        <v>0</v>
      </c>
    </row>
    <row r="371" spans="2:6" hidden="1">
      <c r="B371" s="23">
        <v>148</v>
      </c>
      <c r="C371" s="72" t="str">
        <f ca="1">IF(ISERROR(OFFSET('HARGA SATUAN'!$C$6,MATCH('REKAP MDU'!B371,'HARGA SATUAN'!$L$7:$L$1455,0),0)),"",OFFSET('HARGA SATUAN'!$C$6,MATCH('REKAP MDU'!B371,'HARGA SATUAN'!$L$7:$L$1455,0),0))</f>
        <v/>
      </c>
      <c r="D371" s="72">
        <f ca="1">SUMIFS(RAB!$F$14:$F$80,RAB!$C$14:$C$80,C371)</f>
        <v>0</v>
      </c>
      <c r="E371" s="24">
        <f t="shared" ca="1" si="23"/>
        <v>0</v>
      </c>
      <c r="F371" s="24">
        <f ca="1">IF(D371=0,0,SUM($E$223:E371))</f>
        <v>0</v>
      </c>
    </row>
    <row r="372" spans="2:6" hidden="1">
      <c r="B372" s="151">
        <v>149</v>
      </c>
      <c r="C372" s="72" t="str">
        <f ca="1">IF(ISERROR(OFFSET('HARGA SATUAN'!$C$6,MATCH('REKAP MDU'!B372,'HARGA SATUAN'!$L$7:$L$1455,0),0)),"",OFFSET('HARGA SATUAN'!$C$6,MATCH('REKAP MDU'!B372,'HARGA SATUAN'!$L$7:$L$1455,0),0))</f>
        <v/>
      </c>
      <c r="D372" s="72">
        <f ca="1">SUMIFS(RAB!$F$14:$F$80,RAB!$C$14:$C$80,C372)</f>
        <v>0</v>
      </c>
      <c r="E372" s="24">
        <f t="shared" ca="1" si="23"/>
        <v>0</v>
      </c>
      <c r="F372" s="24">
        <f ca="1">IF(D372=0,0,SUM($E$223:E372))</f>
        <v>0</v>
      </c>
    </row>
    <row r="373" spans="2:6" hidden="1">
      <c r="B373" s="23">
        <v>150</v>
      </c>
      <c r="C373" s="72" t="str">
        <f ca="1">IF(ISERROR(OFFSET('HARGA SATUAN'!$C$6,MATCH('REKAP MDU'!B373,'HARGA SATUAN'!$L$7:$L$1455,0),0)),"",OFFSET('HARGA SATUAN'!$C$6,MATCH('REKAP MDU'!B373,'HARGA SATUAN'!$L$7:$L$1455,0),0))</f>
        <v/>
      </c>
      <c r="D373" s="72">
        <f ca="1">SUMIFS(RAB!$F$14:$F$80,RAB!$C$14:$C$80,C373)</f>
        <v>0</v>
      </c>
      <c r="E373" s="24">
        <f t="shared" ca="1" si="23"/>
        <v>0</v>
      </c>
      <c r="F373" s="24">
        <f ca="1">IF(D373=0,0,SUM($E$223:E373))</f>
        <v>0</v>
      </c>
    </row>
    <row r="374" spans="2:6" hidden="1"/>
    <row r="375" spans="2:6" hidden="1"/>
  </sheetData>
  <sheetProtection sort="0" autoFilter="0"/>
  <autoFilter ref="B14:K166" xr:uid="{00000000-0009-0000-0000-000009000000}"/>
  <mergeCells count="21">
    <mergeCell ref="B4:K4"/>
    <mergeCell ref="B11:B13"/>
    <mergeCell ref="C11:C13"/>
    <mergeCell ref="D11:D13"/>
    <mergeCell ref="E11:E13"/>
    <mergeCell ref="F11:F13"/>
    <mergeCell ref="G11:G13"/>
    <mergeCell ref="G6:K6"/>
    <mergeCell ref="H12:H13"/>
    <mergeCell ref="H11:K11"/>
    <mergeCell ref="H182:K182"/>
    <mergeCell ref="H176:K176"/>
    <mergeCell ref="H177:K177"/>
    <mergeCell ref="I12:I13"/>
    <mergeCell ref="J12:J13"/>
    <mergeCell ref="K12:K13"/>
    <mergeCell ref="C168:F168"/>
    <mergeCell ref="C169:F169"/>
    <mergeCell ref="C170:F170"/>
    <mergeCell ref="B171:K172"/>
    <mergeCell ref="H175:K175"/>
  </mergeCells>
  <conditionalFormatting sqref="B16:B166">
    <cfRule type="cellIs" dxfId="39" priority="5" operator="equal">
      <formula>0</formula>
    </cfRule>
  </conditionalFormatting>
  <conditionalFormatting sqref="C16:C165">
    <cfRule type="cellIs" dxfId="38" priority="4" stopIfTrue="1" operator="equal">
      <formula>0</formula>
    </cfRule>
  </conditionalFormatting>
  <conditionalFormatting sqref="C16:E165">
    <cfRule type="cellIs" dxfId="37" priority="1" operator="equal">
      <formula>0</formula>
    </cfRule>
  </conditionalFormatting>
  <conditionalFormatting sqref="D224:F373">
    <cfRule type="cellIs" dxfId="36" priority="8" operator="equal">
      <formula>0</formula>
    </cfRule>
  </conditionalFormatting>
  <conditionalFormatting sqref="E1:E3 G1:G115 E6:E15 H12:I12 N13 F14:F15 H14:K115 E166:K166 G166:G223 E167:F167 H167:K167">
    <cfRule type="cellIs" dxfId="35" priority="43" stopIfTrue="1" operator="equal">
      <formula>0</formula>
    </cfRule>
  </conditionalFormatting>
  <conditionalFormatting sqref="E171:E65536">
    <cfRule type="cellIs" dxfId="34" priority="9" stopIfTrue="1" operator="equal">
      <formula>0</formula>
    </cfRule>
  </conditionalFormatting>
  <conditionalFormatting sqref="G224">
    <cfRule type="cellIs" dxfId="33" priority="10" operator="equal">
      <formula>0</formula>
    </cfRule>
  </conditionalFormatting>
  <conditionalFormatting sqref="G225:G65536">
    <cfRule type="cellIs" dxfId="32" priority="14" stopIfTrue="1" operator="equal">
      <formula>0</formula>
    </cfRule>
  </conditionalFormatting>
  <conditionalFormatting sqref="R14:T166 G116:K165">
    <cfRule type="cellIs" dxfId="31" priority="6" stopIfTrue="1" operator="equal">
      <formula>0</formula>
    </cfRule>
  </conditionalFormatting>
  <dataValidations count="2">
    <dataValidation allowBlank="1" showInputMessage="1" showErrorMessage="1" errorTitle="PERINGATAN !!!" error="MDU / UPAH SALAH BOZ...." sqref="M11:P11 H14:K167" xr:uid="{00000000-0002-0000-0900-000000000000}"/>
    <dataValidation type="list" allowBlank="1" showInputMessage="1" showErrorMessage="1" errorTitle="PERINGATAN!!!" error="HARGA YANG DIPAKAI SALAH...." sqref="O3:P3" xr:uid="{00000000-0002-0000-0900-000001000000}">
      <formula1>$T$1:$T$4</formula1>
    </dataValidation>
  </dataValidations>
  <printOptions horizontalCentered="1"/>
  <pageMargins left="0.27559055118110237" right="0.3" top="0.31496062992125984" bottom="0.59055118110236227" header="0.31496062992125984" footer="0.31496062992125984"/>
  <pageSetup paperSize="9" scale="60" fitToHeight="12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F8A7-8461-468F-812C-4FC5E3B7003D}">
  <sheetPr>
    <tabColor theme="6" tint="-0.249977111117893"/>
  </sheetPr>
  <dimension ref="D1:D5"/>
  <sheetViews>
    <sheetView topLeftCell="A2" zoomScale="130" zoomScaleNormal="130" workbookViewId="0">
      <selection activeCell="F10" sqref="F10"/>
    </sheetView>
  </sheetViews>
  <sheetFormatPr defaultRowHeight="12.75"/>
  <cols>
    <col min="5" max="5" width="12.42578125" customWidth="1"/>
  </cols>
  <sheetData>
    <row r="1" spans="4:4" ht="89.25" customHeight="1"/>
    <row r="3" spans="4:4" ht="50.25" customHeight="1">
      <c r="D3" s="449"/>
    </row>
    <row r="4" spans="4:4" ht="57" customHeight="1">
      <c r="D4" s="449">
        <v>3</v>
      </c>
    </row>
    <row r="5" spans="4:4" ht="57" customHeight="1">
      <c r="D5" s="449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D1564"/>
  <sheetViews>
    <sheetView showGridLines="0" zoomScale="85" zoomScaleNormal="85" zoomScaleSheetLayoutView="75" workbookViewId="0">
      <pane xSplit="3" ySplit="6" topLeftCell="D178" activePane="bottomRight" state="frozen"/>
      <selection activeCell="D209" sqref="D209"/>
      <selection pane="topRight" activeCell="D209" sqref="D209"/>
      <selection pane="bottomLeft" activeCell="D209" sqref="D209"/>
      <selection pane="bottomRight" activeCell="C210" sqref="C210"/>
    </sheetView>
  </sheetViews>
  <sheetFormatPr defaultColWidth="31.85546875" defaultRowHeight="15"/>
  <cols>
    <col min="1" max="1" width="1.7109375" style="1" customWidth="1"/>
    <col min="2" max="2" width="5" style="11" customWidth="1"/>
    <col min="3" max="3" width="58.28515625" style="81" customWidth="1"/>
    <col min="4" max="4" width="11.7109375" style="3" customWidth="1"/>
    <col min="5" max="5" width="9.7109375" style="1" customWidth="1"/>
    <col min="6" max="7" width="16.7109375" style="4" customWidth="1"/>
    <col min="8" max="8" width="22.7109375" style="91" customWidth="1"/>
    <col min="9" max="9" width="24.7109375" style="4" customWidth="1"/>
    <col min="10" max="10" width="7.140625" style="155" customWidth="1"/>
    <col min="11" max="11" width="21.28515625" style="155" customWidth="1"/>
    <col min="12" max="12" width="7.140625" style="155" customWidth="1"/>
    <col min="13" max="15" width="7.140625" style="145" customWidth="1"/>
    <col min="16" max="16" width="7.140625" style="156" customWidth="1"/>
    <col min="17" max="17" width="12.7109375" style="156" bestFit="1" customWidth="1"/>
    <col min="18" max="250" width="9.140625" style="5" customWidth="1"/>
    <col min="251" max="251" width="6.5703125" style="5" customWidth="1"/>
    <col min="252" max="252" width="3.7109375" style="5" customWidth="1"/>
    <col min="253" max="253" width="27.7109375" style="5" customWidth="1"/>
    <col min="254" max="254" width="5" style="5" customWidth="1"/>
    <col min="255" max="255" width="30" style="5" customWidth="1"/>
    <col min="256" max="16384" width="31.85546875" style="5"/>
  </cols>
  <sheetData>
    <row r="1" spans="1:17" ht="15" customHeight="1">
      <c r="B1" s="2"/>
      <c r="C1" s="80"/>
    </row>
    <row r="2" spans="1:17" ht="21" customHeight="1">
      <c r="A2" s="6"/>
      <c r="B2" s="540" t="s">
        <v>41</v>
      </c>
      <c r="C2" s="540"/>
      <c r="D2" s="6"/>
      <c r="E2" s="6"/>
      <c r="F2" s="6"/>
      <c r="G2" s="6"/>
      <c r="H2" s="6"/>
      <c r="I2" s="89"/>
      <c r="J2" s="157"/>
      <c r="K2" s="157"/>
    </row>
    <row r="3" spans="1:17" ht="9" customHeight="1">
      <c r="A3" s="7"/>
      <c r="B3" s="8"/>
      <c r="E3" s="7"/>
      <c r="F3" s="9"/>
      <c r="G3" s="9"/>
      <c r="H3" s="92"/>
      <c r="I3" s="9"/>
      <c r="J3" s="158"/>
      <c r="K3" s="158"/>
    </row>
    <row r="4" spans="1:17" s="12" customFormat="1" ht="60" customHeight="1">
      <c r="A4" s="10"/>
      <c r="B4" s="541" t="s">
        <v>23</v>
      </c>
      <c r="C4" s="542" t="s">
        <v>1012</v>
      </c>
      <c r="D4" s="542" t="s">
        <v>42</v>
      </c>
      <c r="E4" s="541" t="s">
        <v>43</v>
      </c>
      <c r="F4" s="108" t="s">
        <v>1609</v>
      </c>
      <c r="G4" s="108" t="s">
        <v>1608</v>
      </c>
      <c r="H4" s="539" t="s">
        <v>1025</v>
      </c>
      <c r="I4" s="193" t="s">
        <v>479</v>
      </c>
      <c r="J4" s="159"/>
      <c r="K4" s="159"/>
      <c r="L4" s="160"/>
      <c r="M4" s="161"/>
      <c r="N4" s="161"/>
      <c r="O4" s="161"/>
      <c r="P4" s="161"/>
      <c r="Q4" s="161"/>
    </row>
    <row r="5" spans="1:17" s="14" customFormat="1" ht="15" customHeight="1">
      <c r="A5" s="13"/>
      <c r="B5" s="541"/>
      <c r="C5" s="542"/>
      <c r="D5" s="542"/>
      <c r="E5" s="541"/>
      <c r="F5" s="93"/>
      <c r="G5" s="93"/>
      <c r="H5" s="539"/>
      <c r="I5" s="193" t="s">
        <v>1608</v>
      </c>
      <c r="J5" s="162"/>
      <c r="K5" s="155"/>
      <c r="L5" s="145"/>
      <c r="M5" s="145"/>
      <c r="N5" s="145"/>
      <c r="O5" s="145"/>
      <c r="P5" s="156"/>
      <c r="Q5" s="156"/>
    </row>
    <row r="6" spans="1:17" s="94" customFormat="1" ht="13.5" customHeight="1">
      <c r="A6" s="15"/>
      <c r="B6" s="189"/>
      <c r="C6" s="190"/>
      <c r="D6" s="191"/>
      <c r="E6" s="191"/>
      <c r="F6" s="108"/>
      <c r="G6" s="108"/>
      <c r="H6" s="192"/>
      <c r="I6" s="191"/>
      <c r="J6" s="163"/>
      <c r="K6" s="160">
        <f>MAX(L7:L1455)</f>
        <v>137</v>
      </c>
      <c r="L6" s="160"/>
      <c r="M6" s="160">
        <f>MAX(M7:M1455)</f>
        <v>201227497.79893059</v>
      </c>
      <c r="N6" s="160"/>
      <c r="O6" s="160"/>
      <c r="P6" s="164"/>
      <c r="Q6" s="164"/>
    </row>
    <row r="7" spans="1:17" ht="15" customHeight="1">
      <c r="A7" s="15"/>
      <c r="B7" s="84"/>
      <c r="C7" s="85"/>
      <c r="D7" s="86"/>
      <c r="E7" s="87"/>
      <c r="F7" s="88">
        <f>(IF(D7="JASA",G7*#REF!,0))+(IF(D7="HDW",G7*#REF!,0))+(IF(D7="MDU",G7*#REF!,0))+(IF(D7="MDU-KD",G7*#REF!,0))</f>
        <v>0</v>
      </c>
      <c r="G7" s="88">
        <v>0</v>
      </c>
      <c r="H7" s="95"/>
      <c r="I7" s="88">
        <f>IF($I$5=$G$4,G7,(IF($I$5=$F$4,(IF(F7=0,G7,F7)),0)))</f>
        <v>0</v>
      </c>
      <c r="J7" s="163">
        <f>IF(D7="MDU-KD",1,0)</f>
        <v>0</v>
      </c>
      <c r="K7" s="155">
        <f>IF(D7="HDW",1,0)</f>
        <v>0</v>
      </c>
      <c r="L7" s="155">
        <f>IF(J7=1,SUM($J$6:J7),0)</f>
        <v>0</v>
      </c>
      <c r="M7" s="155">
        <f>IF(K7=1,SUM($K$6:K7),0)</f>
        <v>0</v>
      </c>
      <c r="N7" s="165">
        <f>IF(L7=0,M7,L7)</f>
        <v>0</v>
      </c>
      <c r="O7" s="155">
        <f>IF(E7=0,0,IF(LEFT(C7,11)="Tiang Beton",1,0))</f>
        <v>0</v>
      </c>
      <c r="P7" s="155">
        <f>IF(O7=1,SUM($O$6:O7),0)</f>
        <v>0</v>
      </c>
    </row>
    <row r="8" spans="1:17" ht="15" customHeight="1">
      <c r="A8" s="15"/>
      <c r="B8" s="194" t="s">
        <v>480</v>
      </c>
      <c r="C8" s="109" t="s">
        <v>481</v>
      </c>
      <c r="D8" s="276"/>
      <c r="E8" s="277"/>
      <c r="F8" s="176">
        <f>(IF(D8="JASA",G8*'[92]DETAIL USULAN'!$K$58,0))+(IF(D8="HDW",G8*'[92]DETAIL USULAN'!$J$58,0))+(IF(D8="MDU",G8*'[92]DETAIL USULAN'!$I$58,0))+(IF(D8="MDU-KD",G8*'[92]DETAIL USULAN'!$I$58,0))</f>
        <v>0</v>
      </c>
      <c r="G8" s="176">
        <v>0</v>
      </c>
      <c r="H8" s="95"/>
      <c r="I8" s="88">
        <f>IF($I$5=$G$4,G8,(IF($I$5=$F$4,(IF(F8=0,G8,F8)),0)))</f>
        <v>0</v>
      </c>
      <c r="J8" s="163">
        <f t="shared" ref="J8:J71" si="0">IF(D8="MDU-KD",1,0)</f>
        <v>0</v>
      </c>
      <c r="K8" s="155">
        <f t="shared" ref="K8:K71" si="1">IF(D8="HDW",1,0)</f>
        <v>0</v>
      </c>
      <c r="L8" s="155">
        <f>IF(J8=1,SUM($J$6:J8),0)</f>
        <v>0</v>
      </c>
      <c r="M8" s="155">
        <f>IF(K8=1,SUM($K$6:K8),0)</f>
        <v>0</v>
      </c>
      <c r="N8" s="165">
        <f t="shared" ref="N8:N71" si="2">IF(L8=0,M8,L8)</f>
        <v>0</v>
      </c>
      <c r="O8" s="155">
        <f t="shared" ref="O8:O71" si="3">IF(E8=0,0,IF(LEFT(C8,11)="Tiang Beton",1,0))</f>
        <v>0</v>
      </c>
      <c r="P8" s="155">
        <f>IF(O8=1,SUM($O$6:O8),0)</f>
        <v>0</v>
      </c>
    </row>
    <row r="9" spans="1:17" ht="15" customHeight="1">
      <c r="A9" s="17"/>
      <c r="B9" s="194">
        <v>1</v>
      </c>
      <c r="C9" s="109" t="s">
        <v>482</v>
      </c>
      <c r="D9" s="276" t="s">
        <v>44</v>
      </c>
      <c r="E9" s="277" t="s">
        <v>8</v>
      </c>
      <c r="F9" s="278">
        <v>294100</v>
      </c>
      <c r="G9" s="278">
        <v>327600</v>
      </c>
      <c r="H9" s="171"/>
      <c r="I9" s="88">
        <f>IF($I$5=$G$4,G9,(IF($I$5=$F$4,F9,0)))</f>
        <v>327600</v>
      </c>
      <c r="J9" s="163">
        <f t="shared" si="0"/>
        <v>1</v>
      </c>
      <c r="K9" s="155">
        <f t="shared" si="1"/>
        <v>0</v>
      </c>
      <c r="L9" s="155">
        <f>IF(J9=1,SUM($J$6:J9),0)</f>
        <v>1</v>
      </c>
      <c r="M9" s="155">
        <f>IF(K9=1,SUM($K$6:K9),0)</f>
        <v>0</v>
      </c>
      <c r="N9" s="165">
        <f t="shared" si="2"/>
        <v>1</v>
      </c>
      <c r="O9" s="155">
        <f t="shared" si="3"/>
        <v>0</v>
      </c>
      <c r="P9" s="155">
        <f>IF(O9=1,SUM($O$6:O9),0)</f>
        <v>0</v>
      </c>
    </row>
    <row r="10" spans="1:17" ht="15" customHeight="1">
      <c r="A10" s="15"/>
      <c r="B10" s="194">
        <v>2</v>
      </c>
      <c r="C10" s="109" t="s">
        <v>483</v>
      </c>
      <c r="D10" s="276" t="s">
        <v>45</v>
      </c>
      <c r="E10" s="277" t="s">
        <v>8</v>
      </c>
      <c r="F10" s="278">
        <v>1719200</v>
      </c>
      <c r="G10" s="278">
        <v>1719200</v>
      </c>
      <c r="H10" s="171"/>
      <c r="I10" s="88">
        <f t="shared" ref="I10:I100" si="4">IF($I$5=$G$4,G10,(IF($I$5=$F$4,F10,0)))</f>
        <v>1719200</v>
      </c>
      <c r="J10" s="163">
        <f t="shared" si="0"/>
        <v>0</v>
      </c>
      <c r="K10" s="155">
        <f t="shared" si="1"/>
        <v>1</v>
      </c>
      <c r="L10" s="155">
        <f>IF(J10=1,SUM($J$6:J10),0)</f>
        <v>0</v>
      </c>
      <c r="M10" s="155">
        <f>IF(K10=1,SUM($K$6:K10),0)</f>
        <v>138</v>
      </c>
      <c r="N10" s="165">
        <f t="shared" si="2"/>
        <v>138</v>
      </c>
      <c r="O10" s="155">
        <f t="shared" si="3"/>
        <v>0</v>
      </c>
      <c r="P10" s="155">
        <f>IF(O10=1,SUM($O$6:O10),0)</f>
        <v>0</v>
      </c>
    </row>
    <row r="11" spans="1:17" ht="15" customHeight="1">
      <c r="A11" s="15"/>
      <c r="B11" s="194">
        <v>3</v>
      </c>
      <c r="C11" s="109" t="s">
        <v>484</v>
      </c>
      <c r="D11" s="276" t="s">
        <v>44</v>
      </c>
      <c r="E11" s="277" t="s">
        <v>8</v>
      </c>
      <c r="F11" s="278">
        <v>151000</v>
      </c>
      <c r="G11" s="278">
        <v>168200</v>
      </c>
      <c r="H11" s="171"/>
      <c r="I11" s="88">
        <f t="shared" si="4"/>
        <v>168200</v>
      </c>
      <c r="J11" s="163">
        <f t="shared" si="0"/>
        <v>1</v>
      </c>
      <c r="K11" s="155">
        <f t="shared" si="1"/>
        <v>0</v>
      </c>
      <c r="L11" s="155">
        <f>IF(J11=1,SUM($J$6:J11),0)</f>
        <v>2</v>
      </c>
      <c r="M11" s="155">
        <f>IF(K11=1,SUM($K$6:K11),0)</f>
        <v>0</v>
      </c>
      <c r="N11" s="165">
        <f t="shared" si="2"/>
        <v>2</v>
      </c>
      <c r="O11" s="155">
        <f t="shared" si="3"/>
        <v>0</v>
      </c>
      <c r="P11" s="155">
        <f>IF(O11=1,SUM($O$6:O11),0)</f>
        <v>0</v>
      </c>
    </row>
    <row r="12" spans="1:17" ht="15" customHeight="1">
      <c r="A12" s="15"/>
      <c r="B12" s="194">
        <v>4</v>
      </c>
      <c r="C12" s="109" t="s">
        <v>1141</v>
      </c>
      <c r="D12" s="276" t="s">
        <v>44</v>
      </c>
      <c r="E12" s="277" t="s">
        <v>8</v>
      </c>
      <c r="F12" s="278">
        <v>1430000</v>
      </c>
      <c r="G12" s="278">
        <v>1740750</v>
      </c>
      <c r="H12" s="171"/>
      <c r="I12" s="88">
        <f t="shared" si="4"/>
        <v>1740750</v>
      </c>
      <c r="J12" s="163">
        <f t="shared" si="0"/>
        <v>1</v>
      </c>
      <c r="K12" s="155">
        <f t="shared" si="1"/>
        <v>0</v>
      </c>
      <c r="L12" s="155">
        <f>IF(J12=1,SUM($J$6:J12),0)</f>
        <v>3</v>
      </c>
      <c r="M12" s="155">
        <f>IF(K12=1,SUM($K$6:K12),0)</f>
        <v>0</v>
      </c>
      <c r="N12" s="165">
        <f t="shared" si="2"/>
        <v>3</v>
      </c>
      <c r="O12" s="155">
        <f t="shared" si="3"/>
        <v>0</v>
      </c>
      <c r="P12" s="155">
        <f>IF(O12=1,SUM($O$6:O12),0)</f>
        <v>0</v>
      </c>
    </row>
    <row r="13" spans="1:17" ht="15" customHeight="1">
      <c r="A13" s="15"/>
      <c r="B13" s="194">
        <v>5</v>
      </c>
      <c r="C13" s="109" t="s">
        <v>1140</v>
      </c>
      <c r="D13" s="276" t="s">
        <v>44</v>
      </c>
      <c r="E13" s="277" t="s">
        <v>8</v>
      </c>
      <c r="F13" s="278">
        <v>16495000</v>
      </c>
      <c r="G13" s="278">
        <v>18373800</v>
      </c>
      <c r="H13" s="171"/>
      <c r="I13" s="88">
        <f t="shared" si="4"/>
        <v>18373800</v>
      </c>
      <c r="J13" s="163">
        <f t="shared" si="0"/>
        <v>1</v>
      </c>
      <c r="K13" s="155">
        <f t="shared" si="1"/>
        <v>0</v>
      </c>
      <c r="L13" s="155">
        <f>IF(J13=1,SUM($J$6:J13),0)</f>
        <v>4</v>
      </c>
      <c r="M13" s="155">
        <f>IF(K13=1,SUM($K$6:K13),0)</f>
        <v>0</v>
      </c>
      <c r="N13" s="165">
        <f t="shared" si="2"/>
        <v>4</v>
      </c>
      <c r="O13" s="155">
        <f t="shared" si="3"/>
        <v>0</v>
      </c>
      <c r="P13" s="155">
        <f>IF(O13=1,SUM($O$6:O13),0)</f>
        <v>0</v>
      </c>
    </row>
    <row r="14" spans="1:17" ht="15" customHeight="1">
      <c r="A14" s="15"/>
      <c r="B14" s="194">
        <v>6</v>
      </c>
      <c r="C14" s="109" t="s">
        <v>1197</v>
      </c>
      <c r="D14" s="276" t="s">
        <v>44</v>
      </c>
      <c r="E14" s="277" t="s">
        <v>8</v>
      </c>
      <c r="F14" s="278">
        <v>1281430</v>
      </c>
      <c r="G14" s="278">
        <v>1427400</v>
      </c>
      <c r="H14" s="171"/>
      <c r="I14" s="88">
        <f t="shared" si="4"/>
        <v>1427400</v>
      </c>
      <c r="J14" s="163">
        <f t="shared" si="0"/>
        <v>1</v>
      </c>
      <c r="K14" s="155">
        <f t="shared" si="1"/>
        <v>0</v>
      </c>
      <c r="L14" s="155">
        <f>IF(J14=1,SUM($J$6:J14),0)</f>
        <v>5</v>
      </c>
      <c r="M14" s="155">
        <f>IF(K14=1,SUM($K$6:K14),0)</f>
        <v>0</v>
      </c>
      <c r="N14" s="165">
        <f t="shared" si="2"/>
        <v>5</v>
      </c>
      <c r="O14" s="155">
        <f t="shared" si="3"/>
        <v>0</v>
      </c>
      <c r="P14" s="155">
        <f>IF(O14=1,SUM($O$6:O14),0)</f>
        <v>0</v>
      </c>
    </row>
    <row r="15" spans="1:17" ht="15" customHeight="1">
      <c r="A15" s="15"/>
      <c r="B15" s="194">
        <v>7</v>
      </c>
      <c r="C15" s="109" t="s">
        <v>1198</v>
      </c>
      <c r="D15" s="276" t="s">
        <v>44</v>
      </c>
      <c r="E15" s="277" t="s">
        <v>8</v>
      </c>
      <c r="F15" s="278">
        <v>1344430</v>
      </c>
      <c r="G15" s="278">
        <v>1497600</v>
      </c>
      <c r="H15" s="171"/>
      <c r="I15" s="88">
        <f t="shared" si="4"/>
        <v>1497600</v>
      </c>
      <c r="J15" s="163">
        <f t="shared" si="0"/>
        <v>1</v>
      </c>
      <c r="K15" s="155">
        <f t="shared" si="1"/>
        <v>0</v>
      </c>
      <c r="L15" s="155">
        <f>IF(J15=1,SUM($J$6:J15),0)</f>
        <v>6</v>
      </c>
      <c r="M15" s="155">
        <f>IF(K15=1,SUM($K$6:K15),0)</f>
        <v>0</v>
      </c>
      <c r="N15" s="165">
        <f t="shared" si="2"/>
        <v>6</v>
      </c>
      <c r="O15" s="155">
        <f t="shared" si="3"/>
        <v>0</v>
      </c>
      <c r="P15" s="155">
        <f>IF(O15=1,SUM($O$6:O15),0)</f>
        <v>0</v>
      </c>
    </row>
    <row r="16" spans="1:17" ht="15" customHeight="1">
      <c r="A16" s="15"/>
      <c r="B16" s="194">
        <v>8</v>
      </c>
      <c r="C16" s="109" t="s">
        <v>1196</v>
      </c>
      <c r="D16" s="276" t="s">
        <v>44</v>
      </c>
      <c r="E16" s="277" t="s">
        <v>8</v>
      </c>
      <c r="F16" s="278">
        <v>1350430</v>
      </c>
      <c r="G16" s="278">
        <v>1504200</v>
      </c>
      <c r="H16" s="171"/>
      <c r="I16" s="88">
        <f t="shared" si="4"/>
        <v>1504200</v>
      </c>
      <c r="J16" s="163">
        <f t="shared" si="0"/>
        <v>1</v>
      </c>
      <c r="K16" s="155">
        <f t="shared" si="1"/>
        <v>0</v>
      </c>
      <c r="L16" s="155">
        <f>IF(J16=1,SUM($J$6:J16),0)</f>
        <v>7</v>
      </c>
      <c r="M16" s="155">
        <f>IF(K16=1,SUM($K$6:K16),0)</f>
        <v>0</v>
      </c>
      <c r="N16" s="165">
        <f t="shared" si="2"/>
        <v>7</v>
      </c>
      <c r="O16" s="155">
        <f t="shared" si="3"/>
        <v>0</v>
      </c>
      <c r="P16" s="155">
        <f>IF(O16=1,SUM($O$6:O16),0)</f>
        <v>0</v>
      </c>
    </row>
    <row r="17" spans="1:16" ht="15" customHeight="1">
      <c r="A17" s="17"/>
      <c r="B17" s="194">
        <v>9</v>
      </c>
      <c r="C17" s="109" t="s">
        <v>1142</v>
      </c>
      <c r="D17" s="276" t="s">
        <v>45</v>
      </c>
      <c r="E17" s="277" t="s">
        <v>14</v>
      </c>
      <c r="F17" s="278">
        <v>1000000</v>
      </c>
      <c r="G17" s="278">
        <v>1113900</v>
      </c>
      <c r="H17" s="171"/>
      <c r="I17" s="88">
        <f t="shared" si="4"/>
        <v>1113900</v>
      </c>
      <c r="J17" s="163">
        <f t="shared" si="0"/>
        <v>0</v>
      </c>
      <c r="K17" s="155">
        <f t="shared" si="1"/>
        <v>1</v>
      </c>
      <c r="L17" s="155">
        <f>IF(J17=1,SUM($J$6:J17),0)</f>
        <v>0</v>
      </c>
      <c r="M17" s="155">
        <f>IF(K17=1,SUM($K$6:K17),0)</f>
        <v>139</v>
      </c>
      <c r="N17" s="165">
        <f t="shared" si="2"/>
        <v>139</v>
      </c>
      <c r="O17" s="155">
        <f t="shared" si="3"/>
        <v>0</v>
      </c>
      <c r="P17" s="155">
        <f>IF(O17=1,SUM($O$6:O17),0)</f>
        <v>0</v>
      </c>
    </row>
    <row r="18" spans="1:16" ht="15" customHeight="1">
      <c r="A18" s="17"/>
      <c r="B18" s="194">
        <v>10</v>
      </c>
      <c r="C18" s="109" t="s">
        <v>485</v>
      </c>
      <c r="D18" s="276" t="s">
        <v>44</v>
      </c>
      <c r="E18" s="277" t="s">
        <v>8</v>
      </c>
      <c r="F18" s="278">
        <v>35000</v>
      </c>
      <c r="G18" s="278">
        <v>39000</v>
      </c>
      <c r="H18" s="171"/>
      <c r="I18" s="88">
        <f t="shared" si="4"/>
        <v>39000</v>
      </c>
      <c r="J18" s="163">
        <f t="shared" si="0"/>
        <v>1</v>
      </c>
      <c r="K18" s="155">
        <f t="shared" si="1"/>
        <v>0</v>
      </c>
      <c r="L18" s="155">
        <f>IF(J18=1,SUM($J$6:J18),0)</f>
        <v>8</v>
      </c>
      <c r="M18" s="155">
        <f>IF(K18=1,SUM($K$6:K18),0)</f>
        <v>0</v>
      </c>
      <c r="N18" s="165">
        <f t="shared" si="2"/>
        <v>8</v>
      </c>
      <c r="O18" s="155">
        <f t="shared" si="3"/>
        <v>0</v>
      </c>
      <c r="P18" s="155">
        <f>IF(O18=1,SUM($O$6:O18),0)</f>
        <v>0</v>
      </c>
    </row>
    <row r="19" spans="1:16" ht="15" customHeight="1">
      <c r="A19" s="17"/>
      <c r="B19" s="194">
        <v>11</v>
      </c>
      <c r="C19" s="109" t="s">
        <v>486</v>
      </c>
      <c r="D19" s="276" t="s">
        <v>44</v>
      </c>
      <c r="E19" s="277" t="s">
        <v>8</v>
      </c>
      <c r="F19" s="278">
        <v>35000</v>
      </c>
      <c r="G19" s="278">
        <v>39000</v>
      </c>
      <c r="H19" s="171"/>
      <c r="I19" s="88">
        <f t="shared" si="4"/>
        <v>39000</v>
      </c>
      <c r="J19" s="163">
        <f t="shared" si="0"/>
        <v>1</v>
      </c>
      <c r="K19" s="155">
        <f t="shared" si="1"/>
        <v>0</v>
      </c>
      <c r="L19" s="155">
        <f>IF(J19=1,SUM($J$6:J19),0)</f>
        <v>9</v>
      </c>
      <c r="M19" s="155">
        <f>IF(K19=1,SUM($K$6:K19),0)</f>
        <v>0</v>
      </c>
      <c r="N19" s="165">
        <f t="shared" si="2"/>
        <v>9</v>
      </c>
      <c r="O19" s="155">
        <f t="shared" si="3"/>
        <v>0</v>
      </c>
      <c r="P19" s="155">
        <f>IF(O19=1,SUM($O$6:O19),0)</f>
        <v>0</v>
      </c>
    </row>
    <row r="20" spans="1:16" ht="15" customHeight="1">
      <c r="A20" s="17"/>
      <c r="B20" s="194">
        <v>12</v>
      </c>
      <c r="C20" s="109" t="s">
        <v>487</v>
      </c>
      <c r="D20" s="276" t="s">
        <v>44</v>
      </c>
      <c r="E20" s="277" t="s">
        <v>8</v>
      </c>
      <c r="F20" s="278">
        <v>35000</v>
      </c>
      <c r="G20" s="278">
        <v>39000</v>
      </c>
      <c r="H20" s="171"/>
      <c r="I20" s="88">
        <f t="shared" si="4"/>
        <v>39000</v>
      </c>
      <c r="J20" s="163">
        <f t="shared" si="0"/>
        <v>1</v>
      </c>
      <c r="K20" s="155">
        <f t="shared" si="1"/>
        <v>0</v>
      </c>
      <c r="L20" s="155">
        <f>IF(J20=1,SUM($J$6:J20),0)</f>
        <v>10</v>
      </c>
      <c r="M20" s="155">
        <f>IF(K20=1,SUM($K$6:K20),0)</f>
        <v>0</v>
      </c>
      <c r="N20" s="165">
        <f t="shared" si="2"/>
        <v>10</v>
      </c>
      <c r="O20" s="155">
        <f t="shared" si="3"/>
        <v>0</v>
      </c>
      <c r="P20" s="155">
        <f>IF(O20=1,SUM($O$6:O20),0)</f>
        <v>0</v>
      </c>
    </row>
    <row r="21" spans="1:16" ht="15" customHeight="1">
      <c r="A21" s="17"/>
      <c r="B21" s="194">
        <v>13</v>
      </c>
      <c r="C21" s="109" t="s">
        <v>488</v>
      </c>
      <c r="D21" s="276" t="s">
        <v>44</v>
      </c>
      <c r="E21" s="277" t="s">
        <v>8</v>
      </c>
      <c r="F21" s="278">
        <v>35000</v>
      </c>
      <c r="G21" s="278">
        <v>39000</v>
      </c>
      <c r="H21" s="171"/>
      <c r="I21" s="88">
        <f t="shared" si="4"/>
        <v>39000</v>
      </c>
      <c r="J21" s="163">
        <f t="shared" si="0"/>
        <v>1</v>
      </c>
      <c r="K21" s="155">
        <f t="shared" si="1"/>
        <v>0</v>
      </c>
      <c r="L21" s="155">
        <f>IF(J21=1,SUM($J$6:J21),0)</f>
        <v>11</v>
      </c>
      <c r="M21" s="155">
        <f>IF(K21=1,SUM($K$6:K21),0)</f>
        <v>0</v>
      </c>
      <c r="N21" s="165">
        <f t="shared" si="2"/>
        <v>11</v>
      </c>
      <c r="O21" s="155">
        <f t="shared" si="3"/>
        <v>0</v>
      </c>
      <c r="P21" s="155">
        <f>IF(O21=1,SUM($O$6:O21),0)</f>
        <v>0</v>
      </c>
    </row>
    <row r="22" spans="1:16" ht="15" customHeight="1">
      <c r="A22" s="17"/>
      <c r="B22" s="194">
        <v>14</v>
      </c>
      <c r="C22" s="109" t="s">
        <v>489</v>
      </c>
      <c r="D22" s="276" t="s">
        <v>44</v>
      </c>
      <c r="E22" s="277" t="s">
        <v>8</v>
      </c>
      <c r="F22" s="278">
        <v>35000</v>
      </c>
      <c r="G22" s="278">
        <v>39000</v>
      </c>
      <c r="H22" s="171"/>
      <c r="I22" s="88">
        <f t="shared" si="4"/>
        <v>39000</v>
      </c>
      <c r="J22" s="163">
        <f t="shared" si="0"/>
        <v>1</v>
      </c>
      <c r="K22" s="155">
        <f t="shared" si="1"/>
        <v>0</v>
      </c>
      <c r="L22" s="155">
        <f>IF(J22=1,SUM($J$6:J22),0)</f>
        <v>12</v>
      </c>
      <c r="M22" s="155">
        <f>IF(K22=1,SUM($K$6:K22),0)</f>
        <v>0</v>
      </c>
      <c r="N22" s="165">
        <f t="shared" si="2"/>
        <v>12</v>
      </c>
      <c r="O22" s="155">
        <f t="shared" si="3"/>
        <v>0</v>
      </c>
      <c r="P22" s="155">
        <f>IF(O22=1,SUM($O$6:O22),0)</f>
        <v>0</v>
      </c>
    </row>
    <row r="23" spans="1:16" ht="15" customHeight="1">
      <c r="A23" s="17"/>
      <c r="B23" s="194">
        <v>15</v>
      </c>
      <c r="C23" s="109" t="s">
        <v>490</v>
      </c>
      <c r="D23" s="276" t="s">
        <v>44</v>
      </c>
      <c r="E23" s="277" t="s">
        <v>8</v>
      </c>
      <c r="F23" s="278">
        <v>35000</v>
      </c>
      <c r="G23" s="278">
        <v>39000</v>
      </c>
      <c r="H23" s="171"/>
      <c r="I23" s="88">
        <f t="shared" si="4"/>
        <v>39000</v>
      </c>
      <c r="J23" s="163">
        <f t="shared" si="0"/>
        <v>1</v>
      </c>
      <c r="K23" s="155">
        <f t="shared" si="1"/>
        <v>0</v>
      </c>
      <c r="L23" s="155">
        <f>IF(J23=1,SUM($J$6:J23),0)</f>
        <v>13</v>
      </c>
      <c r="M23" s="155">
        <f>IF(K23=1,SUM($K$6:K23),0)</f>
        <v>0</v>
      </c>
      <c r="N23" s="165">
        <f t="shared" si="2"/>
        <v>13</v>
      </c>
      <c r="O23" s="155">
        <f t="shared" si="3"/>
        <v>0</v>
      </c>
      <c r="P23" s="155">
        <f>IF(O23=1,SUM($O$6:O23),0)</f>
        <v>0</v>
      </c>
    </row>
    <row r="24" spans="1:16" ht="15" customHeight="1">
      <c r="A24" s="17"/>
      <c r="B24" s="194">
        <v>16</v>
      </c>
      <c r="C24" s="109" t="s">
        <v>491</v>
      </c>
      <c r="D24" s="276" t="s">
        <v>44</v>
      </c>
      <c r="E24" s="277" t="s">
        <v>8</v>
      </c>
      <c r="F24" s="278">
        <v>35000</v>
      </c>
      <c r="G24" s="278">
        <v>39000</v>
      </c>
      <c r="H24" s="171"/>
      <c r="I24" s="88">
        <f t="shared" si="4"/>
        <v>39000</v>
      </c>
      <c r="J24" s="163">
        <f t="shared" si="0"/>
        <v>1</v>
      </c>
      <c r="K24" s="155">
        <f t="shared" si="1"/>
        <v>0</v>
      </c>
      <c r="L24" s="155">
        <f>IF(J24=1,SUM($J$6:J24),0)</f>
        <v>14</v>
      </c>
      <c r="M24" s="155">
        <f>IF(K24=1,SUM($K$6:K24),0)</f>
        <v>0</v>
      </c>
      <c r="N24" s="165">
        <f t="shared" si="2"/>
        <v>14</v>
      </c>
      <c r="O24" s="155">
        <f t="shared" si="3"/>
        <v>0</v>
      </c>
      <c r="P24" s="155">
        <f>IF(O24=1,SUM($O$6:O24),0)</f>
        <v>0</v>
      </c>
    </row>
    <row r="25" spans="1:16" ht="15" customHeight="1">
      <c r="A25" s="17"/>
      <c r="B25" s="194">
        <v>17</v>
      </c>
      <c r="C25" s="109" t="s">
        <v>492</v>
      </c>
      <c r="D25" s="276" t="s">
        <v>44</v>
      </c>
      <c r="E25" s="277" t="s">
        <v>8</v>
      </c>
      <c r="F25" s="278">
        <v>35000</v>
      </c>
      <c r="G25" s="278">
        <v>39000</v>
      </c>
      <c r="H25" s="171"/>
      <c r="I25" s="88">
        <f t="shared" si="4"/>
        <v>39000</v>
      </c>
      <c r="J25" s="163">
        <f t="shared" si="0"/>
        <v>1</v>
      </c>
      <c r="K25" s="155">
        <f t="shared" si="1"/>
        <v>0</v>
      </c>
      <c r="L25" s="155">
        <f>IF(J25=1,SUM($J$6:J25),0)</f>
        <v>15</v>
      </c>
      <c r="M25" s="155">
        <f>IF(K25=1,SUM($K$6:K25),0)</f>
        <v>0</v>
      </c>
      <c r="N25" s="165">
        <f t="shared" si="2"/>
        <v>15</v>
      </c>
      <c r="O25" s="155">
        <f t="shared" si="3"/>
        <v>0</v>
      </c>
      <c r="P25" s="155">
        <f>IF(O25=1,SUM($O$6:O25),0)</f>
        <v>0</v>
      </c>
    </row>
    <row r="26" spans="1:16" ht="15" customHeight="1">
      <c r="A26" s="17"/>
      <c r="B26" s="194">
        <v>18</v>
      </c>
      <c r="C26" s="109" t="s">
        <v>493</v>
      </c>
      <c r="D26" s="276" t="s">
        <v>44</v>
      </c>
      <c r="E26" s="277" t="s">
        <v>8</v>
      </c>
      <c r="F26" s="278">
        <v>35000</v>
      </c>
      <c r="G26" s="278">
        <v>39000</v>
      </c>
      <c r="H26" s="171"/>
      <c r="I26" s="88">
        <f t="shared" si="4"/>
        <v>39000</v>
      </c>
      <c r="J26" s="163">
        <f t="shared" si="0"/>
        <v>1</v>
      </c>
      <c r="K26" s="155">
        <f t="shared" si="1"/>
        <v>0</v>
      </c>
      <c r="L26" s="155">
        <f>IF(J26=1,SUM($J$6:J26),0)</f>
        <v>16</v>
      </c>
      <c r="M26" s="155">
        <f>IF(K26=1,SUM($K$6:K26),0)</f>
        <v>0</v>
      </c>
      <c r="N26" s="165">
        <f t="shared" si="2"/>
        <v>16</v>
      </c>
      <c r="O26" s="155">
        <f t="shared" si="3"/>
        <v>0</v>
      </c>
      <c r="P26" s="155">
        <f>IF(O26=1,SUM($O$6:O26),0)</f>
        <v>0</v>
      </c>
    </row>
    <row r="27" spans="1:16" ht="15" customHeight="1">
      <c r="A27" s="17"/>
      <c r="B27" s="194">
        <v>19</v>
      </c>
      <c r="C27" s="109" t="s">
        <v>494</v>
      </c>
      <c r="D27" s="276" t="s">
        <v>44</v>
      </c>
      <c r="E27" s="277" t="s">
        <v>8</v>
      </c>
      <c r="F27" s="278">
        <v>155100</v>
      </c>
      <c r="G27" s="278">
        <v>172800</v>
      </c>
      <c r="H27" s="171"/>
      <c r="I27" s="88">
        <f t="shared" si="4"/>
        <v>172800</v>
      </c>
      <c r="J27" s="163">
        <f t="shared" si="0"/>
        <v>1</v>
      </c>
      <c r="K27" s="155">
        <f t="shared" si="1"/>
        <v>0</v>
      </c>
      <c r="L27" s="155">
        <f>IF(J27=1,SUM($J$6:J27),0)</f>
        <v>17</v>
      </c>
      <c r="M27" s="155">
        <f>IF(K27=1,SUM($K$6:K27),0)</f>
        <v>0</v>
      </c>
      <c r="N27" s="165">
        <f t="shared" si="2"/>
        <v>17</v>
      </c>
      <c r="O27" s="155">
        <f t="shared" si="3"/>
        <v>0</v>
      </c>
      <c r="P27" s="155">
        <f>IF(O27=1,SUM($O$6:O27),0)</f>
        <v>0</v>
      </c>
    </row>
    <row r="28" spans="1:16" ht="15" customHeight="1">
      <c r="A28" s="17"/>
      <c r="B28" s="194">
        <v>20</v>
      </c>
      <c r="C28" s="109" t="s">
        <v>495</v>
      </c>
      <c r="D28" s="276" t="s">
        <v>44</v>
      </c>
      <c r="E28" s="277" t="s">
        <v>8</v>
      </c>
      <c r="F28" s="278">
        <v>155100</v>
      </c>
      <c r="G28" s="278">
        <v>172800</v>
      </c>
      <c r="H28" s="171"/>
      <c r="I28" s="88">
        <f t="shared" si="4"/>
        <v>172800</v>
      </c>
      <c r="J28" s="163">
        <f t="shared" si="0"/>
        <v>1</v>
      </c>
      <c r="K28" s="155">
        <f t="shared" si="1"/>
        <v>0</v>
      </c>
      <c r="L28" s="155">
        <f>IF(J28=1,SUM($J$6:J28),0)</f>
        <v>18</v>
      </c>
      <c r="M28" s="155">
        <f>IF(K28=1,SUM($K$6:K28),0)</f>
        <v>0</v>
      </c>
      <c r="N28" s="165">
        <f t="shared" si="2"/>
        <v>18</v>
      </c>
      <c r="O28" s="155">
        <f t="shared" si="3"/>
        <v>0</v>
      </c>
      <c r="P28" s="155">
        <f>IF(O28=1,SUM($O$6:O28),0)</f>
        <v>0</v>
      </c>
    </row>
    <row r="29" spans="1:16" ht="15" customHeight="1">
      <c r="A29" s="17"/>
      <c r="B29" s="194">
        <v>21</v>
      </c>
      <c r="C29" s="109" t="s">
        <v>496</v>
      </c>
      <c r="D29" s="276" t="s">
        <v>44</v>
      </c>
      <c r="E29" s="277" t="s">
        <v>8</v>
      </c>
      <c r="F29" s="278">
        <v>155100</v>
      </c>
      <c r="G29" s="278">
        <v>172800</v>
      </c>
      <c r="H29" s="171"/>
      <c r="I29" s="88">
        <f t="shared" si="4"/>
        <v>172800</v>
      </c>
      <c r="J29" s="163">
        <f t="shared" si="0"/>
        <v>1</v>
      </c>
      <c r="K29" s="155">
        <f t="shared" si="1"/>
        <v>0</v>
      </c>
      <c r="L29" s="155">
        <f>IF(J29=1,SUM($J$6:J29),0)</f>
        <v>19</v>
      </c>
      <c r="M29" s="155">
        <f>IF(K29=1,SUM($K$6:K29),0)</f>
        <v>0</v>
      </c>
      <c r="N29" s="165">
        <f t="shared" si="2"/>
        <v>19</v>
      </c>
      <c r="O29" s="155">
        <f t="shared" si="3"/>
        <v>0</v>
      </c>
      <c r="P29" s="155">
        <f>IF(O29=1,SUM($O$6:O29),0)</f>
        <v>0</v>
      </c>
    </row>
    <row r="30" spans="1:16" ht="15" customHeight="1">
      <c r="A30" s="17"/>
      <c r="B30" s="194">
        <v>22</v>
      </c>
      <c r="C30" s="109" t="s">
        <v>497</v>
      </c>
      <c r="D30" s="276" t="s">
        <v>44</v>
      </c>
      <c r="E30" s="277" t="s">
        <v>8</v>
      </c>
      <c r="F30" s="278">
        <v>155100</v>
      </c>
      <c r="G30" s="278">
        <v>172800</v>
      </c>
      <c r="H30" s="171"/>
      <c r="I30" s="88">
        <f t="shared" si="4"/>
        <v>172800</v>
      </c>
      <c r="J30" s="163">
        <f t="shared" si="0"/>
        <v>1</v>
      </c>
      <c r="K30" s="155">
        <f t="shared" si="1"/>
        <v>0</v>
      </c>
      <c r="L30" s="155">
        <f>IF(J30=1,SUM($J$6:J30),0)</f>
        <v>20</v>
      </c>
      <c r="M30" s="155">
        <f>IF(K30=1,SUM($K$6:K30),0)</f>
        <v>0</v>
      </c>
      <c r="N30" s="165">
        <f t="shared" si="2"/>
        <v>20</v>
      </c>
      <c r="O30" s="155">
        <f t="shared" si="3"/>
        <v>0</v>
      </c>
      <c r="P30" s="155">
        <f>IF(O30=1,SUM($O$6:O30),0)</f>
        <v>0</v>
      </c>
    </row>
    <row r="31" spans="1:16" ht="15" customHeight="1">
      <c r="A31" s="17"/>
      <c r="B31" s="194">
        <v>23</v>
      </c>
      <c r="C31" s="109" t="s">
        <v>498</v>
      </c>
      <c r="D31" s="276" t="s">
        <v>44</v>
      </c>
      <c r="E31" s="277" t="s">
        <v>8</v>
      </c>
      <c r="F31" s="278">
        <v>155100</v>
      </c>
      <c r="G31" s="278">
        <v>172800</v>
      </c>
      <c r="H31" s="171"/>
      <c r="I31" s="88">
        <f t="shared" si="4"/>
        <v>172800</v>
      </c>
      <c r="J31" s="163">
        <f t="shared" si="0"/>
        <v>1</v>
      </c>
      <c r="K31" s="155">
        <f t="shared" si="1"/>
        <v>0</v>
      </c>
      <c r="L31" s="155">
        <f>IF(J31=1,SUM($J$6:J31),0)</f>
        <v>21</v>
      </c>
      <c r="M31" s="155">
        <f>IF(K31=1,SUM($K$6:K31),0)</f>
        <v>0</v>
      </c>
      <c r="N31" s="165">
        <f t="shared" si="2"/>
        <v>21</v>
      </c>
      <c r="O31" s="155">
        <f t="shared" si="3"/>
        <v>0</v>
      </c>
      <c r="P31" s="155">
        <f>IF(O31=1,SUM($O$6:O31),0)</f>
        <v>0</v>
      </c>
    </row>
    <row r="32" spans="1:16" ht="15" customHeight="1">
      <c r="A32" s="17"/>
      <c r="B32" s="194">
        <v>24</v>
      </c>
      <c r="C32" s="109" t="s">
        <v>499</v>
      </c>
      <c r="D32" s="276" t="s">
        <v>45</v>
      </c>
      <c r="E32" s="277" t="s">
        <v>8</v>
      </c>
      <c r="F32" s="278">
        <v>723500</v>
      </c>
      <c r="G32" s="278">
        <v>723500</v>
      </c>
      <c r="H32" s="171"/>
      <c r="I32" s="88">
        <f t="shared" si="4"/>
        <v>723500</v>
      </c>
      <c r="J32" s="163">
        <f t="shared" si="0"/>
        <v>0</v>
      </c>
      <c r="K32" s="155">
        <f t="shared" si="1"/>
        <v>1</v>
      </c>
      <c r="L32" s="155">
        <f>IF(J32=1,SUM($J$6:J32),0)</f>
        <v>0</v>
      </c>
      <c r="M32" s="155">
        <f>IF(K32=1,SUM($K$6:K32),0)</f>
        <v>140</v>
      </c>
      <c r="N32" s="165">
        <f t="shared" si="2"/>
        <v>140</v>
      </c>
      <c r="O32" s="155">
        <f t="shared" si="3"/>
        <v>0</v>
      </c>
      <c r="P32" s="155">
        <f>IF(O32=1,SUM($O$6:O32),0)</f>
        <v>0</v>
      </c>
    </row>
    <row r="33" spans="1:16" ht="15" customHeight="1">
      <c r="A33" s="17"/>
      <c r="B33" s="194">
        <v>25</v>
      </c>
      <c r="C33" s="109" t="s">
        <v>500</v>
      </c>
      <c r="D33" s="276" t="s">
        <v>45</v>
      </c>
      <c r="E33" s="277" t="s">
        <v>8</v>
      </c>
      <c r="F33" s="278">
        <v>723500</v>
      </c>
      <c r="G33" s="278">
        <v>723500</v>
      </c>
      <c r="H33" s="171"/>
      <c r="I33" s="88">
        <f t="shared" si="4"/>
        <v>723500</v>
      </c>
      <c r="J33" s="163">
        <f t="shared" si="0"/>
        <v>0</v>
      </c>
      <c r="K33" s="155">
        <f t="shared" si="1"/>
        <v>1</v>
      </c>
      <c r="L33" s="155">
        <f>IF(J33=1,SUM($J$6:J33),0)</f>
        <v>0</v>
      </c>
      <c r="M33" s="155">
        <f>IF(K33=1,SUM($K$6:K33),0)</f>
        <v>141</v>
      </c>
      <c r="N33" s="165">
        <f t="shared" si="2"/>
        <v>141</v>
      </c>
      <c r="O33" s="155">
        <f t="shared" si="3"/>
        <v>0</v>
      </c>
      <c r="P33" s="155">
        <f>IF(O33=1,SUM($O$6:O33),0)</f>
        <v>0</v>
      </c>
    </row>
    <row r="34" spans="1:16" ht="15" customHeight="1">
      <c r="A34" s="17"/>
      <c r="B34" s="194">
        <v>26</v>
      </c>
      <c r="C34" s="109" t="s">
        <v>501</v>
      </c>
      <c r="D34" s="276" t="s">
        <v>45</v>
      </c>
      <c r="E34" s="277" t="s">
        <v>8</v>
      </c>
      <c r="F34" s="278">
        <v>757500</v>
      </c>
      <c r="G34" s="278">
        <v>757500</v>
      </c>
      <c r="H34" s="171"/>
      <c r="I34" s="88">
        <f t="shared" si="4"/>
        <v>757500</v>
      </c>
      <c r="J34" s="163">
        <f t="shared" si="0"/>
        <v>0</v>
      </c>
      <c r="K34" s="155">
        <f t="shared" si="1"/>
        <v>1</v>
      </c>
      <c r="L34" s="155">
        <f>IF(J34=1,SUM($J$6:J34),0)</f>
        <v>0</v>
      </c>
      <c r="M34" s="155">
        <f>IF(K34=1,SUM($K$6:K34),0)</f>
        <v>142</v>
      </c>
      <c r="N34" s="165">
        <f t="shared" si="2"/>
        <v>142</v>
      </c>
      <c r="O34" s="155">
        <f t="shared" si="3"/>
        <v>0</v>
      </c>
      <c r="P34" s="155">
        <f>IF(O34=1,SUM($O$6:O34),0)</f>
        <v>0</v>
      </c>
    </row>
    <row r="35" spans="1:16" ht="15" customHeight="1">
      <c r="A35" s="17"/>
      <c r="B35" s="194">
        <v>27</v>
      </c>
      <c r="C35" s="109" t="s">
        <v>502</v>
      </c>
      <c r="D35" s="276" t="s">
        <v>45</v>
      </c>
      <c r="E35" s="277" t="s">
        <v>8</v>
      </c>
      <c r="F35" s="278">
        <v>757500</v>
      </c>
      <c r="G35" s="278">
        <v>757500</v>
      </c>
      <c r="H35" s="171"/>
      <c r="I35" s="88">
        <f t="shared" si="4"/>
        <v>757500</v>
      </c>
      <c r="J35" s="163">
        <f t="shared" si="0"/>
        <v>0</v>
      </c>
      <c r="K35" s="155">
        <f t="shared" si="1"/>
        <v>1</v>
      </c>
      <c r="L35" s="155">
        <f>IF(J35=1,SUM($J$6:J35),0)</f>
        <v>0</v>
      </c>
      <c r="M35" s="155">
        <f>IF(K35=1,SUM($K$6:K35),0)</f>
        <v>143</v>
      </c>
      <c r="N35" s="165">
        <f t="shared" si="2"/>
        <v>143</v>
      </c>
      <c r="O35" s="155">
        <f t="shared" si="3"/>
        <v>0</v>
      </c>
      <c r="P35" s="155">
        <f>IF(O35=1,SUM($O$6:O35),0)</f>
        <v>0</v>
      </c>
    </row>
    <row r="36" spans="1:16" ht="15" customHeight="1">
      <c r="A36" s="15"/>
      <c r="B36" s="194">
        <v>28</v>
      </c>
      <c r="C36" s="109" t="s">
        <v>1552</v>
      </c>
      <c r="D36" s="276" t="s">
        <v>45</v>
      </c>
      <c r="E36" s="277" t="s">
        <v>8</v>
      </c>
      <c r="F36" s="278">
        <v>733500</v>
      </c>
      <c r="G36" s="278">
        <v>753700</v>
      </c>
      <c r="H36" s="171"/>
      <c r="I36" s="88">
        <f t="shared" si="4"/>
        <v>753700</v>
      </c>
      <c r="J36" s="163">
        <f t="shared" si="0"/>
        <v>0</v>
      </c>
      <c r="K36" s="155">
        <f t="shared" si="1"/>
        <v>1</v>
      </c>
      <c r="L36" s="155">
        <f>IF(J36=1,SUM($J$6:J36),0)</f>
        <v>0</v>
      </c>
      <c r="M36" s="155">
        <f>IF(K36=1,SUM($K$6:K36),0)</f>
        <v>144</v>
      </c>
      <c r="N36" s="165">
        <f t="shared" si="2"/>
        <v>144</v>
      </c>
      <c r="O36" s="155">
        <f t="shared" si="3"/>
        <v>0</v>
      </c>
      <c r="P36" s="155">
        <f>IF(O36=1,SUM($O$6:O36),0)</f>
        <v>0</v>
      </c>
    </row>
    <row r="37" spans="1:16" ht="15" customHeight="1">
      <c r="A37" s="15"/>
      <c r="B37" s="194">
        <v>29</v>
      </c>
      <c r="C37" s="109" t="s">
        <v>1553</v>
      </c>
      <c r="D37" s="276" t="s">
        <v>45</v>
      </c>
      <c r="E37" s="277" t="s">
        <v>8</v>
      </c>
      <c r="F37" s="278">
        <v>823500</v>
      </c>
      <c r="G37" s="278">
        <v>846200</v>
      </c>
      <c r="H37" s="171"/>
      <c r="I37" s="88">
        <f t="shared" si="4"/>
        <v>846200</v>
      </c>
      <c r="J37" s="163">
        <f t="shared" si="0"/>
        <v>0</v>
      </c>
      <c r="K37" s="155">
        <f t="shared" si="1"/>
        <v>1</v>
      </c>
      <c r="L37" s="155">
        <f>IF(J37=1,SUM($J$6:J37),0)</f>
        <v>0</v>
      </c>
      <c r="M37" s="155">
        <f>IF(K37=1,SUM($K$6:K37),0)</f>
        <v>145</v>
      </c>
      <c r="N37" s="165">
        <f t="shared" si="2"/>
        <v>145</v>
      </c>
      <c r="O37" s="155">
        <f t="shared" si="3"/>
        <v>0</v>
      </c>
      <c r="P37" s="155">
        <f>IF(O37=1,SUM($O$6:O37),0)</f>
        <v>0</v>
      </c>
    </row>
    <row r="38" spans="1:16" ht="15" customHeight="1">
      <c r="A38" s="17"/>
      <c r="B38" s="194">
        <v>30</v>
      </c>
      <c r="C38" s="109" t="s">
        <v>1554</v>
      </c>
      <c r="D38" s="276" t="s">
        <v>45</v>
      </c>
      <c r="E38" s="277" t="s">
        <v>8</v>
      </c>
      <c r="F38" s="278">
        <v>1156500</v>
      </c>
      <c r="G38" s="278">
        <v>1285000</v>
      </c>
      <c r="H38" s="171"/>
      <c r="I38" s="88">
        <f t="shared" si="4"/>
        <v>1285000</v>
      </c>
      <c r="J38" s="163">
        <f t="shared" si="0"/>
        <v>0</v>
      </c>
      <c r="K38" s="155">
        <f t="shared" si="1"/>
        <v>1</v>
      </c>
      <c r="L38" s="155">
        <f>IF(J38=1,SUM($J$6:J38),0)</f>
        <v>0</v>
      </c>
      <c r="M38" s="155">
        <f>IF(K38=1,SUM($K$6:K38),0)</f>
        <v>146</v>
      </c>
      <c r="N38" s="165">
        <f t="shared" si="2"/>
        <v>146</v>
      </c>
      <c r="O38" s="155">
        <f t="shared" si="3"/>
        <v>0</v>
      </c>
      <c r="P38" s="155">
        <f>IF(O38=1,SUM($O$6:O38),0)</f>
        <v>0</v>
      </c>
    </row>
    <row r="39" spans="1:16" ht="15" customHeight="1">
      <c r="A39" s="17"/>
      <c r="B39" s="194">
        <v>31</v>
      </c>
      <c r="C39" s="109" t="s">
        <v>1555</v>
      </c>
      <c r="D39" s="276" t="s">
        <v>45</v>
      </c>
      <c r="E39" s="277" t="s">
        <v>8</v>
      </c>
      <c r="F39" s="278">
        <v>1237500</v>
      </c>
      <c r="G39" s="278">
        <v>1375000</v>
      </c>
      <c r="H39" s="171"/>
      <c r="I39" s="88">
        <f t="shared" ref="I39:I57" si="5">IF($I$5=$G$4,G39,(IF($I$5=$F$4,F39,0)))</f>
        <v>1375000</v>
      </c>
      <c r="J39" s="163">
        <f t="shared" si="0"/>
        <v>0</v>
      </c>
      <c r="K39" s="155">
        <f t="shared" si="1"/>
        <v>1</v>
      </c>
      <c r="L39" s="155">
        <f>IF(J39=1,SUM($J$6:J39),0)</f>
        <v>0</v>
      </c>
      <c r="M39" s="155">
        <f>IF(K39=1,SUM($K$6:K39),0)</f>
        <v>147</v>
      </c>
      <c r="N39" s="165">
        <f t="shared" si="2"/>
        <v>147</v>
      </c>
      <c r="O39" s="155">
        <f t="shared" si="3"/>
        <v>0</v>
      </c>
      <c r="P39" s="155">
        <f>IF(O39=1,SUM($O$6:O39),0)</f>
        <v>0</v>
      </c>
    </row>
    <row r="40" spans="1:16" ht="15" customHeight="1">
      <c r="A40" s="17"/>
      <c r="B40" s="194">
        <v>32</v>
      </c>
      <c r="C40" s="109" t="s">
        <v>1556</v>
      </c>
      <c r="D40" s="276" t="s">
        <v>45</v>
      </c>
      <c r="E40" s="277" t="s">
        <v>8</v>
      </c>
      <c r="F40" s="278">
        <v>1287000</v>
      </c>
      <c r="G40" s="278">
        <v>1430000</v>
      </c>
      <c r="H40" s="171"/>
      <c r="I40" s="88">
        <f t="shared" si="5"/>
        <v>1430000</v>
      </c>
      <c r="J40" s="163">
        <f t="shared" si="0"/>
        <v>0</v>
      </c>
      <c r="K40" s="155">
        <f t="shared" si="1"/>
        <v>1</v>
      </c>
      <c r="L40" s="155">
        <f>IF(J40=1,SUM($J$6:J40),0)</f>
        <v>0</v>
      </c>
      <c r="M40" s="155">
        <f>IF(K40=1,SUM($K$6:K40),0)</f>
        <v>148</v>
      </c>
      <c r="N40" s="165">
        <f t="shared" si="2"/>
        <v>148</v>
      </c>
      <c r="O40" s="155">
        <f t="shared" si="3"/>
        <v>0</v>
      </c>
      <c r="P40" s="155">
        <f>IF(O40=1,SUM($O$6:O40),0)</f>
        <v>0</v>
      </c>
    </row>
    <row r="41" spans="1:16" ht="15" customHeight="1">
      <c r="A41" s="17"/>
      <c r="B41" s="194">
        <v>33</v>
      </c>
      <c r="C41" s="109" t="s">
        <v>1557</v>
      </c>
      <c r="D41" s="276" t="s">
        <v>45</v>
      </c>
      <c r="E41" s="277" t="s">
        <v>8</v>
      </c>
      <c r="F41" s="278">
        <v>1336500</v>
      </c>
      <c r="G41" s="278">
        <v>1485000</v>
      </c>
      <c r="H41" s="171"/>
      <c r="I41" s="88">
        <f t="shared" si="5"/>
        <v>1485000</v>
      </c>
      <c r="J41" s="163">
        <f t="shared" si="0"/>
        <v>0</v>
      </c>
      <c r="K41" s="155">
        <f t="shared" si="1"/>
        <v>1</v>
      </c>
      <c r="L41" s="155">
        <f>IF(J41=1,SUM($J$6:J41),0)</f>
        <v>0</v>
      </c>
      <c r="M41" s="155">
        <f>IF(K41=1,SUM($K$6:K41),0)</f>
        <v>149</v>
      </c>
      <c r="N41" s="165">
        <f t="shared" si="2"/>
        <v>149</v>
      </c>
      <c r="O41" s="155">
        <f t="shared" si="3"/>
        <v>0</v>
      </c>
      <c r="P41" s="155">
        <f>IF(O41=1,SUM($O$6:O41),0)</f>
        <v>0</v>
      </c>
    </row>
    <row r="42" spans="1:16" ht="15" customHeight="1">
      <c r="A42" s="17"/>
      <c r="B42" s="194">
        <v>34</v>
      </c>
      <c r="C42" s="109" t="s">
        <v>1558</v>
      </c>
      <c r="D42" s="276" t="s">
        <v>45</v>
      </c>
      <c r="E42" s="277" t="s">
        <v>8</v>
      </c>
      <c r="F42" s="278">
        <v>1336500</v>
      </c>
      <c r="G42" s="278">
        <v>1485000</v>
      </c>
      <c r="H42" s="171"/>
      <c r="I42" s="88">
        <f t="shared" si="5"/>
        <v>1485000</v>
      </c>
      <c r="J42" s="163">
        <f t="shared" si="0"/>
        <v>0</v>
      </c>
      <c r="K42" s="155">
        <f t="shared" si="1"/>
        <v>1</v>
      </c>
      <c r="L42" s="155">
        <f>IF(J42=1,SUM($J$6:J42),0)</f>
        <v>0</v>
      </c>
      <c r="M42" s="155">
        <f>IF(K42=1,SUM($K$6:K42),0)</f>
        <v>150</v>
      </c>
      <c r="N42" s="165">
        <f t="shared" si="2"/>
        <v>150</v>
      </c>
      <c r="O42" s="155">
        <f t="shared" si="3"/>
        <v>0</v>
      </c>
      <c r="P42" s="155">
        <f>IF(O42=1,SUM($O$6:O42),0)</f>
        <v>0</v>
      </c>
    </row>
    <row r="43" spans="1:16" ht="15" customHeight="1">
      <c r="A43" s="17"/>
      <c r="B43" s="194">
        <v>35</v>
      </c>
      <c r="C43" s="109" t="s">
        <v>1559</v>
      </c>
      <c r="D43" s="276" t="s">
        <v>45</v>
      </c>
      <c r="E43" s="277" t="s">
        <v>8</v>
      </c>
      <c r="F43" s="278">
        <v>2866500</v>
      </c>
      <c r="G43" s="278">
        <v>3030000</v>
      </c>
      <c r="H43" s="171"/>
      <c r="I43" s="88">
        <f t="shared" si="5"/>
        <v>3030000</v>
      </c>
      <c r="J43" s="163">
        <f t="shared" si="0"/>
        <v>0</v>
      </c>
      <c r="K43" s="155">
        <f t="shared" si="1"/>
        <v>1</v>
      </c>
      <c r="L43" s="155">
        <f>IF(J43=1,SUM($J$6:J43),0)</f>
        <v>0</v>
      </c>
      <c r="M43" s="155">
        <f>IF(K43=1,SUM($K$6:K43),0)</f>
        <v>151</v>
      </c>
      <c r="N43" s="165">
        <f t="shared" si="2"/>
        <v>151</v>
      </c>
      <c r="O43" s="155">
        <f t="shared" si="3"/>
        <v>0</v>
      </c>
      <c r="P43" s="155">
        <f>IF(O43=1,SUM($O$6:O43),0)</f>
        <v>0</v>
      </c>
    </row>
    <row r="44" spans="1:16" ht="15" customHeight="1">
      <c r="A44" s="17"/>
      <c r="B44" s="194">
        <v>36</v>
      </c>
      <c r="C44" s="109" t="s">
        <v>503</v>
      </c>
      <c r="D44" s="276" t="s">
        <v>45</v>
      </c>
      <c r="E44" s="277" t="s">
        <v>8</v>
      </c>
      <c r="F44" s="278">
        <v>545000</v>
      </c>
      <c r="G44" s="278">
        <v>545000</v>
      </c>
      <c r="H44" s="171"/>
      <c r="I44" s="88">
        <f t="shared" si="5"/>
        <v>545000</v>
      </c>
      <c r="J44" s="163">
        <f t="shared" si="0"/>
        <v>0</v>
      </c>
      <c r="K44" s="155">
        <f t="shared" si="1"/>
        <v>1</v>
      </c>
      <c r="L44" s="155">
        <f>IF(J44=1,SUM($J$6:J44),0)</f>
        <v>0</v>
      </c>
      <c r="M44" s="155">
        <f>IF(K44=1,SUM($K$6:K44),0)</f>
        <v>152</v>
      </c>
      <c r="N44" s="165">
        <f t="shared" si="2"/>
        <v>152</v>
      </c>
      <c r="O44" s="155">
        <f t="shared" si="3"/>
        <v>0</v>
      </c>
      <c r="P44" s="155">
        <f>IF(O44=1,SUM($O$6:O44),0)</f>
        <v>0</v>
      </c>
    </row>
    <row r="45" spans="1:16" ht="15" customHeight="1">
      <c r="A45" s="17"/>
      <c r="B45" s="194">
        <v>37</v>
      </c>
      <c r="C45" s="109" t="s">
        <v>504</v>
      </c>
      <c r="D45" s="276" t="s">
        <v>45</v>
      </c>
      <c r="E45" s="277" t="s">
        <v>8</v>
      </c>
      <c r="F45" s="278">
        <v>545000</v>
      </c>
      <c r="G45" s="278">
        <v>545000</v>
      </c>
      <c r="H45" s="171"/>
      <c r="I45" s="88">
        <f t="shared" si="5"/>
        <v>545000</v>
      </c>
      <c r="J45" s="163">
        <f t="shared" si="0"/>
        <v>0</v>
      </c>
      <c r="K45" s="155">
        <f t="shared" si="1"/>
        <v>1</v>
      </c>
      <c r="L45" s="155">
        <f>IF(J45=1,SUM($J$6:J45),0)</f>
        <v>0</v>
      </c>
      <c r="M45" s="155">
        <f>IF(K45=1,SUM($K$6:K45),0)</f>
        <v>153</v>
      </c>
      <c r="N45" s="165">
        <f t="shared" si="2"/>
        <v>153</v>
      </c>
      <c r="O45" s="155">
        <f t="shared" si="3"/>
        <v>0</v>
      </c>
      <c r="P45" s="155">
        <f>IF(O45=1,SUM($O$6:O45),0)</f>
        <v>0</v>
      </c>
    </row>
    <row r="46" spans="1:16" ht="15" customHeight="1">
      <c r="A46" s="17"/>
      <c r="B46" s="194">
        <v>38</v>
      </c>
      <c r="C46" s="109" t="s">
        <v>1323</v>
      </c>
      <c r="D46" s="276" t="s">
        <v>44</v>
      </c>
      <c r="E46" s="277" t="s">
        <v>8</v>
      </c>
      <c r="F46" s="278">
        <v>2250810</v>
      </c>
      <c r="G46" s="278">
        <v>4255800</v>
      </c>
      <c r="H46" s="171"/>
      <c r="I46" s="88">
        <f t="shared" si="5"/>
        <v>4255800</v>
      </c>
      <c r="J46" s="163">
        <f t="shared" si="0"/>
        <v>1</v>
      </c>
      <c r="K46" s="155">
        <f t="shared" si="1"/>
        <v>0</v>
      </c>
      <c r="L46" s="155">
        <f>IF(J46=1,SUM($J$6:J46),0)</f>
        <v>22</v>
      </c>
      <c r="M46" s="155">
        <f>IF(K46=1,SUM($K$6:K46),0)</f>
        <v>0</v>
      </c>
      <c r="N46" s="165">
        <f t="shared" si="2"/>
        <v>22</v>
      </c>
      <c r="O46" s="155">
        <f t="shared" si="3"/>
        <v>0</v>
      </c>
      <c r="P46" s="155">
        <f>IF(O46=1,SUM($O$6:O46),0)</f>
        <v>0</v>
      </c>
    </row>
    <row r="47" spans="1:16" ht="15" customHeight="1">
      <c r="A47" s="17"/>
      <c r="B47" s="194">
        <v>39</v>
      </c>
      <c r="C47" s="109" t="s">
        <v>1324</v>
      </c>
      <c r="D47" s="276" t="s">
        <v>44</v>
      </c>
      <c r="E47" s="277" t="s">
        <v>8</v>
      </c>
      <c r="F47" s="278">
        <v>2250810</v>
      </c>
      <c r="G47" s="278">
        <v>4255800</v>
      </c>
      <c r="H47" s="171"/>
      <c r="I47" s="88">
        <f t="shared" si="5"/>
        <v>4255800</v>
      </c>
      <c r="J47" s="163">
        <f t="shared" si="0"/>
        <v>1</v>
      </c>
      <c r="K47" s="155">
        <f t="shared" si="1"/>
        <v>0</v>
      </c>
      <c r="L47" s="155">
        <f>IF(J47=1,SUM($J$6:J47),0)</f>
        <v>23</v>
      </c>
      <c r="M47" s="155">
        <f>IF(K47=1,SUM($K$6:K47),0)</f>
        <v>0</v>
      </c>
      <c r="N47" s="165">
        <f t="shared" si="2"/>
        <v>23</v>
      </c>
      <c r="O47" s="155">
        <f t="shared" si="3"/>
        <v>0</v>
      </c>
      <c r="P47" s="155">
        <f>IF(O47=1,SUM($O$6:O47),0)</f>
        <v>0</v>
      </c>
    </row>
    <row r="48" spans="1:16" ht="15" customHeight="1">
      <c r="A48" s="17"/>
      <c r="B48" s="194">
        <v>40</v>
      </c>
      <c r="C48" s="109" t="s">
        <v>1325</v>
      </c>
      <c r="D48" s="276" t="s">
        <v>44</v>
      </c>
      <c r="E48" s="277" t="s">
        <v>8</v>
      </c>
      <c r="F48" s="278">
        <v>2250810</v>
      </c>
      <c r="G48" s="278">
        <v>4255800</v>
      </c>
      <c r="H48" s="171"/>
      <c r="I48" s="88">
        <f t="shared" si="5"/>
        <v>4255800</v>
      </c>
      <c r="J48" s="163">
        <f t="shared" si="0"/>
        <v>1</v>
      </c>
      <c r="K48" s="155">
        <f t="shared" si="1"/>
        <v>0</v>
      </c>
      <c r="L48" s="155">
        <f>IF(J48=1,SUM($J$6:J48),0)</f>
        <v>24</v>
      </c>
      <c r="M48" s="155">
        <f>IF(K48=1,SUM($K$6:K48),0)</f>
        <v>0</v>
      </c>
      <c r="N48" s="165">
        <f t="shared" si="2"/>
        <v>24</v>
      </c>
      <c r="O48" s="155">
        <f t="shared" si="3"/>
        <v>0</v>
      </c>
      <c r="P48" s="155">
        <f>IF(O48=1,SUM($O$6:O48),0)</f>
        <v>0</v>
      </c>
    </row>
    <row r="49" spans="1:17" ht="15" customHeight="1">
      <c r="A49" s="17"/>
      <c r="B49" s="194">
        <v>41</v>
      </c>
      <c r="C49" s="109" t="s">
        <v>1326</v>
      </c>
      <c r="D49" s="276" t="s">
        <v>44</v>
      </c>
      <c r="E49" s="277" t="s">
        <v>8</v>
      </c>
      <c r="F49" s="278">
        <v>2250810</v>
      </c>
      <c r="G49" s="278">
        <v>4255800</v>
      </c>
      <c r="H49" s="171"/>
      <c r="I49" s="88">
        <f t="shared" si="5"/>
        <v>4255800</v>
      </c>
      <c r="J49" s="163">
        <f t="shared" si="0"/>
        <v>1</v>
      </c>
      <c r="K49" s="155">
        <f t="shared" si="1"/>
        <v>0</v>
      </c>
      <c r="L49" s="155">
        <f>IF(J49=1,SUM($J$6:J49),0)</f>
        <v>25</v>
      </c>
      <c r="M49" s="155">
        <f>IF(K49=1,SUM($K$6:K49),0)</f>
        <v>0</v>
      </c>
      <c r="N49" s="165">
        <f t="shared" si="2"/>
        <v>25</v>
      </c>
      <c r="O49" s="155">
        <f t="shared" si="3"/>
        <v>0</v>
      </c>
      <c r="P49" s="155">
        <f>IF(O49=1,SUM($O$6:O49),0)</f>
        <v>0</v>
      </c>
    </row>
    <row r="50" spans="1:17" ht="15" customHeight="1">
      <c r="A50" s="17"/>
      <c r="B50" s="194">
        <v>42</v>
      </c>
      <c r="C50" s="109" t="s">
        <v>1327</v>
      </c>
      <c r="D50" s="276" t="s">
        <v>44</v>
      </c>
      <c r="E50" s="277" t="s">
        <v>8</v>
      </c>
      <c r="F50" s="278">
        <v>2250810</v>
      </c>
      <c r="G50" s="278">
        <v>4255800</v>
      </c>
      <c r="H50" s="171"/>
      <c r="I50" s="88">
        <f t="shared" si="5"/>
        <v>4255800</v>
      </c>
      <c r="J50" s="163">
        <f t="shared" si="0"/>
        <v>1</v>
      </c>
      <c r="K50" s="155">
        <f t="shared" si="1"/>
        <v>0</v>
      </c>
      <c r="L50" s="155">
        <f>IF(J50=1,SUM($J$6:J50),0)</f>
        <v>26</v>
      </c>
      <c r="M50" s="155">
        <f>IF(K50=1,SUM($K$6:K50),0)</f>
        <v>0</v>
      </c>
      <c r="N50" s="165">
        <f t="shared" si="2"/>
        <v>26</v>
      </c>
      <c r="O50" s="155">
        <f t="shared" si="3"/>
        <v>0</v>
      </c>
      <c r="P50" s="155">
        <f>IF(O50=1,SUM($O$6:O50),0)</f>
        <v>0</v>
      </c>
    </row>
    <row r="51" spans="1:17" ht="15" customHeight="1">
      <c r="A51" s="17"/>
      <c r="B51" s="194">
        <v>43</v>
      </c>
      <c r="C51" s="109" t="s">
        <v>1328</v>
      </c>
      <c r="D51" s="276" t="s">
        <v>44</v>
      </c>
      <c r="E51" s="277" t="s">
        <v>8</v>
      </c>
      <c r="F51" s="278">
        <v>2250810</v>
      </c>
      <c r="G51" s="278">
        <v>4255800</v>
      </c>
      <c r="H51" s="171"/>
      <c r="I51" s="88">
        <f t="shared" si="5"/>
        <v>4255800</v>
      </c>
      <c r="J51" s="163">
        <f t="shared" si="0"/>
        <v>1</v>
      </c>
      <c r="K51" s="155">
        <f t="shared" si="1"/>
        <v>0</v>
      </c>
      <c r="L51" s="155">
        <f>IF(J51=1,SUM($J$6:J51),0)</f>
        <v>27</v>
      </c>
      <c r="M51" s="155">
        <f>IF(K51=1,SUM($K$6:K51),0)</f>
        <v>0</v>
      </c>
      <c r="N51" s="165">
        <f t="shared" si="2"/>
        <v>27</v>
      </c>
      <c r="O51" s="155">
        <f t="shared" si="3"/>
        <v>0</v>
      </c>
      <c r="P51" s="155">
        <f>IF(O51=1,SUM($O$6:O51),0)</f>
        <v>0</v>
      </c>
    </row>
    <row r="52" spans="1:17" ht="15" customHeight="1">
      <c r="A52" s="17"/>
      <c r="B52" s="194">
        <v>44</v>
      </c>
      <c r="C52" s="109" t="s">
        <v>1329</v>
      </c>
      <c r="D52" s="276" t="s">
        <v>44</v>
      </c>
      <c r="E52" s="277" t="s">
        <v>8</v>
      </c>
      <c r="F52" s="278">
        <v>2250810</v>
      </c>
      <c r="G52" s="278">
        <v>4255800</v>
      </c>
      <c r="H52" s="171"/>
      <c r="I52" s="88">
        <f t="shared" si="5"/>
        <v>4255800</v>
      </c>
      <c r="J52" s="163">
        <f t="shared" si="0"/>
        <v>1</v>
      </c>
      <c r="K52" s="155">
        <f t="shared" si="1"/>
        <v>0</v>
      </c>
      <c r="L52" s="155">
        <f>IF(J52=1,SUM($J$6:J52),0)</f>
        <v>28</v>
      </c>
      <c r="M52" s="155">
        <f>IF(K52=1,SUM($K$6:K52),0)</f>
        <v>0</v>
      </c>
      <c r="N52" s="165">
        <f t="shared" si="2"/>
        <v>28</v>
      </c>
      <c r="O52" s="155">
        <f t="shared" si="3"/>
        <v>0</v>
      </c>
      <c r="P52" s="155">
        <f>IF(O52=1,SUM($O$6:O52),0)</f>
        <v>0</v>
      </c>
    </row>
    <row r="53" spans="1:17" ht="15" customHeight="1">
      <c r="A53" s="17"/>
      <c r="B53" s="194">
        <v>45</v>
      </c>
      <c r="C53" s="109" t="s">
        <v>1330</v>
      </c>
      <c r="D53" s="276" t="s">
        <v>44</v>
      </c>
      <c r="E53" s="277" t="s">
        <v>8</v>
      </c>
      <c r="F53" s="278">
        <v>2250810</v>
      </c>
      <c r="G53" s="278">
        <v>4255800</v>
      </c>
      <c r="H53" s="171"/>
      <c r="I53" s="88">
        <f t="shared" si="5"/>
        <v>4255800</v>
      </c>
      <c r="J53" s="163">
        <f t="shared" si="0"/>
        <v>1</v>
      </c>
      <c r="K53" s="155">
        <f t="shared" si="1"/>
        <v>0</v>
      </c>
      <c r="L53" s="155">
        <f>IF(J53=1,SUM($J$6:J53),0)</f>
        <v>29</v>
      </c>
      <c r="M53" s="155">
        <f>IF(K53=1,SUM($K$6:K53),0)</f>
        <v>0</v>
      </c>
      <c r="N53" s="165">
        <f t="shared" si="2"/>
        <v>29</v>
      </c>
      <c r="O53" s="155">
        <f t="shared" si="3"/>
        <v>0</v>
      </c>
      <c r="P53" s="155">
        <f>IF(O53=1,SUM($O$6:O53),0)</f>
        <v>0</v>
      </c>
    </row>
    <row r="54" spans="1:17" ht="15" customHeight="1">
      <c r="A54" s="17"/>
      <c r="B54" s="194">
        <v>46</v>
      </c>
      <c r="C54" s="109" t="s">
        <v>1331</v>
      </c>
      <c r="D54" s="276" t="s">
        <v>44</v>
      </c>
      <c r="E54" s="277" t="s">
        <v>8</v>
      </c>
      <c r="F54" s="278">
        <v>2250810</v>
      </c>
      <c r="G54" s="278">
        <v>4255800</v>
      </c>
      <c r="H54" s="171"/>
      <c r="I54" s="88">
        <f t="shared" si="5"/>
        <v>4255800</v>
      </c>
      <c r="J54" s="163">
        <f t="shared" si="0"/>
        <v>1</v>
      </c>
      <c r="K54" s="155">
        <f t="shared" si="1"/>
        <v>0</v>
      </c>
      <c r="L54" s="155">
        <f>IF(J54=1,SUM($J$6:J54),0)</f>
        <v>30</v>
      </c>
      <c r="M54" s="155">
        <f>IF(K54=1,SUM($K$6:K54),0)</f>
        <v>0</v>
      </c>
      <c r="N54" s="165">
        <f t="shared" si="2"/>
        <v>30</v>
      </c>
      <c r="O54" s="155">
        <f t="shared" si="3"/>
        <v>0</v>
      </c>
      <c r="P54" s="155">
        <f>IF(O54=1,SUM($O$6:O54),0)</f>
        <v>0</v>
      </c>
    </row>
    <row r="55" spans="1:17" ht="15" customHeight="1">
      <c r="A55" s="17"/>
      <c r="B55" s="194">
        <v>47</v>
      </c>
      <c r="C55" s="109" t="s">
        <v>1332</v>
      </c>
      <c r="D55" s="276" t="s">
        <v>44</v>
      </c>
      <c r="E55" s="277" t="s">
        <v>8</v>
      </c>
      <c r="F55" s="278">
        <v>2250810</v>
      </c>
      <c r="G55" s="278">
        <v>4255800</v>
      </c>
      <c r="H55" s="171"/>
      <c r="I55" s="88">
        <f t="shared" si="5"/>
        <v>4255800</v>
      </c>
      <c r="J55" s="163">
        <f t="shared" si="0"/>
        <v>1</v>
      </c>
      <c r="K55" s="155">
        <f t="shared" si="1"/>
        <v>0</v>
      </c>
      <c r="L55" s="155">
        <f>IF(J55=1,SUM($J$6:J55),0)</f>
        <v>31</v>
      </c>
      <c r="M55" s="155">
        <f>IF(K55=1,SUM($K$6:K55),0)</f>
        <v>0</v>
      </c>
      <c r="N55" s="165">
        <f t="shared" si="2"/>
        <v>31</v>
      </c>
      <c r="O55" s="155">
        <f t="shared" si="3"/>
        <v>0</v>
      </c>
      <c r="P55" s="155">
        <f>IF(O55=1,SUM($O$6:O55),0)</f>
        <v>0</v>
      </c>
    </row>
    <row r="56" spans="1:17" ht="15" customHeight="1">
      <c r="A56" s="17"/>
      <c r="B56" s="194">
        <v>48</v>
      </c>
      <c r="C56" s="109" t="s">
        <v>1333</v>
      </c>
      <c r="D56" s="276" t="s">
        <v>44</v>
      </c>
      <c r="E56" s="277" t="s">
        <v>8</v>
      </c>
      <c r="F56" s="278">
        <v>2250810</v>
      </c>
      <c r="G56" s="278">
        <v>4255800</v>
      </c>
      <c r="H56" s="171"/>
      <c r="I56" s="88">
        <f t="shared" si="5"/>
        <v>4255800</v>
      </c>
      <c r="J56" s="163">
        <f t="shared" si="0"/>
        <v>1</v>
      </c>
      <c r="K56" s="155">
        <f t="shared" si="1"/>
        <v>0</v>
      </c>
      <c r="L56" s="155">
        <f>IF(J56=1,SUM($J$6:J56),0)</f>
        <v>32</v>
      </c>
      <c r="M56" s="155">
        <f>IF(K56=1,SUM($K$6:K56),0)</f>
        <v>0</v>
      </c>
      <c r="N56" s="165">
        <f t="shared" si="2"/>
        <v>32</v>
      </c>
      <c r="O56" s="155">
        <f t="shared" si="3"/>
        <v>0</v>
      </c>
      <c r="P56" s="155">
        <f>IF(O56=1,SUM($O$6:O56),0)</f>
        <v>0</v>
      </c>
    </row>
    <row r="57" spans="1:17" ht="15" customHeight="1">
      <c r="A57" s="17"/>
      <c r="B57" s="194">
        <v>49</v>
      </c>
      <c r="C57" s="109" t="s">
        <v>1334</v>
      </c>
      <c r="D57" s="276" t="s">
        <v>44</v>
      </c>
      <c r="E57" s="277" t="s">
        <v>8</v>
      </c>
      <c r="F57" s="278">
        <v>2250810</v>
      </c>
      <c r="G57" s="278">
        <v>4255800</v>
      </c>
      <c r="H57" s="171"/>
      <c r="I57" s="88">
        <f t="shared" si="5"/>
        <v>4255800</v>
      </c>
      <c r="J57" s="163">
        <f t="shared" si="0"/>
        <v>1</v>
      </c>
      <c r="K57" s="155">
        <f t="shared" si="1"/>
        <v>0</v>
      </c>
      <c r="L57" s="155">
        <f>IF(J57=1,SUM($J$6:J57),0)</f>
        <v>33</v>
      </c>
      <c r="M57" s="155">
        <f>IF(K57=1,SUM($K$6:K57),0)</f>
        <v>0</v>
      </c>
      <c r="N57" s="165">
        <f t="shared" si="2"/>
        <v>33</v>
      </c>
      <c r="O57" s="155">
        <f t="shared" si="3"/>
        <v>0</v>
      </c>
      <c r="P57" s="155">
        <f>IF(O57=1,SUM($O$6:O57),0)</f>
        <v>0</v>
      </c>
    </row>
    <row r="58" spans="1:17" s="14" customFormat="1" ht="15" customHeight="1">
      <c r="A58" s="110"/>
      <c r="B58" s="194">
        <v>50</v>
      </c>
      <c r="C58" s="109" t="s">
        <v>1335</v>
      </c>
      <c r="D58" s="276" t="s">
        <v>44</v>
      </c>
      <c r="E58" s="277" t="s">
        <v>8</v>
      </c>
      <c r="F58" s="278">
        <v>2250810</v>
      </c>
      <c r="G58" s="278">
        <v>4255800</v>
      </c>
      <c r="H58" s="171"/>
      <c r="I58" s="88">
        <f t="shared" si="4"/>
        <v>4255800</v>
      </c>
      <c r="J58" s="163">
        <f t="shared" si="0"/>
        <v>1</v>
      </c>
      <c r="K58" s="155">
        <f t="shared" si="1"/>
        <v>0</v>
      </c>
      <c r="L58" s="155">
        <f>IF(J58=1,SUM($J$6:J58),0)</f>
        <v>34</v>
      </c>
      <c r="M58" s="155">
        <f>IF(K58=1,SUM($K$6:K58),0)</f>
        <v>0</v>
      </c>
      <c r="N58" s="165">
        <f t="shared" si="2"/>
        <v>34</v>
      </c>
      <c r="O58" s="155">
        <f t="shared" si="3"/>
        <v>0</v>
      </c>
      <c r="P58" s="155">
        <f>IF(O58=1,SUM($O$6:O58),0)</f>
        <v>0</v>
      </c>
      <c r="Q58" s="156"/>
    </row>
    <row r="59" spans="1:17" s="14" customFormat="1" ht="15" customHeight="1">
      <c r="A59" s="110"/>
      <c r="B59" s="194">
        <v>51</v>
      </c>
      <c r="C59" s="109" t="s">
        <v>1336</v>
      </c>
      <c r="D59" s="276" t="s">
        <v>44</v>
      </c>
      <c r="E59" s="277" t="s">
        <v>8</v>
      </c>
      <c r="F59" s="278">
        <v>2250810</v>
      </c>
      <c r="G59" s="278">
        <v>4255800</v>
      </c>
      <c r="H59" s="171"/>
      <c r="I59" s="88">
        <f>IF($I$5=$G$4,G59,(IF($I$5=$F$4,F59,0)))</f>
        <v>4255800</v>
      </c>
      <c r="J59" s="163">
        <f t="shared" si="0"/>
        <v>1</v>
      </c>
      <c r="K59" s="155">
        <f t="shared" si="1"/>
        <v>0</v>
      </c>
      <c r="L59" s="155">
        <f>IF(J59=1,SUM($J$6:J59),0)</f>
        <v>35</v>
      </c>
      <c r="M59" s="155">
        <f>IF(K59=1,SUM($K$6:K59),0)</f>
        <v>0</v>
      </c>
      <c r="N59" s="165">
        <f t="shared" si="2"/>
        <v>35</v>
      </c>
      <c r="O59" s="155">
        <f t="shared" si="3"/>
        <v>0</v>
      </c>
      <c r="P59" s="155">
        <f>IF(O59=1,SUM($O$6:O59),0)</f>
        <v>0</v>
      </c>
      <c r="Q59" s="156"/>
    </row>
    <row r="60" spans="1:17" ht="15" customHeight="1">
      <c r="A60" s="17"/>
      <c r="B60" s="194">
        <v>52</v>
      </c>
      <c r="C60" s="109" t="s">
        <v>1337</v>
      </c>
      <c r="D60" s="276" t="s">
        <v>44</v>
      </c>
      <c r="E60" s="277" t="s">
        <v>8</v>
      </c>
      <c r="F60" s="278">
        <v>2250810</v>
      </c>
      <c r="G60" s="278">
        <v>4255800</v>
      </c>
      <c r="H60" s="171"/>
      <c r="I60" s="88">
        <f t="shared" si="4"/>
        <v>4255800</v>
      </c>
      <c r="J60" s="163">
        <f t="shared" si="0"/>
        <v>1</v>
      </c>
      <c r="K60" s="155">
        <f t="shared" si="1"/>
        <v>0</v>
      </c>
      <c r="L60" s="155">
        <f>IF(J60=1,SUM($J$6:J60),0)</f>
        <v>36</v>
      </c>
      <c r="M60" s="155">
        <f>IF(K60=1,SUM($K$6:K60),0)</f>
        <v>0</v>
      </c>
      <c r="N60" s="165">
        <f t="shared" si="2"/>
        <v>36</v>
      </c>
      <c r="O60" s="155">
        <f t="shared" si="3"/>
        <v>0</v>
      </c>
      <c r="P60" s="155">
        <f>IF(O60=1,SUM($O$6:O60),0)</f>
        <v>0</v>
      </c>
    </row>
    <row r="61" spans="1:17" ht="15" customHeight="1">
      <c r="A61" s="17"/>
      <c r="B61" s="194">
        <v>53</v>
      </c>
      <c r="C61" s="109" t="s">
        <v>1338</v>
      </c>
      <c r="D61" s="276" t="s">
        <v>44</v>
      </c>
      <c r="E61" s="277" t="s">
        <v>8</v>
      </c>
      <c r="F61" s="278">
        <v>2250810</v>
      </c>
      <c r="G61" s="278">
        <v>4255800</v>
      </c>
      <c r="H61" s="171"/>
      <c r="I61" s="88">
        <f t="shared" ref="I61:I75" si="6">IF($I$5=$G$4,G61,(IF($I$5=$F$4,F61,0)))</f>
        <v>4255800</v>
      </c>
      <c r="J61" s="163">
        <f t="shared" si="0"/>
        <v>1</v>
      </c>
      <c r="K61" s="155">
        <f t="shared" si="1"/>
        <v>0</v>
      </c>
      <c r="L61" s="155">
        <f>IF(J61=1,SUM($J$6:J61),0)</f>
        <v>37</v>
      </c>
      <c r="M61" s="155">
        <f>IF(K61=1,SUM($K$6:K61),0)</f>
        <v>0</v>
      </c>
      <c r="N61" s="165">
        <f t="shared" si="2"/>
        <v>37</v>
      </c>
      <c r="O61" s="155">
        <f t="shared" si="3"/>
        <v>0</v>
      </c>
      <c r="P61" s="155">
        <f>IF(O61=1,SUM($O$6:O61),0)</f>
        <v>0</v>
      </c>
    </row>
    <row r="62" spans="1:17" ht="15" customHeight="1">
      <c r="A62" s="17"/>
      <c r="B62" s="194">
        <v>54</v>
      </c>
      <c r="C62" s="109" t="s">
        <v>1339</v>
      </c>
      <c r="D62" s="276" t="s">
        <v>44</v>
      </c>
      <c r="E62" s="277" t="s">
        <v>8</v>
      </c>
      <c r="F62" s="278">
        <v>2250810</v>
      </c>
      <c r="G62" s="278">
        <v>4255800</v>
      </c>
      <c r="H62" s="171"/>
      <c r="I62" s="88">
        <f t="shared" si="6"/>
        <v>4255800</v>
      </c>
      <c r="J62" s="163">
        <f t="shared" si="0"/>
        <v>1</v>
      </c>
      <c r="K62" s="155">
        <f t="shared" si="1"/>
        <v>0</v>
      </c>
      <c r="L62" s="155">
        <f>IF(J62=1,SUM($J$6:J62),0)</f>
        <v>38</v>
      </c>
      <c r="M62" s="155">
        <f>IF(K62=1,SUM($K$6:K62),0)</f>
        <v>0</v>
      </c>
      <c r="N62" s="165">
        <f t="shared" si="2"/>
        <v>38</v>
      </c>
      <c r="O62" s="155">
        <f t="shared" si="3"/>
        <v>0</v>
      </c>
      <c r="P62" s="155">
        <f>IF(O62=1,SUM($O$6:O62),0)</f>
        <v>0</v>
      </c>
    </row>
    <row r="63" spans="1:17" ht="15" customHeight="1">
      <c r="A63" s="17"/>
      <c r="B63" s="194">
        <v>55</v>
      </c>
      <c r="C63" s="109" t="s">
        <v>1340</v>
      </c>
      <c r="D63" s="276" t="s">
        <v>44</v>
      </c>
      <c r="E63" s="277" t="s">
        <v>8</v>
      </c>
      <c r="F63" s="278">
        <v>2250810</v>
      </c>
      <c r="G63" s="278">
        <v>4255800</v>
      </c>
      <c r="H63" s="171"/>
      <c r="I63" s="88">
        <f t="shared" si="6"/>
        <v>4255800</v>
      </c>
      <c r="J63" s="163">
        <f t="shared" si="0"/>
        <v>1</v>
      </c>
      <c r="K63" s="155">
        <f t="shared" si="1"/>
        <v>0</v>
      </c>
      <c r="L63" s="155">
        <f>IF(J63=1,SUM($J$6:J63),0)</f>
        <v>39</v>
      </c>
      <c r="M63" s="155">
        <f>IF(K63=1,SUM($K$6:K63),0)</f>
        <v>0</v>
      </c>
      <c r="N63" s="165">
        <f t="shared" si="2"/>
        <v>39</v>
      </c>
      <c r="O63" s="155">
        <f t="shared" si="3"/>
        <v>0</v>
      </c>
      <c r="P63" s="155">
        <f>IF(O63=1,SUM($O$6:O63),0)</f>
        <v>0</v>
      </c>
    </row>
    <row r="64" spans="1:17" ht="15" customHeight="1">
      <c r="A64" s="17"/>
      <c r="B64" s="194">
        <v>56</v>
      </c>
      <c r="C64" s="109" t="s">
        <v>1341</v>
      </c>
      <c r="D64" s="276" t="s">
        <v>44</v>
      </c>
      <c r="E64" s="277" t="s">
        <v>8</v>
      </c>
      <c r="F64" s="278">
        <v>2250810</v>
      </c>
      <c r="G64" s="278">
        <v>4255800</v>
      </c>
      <c r="H64" s="171"/>
      <c r="I64" s="88">
        <f t="shared" si="6"/>
        <v>4255800</v>
      </c>
      <c r="J64" s="163">
        <f t="shared" si="0"/>
        <v>1</v>
      </c>
      <c r="K64" s="155">
        <f t="shared" si="1"/>
        <v>0</v>
      </c>
      <c r="L64" s="155">
        <f>IF(J64=1,SUM($J$6:J64),0)</f>
        <v>40</v>
      </c>
      <c r="M64" s="155">
        <f>IF(K64=1,SUM($K$6:K64),0)</f>
        <v>0</v>
      </c>
      <c r="N64" s="165">
        <f t="shared" si="2"/>
        <v>40</v>
      </c>
      <c r="O64" s="155">
        <f t="shared" si="3"/>
        <v>0</v>
      </c>
      <c r="P64" s="155">
        <f>IF(O64=1,SUM($O$6:O64),0)</f>
        <v>0</v>
      </c>
    </row>
    <row r="65" spans="1:16" ht="15" customHeight="1">
      <c r="A65" s="17"/>
      <c r="B65" s="194">
        <v>57</v>
      </c>
      <c r="C65" s="109" t="s">
        <v>1342</v>
      </c>
      <c r="D65" s="276" t="s">
        <v>44</v>
      </c>
      <c r="E65" s="277" t="s">
        <v>8</v>
      </c>
      <c r="F65" s="278">
        <v>2250810</v>
      </c>
      <c r="G65" s="278">
        <v>4255800</v>
      </c>
      <c r="H65" s="171"/>
      <c r="I65" s="88">
        <f t="shared" si="6"/>
        <v>4255800</v>
      </c>
      <c r="J65" s="163">
        <f t="shared" si="0"/>
        <v>1</v>
      </c>
      <c r="K65" s="155">
        <f t="shared" si="1"/>
        <v>0</v>
      </c>
      <c r="L65" s="155">
        <f>IF(J65=1,SUM($J$6:J65),0)</f>
        <v>41</v>
      </c>
      <c r="M65" s="155">
        <f>IF(K65=1,SUM($K$6:K65),0)</f>
        <v>0</v>
      </c>
      <c r="N65" s="165">
        <f t="shared" si="2"/>
        <v>41</v>
      </c>
      <c r="O65" s="155">
        <f t="shared" si="3"/>
        <v>0</v>
      </c>
      <c r="P65" s="155">
        <f>IF(O65=1,SUM($O$6:O65),0)</f>
        <v>0</v>
      </c>
    </row>
    <row r="66" spans="1:16" ht="15" customHeight="1">
      <c r="A66" s="17"/>
      <c r="B66" s="194">
        <v>58</v>
      </c>
      <c r="C66" s="109" t="s">
        <v>1343</v>
      </c>
      <c r="D66" s="276" t="s">
        <v>44</v>
      </c>
      <c r="E66" s="277" t="s">
        <v>8</v>
      </c>
      <c r="F66" s="278">
        <v>7034000</v>
      </c>
      <c r="G66" s="278">
        <v>4677800</v>
      </c>
      <c r="H66" s="171"/>
      <c r="I66" s="88">
        <f t="shared" si="6"/>
        <v>4677800</v>
      </c>
      <c r="J66" s="163">
        <f t="shared" si="0"/>
        <v>1</v>
      </c>
      <c r="K66" s="155">
        <f t="shared" si="1"/>
        <v>0</v>
      </c>
      <c r="L66" s="155">
        <f>IF(J66=1,SUM($J$6:J66),0)</f>
        <v>42</v>
      </c>
      <c r="M66" s="155">
        <f>IF(K66=1,SUM($K$6:K66),0)</f>
        <v>0</v>
      </c>
      <c r="N66" s="165">
        <f t="shared" si="2"/>
        <v>42</v>
      </c>
      <c r="O66" s="155">
        <f t="shared" si="3"/>
        <v>0</v>
      </c>
      <c r="P66" s="155">
        <f>IF(O66=1,SUM($O$6:O66),0)</f>
        <v>0</v>
      </c>
    </row>
    <row r="67" spans="1:16" ht="15" customHeight="1">
      <c r="A67" s="17"/>
      <c r="B67" s="194">
        <v>59</v>
      </c>
      <c r="C67" s="109" t="s">
        <v>1344</v>
      </c>
      <c r="D67" s="276" t="s">
        <v>44</v>
      </c>
      <c r="E67" s="277" t="s">
        <v>8</v>
      </c>
      <c r="F67" s="278">
        <v>7034000</v>
      </c>
      <c r="G67" s="278">
        <v>4677800</v>
      </c>
      <c r="H67" s="171"/>
      <c r="I67" s="88">
        <f t="shared" si="6"/>
        <v>4677800</v>
      </c>
      <c r="J67" s="163">
        <f t="shared" si="0"/>
        <v>1</v>
      </c>
      <c r="K67" s="155">
        <f t="shared" si="1"/>
        <v>0</v>
      </c>
      <c r="L67" s="155">
        <f>IF(J67=1,SUM($J$6:J67),0)</f>
        <v>43</v>
      </c>
      <c r="M67" s="155">
        <f>IF(K67=1,SUM($K$6:K67),0)</f>
        <v>0</v>
      </c>
      <c r="N67" s="165">
        <f t="shared" si="2"/>
        <v>43</v>
      </c>
      <c r="O67" s="155">
        <f t="shared" si="3"/>
        <v>0</v>
      </c>
      <c r="P67" s="155">
        <f>IF(O67=1,SUM($O$6:O67),0)</f>
        <v>0</v>
      </c>
    </row>
    <row r="68" spans="1:16" ht="15" customHeight="1">
      <c r="A68" s="17"/>
      <c r="B68" s="194">
        <v>60</v>
      </c>
      <c r="C68" s="109" t="s">
        <v>1381</v>
      </c>
      <c r="D68" s="276" t="s">
        <v>44</v>
      </c>
      <c r="E68" s="277" t="s">
        <v>8</v>
      </c>
      <c r="F68" s="278">
        <v>3826640</v>
      </c>
      <c r="G68" s="278">
        <v>7842800</v>
      </c>
      <c r="H68" s="171"/>
      <c r="I68" s="88">
        <f t="shared" si="6"/>
        <v>7842800</v>
      </c>
      <c r="J68" s="163">
        <f t="shared" si="0"/>
        <v>1</v>
      </c>
      <c r="K68" s="155">
        <f t="shared" si="1"/>
        <v>0</v>
      </c>
      <c r="L68" s="155">
        <f>IF(J68=1,SUM($J$6:J68),0)</f>
        <v>44</v>
      </c>
      <c r="M68" s="155">
        <f>IF(K68=1,SUM($K$6:K68),0)</f>
        <v>0</v>
      </c>
      <c r="N68" s="165">
        <f t="shared" si="2"/>
        <v>44</v>
      </c>
      <c r="O68" s="155">
        <f t="shared" si="3"/>
        <v>0</v>
      </c>
      <c r="P68" s="155">
        <f>IF(O68=1,SUM($O$6:O68),0)</f>
        <v>0</v>
      </c>
    </row>
    <row r="69" spans="1:16" ht="15" customHeight="1">
      <c r="A69" s="17"/>
      <c r="B69" s="194">
        <v>61</v>
      </c>
      <c r="C69" s="109" t="s">
        <v>1382</v>
      </c>
      <c r="D69" s="276" t="s">
        <v>44</v>
      </c>
      <c r="E69" s="277" t="s">
        <v>8</v>
      </c>
      <c r="F69" s="278">
        <v>3826640</v>
      </c>
      <c r="G69" s="278">
        <v>7842800</v>
      </c>
      <c r="H69" s="171"/>
      <c r="I69" s="88">
        <f t="shared" si="6"/>
        <v>7842800</v>
      </c>
      <c r="J69" s="163">
        <f t="shared" si="0"/>
        <v>1</v>
      </c>
      <c r="K69" s="155">
        <f t="shared" si="1"/>
        <v>0</v>
      </c>
      <c r="L69" s="155">
        <f>IF(J69=1,SUM($J$6:J69),0)</f>
        <v>45</v>
      </c>
      <c r="M69" s="155">
        <f>IF(K69=1,SUM($K$6:K69),0)</f>
        <v>0</v>
      </c>
      <c r="N69" s="165">
        <f t="shared" si="2"/>
        <v>45</v>
      </c>
      <c r="O69" s="155">
        <f t="shared" si="3"/>
        <v>0</v>
      </c>
      <c r="P69" s="155">
        <f>IF(O69=1,SUM($O$6:O69),0)</f>
        <v>0</v>
      </c>
    </row>
    <row r="70" spans="1:16" ht="15" customHeight="1">
      <c r="A70" s="17"/>
      <c r="B70" s="194">
        <v>62</v>
      </c>
      <c r="C70" s="109" t="s">
        <v>1383</v>
      </c>
      <c r="D70" s="276" t="s">
        <v>44</v>
      </c>
      <c r="E70" s="277" t="s">
        <v>8</v>
      </c>
      <c r="F70" s="278">
        <v>3826640</v>
      </c>
      <c r="G70" s="278">
        <v>7842800</v>
      </c>
      <c r="H70" s="171"/>
      <c r="I70" s="88">
        <f t="shared" si="6"/>
        <v>7842800</v>
      </c>
      <c r="J70" s="163">
        <f t="shared" si="0"/>
        <v>1</v>
      </c>
      <c r="K70" s="155">
        <f t="shared" si="1"/>
        <v>0</v>
      </c>
      <c r="L70" s="155">
        <f>IF(J70=1,SUM($J$6:J70),0)</f>
        <v>46</v>
      </c>
      <c r="M70" s="155">
        <f>IF(K70=1,SUM($K$6:K70),0)</f>
        <v>0</v>
      </c>
      <c r="N70" s="165">
        <f t="shared" si="2"/>
        <v>46</v>
      </c>
      <c r="O70" s="155">
        <f t="shared" si="3"/>
        <v>0</v>
      </c>
      <c r="P70" s="155">
        <f>IF(O70=1,SUM($O$6:O70),0)</f>
        <v>0</v>
      </c>
    </row>
    <row r="71" spans="1:16" ht="15" customHeight="1">
      <c r="A71" s="17"/>
      <c r="B71" s="194">
        <v>63</v>
      </c>
      <c r="C71" s="109" t="s">
        <v>1384</v>
      </c>
      <c r="D71" s="276" t="s">
        <v>44</v>
      </c>
      <c r="E71" s="277" t="s">
        <v>8</v>
      </c>
      <c r="F71" s="278">
        <v>3826640</v>
      </c>
      <c r="G71" s="278">
        <v>7842800</v>
      </c>
      <c r="H71" s="171"/>
      <c r="I71" s="88">
        <f t="shared" si="6"/>
        <v>7842800</v>
      </c>
      <c r="J71" s="163">
        <f t="shared" si="0"/>
        <v>1</v>
      </c>
      <c r="K71" s="155">
        <f t="shared" si="1"/>
        <v>0</v>
      </c>
      <c r="L71" s="155">
        <f>IF(J71=1,SUM($J$6:J71),0)</f>
        <v>47</v>
      </c>
      <c r="M71" s="155">
        <f>IF(K71=1,SUM($K$6:K71),0)</f>
        <v>0</v>
      </c>
      <c r="N71" s="165">
        <f t="shared" si="2"/>
        <v>47</v>
      </c>
      <c r="O71" s="155">
        <f t="shared" si="3"/>
        <v>0</v>
      </c>
      <c r="P71" s="155">
        <f>IF(O71=1,SUM($O$6:O71),0)</f>
        <v>0</v>
      </c>
    </row>
    <row r="72" spans="1:16" ht="15" customHeight="1">
      <c r="A72" s="17"/>
      <c r="B72" s="194">
        <v>64</v>
      </c>
      <c r="C72" s="109" t="s">
        <v>1385</v>
      </c>
      <c r="D72" s="276" t="s">
        <v>44</v>
      </c>
      <c r="E72" s="277" t="s">
        <v>8</v>
      </c>
      <c r="F72" s="278">
        <v>3826640</v>
      </c>
      <c r="G72" s="278">
        <v>7842800</v>
      </c>
      <c r="H72" s="171"/>
      <c r="I72" s="88">
        <f t="shared" si="6"/>
        <v>7842800</v>
      </c>
      <c r="J72" s="163">
        <f t="shared" ref="J72:J136" si="7">IF(D72="MDU-KD",1,0)</f>
        <v>1</v>
      </c>
      <c r="K72" s="155">
        <f t="shared" ref="K72:K136" si="8">IF(D72="HDW",1,0)</f>
        <v>0</v>
      </c>
      <c r="L72" s="155">
        <f>IF(J72=1,SUM($J$6:J72),0)</f>
        <v>48</v>
      </c>
      <c r="M72" s="155">
        <f>IF(K72=1,SUM($K$6:K72),0)</f>
        <v>0</v>
      </c>
      <c r="N72" s="165">
        <f t="shared" ref="N72:N136" si="9">IF(L72=0,M72,L72)</f>
        <v>48</v>
      </c>
      <c r="O72" s="155">
        <f t="shared" ref="O72:O136" si="10">IF(E72=0,0,IF(LEFT(C72,11)="Tiang Beton",1,0))</f>
        <v>0</v>
      </c>
      <c r="P72" s="155">
        <f>IF(O72=1,SUM($O$6:O72),0)</f>
        <v>0</v>
      </c>
    </row>
    <row r="73" spans="1:16" ht="15" customHeight="1">
      <c r="A73" s="17"/>
      <c r="B73" s="194">
        <v>65</v>
      </c>
      <c r="C73" s="109" t="s">
        <v>1386</v>
      </c>
      <c r="D73" s="276" t="s">
        <v>44</v>
      </c>
      <c r="E73" s="277" t="s">
        <v>8</v>
      </c>
      <c r="F73" s="278">
        <v>3826640</v>
      </c>
      <c r="G73" s="278">
        <v>7842800</v>
      </c>
      <c r="H73" s="171"/>
      <c r="I73" s="88">
        <f t="shared" si="6"/>
        <v>7842800</v>
      </c>
      <c r="J73" s="163">
        <f t="shared" si="7"/>
        <v>1</v>
      </c>
      <c r="K73" s="155">
        <f t="shared" si="8"/>
        <v>0</v>
      </c>
      <c r="L73" s="155">
        <f>IF(J73=1,SUM($J$6:J73),0)</f>
        <v>49</v>
      </c>
      <c r="M73" s="155">
        <f>IF(K73=1,SUM($K$6:K73),0)</f>
        <v>0</v>
      </c>
      <c r="N73" s="165">
        <f t="shared" si="9"/>
        <v>49</v>
      </c>
      <c r="O73" s="155">
        <f t="shared" si="10"/>
        <v>0</v>
      </c>
      <c r="P73" s="155">
        <f>IF(O73=1,SUM($O$6:O73),0)</f>
        <v>0</v>
      </c>
    </row>
    <row r="74" spans="1:16" ht="15" customHeight="1">
      <c r="A74" s="17"/>
      <c r="B74" s="194">
        <v>66</v>
      </c>
      <c r="C74" s="109" t="s">
        <v>1387</v>
      </c>
      <c r="D74" s="276" t="s">
        <v>44</v>
      </c>
      <c r="E74" s="277" t="s">
        <v>8</v>
      </c>
      <c r="F74" s="278">
        <v>3826640</v>
      </c>
      <c r="G74" s="278">
        <v>7842800</v>
      </c>
      <c r="H74" s="171"/>
      <c r="I74" s="88">
        <f t="shared" si="6"/>
        <v>7842800</v>
      </c>
      <c r="J74" s="163">
        <f t="shared" si="7"/>
        <v>1</v>
      </c>
      <c r="K74" s="155">
        <f t="shared" si="8"/>
        <v>0</v>
      </c>
      <c r="L74" s="155">
        <f>IF(J74=1,SUM($J$6:J74),0)</f>
        <v>50</v>
      </c>
      <c r="M74" s="155">
        <f>IF(K74=1,SUM($K$6:K74),0)</f>
        <v>0</v>
      </c>
      <c r="N74" s="165">
        <f t="shared" si="9"/>
        <v>50</v>
      </c>
      <c r="O74" s="155">
        <f t="shared" si="10"/>
        <v>0</v>
      </c>
      <c r="P74" s="155">
        <f>IF(O74=1,SUM($O$6:O74),0)</f>
        <v>0</v>
      </c>
    </row>
    <row r="75" spans="1:16" ht="15" customHeight="1">
      <c r="A75" s="17"/>
      <c r="B75" s="194">
        <v>67</v>
      </c>
      <c r="C75" s="109" t="s">
        <v>1388</v>
      </c>
      <c r="D75" s="276" t="s">
        <v>44</v>
      </c>
      <c r="E75" s="277" t="s">
        <v>8</v>
      </c>
      <c r="F75" s="278">
        <v>3826640</v>
      </c>
      <c r="G75" s="278">
        <v>7842800</v>
      </c>
      <c r="H75" s="171"/>
      <c r="I75" s="88">
        <f t="shared" si="6"/>
        <v>7842800</v>
      </c>
      <c r="J75" s="163">
        <f t="shared" si="7"/>
        <v>1</v>
      </c>
      <c r="K75" s="155">
        <f t="shared" si="8"/>
        <v>0</v>
      </c>
      <c r="L75" s="155">
        <f>IF(J75=1,SUM($J$6:J75),0)</f>
        <v>51</v>
      </c>
      <c r="M75" s="155">
        <f>IF(K75=1,SUM($K$6:K75),0)</f>
        <v>0</v>
      </c>
      <c r="N75" s="165">
        <f t="shared" si="9"/>
        <v>51</v>
      </c>
      <c r="O75" s="155">
        <f t="shared" si="10"/>
        <v>0</v>
      </c>
      <c r="P75" s="155">
        <f>IF(O75=1,SUM($O$6:O75),0)</f>
        <v>0</v>
      </c>
    </row>
    <row r="76" spans="1:16" ht="15" customHeight="1">
      <c r="A76" s="17"/>
      <c r="B76" s="194">
        <v>68</v>
      </c>
      <c r="C76" s="109" t="s">
        <v>1389</v>
      </c>
      <c r="D76" s="276" t="s">
        <v>44</v>
      </c>
      <c r="E76" s="277" t="s">
        <v>8</v>
      </c>
      <c r="F76" s="278">
        <v>3826640</v>
      </c>
      <c r="G76" s="278">
        <v>7842800</v>
      </c>
      <c r="H76" s="171"/>
      <c r="I76" s="88">
        <f t="shared" si="4"/>
        <v>7842800</v>
      </c>
      <c r="J76" s="163">
        <f t="shared" si="7"/>
        <v>1</v>
      </c>
      <c r="K76" s="155">
        <f t="shared" si="8"/>
        <v>0</v>
      </c>
      <c r="L76" s="155">
        <f>IF(J76=1,SUM($J$6:J76),0)</f>
        <v>52</v>
      </c>
      <c r="M76" s="155">
        <f>IF(K76=1,SUM($K$6:K76),0)</f>
        <v>0</v>
      </c>
      <c r="N76" s="165">
        <f t="shared" si="9"/>
        <v>52</v>
      </c>
      <c r="O76" s="155">
        <f t="shared" si="10"/>
        <v>0</v>
      </c>
      <c r="P76" s="155">
        <f>IF(O76=1,SUM($O$6:O76),0)</f>
        <v>0</v>
      </c>
    </row>
    <row r="77" spans="1:16" ht="15" customHeight="1">
      <c r="A77" s="17"/>
      <c r="B77" s="194">
        <v>69</v>
      </c>
      <c r="C77" s="109" t="s">
        <v>1390</v>
      </c>
      <c r="D77" s="276" t="s">
        <v>44</v>
      </c>
      <c r="E77" s="277" t="s">
        <v>8</v>
      </c>
      <c r="F77" s="278">
        <v>3826640</v>
      </c>
      <c r="G77" s="278">
        <v>7842800</v>
      </c>
      <c r="H77" s="171"/>
      <c r="I77" s="88">
        <f t="shared" si="4"/>
        <v>7842800</v>
      </c>
      <c r="J77" s="163">
        <f t="shared" si="7"/>
        <v>1</v>
      </c>
      <c r="K77" s="155">
        <f t="shared" si="8"/>
        <v>0</v>
      </c>
      <c r="L77" s="155">
        <f>IF(J77=1,SUM($J$6:J77),0)</f>
        <v>53</v>
      </c>
      <c r="M77" s="155">
        <f>IF(K77=1,SUM($K$6:K77),0)</f>
        <v>0</v>
      </c>
      <c r="N77" s="165">
        <f t="shared" si="9"/>
        <v>53</v>
      </c>
      <c r="O77" s="155">
        <f t="shared" si="10"/>
        <v>0</v>
      </c>
      <c r="P77" s="155">
        <f>IF(O77=1,SUM($O$6:O77),0)</f>
        <v>0</v>
      </c>
    </row>
    <row r="78" spans="1:16" ht="15" customHeight="1">
      <c r="A78" s="17"/>
      <c r="B78" s="194">
        <v>70</v>
      </c>
      <c r="C78" s="109" t="s">
        <v>1391</v>
      </c>
      <c r="D78" s="276" t="s">
        <v>44</v>
      </c>
      <c r="E78" s="277" t="s">
        <v>8</v>
      </c>
      <c r="F78" s="278">
        <v>3826640</v>
      </c>
      <c r="G78" s="278">
        <v>7842800</v>
      </c>
      <c r="H78" s="171"/>
      <c r="I78" s="88">
        <f t="shared" si="4"/>
        <v>7842800</v>
      </c>
      <c r="J78" s="163">
        <f t="shared" si="7"/>
        <v>1</v>
      </c>
      <c r="K78" s="155">
        <f t="shared" si="8"/>
        <v>0</v>
      </c>
      <c r="L78" s="155">
        <f>IF(J78=1,SUM($J$6:J78),0)</f>
        <v>54</v>
      </c>
      <c r="M78" s="155">
        <f>IF(K78=1,SUM($K$6:K78),0)</f>
        <v>0</v>
      </c>
      <c r="N78" s="165">
        <f t="shared" si="9"/>
        <v>54</v>
      </c>
      <c r="O78" s="155">
        <f t="shared" si="10"/>
        <v>0</v>
      </c>
      <c r="P78" s="155">
        <f>IF(O78=1,SUM($O$6:O78),0)</f>
        <v>0</v>
      </c>
    </row>
    <row r="79" spans="1:16" ht="15" customHeight="1">
      <c r="A79" s="17"/>
      <c r="B79" s="194">
        <v>71</v>
      </c>
      <c r="C79" s="109" t="s">
        <v>1392</v>
      </c>
      <c r="D79" s="276" t="s">
        <v>44</v>
      </c>
      <c r="E79" s="277" t="s">
        <v>8</v>
      </c>
      <c r="F79" s="278">
        <v>3826640</v>
      </c>
      <c r="G79" s="278">
        <v>7842800</v>
      </c>
      <c r="H79" s="171"/>
      <c r="I79" s="88">
        <f t="shared" si="4"/>
        <v>7842800</v>
      </c>
      <c r="J79" s="163">
        <f t="shared" si="7"/>
        <v>1</v>
      </c>
      <c r="K79" s="155">
        <f t="shared" si="8"/>
        <v>0</v>
      </c>
      <c r="L79" s="155">
        <f>IF(J79=1,SUM($J$6:J79),0)</f>
        <v>55</v>
      </c>
      <c r="M79" s="155">
        <f>IF(K79=1,SUM($K$6:K79),0)</f>
        <v>0</v>
      </c>
      <c r="N79" s="165">
        <f t="shared" si="9"/>
        <v>55</v>
      </c>
      <c r="O79" s="155">
        <f t="shared" si="10"/>
        <v>0</v>
      </c>
      <c r="P79" s="155">
        <f>IF(O79=1,SUM($O$6:O79),0)</f>
        <v>0</v>
      </c>
    </row>
    <row r="80" spans="1:16" ht="15" customHeight="1">
      <c r="A80" s="15"/>
      <c r="B80" s="194">
        <v>72</v>
      </c>
      <c r="C80" s="109" t="s">
        <v>1393</v>
      </c>
      <c r="D80" s="276" t="s">
        <v>44</v>
      </c>
      <c r="E80" s="277" t="s">
        <v>8</v>
      </c>
      <c r="F80" s="278">
        <v>3826640</v>
      </c>
      <c r="G80" s="278">
        <v>7842800</v>
      </c>
      <c r="H80" s="171"/>
      <c r="I80" s="88">
        <f t="shared" si="4"/>
        <v>7842800</v>
      </c>
      <c r="J80" s="163">
        <f t="shared" si="7"/>
        <v>1</v>
      </c>
      <c r="K80" s="201">
        <v>2980000</v>
      </c>
      <c r="L80" s="155">
        <f>IF(J80=1,SUM($J$6:J80),0)</f>
        <v>56</v>
      </c>
      <c r="M80" s="155">
        <f>IF(K80=1,SUM($K$6:K80),0)</f>
        <v>0</v>
      </c>
      <c r="N80" s="165">
        <f t="shared" si="9"/>
        <v>56</v>
      </c>
      <c r="O80" s="155">
        <f t="shared" si="10"/>
        <v>0</v>
      </c>
      <c r="P80" s="155">
        <f>IF(O80=1,SUM($O$6:O80),0)</f>
        <v>0</v>
      </c>
    </row>
    <row r="81" spans="1:16" ht="15" customHeight="1">
      <c r="A81" s="15"/>
      <c r="B81" s="194">
        <v>73</v>
      </c>
      <c r="C81" s="109" t="s">
        <v>1394</v>
      </c>
      <c r="D81" s="276" t="s">
        <v>44</v>
      </c>
      <c r="E81" s="277" t="s">
        <v>8</v>
      </c>
      <c r="F81" s="278">
        <v>3826640</v>
      </c>
      <c r="G81" s="278">
        <v>7842800</v>
      </c>
      <c r="H81" s="171"/>
      <c r="I81" s="88">
        <f t="shared" si="4"/>
        <v>7842800</v>
      </c>
      <c r="J81" s="163">
        <f t="shared" si="7"/>
        <v>1</v>
      </c>
      <c r="K81" s="201">
        <v>2980000</v>
      </c>
      <c r="L81" s="155">
        <f>IF(J81=1,SUM($J$6:J81),0)</f>
        <v>57</v>
      </c>
      <c r="M81" s="155">
        <f>IF(K81=1,SUM($K$6:K81),0)</f>
        <v>0</v>
      </c>
      <c r="N81" s="165">
        <f t="shared" si="9"/>
        <v>57</v>
      </c>
      <c r="O81" s="155">
        <f t="shared" si="10"/>
        <v>0</v>
      </c>
      <c r="P81" s="155">
        <f>IF(O81=1,SUM($O$6:O81),0)</f>
        <v>0</v>
      </c>
    </row>
    <row r="82" spans="1:16" ht="15" customHeight="1">
      <c r="A82" s="15"/>
      <c r="B82" s="194">
        <v>74</v>
      </c>
      <c r="C82" s="109" t="s">
        <v>1395</v>
      </c>
      <c r="D82" s="276" t="s">
        <v>44</v>
      </c>
      <c r="E82" s="277" t="s">
        <v>8</v>
      </c>
      <c r="F82" s="278">
        <v>3826640</v>
      </c>
      <c r="G82" s="278">
        <v>7842800</v>
      </c>
      <c r="H82" s="171"/>
      <c r="I82" s="88">
        <f t="shared" si="4"/>
        <v>7842800</v>
      </c>
      <c r="J82" s="163">
        <f t="shared" si="7"/>
        <v>1</v>
      </c>
      <c r="K82" s="201">
        <v>2980000</v>
      </c>
      <c r="L82" s="155">
        <f>IF(J82=1,SUM($J$6:J82),0)</f>
        <v>58</v>
      </c>
      <c r="M82" s="155">
        <f>IF(K82=1,SUM($K$6:K82),0)</f>
        <v>0</v>
      </c>
      <c r="N82" s="165">
        <f t="shared" si="9"/>
        <v>58</v>
      </c>
      <c r="O82" s="155">
        <f t="shared" si="10"/>
        <v>0</v>
      </c>
      <c r="P82" s="155">
        <f>IF(O82=1,SUM($O$6:O82),0)</f>
        <v>0</v>
      </c>
    </row>
    <row r="83" spans="1:16" ht="15" customHeight="1">
      <c r="A83" s="15"/>
      <c r="B83" s="194">
        <v>75</v>
      </c>
      <c r="C83" s="109" t="s">
        <v>1396</v>
      </c>
      <c r="D83" s="276" t="s">
        <v>44</v>
      </c>
      <c r="E83" s="277" t="s">
        <v>8</v>
      </c>
      <c r="F83" s="278">
        <v>3826640</v>
      </c>
      <c r="G83" s="278">
        <v>7842800</v>
      </c>
      <c r="H83" s="171"/>
      <c r="I83" s="88">
        <f t="shared" si="4"/>
        <v>7842800</v>
      </c>
      <c r="J83" s="163">
        <f t="shared" si="7"/>
        <v>1</v>
      </c>
      <c r="K83" s="201">
        <v>2980000</v>
      </c>
      <c r="L83" s="155">
        <f>IF(J83=1,SUM($J$6:J83),0)</f>
        <v>59</v>
      </c>
      <c r="M83" s="155">
        <f>IF(K83=1,SUM($K$6:K83),0)</f>
        <v>0</v>
      </c>
      <c r="N83" s="165">
        <f t="shared" si="9"/>
        <v>59</v>
      </c>
      <c r="O83" s="155">
        <f t="shared" si="10"/>
        <v>0</v>
      </c>
      <c r="P83" s="155">
        <f>IF(O83=1,SUM($O$6:O83),0)</f>
        <v>0</v>
      </c>
    </row>
    <row r="84" spans="1:16" ht="15" customHeight="1">
      <c r="A84" s="15"/>
      <c r="B84" s="194">
        <v>76</v>
      </c>
      <c r="C84" s="109" t="s">
        <v>1345</v>
      </c>
      <c r="D84" s="276" t="s">
        <v>44</v>
      </c>
      <c r="E84" s="277" t="s">
        <v>8</v>
      </c>
      <c r="F84" s="278">
        <v>3551000</v>
      </c>
      <c r="G84" s="278">
        <v>5811500</v>
      </c>
      <c r="H84" s="171"/>
      <c r="I84" s="88">
        <f t="shared" si="4"/>
        <v>5811500</v>
      </c>
      <c r="J84" s="163">
        <f t="shared" si="7"/>
        <v>1</v>
      </c>
      <c r="K84" s="201">
        <v>2980000</v>
      </c>
      <c r="L84" s="155">
        <f>IF(J84=1,SUM($J$6:J84),0)</f>
        <v>60</v>
      </c>
      <c r="M84" s="155">
        <f>IF(K84=1,SUM($K$6:K84),0)</f>
        <v>0</v>
      </c>
      <c r="N84" s="165">
        <f t="shared" si="9"/>
        <v>60</v>
      </c>
      <c r="O84" s="155">
        <f t="shared" si="10"/>
        <v>0</v>
      </c>
      <c r="P84" s="155">
        <f>IF(O84=1,SUM($O$6:O84),0)</f>
        <v>0</v>
      </c>
    </row>
    <row r="85" spans="1:16" ht="15" customHeight="1">
      <c r="A85" s="15"/>
      <c r="B85" s="194">
        <v>77</v>
      </c>
      <c r="C85" s="109" t="s">
        <v>1346</v>
      </c>
      <c r="D85" s="276" t="s">
        <v>44</v>
      </c>
      <c r="E85" s="277" t="s">
        <v>8</v>
      </c>
      <c r="F85" s="278">
        <v>4585000</v>
      </c>
      <c r="G85" s="278">
        <v>7805600</v>
      </c>
      <c r="H85" s="171"/>
      <c r="I85" s="88">
        <f t="shared" si="4"/>
        <v>7805600</v>
      </c>
      <c r="J85" s="163">
        <f t="shared" si="7"/>
        <v>1</v>
      </c>
      <c r="K85" s="201">
        <v>2980000</v>
      </c>
      <c r="L85" s="155">
        <f>IF(J85=1,SUM($J$6:J85),0)</f>
        <v>61</v>
      </c>
      <c r="M85" s="155">
        <f>IF(K85=1,SUM($K$6:K85),0)</f>
        <v>0</v>
      </c>
      <c r="N85" s="165">
        <f t="shared" si="9"/>
        <v>61</v>
      </c>
      <c r="O85" s="155">
        <f t="shared" si="10"/>
        <v>0</v>
      </c>
      <c r="P85" s="155">
        <f>IF(O85=1,SUM($O$6:O85),0)</f>
        <v>0</v>
      </c>
    </row>
    <row r="86" spans="1:16" ht="15" customHeight="1">
      <c r="A86" s="15"/>
      <c r="B86" s="194"/>
      <c r="C86" s="109"/>
      <c r="D86" s="276" t="s">
        <v>48</v>
      </c>
      <c r="E86" s="277"/>
      <c r="F86" s="278"/>
      <c r="G86" s="278"/>
      <c r="H86" s="171"/>
      <c r="I86" s="88">
        <f t="shared" si="4"/>
        <v>0</v>
      </c>
      <c r="J86" s="163">
        <f t="shared" si="7"/>
        <v>0</v>
      </c>
      <c r="K86" s="201">
        <v>2980000</v>
      </c>
      <c r="L86" s="155">
        <f>IF(J86=1,SUM($J$6:J86),0)</f>
        <v>0</v>
      </c>
      <c r="M86" s="155">
        <f>IF(K86=1,SUM($K$6:K86),0)</f>
        <v>0</v>
      </c>
      <c r="N86" s="165">
        <f t="shared" si="9"/>
        <v>0</v>
      </c>
      <c r="O86" s="155">
        <f t="shared" si="10"/>
        <v>0</v>
      </c>
      <c r="P86" s="155">
        <f>IF(O86=1,SUM($O$6:O86),0)</f>
        <v>0</v>
      </c>
    </row>
    <row r="87" spans="1:16" ht="15" customHeight="1">
      <c r="A87" s="15"/>
      <c r="B87" s="194" t="s">
        <v>505</v>
      </c>
      <c r="C87" s="109" t="s">
        <v>506</v>
      </c>
      <c r="D87" s="276" t="s">
        <v>48</v>
      </c>
      <c r="E87" s="277"/>
      <c r="F87" s="278"/>
      <c r="G87" s="278"/>
      <c r="H87" s="171"/>
      <c r="I87" s="88">
        <f t="shared" si="4"/>
        <v>0</v>
      </c>
      <c r="J87" s="163">
        <f t="shared" si="7"/>
        <v>0</v>
      </c>
      <c r="K87" s="201">
        <v>2980000</v>
      </c>
      <c r="L87" s="155">
        <f>IF(J87=1,SUM($J$6:J87),0)</f>
        <v>0</v>
      </c>
      <c r="M87" s="155">
        <f>IF(K87=1,SUM($K$6:K87),0)</f>
        <v>0</v>
      </c>
      <c r="N87" s="165">
        <f t="shared" si="9"/>
        <v>0</v>
      </c>
      <c r="O87" s="155">
        <f t="shared" si="10"/>
        <v>0</v>
      </c>
      <c r="P87" s="155">
        <f>IF(O87=1,SUM($O$6:O87),0)</f>
        <v>0</v>
      </c>
    </row>
    <row r="88" spans="1:16" ht="15" customHeight="1">
      <c r="A88" s="15"/>
      <c r="B88" s="174">
        <v>1</v>
      </c>
      <c r="C88" s="109" t="s">
        <v>507</v>
      </c>
      <c r="D88" s="276" t="s">
        <v>44</v>
      </c>
      <c r="E88" s="277" t="s">
        <v>14</v>
      </c>
      <c r="F88" s="278">
        <v>2980000</v>
      </c>
      <c r="G88" s="278">
        <v>3564900</v>
      </c>
      <c r="H88" s="171"/>
      <c r="I88" s="88">
        <f t="shared" si="4"/>
        <v>3564900</v>
      </c>
      <c r="J88" s="163">
        <f t="shared" si="7"/>
        <v>1</v>
      </c>
      <c r="K88" s="201">
        <v>11955000</v>
      </c>
      <c r="L88" s="155">
        <f>IF(J88=1,SUM($J$6:J88),0)</f>
        <v>62</v>
      </c>
      <c r="M88" s="155">
        <f>IF(K88=1,SUM($K$6:K88),0)</f>
        <v>0</v>
      </c>
      <c r="N88" s="165">
        <f t="shared" si="9"/>
        <v>62</v>
      </c>
      <c r="O88" s="155">
        <f t="shared" si="10"/>
        <v>0</v>
      </c>
      <c r="P88" s="155">
        <f>IF(O88=1,SUM($O$6:O88),0)</f>
        <v>0</v>
      </c>
    </row>
    <row r="89" spans="1:16" ht="15" customHeight="1">
      <c r="A89" s="15"/>
      <c r="B89" s="174">
        <v>2</v>
      </c>
      <c r="C89" s="109" t="s">
        <v>508</v>
      </c>
      <c r="D89" s="276" t="s">
        <v>44</v>
      </c>
      <c r="E89" s="277" t="s">
        <v>14</v>
      </c>
      <c r="F89" s="278">
        <v>2980000</v>
      </c>
      <c r="G89" s="278">
        <v>3564900</v>
      </c>
      <c r="H89" s="171"/>
      <c r="I89" s="88">
        <f t="shared" si="4"/>
        <v>3564900</v>
      </c>
      <c r="J89" s="163">
        <f t="shared" si="7"/>
        <v>1</v>
      </c>
      <c r="K89" s="201">
        <v>11955000</v>
      </c>
      <c r="L89" s="155">
        <f>IF(J89=1,SUM($J$6:J89),0)</f>
        <v>63</v>
      </c>
      <c r="M89" s="155">
        <f>IF(K89=1,SUM($K$6:K89),0)</f>
        <v>0</v>
      </c>
      <c r="N89" s="165">
        <f t="shared" si="9"/>
        <v>63</v>
      </c>
      <c r="O89" s="155">
        <f t="shared" si="10"/>
        <v>0</v>
      </c>
      <c r="P89" s="155">
        <f>IF(O89=1,SUM($O$6:O89),0)</f>
        <v>0</v>
      </c>
    </row>
    <row r="90" spans="1:16" ht="15" customHeight="1">
      <c r="A90" s="15"/>
      <c r="B90" s="174">
        <v>3</v>
      </c>
      <c r="C90" s="109" t="s">
        <v>509</v>
      </c>
      <c r="D90" s="276" t="s">
        <v>44</v>
      </c>
      <c r="E90" s="277" t="s">
        <v>14</v>
      </c>
      <c r="F90" s="278">
        <v>2980000</v>
      </c>
      <c r="G90" s="278">
        <v>3564900</v>
      </c>
      <c r="H90" s="171"/>
      <c r="I90" s="88">
        <f t="shared" si="4"/>
        <v>3564900</v>
      </c>
      <c r="J90" s="163">
        <f t="shared" si="7"/>
        <v>1</v>
      </c>
      <c r="K90" s="201">
        <v>12470000</v>
      </c>
      <c r="L90" s="155">
        <f>IF(J90=1,SUM($J$6:J90),0)</f>
        <v>64</v>
      </c>
      <c r="M90" s="155">
        <f>IF(K90=1,SUM($K$6:K90),0)</f>
        <v>0</v>
      </c>
      <c r="N90" s="165">
        <f t="shared" si="9"/>
        <v>64</v>
      </c>
      <c r="O90" s="155">
        <f t="shared" si="10"/>
        <v>0</v>
      </c>
      <c r="P90" s="155">
        <f>IF(O90=1,SUM($O$6:O90),0)</f>
        <v>0</v>
      </c>
    </row>
    <row r="91" spans="1:16" ht="15" customHeight="1">
      <c r="A91" s="15"/>
      <c r="B91" s="174">
        <v>4</v>
      </c>
      <c r="C91" s="109" t="s">
        <v>510</v>
      </c>
      <c r="D91" s="276" t="s">
        <v>44</v>
      </c>
      <c r="E91" s="277" t="s">
        <v>14</v>
      </c>
      <c r="F91" s="278">
        <v>2980000</v>
      </c>
      <c r="G91" s="278">
        <v>3564900</v>
      </c>
      <c r="H91" s="171"/>
      <c r="I91" s="88">
        <f t="shared" si="4"/>
        <v>3564900</v>
      </c>
      <c r="J91" s="163">
        <f t="shared" si="7"/>
        <v>1</v>
      </c>
      <c r="K91" s="201">
        <v>12470000</v>
      </c>
      <c r="L91" s="155">
        <f>IF(J91=1,SUM($J$6:J91),0)</f>
        <v>65</v>
      </c>
      <c r="M91" s="155">
        <f>IF(K91=1,SUM($K$6:K91),0)</f>
        <v>0</v>
      </c>
      <c r="N91" s="165">
        <f t="shared" si="9"/>
        <v>65</v>
      </c>
      <c r="O91" s="155">
        <f t="shared" si="10"/>
        <v>0</v>
      </c>
      <c r="P91" s="155">
        <f>IF(O91=1,SUM($O$6:O91),0)</f>
        <v>0</v>
      </c>
    </row>
    <row r="92" spans="1:16" ht="15" customHeight="1">
      <c r="A92" s="15"/>
      <c r="B92" s="174">
        <v>5</v>
      </c>
      <c r="C92" s="109" t="s">
        <v>511</v>
      </c>
      <c r="D92" s="276" t="s">
        <v>44</v>
      </c>
      <c r="E92" s="277" t="s">
        <v>14</v>
      </c>
      <c r="F92" s="278">
        <v>2980000</v>
      </c>
      <c r="G92" s="278">
        <v>3564900</v>
      </c>
      <c r="H92" s="171"/>
      <c r="I92" s="88">
        <f t="shared" si="4"/>
        <v>3564900</v>
      </c>
      <c r="J92" s="163">
        <f t="shared" si="7"/>
        <v>1</v>
      </c>
      <c r="K92" s="201">
        <v>13150000</v>
      </c>
      <c r="L92" s="155">
        <f>IF(J92=1,SUM($J$6:J92),0)</f>
        <v>66</v>
      </c>
      <c r="M92" s="155">
        <f>IF(K92=1,SUM($K$6:K92),0)</f>
        <v>0</v>
      </c>
      <c r="N92" s="165">
        <f t="shared" si="9"/>
        <v>66</v>
      </c>
      <c r="O92" s="155">
        <f t="shared" si="10"/>
        <v>0</v>
      </c>
      <c r="P92" s="155">
        <f>IF(O92=1,SUM($O$6:O92),0)</f>
        <v>0</v>
      </c>
    </row>
    <row r="93" spans="1:16" ht="15" customHeight="1">
      <c r="A93" s="15"/>
      <c r="B93" s="174">
        <v>6</v>
      </c>
      <c r="C93" s="109" t="s">
        <v>512</v>
      </c>
      <c r="D93" s="276" t="s">
        <v>44</v>
      </c>
      <c r="E93" s="277" t="s">
        <v>14</v>
      </c>
      <c r="F93" s="278">
        <v>2980000</v>
      </c>
      <c r="G93" s="278">
        <v>3564900</v>
      </c>
      <c r="H93" s="171"/>
      <c r="I93" s="88">
        <f t="shared" si="4"/>
        <v>3564900</v>
      </c>
      <c r="J93" s="163">
        <f t="shared" si="7"/>
        <v>1</v>
      </c>
      <c r="K93" s="201">
        <v>13150000</v>
      </c>
      <c r="L93" s="155">
        <f>IF(J93=1,SUM($J$6:J93),0)</f>
        <v>67</v>
      </c>
      <c r="M93" s="155">
        <f>IF(K93=1,SUM($K$6:K93),0)</f>
        <v>0</v>
      </c>
      <c r="N93" s="165">
        <f t="shared" si="9"/>
        <v>67</v>
      </c>
      <c r="O93" s="155">
        <f t="shared" si="10"/>
        <v>0</v>
      </c>
      <c r="P93" s="155">
        <f>IF(O93=1,SUM($O$6:O93),0)</f>
        <v>0</v>
      </c>
    </row>
    <row r="94" spans="1:16" ht="15" customHeight="1">
      <c r="A94" s="15"/>
      <c r="B94" s="174">
        <v>7</v>
      </c>
      <c r="C94" s="109" t="s">
        <v>513</v>
      </c>
      <c r="D94" s="276" t="s">
        <v>44</v>
      </c>
      <c r="E94" s="277" t="s">
        <v>14</v>
      </c>
      <c r="F94" s="278">
        <v>2980000</v>
      </c>
      <c r="G94" s="278">
        <v>3564900</v>
      </c>
      <c r="H94" s="171"/>
      <c r="I94" s="88">
        <f t="shared" si="4"/>
        <v>3564900</v>
      </c>
      <c r="J94" s="163">
        <f t="shared" si="7"/>
        <v>1</v>
      </c>
      <c r="K94" s="201">
        <v>13150000</v>
      </c>
      <c r="L94" s="155">
        <f>IF(J94=1,SUM($J$6:J94),0)</f>
        <v>68</v>
      </c>
      <c r="M94" s="155">
        <f>IF(K94=1,SUM($K$6:K94),0)</f>
        <v>0</v>
      </c>
      <c r="N94" s="165">
        <f t="shared" si="9"/>
        <v>68</v>
      </c>
      <c r="O94" s="155">
        <f t="shared" si="10"/>
        <v>0</v>
      </c>
      <c r="P94" s="155">
        <f>IF(O94=1,SUM($O$6:O94),0)</f>
        <v>0</v>
      </c>
    </row>
    <row r="95" spans="1:16" ht="15" customHeight="1">
      <c r="A95" s="15"/>
      <c r="B95" s="174">
        <v>8</v>
      </c>
      <c r="C95" s="109" t="s">
        <v>514</v>
      </c>
      <c r="D95" s="276" t="s">
        <v>44</v>
      </c>
      <c r="E95" s="277" t="s">
        <v>14</v>
      </c>
      <c r="F95" s="278">
        <v>2980000</v>
      </c>
      <c r="G95" s="278">
        <v>3564900</v>
      </c>
      <c r="H95" s="171"/>
      <c r="I95" s="88">
        <f t="shared" si="4"/>
        <v>3564900</v>
      </c>
      <c r="J95" s="163">
        <f t="shared" si="7"/>
        <v>1</v>
      </c>
      <c r="K95" s="201">
        <v>13825000</v>
      </c>
      <c r="L95" s="155">
        <f>IF(J95=1,SUM($J$6:J95),0)</f>
        <v>69</v>
      </c>
      <c r="M95" s="155">
        <f>IF(K95=1,SUM($K$6:K95),0)</f>
        <v>0</v>
      </c>
      <c r="N95" s="165">
        <f t="shared" si="9"/>
        <v>69</v>
      </c>
      <c r="O95" s="155">
        <f t="shared" si="10"/>
        <v>0</v>
      </c>
      <c r="P95" s="155">
        <f>IF(O95=1,SUM($O$6:O95),0)</f>
        <v>0</v>
      </c>
    </row>
    <row r="96" spans="1:16" ht="15" customHeight="1">
      <c r="A96" s="15"/>
      <c r="B96" s="174">
        <v>9</v>
      </c>
      <c r="C96" s="109" t="s">
        <v>515</v>
      </c>
      <c r="D96" s="276" t="s">
        <v>44</v>
      </c>
      <c r="E96" s="277" t="s">
        <v>14</v>
      </c>
      <c r="F96" s="278">
        <v>12249100</v>
      </c>
      <c r="G96" s="278">
        <v>13644300</v>
      </c>
      <c r="H96" s="171"/>
      <c r="I96" s="88">
        <f t="shared" si="4"/>
        <v>13644300</v>
      </c>
      <c r="J96" s="163">
        <f t="shared" si="7"/>
        <v>1</v>
      </c>
      <c r="K96" s="201">
        <v>3050000</v>
      </c>
      <c r="L96" s="155">
        <f>IF(J96=1,SUM($J$6:J96),0)</f>
        <v>70</v>
      </c>
      <c r="M96" s="155">
        <f>IF(K96=1,SUM($K$6:K96),0)</f>
        <v>0</v>
      </c>
      <c r="N96" s="165">
        <f t="shared" si="9"/>
        <v>70</v>
      </c>
      <c r="O96" s="155">
        <f t="shared" si="10"/>
        <v>0</v>
      </c>
      <c r="P96" s="155">
        <f>IF(O96=1,SUM($O$6:O96),0)</f>
        <v>0</v>
      </c>
    </row>
    <row r="97" spans="1:16" ht="15" customHeight="1">
      <c r="A97" s="15"/>
      <c r="B97" s="174">
        <v>10</v>
      </c>
      <c r="C97" s="109" t="s">
        <v>516</v>
      </c>
      <c r="D97" s="276" t="s">
        <v>44</v>
      </c>
      <c r="E97" s="277" t="s">
        <v>14</v>
      </c>
      <c r="F97" s="278">
        <v>12249100</v>
      </c>
      <c r="G97" s="278">
        <v>13644300</v>
      </c>
      <c r="H97" s="171"/>
      <c r="I97" s="88">
        <f t="shared" si="4"/>
        <v>13644300</v>
      </c>
      <c r="J97" s="163">
        <f t="shared" si="7"/>
        <v>1</v>
      </c>
      <c r="K97" s="201">
        <v>61350.369301283834</v>
      </c>
      <c r="L97" s="155">
        <f>IF(J97=1,SUM($J$6:J97),0)</f>
        <v>71</v>
      </c>
      <c r="M97" s="155">
        <f>IF(K97=1,SUM($K$6:K97),0)</f>
        <v>0</v>
      </c>
      <c r="N97" s="165">
        <f t="shared" si="9"/>
        <v>71</v>
      </c>
      <c r="O97" s="155">
        <f t="shared" si="10"/>
        <v>0</v>
      </c>
      <c r="P97" s="155">
        <f>IF(O97=1,SUM($O$6:O97),0)</f>
        <v>0</v>
      </c>
    </row>
    <row r="98" spans="1:16" ht="15" customHeight="1">
      <c r="A98" s="15"/>
      <c r="B98" s="174">
        <v>11</v>
      </c>
      <c r="C98" s="109" t="s">
        <v>517</v>
      </c>
      <c r="D98" s="276" t="s">
        <v>44</v>
      </c>
      <c r="E98" s="277" t="s">
        <v>14</v>
      </c>
      <c r="F98" s="278">
        <v>12764100</v>
      </c>
      <c r="G98" s="278">
        <v>14217900</v>
      </c>
      <c r="H98" s="171"/>
      <c r="I98" s="88">
        <f t="shared" si="4"/>
        <v>14217900</v>
      </c>
      <c r="J98" s="163">
        <f t="shared" si="7"/>
        <v>1</v>
      </c>
      <c r="K98" s="201">
        <v>297606.44984038931</v>
      </c>
      <c r="L98" s="155">
        <f>IF(J98=1,SUM($J$6:J98),0)</f>
        <v>72</v>
      </c>
      <c r="M98" s="155">
        <f>IF(K98=1,SUM($K$6:K98),0)</f>
        <v>0</v>
      </c>
      <c r="N98" s="165">
        <f t="shared" si="9"/>
        <v>72</v>
      </c>
      <c r="O98" s="155">
        <f t="shared" si="10"/>
        <v>0</v>
      </c>
      <c r="P98" s="155">
        <f>IF(O98=1,SUM($O$6:O98),0)</f>
        <v>0</v>
      </c>
    </row>
    <row r="99" spans="1:16" ht="15" customHeight="1">
      <c r="A99" s="15"/>
      <c r="B99" s="174">
        <v>12</v>
      </c>
      <c r="C99" s="109" t="s">
        <v>518</v>
      </c>
      <c r="D99" s="276" t="s">
        <v>44</v>
      </c>
      <c r="E99" s="277" t="s">
        <v>14</v>
      </c>
      <c r="F99" s="278">
        <v>12764100</v>
      </c>
      <c r="G99" s="278">
        <v>14217900</v>
      </c>
      <c r="H99" s="171"/>
      <c r="I99" s="88">
        <f t="shared" si="4"/>
        <v>14217900</v>
      </c>
      <c r="J99" s="163">
        <f t="shared" si="7"/>
        <v>1</v>
      </c>
      <c r="K99" s="201">
        <v>63410.286500000002</v>
      </c>
      <c r="L99" s="155">
        <f>IF(J99=1,SUM($J$6:J99),0)</f>
        <v>73</v>
      </c>
      <c r="M99" s="155">
        <f>IF(K99=1,SUM($K$6:K99),0)</f>
        <v>0</v>
      </c>
      <c r="N99" s="165">
        <f t="shared" si="9"/>
        <v>73</v>
      </c>
      <c r="O99" s="155">
        <f t="shared" si="10"/>
        <v>0</v>
      </c>
      <c r="P99" s="155">
        <f>IF(O99=1,SUM($O$6:O99),0)</f>
        <v>0</v>
      </c>
    </row>
    <row r="100" spans="1:16" ht="15" customHeight="1">
      <c r="A100" s="15"/>
      <c r="B100" s="174">
        <v>13</v>
      </c>
      <c r="C100" s="109" t="s">
        <v>519</v>
      </c>
      <c r="D100" s="276" t="s">
        <v>44</v>
      </c>
      <c r="E100" s="277" t="s">
        <v>14</v>
      </c>
      <c r="F100" s="278">
        <v>13444100</v>
      </c>
      <c r="G100" s="278">
        <v>14975400</v>
      </c>
      <c r="H100" s="171"/>
      <c r="I100" s="88">
        <f t="shared" si="4"/>
        <v>14975400</v>
      </c>
      <c r="J100" s="163">
        <f t="shared" si="7"/>
        <v>1</v>
      </c>
      <c r="K100" s="201">
        <v>259574.27222222224</v>
      </c>
      <c r="L100" s="155">
        <f>IF(J100=1,SUM($J$6:J100),0)</f>
        <v>74</v>
      </c>
      <c r="M100" s="155">
        <f>IF(K100=1,SUM($K$6:K100),0)</f>
        <v>0</v>
      </c>
      <c r="N100" s="165">
        <f t="shared" si="9"/>
        <v>74</v>
      </c>
      <c r="O100" s="155">
        <f t="shared" si="10"/>
        <v>0</v>
      </c>
      <c r="P100" s="155">
        <f>IF(O100=1,SUM($O$6:O100),0)</f>
        <v>0</v>
      </c>
    </row>
    <row r="101" spans="1:16" ht="15" customHeight="1">
      <c r="A101" s="15"/>
      <c r="B101" s="174">
        <v>14</v>
      </c>
      <c r="C101" s="109" t="s">
        <v>520</v>
      </c>
      <c r="D101" s="276" t="s">
        <v>44</v>
      </c>
      <c r="E101" s="277" t="s">
        <v>14</v>
      </c>
      <c r="F101" s="278">
        <v>13444100</v>
      </c>
      <c r="G101" s="278">
        <v>14975400</v>
      </c>
      <c r="H101" s="171"/>
      <c r="I101" s="88">
        <f t="shared" ref="I101:I165" si="11">IF($I$5=$G$4,G101,(IF($I$5=$F$4,F101,0)))</f>
        <v>14975400</v>
      </c>
      <c r="J101" s="163">
        <f t="shared" si="7"/>
        <v>1</v>
      </c>
      <c r="K101" s="201">
        <v>5918293.4066666672</v>
      </c>
      <c r="L101" s="155">
        <f>IF(J101=1,SUM($J$6:J101),0)</f>
        <v>75</v>
      </c>
      <c r="M101" s="155">
        <f>IF(K101=1,SUM($K$6:K101),0)</f>
        <v>0</v>
      </c>
      <c r="N101" s="165">
        <f t="shared" si="9"/>
        <v>75</v>
      </c>
      <c r="O101" s="155">
        <f t="shared" si="10"/>
        <v>0</v>
      </c>
      <c r="P101" s="155">
        <f>IF(O101=1,SUM($O$6:O101),0)</f>
        <v>0</v>
      </c>
    </row>
    <row r="102" spans="1:16" ht="15" customHeight="1">
      <c r="A102" s="15"/>
      <c r="B102" s="174">
        <v>15</v>
      </c>
      <c r="C102" s="109" t="s">
        <v>521</v>
      </c>
      <c r="D102" s="276" t="s">
        <v>44</v>
      </c>
      <c r="E102" s="277" t="s">
        <v>14</v>
      </c>
      <c r="F102" s="278">
        <v>13444100</v>
      </c>
      <c r="G102" s="278">
        <v>14975400</v>
      </c>
      <c r="H102" s="171"/>
      <c r="I102" s="88">
        <f t="shared" si="11"/>
        <v>14975400</v>
      </c>
      <c r="J102" s="163">
        <f t="shared" si="7"/>
        <v>1</v>
      </c>
      <c r="K102" s="201">
        <v>7304865.0047999993</v>
      </c>
      <c r="L102" s="155">
        <f>IF(J102=1,SUM($J$6:J102),0)</f>
        <v>76</v>
      </c>
      <c r="M102" s="155">
        <f>IF(K102=1,SUM($K$6:K102),0)</f>
        <v>0</v>
      </c>
      <c r="N102" s="165">
        <f t="shared" si="9"/>
        <v>76</v>
      </c>
      <c r="O102" s="155">
        <f t="shared" si="10"/>
        <v>0</v>
      </c>
      <c r="P102" s="155">
        <f>IF(O102=1,SUM($O$6:O102),0)</f>
        <v>0</v>
      </c>
    </row>
    <row r="103" spans="1:16" ht="15" customHeight="1">
      <c r="A103" s="15"/>
      <c r="B103" s="174">
        <v>16</v>
      </c>
      <c r="C103" s="109" t="s">
        <v>522</v>
      </c>
      <c r="D103" s="276" t="s">
        <v>44</v>
      </c>
      <c r="E103" s="277" t="s">
        <v>14</v>
      </c>
      <c r="F103" s="278">
        <v>14119100</v>
      </c>
      <c r="G103" s="278">
        <v>15727300</v>
      </c>
      <c r="H103" s="171"/>
      <c r="I103" s="88">
        <f t="shared" si="11"/>
        <v>15727300</v>
      </c>
      <c r="J103" s="163">
        <f t="shared" si="7"/>
        <v>1</v>
      </c>
      <c r="K103" s="201">
        <v>7575415.5605333354</v>
      </c>
      <c r="L103" s="155">
        <f>IF(J103=1,SUM($J$6:J103),0)</f>
        <v>77</v>
      </c>
      <c r="M103" s="155">
        <f>IF(K103=1,SUM($K$6:K103),0)</f>
        <v>0</v>
      </c>
      <c r="N103" s="165">
        <f t="shared" si="9"/>
        <v>77</v>
      </c>
      <c r="O103" s="155">
        <f t="shared" si="10"/>
        <v>0</v>
      </c>
      <c r="P103" s="155">
        <f>IF(O103=1,SUM($O$6:O103),0)</f>
        <v>0</v>
      </c>
    </row>
    <row r="104" spans="1:16" ht="15" customHeight="1">
      <c r="A104" s="15"/>
      <c r="B104" s="174">
        <v>17</v>
      </c>
      <c r="C104" s="109" t="s">
        <v>523</v>
      </c>
      <c r="D104" s="276" t="s">
        <v>44</v>
      </c>
      <c r="E104" s="277" t="s">
        <v>14</v>
      </c>
      <c r="F104" s="278">
        <v>3050000</v>
      </c>
      <c r="G104" s="278">
        <v>3050000</v>
      </c>
      <c r="H104" s="171"/>
      <c r="I104" s="88">
        <f t="shared" si="11"/>
        <v>3050000</v>
      </c>
      <c r="J104" s="163">
        <f t="shared" si="7"/>
        <v>1</v>
      </c>
      <c r="K104" s="201">
        <v>7034314.449066666</v>
      </c>
      <c r="L104" s="155">
        <f>IF(J104=1,SUM($J$6:J104),0)</f>
        <v>78</v>
      </c>
      <c r="M104" s="155">
        <f>IF(K104=1,SUM($K$6:K104),0)</f>
        <v>0</v>
      </c>
      <c r="N104" s="165">
        <f t="shared" si="9"/>
        <v>78</v>
      </c>
      <c r="O104" s="155">
        <f t="shared" si="10"/>
        <v>0</v>
      </c>
      <c r="P104" s="155">
        <f>IF(O104=1,SUM($O$6:O104),0)</f>
        <v>0</v>
      </c>
    </row>
    <row r="105" spans="1:16" ht="15" customHeight="1">
      <c r="A105" s="15"/>
      <c r="B105" s="174">
        <v>18</v>
      </c>
      <c r="C105" s="109" t="s">
        <v>143</v>
      </c>
      <c r="D105" s="276" t="s">
        <v>45</v>
      </c>
      <c r="E105" s="277" t="s">
        <v>24</v>
      </c>
      <c r="F105" s="278">
        <v>61350.369301283834</v>
      </c>
      <c r="G105" s="278">
        <v>61350.369301283834</v>
      </c>
      <c r="H105" s="171"/>
      <c r="I105" s="88">
        <f t="shared" si="11"/>
        <v>61350.369301283834</v>
      </c>
      <c r="J105" s="163">
        <f t="shared" si="7"/>
        <v>0</v>
      </c>
      <c r="K105" s="201">
        <v>10475860</v>
      </c>
      <c r="L105" s="155">
        <f>IF(J105=1,SUM($J$6:J105),0)</f>
        <v>0</v>
      </c>
      <c r="M105" s="155">
        <f>IF(K105=1,SUM($K$6:K105),0)</f>
        <v>0</v>
      </c>
      <c r="N105" s="165">
        <f t="shared" si="9"/>
        <v>0</v>
      </c>
      <c r="O105" s="155">
        <f t="shared" si="10"/>
        <v>0</v>
      </c>
      <c r="P105" s="155">
        <f>IF(O105=1,SUM($O$6:O105),0)</f>
        <v>0</v>
      </c>
    </row>
    <row r="106" spans="1:16" ht="15" customHeight="1">
      <c r="A106" s="17"/>
      <c r="B106" s="174">
        <v>19</v>
      </c>
      <c r="C106" s="109" t="s">
        <v>144</v>
      </c>
      <c r="D106" s="276" t="s">
        <v>45</v>
      </c>
      <c r="E106" s="277" t="s">
        <v>24</v>
      </c>
      <c r="F106" s="278">
        <v>297606.44984038931</v>
      </c>
      <c r="G106" s="278">
        <v>297606.44984038931</v>
      </c>
      <c r="H106" s="171"/>
      <c r="I106" s="88">
        <f t="shared" si="11"/>
        <v>297606.44984038931</v>
      </c>
      <c r="J106" s="163">
        <f t="shared" si="7"/>
        <v>0</v>
      </c>
      <c r="K106" s="201">
        <v>9152100</v>
      </c>
      <c r="L106" s="155">
        <f>IF(J106=1,SUM($J$6:J106),0)</f>
        <v>0</v>
      </c>
      <c r="M106" s="155">
        <f>IF(K106=1,SUM($K$6:K106),0)</f>
        <v>0</v>
      </c>
      <c r="N106" s="165">
        <f t="shared" si="9"/>
        <v>0</v>
      </c>
      <c r="O106" s="155">
        <f t="shared" si="10"/>
        <v>0</v>
      </c>
      <c r="P106" s="155">
        <f>IF(O106=1,SUM($O$6:O106),0)</f>
        <v>0</v>
      </c>
    </row>
    <row r="107" spans="1:16" ht="15" customHeight="1">
      <c r="A107" s="15"/>
      <c r="B107" s="174">
        <v>20</v>
      </c>
      <c r="C107" s="109" t="s">
        <v>49</v>
      </c>
      <c r="D107" s="276" t="s">
        <v>45</v>
      </c>
      <c r="E107" s="277" t="s">
        <v>8</v>
      </c>
      <c r="F107" s="278">
        <v>63410.286500000002</v>
      </c>
      <c r="G107" s="278">
        <v>63410.286500000002</v>
      </c>
      <c r="H107" s="171"/>
      <c r="I107" s="88">
        <f>IF($I$5=$G$4,G107,(IF($I$5=$F$4,F107,0)))</f>
        <v>63410.286500000002</v>
      </c>
      <c r="J107" s="163">
        <f>IF(D107="MDU-KD",1,0)</f>
        <v>0</v>
      </c>
      <c r="K107" s="201">
        <v>11193980</v>
      </c>
      <c r="L107" s="155">
        <f>IF(J107=1,SUM($J$6:J107),0)</f>
        <v>0</v>
      </c>
      <c r="M107" s="155">
        <f>IF(K107=1,SUM($K$6:K107),0)</f>
        <v>0</v>
      </c>
      <c r="N107" s="165">
        <f>IF(L107=0,M107,L107)</f>
        <v>0</v>
      </c>
      <c r="O107" s="155">
        <f>IF(E107=0,0,IF(LEFT(C107,11)="Tiang Beton",1,0))</f>
        <v>0</v>
      </c>
      <c r="P107" s="155">
        <f>IF(O107=1,SUM($O$6:O107),0)</f>
        <v>0</v>
      </c>
    </row>
    <row r="108" spans="1:16" ht="15" customHeight="1">
      <c r="A108" s="15"/>
      <c r="B108" s="174">
        <v>21</v>
      </c>
      <c r="C108" s="109" t="s">
        <v>50</v>
      </c>
      <c r="D108" s="276" t="s">
        <v>45</v>
      </c>
      <c r="E108" s="277" t="s">
        <v>8</v>
      </c>
      <c r="F108" s="278">
        <v>259574.27222222224</v>
      </c>
      <c r="G108" s="278">
        <v>259574.27222222224</v>
      </c>
      <c r="H108" s="171"/>
      <c r="I108" s="88">
        <f t="shared" si="11"/>
        <v>259574.27222222224</v>
      </c>
      <c r="J108" s="163">
        <f t="shared" si="7"/>
        <v>0</v>
      </c>
      <c r="K108" s="201">
        <v>12875140</v>
      </c>
      <c r="L108" s="155">
        <f>IF(J108=1,SUM($J$6:J108),0)</f>
        <v>0</v>
      </c>
      <c r="M108" s="155">
        <f>IF(K108=1,SUM($K$6:K108),0)</f>
        <v>0</v>
      </c>
      <c r="N108" s="165">
        <f t="shared" si="9"/>
        <v>0</v>
      </c>
      <c r="O108" s="155">
        <f t="shared" si="10"/>
        <v>0</v>
      </c>
      <c r="P108" s="155">
        <f>IF(O108=1,SUM($O$6:O108),0)</f>
        <v>0</v>
      </c>
    </row>
    <row r="109" spans="1:16" ht="15" customHeight="1">
      <c r="A109" s="15"/>
      <c r="B109" s="174">
        <v>22</v>
      </c>
      <c r="C109" s="109" t="s">
        <v>51</v>
      </c>
      <c r="D109" s="276" t="s">
        <v>45</v>
      </c>
      <c r="E109" s="277" t="s">
        <v>8</v>
      </c>
      <c r="F109" s="278">
        <v>5918293.4066666672</v>
      </c>
      <c r="G109" s="278">
        <v>5918293.4066666672</v>
      </c>
      <c r="H109" s="171"/>
      <c r="I109" s="88">
        <f t="shared" si="11"/>
        <v>5918293.4066666672</v>
      </c>
      <c r="J109" s="163">
        <f t="shared" si="7"/>
        <v>0</v>
      </c>
      <c r="K109" s="155">
        <f t="shared" si="8"/>
        <v>1</v>
      </c>
      <c r="L109" s="155">
        <f>IF(J109=1,SUM($J$6:J109),0)</f>
        <v>0</v>
      </c>
      <c r="M109" s="155">
        <f>IF(K109=1,SUM($K$6:K109),0)</f>
        <v>201227063.79893059</v>
      </c>
      <c r="N109" s="165">
        <f t="shared" si="9"/>
        <v>201227063.79893059</v>
      </c>
      <c r="O109" s="155">
        <f t="shared" si="10"/>
        <v>0</v>
      </c>
      <c r="P109" s="155">
        <f>IF(O109=1,SUM($O$6:O109),0)</f>
        <v>0</v>
      </c>
    </row>
    <row r="110" spans="1:16" ht="15" customHeight="1">
      <c r="A110" s="15"/>
      <c r="B110" s="174">
        <v>23</v>
      </c>
      <c r="C110" s="109" t="s">
        <v>52</v>
      </c>
      <c r="D110" s="276" t="s">
        <v>45</v>
      </c>
      <c r="E110" s="277" t="s">
        <v>8</v>
      </c>
      <c r="F110" s="278">
        <v>7304865.0047999993</v>
      </c>
      <c r="G110" s="278">
        <v>7304865.0047999993</v>
      </c>
      <c r="H110" s="171"/>
      <c r="I110" s="88">
        <f t="shared" si="11"/>
        <v>7304865.0047999993</v>
      </c>
      <c r="J110" s="163">
        <f t="shared" si="7"/>
        <v>0</v>
      </c>
      <c r="K110" s="155">
        <f t="shared" si="8"/>
        <v>1</v>
      </c>
      <c r="L110" s="155">
        <f>IF(J110=1,SUM($J$6:J110),0)</f>
        <v>0</v>
      </c>
      <c r="M110" s="155">
        <f>IF(K110=1,SUM($K$6:K110),0)</f>
        <v>201227064.79893059</v>
      </c>
      <c r="N110" s="165">
        <f t="shared" si="9"/>
        <v>201227064.79893059</v>
      </c>
      <c r="O110" s="155">
        <f t="shared" si="10"/>
        <v>0</v>
      </c>
      <c r="P110" s="155">
        <f>IF(O110=1,SUM($O$6:O110),0)</f>
        <v>0</v>
      </c>
    </row>
    <row r="111" spans="1:16" ht="15" customHeight="1">
      <c r="A111" s="15"/>
      <c r="B111" s="174">
        <v>24</v>
      </c>
      <c r="C111" s="109" t="s">
        <v>39</v>
      </c>
      <c r="D111" s="276" t="s">
        <v>45</v>
      </c>
      <c r="E111" s="277" t="s">
        <v>8</v>
      </c>
      <c r="F111" s="278">
        <v>7575415.5605333354</v>
      </c>
      <c r="G111" s="278">
        <v>7575415.5605333354</v>
      </c>
      <c r="H111" s="171"/>
      <c r="I111" s="88">
        <f t="shared" si="11"/>
        <v>7575415.5605333354</v>
      </c>
      <c r="J111" s="163">
        <f t="shared" si="7"/>
        <v>0</v>
      </c>
      <c r="K111" s="155">
        <f t="shared" si="8"/>
        <v>1</v>
      </c>
      <c r="L111" s="155">
        <f>IF(J111=1,SUM($J$6:J111),0)</f>
        <v>0</v>
      </c>
      <c r="M111" s="155">
        <f>IF(K111=1,SUM($K$6:K111),0)</f>
        <v>201227065.79893059</v>
      </c>
      <c r="N111" s="165">
        <f t="shared" si="9"/>
        <v>201227065.79893059</v>
      </c>
      <c r="O111" s="155">
        <f t="shared" si="10"/>
        <v>0</v>
      </c>
      <c r="P111" s="155">
        <f>IF(O111=1,SUM($O$6:O111),0)</f>
        <v>0</v>
      </c>
    </row>
    <row r="112" spans="1:16" ht="15" customHeight="1">
      <c r="A112" s="15"/>
      <c r="B112" s="174">
        <v>25</v>
      </c>
      <c r="C112" s="109" t="s">
        <v>53</v>
      </c>
      <c r="D112" s="276" t="s">
        <v>45</v>
      </c>
      <c r="E112" s="277" t="s">
        <v>8</v>
      </c>
      <c r="F112" s="278">
        <v>7034314.449066666</v>
      </c>
      <c r="G112" s="278">
        <v>7034314.449066666</v>
      </c>
      <c r="H112" s="171"/>
      <c r="I112" s="88">
        <f t="shared" si="11"/>
        <v>7034314.449066666</v>
      </c>
      <c r="J112" s="163">
        <f t="shared" si="7"/>
        <v>0</v>
      </c>
      <c r="K112" s="155">
        <f t="shared" si="8"/>
        <v>1</v>
      </c>
      <c r="L112" s="155">
        <f>IF(J112=1,SUM($J$6:J112),0)</f>
        <v>0</v>
      </c>
      <c r="M112" s="155">
        <f>IF(K112=1,SUM($K$6:K112),0)</f>
        <v>201227066.79893059</v>
      </c>
      <c r="N112" s="165">
        <f t="shared" si="9"/>
        <v>201227066.79893059</v>
      </c>
      <c r="O112" s="155">
        <f t="shared" si="10"/>
        <v>0</v>
      </c>
      <c r="P112" s="155">
        <f>IF(O112=1,SUM($O$6:O112),0)</f>
        <v>0</v>
      </c>
    </row>
    <row r="113" spans="1:16" ht="15" customHeight="1">
      <c r="A113" s="15"/>
      <c r="B113" s="194"/>
      <c r="C113" s="109"/>
      <c r="D113" s="276" t="s">
        <v>48</v>
      </c>
      <c r="E113" s="277"/>
      <c r="F113" s="278"/>
      <c r="G113" s="278"/>
      <c r="H113" s="171"/>
      <c r="I113" s="88">
        <f t="shared" si="11"/>
        <v>0</v>
      </c>
      <c r="J113" s="163">
        <f t="shared" si="7"/>
        <v>0</v>
      </c>
      <c r="K113" s="155">
        <f t="shared" si="8"/>
        <v>0</v>
      </c>
      <c r="L113" s="155">
        <f>IF(J113=1,SUM($J$6:J113),0)</f>
        <v>0</v>
      </c>
      <c r="M113" s="155">
        <f>IF(K113=1,SUM($K$6:K113),0)</f>
        <v>0</v>
      </c>
      <c r="N113" s="165">
        <f t="shared" si="9"/>
        <v>0</v>
      </c>
      <c r="O113" s="155">
        <f t="shared" si="10"/>
        <v>0</v>
      </c>
      <c r="P113" s="155">
        <f>IF(O113=1,SUM($O$6:O113),0)</f>
        <v>0</v>
      </c>
    </row>
    <row r="114" spans="1:16" ht="15" customHeight="1">
      <c r="A114" s="15"/>
      <c r="B114" s="194" t="s">
        <v>524</v>
      </c>
      <c r="C114" s="109" t="s">
        <v>1194</v>
      </c>
      <c r="D114" s="276" t="s">
        <v>48</v>
      </c>
      <c r="E114" s="277"/>
      <c r="F114" s="278"/>
      <c r="G114" s="278"/>
      <c r="H114" s="171"/>
      <c r="I114" s="88">
        <f t="shared" si="11"/>
        <v>0</v>
      </c>
      <c r="J114" s="163">
        <f t="shared" si="7"/>
        <v>0</v>
      </c>
      <c r="K114" s="155">
        <f t="shared" si="8"/>
        <v>0</v>
      </c>
      <c r="L114" s="155">
        <f>IF(J114=1,SUM($J$6:J114),0)</f>
        <v>0</v>
      </c>
      <c r="M114" s="155">
        <f>IF(K114=1,SUM($K$6:K114),0)</f>
        <v>0</v>
      </c>
      <c r="N114" s="165">
        <f t="shared" si="9"/>
        <v>0</v>
      </c>
      <c r="O114" s="155">
        <f t="shared" si="10"/>
        <v>0</v>
      </c>
      <c r="P114" s="155">
        <f>IF(O114=1,SUM($O$6:O114),0)</f>
        <v>0</v>
      </c>
    </row>
    <row r="115" spans="1:16" ht="15" customHeight="1">
      <c r="A115" s="17"/>
      <c r="B115" s="194">
        <v>1</v>
      </c>
      <c r="C115" s="109" t="s">
        <v>1195</v>
      </c>
      <c r="D115" s="276" t="s">
        <v>45</v>
      </c>
      <c r="E115" s="277" t="s">
        <v>14</v>
      </c>
      <c r="F115" s="278"/>
      <c r="G115" s="278"/>
      <c r="H115" s="171"/>
      <c r="I115" s="88">
        <f t="shared" si="11"/>
        <v>0</v>
      </c>
      <c r="J115" s="163">
        <f t="shared" si="7"/>
        <v>0</v>
      </c>
      <c r="K115" s="155">
        <f t="shared" si="8"/>
        <v>1</v>
      </c>
      <c r="L115" s="155">
        <f>IF(J115=1,SUM($J$6:J115),0)</f>
        <v>0</v>
      </c>
      <c r="M115" s="155">
        <f>IF(K115=1,SUM($K$6:K115),0)</f>
        <v>201227067.79893059</v>
      </c>
      <c r="N115" s="165">
        <f t="shared" si="9"/>
        <v>201227067.79893059</v>
      </c>
      <c r="O115" s="155">
        <f t="shared" si="10"/>
        <v>0</v>
      </c>
      <c r="P115" s="155">
        <f>IF(O115=1,SUM($O$6:O115),0)</f>
        <v>0</v>
      </c>
    </row>
    <row r="116" spans="1:16" ht="15" customHeight="1">
      <c r="A116" s="15"/>
      <c r="B116" s="194">
        <v>2</v>
      </c>
      <c r="C116" s="109" t="s">
        <v>1013</v>
      </c>
      <c r="D116" s="276" t="s">
        <v>44</v>
      </c>
      <c r="E116" s="277" t="s">
        <v>525</v>
      </c>
      <c r="F116" s="278">
        <v>16002920</v>
      </c>
      <c r="G116" s="278">
        <v>30518900</v>
      </c>
      <c r="H116" s="171"/>
      <c r="I116" s="88">
        <f t="shared" si="11"/>
        <v>30518900</v>
      </c>
      <c r="J116" s="163">
        <f t="shared" si="7"/>
        <v>1</v>
      </c>
      <c r="K116" s="155">
        <f t="shared" si="8"/>
        <v>0</v>
      </c>
      <c r="L116" s="155">
        <f>IF(J116=1,SUM($J$6:J116),0)</f>
        <v>79</v>
      </c>
      <c r="M116" s="155">
        <f>IF(K116=1,SUM($K$6:K116),0)</f>
        <v>0</v>
      </c>
      <c r="N116" s="165">
        <f t="shared" si="9"/>
        <v>79</v>
      </c>
      <c r="O116" s="155">
        <f t="shared" si="10"/>
        <v>0</v>
      </c>
      <c r="P116" s="155">
        <f>IF(O116=1,SUM($O$6:O116),0)</f>
        <v>0</v>
      </c>
    </row>
    <row r="117" spans="1:16" ht="15" customHeight="1">
      <c r="A117" s="15"/>
      <c r="B117" s="194">
        <v>3</v>
      </c>
      <c r="C117" s="196" t="s">
        <v>1014</v>
      </c>
      <c r="D117" s="276" t="s">
        <v>44</v>
      </c>
      <c r="E117" s="277" t="s">
        <v>525</v>
      </c>
      <c r="F117" s="278">
        <v>18311920</v>
      </c>
      <c r="G117" s="278">
        <v>34969900</v>
      </c>
      <c r="H117" s="171"/>
      <c r="I117" s="88">
        <f t="shared" si="11"/>
        <v>34969900</v>
      </c>
      <c r="J117" s="163">
        <f t="shared" si="7"/>
        <v>1</v>
      </c>
      <c r="K117" s="155">
        <f t="shared" si="8"/>
        <v>0</v>
      </c>
      <c r="L117" s="155">
        <f>IF(J117=1,SUM($J$6:J117),0)</f>
        <v>80</v>
      </c>
      <c r="M117" s="155">
        <f>IF(K117=1,SUM($K$6:K117),0)</f>
        <v>0</v>
      </c>
      <c r="N117" s="165">
        <f t="shared" si="9"/>
        <v>80</v>
      </c>
      <c r="O117" s="155">
        <f t="shared" si="10"/>
        <v>0</v>
      </c>
      <c r="P117" s="155">
        <f>IF(O117=1,SUM($O$6:O117),0)</f>
        <v>0</v>
      </c>
    </row>
    <row r="118" spans="1:16" ht="15" customHeight="1">
      <c r="A118" s="15"/>
      <c r="B118" s="194">
        <v>4</v>
      </c>
      <c r="C118" s="109" t="s">
        <v>1015</v>
      </c>
      <c r="D118" s="276" t="s">
        <v>44</v>
      </c>
      <c r="E118" s="277" t="s">
        <v>525</v>
      </c>
      <c r="F118" s="278">
        <v>79514150</v>
      </c>
      <c r="G118" s="278">
        <v>145312800</v>
      </c>
      <c r="H118" s="171"/>
      <c r="I118" s="88">
        <f>IF($I$5=$G$4,G118,(IF($I$5=$F$4,F118,0)))</f>
        <v>145312800</v>
      </c>
      <c r="J118" s="163">
        <f t="shared" si="7"/>
        <v>1</v>
      </c>
      <c r="K118" s="155">
        <f t="shared" si="8"/>
        <v>0</v>
      </c>
      <c r="L118" s="155">
        <f>IF(J118=1,SUM($J$6:J118),0)</f>
        <v>81</v>
      </c>
      <c r="M118" s="155">
        <f>IF(K118=1,SUM($K$6:K118),0)</f>
        <v>0</v>
      </c>
      <c r="N118" s="165">
        <f t="shared" si="9"/>
        <v>81</v>
      </c>
      <c r="O118" s="155">
        <f t="shared" si="10"/>
        <v>0</v>
      </c>
      <c r="P118" s="155">
        <f>IF(O118=1,SUM($O$6:O118),0)</f>
        <v>0</v>
      </c>
    </row>
    <row r="119" spans="1:16" ht="15" customHeight="1">
      <c r="A119" s="15"/>
      <c r="B119" s="194">
        <v>5</v>
      </c>
      <c r="C119" s="109" t="s">
        <v>1016</v>
      </c>
      <c r="D119" s="276" t="s">
        <v>44</v>
      </c>
      <c r="E119" s="277" t="s">
        <v>525</v>
      </c>
      <c r="F119" s="278">
        <v>46492920</v>
      </c>
      <c r="G119" s="278">
        <v>46492920</v>
      </c>
      <c r="H119" s="171"/>
      <c r="I119" s="88">
        <f>IF($I$5=$G$4,G119,(IF($I$5=$F$4,F119,0)))</f>
        <v>46492920</v>
      </c>
      <c r="J119" s="163">
        <f t="shared" si="7"/>
        <v>1</v>
      </c>
      <c r="K119" s="155">
        <f t="shared" si="8"/>
        <v>0</v>
      </c>
      <c r="L119" s="155">
        <f>IF(J119=1,SUM($J$6:J119),0)</f>
        <v>82</v>
      </c>
      <c r="M119" s="155">
        <f>IF(K119=1,SUM($K$6:K119),0)</f>
        <v>0</v>
      </c>
      <c r="N119" s="165">
        <f t="shared" si="9"/>
        <v>82</v>
      </c>
      <c r="O119" s="155">
        <f t="shared" si="10"/>
        <v>0</v>
      </c>
      <c r="P119" s="155">
        <f>IF(O119=1,SUM($O$6:O119),0)</f>
        <v>0</v>
      </c>
    </row>
    <row r="120" spans="1:16" ht="15" customHeight="1">
      <c r="A120" s="15"/>
      <c r="B120" s="194">
        <v>6</v>
      </c>
      <c r="C120" s="109" t="s">
        <v>1017</v>
      </c>
      <c r="D120" s="276" t="s">
        <v>44</v>
      </c>
      <c r="E120" s="277" t="s">
        <v>525</v>
      </c>
      <c r="F120" s="278">
        <v>229416150</v>
      </c>
      <c r="G120" s="278">
        <v>229416150</v>
      </c>
      <c r="H120" s="171"/>
      <c r="I120" s="88">
        <f>IF($I$5=$G$4,G120,(IF($I$5=$F$4,F120,0)))</f>
        <v>229416150</v>
      </c>
      <c r="J120" s="163">
        <f t="shared" si="7"/>
        <v>1</v>
      </c>
      <c r="K120" s="155">
        <f t="shared" si="8"/>
        <v>0</v>
      </c>
      <c r="L120" s="155">
        <f>IF(J120=1,SUM($J$6:J120),0)</f>
        <v>83</v>
      </c>
      <c r="M120" s="155">
        <f>IF(K120=1,SUM($K$6:K120),0)</f>
        <v>0</v>
      </c>
      <c r="N120" s="165">
        <f t="shared" si="9"/>
        <v>83</v>
      </c>
      <c r="O120" s="155">
        <f t="shared" si="10"/>
        <v>0</v>
      </c>
      <c r="P120" s="155">
        <f>IF(O120=1,SUM($O$6:O120),0)</f>
        <v>0</v>
      </c>
    </row>
    <row r="121" spans="1:16" ht="15" customHeight="1">
      <c r="A121" s="15"/>
      <c r="B121" s="194">
        <v>7</v>
      </c>
      <c r="C121" s="109" t="s">
        <v>1193</v>
      </c>
      <c r="D121" s="276" t="s">
        <v>44</v>
      </c>
      <c r="E121" s="277" t="s">
        <v>525</v>
      </c>
      <c r="F121" s="278">
        <v>46425420</v>
      </c>
      <c r="G121" s="278">
        <v>46425420</v>
      </c>
      <c r="H121" s="171"/>
      <c r="I121" s="88">
        <f t="shared" si="11"/>
        <v>46425420</v>
      </c>
      <c r="J121" s="163">
        <f t="shared" si="7"/>
        <v>1</v>
      </c>
      <c r="K121" s="155">
        <f t="shared" si="8"/>
        <v>0</v>
      </c>
      <c r="L121" s="155">
        <f>IF(J121=1,SUM($J$6:J121),0)</f>
        <v>84</v>
      </c>
      <c r="M121" s="155">
        <f>IF(K121=1,SUM($K$6:K121),0)</f>
        <v>0</v>
      </c>
      <c r="N121" s="165">
        <f t="shared" si="9"/>
        <v>84</v>
      </c>
      <c r="O121" s="155">
        <f t="shared" si="10"/>
        <v>0</v>
      </c>
      <c r="P121" s="155">
        <f>IF(O121=1,SUM($O$6:O121),0)</f>
        <v>0</v>
      </c>
    </row>
    <row r="122" spans="1:16" ht="15" customHeight="1">
      <c r="A122" s="17"/>
      <c r="B122" s="194"/>
      <c r="C122" s="195" t="s">
        <v>1397</v>
      </c>
      <c r="D122" s="276" t="s">
        <v>48</v>
      </c>
      <c r="E122" s="277"/>
      <c r="F122" s="278"/>
      <c r="G122" s="278"/>
      <c r="H122" s="171"/>
      <c r="I122" s="88">
        <f t="shared" si="11"/>
        <v>0</v>
      </c>
      <c r="J122" s="163">
        <f t="shared" si="7"/>
        <v>0</v>
      </c>
      <c r="K122" s="155">
        <f t="shared" si="8"/>
        <v>0</v>
      </c>
      <c r="L122" s="155">
        <f>IF(J122=1,SUM($J$6:J122),0)</f>
        <v>0</v>
      </c>
      <c r="M122" s="155">
        <f>IF(K122=1,SUM($K$6:K122),0)</f>
        <v>0</v>
      </c>
      <c r="N122" s="165">
        <f t="shared" si="9"/>
        <v>0</v>
      </c>
      <c r="O122" s="155">
        <f t="shared" si="10"/>
        <v>0</v>
      </c>
      <c r="P122" s="155">
        <f>IF(O122=1,SUM($O$6:O122),0)</f>
        <v>0</v>
      </c>
    </row>
    <row r="123" spans="1:16" ht="15" customHeight="1">
      <c r="A123" s="15"/>
      <c r="B123" s="194">
        <v>8</v>
      </c>
      <c r="C123" s="196" t="s">
        <v>1398</v>
      </c>
      <c r="D123" s="276" t="s">
        <v>44</v>
      </c>
      <c r="E123" s="277" t="s">
        <v>525</v>
      </c>
      <c r="F123" s="278">
        <v>241300000</v>
      </c>
      <c r="G123" s="278">
        <v>286907300</v>
      </c>
      <c r="H123" s="172"/>
      <c r="I123" s="88">
        <f t="shared" si="11"/>
        <v>286907300</v>
      </c>
      <c r="J123" s="163">
        <f t="shared" si="7"/>
        <v>1</v>
      </c>
      <c r="K123" s="155">
        <f t="shared" si="8"/>
        <v>0</v>
      </c>
      <c r="L123" s="155">
        <f>IF(J123=1,SUM($J$6:J123),0)</f>
        <v>85</v>
      </c>
      <c r="M123" s="155">
        <f>IF(K123=1,SUM($K$6:K123),0)</f>
        <v>0</v>
      </c>
      <c r="N123" s="165">
        <f t="shared" si="9"/>
        <v>85</v>
      </c>
      <c r="O123" s="155">
        <f t="shared" si="10"/>
        <v>0</v>
      </c>
      <c r="P123" s="155">
        <f>IF(O123=1,SUM($O$6:O123),0)</f>
        <v>0</v>
      </c>
    </row>
    <row r="124" spans="1:16" ht="15" customHeight="1">
      <c r="A124" s="15"/>
      <c r="B124" s="194">
        <v>9</v>
      </c>
      <c r="C124" s="196" t="s">
        <v>1399</v>
      </c>
      <c r="D124" s="276" t="s">
        <v>44</v>
      </c>
      <c r="E124" s="277" t="s">
        <v>14</v>
      </c>
      <c r="F124" s="278">
        <v>42499000</v>
      </c>
      <c r="G124" s="278">
        <v>47390600</v>
      </c>
      <c r="H124" s="172"/>
      <c r="I124" s="88">
        <f t="shared" si="11"/>
        <v>47390600</v>
      </c>
      <c r="J124" s="163">
        <f t="shared" si="7"/>
        <v>1</v>
      </c>
      <c r="K124" s="155">
        <f t="shared" si="8"/>
        <v>0</v>
      </c>
      <c r="L124" s="155">
        <f>IF(J124=1,SUM($J$6:J124),0)</f>
        <v>86</v>
      </c>
      <c r="M124" s="155">
        <f>IF(K124=1,SUM($K$6:K124),0)</f>
        <v>0</v>
      </c>
      <c r="N124" s="165">
        <f t="shared" si="9"/>
        <v>86</v>
      </c>
      <c r="O124" s="155">
        <f t="shared" si="10"/>
        <v>0</v>
      </c>
      <c r="P124" s="155">
        <f>IF(O124=1,SUM($O$6:O124),0)</f>
        <v>0</v>
      </c>
    </row>
    <row r="125" spans="1:16" ht="15" customHeight="1">
      <c r="A125" s="15"/>
      <c r="B125" s="194"/>
      <c r="C125" s="109"/>
      <c r="D125" s="276"/>
      <c r="E125" s="277"/>
      <c r="F125" s="278"/>
      <c r="G125" s="278"/>
      <c r="H125" s="172"/>
      <c r="I125" s="88">
        <f t="shared" si="11"/>
        <v>0</v>
      </c>
      <c r="J125" s="163">
        <f t="shared" si="7"/>
        <v>0</v>
      </c>
      <c r="K125" s="155">
        <f t="shared" si="8"/>
        <v>0</v>
      </c>
      <c r="L125" s="155">
        <f>IF(J125=1,SUM($J$6:J125),0)</f>
        <v>0</v>
      </c>
      <c r="M125" s="155">
        <f>IF(K125=1,SUM($K$6:K125),0)</f>
        <v>0</v>
      </c>
      <c r="N125" s="165">
        <f t="shared" si="9"/>
        <v>0</v>
      </c>
      <c r="O125" s="155">
        <f t="shared" si="10"/>
        <v>0</v>
      </c>
      <c r="P125" s="155">
        <f>IF(O125=1,SUM($O$6:O125),0)</f>
        <v>0</v>
      </c>
    </row>
    <row r="126" spans="1:16" ht="15" customHeight="1">
      <c r="A126" s="15"/>
      <c r="B126" s="194" t="s">
        <v>526</v>
      </c>
      <c r="C126" s="109" t="s">
        <v>527</v>
      </c>
      <c r="D126" s="276" t="s">
        <v>48</v>
      </c>
      <c r="E126" s="277"/>
      <c r="F126" s="278"/>
      <c r="G126" s="278"/>
      <c r="H126" s="172"/>
      <c r="I126" s="88">
        <f t="shared" si="11"/>
        <v>0</v>
      </c>
      <c r="J126" s="163">
        <f t="shared" si="7"/>
        <v>0</v>
      </c>
      <c r="K126" s="155">
        <f t="shared" si="8"/>
        <v>0</v>
      </c>
      <c r="L126" s="155">
        <f>IF(J126=1,SUM($J$6:J126),0)</f>
        <v>0</v>
      </c>
      <c r="M126" s="155">
        <f>IF(K126=1,SUM($K$6:K126),0)</f>
        <v>0</v>
      </c>
      <c r="N126" s="165">
        <f t="shared" si="9"/>
        <v>0</v>
      </c>
      <c r="O126" s="155">
        <f t="shared" si="10"/>
        <v>0</v>
      </c>
      <c r="P126" s="155">
        <f>IF(O126=1,SUM($O$6:O126),0)</f>
        <v>0</v>
      </c>
    </row>
    <row r="127" spans="1:16" ht="15" customHeight="1">
      <c r="A127" s="15"/>
      <c r="B127" s="194">
        <v>1</v>
      </c>
      <c r="C127" s="109" t="s">
        <v>528</v>
      </c>
      <c r="D127" s="276" t="s">
        <v>44</v>
      </c>
      <c r="E127" s="277" t="s">
        <v>525</v>
      </c>
      <c r="F127" s="278">
        <v>126104830</v>
      </c>
      <c r="G127" s="278">
        <v>181123500</v>
      </c>
      <c r="H127" s="172"/>
      <c r="I127" s="88">
        <f t="shared" si="11"/>
        <v>181123500</v>
      </c>
      <c r="J127" s="163">
        <f t="shared" si="7"/>
        <v>1</v>
      </c>
      <c r="K127" s="155">
        <f t="shared" si="8"/>
        <v>0</v>
      </c>
      <c r="L127" s="155">
        <f>IF(J127=1,SUM($J$6:J127),0)</f>
        <v>87</v>
      </c>
      <c r="M127" s="155">
        <f>IF(K127=1,SUM($K$6:K127),0)</f>
        <v>0</v>
      </c>
      <c r="N127" s="165">
        <f t="shared" si="9"/>
        <v>87</v>
      </c>
      <c r="O127" s="155">
        <f t="shared" si="10"/>
        <v>0</v>
      </c>
      <c r="P127" s="155">
        <f>IF(O127=1,SUM($O$6:O127),0)</f>
        <v>0</v>
      </c>
    </row>
    <row r="128" spans="1:16" ht="15" customHeight="1">
      <c r="A128" s="15"/>
      <c r="B128" s="194">
        <v>2</v>
      </c>
      <c r="C128" s="109" t="s">
        <v>529</v>
      </c>
      <c r="D128" s="276" t="s">
        <v>44</v>
      </c>
      <c r="E128" s="277" t="s">
        <v>525</v>
      </c>
      <c r="F128" s="278">
        <v>191704830</v>
      </c>
      <c r="G128" s="278">
        <v>265523500</v>
      </c>
      <c r="H128" s="172"/>
      <c r="I128" s="88">
        <f t="shared" si="11"/>
        <v>265523500</v>
      </c>
      <c r="J128" s="163">
        <f t="shared" si="7"/>
        <v>1</v>
      </c>
      <c r="K128" s="155">
        <f t="shared" si="8"/>
        <v>0</v>
      </c>
      <c r="L128" s="155">
        <f>IF(J128=1,SUM($J$6:J128),0)</f>
        <v>88</v>
      </c>
      <c r="M128" s="155">
        <f>IF(K128=1,SUM($K$6:K128),0)</f>
        <v>0</v>
      </c>
      <c r="N128" s="165">
        <f t="shared" si="9"/>
        <v>88</v>
      </c>
      <c r="O128" s="155">
        <f t="shared" si="10"/>
        <v>0</v>
      </c>
      <c r="P128" s="155">
        <f>IF(O128=1,SUM($O$6:O128),0)</f>
        <v>0</v>
      </c>
    </row>
    <row r="129" spans="1:17" ht="15" customHeight="1">
      <c r="A129" s="15"/>
      <c r="B129" s="194">
        <v>3</v>
      </c>
      <c r="C129" s="109" t="s">
        <v>1143</v>
      </c>
      <c r="D129" s="276" t="s">
        <v>45</v>
      </c>
      <c r="E129" s="277" t="s">
        <v>525</v>
      </c>
      <c r="F129" s="278">
        <v>79200000</v>
      </c>
      <c r="G129" s="278">
        <v>79200000</v>
      </c>
      <c r="H129" s="172"/>
      <c r="I129" s="88">
        <f t="shared" si="11"/>
        <v>79200000</v>
      </c>
      <c r="J129" s="163">
        <f t="shared" si="7"/>
        <v>0</v>
      </c>
      <c r="K129" s="155">
        <f t="shared" si="8"/>
        <v>1</v>
      </c>
      <c r="L129" s="155">
        <f>IF(J129=1,SUM($J$6:J129),0)</f>
        <v>0</v>
      </c>
      <c r="M129" s="155">
        <f>IF(K129=1,SUM($K$6:K129),0)</f>
        <v>201227068.79893059</v>
      </c>
      <c r="N129" s="165">
        <f t="shared" si="9"/>
        <v>201227068.79893059</v>
      </c>
      <c r="O129" s="155">
        <f t="shared" si="10"/>
        <v>0</v>
      </c>
      <c r="P129" s="155">
        <f>IF(O129=1,SUM($O$6:O129),0)</f>
        <v>0</v>
      </c>
    </row>
    <row r="130" spans="1:17" ht="15" customHeight="1">
      <c r="A130" s="15"/>
      <c r="B130" s="194">
        <v>4</v>
      </c>
      <c r="C130" s="109" t="s">
        <v>1144</v>
      </c>
      <c r="D130" s="276" t="s">
        <v>45</v>
      </c>
      <c r="E130" s="277" t="s">
        <v>14</v>
      </c>
      <c r="F130" s="278">
        <v>5975000</v>
      </c>
      <c r="G130" s="278">
        <v>5975000</v>
      </c>
      <c r="H130" s="172"/>
      <c r="I130" s="88">
        <f t="shared" si="11"/>
        <v>5975000</v>
      </c>
      <c r="J130" s="163">
        <f t="shared" si="7"/>
        <v>0</v>
      </c>
      <c r="K130" s="155">
        <f t="shared" si="8"/>
        <v>1</v>
      </c>
      <c r="L130" s="155">
        <f>IF(J130=1,SUM($J$6:J130),0)</f>
        <v>0</v>
      </c>
      <c r="M130" s="155">
        <f>IF(K130=1,SUM($K$6:K130),0)</f>
        <v>201227069.79893059</v>
      </c>
      <c r="N130" s="165">
        <f t="shared" si="9"/>
        <v>201227069.79893059</v>
      </c>
      <c r="O130" s="155">
        <f t="shared" si="10"/>
        <v>0</v>
      </c>
      <c r="P130" s="155">
        <f>IF(O130=1,SUM($O$6:O130),0)</f>
        <v>0</v>
      </c>
    </row>
    <row r="131" spans="1:17" ht="15" customHeight="1">
      <c r="A131" s="15"/>
      <c r="B131" s="194">
        <v>5</v>
      </c>
      <c r="C131" s="109" t="s">
        <v>1145</v>
      </c>
      <c r="D131" s="276" t="s">
        <v>45</v>
      </c>
      <c r="E131" s="277" t="s">
        <v>24</v>
      </c>
      <c r="F131" s="278">
        <v>12500000</v>
      </c>
      <c r="G131" s="278">
        <v>12500000</v>
      </c>
      <c r="H131" s="172"/>
      <c r="I131" s="88">
        <f t="shared" si="11"/>
        <v>12500000</v>
      </c>
      <c r="J131" s="163">
        <f t="shared" si="7"/>
        <v>0</v>
      </c>
      <c r="K131" s="155">
        <f t="shared" si="8"/>
        <v>1</v>
      </c>
      <c r="L131" s="155">
        <f>IF(J131=1,SUM($J$6:J131),0)</f>
        <v>0</v>
      </c>
      <c r="M131" s="155">
        <f>IF(K131=1,SUM($K$6:K131),0)</f>
        <v>201227070.79893059</v>
      </c>
      <c r="N131" s="165">
        <f t="shared" si="9"/>
        <v>201227070.79893059</v>
      </c>
      <c r="O131" s="155">
        <f t="shared" si="10"/>
        <v>0</v>
      </c>
      <c r="P131" s="155">
        <f>IF(O131=1,SUM($O$6:O131),0)</f>
        <v>0</v>
      </c>
    </row>
    <row r="132" spans="1:17" ht="15" customHeight="1">
      <c r="A132" s="15"/>
      <c r="B132" s="194"/>
      <c r="C132" s="109"/>
      <c r="D132" s="276" t="s">
        <v>48</v>
      </c>
      <c r="E132" s="277"/>
      <c r="F132" s="278"/>
      <c r="G132" s="278"/>
      <c r="H132" s="172"/>
      <c r="I132" s="88">
        <f t="shared" si="11"/>
        <v>0</v>
      </c>
      <c r="J132" s="163">
        <f t="shared" si="7"/>
        <v>0</v>
      </c>
      <c r="K132" s="155">
        <f t="shared" si="8"/>
        <v>0</v>
      </c>
      <c r="L132" s="155">
        <f>IF(J132=1,SUM($J$6:J132),0)</f>
        <v>0</v>
      </c>
      <c r="M132" s="155">
        <f>IF(K132=1,SUM($K$6:K132),0)</f>
        <v>0</v>
      </c>
      <c r="N132" s="165">
        <f t="shared" si="9"/>
        <v>0</v>
      </c>
      <c r="O132" s="155">
        <f t="shared" si="10"/>
        <v>0</v>
      </c>
      <c r="P132" s="155">
        <f>IF(O132=1,SUM($O$6:O132),0)</f>
        <v>0</v>
      </c>
    </row>
    <row r="133" spans="1:17" ht="15" customHeight="1">
      <c r="A133" s="15"/>
      <c r="B133" s="194" t="s">
        <v>530</v>
      </c>
      <c r="C133" s="109" t="s">
        <v>531</v>
      </c>
      <c r="D133" s="276" t="s">
        <v>48</v>
      </c>
      <c r="E133" s="277"/>
      <c r="F133" s="278"/>
      <c r="G133" s="278"/>
      <c r="H133" s="172"/>
      <c r="I133" s="88">
        <f t="shared" si="11"/>
        <v>0</v>
      </c>
      <c r="J133" s="163">
        <f t="shared" si="7"/>
        <v>0</v>
      </c>
      <c r="K133" s="155">
        <f t="shared" si="8"/>
        <v>0</v>
      </c>
      <c r="L133" s="155">
        <f>IF(J133=1,SUM($J$6:J133),0)</f>
        <v>0</v>
      </c>
      <c r="M133" s="155">
        <f>IF(K133=1,SUM($K$6:K133),0)</f>
        <v>0</v>
      </c>
      <c r="N133" s="165">
        <f t="shared" si="9"/>
        <v>0</v>
      </c>
      <c r="O133" s="155">
        <f t="shared" si="10"/>
        <v>0</v>
      </c>
      <c r="P133" s="155">
        <f>IF(O133=1,SUM($O$6:O133),0)</f>
        <v>0</v>
      </c>
    </row>
    <row r="134" spans="1:17" ht="15" customHeight="1">
      <c r="A134" s="15"/>
      <c r="B134" s="194">
        <v>1</v>
      </c>
      <c r="C134" s="109" t="s">
        <v>532</v>
      </c>
      <c r="D134" s="276" t="s">
        <v>44</v>
      </c>
      <c r="E134" s="277" t="s">
        <v>8</v>
      </c>
      <c r="F134" s="278">
        <v>24998100</v>
      </c>
      <c r="G134" s="278">
        <v>27845400</v>
      </c>
      <c r="H134" s="172"/>
      <c r="I134" s="88">
        <f t="shared" si="11"/>
        <v>27845400</v>
      </c>
      <c r="J134" s="163">
        <f t="shared" si="7"/>
        <v>1</v>
      </c>
      <c r="K134" s="155">
        <f t="shared" si="8"/>
        <v>0</v>
      </c>
      <c r="L134" s="155">
        <f>IF(J134=1,SUM($J$6:J134),0)</f>
        <v>89</v>
      </c>
      <c r="M134" s="155">
        <f>IF(K134=1,SUM($K$6:K134),0)</f>
        <v>0</v>
      </c>
      <c r="N134" s="165">
        <f t="shared" si="9"/>
        <v>89</v>
      </c>
      <c r="O134" s="155">
        <f t="shared" si="10"/>
        <v>0</v>
      </c>
      <c r="P134" s="155">
        <f>IF(O134=1,SUM($O$6:O134),0)</f>
        <v>0</v>
      </c>
    </row>
    <row r="135" spans="1:17" ht="15" customHeight="1">
      <c r="A135" s="15"/>
      <c r="B135" s="194">
        <v>2</v>
      </c>
      <c r="C135" s="109" t="s">
        <v>1146</v>
      </c>
      <c r="D135" s="276" t="s">
        <v>44</v>
      </c>
      <c r="E135" s="277" t="s">
        <v>8</v>
      </c>
      <c r="F135" s="278">
        <v>26746100</v>
      </c>
      <c r="G135" s="278">
        <v>42757200</v>
      </c>
      <c r="H135" s="172"/>
      <c r="I135" s="88">
        <f t="shared" si="11"/>
        <v>42757200</v>
      </c>
      <c r="J135" s="163">
        <f t="shared" si="7"/>
        <v>1</v>
      </c>
      <c r="K135" s="155">
        <f t="shared" si="8"/>
        <v>0</v>
      </c>
      <c r="L135" s="155">
        <f>IF(J135=1,SUM($J$6:J135),0)</f>
        <v>90</v>
      </c>
      <c r="M135" s="155">
        <f>IF(K135=1,SUM($K$6:K135),0)</f>
        <v>0</v>
      </c>
      <c r="N135" s="165">
        <f t="shared" si="9"/>
        <v>90</v>
      </c>
      <c r="O135" s="155">
        <f t="shared" si="10"/>
        <v>0</v>
      </c>
      <c r="P135" s="155">
        <f>IF(O135=1,SUM($O$6:O135),0)</f>
        <v>0</v>
      </c>
    </row>
    <row r="136" spans="1:17" ht="15" customHeight="1">
      <c r="A136" s="15"/>
      <c r="B136" s="194">
        <v>3</v>
      </c>
      <c r="C136" s="109" t="s">
        <v>1147</v>
      </c>
      <c r="D136" s="276" t="s">
        <v>44</v>
      </c>
      <c r="E136" s="277" t="s">
        <v>8</v>
      </c>
      <c r="F136" s="278">
        <v>38097500</v>
      </c>
      <c r="G136" s="278">
        <v>56838600</v>
      </c>
      <c r="H136" s="171"/>
      <c r="I136" s="88">
        <f t="shared" si="11"/>
        <v>56838600</v>
      </c>
      <c r="J136" s="163">
        <f t="shared" si="7"/>
        <v>1</v>
      </c>
      <c r="K136" s="155">
        <f t="shared" si="8"/>
        <v>0</v>
      </c>
      <c r="L136" s="155">
        <f>IF(J136=1,SUM($J$6:J136),0)</f>
        <v>91</v>
      </c>
      <c r="M136" s="155">
        <f>IF(K136=1,SUM($K$6:K136),0)</f>
        <v>0</v>
      </c>
      <c r="N136" s="165">
        <f t="shared" si="9"/>
        <v>91</v>
      </c>
      <c r="O136" s="155">
        <f t="shared" si="10"/>
        <v>0</v>
      </c>
      <c r="P136" s="155">
        <f>IF(O136=1,SUM($O$6:O136),0)</f>
        <v>0</v>
      </c>
    </row>
    <row r="137" spans="1:17" ht="15" customHeight="1">
      <c r="A137" s="17"/>
      <c r="B137" s="194">
        <v>4</v>
      </c>
      <c r="C137" s="109" t="s">
        <v>1148</v>
      </c>
      <c r="D137" s="276" t="s">
        <v>44</v>
      </c>
      <c r="E137" s="277" t="s">
        <v>8</v>
      </c>
      <c r="F137" s="278">
        <v>46697500</v>
      </c>
      <c r="G137" s="278">
        <v>77674900</v>
      </c>
      <c r="H137" s="171"/>
      <c r="I137" s="88">
        <f t="shared" si="11"/>
        <v>77674900</v>
      </c>
      <c r="J137" s="163">
        <f t="shared" ref="J137:J200" si="12">IF(D137="MDU-KD",1,0)</f>
        <v>1</v>
      </c>
      <c r="K137" s="155">
        <f t="shared" ref="K137:K200" si="13">IF(D137="HDW",1,0)</f>
        <v>0</v>
      </c>
      <c r="L137" s="155">
        <f>IF(J137=1,SUM($J$6:J137),0)</f>
        <v>92</v>
      </c>
      <c r="M137" s="155">
        <f>IF(K137=1,SUM($K$6:K137),0)</f>
        <v>0</v>
      </c>
      <c r="N137" s="165">
        <f t="shared" ref="N137:N200" si="14">IF(L137=0,M137,L137)</f>
        <v>92</v>
      </c>
      <c r="O137" s="155">
        <f t="shared" ref="O137:O200" si="15">IF(E137=0,0,IF(LEFT(C137,11)="Tiang Beton",1,0))</f>
        <v>0</v>
      </c>
      <c r="P137" s="155">
        <f>IF(O137=1,SUM($O$6:O137),0)</f>
        <v>0</v>
      </c>
    </row>
    <row r="138" spans="1:17" ht="15" customHeight="1">
      <c r="A138" s="18"/>
      <c r="B138" s="194">
        <v>5</v>
      </c>
      <c r="C138" s="109" t="s">
        <v>1149</v>
      </c>
      <c r="D138" s="276" t="s">
        <v>44</v>
      </c>
      <c r="E138" s="277" t="s">
        <v>8</v>
      </c>
      <c r="F138" s="278">
        <v>21530100</v>
      </c>
      <c r="G138" s="278">
        <v>21530100</v>
      </c>
      <c r="H138" s="171"/>
      <c r="I138" s="88">
        <f t="shared" si="11"/>
        <v>21530100</v>
      </c>
      <c r="J138" s="163">
        <f t="shared" si="12"/>
        <v>1</v>
      </c>
      <c r="K138" s="155">
        <f t="shared" si="13"/>
        <v>0</v>
      </c>
      <c r="L138" s="155">
        <f>IF(J138=1,SUM($J$6:J138),0)</f>
        <v>93</v>
      </c>
      <c r="M138" s="155">
        <f>IF(K138=1,SUM($K$6:K138),0)</f>
        <v>0</v>
      </c>
      <c r="N138" s="165">
        <f t="shared" si="14"/>
        <v>93</v>
      </c>
      <c r="O138" s="155">
        <f t="shared" si="15"/>
        <v>0</v>
      </c>
      <c r="P138" s="155">
        <f>IF(O138=1,SUM($O$6:O138),0)</f>
        <v>0</v>
      </c>
      <c r="Q138" s="166"/>
    </row>
    <row r="139" spans="1:17" ht="15" customHeight="1">
      <c r="A139" s="18"/>
      <c r="B139" s="194">
        <v>6</v>
      </c>
      <c r="C139" s="109" t="s">
        <v>1150</v>
      </c>
      <c r="D139" s="276" t="s">
        <v>44</v>
      </c>
      <c r="E139" s="277" t="s">
        <v>8</v>
      </c>
      <c r="F139" s="278">
        <v>31630800</v>
      </c>
      <c r="G139" s="278">
        <v>31630800</v>
      </c>
      <c r="H139" s="171"/>
      <c r="I139" s="88">
        <f t="shared" si="11"/>
        <v>31630800</v>
      </c>
      <c r="J139" s="163">
        <f t="shared" si="12"/>
        <v>1</v>
      </c>
      <c r="K139" s="155">
        <f t="shared" si="13"/>
        <v>0</v>
      </c>
      <c r="L139" s="155">
        <f>IF(J139=1,SUM($J$6:J139),0)</f>
        <v>94</v>
      </c>
      <c r="M139" s="155">
        <f>IF(K139=1,SUM($K$6:K139),0)</f>
        <v>0</v>
      </c>
      <c r="N139" s="165">
        <f t="shared" si="14"/>
        <v>94</v>
      </c>
      <c r="O139" s="155">
        <f t="shared" si="15"/>
        <v>0</v>
      </c>
      <c r="P139" s="155">
        <f>IF(O139=1,SUM($O$6:O139),0)</f>
        <v>0</v>
      </c>
      <c r="Q139" s="166"/>
    </row>
    <row r="140" spans="1:17" ht="15" customHeight="1">
      <c r="A140" s="18"/>
      <c r="B140" s="194">
        <v>7</v>
      </c>
      <c r="C140" s="109" t="s">
        <v>1151</v>
      </c>
      <c r="D140" s="276" t="s">
        <v>44</v>
      </c>
      <c r="E140" s="277" t="s">
        <v>8</v>
      </c>
      <c r="F140" s="278">
        <v>32680800</v>
      </c>
      <c r="G140" s="278">
        <v>32680800</v>
      </c>
      <c r="H140" s="171"/>
      <c r="I140" s="88">
        <f t="shared" si="11"/>
        <v>32680800</v>
      </c>
      <c r="J140" s="163">
        <f t="shared" si="12"/>
        <v>1</v>
      </c>
      <c r="K140" s="155">
        <f t="shared" si="13"/>
        <v>0</v>
      </c>
      <c r="L140" s="155">
        <f>IF(J140=1,SUM($J$6:J140),0)</f>
        <v>95</v>
      </c>
      <c r="M140" s="155">
        <f>IF(K140=1,SUM($K$6:K140),0)</f>
        <v>0</v>
      </c>
      <c r="N140" s="165">
        <f t="shared" si="14"/>
        <v>95</v>
      </c>
      <c r="O140" s="155">
        <f t="shared" si="15"/>
        <v>0</v>
      </c>
      <c r="P140" s="155">
        <f>IF(O140=1,SUM($O$6:O140),0)</f>
        <v>0</v>
      </c>
      <c r="Q140" s="166"/>
    </row>
    <row r="141" spans="1:17" ht="15" customHeight="1">
      <c r="A141" s="18"/>
      <c r="B141" s="194">
        <v>8</v>
      </c>
      <c r="C141" s="109" t="s">
        <v>1152</v>
      </c>
      <c r="D141" s="276" t="s">
        <v>44</v>
      </c>
      <c r="E141" s="277" t="s">
        <v>8</v>
      </c>
      <c r="F141" s="278">
        <v>37313100</v>
      </c>
      <c r="G141" s="278">
        <v>37313100</v>
      </c>
      <c r="H141" s="171"/>
      <c r="I141" s="88">
        <f t="shared" si="11"/>
        <v>37313100</v>
      </c>
      <c r="J141" s="163">
        <f t="shared" si="12"/>
        <v>1</v>
      </c>
      <c r="K141" s="155">
        <f t="shared" si="13"/>
        <v>0</v>
      </c>
      <c r="L141" s="155">
        <f>IF(J141=1,SUM($J$6:J141),0)</f>
        <v>96</v>
      </c>
      <c r="M141" s="155">
        <f>IF(K141=1,SUM($K$6:K141),0)</f>
        <v>0</v>
      </c>
      <c r="N141" s="165">
        <f t="shared" si="14"/>
        <v>96</v>
      </c>
      <c r="O141" s="155">
        <f t="shared" si="15"/>
        <v>0</v>
      </c>
      <c r="P141" s="155">
        <f>IF(O141=1,SUM($O$6:O141),0)</f>
        <v>0</v>
      </c>
      <c r="Q141" s="166"/>
    </row>
    <row r="142" spans="1:17" ht="15" customHeight="1">
      <c r="A142" s="17"/>
      <c r="B142" s="194">
        <v>9</v>
      </c>
      <c r="C142" s="109" t="s">
        <v>1458</v>
      </c>
      <c r="D142" s="276" t="s">
        <v>44</v>
      </c>
      <c r="E142" s="277" t="s">
        <v>8</v>
      </c>
      <c r="F142" s="278">
        <v>63057400</v>
      </c>
      <c r="G142" s="278">
        <v>63057400</v>
      </c>
      <c r="H142" s="171"/>
      <c r="I142" s="88">
        <f t="shared" si="11"/>
        <v>63057400</v>
      </c>
      <c r="J142" s="163">
        <f t="shared" si="12"/>
        <v>1</v>
      </c>
      <c r="K142" s="155">
        <f t="shared" si="13"/>
        <v>0</v>
      </c>
      <c r="L142" s="155">
        <f>IF(J142=1,SUM($J$6:J142),0)</f>
        <v>97</v>
      </c>
      <c r="M142" s="155">
        <f>IF(K142=1,SUM($K$6:K142),0)</f>
        <v>0</v>
      </c>
      <c r="N142" s="165">
        <f t="shared" si="14"/>
        <v>97</v>
      </c>
      <c r="O142" s="155">
        <f t="shared" si="15"/>
        <v>0</v>
      </c>
      <c r="P142" s="155">
        <f>IF(O142=1,SUM($O$6:O142),0)</f>
        <v>0</v>
      </c>
    </row>
    <row r="143" spans="1:17" ht="15" customHeight="1">
      <c r="A143" s="17"/>
      <c r="B143" s="194">
        <v>10</v>
      </c>
      <c r="C143" s="109" t="s">
        <v>1560</v>
      </c>
      <c r="D143" s="276" t="s">
        <v>44</v>
      </c>
      <c r="E143" s="277" t="s">
        <v>8</v>
      </c>
      <c r="F143" s="278">
        <v>87094400</v>
      </c>
      <c r="G143" s="278">
        <v>97014452.160000011</v>
      </c>
      <c r="H143" s="171"/>
      <c r="I143" s="88">
        <f t="shared" si="11"/>
        <v>97014452.160000011</v>
      </c>
      <c r="J143" s="163">
        <f t="shared" si="12"/>
        <v>1</v>
      </c>
      <c r="K143" s="155">
        <f t="shared" si="13"/>
        <v>0</v>
      </c>
      <c r="L143" s="155">
        <f>IF(J143=1,SUM($J$6:J143),0)</f>
        <v>98</v>
      </c>
      <c r="M143" s="155">
        <f>IF(K143=1,SUM($K$6:K143),0)</f>
        <v>0</v>
      </c>
      <c r="N143" s="165">
        <f t="shared" si="14"/>
        <v>98</v>
      </c>
      <c r="O143" s="155">
        <f t="shared" si="15"/>
        <v>0</v>
      </c>
      <c r="P143" s="155">
        <f>IF(O143=1,SUM($O$6:O143),0)</f>
        <v>0</v>
      </c>
    </row>
    <row r="144" spans="1:17" ht="15" customHeight="1">
      <c r="A144" s="17"/>
      <c r="B144" s="194">
        <v>11</v>
      </c>
      <c r="C144" s="109" t="s">
        <v>1043</v>
      </c>
      <c r="D144" s="276" t="s">
        <v>44</v>
      </c>
      <c r="E144" s="277" t="s">
        <v>8</v>
      </c>
      <c r="F144" s="278">
        <v>10270090</v>
      </c>
      <c r="G144" s="278">
        <v>11439900</v>
      </c>
      <c r="H144" s="171"/>
      <c r="I144" s="88">
        <f t="shared" si="11"/>
        <v>11439900</v>
      </c>
      <c r="J144" s="163">
        <f t="shared" si="12"/>
        <v>1</v>
      </c>
      <c r="K144" s="155">
        <f t="shared" si="13"/>
        <v>0</v>
      </c>
      <c r="L144" s="155">
        <f>IF(J144=1,SUM($J$6:J144),0)</f>
        <v>99</v>
      </c>
      <c r="M144" s="155">
        <f>IF(K144=1,SUM($K$6:K144),0)</f>
        <v>0</v>
      </c>
      <c r="N144" s="165">
        <f t="shared" si="14"/>
        <v>99</v>
      </c>
      <c r="O144" s="155">
        <f t="shared" si="15"/>
        <v>0</v>
      </c>
      <c r="P144" s="155">
        <f>IF(O144=1,SUM($O$6:O144),0)</f>
        <v>0</v>
      </c>
    </row>
    <row r="145" spans="1:16" ht="15" customHeight="1">
      <c r="A145" s="17"/>
      <c r="B145" s="194">
        <v>12</v>
      </c>
      <c r="C145" s="109" t="s">
        <v>1044</v>
      </c>
      <c r="D145" s="276" t="s">
        <v>44</v>
      </c>
      <c r="E145" s="277" t="s">
        <v>8</v>
      </c>
      <c r="F145" s="278">
        <v>8972560</v>
      </c>
      <c r="G145" s="278">
        <v>9994500</v>
      </c>
      <c r="H145" s="171"/>
      <c r="I145" s="88">
        <f t="shared" si="11"/>
        <v>9994500</v>
      </c>
      <c r="J145" s="163">
        <f t="shared" si="12"/>
        <v>1</v>
      </c>
      <c r="K145" s="155">
        <f t="shared" si="13"/>
        <v>0</v>
      </c>
      <c r="L145" s="155">
        <f>IF(J145=1,SUM($J$6:J145),0)</f>
        <v>100</v>
      </c>
      <c r="M145" s="155">
        <f>IF(K145=1,SUM($K$6:K145),0)</f>
        <v>0</v>
      </c>
      <c r="N145" s="165">
        <f t="shared" si="14"/>
        <v>100</v>
      </c>
      <c r="O145" s="155">
        <f t="shared" si="15"/>
        <v>0</v>
      </c>
      <c r="P145" s="155">
        <f>IF(O145=1,SUM($O$6:O145),0)</f>
        <v>0</v>
      </c>
    </row>
    <row r="146" spans="1:16" ht="15" customHeight="1">
      <c r="A146" s="17"/>
      <c r="B146" s="194">
        <v>13</v>
      </c>
      <c r="C146" s="109" t="s">
        <v>1045</v>
      </c>
      <c r="D146" s="276" t="s">
        <v>44</v>
      </c>
      <c r="E146" s="277" t="s">
        <v>8</v>
      </c>
      <c r="F146" s="278">
        <v>10973865</v>
      </c>
      <c r="G146" s="278">
        <v>12223800</v>
      </c>
      <c r="H146" s="171"/>
      <c r="I146" s="88">
        <f t="shared" si="11"/>
        <v>12223800</v>
      </c>
      <c r="J146" s="163">
        <f t="shared" si="12"/>
        <v>1</v>
      </c>
      <c r="K146" s="155">
        <f t="shared" si="13"/>
        <v>0</v>
      </c>
      <c r="L146" s="155">
        <f>IF(J146=1,SUM($J$6:J146),0)</f>
        <v>101</v>
      </c>
      <c r="M146" s="155">
        <f>IF(K146=1,SUM($K$6:K146),0)</f>
        <v>0</v>
      </c>
      <c r="N146" s="165">
        <f t="shared" si="14"/>
        <v>101</v>
      </c>
      <c r="O146" s="155">
        <f t="shared" si="15"/>
        <v>0</v>
      </c>
      <c r="P146" s="155">
        <f>IF(O146=1,SUM($O$6:O146),0)</f>
        <v>0</v>
      </c>
    </row>
    <row r="147" spans="1:16" ht="15" customHeight="1">
      <c r="A147" s="17"/>
      <c r="B147" s="194">
        <v>14</v>
      </c>
      <c r="C147" s="109" t="s">
        <v>1046</v>
      </c>
      <c r="D147" s="276" t="s">
        <v>44</v>
      </c>
      <c r="E147" s="277" t="s">
        <v>8</v>
      </c>
      <c r="F147" s="278">
        <v>12622540</v>
      </c>
      <c r="G147" s="278">
        <v>14060200</v>
      </c>
      <c r="H147" s="171"/>
      <c r="I147" s="88">
        <f t="shared" si="11"/>
        <v>14060200</v>
      </c>
      <c r="J147" s="163">
        <f t="shared" si="12"/>
        <v>1</v>
      </c>
      <c r="K147" s="155">
        <f t="shared" si="13"/>
        <v>0</v>
      </c>
      <c r="L147" s="155">
        <f>IF(J147=1,SUM($J$6:J147),0)</f>
        <v>102</v>
      </c>
      <c r="M147" s="155">
        <f>IF(K147=1,SUM($K$6:K147),0)</f>
        <v>0</v>
      </c>
      <c r="N147" s="165">
        <f t="shared" si="14"/>
        <v>102</v>
      </c>
      <c r="O147" s="155">
        <f t="shared" si="15"/>
        <v>0</v>
      </c>
      <c r="P147" s="155">
        <f>IF(O147=1,SUM($O$6:O147),0)</f>
        <v>0</v>
      </c>
    </row>
    <row r="148" spans="1:16" ht="15" customHeight="1">
      <c r="A148" s="17"/>
      <c r="B148" s="194">
        <v>15</v>
      </c>
      <c r="C148" s="195" t="s">
        <v>1561</v>
      </c>
      <c r="D148" s="276" t="s">
        <v>44</v>
      </c>
      <c r="E148" s="277" t="s">
        <v>14</v>
      </c>
      <c r="F148" s="278">
        <v>15724250</v>
      </c>
      <c r="G148" s="278">
        <v>16589083.749999998</v>
      </c>
      <c r="H148" s="171"/>
      <c r="I148" s="88">
        <f t="shared" si="11"/>
        <v>16589083.749999998</v>
      </c>
      <c r="J148" s="163">
        <f t="shared" si="12"/>
        <v>1</v>
      </c>
      <c r="K148" s="155">
        <f t="shared" si="13"/>
        <v>0</v>
      </c>
      <c r="L148" s="155">
        <f>IF(J148=1,SUM($J$6:J148),0)</f>
        <v>103</v>
      </c>
      <c r="M148" s="155">
        <f>IF(K148=1,SUM($K$6:K148),0)</f>
        <v>0</v>
      </c>
      <c r="N148" s="165">
        <f t="shared" si="14"/>
        <v>103</v>
      </c>
      <c r="O148" s="155">
        <f t="shared" si="15"/>
        <v>0</v>
      </c>
      <c r="P148" s="155">
        <f>IF(O148=1,SUM($O$6:O148),0)</f>
        <v>0</v>
      </c>
    </row>
    <row r="149" spans="1:16" ht="15" customHeight="1">
      <c r="A149" s="17"/>
      <c r="B149" s="194"/>
      <c r="C149" s="195"/>
      <c r="D149" s="276"/>
      <c r="E149" s="277"/>
      <c r="F149" s="278"/>
      <c r="G149" s="278"/>
      <c r="H149" s="171"/>
      <c r="I149" s="88">
        <f t="shared" si="11"/>
        <v>0</v>
      </c>
      <c r="J149" s="163">
        <f t="shared" si="12"/>
        <v>0</v>
      </c>
      <c r="K149" s="155">
        <f t="shared" si="13"/>
        <v>0</v>
      </c>
      <c r="L149" s="155">
        <f>IF(J149=1,SUM($J$6:J149),0)</f>
        <v>0</v>
      </c>
      <c r="M149" s="155">
        <f>IF(K149=1,SUM($K$6:K149),0)</f>
        <v>0</v>
      </c>
      <c r="N149" s="165">
        <f t="shared" si="14"/>
        <v>0</v>
      </c>
      <c r="O149" s="155">
        <f t="shared" si="15"/>
        <v>0</v>
      </c>
      <c r="P149" s="155">
        <f>IF(O149=1,SUM($O$6:O149),0)</f>
        <v>0</v>
      </c>
    </row>
    <row r="150" spans="1:16" ht="15" customHeight="1">
      <c r="A150" s="17"/>
      <c r="B150" s="194" t="s">
        <v>533</v>
      </c>
      <c r="C150" s="109" t="s">
        <v>534</v>
      </c>
      <c r="D150" s="276" t="s">
        <v>48</v>
      </c>
      <c r="E150" s="277"/>
      <c r="F150" s="278"/>
      <c r="G150" s="278"/>
      <c r="H150" s="171"/>
      <c r="I150" s="88">
        <f t="shared" si="11"/>
        <v>0</v>
      </c>
      <c r="J150" s="163">
        <f t="shared" si="12"/>
        <v>0</v>
      </c>
      <c r="K150" s="155">
        <f t="shared" si="13"/>
        <v>0</v>
      </c>
      <c r="L150" s="155">
        <f>IF(J150=1,SUM($J$6:J150),0)</f>
        <v>0</v>
      </c>
      <c r="M150" s="155">
        <f>IF(K150=1,SUM($K$6:K150),0)</f>
        <v>0</v>
      </c>
      <c r="N150" s="165">
        <f t="shared" si="14"/>
        <v>0</v>
      </c>
      <c r="O150" s="155">
        <f t="shared" si="15"/>
        <v>0</v>
      </c>
      <c r="P150" s="155">
        <f>IF(O150=1,SUM($O$6:O150),0)</f>
        <v>0</v>
      </c>
    </row>
    <row r="151" spans="1:16" ht="15" customHeight="1">
      <c r="A151" s="17"/>
      <c r="B151" s="194">
        <v>1</v>
      </c>
      <c r="C151" s="109" t="s">
        <v>535</v>
      </c>
      <c r="D151" s="276" t="s">
        <v>44</v>
      </c>
      <c r="E151" s="277" t="s">
        <v>8</v>
      </c>
      <c r="F151" s="278">
        <v>848250</v>
      </c>
      <c r="G151" s="278">
        <v>848250</v>
      </c>
      <c r="H151" s="171"/>
      <c r="I151" s="88">
        <f t="shared" si="11"/>
        <v>848250</v>
      </c>
      <c r="J151" s="163">
        <f t="shared" si="12"/>
        <v>1</v>
      </c>
      <c r="K151" s="155">
        <f t="shared" si="13"/>
        <v>0</v>
      </c>
      <c r="L151" s="155">
        <f>IF(J151=1,SUM($J$6:J151),0)</f>
        <v>104</v>
      </c>
      <c r="M151" s="155">
        <f>IF(K151=1,SUM($K$6:K151),0)</f>
        <v>0</v>
      </c>
      <c r="N151" s="165">
        <f t="shared" si="14"/>
        <v>104</v>
      </c>
      <c r="O151" s="155">
        <f t="shared" si="15"/>
        <v>0</v>
      </c>
      <c r="P151" s="155">
        <f>IF(O151=1,SUM($O$6:O151),0)</f>
        <v>0</v>
      </c>
    </row>
    <row r="152" spans="1:16" ht="15" customHeight="1">
      <c r="A152" s="15"/>
      <c r="B152" s="194">
        <v>2</v>
      </c>
      <c r="C152" s="109" t="s">
        <v>54</v>
      </c>
      <c r="D152" s="276" t="s">
        <v>45</v>
      </c>
      <c r="E152" s="277" t="s">
        <v>8</v>
      </c>
      <c r="F152" s="278">
        <v>17500</v>
      </c>
      <c r="G152" s="278">
        <v>17500</v>
      </c>
      <c r="H152" s="171"/>
      <c r="I152" s="88">
        <f t="shared" si="11"/>
        <v>17500</v>
      </c>
      <c r="J152" s="163">
        <f t="shared" si="12"/>
        <v>0</v>
      </c>
      <c r="K152" s="155">
        <f t="shared" si="13"/>
        <v>1</v>
      </c>
      <c r="L152" s="155">
        <f>IF(J152=1,SUM($J$6:J152),0)</f>
        <v>0</v>
      </c>
      <c r="M152" s="155">
        <f>IF(K152=1,SUM($K$6:K152),0)</f>
        <v>201227071.79893059</v>
      </c>
      <c r="N152" s="165">
        <f t="shared" si="14"/>
        <v>201227071.79893059</v>
      </c>
      <c r="O152" s="155">
        <f t="shared" si="15"/>
        <v>0</v>
      </c>
      <c r="P152" s="155">
        <f>IF(O152=1,SUM($O$6:O152),0)</f>
        <v>0</v>
      </c>
    </row>
    <row r="153" spans="1:16" ht="15" customHeight="1">
      <c r="A153" s="15"/>
      <c r="B153" s="194">
        <v>3</v>
      </c>
      <c r="C153" s="109" t="s">
        <v>536</v>
      </c>
      <c r="D153" s="276" t="s">
        <v>45</v>
      </c>
      <c r="E153" s="277" t="s">
        <v>8</v>
      </c>
      <c r="F153" s="278">
        <v>17500</v>
      </c>
      <c r="G153" s="278">
        <v>17500</v>
      </c>
      <c r="H153" s="171"/>
      <c r="I153" s="88">
        <f t="shared" si="11"/>
        <v>17500</v>
      </c>
      <c r="J153" s="163">
        <f t="shared" si="12"/>
        <v>0</v>
      </c>
      <c r="K153" s="155">
        <f t="shared" si="13"/>
        <v>1</v>
      </c>
      <c r="L153" s="155">
        <f>IF(J153=1,SUM($J$6:J153),0)</f>
        <v>0</v>
      </c>
      <c r="M153" s="155">
        <f>IF(K153=1,SUM($K$6:K153),0)</f>
        <v>201227072.79893059</v>
      </c>
      <c r="N153" s="165">
        <f t="shared" si="14"/>
        <v>201227072.79893059</v>
      </c>
      <c r="O153" s="155">
        <f t="shared" si="15"/>
        <v>0</v>
      </c>
      <c r="P153" s="155">
        <f>IF(O153=1,SUM($O$6:O153),0)</f>
        <v>0</v>
      </c>
    </row>
    <row r="154" spans="1:16" ht="15" customHeight="1">
      <c r="A154" s="15"/>
      <c r="B154" s="194">
        <v>4</v>
      </c>
      <c r="C154" s="109" t="s">
        <v>537</v>
      </c>
      <c r="D154" s="276" t="s">
        <v>45</v>
      </c>
      <c r="E154" s="277" t="s">
        <v>8</v>
      </c>
      <c r="F154" s="278">
        <v>17500</v>
      </c>
      <c r="G154" s="278">
        <v>17500</v>
      </c>
      <c r="H154" s="171"/>
      <c r="I154" s="88">
        <f t="shared" si="11"/>
        <v>17500</v>
      </c>
      <c r="J154" s="163">
        <f t="shared" si="12"/>
        <v>0</v>
      </c>
      <c r="K154" s="155">
        <f t="shared" si="13"/>
        <v>1</v>
      </c>
      <c r="L154" s="155">
        <f>IF(J154=1,SUM($J$6:J154),0)</f>
        <v>0</v>
      </c>
      <c r="M154" s="155">
        <f>IF(K154=1,SUM($K$6:K154),0)</f>
        <v>201227073.79893059</v>
      </c>
      <c r="N154" s="165">
        <f t="shared" si="14"/>
        <v>201227073.79893059</v>
      </c>
      <c r="O154" s="155">
        <f t="shared" si="15"/>
        <v>0</v>
      </c>
      <c r="P154" s="155">
        <f>IF(O154=1,SUM($O$6:O154),0)</f>
        <v>0</v>
      </c>
    </row>
    <row r="155" spans="1:16" ht="15" customHeight="1">
      <c r="A155" s="15"/>
      <c r="B155" s="194">
        <v>5</v>
      </c>
      <c r="C155" s="109" t="s">
        <v>55</v>
      </c>
      <c r="D155" s="276" t="s">
        <v>45</v>
      </c>
      <c r="E155" s="277" t="s">
        <v>8</v>
      </c>
      <c r="F155" s="278">
        <v>18000</v>
      </c>
      <c r="G155" s="278">
        <v>18000</v>
      </c>
      <c r="H155" s="171"/>
      <c r="I155" s="88">
        <f t="shared" si="11"/>
        <v>18000</v>
      </c>
      <c r="J155" s="163">
        <f t="shared" si="12"/>
        <v>0</v>
      </c>
      <c r="K155" s="155">
        <f t="shared" si="13"/>
        <v>1</v>
      </c>
      <c r="L155" s="155">
        <f>IF(J155=1,SUM($J$6:J155),0)</f>
        <v>0</v>
      </c>
      <c r="M155" s="155">
        <f>IF(K155=1,SUM($K$6:K155),0)</f>
        <v>201227074.79893059</v>
      </c>
      <c r="N155" s="165">
        <f t="shared" si="14"/>
        <v>201227074.79893059</v>
      </c>
      <c r="O155" s="155">
        <f t="shared" si="15"/>
        <v>0</v>
      </c>
      <c r="P155" s="155">
        <f>IF(O155=1,SUM($O$6:O155),0)</f>
        <v>0</v>
      </c>
    </row>
    <row r="156" spans="1:16" ht="15" customHeight="1">
      <c r="A156" s="15"/>
      <c r="B156" s="194">
        <v>6</v>
      </c>
      <c r="C156" s="109" t="s">
        <v>56</v>
      </c>
      <c r="D156" s="276" t="s">
        <v>45</v>
      </c>
      <c r="E156" s="277" t="s">
        <v>8</v>
      </c>
      <c r="F156" s="278">
        <v>18000</v>
      </c>
      <c r="G156" s="278">
        <v>18000</v>
      </c>
      <c r="H156" s="171"/>
      <c r="I156" s="88">
        <f t="shared" si="11"/>
        <v>18000</v>
      </c>
      <c r="J156" s="163">
        <f t="shared" si="12"/>
        <v>0</v>
      </c>
      <c r="K156" s="155">
        <f t="shared" si="13"/>
        <v>1</v>
      </c>
      <c r="L156" s="155">
        <f>IF(J156=1,SUM($J$6:J156),0)</f>
        <v>0</v>
      </c>
      <c r="M156" s="155">
        <f>IF(K156=1,SUM($K$6:K156),0)</f>
        <v>201227075.79893059</v>
      </c>
      <c r="N156" s="165">
        <f t="shared" si="14"/>
        <v>201227075.79893059</v>
      </c>
      <c r="O156" s="155">
        <f t="shared" si="15"/>
        <v>0</v>
      </c>
      <c r="P156" s="155">
        <f>IF(O156=1,SUM($O$6:O156),0)</f>
        <v>0</v>
      </c>
    </row>
    <row r="157" spans="1:16" ht="15" customHeight="1">
      <c r="A157" s="15"/>
      <c r="B157" s="194">
        <v>7</v>
      </c>
      <c r="C157" s="109" t="s">
        <v>57</v>
      </c>
      <c r="D157" s="276" t="s">
        <v>45</v>
      </c>
      <c r="E157" s="277" t="s">
        <v>8</v>
      </c>
      <c r="F157" s="278">
        <v>18000</v>
      </c>
      <c r="G157" s="278">
        <v>18000</v>
      </c>
      <c r="H157" s="171"/>
      <c r="I157" s="88">
        <f t="shared" si="11"/>
        <v>18000</v>
      </c>
      <c r="J157" s="163">
        <f t="shared" si="12"/>
        <v>0</v>
      </c>
      <c r="K157" s="155">
        <f t="shared" si="13"/>
        <v>1</v>
      </c>
      <c r="L157" s="155">
        <f>IF(J157=1,SUM($J$6:J157),0)</f>
        <v>0</v>
      </c>
      <c r="M157" s="155">
        <f>IF(K157=1,SUM($K$6:K157),0)</f>
        <v>201227076.79893059</v>
      </c>
      <c r="N157" s="165">
        <f t="shared" si="14"/>
        <v>201227076.79893059</v>
      </c>
      <c r="O157" s="155">
        <f t="shared" si="15"/>
        <v>0</v>
      </c>
      <c r="P157" s="155">
        <f>IF(O157=1,SUM($O$6:O157),0)</f>
        <v>0</v>
      </c>
    </row>
    <row r="158" spans="1:16" ht="15" customHeight="1">
      <c r="A158" s="15"/>
      <c r="B158" s="194">
        <v>8</v>
      </c>
      <c r="C158" s="109" t="s">
        <v>538</v>
      </c>
      <c r="D158" s="276" t="s">
        <v>45</v>
      </c>
      <c r="E158" s="277" t="s">
        <v>8</v>
      </c>
      <c r="F158" s="278">
        <v>18000</v>
      </c>
      <c r="G158" s="278">
        <v>18000</v>
      </c>
      <c r="H158" s="171"/>
      <c r="I158" s="88">
        <f t="shared" si="11"/>
        <v>18000</v>
      </c>
      <c r="J158" s="163">
        <f t="shared" si="12"/>
        <v>0</v>
      </c>
      <c r="K158" s="155">
        <f t="shared" si="13"/>
        <v>1</v>
      </c>
      <c r="L158" s="155">
        <f>IF(J158=1,SUM($J$6:J158),0)</f>
        <v>0</v>
      </c>
      <c r="M158" s="155">
        <f>IF(K158=1,SUM($K$6:K158),0)</f>
        <v>201227077.79893059</v>
      </c>
      <c r="N158" s="165">
        <f t="shared" si="14"/>
        <v>201227077.79893059</v>
      </c>
      <c r="O158" s="155">
        <f t="shared" si="15"/>
        <v>0</v>
      </c>
      <c r="P158" s="155">
        <f>IF(O158=1,SUM($O$6:O158),0)</f>
        <v>0</v>
      </c>
    </row>
    <row r="159" spans="1:16" ht="15" customHeight="1">
      <c r="A159" s="15"/>
      <c r="B159" s="194">
        <v>9</v>
      </c>
      <c r="C159" s="109" t="s">
        <v>58</v>
      </c>
      <c r="D159" s="276" t="s">
        <v>45</v>
      </c>
      <c r="E159" s="277" t="s">
        <v>8</v>
      </c>
      <c r="F159" s="278">
        <v>18000</v>
      </c>
      <c r="G159" s="278">
        <v>18000</v>
      </c>
      <c r="H159" s="171"/>
      <c r="I159" s="88">
        <f t="shared" si="11"/>
        <v>18000</v>
      </c>
      <c r="J159" s="163">
        <f t="shared" si="12"/>
        <v>0</v>
      </c>
      <c r="K159" s="155">
        <f t="shared" si="13"/>
        <v>1</v>
      </c>
      <c r="L159" s="155">
        <f>IF(J159=1,SUM($J$6:J159),0)</f>
        <v>0</v>
      </c>
      <c r="M159" s="155">
        <f>IF(K159=1,SUM($K$6:K159),0)</f>
        <v>201227078.79893059</v>
      </c>
      <c r="N159" s="165">
        <f t="shared" si="14"/>
        <v>201227078.79893059</v>
      </c>
      <c r="O159" s="155">
        <f t="shared" si="15"/>
        <v>0</v>
      </c>
      <c r="P159" s="155">
        <f>IF(O159=1,SUM($O$6:O159),0)</f>
        <v>0</v>
      </c>
    </row>
    <row r="160" spans="1:16" ht="15" customHeight="1">
      <c r="A160" s="15"/>
      <c r="B160" s="194">
        <v>10</v>
      </c>
      <c r="C160" s="109" t="s">
        <v>59</v>
      </c>
      <c r="D160" s="276" t="s">
        <v>45</v>
      </c>
      <c r="E160" s="277" t="s">
        <v>8</v>
      </c>
      <c r="F160" s="278">
        <v>20000</v>
      </c>
      <c r="G160" s="278">
        <v>20000</v>
      </c>
      <c r="H160" s="171"/>
      <c r="I160" s="88">
        <f t="shared" si="11"/>
        <v>20000</v>
      </c>
      <c r="J160" s="163">
        <f t="shared" si="12"/>
        <v>0</v>
      </c>
      <c r="K160" s="155">
        <f t="shared" si="13"/>
        <v>1</v>
      </c>
      <c r="L160" s="155">
        <f>IF(J160=1,SUM($J$6:J160),0)</f>
        <v>0</v>
      </c>
      <c r="M160" s="155">
        <f>IF(K160=1,SUM($K$6:K160),0)</f>
        <v>201227079.79893059</v>
      </c>
      <c r="N160" s="165">
        <f t="shared" si="14"/>
        <v>201227079.79893059</v>
      </c>
      <c r="O160" s="155">
        <f t="shared" si="15"/>
        <v>0</v>
      </c>
      <c r="P160" s="155">
        <f>IF(O160=1,SUM($O$6:O160),0)</f>
        <v>0</v>
      </c>
    </row>
    <row r="161" spans="1:30" ht="15" customHeight="1">
      <c r="A161" s="15"/>
      <c r="B161" s="194">
        <v>11</v>
      </c>
      <c r="C161" s="109" t="s">
        <v>60</v>
      </c>
      <c r="D161" s="276" t="s">
        <v>45</v>
      </c>
      <c r="E161" s="277" t="s">
        <v>8</v>
      </c>
      <c r="F161" s="278">
        <v>23000</v>
      </c>
      <c r="G161" s="278">
        <v>23000</v>
      </c>
      <c r="H161" s="171"/>
      <c r="I161" s="88">
        <f t="shared" si="11"/>
        <v>23000</v>
      </c>
      <c r="J161" s="163">
        <f t="shared" si="12"/>
        <v>0</v>
      </c>
      <c r="K161" s="155">
        <f t="shared" si="13"/>
        <v>1</v>
      </c>
      <c r="L161" s="155">
        <f>IF(J161=1,SUM($J$6:J161),0)</f>
        <v>0</v>
      </c>
      <c r="M161" s="155">
        <f>IF(K161=1,SUM($K$6:K161),0)</f>
        <v>201227080.79893059</v>
      </c>
      <c r="N161" s="165">
        <f t="shared" si="14"/>
        <v>201227080.79893059</v>
      </c>
      <c r="O161" s="155">
        <f t="shared" si="15"/>
        <v>0</v>
      </c>
      <c r="P161" s="155">
        <f>IF(O161=1,SUM($O$6:O161),0)</f>
        <v>0</v>
      </c>
    </row>
    <row r="162" spans="1:30" ht="15" customHeight="1">
      <c r="A162" s="15"/>
      <c r="B162" s="194">
        <v>12</v>
      </c>
      <c r="C162" s="109" t="s">
        <v>61</v>
      </c>
      <c r="D162" s="276" t="s">
        <v>45</v>
      </c>
      <c r="E162" s="277" t="s">
        <v>8</v>
      </c>
      <c r="F162" s="278">
        <v>23700</v>
      </c>
      <c r="G162" s="278">
        <v>23700</v>
      </c>
      <c r="H162" s="171"/>
      <c r="I162" s="88">
        <f t="shared" si="11"/>
        <v>23700</v>
      </c>
      <c r="J162" s="163">
        <f t="shared" si="12"/>
        <v>0</v>
      </c>
      <c r="K162" s="155">
        <f t="shared" si="13"/>
        <v>1</v>
      </c>
      <c r="L162" s="155">
        <f>IF(J162=1,SUM($J$6:J162),0)</f>
        <v>0</v>
      </c>
      <c r="M162" s="155">
        <f>IF(K162=1,SUM($K$6:K162),0)</f>
        <v>201227081.79893059</v>
      </c>
      <c r="N162" s="165">
        <f t="shared" si="14"/>
        <v>201227081.79893059</v>
      </c>
      <c r="O162" s="155">
        <f t="shared" si="15"/>
        <v>0</v>
      </c>
      <c r="P162" s="155">
        <f>IF(O162=1,SUM($O$6:O162),0)</f>
        <v>0</v>
      </c>
    </row>
    <row r="163" spans="1:30" ht="15" customHeight="1">
      <c r="A163" s="15"/>
      <c r="B163" s="194">
        <v>13</v>
      </c>
      <c r="C163" s="109" t="s">
        <v>62</v>
      </c>
      <c r="D163" s="276" t="s">
        <v>45</v>
      </c>
      <c r="E163" s="277" t="s">
        <v>8</v>
      </c>
      <c r="F163" s="278">
        <v>32500</v>
      </c>
      <c r="G163" s="278">
        <v>32500</v>
      </c>
      <c r="H163" s="171"/>
      <c r="I163" s="88">
        <f t="shared" si="11"/>
        <v>32500</v>
      </c>
      <c r="J163" s="163">
        <f t="shared" si="12"/>
        <v>0</v>
      </c>
      <c r="K163" s="155">
        <f t="shared" si="13"/>
        <v>1</v>
      </c>
      <c r="L163" s="155">
        <f>IF(J163=1,SUM($J$6:J163),0)</f>
        <v>0</v>
      </c>
      <c r="M163" s="155">
        <f>IF(K163=1,SUM($K$6:K163),0)</f>
        <v>201227082.79893059</v>
      </c>
      <c r="N163" s="165">
        <f t="shared" si="14"/>
        <v>201227082.79893059</v>
      </c>
      <c r="O163" s="155">
        <f t="shared" si="15"/>
        <v>0</v>
      </c>
      <c r="P163" s="155">
        <f>IF(O163=1,SUM($O$6:O163),0)</f>
        <v>0</v>
      </c>
    </row>
    <row r="164" spans="1:30" ht="15" customHeight="1">
      <c r="A164" s="15"/>
      <c r="B164" s="194">
        <v>14</v>
      </c>
      <c r="C164" s="109" t="s">
        <v>63</v>
      </c>
      <c r="D164" s="276" t="s">
        <v>45</v>
      </c>
      <c r="E164" s="277" t="s">
        <v>8</v>
      </c>
      <c r="F164" s="278">
        <v>32500</v>
      </c>
      <c r="G164" s="278">
        <v>32500</v>
      </c>
      <c r="H164" s="171"/>
      <c r="I164" s="88">
        <f t="shared" si="11"/>
        <v>32500</v>
      </c>
      <c r="J164" s="163">
        <f t="shared" si="12"/>
        <v>0</v>
      </c>
      <c r="K164" s="155">
        <f t="shared" si="13"/>
        <v>1</v>
      </c>
      <c r="L164" s="155">
        <f>IF(J164=1,SUM($J$6:J164),0)</f>
        <v>0</v>
      </c>
      <c r="M164" s="155">
        <f>IF(K164=1,SUM($K$6:K164),0)</f>
        <v>201227083.79893059</v>
      </c>
      <c r="N164" s="165">
        <f t="shared" si="14"/>
        <v>201227083.79893059</v>
      </c>
      <c r="O164" s="155">
        <f t="shared" si="15"/>
        <v>0</v>
      </c>
      <c r="P164" s="155">
        <f>IF(O164=1,SUM($O$6:O164),0)</f>
        <v>0</v>
      </c>
    </row>
    <row r="165" spans="1:30" ht="15" customHeight="1">
      <c r="A165" s="15"/>
      <c r="B165" s="194">
        <v>15</v>
      </c>
      <c r="C165" s="109" t="s">
        <v>1400</v>
      </c>
      <c r="D165" s="276" t="s">
        <v>45</v>
      </c>
      <c r="E165" s="277" t="s">
        <v>8</v>
      </c>
      <c r="F165" s="278">
        <v>32500</v>
      </c>
      <c r="G165" s="278">
        <v>32500</v>
      </c>
      <c r="H165" s="171"/>
      <c r="I165" s="88">
        <f t="shared" si="11"/>
        <v>32500</v>
      </c>
      <c r="J165" s="163">
        <f t="shared" si="12"/>
        <v>0</v>
      </c>
      <c r="K165" s="155">
        <f t="shared" si="13"/>
        <v>1</v>
      </c>
      <c r="L165" s="155">
        <f>IF(J165=1,SUM($J$6:J165),0)</f>
        <v>0</v>
      </c>
      <c r="M165" s="155">
        <f>IF(K165=1,SUM($K$6:K165),0)</f>
        <v>201227084.79893059</v>
      </c>
      <c r="N165" s="165">
        <f t="shared" si="14"/>
        <v>201227084.79893059</v>
      </c>
      <c r="O165" s="155">
        <f t="shared" si="15"/>
        <v>0</v>
      </c>
      <c r="P165" s="155">
        <f>IF(O165=1,SUM($O$6:O165),0)</f>
        <v>0</v>
      </c>
    </row>
    <row r="166" spans="1:30" ht="15" customHeight="1">
      <c r="A166" s="15"/>
      <c r="B166" s="194">
        <v>16</v>
      </c>
      <c r="C166" s="109" t="s">
        <v>1401</v>
      </c>
      <c r="D166" s="276" t="s">
        <v>45</v>
      </c>
      <c r="E166" s="277" t="s">
        <v>8</v>
      </c>
      <c r="F166" s="278">
        <v>32500</v>
      </c>
      <c r="G166" s="278">
        <v>32500</v>
      </c>
      <c r="H166" s="171"/>
      <c r="I166" s="88">
        <f t="shared" ref="I166:I206" si="16">IF($I$5=$G$4,G166,(IF($I$5=$F$4,F166,0)))</f>
        <v>32500</v>
      </c>
      <c r="J166" s="163">
        <f t="shared" si="12"/>
        <v>0</v>
      </c>
      <c r="K166" s="155">
        <f t="shared" si="13"/>
        <v>1</v>
      </c>
      <c r="L166" s="155">
        <f>IF(J166=1,SUM($J$6:J166),0)</f>
        <v>0</v>
      </c>
      <c r="M166" s="155">
        <f>IF(K166=1,SUM($K$6:K166),0)</f>
        <v>201227085.79893059</v>
      </c>
      <c r="N166" s="165">
        <f t="shared" si="14"/>
        <v>201227085.79893059</v>
      </c>
      <c r="O166" s="155">
        <f t="shared" si="15"/>
        <v>0</v>
      </c>
      <c r="P166" s="155">
        <f>IF(O166=1,SUM($O$6:O166),0)</f>
        <v>0</v>
      </c>
    </row>
    <row r="167" spans="1:30" ht="15" customHeight="1">
      <c r="A167" s="15"/>
      <c r="B167" s="194">
        <v>17</v>
      </c>
      <c r="C167" s="109" t="s">
        <v>539</v>
      </c>
      <c r="D167" s="276" t="s">
        <v>45</v>
      </c>
      <c r="E167" s="277" t="s">
        <v>8</v>
      </c>
      <c r="F167" s="278">
        <v>35700</v>
      </c>
      <c r="G167" s="278">
        <v>35700</v>
      </c>
      <c r="H167" s="171"/>
      <c r="I167" s="88">
        <f t="shared" si="16"/>
        <v>35700</v>
      </c>
      <c r="J167" s="163">
        <f t="shared" si="12"/>
        <v>0</v>
      </c>
      <c r="K167" s="155">
        <f t="shared" si="13"/>
        <v>1</v>
      </c>
      <c r="L167" s="155">
        <f>IF(J167=1,SUM($J$6:J167),0)</f>
        <v>0</v>
      </c>
      <c r="M167" s="155">
        <f>IF(K167=1,SUM($K$6:K167),0)</f>
        <v>201227086.79893059</v>
      </c>
      <c r="N167" s="165">
        <f t="shared" si="14"/>
        <v>201227086.79893059</v>
      </c>
      <c r="O167" s="155">
        <f t="shared" si="15"/>
        <v>0</v>
      </c>
      <c r="P167" s="155">
        <f>IF(O167=1,SUM($O$6:O167),0)</f>
        <v>0</v>
      </c>
    </row>
    <row r="168" spans="1:30" ht="15" customHeight="1">
      <c r="A168" s="15"/>
      <c r="B168" s="194">
        <v>18</v>
      </c>
      <c r="C168" s="109" t="s">
        <v>540</v>
      </c>
      <c r="D168" s="276" t="s">
        <v>45</v>
      </c>
      <c r="E168" s="277" t="s">
        <v>8</v>
      </c>
      <c r="F168" s="278">
        <v>38700</v>
      </c>
      <c r="G168" s="278">
        <v>38700</v>
      </c>
      <c r="H168" s="171"/>
      <c r="I168" s="88">
        <f t="shared" si="16"/>
        <v>38700</v>
      </c>
      <c r="J168" s="163">
        <f t="shared" si="12"/>
        <v>0</v>
      </c>
      <c r="K168" s="155">
        <f t="shared" si="13"/>
        <v>1</v>
      </c>
      <c r="L168" s="155">
        <f>IF(J168=1,SUM($J$6:J168),0)</f>
        <v>0</v>
      </c>
      <c r="M168" s="155">
        <f>IF(K168=1,SUM($K$6:K168),0)</f>
        <v>201227087.79893059</v>
      </c>
      <c r="N168" s="165">
        <f t="shared" si="14"/>
        <v>201227087.79893059</v>
      </c>
      <c r="O168" s="155">
        <f t="shared" si="15"/>
        <v>0</v>
      </c>
      <c r="P168" s="155">
        <f>IF(O168=1,SUM($O$6:O168),0)</f>
        <v>0</v>
      </c>
      <c r="Q168" s="167"/>
    </row>
    <row r="169" spans="1:30" ht="15" customHeight="1">
      <c r="A169" s="17"/>
      <c r="B169" s="194">
        <v>19</v>
      </c>
      <c r="C169" s="109" t="s">
        <v>541</v>
      </c>
      <c r="D169" s="276" t="s">
        <v>45</v>
      </c>
      <c r="E169" s="277" t="s">
        <v>8</v>
      </c>
      <c r="F169" s="278">
        <v>38700</v>
      </c>
      <c r="G169" s="278">
        <v>38700</v>
      </c>
      <c r="H169" s="171"/>
      <c r="I169" s="88">
        <f t="shared" si="16"/>
        <v>38700</v>
      </c>
      <c r="J169" s="163">
        <f t="shared" si="12"/>
        <v>0</v>
      </c>
      <c r="K169" s="155">
        <f t="shared" si="13"/>
        <v>1</v>
      </c>
      <c r="L169" s="155">
        <f>IF(J169=1,SUM($J$6:J169),0)</f>
        <v>0</v>
      </c>
      <c r="M169" s="155">
        <f>IF(K169=1,SUM($K$6:K169),0)</f>
        <v>201227088.79893059</v>
      </c>
      <c r="N169" s="165">
        <f t="shared" si="14"/>
        <v>201227088.79893059</v>
      </c>
      <c r="O169" s="155">
        <f t="shared" si="15"/>
        <v>0</v>
      </c>
      <c r="P169" s="155">
        <f>IF(O169=1,SUM($O$6:O169),0)</f>
        <v>0</v>
      </c>
    </row>
    <row r="170" spans="1:30" ht="15" customHeight="1">
      <c r="A170" s="15"/>
      <c r="B170" s="194">
        <v>20</v>
      </c>
      <c r="C170" s="109" t="s">
        <v>542</v>
      </c>
      <c r="D170" s="276" t="s">
        <v>45</v>
      </c>
      <c r="E170" s="277" t="s">
        <v>8</v>
      </c>
      <c r="F170" s="278">
        <v>38700</v>
      </c>
      <c r="G170" s="278">
        <v>38700</v>
      </c>
      <c r="H170" s="171"/>
      <c r="I170" s="88">
        <f t="shared" si="16"/>
        <v>38700</v>
      </c>
      <c r="J170" s="163">
        <f t="shared" si="12"/>
        <v>0</v>
      </c>
      <c r="K170" s="155">
        <f t="shared" si="13"/>
        <v>1</v>
      </c>
      <c r="L170" s="155">
        <f>IF(J170=1,SUM($J$6:J170),0)</f>
        <v>0</v>
      </c>
      <c r="M170" s="155">
        <f>IF(K170=1,SUM($K$6:K170),0)</f>
        <v>201227089.79893059</v>
      </c>
      <c r="N170" s="165">
        <f t="shared" si="14"/>
        <v>201227089.79893059</v>
      </c>
      <c r="O170" s="155">
        <f t="shared" si="15"/>
        <v>0</v>
      </c>
      <c r="P170" s="155">
        <f>IF(O170=1,SUM($O$6:O170),0)</f>
        <v>0</v>
      </c>
    </row>
    <row r="171" spans="1:30" ht="15" customHeight="1">
      <c r="A171" s="17"/>
      <c r="B171" s="194">
        <v>21</v>
      </c>
      <c r="C171" s="109" t="s">
        <v>543</v>
      </c>
      <c r="D171" s="276" t="s">
        <v>45</v>
      </c>
      <c r="E171" s="277" t="s">
        <v>8</v>
      </c>
      <c r="F171" s="278">
        <v>38700</v>
      </c>
      <c r="G171" s="278">
        <v>38700</v>
      </c>
      <c r="H171" s="171"/>
      <c r="I171" s="88">
        <f t="shared" si="16"/>
        <v>38700</v>
      </c>
      <c r="J171" s="163">
        <f t="shared" si="12"/>
        <v>0</v>
      </c>
      <c r="K171" s="155">
        <f t="shared" si="13"/>
        <v>1</v>
      </c>
      <c r="L171" s="155">
        <f>IF(J171=1,SUM($J$6:J171),0)</f>
        <v>0</v>
      </c>
      <c r="M171" s="155">
        <f>IF(K171=1,SUM($K$6:K171),0)</f>
        <v>201227090.79893059</v>
      </c>
      <c r="N171" s="165">
        <f t="shared" si="14"/>
        <v>201227090.79893059</v>
      </c>
      <c r="O171" s="155">
        <f t="shared" si="15"/>
        <v>0</v>
      </c>
      <c r="P171" s="155">
        <f>IF(O171=1,SUM($O$6:O171),0)</f>
        <v>0</v>
      </c>
      <c r="Q171" s="167"/>
    </row>
    <row r="172" spans="1:30" ht="15" customHeight="1">
      <c r="A172" s="17"/>
      <c r="B172" s="194">
        <v>22</v>
      </c>
      <c r="C172" s="109" t="s">
        <v>544</v>
      </c>
      <c r="D172" s="276" t="s">
        <v>45</v>
      </c>
      <c r="E172" s="277" t="s">
        <v>8</v>
      </c>
      <c r="F172" s="278">
        <v>51000</v>
      </c>
      <c r="G172" s="278">
        <v>51000</v>
      </c>
      <c r="H172" s="171"/>
      <c r="I172" s="88">
        <f t="shared" si="16"/>
        <v>51000</v>
      </c>
      <c r="J172" s="163">
        <f t="shared" si="12"/>
        <v>0</v>
      </c>
      <c r="K172" s="155">
        <f t="shared" si="13"/>
        <v>1</v>
      </c>
      <c r="L172" s="155">
        <f>IF(J172=1,SUM($J$6:J172),0)</f>
        <v>0</v>
      </c>
      <c r="M172" s="155">
        <f>IF(K172=1,SUM($K$6:K172),0)</f>
        <v>201227091.79893059</v>
      </c>
      <c r="N172" s="165">
        <f t="shared" si="14"/>
        <v>201227091.79893059</v>
      </c>
      <c r="O172" s="155">
        <f t="shared" si="15"/>
        <v>0</v>
      </c>
      <c r="P172" s="155">
        <f>IF(O172=1,SUM($O$6:O172),0)</f>
        <v>0</v>
      </c>
      <c r="Q172" s="168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spans="1:30" ht="15" customHeight="1">
      <c r="A173" s="17"/>
      <c r="B173" s="194">
        <v>23</v>
      </c>
      <c r="C173" s="109" t="s">
        <v>545</v>
      </c>
      <c r="D173" s="276" t="s">
        <v>45</v>
      </c>
      <c r="E173" s="277" t="s">
        <v>8</v>
      </c>
      <c r="F173" s="278">
        <v>94200</v>
      </c>
      <c r="G173" s="278">
        <v>94200</v>
      </c>
      <c r="H173" s="171"/>
      <c r="I173" s="88">
        <f t="shared" si="16"/>
        <v>94200</v>
      </c>
      <c r="J173" s="163">
        <f t="shared" si="12"/>
        <v>0</v>
      </c>
      <c r="K173" s="155">
        <f t="shared" si="13"/>
        <v>1</v>
      </c>
      <c r="L173" s="155">
        <f>IF(J173=1,SUM($J$6:J173),0)</f>
        <v>0</v>
      </c>
      <c r="M173" s="155">
        <f>IF(K173=1,SUM($K$6:K173),0)</f>
        <v>201227092.79893059</v>
      </c>
      <c r="N173" s="165">
        <f t="shared" si="14"/>
        <v>201227092.79893059</v>
      </c>
      <c r="O173" s="155">
        <f t="shared" si="15"/>
        <v>0</v>
      </c>
      <c r="P173" s="155">
        <f>IF(O173=1,SUM($O$6:O173),0)</f>
        <v>0</v>
      </c>
      <c r="Q173" s="167"/>
    </row>
    <row r="174" spans="1:30" ht="15" customHeight="1">
      <c r="A174" s="17"/>
      <c r="B174" s="194">
        <v>24</v>
      </c>
      <c r="C174" s="109" t="s">
        <v>546</v>
      </c>
      <c r="D174" s="276" t="s">
        <v>45</v>
      </c>
      <c r="E174" s="277" t="s">
        <v>8</v>
      </c>
      <c r="F174" s="278">
        <v>119300</v>
      </c>
      <c r="G174" s="278">
        <v>119300</v>
      </c>
      <c r="H174" s="171"/>
      <c r="I174" s="88">
        <f t="shared" si="16"/>
        <v>119300</v>
      </c>
      <c r="J174" s="163">
        <f t="shared" si="12"/>
        <v>0</v>
      </c>
      <c r="K174" s="155">
        <f t="shared" si="13"/>
        <v>1</v>
      </c>
      <c r="L174" s="155">
        <f>IF(J174=1,SUM($J$6:J174),0)</f>
        <v>0</v>
      </c>
      <c r="M174" s="155">
        <f>IF(K174=1,SUM($K$6:K174),0)</f>
        <v>201227093.79893059</v>
      </c>
      <c r="N174" s="165">
        <f t="shared" si="14"/>
        <v>201227093.79893059</v>
      </c>
      <c r="O174" s="155">
        <f t="shared" si="15"/>
        <v>0</v>
      </c>
      <c r="P174" s="155">
        <f>IF(O174=1,SUM($O$6:O174),0)</f>
        <v>0</v>
      </c>
      <c r="Q174" s="167"/>
    </row>
    <row r="175" spans="1:30" ht="15" customHeight="1">
      <c r="A175" s="17"/>
      <c r="B175" s="194">
        <v>25</v>
      </c>
      <c r="C175" s="109" t="s">
        <v>547</v>
      </c>
      <c r="D175" s="276" t="s">
        <v>45</v>
      </c>
      <c r="E175" s="277" t="s">
        <v>8</v>
      </c>
      <c r="F175" s="278">
        <v>432900</v>
      </c>
      <c r="G175" s="278">
        <v>432900</v>
      </c>
      <c r="H175" s="171"/>
      <c r="I175" s="88">
        <f t="shared" si="16"/>
        <v>432900</v>
      </c>
      <c r="J175" s="163">
        <f t="shared" si="12"/>
        <v>0</v>
      </c>
      <c r="K175" s="155">
        <f t="shared" si="13"/>
        <v>1</v>
      </c>
      <c r="L175" s="155">
        <f>IF(J175=1,SUM($J$6:J175),0)</f>
        <v>0</v>
      </c>
      <c r="M175" s="155">
        <f>IF(K175=1,SUM($K$6:K175),0)</f>
        <v>201227094.79893059</v>
      </c>
      <c r="N175" s="165">
        <f t="shared" si="14"/>
        <v>201227094.79893059</v>
      </c>
      <c r="O175" s="155">
        <f t="shared" si="15"/>
        <v>0</v>
      </c>
      <c r="P175" s="155">
        <f>IF(O175=1,SUM($O$6:O175),0)</f>
        <v>0</v>
      </c>
    </row>
    <row r="176" spans="1:30" ht="15" customHeight="1">
      <c r="A176" s="15"/>
      <c r="B176" s="194">
        <v>26</v>
      </c>
      <c r="C176" s="109" t="s">
        <v>548</v>
      </c>
      <c r="D176" s="276" t="s">
        <v>45</v>
      </c>
      <c r="E176" s="277" t="s">
        <v>8</v>
      </c>
      <c r="F176" s="278">
        <v>56700</v>
      </c>
      <c r="G176" s="278">
        <v>56700</v>
      </c>
      <c r="H176" s="171"/>
      <c r="I176" s="88">
        <f t="shared" si="16"/>
        <v>56700</v>
      </c>
      <c r="J176" s="163">
        <f t="shared" si="12"/>
        <v>0</v>
      </c>
      <c r="K176" s="155">
        <f t="shared" si="13"/>
        <v>1</v>
      </c>
      <c r="L176" s="155">
        <f>IF(J176=1,SUM($J$6:J176),0)</f>
        <v>0</v>
      </c>
      <c r="M176" s="155">
        <f>IF(K176=1,SUM($K$6:K176),0)</f>
        <v>201227095.79893059</v>
      </c>
      <c r="N176" s="165">
        <f t="shared" si="14"/>
        <v>201227095.79893059</v>
      </c>
      <c r="O176" s="155">
        <f t="shared" si="15"/>
        <v>0</v>
      </c>
      <c r="P176" s="155">
        <f>IF(O176=1,SUM($O$6:O176),0)</f>
        <v>0</v>
      </c>
      <c r="Q176" s="167"/>
    </row>
    <row r="177" spans="1:17" ht="15" customHeight="1">
      <c r="A177" s="15"/>
      <c r="B177" s="194">
        <v>27</v>
      </c>
      <c r="C177" s="109" t="s">
        <v>549</v>
      </c>
      <c r="D177" s="276" t="s">
        <v>45</v>
      </c>
      <c r="E177" s="277" t="s">
        <v>8</v>
      </c>
      <c r="F177" s="278">
        <v>68300</v>
      </c>
      <c r="G177" s="278">
        <v>68300</v>
      </c>
      <c r="H177" s="171"/>
      <c r="I177" s="88">
        <f t="shared" si="16"/>
        <v>68300</v>
      </c>
      <c r="J177" s="163">
        <f t="shared" si="12"/>
        <v>0</v>
      </c>
      <c r="K177" s="155">
        <f t="shared" si="13"/>
        <v>1</v>
      </c>
      <c r="L177" s="155">
        <f>IF(J177=1,SUM($J$6:J177),0)</f>
        <v>0</v>
      </c>
      <c r="M177" s="155">
        <f>IF(K177=1,SUM($K$6:K177),0)</f>
        <v>201227096.79893059</v>
      </c>
      <c r="N177" s="165">
        <f t="shared" si="14"/>
        <v>201227096.79893059</v>
      </c>
      <c r="O177" s="155">
        <f t="shared" si="15"/>
        <v>0</v>
      </c>
      <c r="P177" s="155">
        <f>IF(O177=1,SUM($O$6:O177),0)</f>
        <v>0</v>
      </c>
      <c r="Q177" s="167"/>
    </row>
    <row r="178" spans="1:17" ht="15" customHeight="1">
      <c r="A178" s="15"/>
      <c r="B178" s="194">
        <v>28</v>
      </c>
      <c r="C178" s="109" t="s">
        <v>550</v>
      </c>
      <c r="D178" s="276" t="s">
        <v>45</v>
      </c>
      <c r="E178" s="277" t="s">
        <v>8</v>
      </c>
      <c r="F178" s="278">
        <v>116200</v>
      </c>
      <c r="G178" s="278">
        <v>116200</v>
      </c>
      <c r="H178" s="171"/>
      <c r="I178" s="88">
        <f t="shared" si="16"/>
        <v>116200</v>
      </c>
      <c r="J178" s="163">
        <f t="shared" si="12"/>
        <v>0</v>
      </c>
      <c r="K178" s="155">
        <f t="shared" si="13"/>
        <v>1</v>
      </c>
      <c r="L178" s="155">
        <f>IF(J178=1,SUM($J$6:J178),0)</f>
        <v>0</v>
      </c>
      <c r="M178" s="155">
        <f>IF(K178=1,SUM($K$6:K178),0)</f>
        <v>201227097.79893059</v>
      </c>
      <c r="N178" s="165">
        <f t="shared" si="14"/>
        <v>201227097.79893059</v>
      </c>
      <c r="O178" s="155">
        <f t="shared" si="15"/>
        <v>0</v>
      </c>
      <c r="P178" s="155">
        <f>IF(O178=1,SUM($O$6:O178),0)</f>
        <v>0</v>
      </c>
      <c r="Q178" s="167"/>
    </row>
    <row r="179" spans="1:17" ht="15" customHeight="1">
      <c r="A179" s="15"/>
      <c r="B179" s="194">
        <v>29</v>
      </c>
      <c r="C179" s="109" t="s">
        <v>551</v>
      </c>
      <c r="D179" s="276" t="s">
        <v>45</v>
      </c>
      <c r="E179" s="277" t="s">
        <v>8</v>
      </c>
      <c r="F179" s="278">
        <v>183000</v>
      </c>
      <c r="G179" s="278">
        <v>183000</v>
      </c>
      <c r="H179" s="171"/>
      <c r="I179" s="88">
        <f t="shared" si="16"/>
        <v>183000</v>
      </c>
      <c r="J179" s="163">
        <f t="shared" si="12"/>
        <v>0</v>
      </c>
      <c r="K179" s="155">
        <f t="shared" si="13"/>
        <v>1</v>
      </c>
      <c r="L179" s="155">
        <f>IF(J179=1,SUM($J$6:J179),0)</f>
        <v>0</v>
      </c>
      <c r="M179" s="155">
        <f>IF(K179=1,SUM($K$6:K179),0)</f>
        <v>201227098.79893059</v>
      </c>
      <c r="N179" s="165">
        <f t="shared" si="14"/>
        <v>201227098.79893059</v>
      </c>
      <c r="O179" s="155">
        <f t="shared" si="15"/>
        <v>0</v>
      </c>
      <c r="P179" s="155">
        <f>IF(O179=1,SUM($O$6:O179),0)</f>
        <v>0</v>
      </c>
      <c r="Q179" s="167"/>
    </row>
    <row r="180" spans="1:17" ht="15" customHeight="1">
      <c r="A180" s="15"/>
      <c r="B180" s="194">
        <v>30</v>
      </c>
      <c r="C180" s="109" t="s">
        <v>552</v>
      </c>
      <c r="D180" s="276" t="s">
        <v>45</v>
      </c>
      <c r="E180" s="277" t="s">
        <v>8</v>
      </c>
      <c r="F180" s="278">
        <v>271100</v>
      </c>
      <c r="G180" s="278">
        <v>271100</v>
      </c>
      <c r="H180" s="173"/>
      <c r="I180" s="88">
        <f t="shared" si="16"/>
        <v>271100</v>
      </c>
      <c r="J180" s="163">
        <f t="shared" si="12"/>
        <v>0</v>
      </c>
      <c r="K180" s="155">
        <f t="shared" si="13"/>
        <v>1</v>
      </c>
      <c r="L180" s="155">
        <f>IF(J180=1,SUM($J$6:J180),0)</f>
        <v>0</v>
      </c>
      <c r="M180" s="155">
        <f>IF(K180=1,SUM($K$6:K180),0)</f>
        <v>201227099.79893059</v>
      </c>
      <c r="N180" s="165">
        <f t="shared" si="14"/>
        <v>201227099.79893059</v>
      </c>
      <c r="O180" s="155">
        <f t="shared" si="15"/>
        <v>0</v>
      </c>
      <c r="P180" s="155">
        <f>IF(O180=1,SUM($O$6:O180),0)</f>
        <v>0</v>
      </c>
    </row>
    <row r="181" spans="1:17" ht="15" customHeight="1">
      <c r="A181" s="17"/>
      <c r="B181" s="194">
        <v>31</v>
      </c>
      <c r="C181" s="109" t="s">
        <v>553</v>
      </c>
      <c r="D181" s="276" t="s">
        <v>45</v>
      </c>
      <c r="E181" s="277" t="s">
        <v>8</v>
      </c>
      <c r="F181" s="278">
        <v>669000</v>
      </c>
      <c r="G181" s="278">
        <v>669000</v>
      </c>
      <c r="H181" s="171"/>
      <c r="I181" s="88">
        <f t="shared" si="16"/>
        <v>669000</v>
      </c>
      <c r="J181" s="163">
        <f t="shared" si="12"/>
        <v>0</v>
      </c>
      <c r="K181" s="155">
        <f t="shared" si="13"/>
        <v>1</v>
      </c>
      <c r="L181" s="155">
        <f>IF(J181=1,SUM($J$6:J181),0)</f>
        <v>0</v>
      </c>
      <c r="M181" s="155">
        <f>IF(K181=1,SUM($K$6:K181),0)</f>
        <v>201227100.79893059</v>
      </c>
      <c r="N181" s="165">
        <f t="shared" si="14"/>
        <v>201227100.79893059</v>
      </c>
      <c r="O181" s="155">
        <f t="shared" si="15"/>
        <v>0</v>
      </c>
      <c r="P181" s="155">
        <f>IF(O181=1,SUM($O$6:O181),0)</f>
        <v>0</v>
      </c>
    </row>
    <row r="182" spans="1:17" ht="15" customHeight="1">
      <c r="A182" s="15"/>
      <c r="B182" s="194">
        <v>32</v>
      </c>
      <c r="C182" s="109" t="s">
        <v>64</v>
      </c>
      <c r="D182" s="276" t="s">
        <v>45</v>
      </c>
      <c r="E182" s="277" t="s">
        <v>8</v>
      </c>
      <c r="F182" s="278">
        <v>37900</v>
      </c>
      <c r="G182" s="278">
        <v>37900</v>
      </c>
      <c r="H182" s="171"/>
      <c r="I182" s="88">
        <f t="shared" si="16"/>
        <v>37900</v>
      </c>
      <c r="J182" s="163">
        <f t="shared" si="12"/>
        <v>0</v>
      </c>
      <c r="K182" s="155">
        <f t="shared" si="13"/>
        <v>1</v>
      </c>
      <c r="L182" s="155">
        <f>IF(J182=1,SUM($J$6:J182),0)</f>
        <v>0</v>
      </c>
      <c r="M182" s="155">
        <f>IF(K182=1,SUM($K$6:K182),0)</f>
        <v>201227101.79893059</v>
      </c>
      <c r="N182" s="165">
        <f t="shared" si="14"/>
        <v>201227101.79893059</v>
      </c>
      <c r="O182" s="155">
        <f t="shared" si="15"/>
        <v>0</v>
      </c>
      <c r="P182" s="155">
        <f>IF(O182=1,SUM($O$6:O182),0)</f>
        <v>0</v>
      </c>
    </row>
    <row r="183" spans="1:17" ht="15" customHeight="1">
      <c r="A183" s="15"/>
      <c r="B183" s="194"/>
      <c r="C183" s="109" t="s">
        <v>48</v>
      </c>
      <c r="D183" s="276" t="s">
        <v>48</v>
      </c>
      <c r="E183" s="277"/>
      <c r="F183" s="278"/>
      <c r="G183" s="278"/>
      <c r="H183" s="171"/>
      <c r="I183" s="88">
        <f t="shared" si="16"/>
        <v>0</v>
      </c>
      <c r="J183" s="163">
        <f t="shared" si="12"/>
        <v>0</v>
      </c>
      <c r="K183" s="155">
        <f t="shared" si="13"/>
        <v>0</v>
      </c>
      <c r="L183" s="155">
        <f>IF(J183=1,SUM($J$6:J183),0)</f>
        <v>0</v>
      </c>
      <c r="M183" s="155">
        <f>IF(K183=1,SUM($K$6:K183),0)</f>
        <v>0</v>
      </c>
      <c r="N183" s="165">
        <f t="shared" si="14"/>
        <v>0</v>
      </c>
      <c r="O183" s="155">
        <f t="shared" si="15"/>
        <v>0</v>
      </c>
      <c r="P183" s="155">
        <f>IF(O183=1,SUM($O$6:O183),0)</f>
        <v>0</v>
      </c>
    </row>
    <row r="184" spans="1:17" ht="15" customHeight="1">
      <c r="A184" s="15"/>
      <c r="B184" s="194" t="s">
        <v>554</v>
      </c>
      <c r="C184" s="109" t="s">
        <v>1153</v>
      </c>
      <c r="D184" s="276" t="s">
        <v>48</v>
      </c>
      <c r="E184" s="277"/>
      <c r="F184" s="278"/>
      <c r="G184" s="278"/>
      <c r="H184" s="171"/>
      <c r="I184" s="88">
        <f t="shared" si="16"/>
        <v>0</v>
      </c>
      <c r="J184" s="163">
        <f t="shared" si="12"/>
        <v>0</v>
      </c>
      <c r="K184" s="155">
        <f t="shared" si="13"/>
        <v>0</v>
      </c>
      <c r="L184" s="155">
        <f>IF(J184=1,SUM($J$6:J184),0)</f>
        <v>0</v>
      </c>
      <c r="M184" s="155">
        <f>IF(K184=1,SUM($K$6:K184),0)</f>
        <v>0</v>
      </c>
      <c r="N184" s="165">
        <f t="shared" si="14"/>
        <v>0</v>
      </c>
      <c r="O184" s="155">
        <f t="shared" si="15"/>
        <v>0</v>
      </c>
      <c r="P184" s="155">
        <f>IF(O184=1,SUM($O$6:O184),0)</f>
        <v>0</v>
      </c>
    </row>
    <row r="185" spans="1:17" ht="15" customHeight="1">
      <c r="A185" s="15"/>
      <c r="B185" s="194">
        <v>1</v>
      </c>
      <c r="C185" s="109" t="s">
        <v>555</v>
      </c>
      <c r="D185" s="276" t="s">
        <v>45</v>
      </c>
      <c r="E185" s="277" t="s">
        <v>24</v>
      </c>
      <c r="F185" s="278">
        <v>22250000</v>
      </c>
      <c r="G185" s="278">
        <v>24784300</v>
      </c>
      <c r="H185" s="171"/>
      <c r="I185" s="88">
        <f t="shared" si="16"/>
        <v>24784300</v>
      </c>
      <c r="J185" s="163">
        <f t="shared" si="12"/>
        <v>0</v>
      </c>
      <c r="K185" s="155">
        <f t="shared" si="13"/>
        <v>1</v>
      </c>
      <c r="L185" s="155">
        <f>IF(J185=1,SUM($J$6:J185),0)</f>
        <v>0</v>
      </c>
      <c r="M185" s="155">
        <f>IF(K185=1,SUM($K$6:K185),0)</f>
        <v>201227102.79893059</v>
      </c>
      <c r="N185" s="165">
        <f t="shared" si="14"/>
        <v>201227102.79893059</v>
      </c>
      <c r="O185" s="155">
        <f t="shared" si="15"/>
        <v>0</v>
      </c>
      <c r="P185" s="155">
        <f>IF(O185=1,SUM($O$6:O185),0)</f>
        <v>0</v>
      </c>
    </row>
    <row r="186" spans="1:17" ht="15" customHeight="1">
      <c r="A186" s="17"/>
      <c r="B186" s="194">
        <v>2</v>
      </c>
      <c r="C186" s="109" t="s">
        <v>556</v>
      </c>
      <c r="D186" s="276" t="s">
        <v>44</v>
      </c>
      <c r="E186" s="277" t="s">
        <v>24</v>
      </c>
      <c r="F186" s="278">
        <v>80895000</v>
      </c>
      <c r="G186" s="278">
        <v>90108900</v>
      </c>
      <c r="H186" s="171"/>
      <c r="I186" s="88">
        <f t="shared" si="16"/>
        <v>90108900</v>
      </c>
      <c r="J186" s="163">
        <f t="shared" si="12"/>
        <v>1</v>
      </c>
      <c r="K186" s="155">
        <f t="shared" si="13"/>
        <v>0</v>
      </c>
      <c r="L186" s="155">
        <f>IF(J186=1,SUM($J$6:J186),0)</f>
        <v>105</v>
      </c>
      <c r="M186" s="155">
        <f>IF(K186=1,SUM($K$6:K186),0)</f>
        <v>0</v>
      </c>
      <c r="N186" s="165">
        <f t="shared" si="14"/>
        <v>105</v>
      </c>
      <c r="O186" s="155">
        <f t="shared" si="15"/>
        <v>0</v>
      </c>
      <c r="P186" s="155">
        <f>IF(O186=1,SUM($O$6:O186),0)</f>
        <v>0</v>
      </c>
    </row>
    <row r="187" spans="1:17" ht="15" customHeight="1">
      <c r="A187" s="15"/>
      <c r="B187" s="194">
        <v>3</v>
      </c>
      <c r="C187" s="109" t="s">
        <v>1033</v>
      </c>
      <c r="D187" s="276" t="s">
        <v>44</v>
      </c>
      <c r="E187" s="277" t="s">
        <v>24</v>
      </c>
      <c r="F187" s="278">
        <v>157800000</v>
      </c>
      <c r="G187" s="278">
        <v>175773400</v>
      </c>
      <c r="H187" s="171"/>
      <c r="I187" s="88">
        <f t="shared" si="16"/>
        <v>175773400</v>
      </c>
      <c r="J187" s="163">
        <f t="shared" si="12"/>
        <v>1</v>
      </c>
      <c r="K187" s="155">
        <f t="shared" si="13"/>
        <v>0</v>
      </c>
      <c r="L187" s="155">
        <f>IF(J187=1,SUM($J$6:J187),0)</f>
        <v>106</v>
      </c>
      <c r="M187" s="155">
        <f>IF(K187=1,SUM($K$6:K187),0)</f>
        <v>0</v>
      </c>
      <c r="N187" s="165">
        <f t="shared" si="14"/>
        <v>106</v>
      </c>
      <c r="O187" s="155">
        <f t="shared" si="15"/>
        <v>0</v>
      </c>
      <c r="P187" s="155">
        <f>IF(O187=1,SUM($O$6:O187),0)</f>
        <v>0</v>
      </c>
    </row>
    <row r="188" spans="1:17" ht="15" customHeight="1">
      <c r="A188" s="17"/>
      <c r="B188" s="194">
        <v>4</v>
      </c>
      <c r="C188" s="109" t="s">
        <v>1562</v>
      </c>
      <c r="D188" s="276" t="s">
        <v>44</v>
      </c>
      <c r="E188" s="277" t="s">
        <v>24</v>
      </c>
      <c r="F188" s="278">
        <v>8595700</v>
      </c>
      <c r="G188" s="278">
        <v>8703800</v>
      </c>
      <c r="H188" s="174"/>
      <c r="I188" s="88">
        <f t="shared" si="16"/>
        <v>8703800</v>
      </c>
      <c r="J188" s="163">
        <f t="shared" si="12"/>
        <v>1</v>
      </c>
      <c r="K188" s="155">
        <f t="shared" si="13"/>
        <v>0</v>
      </c>
      <c r="L188" s="155">
        <f>IF(J188=1,SUM($J$6:J188),0)</f>
        <v>107</v>
      </c>
      <c r="M188" s="155">
        <f>IF(K188=1,SUM($K$6:K188),0)</f>
        <v>0</v>
      </c>
      <c r="N188" s="165">
        <f t="shared" si="14"/>
        <v>107</v>
      </c>
      <c r="O188" s="155">
        <f t="shared" si="15"/>
        <v>0</v>
      </c>
      <c r="P188" s="155">
        <f>IF(O188=1,SUM($O$6:O188),0)</f>
        <v>0</v>
      </c>
    </row>
    <row r="189" spans="1:17" ht="15" customHeight="1">
      <c r="A189" s="17"/>
      <c r="B189" s="194">
        <v>5</v>
      </c>
      <c r="C189" s="109" t="s">
        <v>1563</v>
      </c>
      <c r="D189" s="276" t="s">
        <v>44</v>
      </c>
      <c r="E189" s="277" t="s">
        <v>24</v>
      </c>
      <c r="F189" s="278">
        <v>8595700</v>
      </c>
      <c r="G189" s="278">
        <v>10441400</v>
      </c>
      <c r="H189" s="174"/>
      <c r="I189" s="88">
        <f t="shared" si="16"/>
        <v>10441400</v>
      </c>
      <c r="J189" s="163">
        <f t="shared" si="12"/>
        <v>1</v>
      </c>
      <c r="K189" s="155">
        <f t="shared" si="13"/>
        <v>0</v>
      </c>
      <c r="L189" s="155">
        <f>IF(J189=1,SUM($J$6:J189),0)</f>
        <v>108</v>
      </c>
      <c r="M189" s="155">
        <f>IF(K189=1,SUM($K$6:K189),0)</f>
        <v>0</v>
      </c>
      <c r="N189" s="165">
        <f t="shared" si="14"/>
        <v>108</v>
      </c>
      <c r="O189" s="155">
        <f t="shared" si="15"/>
        <v>0</v>
      </c>
      <c r="P189" s="155">
        <f>IF(O189=1,SUM($O$6:O189),0)</f>
        <v>0</v>
      </c>
    </row>
    <row r="190" spans="1:17" ht="15" customHeight="1">
      <c r="A190" s="17"/>
      <c r="B190" s="194"/>
      <c r="C190" s="109"/>
      <c r="D190" s="276"/>
      <c r="E190" s="277"/>
      <c r="F190" s="278"/>
      <c r="G190" s="278"/>
      <c r="H190" s="174"/>
      <c r="I190" s="88">
        <f t="shared" si="16"/>
        <v>0</v>
      </c>
      <c r="J190" s="163">
        <f t="shared" si="12"/>
        <v>0</v>
      </c>
      <c r="K190" s="155">
        <f t="shared" si="13"/>
        <v>0</v>
      </c>
      <c r="L190" s="155">
        <f>IF(J190=1,SUM($J$6:J190),0)</f>
        <v>0</v>
      </c>
      <c r="M190" s="155">
        <f>IF(K190=1,SUM($K$6:K190),0)</f>
        <v>0</v>
      </c>
      <c r="N190" s="165">
        <f t="shared" si="14"/>
        <v>0</v>
      </c>
      <c r="O190" s="155">
        <f t="shared" si="15"/>
        <v>0</v>
      </c>
      <c r="P190" s="155">
        <f>IF(O190=1,SUM($O$6:O190),0)</f>
        <v>0</v>
      </c>
    </row>
    <row r="191" spans="1:17" ht="15" customHeight="1">
      <c r="A191" s="17"/>
      <c r="B191" s="194" t="s">
        <v>557</v>
      </c>
      <c r="C191" s="109" t="s">
        <v>558</v>
      </c>
      <c r="D191" s="276" t="s">
        <v>48</v>
      </c>
      <c r="E191" s="277"/>
      <c r="F191" s="278"/>
      <c r="G191" s="278"/>
      <c r="H191" s="174"/>
      <c r="I191" s="88">
        <f t="shared" si="16"/>
        <v>0</v>
      </c>
      <c r="J191" s="163">
        <f t="shared" si="12"/>
        <v>0</v>
      </c>
      <c r="K191" s="155">
        <f t="shared" si="13"/>
        <v>0</v>
      </c>
      <c r="L191" s="155">
        <f>IF(J191=1,SUM($J$6:J191),0)</f>
        <v>0</v>
      </c>
      <c r="M191" s="155">
        <f>IF(K191=1,SUM($K$6:K191),0)</f>
        <v>0</v>
      </c>
      <c r="N191" s="165">
        <f t="shared" si="14"/>
        <v>0</v>
      </c>
      <c r="O191" s="155">
        <f t="shared" si="15"/>
        <v>0</v>
      </c>
      <c r="P191" s="155">
        <f>IF(O191=1,SUM($O$6:O191),0)</f>
        <v>0</v>
      </c>
    </row>
    <row r="192" spans="1:17" ht="15" customHeight="1">
      <c r="A192" s="17"/>
      <c r="B192" s="174">
        <v>1</v>
      </c>
      <c r="C192" s="109" t="s">
        <v>559</v>
      </c>
      <c r="D192" s="276" t="s">
        <v>44</v>
      </c>
      <c r="E192" s="277" t="s">
        <v>8</v>
      </c>
      <c r="F192" s="278">
        <v>648050</v>
      </c>
      <c r="G192" s="278">
        <v>725900</v>
      </c>
      <c r="H192" s="174"/>
      <c r="I192" s="88">
        <f t="shared" si="16"/>
        <v>725900</v>
      </c>
      <c r="J192" s="163">
        <f t="shared" si="12"/>
        <v>1</v>
      </c>
      <c r="K192" s="155">
        <f t="shared" si="13"/>
        <v>0</v>
      </c>
      <c r="L192" s="155">
        <f>IF(J192=1,SUM($J$6:J192),0)</f>
        <v>109</v>
      </c>
      <c r="M192" s="155">
        <f>IF(K192=1,SUM($K$6:K192),0)</f>
        <v>0</v>
      </c>
      <c r="N192" s="165">
        <f t="shared" si="14"/>
        <v>109</v>
      </c>
      <c r="O192" s="155">
        <f t="shared" si="15"/>
        <v>0</v>
      </c>
      <c r="P192" s="155">
        <f>IF(O192=1,SUM($O$6:O192),0)</f>
        <v>0</v>
      </c>
    </row>
    <row r="193" spans="1:17" ht="15" customHeight="1">
      <c r="A193" s="17"/>
      <c r="B193" s="174">
        <v>2</v>
      </c>
      <c r="C193" s="109" t="s">
        <v>560</v>
      </c>
      <c r="D193" s="276" t="s">
        <v>44</v>
      </c>
      <c r="E193" s="277" t="s">
        <v>8</v>
      </c>
      <c r="F193" s="278">
        <v>674300</v>
      </c>
      <c r="G193" s="278">
        <v>751100</v>
      </c>
      <c r="H193" s="174"/>
      <c r="I193" s="88">
        <f t="shared" si="16"/>
        <v>751100</v>
      </c>
      <c r="J193" s="163">
        <f t="shared" si="12"/>
        <v>1</v>
      </c>
      <c r="K193" s="155">
        <f t="shared" si="13"/>
        <v>0</v>
      </c>
      <c r="L193" s="155">
        <f>IF(J193=1,SUM($J$6:J193),0)</f>
        <v>110</v>
      </c>
      <c r="M193" s="155">
        <f>IF(K193=1,SUM($K$6:K193),0)</f>
        <v>0</v>
      </c>
      <c r="N193" s="165">
        <f t="shared" si="14"/>
        <v>110</v>
      </c>
      <c r="O193" s="155">
        <f t="shared" si="15"/>
        <v>0</v>
      </c>
      <c r="P193" s="155">
        <f>IF(O193=1,SUM($O$6:O193),0)</f>
        <v>0</v>
      </c>
    </row>
    <row r="194" spans="1:17" ht="15" customHeight="1">
      <c r="A194" s="17"/>
      <c r="B194" s="174">
        <v>3</v>
      </c>
      <c r="C194" s="109" t="s">
        <v>107</v>
      </c>
      <c r="D194" s="276" t="s">
        <v>45</v>
      </c>
      <c r="E194" s="277" t="s">
        <v>8</v>
      </c>
      <c r="F194" s="278">
        <v>42100</v>
      </c>
      <c r="G194" s="278">
        <v>42100</v>
      </c>
      <c r="H194" s="174"/>
      <c r="I194" s="88">
        <f t="shared" si="16"/>
        <v>42100</v>
      </c>
      <c r="J194" s="163">
        <f t="shared" si="12"/>
        <v>0</v>
      </c>
      <c r="K194" s="155">
        <f t="shared" si="13"/>
        <v>1</v>
      </c>
      <c r="L194" s="155">
        <f>IF(J194=1,SUM($J$6:J194),0)</f>
        <v>0</v>
      </c>
      <c r="M194" s="155">
        <f>IF(K194=1,SUM($K$6:K194),0)</f>
        <v>201227103.79893059</v>
      </c>
      <c r="N194" s="165">
        <f t="shared" si="14"/>
        <v>201227103.79893059</v>
      </c>
      <c r="O194" s="155">
        <f t="shared" si="15"/>
        <v>0</v>
      </c>
      <c r="P194" s="155">
        <f>IF(O194=1,SUM($O$6:O194),0)</f>
        <v>0</v>
      </c>
    </row>
    <row r="195" spans="1:17" ht="15" customHeight="1">
      <c r="A195" s="17"/>
      <c r="B195" s="174">
        <v>4</v>
      </c>
      <c r="C195" s="109" t="s">
        <v>108</v>
      </c>
      <c r="D195" s="276" t="s">
        <v>45</v>
      </c>
      <c r="E195" s="277" t="s">
        <v>8</v>
      </c>
      <c r="F195" s="278">
        <v>42100</v>
      </c>
      <c r="G195" s="278">
        <v>42100</v>
      </c>
      <c r="H195" s="174"/>
      <c r="I195" s="88">
        <f>IF($I$5=$G$4,G195,(IF($I$5=$F$4,F195,0)))</f>
        <v>42100</v>
      </c>
      <c r="J195" s="163">
        <f t="shared" si="12"/>
        <v>0</v>
      </c>
      <c r="K195" s="155">
        <f t="shared" si="13"/>
        <v>1</v>
      </c>
      <c r="L195" s="155">
        <f>IF(J195=1,SUM($J$6:J195),0)</f>
        <v>0</v>
      </c>
      <c r="M195" s="155">
        <f>IF(K195=1,SUM($K$6:K195),0)</f>
        <v>201227104.79893059</v>
      </c>
      <c r="N195" s="165">
        <f t="shared" si="14"/>
        <v>201227104.79893059</v>
      </c>
      <c r="O195" s="155">
        <f t="shared" si="15"/>
        <v>0</v>
      </c>
      <c r="P195" s="155">
        <f>IF(O195=1,SUM($O$6:O195),0)</f>
        <v>0</v>
      </c>
    </row>
    <row r="196" spans="1:17" ht="15" customHeight="1">
      <c r="A196" s="15"/>
      <c r="B196" s="174">
        <v>5</v>
      </c>
      <c r="C196" s="109" t="s">
        <v>1047</v>
      </c>
      <c r="D196" s="276" t="s">
        <v>45</v>
      </c>
      <c r="E196" s="277" t="s">
        <v>8</v>
      </c>
      <c r="F196" s="278">
        <v>3800000</v>
      </c>
      <c r="G196" s="278">
        <v>4232800</v>
      </c>
      <c r="H196" s="171"/>
      <c r="I196" s="88">
        <f t="shared" si="16"/>
        <v>4232800</v>
      </c>
      <c r="J196" s="163">
        <f t="shared" si="12"/>
        <v>0</v>
      </c>
      <c r="K196" s="155">
        <f t="shared" si="13"/>
        <v>1</v>
      </c>
      <c r="L196" s="155">
        <f>IF(J196=1,SUM($J$6:J196),0)</f>
        <v>0</v>
      </c>
      <c r="M196" s="155">
        <f>IF(K196=1,SUM($K$6:K196),0)</f>
        <v>201227105.79893059</v>
      </c>
      <c r="N196" s="165">
        <f t="shared" si="14"/>
        <v>201227105.79893059</v>
      </c>
      <c r="O196" s="155">
        <f t="shared" si="15"/>
        <v>0</v>
      </c>
      <c r="P196" s="155">
        <f>IF(O196=1,SUM($O$6:O196),0)</f>
        <v>0</v>
      </c>
    </row>
    <row r="197" spans="1:17" ht="15" customHeight="1">
      <c r="A197" s="17"/>
      <c r="B197" s="194"/>
      <c r="C197" s="109"/>
      <c r="D197" s="276" t="s">
        <v>48</v>
      </c>
      <c r="E197" s="277"/>
      <c r="F197" s="278"/>
      <c r="G197" s="278"/>
      <c r="H197" s="171"/>
      <c r="I197" s="88">
        <f t="shared" si="16"/>
        <v>0</v>
      </c>
      <c r="J197" s="163">
        <f t="shared" si="12"/>
        <v>0</v>
      </c>
      <c r="K197" s="155">
        <f t="shared" si="13"/>
        <v>0</v>
      </c>
      <c r="L197" s="155">
        <f>IF(J197=1,SUM($J$6:J197),0)</f>
        <v>0</v>
      </c>
      <c r="M197" s="155">
        <f>IF(K197=1,SUM($K$6:K197),0)</f>
        <v>0</v>
      </c>
      <c r="N197" s="165">
        <f t="shared" si="14"/>
        <v>0</v>
      </c>
      <c r="O197" s="155">
        <f t="shared" si="15"/>
        <v>0</v>
      </c>
      <c r="P197" s="155">
        <f>IF(O197=1,SUM($O$6:O197),0)</f>
        <v>0</v>
      </c>
    </row>
    <row r="198" spans="1:17" ht="15" customHeight="1">
      <c r="A198" s="17"/>
      <c r="B198" s="194" t="s">
        <v>10</v>
      </c>
      <c r="C198" s="109" t="s">
        <v>582</v>
      </c>
      <c r="D198" s="276" t="s">
        <v>48</v>
      </c>
      <c r="E198" s="277"/>
      <c r="F198" s="278"/>
      <c r="G198" s="278"/>
      <c r="H198" s="171"/>
      <c r="I198" s="88">
        <f t="shared" si="16"/>
        <v>0</v>
      </c>
      <c r="J198" s="163">
        <f t="shared" si="12"/>
        <v>0</v>
      </c>
      <c r="K198" s="155">
        <f t="shared" si="13"/>
        <v>0</v>
      </c>
      <c r="L198" s="155">
        <f>IF(J198=1,SUM($J$6:J198),0)</f>
        <v>0</v>
      </c>
      <c r="M198" s="155">
        <f>IF(K198=1,SUM($K$6:K198),0)</f>
        <v>0</v>
      </c>
      <c r="N198" s="165">
        <f t="shared" si="14"/>
        <v>0</v>
      </c>
      <c r="O198" s="155">
        <f t="shared" si="15"/>
        <v>0</v>
      </c>
      <c r="P198" s="155">
        <f>IF(O198=1,SUM($O$6:O198),0)</f>
        <v>0</v>
      </c>
    </row>
    <row r="199" spans="1:17" ht="15" customHeight="1">
      <c r="A199" s="17"/>
      <c r="B199" s="174">
        <v>1</v>
      </c>
      <c r="C199" s="109" t="s">
        <v>583</v>
      </c>
      <c r="D199" s="276" t="s">
        <v>45</v>
      </c>
      <c r="E199" s="277" t="s">
        <v>24</v>
      </c>
      <c r="F199" s="278">
        <v>280800000</v>
      </c>
      <c r="G199" s="278">
        <v>280800000</v>
      </c>
      <c r="H199" s="171"/>
      <c r="I199" s="88">
        <f t="shared" si="16"/>
        <v>280800000</v>
      </c>
      <c r="J199" s="163">
        <f t="shared" si="12"/>
        <v>0</v>
      </c>
      <c r="K199" s="155">
        <f t="shared" si="13"/>
        <v>1</v>
      </c>
      <c r="L199" s="155">
        <f>IF(J199=1,SUM($J$6:J199),0)</f>
        <v>0</v>
      </c>
      <c r="M199" s="155">
        <f>IF(K199=1,SUM($K$6:K199),0)</f>
        <v>201227106.79893059</v>
      </c>
      <c r="N199" s="165">
        <f t="shared" si="14"/>
        <v>201227106.79893059</v>
      </c>
      <c r="O199" s="155">
        <f t="shared" si="15"/>
        <v>0</v>
      </c>
      <c r="P199" s="155">
        <f>IF(O199=1,SUM($O$6:O199),0)</f>
        <v>0</v>
      </c>
    </row>
    <row r="200" spans="1:17" ht="15" customHeight="1">
      <c r="A200" s="15"/>
      <c r="B200" s="174">
        <v>2</v>
      </c>
      <c r="C200" s="109" t="s">
        <v>109</v>
      </c>
      <c r="D200" s="276" t="s">
        <v>45</v>
      </c>
      <c r="E200" s="277" t="s">
        <v>8</v>
      </c>
      <c r="F200" s="278">
        <v>34688200</v>
      </c>
      <c r="G200" s="278">
        <v>34688200</v>
      </c>
      <c r="H200" s="171"/>
      <c r="I200" s="88">
        <f t="shared" si="16"/>
        <v>34688200</v>
      </c>
      <c r="J200" s="163">
        <f t="shared" si="12"/>
        <v>0</v>
      </c>
      <c r="K200" s="155">
        <f t="shared" si="13"/>
        <v>1</v>
      </c>
      <c r="L200" s="155">
        <f>IF(J200=1,SUM($J$6:J200),0)</f>
        <v>0</v>
      </c>
      <c r="M200" s="155">
        <f>IF(K200=1,SUM($K$6:K200),0)</f>
        <v>201227107.79893059</v>
      </c>
      <c r="N200" s="165">
        <f t="shared" si="14"/>
        <v>201227107.79893059</v>
      </c>
      <c r="O200" s="155">
        <f t="shared" si="15"/>
        <v>0</v>
      </c>
      <c r="P200" s="155">
        <f>IF(O200=1,SUM($O$6:O200),0)</f>
        <v>0</v>
      </c>
      <c r="Q200" s="166"/>
    </row>
    <row r="201" spans="1:17" ht="15" customHeight="1">
      <c r="A201" s="15"/>
      <c r="B201" s="174">
        <v>3</v>
      </c>
      <c r="C201" s="109" t="s">
        <v>110</v>
      </c>
      <c r="D201" s="276" t="s">
        <v>45</v>
      </c>
      <c r="E201" s="277" t="s">
        <v>8</v>
      </c>
      <c r="F201" s="278">
        <v>24774500</v>
      </c>
      <c r="G201" s="278">
        <v>24774500</v>
      </c>
      <c r="H201" s="171"/>
      <c r="I201" s="88">
        <f t="shared" si="16"/>
        <v>24774500</v>
      </c>
      <c r="J201" s="163">
        <f t="shared" ref="J201:J264" si="17">IF(D201="MDU-KD",1,0)</f>
        <v>0</v>
      </c>
      <c r="K201" s="155">
        <f t="shared" ref="K201:K264" si="18">IF(D201="HDW",1,0)</f>
        <v>1</v>
      </c>
      <c r="L201" s="155">
        <f>IF(J201=1,SUM($J$6:J201),0)</f>
        <v>0</v>
      </c>
      <c r="M201" s="155">
        <f>IF(K201=1,SUM($K$6:K201),0)</f>
        <v>201227108.79893059</v>
      </c>
      <c r="N201" s="165">
        <f t="shared" ref="N201:N264" si="19">IF(L201=0,M201,L201)</f>
        <v>201227108.79893059</v>
      </c>
      <c r="O201" s="155">
        <f t="shared" ref="O201:O264" si="20">IF(E201=0,0,IF(LEFT(C201,11)="Tiang Beton",1,0))</f>
        <v>0</v>
      </c>
      <c r="P201" s="155">
        <f>IF(O201=1,SUM($O$6:O201),0)</f>
        <v>0</v>
      </c>
      <c r="Q201" s="167"/>
    </row>
    <row r="202" spans="1:17" ht="15" customHeight="1">
      <c r="A202" s="15"/>
      <c r="B202" s="194"/>
      <c r="C202" s="109" t="s">
        <v>48</v>
      </c>
      <c r="D202" s="276" t="s">
        <v>48</v>
      </c>
      <c r="E202" s="277"/>
      <c r="F202" s="278"/>
      <c r="G202" s="278"/>
      <c r="H202" s="171"/>
      <c r="I202" s="88">
        <f>IF($I$5=$G$4,G202,(IF($I$5=$F$4,F202,0)))</f>
        <v>0</v>
      </c>
      <c r="J202" s="163">
        <f t="shared" si="17"/>
        <v>0</v>
      </c>
      <c r="K202" s="155">
        <f t="shared" si="18"/>
        <v>0</v>
      </c>
      <c r="L202" s="155">
        <f>IF(J202=1,SUM($J$6:J202),0)</f>
        <v>0</v>
      </c>
      <c r="M202" s="155">
        <f>IF(K202=1,SUM($K$6:K202),0)</f>
        <v>0</v>
      </c>
      <c r="N202" s="165">
        <f t="shared" si="19"/>
        <v>0</v>
      </c>
      <c r="O202" s="155">
        <f t="shared" si="20"/>
        <v>0</v>
      </c>
      <c r="P202" s="155">
        <f>IF(O202=1,SUM($O$6:O202),0)</f>
        <v>0</v>
      </c>
      <c r="Q202" s="166"/>
    </row>
    <row r="203" spans="1:17" ht="15" customHeight="1">
      <c r="A203" s="15"/>
      <c r="B203" s="194" t="s">
        <v>562</v>
      </c>
      <c r="C203" s="109" t="s">
        <v>561</v>
      </c>
      <c r="D203" s="276" t="s">
        <v>48</v>
      </c>
      <c r="E203" s="277"/>
      <c r="F203" s="278"/>
      <c r="G203" s="278"/>
      <c r="H203" s="171"/>
      <c r="I203" s="88">
        <f t="shared" si="16"/>
        <v>0</v>
      </c>
      <c r="J203" s="163">
        <f t="shared" si="17"/>
        <v>0</v>
      </c>
      <c r="K203" s="155">
        <f t="shared" si="18"/>
        <v>0</v>
      </c>
      <c r="L203" s="155">
        <f>IF(J203=1,SUM($J$6:J203),0)</f>
        <v>0</v>
      </c>
      <c r="M203" s="155">
        <f>IF(K203=1,SUM($K$6:K203),0)</f>
        <v>0</v>
      </c>
      <c r="N203" s="165">
        <f t="shared" si="19"/>
        <v>0</v>
      </c>
      <c r="O203" s="155">
        <f t="shared" si="20"/>
        <v>0</v>
      </c>
      <c r="P203" s="155">
        <f>IF(O203=1,SUM($O$6:O203),0)</f>
        <v>0</v>
      </c>
    </row>
    <row r="204" spans="1:17" ht="15" customHeight="1">
      <c r="A204" s="17"/>
      <c r="B204" s="194">
        <v>1</v>
      </c>
      <c r="C204" s="109" t="s">
        <v>101</v>
      </c>
      <c r="D204" s="276" t="s">
        <v>45</v>
      </c>
      <c r="E204" s="277" t="s">
        <v>100</v>
      </c>
      <c r="F204" s="278">
        <v>3036730</v>
      </c>
      <c r="G204" s="278">
        <v>3382600</v>
      </c>
      <c r="H204" s="171"/>
      <c r="I204" s="88">
        <f t="shared" si="16"/>
        <v>3382600</v>
      </c>
      <c r="J204" s="163">
        <f t="shared" si="17"/>
        <v>0</v>
      </c>
      <c r="K204" s="155">
        <f t="shared" si="18"/>
        <v>1</v>
      </c>
      <c r="L204" s="155">
        <f>IF(J204=1,SUM($J$6:J204),0)</f>
        <v>0</v>
      </c>
      <c r="M204" s="155">
        <f>IF(K204=1,SUM($K$6:K204),0)</f>
        <v>201227109.79893059</v>
      </c>
      <c r="N204" s="165">
        <f t="shared" si="19"/>
        <v>201227109.79893059</v>
      </c>
      <c r="O204" s="155">
        <f t="shared" si="20"/>
        <v>1</v>
      </c>
      <c r="P204" s="155">
        <f>IF(O204=1,SUM($O$6:O204),0)</f>
        <v>1</v>
      </c>
      <c r="Q204" s="167"/>
    </row>
    <row r="205" spans="1:17" ht="15" customHeight="1">
      <c r="A205" s="17"/>
      <c r="B205" s="194">
        <v>2</v>
      </c>
      <c r="C205" s="109" t="s">
        <v>102</v>
      </c>
      <c r="D205" s="276" t="s">
        <v>45</v>
      </c>
      <c r="E205" s="279" t="s">
        <v>100</v>
      </c>
      <c r="F205" s="278">
        <v>4137730</v>
      </c>
      <c r="G205" s="278">
        <v>4609000</v>
      </c>
      <c r="H205" s="171"/>
      <c r="I205" s="88">
        <f t="shared" si="16"/>
        <v>4609000</v>
      </c>
      <c r="J205" s="163">
        <f t="shared" si="17"/>
        <v>0</v>
      </c>
      <c r="K205" s="155">
        <f t="shared" si="18"/>
        <v>1</v>
      </c>
      <c r="L205" s="155">
        <f>IF(J205=1,SUM($J$6:J205),0)</f>
        <v>0</v>
      </c>
      <c r="M205" s="155">
        <f>IF(K205=1,SUM($K$6:K205),0)</f>
        <v>201227110.79893059</v>
      </c>
      <c r="N205" s="165">
        <f t="shared" si="19"/>
        <v>201227110.79893059</v>
      </c>
      <c r="O205" s="155">
        <f t="shared" si="20"/>
        <v>1</v>
      </c>
      <c r="P205" s="155">
        <f>IF(O205=1,SUM($O$6:O205),0)</f>
        <v>2</v>
      </c>
    </row>
    <row r="206" spans="1:17" ht="15" customHeight="1">
      <c r="A206" s="15"/>
      <c r="B206" s="194">
        <v>3</v>
      </c>
      <c r="C206" s="109" t="s">
        <v>103</v>
      </c>
      <c r="D206" s="276" t="s">
        <v>45</v>
      </c>
      <c r="E206" s="277" t="s">
        <v>100</v>
      </c>
      <c r="F206" s="278">
        <v>5206920</v>
      </c>
      <c r="G206" s="278">
        <v>5800000</v>
      </c>
      <c r="H206" s="171"/>
      <c r="I206" s="88">
        <f t="shared" si="16"/>
        <v>5800000</v>
      </c>
      <c r="J206" s="163">
        <f t="shared" si="17"/>
        <v>0</v>
      </c>
      <c r="K206" s="155">
        <f t="shared" si="18"/>
        <v>1</v>
      </c>
      <c r="L206" s="155">
        <f>IF(J206=1,SUM($J$6:J206),0)</f>
        <v>0</v>
      </c>
      <c r="M206" s="155">
        <f>IF(K206=1,SUM($K$6:K206),0)</f>
        <v>201227111.79893059</v>
      </c>
      <c r="N206" s="165">
        <f t="shared" si="19"/>
        <v>201227111.79893059</v>
      </c>
      <c r="O206" s="155">
        <f t="shared" si="20"/>
        <v>1</v>
      </c>
      <c r="P206" s="155">
        <f>IF(O206=1,SUM($O$6:O206),0)</f>
        <v>3</v>
      </c>
    </row>
    <row r="207" spans="1:17" ht="15" customHeight="1">
      <c r="A207" s="15"/>
      <c r="B207" s="194">
        <v>4</v>
      </c>
      <c r="C207" s="109" t="s">
        <v>104</v>
      </c>
      <c r="D207" s="276" t="s">
        <v>45</v>
      </c>
      <c r="E207" s="277" t="s">
        <v>100</v>
      </c>
      <c r="F207" s="278">
        <v>5453270</v>
      </c>
      <c r="G207" s="278">
        <v>6074400</v>
      </c>
      <c r="H207" s="171"/>
      <c r="I207" s="88">
        <f t="shared" ref="I207:I255" si="21">IF($I$5=$G$4,G207,(IF($I$5=$F$4,F207,0)))</f>
        <v>6074400</v>
      </c>
      <c r="J207" s="163">
        <f t="shared" si="17"/>
        <v>0</v>
      </c>
      <c r="K207" s="155">
        <f t="shared" si="18"/>
        <v>1</v>
      </c>
      <c r="L207" s="155">
        <f>IF(J207=1,SUM($J$6:J207),0)</f>
        <v>0</v>
      </c>
      <c r="M207" s="155">
        <f>IF(K207=1,SUM($K$6:K207),0)</f>
        <v>201227112.79893059</v>
      </c>
      <c r="N207" s="165">
        <f t="shared" si="19"/>
        <v>201227112.79893059</v>
      </c>
      <c r="O207" s="155">
        <f t="shared" si="20"/>
        <v>1</v>
      </c>
      <c r="P207" s="155">
        <f>IF(O207=1,SUM($O$6:O207),0)</f>
        <v>4</v>
      </c>
    </row>
    <row r="208" spans="1:17" ht="15" customHeight="1">
      <c r="A208" s="15"/>
      <c r="B208" s="194">
        <v>5</v>
      </c>
      <c r="C208" s="109" t="s">
        <v>105</v>
      </c>
      <c r="D208" s="276" t="s">
        <v>45</v>
      </c>
      <c r="E208" s="277" t="s">
        <v>100</v>
      </c>
      <c r="F208" s="278">
        <v>6453770</v>
      </c>
      <c r="G208" s="278">
        <v>7188900</v>
      </c>
      <c r="H208" s="171"/>
      <c r="I208" s="88">
        <f t="shared" si="21"/>
        <v>7188900</v>
      </c>
      <c r="J208" s="163">
        <f t="shared" si="17"/>
        <v>0</v>
      </c>
      <c r="K208" s="155">
        <f t="shared" si="18"/>
        <v>1</v>
      </c>
      <c r="L208" s="155">
        <f>IF(J208=1,SUM($J$6:J208),0)</f>
        <v>0</v>
      </c>
      <c r="M208" s="155">
        <f>IF(K208=1,SUM($K$6:K208),0)</f>
        <v>201227113.79893059</v>
      </c>
      <c r="N208" s="165">
        <f t="shared" si="19"/>
        <v>201227113.79893059</v>
      </c>
      <c r="O208" s="155">
        <f t="shared" si="20"/>
        <v>1</v>
      </c>
      <c r="P208" s="155">
        <f>IF(O208=1,SUM($O$6:O208),0)</f>
        <v>5</v>
      </c>
    </row>
    <row r="209" spans="1:16" ht="15" customHeight="1">
      <c r="A209" s="15"/>
      <c r="B209" s="194">
        <v>6</v>
      </c>
      <c r="C209" s="109" t="s">
        <v>106</v>
      </c>
      <c r="D209" s="276" t="s">
        <v>45</v>
      </c>
      <c r="E209" s="277" t="s">
        <v>100</v>
      </c>
      <c r="F209" s="278">
        <v>7728790</v>
      </c>
      <c r="G209" s="278">
        <v>8609100</v>
      </c>
      <c r="H209" s="171"/>
      <c r="I209" s="88">
        <f t="shared" si="21"/>
        <v>8609100</v>
      </c>
      <c r="J209" s="163">
        <f t="shared" si="17"/>
        <v>0</v>
      </c>
      <c r="K209" s="155">
        <f t="shared" si="18"/>
        <v>1</v>
      </c>
      <c r="L209" s="155">
        <f>IF(J209=1,SUM($J$6:J209),0)</f>
        <v>0</v>
      </c>
      <c r="M209" s="155">
        <f>IF(K209=1,SUM($K$6:K209),0)</f>
        <v>201227114.79893059</v>
      </c>
      <c r="N209" s="165">
        <f t="shared" si="19"/>
        <v>201227114.79893059</v>
      </c>
      <c r="O209" s="155">
        <f t="shared" si="20"/>
        <v>1</v>
      </c>
      <c r="P209" s="155">
        <f>IF(O209=1,SUM($O$6:O209),0)</f>
        <v>6</v>
      </c>
    </row>
    <row r="210" spans="1:16" ht="15" customHeight="1">
      <c r="A210" s="15"/>
      <c r="B210" s="194">
        <v>7</v>
      </c>
      <c r="C210" s="109" t="s">
        <v>6</v>
      </c>
      <c r="D210" s="276" t="s">
        <v>47</v>
      </c>
      <c r="E210" s="277" t="s">
        <v>100</v>
      </c>
      <c r="F210" s="278">
        <v>10066.666666666668</v>
      </c>
      <c r="G210" s="278">
        <v>10066.666666666668</v>
      </c>
      <c r="H210" s="171"/>
      <c r="I210" s="88">
        <f t="shared" si="21"/>
        <v>10066.666666666668</v>
      </c>
      <c r="J210" s="163">
        <f t="shared" si="17"/>
        <v>0</v>
      </c>
      <c r="K210" s="155">
        <f t="shared" si="18"/>
        <v>0</v>
      </c>
      <c r="L210" s="155">
        <f>IF(J210=1,SUM($J$6:J210),0)</f>
        <v>0</v>
      </c>
      <c r="M210" s="155">
        <f>IF(K210=1,SUM($K$6:K210),0)</f>
        <v>0</v>
      </c>
      <c r="N210" s="165">
        <f t="shared" si="19"/>
        <v>0</v>
      </c>
      <c r="O210" s="155">
        <f t="shared" si="20"/>
        <v>0</v>
      </c>
      <c r="P210" s="155">
        <f>IF(O210=1,SUM($O$6:O210),0)</f>
        <v>0</v>
      </c>
    </row>
    <row r="211" spans="1:16" ht="15" customHeight="1">
      <c r="A211" s="15"/>
      <c r="B211" s="194">
        <v>8</v>
      </c>
      <c r="C211" s="109" t="s">
        <v>461</v>
      </c>
      <c r="D211" s="276" t="s">
        <v>45</v>
      </c>
      <c r="E211" s="277" t="s">
        <v>24</v>
      </c>
      <c r="F211" s="278">
        <v>200000</v>
      </c>
      <c r="G211" s="278">
        <v>200000</v>
      </c>
      <c r="H211" s="171"/>
      <c r="I211" s="88">
        <f t="shared" si="21"/>
        <v>200000</v>
      </c>
      <c r="J211" s="163">
        <f t="shared" si="17"/>
        <v>0</v>
      </c>
      <c r="K211" s="155">
        <f t="shared" si="18"/>
        <v>1</v>
      </c>
      <c r="L211" s="155">
        <f>IF(J211=1,SUM($J$6:J211),0)</f>
        <v>0</v>
      </c>
      <c r="M211" s="155">
        <f>IF(K211=1,SUM($K$6:K211),0)</f>
        <v>201227115.79893059</v>
      </c>
      <c r="N211" s="165">
        <f t="shared" si="19"/>
        <v>201227115.79893059</v>
      </c>
      <c r="O211" s="155">
        <f t="shared" si="20"/>
        <v>0</v>
      </c>
      <c r="P211" s="155">
        <f>IF(O211=1,SUM($O$6:O211),0)</f>
        <v>0</v>
      </c>
    </row>
    <row r="212" spans="1:16" ht="15" customHeight="1">
      <c r="A212" s="15"/>
      <c r="B212" s="194"/>
      <c r="C212" s="109" t="s">
        <v>48</v>
      </c>
      <c r="D212" s="276" t="s">
        <v>48</v>
      </c>
      <c r="E212" s="277"/>
      <c r="F212" s="278"/>
      <c r="G212" s="278"/>
      <c r="H212" s="171"/>
      <c r="I212" s="88">
        <f t="shared" si="21"/>
        <v>0</v>
      </c>
      <c r="J212" s="163">
        <f t="shared" si="17"/>
        <v>0</v>
      </c>
      <c r="K212" s="155">
        <f t="shared" si="18"/>
        <v>0</v>
      </c>
      <c r="L212" s="155">
        <f>IF(J212=1,SUM($J$6:J212),0)</f>
        <v>0</v>
      </c>
      <c r="M212" s="155">
        <f>IF(K212=1,SUM($K$6:K212),0)</f>
        <v>0</v>
      </c>
      <c r="N212" s="165">
        <f t="shared" si="19"/>
        <v>0</v>
      </c>
      <c r="O212" s="155">
        <f t="shared" si="20"/>
        <v>0</v>
      </c>
      <c r="P212" s="155">
        <f>IF(O212=1,SUM($O$6:O212),0)</f>
        <v>0</v>
      </c>
    </row>
    <row r="213" spans="1:16" ht="15" customHeight="1">
      <c r="A213" s="15"/>
      <c r="B213" s="194" t="s">
        <v>564</v>
      </c>
      <c r="C213" s="109" t="s">
        <v>563</v>
      </c>
      <c r="D213" s="276" t="s">
        <v>48</v>
      </c>
      <c r="E213" s="277"/>
      <c r="F213" s="278"/>
      <c r="G213" s="278"/>
      <c r="H213" s="171"/>
      <c r="I213" s="88">
        <f t="shared" si="21"/>
        <v>0</v>
      </c>
      <c r="J213" s="163">
        <f t="shared" si="17"/>
        <v>0</v>
      </c>
      <c r="K213" s="155">
        <f t="shared" si="18"/>
        <v>0</v>
      </c>
      <c r="L213" s="155">
        <f>IF(J213=1,SUM($J$6:J213),0)</f>
        <v>0</v>
      </c>
      <c r="M213" s="155">
        <f>IF(K213=1,SUM($K$6:K213),0)</f>
        <v>0</v>
      </c>
      <c r="N213" s="165">
        <f t="shared" si="19"/>
        <v>0</v>
      </c>
      <c r="O213" s="155">
        <f t="shared" si="20"/>
        <v>0</v>
      </c>
      <c r="P213" s="155">
        <f>IF(O213=1,SUM($O$6:O213),0)</f>
        <v>0</v>
      </c>
    </row>
    <row r="214" spans="1:16" ht="15" customHeight="1">
      <c r="A214" s="15"/>
      <c r="B214" s="194">
        <v>2</v>
      </c>
      <c r="C214" s="109" t="s">
        <v>1564</v>
      </c>
      <c r="D214" s="276" t="s">
        <v>44</v>
      </c>
      <c r="E214" s="277" t="s">
        <v>8</v>
      </c>
      <c r="F214" s="278">
        <v>217470</v>
      </c>
      <c r="G214" s="278">
        <v>235900</v>
      </c>
      <c r="H214" s="171"/>
      <c r="I214" s="88">
        <f t="shared" si="21"/>
        <v>235900</v>
      </c>
      <c r="J214" s="163">
        <f t="shared" si="17"/>
        <v>1</v>
      </c>
      <c r="K214" s="155">
        <f t="shared" si="18"/>
        <v>0</v>
      </c>
      <c r="L214" s="155">
        <f>IF(J214=1,SUM($J$6:J214),0)</f>
        <v>111</v>
      </c>
      <c r="M214" s="155">
        <f>IF(K214=1,SUM($K$6:K214),0)</f>
        <v>0</v>
      </c>
      <c r="N214" s="165">
        <f t="shared" si="19"/>
        <v>111</v>
      </c>
      <c r="O214" s="155">
        <f t="shared" si="20"/>
        <v>0</v>
      </c>
      <c r="P214" s="155">
        <f>IF(O214=1,SUM($O$6:O214),0)</f>
        <v>0</v>
      </c>
    </row>
    <row r="215" spans="1:16" ht="15" customHeight="1">
      <c r="A215" s="15"/>
      <c r="B215" s="194">
        <v>3</v>
      </c>
      <c r="C215" s="109" t="s">
        <v>1129</v>
      </c>
      <c r="D215" s="276" t="s">
        <v>44</v>
      </c>
      <c r="E215" s="277" t="s">
        <v>8</v>
      </c>
      <c r="F215" s="278">
        <v>212320</v>
      </c>
      <c r="G215" s="278">
        <v>176900</v>
      </c>
      <c r="H215" s="171"/>
      <c r="I215" s="88">
        <f t="shared" si="21"/>
        <v>176900</v>
      </c>
      <c r="J215" s="163">
        <f t="shared" si="17"/>
        <v>1</v>
      </c>
      <c r="K215" s="155">
        <f t="shared" si="18"/>
        <v>0</v>
      </c>
      <c r="L215" s="155">
        <f>IF(J215=1,SUM($J$6:J215),0)</f>
        <v>112</v>
      </c>
      <c r="M215" s="155">
        <f>IF(K215=1,SUM($K$6:K215),0)</f>
        <v>0</v>
      </c>
      <c r="N215" s="165">
        <f t="shared" si="19"/>
        <v>112</v>
      </c>
      <c r="O215" s="155">
        <f t="shared" si="20"/>
        <v>0</v>
      </c>
      <c r="P215" s="155">
        <f>IF(O215=1,SUM($O$6:O215),0)</f>
        <v>0</v>
      </c>
    </row>
    <row r="216" spans="1:16" ht="15" customHeight="1">
      <c r="A216" s="15"/>
      <c r="B216" s="194">
        <v>4</v>
      </c>
      <c r="C216" s="109" t="s">
        <v>1565</v>
      </c>
      <c r="D216" s="276" t="s">
        <v>44</v>
      </c>
      <c r="E216" s="277" t="s">
        <v>24</v>
      </c>
      <c r="F216" s="278">
        <v>394550</v>
      </c>
      <c r="G216" s="278">
        <v>430000</v>
      </c>
      <c r="H216" s="171"/>
      <c r="I216" s="88">
        <f t="shared" si="21"/>
        <v>430000</v>
      </c>
      <c r="J216" s="163">
        <f t="shared" si="17"/>
        <v>1</v>
      </c>
      <c r="K216" s="155">
        <f t="shared" si="18"/>
        <v>0</v>
      </c>
      <c r="L216" s="155">
        <f>IF(J216=1,SUM($J$6:J216),0)</f>
        <v>113</v>
      </c>
      <c r="M216" s="155">
        <f>IF(K216=1,SUM($K$6:K216),0)</f>
        <v>0</v>
      </c>
      <c r="N216" s="165">
        <f t="shared" si="19"/>
        <v>113</v>
      </c>
      <c r="O216" s="155">
        <f t="shared" si="20"/>
        <v>0</v>
      </c>
      <c r="P216" s="155">
        <f>IF(O216=1,SUM($O$6:O216),0)</f>
        <v>0</v>
      </c>
    </row>
    <row r="217" spans="1:16" ht="15" customHeight="1">
      <c r="A217" s="15"/>
      <c r="B217" s="194">
        <v>7</v>
      </c>
      <c r="C217" s="109" t="s">
        <v>1566</v>
      </c>
      <c r="D217" s="276" t="s">
        <v>44</v>
      </c>
      <c r="E217" s="277" t="s">
        <v>24</v>
      </c>
      <c r="F217" s="278">
        <v>220800</v>
      </c>
      <c r="G217" s="278">
        <v>205700</v>
      </c>
      <c r="H217" s="171"/>
      <c r="I217" s="88">
        <f t="shared" si="21"/>
        <v>205700</v>
      </c>
      <c r="J217" s="163">
        <f t="shared" si="17"/>
        <v>1</v>
      </c>
      <c r="K217" s="155">
        <f t="shared" si="18"/>
        <v>0</v>
      </c>
      <c r="L217" s="155">
        <f>IF(J217=1,SUM($J$6:J217),0)</f>
        <v>114</v>
      </c>
      <c r="M217" s="155">
        <f>IF(K217=1,SUM($K$6:K217),0)</f>
        <v>0</v>
      </c>
      <c r="N217" s="165">
        <f t="shared" si="19"/>
        <v>114</v>
      </c>
      <c r="O217" s="155">
        <f t="shared" si="20"/>
        <v>0</v>
      </c>
      <c r="P217" s="155">
        <f>IF(O217=1,SUM($O$6:O217),0)</f>
        <v>0</v>
      </c>
    </row>
    <row r="218" spans="1:16" ht="15" customHeight="1">
      <c r="A218" s="15"/>
      <c r="B218" s="194"/>
      <c r="C218" s="109"/>
      <c r="D218" s="276"/>
      <c r="E218" s="277"/>
      <c r="F218" s="278"/>
      <c r="G218" s="278"/>
      <c r="H218" s="171"/>
      <c r="I218" s="88">
        <f t="shared" si="21"/>
        <v>0</v>
      </c>
      <c r="J218" s="163">
        <f t="shared" si="17"/>
        <v>0</v>
      </c>
      <c r="K218" s="155">
        <f t="shared" si="18"/>
        <v>0</v>
      </c>
      <c r="L218" s="155">
        <f>IF(J218=1,SUM($J$6:J218),0)</f>
        <v>0</v>
      </c>
      <c r="M218" s="155">
        <f>IF(K218=1,SUM($K$6:K218),0)</f>
        <v>0</v>
      </c>
      <c r="N218" s="165">
        <f t="shared" si="19"/>
        <v>0</v>
      </c>
      <c r="O218" s="155">
        <f t="shared" si="20"/>
        <v>0</v>
      </c>
      <c r="P218" s="155">
        <f>IF(O218=1,SUM($O$6:O218),0)</f>
        <v>0</v>
      </c>
    </row>
    <row r="219" spans="1:16" ht="15" customHeight="1">
      <c r="A219" s="15"/>
      <c r="B219" s="194" t="s">
        <v>566</v>
      </c>
      <c r="C219" s="109" t="s">
        <v>565</v>
      </c>
      <c r="D219" s="276" t="s">
        <v>48</v>
      </c>
      <c r="E219" s="277"/>
      <c r="F219" s="278"/>
      <c r="G219" s="278"/>
      <c r="H219" s="171"/>
      <c r="I219" s="88">
        <f t="shared" si="21"/>
        <v>0</v>
      </c>
      <c r="J219" s="163">
        <f t="shared" si="17"/>
        <v>0</v>
      </c>
      <c r="K219" s="155">
        <f t="shared" si="18"/>
        <v>0</v>
      </c>
      <c r="L219" s="155">
        <f>IF(J219=1,SUM($J$6:J219),0)</f>
        <v>0</v>
      </c>
      <c r="M219" s="155">
        <f>IF(K219=1,SUM($K$6:K219),0)</f>
        <v>0</v>
      </c>
      <c r="N219" s="165">
        <f t="shared" si="19"/>
        <v>0</v>
      </c>
      <c r="O219" s="155">
        <f t="shared" si="20"/>
        <v>0</v>
      </c>
      <c r="P219" s="155">
        <f>IF(O219=1,SUM($O$6:O219),0)</f>
        <v>0</v>
      </c>
    </row>
    <row r="220" spans="1:16" ht="15" customHeight="1">
      <c r="A220" s="15"/>
      <c r="B220" s="194">
        <v>1</v>
      </c>
      <c r="C220" s="109" t="s">
        <v>65</v>
      </c>
      <c r="D220" s="276" t="s">
        <v>44</v>
      </c>
      <c r="E220" s="277" t="s">
        <v>7</v>
      </c>
      <c r="F220" s="278">
        <v>9831</v>
      </c>
      <c r="G220" s="278">
        <v>14200</v>
      </c>
      <c r="H220" s="171"/>
      <c r="I220" s="88">
        <f t="shared" si="21"/>
        <v>14200</v>
      </c>
      <c r="J220" s="163">
        <f t="shared" si="17"/>
        <v>1</v>
      </c>
      <c r="K220" s="155">
        <f t="shared" si="18"/>
        <v>0</v>
      </c>
      <c r="L220" s="155">
        <f>IF(J220=1,SUM($J$6:J220),0)</f>
        <v>115</v>
      </c>
      <c r="M220" s="155">
        <f>IF(K220=1,SUM($K$6:K220),0)</f>
        <v>0</v>
      </c>
      <c r="N220" s="165">
        <f t="shared" si="19"/>
        <v>115</v>
      </c>
      <c r="O220" s="155">
        <f t="shared" si="20"/>
        <v>0</v>
      </c>
      <c r="P220" s="155">
        <f>IF(O220=1,SUM($O$6:O220),0)</f>
        <v>0</v>
      </c>
    </row>
    <row r="221" spans="1:16" ht="15" customHeight="1">
      <c r="A221" s="15"/>
      <c r="B221" s="194">
        <v>2</v>
      </c>
      <c r="C221" s="109" t="s">
        <v>66</v>
      </c>
      <c r="D221" s="276" t="s">
        <v>44</v>
      </c>
      <c r="E221" s="277" t="s">
        <v>7</v>
      </c>
      <c r="F221" s="278">
        <v>19368</v>
      </c>
      <c r="G221" s="278">
        <v>25300</v>
      </c>
      <c r="H221" s="171"/>
      <c r="I221" s="88">
        <f t="shared" si="21"/>
        <v>25300</v>
      </c>
      <c r="J221" s="163">
        <f t="shared" si="17"/>
        <v>1</v>
      </c>
      <c r="K221" s="155">
        <f t="shared" si="18"/>
        <v>0</v>
      </c>
      <c r="L221" s="155">
        <f>IF(J221=1,SUM($J$6:J221),0)</f>
        <v>116</v>
      </c>
      <c r="M221" s="155">
        <f>IF(K221=1,SUM($K$6:K221),0)</f>
        <v>0</v>
      </c>
      <c r="N221" s="165">
        <f t="shared" si="19"/>
        <v>116</v>
      </c>
      <c r="O221" s="155">
        <f t="shared" si="20"/>
        <v>0</v>
      </c>
      <c r="P221" s="155">
        <f>IF(O221=1,SUM($O$6:O221),0)</f>
        <v>0</v>
      </c>
    </row>
    <row r="222" spans="1:16" ht="15" customHeight="1">
      <c r="A222" s="15"/>
      <c r="B222" s="194">
        <v>3</v>
      </c>
      <c r="C222" s="109" t="s">
        <v>67</v>
      </c>
      <c r="D222" s="276" t="s">
        <v>44</v>
      </c>
      <c r="E222" s="277" t="s">
        <v>7</v>
      </c>
      <c r="F222" s="278">
        <v>32428</v>
      </c>
      <c r="G222" s="278">
        <v>36900</v>
      </c>
      <c r="H222" s="171"/>
      <c r="I222" s="88">
        <f t="shared" si="21"/>
        <v>36900</v>
      </c>
      <c r="J222" s="163">
        <f t="shared" si="17"/>
        <v>1</v>
      </c>
      <c r="K222" s="155">
        <f t="shared" si="18"/>
        <v>0</v>
      </c>
      <c r="L222" s="155">
        <f>IF(J222=1,SUM($J$6:J222),0)</f>
        <v>117</v>
      </c>
      <c r="M222" s="155">
        <f>IF(K222=1,SUM($K$6:K222),0)</f>
        <v>0</v>
      </c>
      <c r="N222" s="165">
        <f t="shared" si="19"/>
        <v>117</v>
      </c>
      <c r="O222" s="155">
        <f t="shared" si="20"/>
        <v>0</v>
      </c>
      <c r="P222" s="155">
        <f>IF(O222=1,SUM($O$6:O222),0)</f>
        <v>0</v>
      </c>
    </row>
    <row r="223" spans="1:16" ht="15" customHeight="1">
      <c r="A223" s="15"/>
      <c r="B223" s="194">
        <v>4</v>
      </c>
      <c r="C223" s="109" t="s">
        <v>68</v>
      </c>
      <c r="D223" s="276" t="s">
        <v>44</v>
      </c>
      <c r="E223" s="277" t="s">
        <v>7</v>
      </c>
      <c r="F223" s="278">
        <v>13740</v>
      </c>
      <c r="G223" s="278">
        <v>16600</v>
      </c>
      <c r="H223" s="171"/>
      <c r="I223" s="88">
        <f t="shared" si="21"/>
        <v>16600</v>
      </c>
      <c r="J223" s="163">
        <f t="shared" si="17"/>
        <v>1</v>
      </c>
      <c r="K223" s="155">
        <f t="shared" si="18"/>
        <v>0</v>
      </c>
      <c r="L223" s="155">
        <f>IF(J223=1,SUM($J$6:J223),0)</f>
        <v>118</v>
      </c>
      <c r="M223" s="155">
        <f>IF(K223=1,SUM($K$6:K223),0)</f>
        <v>0</v>
      </c>
      <c r="N223" s="165">
        <f t="shared" si="19"/>
        <v>118</v>
      </c>
      <c r="O223" s="155">
        <f t="shared" si="20"/>
        <v>0</v>
      </c>
      <c r="P223" s="155">
        <f>IF(O223=1,SUM($O$6:O223),0)</f>
        <v>0</v>
      </c>
    </row>
    <row r="224" spans="1:16" ht="15" customHeight="1">
      <c r="A224" s="15"/>
      <c r="B224" s="194">
        <v>5</v>
      </c>
      <c r="C224" s="109" t="s">
        <v>69</v>
      </c>
      <c r="D224" s="276" t="s">
        <v>44</v>
      </c>
      <c r="E224" s="277" t="s">
        <v>7</v>
      </c>
      <c r="F224" s="278">
        <v>24590</v>
      </c>
      <c r="G224" s="278">
        <v>29000</v>
      </c>
      <c r="H224" s="171"/>
      <c r="I224" s="88">
        <f t="shared" si="21"/>
        <v>29000</v>
      </c>
      <c r="J224" s="163">
        <f t="shared" si="17"/>
        <v>1</v>
      </c>
      <c r="K224" s="155">
        <f t="shared" si="18"/>
        <v>0</v>
      </c>
      <c r="L224" s="155">
        <f>IF(J224=1,SUM($J$6:J224),0)</f>
        <v>119</v>
      </c>
      <c r="M224" s="155">
        <f>IF(K224=1,SUM($K$6:K224),0)</f>
        <v>0</v>
      </c>
      <c r="N224" s="165">
        <f t="shared" si="19"/>
        <v>119</v>
      </c>
      <c r="O224" s="155">
        <f t="shared" si="20"/>
        <v>0</v>
      </c>
      <c r="P224" s="155">
        <f>IF(O224=1,SUM($O$6:O224),0)</f>
        <v>0</v>
      </c>
    </row>
    <row r="225" spans="1:16" ht="15" customHeight="1">
      <c r="A225" s="15"/>
      <c r="B225" s="194">
        <v>6</v>
      </c>
      <c r="C225" s="109" t="s">
        <v>70</v>
      </c>
      <c r="D225" s="276" t="s">
        <v>44</v>
      </c>
      <c r="E225" s="277" t="s">
        <v>7</v>
      </c>
      <c r="F225" s="278">
        <v>39175</v>
      </c>
      <c r="G225" s="278">
        <v>44300</v>
      </c>
      <c r="H225" s="171"/>
      <c r="I225" s="88">
        <f t="shared" si="21"/>
        <v>44300</v>
      </c>
      <c r="J225" s="163">
        <f t="shared" si="17"/>
        <v>1</v>
      </c>
      <c r="K225" s="155">
        <f t="shared" si="18"/>
        <v>0</v>
      </c>
      <c r="L225" s="155">
        <f>IF(J225=1,SUM($J$6:J225),0)</f>
        <v>120</v>
      </c>
      <c r="M225" s="155">
        <f>IF(K225=1,SUM($K$6:K225),0)</f>
        <v>0</v>
      </c>
      <c r="N225" s="165">
        <f t="shared" si="19"/>
        <v>120</v>
      </c>
      <c r="O225" s="155">
        <f t="shared" si="20"/>
        <v>0</v>
      </c>
      <c r="P225" s="155">
        <f>IF(O225=1,SUM($O$6:O225),0)</f>
        <v>0</v>
      </c>
    </row>
    <row r="226" spans="1:16" ht="15" customHeight="1">
      <c r="A226" s="15"/>
      <c r="B226" s="194"/>
      <c r="C226" s="109"/>
      <c r="D226" s="276" t="s">
        <v>48</v>
      </c>
      <c r="E226" s="277"/>
      <c r="F226" s="278"/>
      <c r="G226" s="278"/>
      <c r="H226" s="171"/>
      <c r="I226" s="88">
        <f t="shared" si="21"/>
        <v>0</v>
      </c>
      <c r="J226" s="163">
        <f t="shared" si="17"/>
        <v>0</v>
      </c>
      <c r="K226" s="155">
        <f t="shared" si="18"/>
        <v>0</v>
      </c>
      <c r="L226" s="155">
        <f>IF(J226=1,SUM($J$6:J226),0)</f>
        <v>0</v>
      </c>
      <c r="M226" s="155">
        <f>IF(K226=1,SUM($K$6:K226),0)</f>
        <v>0</v>
      </c>
      <c r="N226" s="165">
        <f t="shared" si="19"/>
        <v>0</v>
      </c>
      <c r="O226" s="155">
        <f t="shared" si="20"/>
        <v>0</v>
      </c>
      <c r="P226" s="155">
        <f>IF(O226=1,SUM($O$6:O226),0)</f>
        <v>0</v>
      </c>
    </row>
    <row r="227" spans="1:16" ht="15" customHeight="1">
      <c r="A227" s="15"/>
      <c r="B227" s="194" t="s">
        <v>579</v>
      </c>
      <c r="C227" s="109" t="s">
        <v>567</v>
      </c>
      <c r="D227" s="276" t="s">
        <v>48</v>
      </c>
      <c r="E227" s="277"/>
      <c r="F227" s="278"/>
      <c r="G227" s="278"/>
      <c r="H227" s="171"/>
      <c r="I227" s="88">
        <f t="shared" si="21"/>
        <v>0</v>
      </c>
      <c r="J227" s="163">
        <f t="shared" si="17"/>
        <v>0</v>
      </c>
      <c r="K227" s="155">
        <f t="shared" si="18"/>
        <v>0</v>
      </c>
      <c r="L227" s="155">
        <f>IF(J227=1,SUM($J$6:J227),0)</f>
        <v>0</v>
      </c>
      <c r="M227" s="155">
        <f>IF(K227=1,SUM($K$6:K227),0)</f>
        <v>0</v>
      </c>
      <c r="N227" s="165">
        <f t="shared" si="19"/>
        <v>0</v>
      </c>
      <c r="O227" s="155">
        <f t="shared" si="20"/>
        <v>0</v>
      </c>
      <c r="P227" s="155">
        <f>IF(O227=1,SUM($O$6:O227),0)</f>
        <v>0</v>
      </c>
    </row>
    <row r="228" spans="1:16" ht="15" customHeight="1">
      <c r="A228" s="15"/>
      <c r="B228" s="194">
        <v>1</v>
      </c>
      <c r="C228" s="109" t="s">
        <v>1402</v>
      </c>
      <c r="D228" s="276" t="s">
        <v>44</v>
      </c>
      <c r="E228" s="277" t="s">
        <v>7</v>
      </c>
      <c r="F228" s="278">
        <v>47850</v>
      </c>
      <c r="G228" s="278">
        <v>53300</v>
      </c>
      <c r="H228" s="171"/>
      <c r="I228" s="88">
        <f t="shared" si="21"/>
        <v>53300</v>
      </c>
      <c r="J228" s="163">
        <f t="shared" si="17"/>
        <v>1</v>
      </c>
      <c r="K228" s="155">
        <f t="shared" si="18"/>
        <v>0</v>
      </c>
      <c r="L228" s="155">
        <f>IF(J228=1,SUM($J$6:J228),0)</f>
        <v>121</v>
      </c>
      <c r="M228" s="155">
        <f>IF(K228=1,SUM($K$6:K228),0)</f>
        <v>0</v>
      </c>
      <c r="N228" s="165">
        <f t="shared" si="19"/>
        <v>121</v>
      </c>
      <c r="O228" s="155">
        <f t="shared" si="20"/>
        <v>0</v>
      </c>
      <c r="P228" s="155">
        <f>IF(O228=1,SUM($O$6:O228),0)</f>
        <v>0</v>
      </c>
    </row>
    <row r="229" spans="1:16" ht="15" customHeight="1">
      <c r="A229" s="15"/>
      <c r="B229" s="194">
        <v>2</v>
      </c>
      <c r="C229" s="109" t="s">
        <v>1403</v>
      </c>
      <c r="D229" s="276" t="s">
        <v>44</v>
      </c>
      <c r="E229" s="277" t="s">
        <v>7</v>
      </c>
      <c r="F229" s="278">
        <v>27280</v>
      </c>
      <c r="G229" s="278">
        <v>30400</v>
      </c>
      <c r="H229" s="171"/>
      <c r="I229" s="88">
        <f t="shared" si="21"/>
        <v>30400</v>
      </c>
      <c r="J229" s="163">
        <f t="shared" si="17"/>
        <v>1</v>
      </c>
      <c r="K229" s="155">
        <f t="shared" si="18"/>
        <v>0</v>
      </c>
      <c r="L229" s="155">
        <f>IF(J229=1,SUM($J$6:J229),0)</f>
        <v>122</v>
      </c>
      <c r="M229" s="155">
        <f>IF(K229=1,SUM($K$6:K229),0)</f>
        <v>0</v>
      </c>
      <c r="N229" s="165">
        <f t="shared" si="19"/>
        <v>122</v>
      </c>
      <c r="O229" s="155">
        <f t="shared" si="20"/>
        <v>0</v>
      </c>
      <c r="P229" s="155">
        <f>IF(O229=1,SUM($O$6:O229),0)</f>
        <v>0</v>
      </c>
    </row>
    <row r="230" spans="1:16" ht="15" customHeight="1">
      <c r="A230" s="15"/>
      <c r="B230" s="194">
        <v>3</v>
      </c>
      <c r="C230" s="109" t="s">
        <v>1459</v>
      </c>
      <c r="D230" s="276" t="s">
        <v>44</v>
      </c>
      <c r="E230" s="277" t="s">
        <v>7</v>
      </c>
      <c r="F230" s="278">
        <v>48905</v>
      </c>
      <c r="G230" s="278">
        <v>54500</v>
      </c>
      <c r="H230" s="171"/>
      <c r="I230" s="88">
        <f t="shared" si="21"/>
        <v>54500</v>
      </c>
      <c r="J230" s="163">
        <f t="shared" si="17"/>
        <v>1</v>
      </c>
      <c r="K230" s="155">
        <f t="shared" si="18"/>
        <v>0</v>
      </c>
      <c r="L230" s="155">
        <f>IF(J230=1,SUM($J$6:J230),0)</f>
        <v>123</v>
      </c>
      <c r="M230" s="155">
        <f>IF(K230=1,SUM($K$6:K230),0)</f>
        <v>0</v>
      </c>
      <c r="N230" s="165">
        <f t="shared" si="19"/>
        <v>123</v>
      </c>
      <c r="O230" s="155">
        <f t="shared" si="20"/>
        <v>0</v>
      </c>
      <c r="P230" s="155">
        <f>IF(O230=1,SUM($O$6:O230),0)</f>
        <v>0</v>
      </c>
    </row>
    <row r="231" spans="1:16" ht="15" customHeight="1">
      <c r="A231" s="15"/>
      <c r="B231" s="194">
        <v>4</v>
      </c>
      <c r="C231" s="109" t="s">
        <v>73</v>
      </c>
      <c r="D231" s="276" t="s">
        <v>44</v>
      </c>
      <c r="E231" s="277" t="s">
        <v>7</v>
      </c>
      <c r="F231" s="278">
        <v>3780</v>
      </c>
      <c r="G231" s="278">
        <v>4300</v>
      </c>
      <c r="H231" s="171"/>
      <c r="I231" s="88">
        <f t="shared" si="21"/>
        <v>4300</v>
      </c>
      <c r="J231" s="163">
        <f t="shared" si="17"/>
        <v>1</v>
      </c>
      <c r="K231" s="155">
        <f t="shared" si="18"/>
        <v>0</v>
      </c>
      <c r="L231" s="155">
        <f>IF(J231=1,SUM($J$6:J231),0)</f>
        <v>124</v>
      </c>
      <c r="M231" s="155">
        <f>IF(K231=1,SUM($K$6:K231),0)</f>
        <v>0</v>
      </c>
      <c r="N231" s="165">
        <f t="shared" si="19"/>
        <v>124</v>
      </c>
      <c r="O231" s="155">
        <f t="shared" si="20"/>
        <v>0</v>
      </c>
      <c r="P231" s="155">
        <f>IF(O231=1,SUM($O$6:O231),0)</f>
        <v>0</v>
      </c>
    </row>
    <row r="232" spans="1:16" ht="15" customHeight="1">
      <c r="A232" s="15"/>
      <c r="B232" s="194">
        <v>5</v>
      </c>
      <c r="C232" s="109" t="s">
        <v>74</v>
      </c>
      <c r="D232" s="276" t="s">
        <v>44</v>
      </c>
      <c r="E232" s="277" t="s">
        <v>7</v>
      </c>
      <c r="F232" s="278">
        <v>5890</v>
      </c>
      <c r="G232" s="278">
        <v>6600</v>
      </c>
      <c r="H232" s="171"/>
      <c r="I232" s="88">
        <f t="shared" si="21"/>
        <v>6600</v>
      </c>
      <c r="J232" s="163">
        <f t="shared" si="17"/>
        <v>1</v>
      </c>
      <c r="K232" s="155">
        <f t="shared" si="18"/>
        <v>0</v>
      </c>
      <c r="L232" s="155">
        <f>IF(J232=1,SUM($J$6:J232),0)</f>
        <v>125</v>
      </c>
      <c r="M232" s="155">
        <f>IF(K232=1,SUM($K$6:K232),0)</f>
        <v>0</v>
      </c>
      <c r="N232" s="165">
        <f t="shared" si="19"/>
        <v>125</v>
      </c>
      <c r="O232" s="155">
        <f t="shared" si="20"/>
        <v>0</v>
      </c>
      <c r="P232" s="155">
        <f>IF(O232=1,SUM($O$6:O232),0)</f>
        <v>0</v>
      </c>
    </row>
    <row r="233" spans="1:16" ht="15" customHeight="1">
      <c r="A233" s="15"/>
      <c r="B233" s="194">
        <v>6</v>
      </c>
      <c r="C233" s="109" t="s">
        <v>75</v>
      </c>
      <c r="D233" s="276" t="s">
        <v>45</v>
      </c>
      <c r="E233" s="277" t="s">
        <v>7</v>
      </c>
      <c r="F233" s="278">
        <v>8900</v>
      </c>
      <c r="G233" s="278">
        <v>8900</v>
      </c>
      <c r="H233" s="171"/>
      <c r="I233" s="88">
        <f t="shared" si="21"/>
        <v>8900</v>
      </c>
      <c r="J233" s="163">
        <f t="shared" si="17"/>
        <v>0</v>
      </c>
      <c r="K233" s="155">
        <f t="shared" si="18"/>
        <v>1</v>
      </c>
      <c r="L233" s="155">
        <f>IF(J233=1,SUM($J$6:J233),0)</f>
        <v>0</v>
      </c>
      <c r="M233" s="155">
        <f>IF(K233=1,SUM($K$6:K233),0)</f>
        <v>201227116.79893059</v>
      </c>
      <c r="N233" s="165">
        <f t="shared" si="19"/>
        <v>201227116.79893059</v>
      </c>
      <c r="O233" s="155">
        <f t="shared" si="20"/>
        <v>0</v>
      </c>
      <c r="P233" s="155">
        <f>IF(O233=1,SUM($O$6:O233),0)</f>
        <v>0</v>
      </c>
    </row>
    <row r="234" spans="1:16" ht="15" customHeight="1">
      <c r="A234" s="15"/>
      <c r="B234" s="194">
        <v>7</v>
      </c>
      <c r="C234" s="109" t="s">
        <v>76</v>
      </c>
      <c r="D234" s="276" t="s">
        <v>45</v>
      </c>
      <c r="E234" s="277" t="s">
        <v>7</v>
      </c>
      <c r="F234" s="278">
        <v>10000</v>
      </c>
      <c r="G234" s="278">
        <v>10000</v>
      </c>
      <c r="H234" s="171"/>
      <c r="I234" s="88">
        <f t="shared" si="21"/>
        <v>10000</v>
      </c>
      <c r="J234" s="163">
        <f t="shared" si="17"/>
        <v>0</v>
      </c>
      <c r="K234" s="155">
        <f t="shared" si="18"/>
        <v>1</v>
      </c>
      <c r="L234" s="155">
        <f>IF(J234=1,SUM($J$6:J234),0)</f>
        <v>0</v>
      </c>
      <c r="M234" s="155">
        <f>IF(K234=1,SUM($K$6:K234),0)</f>
        <v>201227117.79893059</v>
      </c>
      <c r="N234" s="165">
        <f t="shared" si="19"/>
        <v>201227117.79893059</v>
      </c>
      <c r="O234" s="155">
        <f t="shared" si="20"/>
        <v>0</v>
      </c>
      <c r="P234" s="155">
        <f>IF(O234=1,SUM($O$6:O234),0)</f>
        <v>0</v>
      </c>
    </row>
    <row r="235" spans="1:16" ht="15" customHeight="1">
      <c r="A235" s="15"/>
      <c r="B235" s="194">
        <v>8</v>
      </c>
      <c r="C235" s="109" t="s">
        <v>77</v>
      </c>
      <c r="D235" s="276" t="s">
        <v>44</v>
      </c>
      <c r="E235" s="277" t="s">
        <v>7</v>
      </c>
      <c r="F235" s="278">
        <v>12120</v>
      </c>
      <c r="G235" s="278">
        <v>13500</v>
      </c>
      <c r="H235" s="171"/>
      <c r="I235" s="88">
        <f t="shared" si="21"/>
        <v>13500</v>
      </c>
      <c r="J235" s="163">
        <f t="shared" si="17"/>
        <v>1</v>
      </c>
      <c r="K235" s="155">
        <f t="shared" si="18"/>
        <v>0</v>
      </c>
      <c r="L235" s="155">
        <f>IF(J235=1,SUM($J$6:J235),0)</f>
        <v>126</v>
      </c>
      <c r="M235" s="155">
        <f>IF(K235=1,SUM($K$6:K235),0)</f>
        <v>0</v>
      </c>
      <c r="N235" s="165">
        <f t="shared" si="19"/>
        <v>126</v>
      </c>
      <c r="O235" s="155">
        <f t="shared" si="20"/>
        <v>0</v>
      </c>
      <c r="P235" s="155">
        <f>IF(O235=1,SUM($O$6:O235),0)</f>
        <v>0</v>
      </c>
    </row>
    <row r="236" spans="1:16" ht="15" customHeight="1">
      <c r="A236" s="15"/>
      <c r="B236" s="194">
        <v>9</v>
      </c>
      <c r="C236" s="109" t="s">
        <v>78</v>
      </c>
      <c r="D236" s="276" t="s">
        <v>45</v>
      </c>
      <c r="E236" s="277" t="s">
        <v>7</v>
      </c>
      <c r="F236" s="278">
        <v>23600</v>
      </c>
      <c r="G236" s="278">
        <v>23600</v>
      </c>
      <c r="H236" s="171"/>
      <c r="I236" s="88">
        <f t="shared" si="21"/>
        <v>23600</v>
      </c>
      <c r="J236" s="163">
        <f t="shared" si="17"/>
        <v>0</v>
      </c>
      <c r="K236" s="155">
        <f t="shared" si="18"/>
        <v>1</v>
      </c>
      <c r="L236" s="155">
        <f>IF(J236=1,SUM($J$6:J236),0)</f>
        <v>0</v>
      </c>
      <c r="M236" s="155">
        <f>IF(K236=1,SUM($K$6:K236),0)</f>
        <v>201227118.79893059</v>
      </c>
      <c r="N236" s="165">
        <f t="shared" si="19"/>
        <v>201227118.79893059</v>
      </c>
      <c r="O236" s="155">
        <f t="shared" si="20"/>
        <v>0</v>
      </c>
      <c r="P236" s="155">
        <f>IF(O236=1,SUM($O$6:O236),0)</f>
        <v>0</v>
      </c>
    </row>
    <row r="237" spans="1:16" ht="15" customHeight="1">
      <c r="A237" s="15"/>
      <c r="B237" s="194">
        <v>10</v>
      </c>
      <c r="C237" s="109" t="s">
        <v>79</v>
      </c>
      <c r="D237" s="276" t="s">
        <v>44</v>
      </c>
      <c r="E237" s="277" t="s">
        <v>7</v>
      </c>
      <c r="F237" s="278">
        <v>290975</v>
      </c>
      <c r="G237" s="278">
        <v>290975</v>
      </c>
      <c r="H237" s="171"/>
      <c r="I237" s="88">
        <f t="shared" si="21"/>
        <v>290975</v>
      </c>
      <c r="J237" s="163">
        <f t="shared" si="17"/>
        <v>1</v>
      </c>
      <c r="K237" s="155">
        <f t="shared" si="18"/>
        <v>0</v>
      </c>
      <c r="L237" s="155">
        <f>IF(J237=1,SUM($J$6:J237),0)</f>
        <v>127</v>
      </c>
      <c r="M237" s="155">
        <f>IF(K237=1,SUM($K$6:K237),0)</f>
        <v>0</v>
      </c>
      <c r="N237" s="165">
        <f t="shared" si="19"/>
        <v>127</v>
      </c>
      <c r="O237" s="155">
        <f t="shared" si="20"/>
        <v>0</v>
      </c>
      <c r="P237" s="155">
        <f>IF(O237=1,SUM($O$6:O237),0)</f>
        <v>0</v>
      </c>
    </row>
    <row r="238" spans="1:16" ht="15" customHeight="1">
      <c r="A238" s="15"/>
      <c r="B238" s="194">
        <v>11</v>
      </c>
      <c r="C238" s="109" t="s">
        <v>1460</v>
      </c>
      <c r="D238" s="276" t="s">
        <v>45</v>
      </c>
      <c r="E238" s="277" t="s">
        <v>7</v>
      </c>
      <c r="F238" s="278">
        <v>62800</v>
      </c>
      <c r="G238" s="278">
        <v>70000</v>
      </c>
      <c r="H238" s="171"/>
      <c r="I238" s="88">
        <f t="shared" si="21"/>
        <v>70000</v>
      </c>
      <c r="J238" s="163">
        <f t="shared" si="17"/>
        <v>0</v>
      </c>
      <c r="K238" s="155">
        <f t="shared" si="18"/>
        <v>1</v>
      </c>
      <c r="L238" s="155">
        <f>IF(J238=1,SUM($J$6:J238),0)</f>
        <v>0</v>
      </c>
      <c r="M238" s="155">
        <f>IF(K238=1,SUM($K$6:K238),0)</f>
        <v>201227119.79893059</v>
      </c>
      <c r="N238" s="165">
        <f t="shared" si="19"/>
        <v>201227119.79893059</v>
      </c>
      <c r="O238" s="155">
        <f t="shared" si="20"/>
        <v>0</v>
      </c>
      <c r="P238" s="155">
        <f>IF(O238=1,SUM($O$6:O238),0)</f>
        <v>0</v>
      </c>
    </row>
    <row r="239" spans="1:16" ht="15" customHeight="1">
      <c r="A239" s="15"/>
      <c r="B239" s="194">
        <v>12</v>
      </c>
      <c r="C239" s="109" t="s">
        <v>568</v>
      </c>
      <c r="D239" s="276" t="s">
        <v>45</v>
      </c>
      <c r="E239" s="277" t="s">
        <v>7</v>
      </c>
      <c r="F239" s="278">
        <v>107300</v>
      </c>
      <c r="G239" s="278">
        <v>119500</v>
      </c>
      <c r="H239" s="171"/>
      <c r="I239" s="88">
        <f t="shared" si="21"/>
        <v>119500</v>
      </c>
      <c r="J239" s="163">
        <f t="shared" si="17"/>
        <v>0</v>
      </c>
      <c r="K239" s="155">
        <f t="shared" si="18"/>
        <v>1</v>
      </c>
      <c r="L239" s="155">
        <f>IF(J239=1,SUM($J$6:J239),0)</f>
        <v>0</v>
      </c>
      <c r="M239" s="155">
        <f>IF(K239=1,SUM($K$6:K239),0)</f>
        <v>201227120.79893059</v>
      </c>
      <c r="N239" s="165">
        <f t="shared" si="19"/>
        <v>201227120.79893059</v>
      </c>
      <c r="O239" s="155">
        <f t="shared" si="20"/>
        <v>0</v>
      </c>
      <c r="P239" s="155">
        <f>IF(O239=1,SUM($O$6:O239),0)</f>
        <v>0</v>
      </c>
    </row>
    <row r="240" spans="1:16" ht="15" customHeight="1">
      <c r="A240" s="15"/>
      <c r="B240" s="194">
        <v>13</v>
      </c>
      <c r="C240" s="109" t="s">
        <v>569</v>
      </c>
      <c r="D240" s="276" t="s">
        <v>45</v>
      </c>
      <c r="E240" s="277" t="s">
        <v>7</v>
      </c>
      <c r="F240" s="278">
        <v>468300</v>
      </c>
      <c r="G240" s="278">
        <v>521600</v>
      </c>
      <c r="H240" s="171"/>
      <c r="I240" s="88">
        <f t="shared" si="21"/>
        <v>521600</v>
      </c>
      <c r="J240" s="163">
        <f t="shared" si="17"/>
        <v>0</v>
      </c>
      <c r="K240" s="155">
        <f t="shared" si="18"/>
        <v>1</v>
      </c>
      <c r="L240" s="155">
        <f>IF(J240=1,SUM($J$6:J240),0)</f>
        <v>0</v>
      </c>
      <c r="M240" s="155">
        <f>IF(K240=1,SUM($K$6:K240),0)</f>
        <v>201227121.79893059</v>
      </c>
      <c r="N240" s="165">
        <f t="shared" si="19"/>
        <v>201227121.79893059</v>
      </c>
      <c r="O240" s="155">
        <f t="shared" si="20"/>
        <v>0</v>
      </c>
      <c r="P240" s="155">
        <f>IF(O240=1,SUM($O$6:O240),0)</f>
        <v>0</v>
      </c>
    </row>
    <row r="241" spans="1:16" ht="15" customHeight="1">
      <c r="A241" s="15"/>
      <c r="B241" s="194">
        <v>14</v>
      </c>
      <c r="C241" s="109" t="s">
        <v>570</v>
      </c>
      <c r="D241" s="276" t="s">
        <v>45</v>
      </c>
      <c r="E241" s="277" t="s">
        <v>7</v>
      </c>
      <c r="F241" s="278">
        <v>633500</v>
      </c>
      <c r="G241" s="278">
        <v>705700</v>
      </c>
      <c r="H241" s="171"/>
      <c r="I241" s="88">
        <f t="shared" si="21"/>
        <v>705700</v>
      </c>
      <c r="J241" s="163">
        <f t="shared" si="17"/>
        <v>0</v>
      </c>
      <c r="K241" s="155">
        <f t="shared" si="18"/>
        <v>1</v>
      </c>
      <c r="L241" s="155">
        <f>IF(J241=1,SUM($J$6:J241),0)</f>
        <v>0</v>
      </c>
      <c r="M241" s="155">
        <f>IF(K241=1,SUM($K$6:K241),0)</f>
        <v>201227122.79893059</v>
      </c>
      <c r="N241" s="165">
        <f t="shared" si="19"/>
        <v>201227122.79893059</v>
      </c>
      <c r="O241" s="155">
        <f t="shared" si="20"/>
        <v>0</v>
      </c>
      <c r="P241" s="155">
        <f>IF(O241=1,SUM($O$6:O241),0)</f>
        <v>0</v>
      </c>
    </row>
    <row r="242" spans="1:16" ht="15" customHeight="1">
      <c r="A242" s="15"/>
      <c r="B242" s="194">
        <v>15</v>
      </c>
      <c r="C242" s="109" t="s">
        <v>571</v>
      </c>
      <c r="D242" s="276" t="s">
        <v>45</v>
      </c>
      <c r="E242" s="277" t="s">
        <v>7</v>
      </c>
      <c r="F242" s="278">
        <v>983500</v>
      </c>
      <c r="G242" s="278">
        <v>1095500</v>
      </c>
      <c r="H242" s="171"/>
      <c r="I242" s="88">
        <f t="shared" si="21"/>
        <v>1095500</v>
      </c>
      <c r="J242" s="163">
        <f t="shared" si="17"/>
        <v>0</v>
      </c>
      <c r="K242" s="155">
        <f t="shared" si="18"/>
        <v>1</v>
      </c>
      <c r="L242" s="155">
        <f>IF(J242=1,SUM($J$6:J242),0)</f>
        <v>0</v>
      </c>
      <c r="M242" s="155">
        <f>IF(K242=1,SUM($K$6:K242),0)</f>
        <v>201227123.79893059</v>
      </c>
      <c r="N242" s="165">
        <f t="shared" si="19"/>
        <v>201227123.79893059</v>
      </c>
      <c r="O242" s="155">
        <f t="shared" si="20"/>
        <v>0</v>
      </c>
      <c r="P242" s="155">
        <f>IF(O242=1,SUM($O$6:O242),0)</f>
        <v>0</v>
      </c>
    </row>
    <row r="243" spans="1:16" ht="15" customHeight="1">
      <c r="A243" s="15"/>
      <c r="B243" s="194">
        <v>16</v>
      </c>
      <c r="C243" s="109" t="s">
        <v>80</v>
      </c>
      <c r="D243" s="276" t="s">
        <v>44</v>
      </c>
      <c r="E243" s="277" t="s">
        <v>7</v>
      </c>
      <c r="F243" s="278">
        <v>84991</v>
      </c>
      <c r="G243" s="278">
        <v>94700</v>
      </c>
      <c r="H243" s="171"/>
      <c r="I243" s="88">
        <f t="shared" si="21"/>
        <v>94700</v>
      </c>
      <c r="J243" s="163">
        <f t="shared" si="17"/>
        <v>1</v>
      </c>
      <c r="K243" s="155">
        <f t="shared" si="18"/>
        <v>0</v>
      </c>
      <c r="L243" s="155">
        <f>IF(J243=1,SUM($J$6:J243),0)</f>
        <v>128</v>
      </c>
      <c r="M243" s="155">
        <f>IF(K243=1,SUM($K$6:K243),0)</f>
        <v>0</v>
      </c>
      <c r="N243" s="165">
        <f t="shared" si="19"/>
        <v>128</v>
      </c>
      <c r="O243" s="155">
        <f t="shared" si="20"/>
        <v>0</v>
      </c>
      <c r="P243" s="155">
        <f>IF(O243=1,SUM($O$6:O243),0)</f>
        <v>0</v>
      </c>
    </row>
    <row r="244" spans="1:16" ht="15" customHeight="1">
      <c r="A244" s="15"/>
      <c r="B244" s="194">
        <v>17</v>
      </c>
      <c r="C244" s="109" t="s">
        <v>81</v>
      </c>
      <c r="D244" s="276" t="s">
        <v>44</v>
      </c>
      <c r="E244" s="277" t="s">
        <v>7</v>
      </c>
      <c r="F244" s="278">
        <v>125850</v>
      </c>
      <c r="G244" s="278">
        <v>140200</v>
      </c>
      <c r="H244" s="171"/>
      <c r="I244" s="88">
        <f t="shared" si="21"/>
        <v>140200</v>
      </c>
      <c r="J244" s="163">
        <f t="shared" si="17"/>
        <v>1</v>
      </c>
      <c r="K244" s="155">
        <f t="shared" si="18"/>
        <v>0</v>
      </c>
      <c r="L244" s="155">
        <f>IF(J244=1,SUM($J$6:J244),0)</f>
        <v>129</v>
      </c>
      <c r="M244" s="155">
        <f>IF(K244=1,SUM($K$6:K244),0)</f>
        <v>0</v>
      </c>
      <c r="N244" s="165">
        <f t="shared" si="19"/>
        <v>129</v>
      </c>
      <c r="O244" s="155">
        <f t="shared" si="20"/>
        <v>0</v>
      </c>
      <c r="P244" s="155">
        <f>IF(O244=1,SUM($O$6:O244),0)</f>
        <v>0</v>
      </c>
    </row>
    <row r="245" spans="1:16" ht="15" customHeight="1">
      <c r="A245" s="15"/>
      <c r="B245" s="194">
        <v>18</v>
      </c>
      <c r="C245" s="109" t="s">
        <v>82</v>
      </c>
      <c r="D245" s="276" t="s">
        <v>44</v>
      </c>
      <c r="E245" s="277" t="s">
        <v>7</v>
      </c>
      <c r="F245" s="278">
        <v>196270</v>
      </c>
      <c r="G245" s="278">
        <v>218600</v>
      </c>
      <c r="H245" s="171"/>
      <c r="I245" s="88">
        <f t="shared" si="21"/>
        <v>218600</v>
      </c>
      <c r="J245" s="163">
        <f t="shared" si="17"/>
        <v>1</v>
      </c>
      <c r="K245" s="155">
        <f t="shared" si="18"/>
        <v>0</v>
      </c>
      <c r="L245" s="155">
        <f>IF(J245=1,SUM($J$6:J245),0)</f>
        <v>130</v>
      </c>
      <c r="M245" s="155">
        <f>IF(K245=1,SUM($K$6:K245),0)</f>
        <v>0</v>
      </c>
      <c r="N245" s="165">
        <f t="shared" si="19"/>
        <v>130</v>
      </c>
      <c r="O245" s="155">
        <f t="shared" si="20"/>
        <v>0</v>
      </c>
      <c r="P245" s="155">
        <f>IF(O245=1,SUM($O$6:O245),0)</f>
        <v>0</v>
      </c>
    </row>
    <row r="246" spans="1:16" ht="15" customHeight="1">
      <c r="A246" s="15"/>
      <c r="B246" s="194">
        <v>19</v>
      </c>
      <c r="C246" s="109" t="s">
        <v>83</v>
      </c>
      <c r="D246" s="276" t="s">
        <v>44</v>
      </c>
      <c r="E246" s="277" t="s">
        <v>7</v>
      </c>
      <c r="F246" s="278">
        <v>318390</v>
      </c>
      <c r="G246" s="278">
        <v>354700</v>
      </c>
      <c r="H246" s="171"/>
      <c r="I246" s="88">
        <f t="shared" si="21"/>
        <v>354700</v>
      </c>
      <c r="J246" s="163">
        <f t="shared" si="17"/>
        <v>1</v>
      </c>
      <c r="K246" s="155">
        <f t="shared" si="18"/>
        <v>0</v>
      </c>
      <c r="L246" s="155">
        <f>IF(J246=1,SUM($J$6:J246),0)</f>
        <v>131</v>
      </c>
      <c r="M246" s="155">
        <f>IF(K246=1,SUM($K$6:K246),0)</f>
        <v>0</v>
      </c>
      <c r="N246" s="165">
        <f t="shared" si="19"/>
        <v>131</v>
      </c>
      <c r="O246" s="155">
        <f t="shared" si="20"/>
        <v>0</v>
      </c>
      <c r="P246" s="155">
        <f>IF(O246=1,SUM($O$6:O246),0)</f>
        <v>0</v>
      </c>
    </row>
    <row r="247" spans="1:16" ht="15" customHeight="1">
      <c r="A247" s="15"/>
      <c r="B247" s="194">
        <v>20</v>
      </c>
      <c r="C247" s="109" t="s">
        <v>572</v>
      </c>
      <c r="D247" s="276" t="s">
        <v>45</v>
      </c>
      <c r="E247" s="277" t="s">
        <v>7</v>
      </c>
      <c r="F247" s="278">
        <v>121560.8</v>
      </c>
      <c r="G247" s="278">
        <v>121560.8</v>
      </c>
      <c r="H247" s="171"/>
      <c r="I247" s="88">
        <f t="shared" si="21"/>
        <v>121560.8</v>
      </c>
      <c r="J247" s="163">
        <f t="shared" si="17"/>
        <v>0</v>
      </c>
      <c r="K247" s="155">
        <f t="shared" si="18"/>
        <v>1</v>
      </c>
      <c r="L247" s="155">
        <f>IF(J247=1,SUM($J$6:J247),0)</f>
        <v>0</v>
      </c>
      <c r="M247" s="155">
        <f>IF(K247=1,SUM($K$6:K247),0)</f>
        <v>201227124.79893059</v>
      </c>
      <c r="N247" s="165">
        <f t="shared" si="19"/>
        <v>201227124.79893059</v>
      </c>
      <c r="O247" s="155">
        <f t="shared" si="20"/>
        <v>0</v>
      </c>
      <c r="P247" s="155">
        <f>IF(O247=1,SUM($O$6:O247),0)</f>
        <v>0</v>
      </c>
    </row>
    <row r="248" spans="1:16" ht="15" customHeight="1">
      <c r="A248" s="15"/>
      <c r="B248" s="194">
        <v>21</v>
      </c>
      <c r="C248" s="109" t="s">
        <v>573</v>
      </c>
      <c r="D248" s="276" t="s">
        <v>45</v>
      </c>
      <c r="E248" s="277" t="s">
        <v>7</v>
      </c>
      <c r="F248" s="278">
        <v>164883</v>
      </c>
      <c r="G248" s="278">
        <v>164883</v>
      </c>
      <c r="H248" s="171"/>
      <c r="I248" s="88">
        <f t="shared" si="21"/>
        <v>164883</v>
      </c>
      <c r="J248" s="163">
        <f t="shared" si="17"/>
        <v>0</v>
      </c>
      <c r="K248" s="155">
        <f t="shared" si="18"/>
        <v>1</v>
      </c>
      <c r="L248" s="155">
        <f>IF(J248=1,SUM($J$6:J248),0)</f>
        <v>0</v>
      </c>
      <c r="M248" s="155">
        <f>IF(K248=1,SUM($K$6:K248),0)</f>
        <v>201227125.79893059</v>
      </c>
      <c r="N248" s="165">
        <f t="shared" si="19"/>
        <v>201227125.79893059</v>
      </c>
      <c r="O248" s="155">
        <f t="shared" si="20"/>
        <v>0</v>
      </c>
      <c r="P248" s="155">
        <f>IF(O248=1,SUM($O$6:O248),0)</f>
        <v>0</v>
      </c>
    </row>
    <row r="249" spans="1:16" ht="15" customHeight="1">
      <c r="A249" s="15"/>
      <c r="B249" s="194">
        <v>22</v>
      </c>
      <c r="C249" s="109" t="s">
        <v>574</v>
      </c>
      <c r="D249" s="276" t="s">
        <v>44</v>
      </c>
      <c r="E249" s="277" t="s">
        <v>7</v>
      </c>
      <c r="F249" s="278">
        <v>378330</v>
      </c>
      <c r="G249" s="278">
        <v>421400</v>
      </c>
      <c r="H249" s="171"/>
      <c r="I249" s="88">
        <f t="shared" si="21"/>
        <v>421400</v>
      </c>
      <c r="J249" s="163">
        <f t="shared" si="17"/>
        <v>1</v>
      </c>
      <c r="K249" s="155">
        <f t="shared" si="18"/>
        <v>0</v>
      </c>
      <c r="L249" s="155">
        <f>IF(J249=1,SUM($J$6:J249),0)</f>
        <v>132</v>
      </c>
      <c r="M249" s="155">
        <f>IF(K249=1,SUM($K$6:K249),0)</f>
        <v>0</v>
      </c>
      <c r="N249" s="165">
        <f t="shared" si="19"/>
        <v>132</v>
      </c>
      <c r="O249" s="155">
        <f t="shared" si="20"/>
        <v>0</v>
      </c>
      <c r="P249" s="155">
        <f>IF(O249=1,SUM($O$6:O249),0)</f>
        <v>0</v>
      </c>
    </row>
    <row r="250" spans="1:16" ht="15" customHeight="1">
      <c r="A250" s="15"/>
      <c r="B250" s="194">
        <v>23</v>
      </c>
      <c r="C250" s="109" t="s">
        <v>575</v>
      </c>
      <c r="D250" s="276" t="s">
        <v>45</v>
      </c>
      <c r="E250" s="277" t="s">
        <v>7</v>
      </c>
      <c r="F250" s="278">
        <v>417044.06800000003</v>
      </c>
      <c r="G250" s="278">
        <v>417044.06800000003</v>
      </c>
      <c r="H250" s="171"/>
      <c r="I250" s="88">
        <f t="shared" si="21"/>
        <v>417044.06800000003</v>
      </c>
      <c r="J250" s="163">
        <f t="shared" si="17"/>
        <v>0</v>
      </c>
      <c r="K250" s="155">
        <f t="shared" si="18"/>
        <v>1</v>
      </c>
      <c r="L250" s="155">
        <f>IF(J250=1,SUM($J$6:J250),0)</f>
        <v>0</v>
      </c>
      <c r="M250" s="155">
        <f>IF(K250=1,SUM($K$6:K250),0)</f>
        <v>201227126.79893059</v>
      </c>
      <c r="N250" s="165">
        <f t="shared" si="19"/>
        <v>201227126.79893059</v>
      </c>
      <c r="O250" s="155">
        <f t="shared" si="20"/>
        <v>0</v>
      </c>
      <c r="P250" s="155">
        <f>IF(O250=1,SUM($O$6:O250),0)</f>
        <v>0</v>
      </c>
    </row>
    <row r="251" spans="1:16" ht="15" customHeight="1">
      <c r="A251" s="15"/>
      <c r="B251" s="194">
        <v>24</v>
      </c>
      <c r="C251" s="109" t="s">
        <v>84</v>
      </c>
      <c r="D251" s="276" t="s">
        <v>45</v>
      </c>
      <c r="E251" s="277" t="s">
        <v>7</v>
      </c>
      <c r="F251" s="278">
        <v>82600</v>
      </c>
      <c r="G251" s="278">
        <v>82600</v>
      </c>
      <c r="H251" s="171"/>
      <c r="I251" s="88">
        <f t="shared" si="21"/>
        <v>82600</v>
      </c>
      <c r="J251" s="163">
        <f t="shared" si="17"/>
        <v>0</v>
      </c>
      <c r="K251" s="155">
        <f t="shared" si="18"/>
        <v>1</v>
      </c>
      <c r="L251" s="155">
        <f>IF(J251=1,SUM($J$6:J251),0)</f>
        <v>0</v>
      </c>
      <c r="M251" s="155">
        <f>IF(K251=1,SUM($K$6:K251),0)</f>
        <v>201227127.79893059</v>
      </c>
      <c r="N251" s="165">
        <f t="shared" si="19"/>
        <v>201227127.79893059</v>
      </c>
      <c r="O251" s="155">
        <f t="shared" si="20"/>
        <v>0</v>
      </c>
      <c r="P251" s="155">
        <f>IF(O251=1,SUM($O$6:O251),0)</f>
        <v>0</v>
      </c>
    </row>
    <row r="252" spans="1:16" ht="15" customHeight="1">
      <c r="A252" s="15"/>
      <c r="B252" s="194">
        <v>25</v>
      </c>
      <c r="C252" s="109" t="s">
        <v>85</v>
      </c>
      <c r="D252" s="276" t="s">
        <v>45</v>
      </c>
      <c r="E252" s="277" t="s">
        <v>7</v>
      </c>
      <c r="F252" s="278">
        <v>116300</v>
      </c>
      <c r="G252" s="278">
        <v>116300</v>
      </c>
      <c r="H252" s="171"/>
      <c r="I252" s="88">
        <f t="shared" si="21"/>
        <v>116300</v>
      </c>
      <c r="J252" s="163">
        <f t="shared" si="17"/>
        <v>0</v>
      </c>
      <c r="K252" s="155">
        <f t="shared" si="18"/>
        <v>1</v>
      </c>
      <c r="L252" s="155">
        <f>IF(J252=1,SUM($J$6:J252),0)</f>
        <v>0</v>
      </c>
      <c r="M252" s="155">
        <f>IF(K252=1,SUM($K$6:K252),0)</f>
        <v>201227128.79893059</v>
      </c>
      <c r="N252" s="165">
        <f t="shared" si="19"/>
        <v>201227128.79893059</v>
      </c>
      <c r="O252" s="155">
        <f t="shared" si="20"/>
        <v>0</v>
      </c>
      <c r="P252" s="155">
        <f>IF(O252=1,SUM($O$6:O252),0)</f>
        <v>0</v>
      </c>
    </row>
    <row r="253" spans="1:16" ht="15" customHeight="1">
      <c r="A253" s="15"/>
      <c r="B253" s="194">
        <v>26</v>
      </c>
      <c r="C253" s="109" t="s">
        <v>86</v>
      </c>
      <c r="D253" s="276" t="s">
        <v>45</v>
      </c>
      <c r="E253" s="277" t="s">
        <v>7</v>
      </c>
      <c r="F253" s="278">
        <v>139900</v>
      </c>
      <c r="G253" s="278">
        <v>139900</v>
      </c>
      <c r="H253" s="171"/>
      <c r="I253" s="88">
        <f t="shared" si="21"/>
        <v>139900</v>
      </c>
      <c r="J253" s="163">
        <f t="shared" si="17"/>
        <v>0</v>
      </c>
      <c r="K253" s="155">
        <f t="shared" si="18"/>
        <v>1</v>
      </c>
      <c r="L253" s="155">
        <f>IF(J253=1,SUM($J$6:J253),0)</f>
        <v>0</v>
      </c>
      <c r="M253" s="155">
        <f>IF(K253=1,SUM($K$6:K253),0)</f>
        <v>201227129.79893059</v>
      </c>
      <c r="N253" s="165">
        <f t="shared" si="19"/>
        <v>201227129.79893059</v>
      </c>
      <c r="O253" s="155">
        <f t="shared" si="20"/>
        <v>0</v>
      </c>
      <c r="P253" s="155">
        <f>IF(O253=1,SUM($O$6:O253),0)</f>
        <v>0</v>
      </c>
    </row>
    <row r="254" spans="1:16" ht="15" customHeight="1">
      <c r="A254" s="15"/>
      <c r="B254" s="194">
        <v>27</v>
      </c>
      <c r="C254" s="109" t="s">
        <v>87</v>
      </c>
      <c r="D254" s="276" t="s">
        <v>45</v>
      </c>
      <c r="E254" s="277" t="s">
        <v>7</v>
      </c>
      <c r="F254" s="278">
        <v>154600</v>
      </c>
      <c r="G254" s="278">
        <v>154600</v>
      </c>
      <c r="H254" s="171"/>
      <c r="I254" s="88">
        <f t="shared" si="21"/>
        <v>154600</v>
      </c>
      <c r="J254" s="163">
        <f t="shared" si="17"/>
        <v>0</v>
      </c>
      <c r="K254" s="155">
        <f t="shared" si="18"/>
        <v>1</v>
      </c>
      <c r="L254" s="155">
        <f>IF(J254=1,SUM($J$6:J254),0)</f>
        <v>0</v>
      </c>
      <c r="M254" s="155">
        <f>IF(K254=1,SUM($K$6:K254),0)</f>
        <v>201227130.79893059</v>
      </c>
      <c r="N254" s="165">
        <f t="shared" si="19"/>
        <v>201227130.79893059</v>
      </c>
      <c r="O254" s="155">
        <f t="shared" si="20"/>
        <v>0</v>
      </c>
      <c r="P254" s="155">
        <f>IF(O254=1,SUM($O$6:O254),0)</f>
        <v>0</v>
      </c>
    </row>
    <row r="255" spans="1:16" ht="15" customHeight="1">
      <c r="A255" s="15"/>
      <c r="B255" s="194">
        <v>28</v>
      </c>
      <c r="C255" s="109" t="s">
        <v>576</v>
      </c>
      <c r="D255" s="276" t="s">
        <v>45</v>
      </c>
      <c r="E255" s="277" t="s">
        <v>7</v>
      </c>
      <c r="F255" s="278">
        <v>103500</v>
      </c>
      <c r="G255" s="278">
        <v>103500</v>
      </c>
      <c r="H255" s="171"/>
      <c r="I255" s="88">
        <f t="shared" si="21"/>
        <v>103500</v>
      </c>
      <c r="J255" s="163">
        <f t="shared" si="17"/>
        <v>0</v>
      </c>
      <c r="K255" s="155">
        <f t="shared" si="18"/>
        <v>1</v>
      </c>
      <c r="L255" s="155">
        <f>IF(J255=1,SUM($J$6:J255),0)</f>
        <v>0</v>
      </c>
      <c r="M255" s="155">
        <f>IF(K255=1,SUM($K$6:K255),0)</f>
        <v>201227131.79893059</v>
      </c>
      <c r="N255" s="165">
        <f t="shared" si="19"/>
        <v>201227131.79893059</v>
      </c>
      <c r="O255" s="155">
        <f t="shared" si="20"/>
        <v>0</v>
      </c>
      <c r="P255" s="155">
        <f>IF(O255=1,SUM($O$6:O255),0)</f>
        <v>0</v>
      </c>
    </row>
    <row r="256" spans="1:16" ht="15" customHeight="1">
      <c r="A256" s="15"/>
      <c r="B256" s="194">
        <v>29</v>
      </c>
      <c r="C256" s="109" t="s">
        <v>577</v>
      </c>
      <c r="D256" s="276" t="s">
        <v>45</v>
      </c>
      <c r="E256" s="277" t="s">
        <v>7</v>
      </c>
      <c r="F256" s="278">
        <v>106000</v>
      </c>
      <c r="G256" s="278">
        <v>106000</v>
      </c>
      <c r="H256" s="171"/>
      <c r="I256" s="88">
        <f t="shared" ref="I256:I321" si="22">IF($I$5=$G$4,G256,(IF($I$5=$F$4,F256,0)))</f>
        <v>106000</v>
      </c>
      <c r="J256" s="163">
        <f t="shared" si="17"/>
        <v>0</v>
      </c>
      <c r="K256" s="155">
        <f t="shared" si="18"/>
        <v>1</v>
      </c>
      <c r="L256" s="155">
        <f>IF(J256=1,SUM($J$6:J256),0)</f>
        <v>0</v>
      </c>
      <c r="M256" s="155">
        <f>IF(K256=1,SUM($K$6:K256),0)</f>
        <v>201227132.79893059</v>
      </c>
      <c r="N256" s="165">
        <f t="shared" si="19"/>
        <v>201227132.79893059</v>
      </c>
      <c r="O256" s="155">
        <f t="shared" si="20"/>
        <v>0</v>
      </c>
      <c r="P256" s="155">
        <f>IF(O256=1,SUM($O$6:O256),0)</f>
        <v>0</v>
      </c>
    </row>
    <row r="257" spans="1:16" ht="15" customHeight="1">
      <c r="A257" s="15"/>
      <c r="B257" s="194">
        <v>30</v>
      </c>
      <c r="C257" s="109" t="s">
        <v>90</v>
      </c>
      <c r="D257" s="276" t="s">
        <v>45</v>
      </c>
      <c r="E257" s="277" t="s">
        <v>7</v>
      </c>
      <c r="F257" s="278">
        <v>135900</v>
      </c>
      <c r="G257" s="278">
        <v>135900</v>
      </c>
      <c r="H257" s="171"/>
      <c r="I257" s="88">
        <f t="shared" si="22"/>
        <v>135900</v>
      </c>
      <c r="J257" s="163">
        <f t="shared" si="17"/>
        <v>0</v>
      </c>
      <c r="K257" s="155">
        <f t="shared" si="18"/>
        <v>1</v>
      </c>
      <c r="L257" s="155">
        <f>IF(J257=1,SUM($J$6:J257),0)</f>
        <v>0</v>
      </c>
      <c r="M257" s="155">
        <f>IF(K257=1,SUM($K$6:K257),0)</f>
        <v>201227133.79893059</v>
      </c>
      <c r="N257" s="165">
        <f t="shared" si="19"/>
        <v>201227133.79893059</v>
      </c>
      <c r="O257" s="155">
        <f t="shared" si="20"/>
        <v>0</v>
      </c>
      <c r="P257" s="155">
        <f>IF(O257=1,SUM($O$6:O257),0)</f>
        <v>0</v>
      </c>
    </row>
    <row r="258" spans="1:16" ht="15" customHeight="1">
      <c r="A258" s="15"/>
      <c r="B258" s="194">
        <v>31</v>
      </c>
      <c r="C258" s="109" t="s">
        <v>91</v>
      </c>
      <c r="D258" s="276" t="s">
        <v>45</v>
      </c>
      <c r="E258" s="277" t="s">
        <v>7</v>
      </c>
      <c r="F258" s="278">
        <v>160100</v>
      </c>
      <c r="G258" s="278">
        <v>160100</v>
      </c>
      <c r="H258" s="171"/>
      <c r="I258" s="88">
        <f t="shared" si="22"/>
        <v>160100</v>
      </c>
      <c r="J258" s="163">
        <f t="shared" si="17"/>
        <v>0</v>
      </c>
      <c r="K258" s="155">
        <f t="shared" si="18"/>
        <v>1</v>
      </c>
      <c r="L258" s="155">
        <f>IF(J258=1,SUM($J$6:J258),0)</f>
        <v>0</v>
      </c>
      <c r="M258" s="155">
        <f>IF(K258=1,SUM($K$6:K258),0)</f>
        <v>201227134.79893059</v>
      </c>
      <c r="N258" s="165">
        <f t="shared" si="19"/>
        <v>201227134.79893059</v>
      </c>
      <c r="O258" s="155">
        <f t="shared" si="20"/>
        <v>0</v>
      </c>
      <c r="P258" s="155">
        <f>IF(O258=1,SUM($O$6:O258),0)</f>
        <v>0</v>
      </c>
    </row>
    <row r="259" spans="1:16" ht="15" customHeight="1">
      <c r="A259" s="15"/>
      <c r="B259" s="194">
        <v>32</v>
      </c>
      <c r="C259" s="109" t="s">
        <v>578</v>
      </c>
      <c r="D259" s="276" t="s">
        <v>44</v>
      </c>
      <c r="E259" s="277" t="s">
        <v>7</v>
      </c>
      <c r="F259" s="278">
        <v>362130</v>
      </c>
      <c r="G259" s="278">
        <v>403400</v>
      </c>
      <c r="H259" s="171"/>
      <c r="I259" s="88">
        <f t="shared" si="22"/>
        <v>403400</v>
      </c>
      <c r="J259" s="163">
        <f t="shared" si="17"/>
        <v>1</v>
      </c>
      <c r="K259" s="155">
        <f t="shared" si="18"/>
        <v>0</v>
      </c>
      <c r="L259" s="155">
        <f>IF(J259=1,SUM($J$6:J259),0)</f>
        <v>133</v>
      </c>
      <c r="M259" s="155">
        <f>IF(K259=1,SUM($K$6:K259),0)</f>
        <v>0</v>
      </c>
      <c r="N259" s="165">
        <f t="shared" si="19"/>
        <v>133</v>
      </c>
      <c r="O259" s="155">
        <f t="shared" si="20"/>
        <v>0</v>
      </c>
      <c r="P259" s="155">
        <f>IF(O259=1,SUM($O$6:O259),0)</f>
        <v>0</v>
      </c>
    </row>
    <row r="260" spans="1:16" ht="15" customHeight="1">
      <c r="A260" s="17"/>
      <c r="B260" s="194">
        <v>33</v>
      </c>
      <c r="C260" s="109" t="s">
        <v>88</v>
      </c>
      <c r="D260" s="276" t="s">
        <v>44</v>
      </c>
      <c r="E260" s="277" t="s">
        <v>7</v>
      </c>
      <c r="F260" s="278">
        <v>418580</v>
      </c>
      <c r="G260" s="278">
        <v>466300</v>
      </c>
      <c r="H260" s="171"/>
      <c r="I260" s="88">
        <f t="shared" si="22"/>
        <v>466300</v>
      </c>
      <c r="J260" s="163">
        <f t="shared" si="17"/>
        <v>1</v>
      </c>
      <c r="K260" s="155">
        <f t="shared" si="18"/>
        <v>0</v>
      </c>
      <c r="L260" s="155">
        <f>IF(J260=1,SUM($J$6:J260),0)</f>
        <v>134</v>
      </c>
      <c r="M260" s="155">
        <f>IF(K260=1,SUM($K$6:K260),0)</f>
        <v>0</v>
      </c>
      <c r="N260" s="165">
        <f t="shared" si="19"/>
        <v>134</v>
      </c>
      <c r="O260" s="155">
        <f t="shared" si="20"/>
        <v>0</v>
      </c>
      <c r="P260" s="155">
        <f>IF(O260=1,SUM($O$6:O260),0)</f>
        <v>0</v>
      </c>
    </row>
    <row r="261" spans="1:16" ht="15" customHeight="1">
      <c r="A261" s="15"/>
      <c r="B261" s="194">
        <v>34</v>
      </c>
      <c r="C261" s="109" t="s">
        <v>89</v>
      </c>
      <c r="D261" s="276" t="s">
        <v>44</v>
      </c>
      <c r="E261" s="277" t="s">
        <v>7</v>
      </c>
      <c r="F261" s="278">
        <v>447280</v>
      </c>
      <c r="G261" s="278">
        <v>585500</v>
      </c>
      <c r="H261" s="171"/>
      <c r="I261" s="88">
        <f t="shared" si="22"/>
        <v>585500</v>
      </c>
      <c r="J261" s="163">
        <f t="shared" si="17"/>
        <v>1</v>
      </c>
      <c r="K261" s="155">
        <f t="shared" si="18"/>
        <v>0</v>
      </c>
      <c r="L261" s="155">
        <f>IF(J261=1,SUM($J$6:J261),0)</f>
        <v>135</v>
      </c>
      <c r="M261" s="155">
        <f>IF(K261=1,SUM($K$6:K261),0)</f>
        <v>0</v>
      </c>
      <c r="N261" s="165">
        <f t="shared" si="19"/>
        <v>135</v>
      </c>
      <c r="O261" s="155">
        <f t="shared" si="20"/>
        <v>0</v>
      </c>
      <c r="P261" s="155">
        <f>IF(O261=1,SUM($O$6:O261),0)</f>
        <v>0</v>
      </c>
    </row>
    <row r="262" spans="1:16" ht="15" customHeight="1">
      <c r="A262" s="15"/>
      <c r="B262" s="194">
        <v>35</v>
      </c>
      <c r="C262" s="109" t="s">
        <v>92</v>
      </c>
      <c r="D262" s="276" t="s">
        <v>45</v>
      </c>
      <c r="E262" s="277" t="s">
        <v>7</v>
      </c>
      <c r="F262" s="278">
        <v>3200</v>
      </c>
      <c r="G262" s="278">
        <v>3600</v>
      </c>
      <c r="H262" s="171"/>
      <c r="I262" s="88">
        <f t="shared" si="22"/>
        <v>3600</v>
      </c>
      <c r="J262" s="163">
        <f t="shared" si="17"/>
        <v>0</v>
      </c>
      <c r="K262" s="155">
        <f t="shared" si="18"/>
        <v>1</v>
      </c>
      <c r="L262" s="155">
        <f>IF(J262=1,SUM($J$6:J262),0)</f>
        <v>0</v>
      </c>
      <c r="M262" s="155">
        <f>IF(K262=1,SUM($K$6:K262),0)</f>
        <v>201227135.79893059</v>
      </c>
      <c r="N262" s="165">
        <f t="shared" si="19"/>
        <v>201227135.79893059</v>
      </c>
      <c r="O262" s="155">
        <f t="shared" si="20"/>
        <v>0</v>
      </c>
      <c r="P262" s="155">
        <f>IF(O262=1,SUM($O$6:O262),0)</f>
        <v>0</v>
      </c>
    </row>
    <row r="263" spans="1:16" ht="15" customHeight="1">
      <c r="A263" s="15"/>
      <c r="B263" s="194">
        <v>36</v>
      </c>
      <c r="C263" s="109" t="s">
        <v>93</v>
      </c>
      <c r="D263" s="276" t="s">
        <v>45</v>
      </c>
      <c r="E263" s="277" t="s">
        <v>7</v>
      </c>
      <c r="F263" s="278">
        <v>4100</v>
      </c>
      <c r="G263" s="278">
        <v>4600</v>
      </c>
      <c r="H263" s="171"/>
      <c r="I263" s="88">
        <f t="shared" si="22"/>
        <v>4600</v>
      </c>
      <c r="J263" s="163">
        <f t="shared" si="17"/>
        <v>0</v>
      </c>
      <c r="K263" s="155">
        <f t="shared" si="18"/>
        <v>1</v>
      </c>
      <c r="L263" s="155">
        <f>IF(J263=1,SUM($J$6:J263),0)</f>
        <v>0</v>
      </c>
      <c r="M263" s="155">
        <f>IF(K263=1,SUM($K$6:K263),0)</f>
        <v>201227136.79893059</v>
      </c>
      <c r="N263" s="165">
        <f t="shared" si="19"/>
        <v>201227136.79893059</v>
      </c>
      <c r="O263" s="155">
        <f t="shared" si="20"/>
        <v>0</v>
      </c>
      <c r="P263" s="155">
        <f>IF(O263=1,SUM($O$6:O263),0)</f>
        <v>0</v>
      </c>
    </row>
    <row r="264" spans="1:16" ht="15" customHeight="1">
      <c r="A264" s="15"/>
      <c r="B264" s="194">
        <v>37</v>
      </c>
      <c r="C264" s="109" t="s">
        <v>94</v>
      </c>
      <c r="D264" s="276" t="s">
        <v>45</v>
      </c>
      <c r="E264" s="277" t="s">
        <v>7</v>
      </c>
      <c r="F264" s="278">
        <v>6500</v>
      </c>
      <c r="G264" s="278">
        <v>7200</v>
      </c>
      <c r="H264" s="171"/>
      <c r="I264" s="88">
        <f t="shared" si="22"/>
        <v>7200</v>
      </c>
      <c r="J264" s="163">
        <f t="shared" si="17"/>
        <v>0</v>
      </c>
      <c r="K264" s="155">
        <f t="shared" si="18"/>
        <v>1</v>
      </c>
      <c r="L264" s="155">
        <f>IF(J264=1,SUM($J$6:J264),0)</f>
        <v>0</v>
      </c>
      <c r="M264" s="155">
        <f>IF(K264=1,SUM($K$6:K264),0)</f>
        <v>201227137.79893059</v>
      </c>
      <c r="N264" s="165">
        <f t="shared" si="19"/>
        <v>201227137.79893059</v>
      </c>
      <c r="O264" s="155">
        <f t="shared" si="20"/>
        <v>0</v>
      </c>
      <c r="P264" s="155">
        <f>IF(O264=1,SUM($O$6:O264),0)</f>
        <v>0</v>
      </c>
    </row>
    <row r="265" spans="1:16" ht="15" customHeight="1">
      <c r="A265" s="15"/>
      <c r="B265" s="194">
        <v>38</v>
      </c>
      <c r="C265" s="109" t="s">
        <v>95</v>
      </c>
      <c r="D265" s="276" t="s">
        <v>45</v>
      </c>
      <c r="E265" s="277" t="s">
        <v>7</v>
      </c>
      <c r="F265" s="278">
        <v>11400</v>
      </c>
      <c r="G265" s="278">
        <v>12700</v>
      </c>
      <c r="H265" s="171"/>
      <c r="I265" s="88">
        <f t="shared" si="22"/>
        <v>12700</v>
      </c>
      <c r="J265" s="163">
        <f t="shared" ref="J265:J328" si="23">IF(D265="MDU-KD",1,0)</f>
        <v>0</v>
      </c>
      <c r="K265" s="155">
        <f t="shared" ref="K265:K328" si="24">IF(D265="HDW",1,0)</f>
        <v>1</v>
      </c>
      <c r="L265" s="155">
        <f>IF(J265=1,SUM($J$6:J265),0)</f>
        <v>0</v>
      </c>
      <c r="M265" s="155">
        <f>IF(K265=1,SUM($K$6:K265),0)</f>
        <v>201227138.79893059</v>
      </c>
      <c r="N265" s="165">
        <f t="shared" ref="N265:N328" si="25">IF(L265=0,M265,L265)</f>
        <v>201227138.79893059</v>
      </c>
      <c r="O265" s="155">
        <f t="shared" ref="O265:O328" si="26">IF(E265=0,0,IF(LEFT(C265,11)="Tiang Beton",1,0))</f>
        <v>0</v>
      </c>
      <c r="P265" s="155">
        <f>IF(O265=1,SUM($O$6:O265),0)</f>
        <v>0</v>
      </c>
    </row>
    <row r="266" spans="1:16" ht="15" customHeight="1">
      <c r="A266" s="15"/>
      <c r="B266" s="194">
        <v>39</v>
      </c>
      <c r="C266" s="109" t="s">
        <v>96</v>
      </c>
      <c r="D266" s="276" t="s">
        <v>45</v>
      </c>
      <c r="E266" s="277" t="s">
        <v>7</v>
      </c>
      <c r="F266" s="278">
        <v>16700</v>
      </c>
      <c r="G266" s="278">
        <v>31544.499999999996</v>
      </c>
      <c r="H266" s="171"/>
      <c r="I266" s="88">
        <f t="shared" si="22"/>
        <v>31544.499999999996</v>
      </c>
      <c r="J266" s="163">
        <f t="shared" si="23"/>
        <v>0</v>
      </c>
      <c r="K266" s="155">
        <f t="shared" si="24"/>
        <v>1</v>
      </c>
      <c r="L266" s="155">
        <f>IF(J266=1,SUM($J$6:J266),0)</f>
        <v>0</v>
      </c>
      <c r="M266" s="155">
        <f>IF(K266=1,SUM($K$6:K266),0)</f>
        <v>201227139.79893059</v>
      </c>
      <c r="N266" s="165">
        <f t="shared" si="25"/>
        <v>201227139.79893059</v>
      </c>
      <c r="O266" s="155">
        <f t="shared" si="26"/>
        <v>0</v>
      </c>
      <c r="P266" s="155">
        <f>IF(O266=1,SUM($O$6:O266),0)</f>
        <v>0</v>
      </c>
    </row>
    <row r="267" spans="1:16" ht="15" customHeight="1">
      <c r="A267" s="15"/>
      <c r="B267" s="194">
        <v>40</v>
      </c>
      <c r="C267" s="109" t="s">
        <v>97</v>
      </c>
      <c r="D267" s="276" t="s">
        <v>45</v>
      </c>
      <c r="E267" s="277" t="s">
        <v>7</v>
      </c>
      <c r="F267" s="278">
        <v>9600</v>
      </c>
      <c r="G267" s="278">
        <v>10700</v>
      </c>
      <c r="H267" s="171"/>
      <c r="I267" s="88">
        <f t="shared" si="22"/>
        <v>10700</v>
      </c>
      <c r="J267" s="163">
        <f t="shared" si="23"/>
        <v>0</v>
      </c>
      <c r="K267" s="155">
        <f t="shared" si="24"/>
        <v>1</v>
      </c>
      <c r="L267" s="155">
        <f>IF(J267=1,SUM($J$6:J267),0)</f>
        <v>0</v>
      </c>
      <c r="M267" s="155">
        <f>IF(K267=1,SUM($K$6:K267),0)</f>
        <v>201227140.79893059</v>
      </c>
      <c r="N267" s="165">
        <f t="shared" si="25"/>
        <v>201227140.79893059</v>
      </c>
      <c r="O267" s="155">
        <f t="shared" si="26"/>
        <v>0</v>
      </c>
      <c r="P267" s="155">
        <f>IF(O267=1,SUM($O$6:O267),0)</f>
        <v>0</v>
      </c>
    </row>
    <row r="268" spans="1:16" ht="15" customHeight="1">
      <c r="A268" s="15"/>
      <c r="B268" s="194">
        <v>41</v>
      </c>
      <c r="C268" s="109" t="s">
        <v>464</v>
      </c>
      <c r="D268" s="276" t="s">
        <v>45</v>
      </c>
      <c r="E268" s="277" t="s">
        <v>7</v>
      </c>
      <c r="F268" s="278">
        <v>11700</v>
      </c>
      <c r="G268" s="278">
        <v>13000</v>
      </c>
      <c r="H268" s="171"/>
      <c r="I268" s="88">
        <f t="shared" si="22"/>
        <v>13000</v>
      </c>
      <c r="J268" s="163">
        <f t="shared" si="23"/>
        <v>0</v>
      </c>
      <c r="K268" s="155">
        <f t="shared" si="24"/>
        <v>1</v>
      </c>
      <c r="L268" s="155">
        <f>IF(J268=1,SUM($J$6:J268),0)</f>
        <v>0</v>
      </c>
      <c r="M268" s="155">
        <f>IF(K268=1,SUM($K$6:K268),0)</f>
        <v>201227141.79893059</v>
      </c>
      <c r="N268" s="165">
        <f t="shared" si="25"/>
        <v>201227141.79893059</v>
      </c>
      <c r="O268" s="155">
        <f t="shared" si="26"/>
        <v>0</v>
      </c>
      <c r="P268" s="155">
        <f>IF(O268=1,SUM($O$6:O268),0)</f>
        <v>0</v>
      </c>
    </row>
    <row r="269" spans="1:16" ht="15" customHeight="1">
      <c r="A269" s="15"/>
      <c r="B269" s="194">
        <v>42</v>
      </c>
      <c r="C269" s="109" t="s">
        <v>98</v>
      </c>
      <c r="D269" s="276" t="s">
        <v>45</v>
      </c>
      <c r="E269" s="277" t="s">
        <v>7</v>
      </c>
      <c r="F269" s="278">
        <v>13300</v>
      </c>
      <c r="G269" s="278">
        <v>14800</v>
      </c>
      <c r="H269" s="171"/>
      <c r="I269" s="88">
        <f t="shared" si="22"/>
        <v>14800</v>
      </c>
      <c r="J269" s="163">
        <f t="shared" si="23"/>
        <v>0</v>
      </c>
      <c r="K269" s="155">
        <f t="shared" si="24"/>
        <v>1</v>
      </c>
      <c r="L269" s="155">
        <f>IF(J269=1,SUM($J$6:J269),0)</f>
        <v>0</v>
      </c>
      <c r="M269" s="155">
        <f>IF(K269=1,SUM($K$6:K269),0)</f>
        <v>201227142.79893059</v>
      </c>
      <c r="N269" s="165">
        <f t="shared" si="25"/>
        <v>201227142.79893059</v>
      </c>
      <c r="O269" s="155">
        <f t="shared" si="26"/>
        <v>0</v>
      </c>
      <c r="P269" s="155">
        <f>IF(O269=1,SUM($O$6:O269),0)</f>
        <v>0</v>
      </c>
    </row>
    <row r="270" spans="1:16" ht="15" customHeight="1">
      <c r="A270" s="15"/>
      <c r="B270" s="194">
        <v>43</v>
      </c>
      <c r="C270" s="109" t="s">
        <v>99</v>
      </c>
      <c r="D270" s="276" t="s">
        <v>45</v>
      </c>
      <c r="E270" s="277" t="s">
        <v>7</v>
      </c>
      <c r="F270" s="278">
        <v>17000</v>
      </c>
      <c r="G270" s="278">
        <v>18900</v>
      </c>
      <c r="H270" s="171"/>
      <c r="I270" s="88">
        <f t="shared" si="22"/>
        <v>18900</v>
      </c>
      <c r="J270" s="163">
        <f t="shared" si="23"/>
        <v>0</v>
      </c>
      <c r="K270" s="155">
        <f t="shared" si="24"/>
        <v>1</v>
      </c>
      <c r="L270" s="155">
        <f>IF(J270=1,SUM($J$6:J270),0)</f>
        <v>0</v>
      </c>
      <c r="M270" s="155">
        <f>IF(K270=1,SUM($K$6:K270),0)</f>
        <v>201227143.79893059</v>
      </c>
      <c r="N270" s="165">
        <f t="shared" si="25"/>
        <v>201227143.79893059</v>
      </c>
      <c r="O270" s="155">
        <f t="shared" si="26"/>
        <v>0</v>
      </c>
      <c r="P270" s="155">
        <f>IF(O270=1,SUM($O$6:O270),0)</f>
        <v>0</v>
      </c>
    </row>
    <row r="271" spans="1:16" ht="15" customHeight="1">
      <c r="A271" s="15"/>
      <c r="B271" s="194">
        <v>44</v>
      </c>
      <c r="C271" s="109" t="s">
        <v>71</v>
      </c>
      <c r="D271" s="276" t="s">
        <v>44</v>
      </c>
      <c r="E271" s="277" t="s">
        <v>7</v>
      </c>
      <c r="F271" s="278">
        <v>297630</v>
      </c>
      <c r="G271" s="278">
        <v>331500</v>
      </c>
      <c r="H271" s="171"/>
      <c r="I271" s="88">
        <f t="shared" si="22"/>
        <v>331500</v>
      </c>
      <c r="J271" s="163">
        <f t="shared" si="23"/>
        <v>1</v>
      </c>
      <c r="K271" s="155">
        <f t="shared" si="24"/>
        <v>0</v>
      </c>
      <c r="L271" s="155">
        <f>IF(J271=1,SUM($J$6:J271),0)</f>
        <v>136</v>
      </c>
      <c r="M271" s="155">
        <f>IF(K271=1,SUM($K$6:K271),0)</f>
        <v>0</v>
      </c>
      <c r="N271" s="165">
        <f t="shared" si="25"/>
        <v>136</v>
      </c>
      <c r="O271" s="155">
        <f t="shared" si="26"/>
        <v>0</v>
      </c>
      <c r="P271" s="155">
        <f>IF(O271=1,SUM($O$6:O271),0)</f>
        <v>0</v>
      </c>
    </row>
    <row r="272" spans="1:16" ht="15" customHeight="1">
      <c r="A272" s="15"/>
      <c r="B272" s="194">
        <v>45</v>
      </c>
      <c r="C272" s="109" t="s">
        <v>72</v>
      </c>
      <c r="D272" s="276" t="s">
        <v>44</v>
      </c>
      <c r="E272" s="277" t="s">
        <v>7</v>
      </c>
      <c r="F272" s="278">
        <v>361430</v>
      </c>
      <c r="G272" s="278">
        <v>402600</v>
      </c>
      <c r="H272" s="171"/>
      <c r="I272" s="88">
        <f t="shared" si="22"/>
        <v>402600</v>
      </c>
      <c r="J272" s="163">
        <f t="shared" si="23"/>
        <v>1</v>
      </c>
      <c r="K272" s="155">
        <f t="shared" si="24"/>
        <v>0</v>
      </c>
      <c r="L272" s="155">
        <f>IF(J272=1,SUM($J$6:J272),0)</f>
        <v>137</v>
      </c>
      <c r="M272" s="155">
        <f>IF(K272=1,SUM($K$6:K272),0)</f>
        <v>0</v>
      </c>
      <c r="N272" s="165">
        <f t="shared" si="25"/>
        <v>137</v>
      </c>
      <c r="O272" s="155">
        <f t="shared" si="26"/>
        <v>0</v>
      </c>
      <c r="P272" s="155">
        <f>IF(O272=1,SUM($O$6:O272),0)</f>
        <v>0</v>
      </c>
    </row>
    <row r="273" spans="1:16" ht="15" customHeight="1">
      <c r="A273" s="15"/>
      <c r="B273" s="194"/>
      <c r="C273" s="109"/>
      <c r="D273" s="276" t="s">
        <v>48</v>
      </c>
      <c r="E273" s="277"/>
      <c r="F273" s="278"/>
      <c r="G273" s="278"/>
      <c r="H273" s="171"/>
      <c r="I273" s="88">
        <f t="shared" si="22"/>
        <v>0</v>
      </c>
      <c r="J273" s="163">
        <f t="shared" si="23"/>
        <v>0</v>
      </c>
      <c r="K273" s="155">
        <f t="shared" si="24"/>
        <v>0</v>
      </c>
      <c r="L273" s="155">
        <f>IF(J273=1,SUM($J$6:J273),0)</f>
        <v>0</v>
      </c>
      <c r="M273" s="155">
        <f>IF(K273=1,SUM($K$6:K273),0)</f>
        <v>0</v>
      </c>
      <c r="N273" s="165">
        <f t="shared" si="25"/>
        <v>0</v>
      </c>
      <c r="O273" s="155">
        <f t="shared" si="26"/>
        <v>0</v>
      </c>
      <c r="P273" s="155">
        <f>IF(O273=1,SUM($O$6:O273),0)</f>
        <v>0</v>
      </c>
    </row>
    <row r="274" spans="1:16" ht="15" customHeight="1">
      <c r="A274" s="15"/>
      <c r="B274" s="194" t="s">
        <v>581</v>
      </c>
      <c r="C274" s="109" t="s">
        <v>580</v>
      </c>
      <c r="D274" s="276" t="s">
        <v>48</v>
      </c>
      <c r="E274" s="277"/>
      <c r="F274" s="278"/>
      <c r="G274" s="278"/>
      <c r="H274" s="171"/>
      <c r="I274" s="88">
        <f t="shared" si="22"/>
        <v>0</v>
      </c>
      <c r="J274" s="163">
        <f t="shared" si="23"/>
        <v>0</v>
      </c>
      <c r="K274" s="155">
        <f t="shared" si="24"/>
        <v>0</v>
      </c>
      <c r="L274" s="155">
        <f>IF(J274=1,SUM($J$6:J274),0)</f>
        <v>0</v>
      </c>
      <c r="M274" s="155">
        <f>IF(K274=1,SUM($K$6:K274),0)</f>
        <v>0</v>
      </c>
      <c r="N274" s="165">
        <f t="shared" si="25"/>
        <v>0</v>
      </c>
      <c r="O274" s="155">
        <f t="shared" si="26"/>
        <v>0</v>
      </c>
      <c r="P274" s="155">
        <f>IF(O274=1,SUM($O$6:O274),0)</f>
        <v>0</v>
      </c>
    </row>
    <row r="275" spans="1:16" ht="15" customHeight="1">
      <c r="A275" s="15"/>
      <c r="B275" s="194">
        <v>1</v>
      </c>
      <c r="C275" s="109" t="s">
        <v>1567</v>
      </c>
      <c r="D275" s="276" t="s">
        <v>45</v>
      </c>
      <c r="E275" s="277" t="s">
        <v>8</v>
      </c>
      <c r="F275" s="278">
        <v>34700</v>
      </c>
      <c r="G275" s="278">
        <v>38700</v>
      </c>
      <c r="H275" s="171"/>
      <c r="I275" s="88">
        <f t="shared" si="22"/>
        <v>38700</v>
      </c>
      <c r="J275" s="163">
        <f t="shared" si="23"/>
        <v>0</v>
      </c>
      <c r="K275" s="155">
        <f t="shared" si="24"/>
        <v>1</v>
      </c>
      <c r="L275" s="155">
        <f>IF(J275=1,SUM($J$6:J275),0)</f>
        <v>0</v>
      </c>
      <c r="M275" s="155">
        <f>IF(K275=1,SUM($K$6:K275),0)</f>
        <v>201227144.79893059</v>
      </c>
      <c r="N275" s="165">
        <f t="shared" si="25"/>
        <v>201227144.79893059</v>
      </c>
      <c r="O275" s="155">
        <f t="shared" si="26"/>
        <v>0</v>
      </c>
      <c r="P275" s="155">
        <f>IF(O275=1,SUM($O$6:O275),0)</f>
        <v>0</v>
      </c>
    </row>
    <row r="276" spans="1:16" ht="15" customHeight="1">
      <c r="A276" s="15"/>
      <c r="B276" s="194">
        <v>2</v>
      </c>
      <c r="C276" s="109" t="s">
        <v>1568</v>
      </c>
      <c r="D276" s="276" t="s">
        <v>45</v>
      </c>
      <c r="E276" s="277" t="s">
        <v>8</v>
      </c>
      <c r="F276" s="278">
        <v>40300</v>
      </c>
      <c r="G276" s="278">
        <v>44900</v>
      </c>
      <c r="H276" s="171"/>
      <c r="I276" s="88">
        <f t="shared" si="22"/>
        <v>44900</v>
      </c>
      <c r="J276" s="163">
        <f t="shared" si="23"/>
        <v>0</v>
      </c>
      <c r="K276" s="155">
        <f t="shared" si="24"/>
        <v>1</v>
      </c>
      <c r="L276" s="155">
        <f>IF(J276=1,SUM($J$6:J276),0)</f>
        <v>0</v>
      </c>
      <c r="M276" s="155">
        <f>IF(K276=1,SUM($K$6:K276),0)</f>
        <v>201227145.79893059</v>
      </c>
      <c r="N276" s="165">
        <f t="shared" si="25"/>
        <v>201227145.79893059</v>
      </c>
      <c r="O276" s="155">
        <f t="shared" si="26"/>
        <v>0</v>
      </c>
      <c r="P276" s="155">
        <f>IF(O276=1,SUM($O$6:O276),0)</f>
        <v>0</v>
      </c>
    </row>
    <row r="277" spans="1:16" ht="15" customHeight="1">
      <c r="A277" s="15"/>
      <c r="B277" s="194">
        <v>3</v>
      </c>
      <c r="C277" s="109" t="s">
        <v>1569</v>
      </c>
      <c r="D277" s="276" t="s">
        <v>45</v>
      </c>
      <c r="E277" s="277" t="s">
        <v>8</v>
      </c>
      <c r="F277" s="278">
        <v>44000</v>
      </c>
      <c r="G277" s="278">
        <v>49000</v>
      </c>
      <c r="H277" s="171"/>
      <c r="I277" s="88">
        <f t="shared" si="22"/>
        <v>49000</v>
      </c>
      <c r="J277" s="163">
        <f t="shared" si="23"/>
        <v>0</v>
      </c>
      <c r="K277" s="155">
        <f t="shared" si="24"/>
        <v>1</v>
      </c>
      <c r="L277" s="155">
        <f>IF(J277=1,SUM($J$6:J277),0)</f>
        <v>0</v>
      </c>
      <c r="M277" s="155">
        <f>IF(K277=1,SUM($K$6:K277),0)</f>
        <v>201227146.79893059</v>
      </c>
      <c r="N277" s="165">
        <f t="shared" si="25"/>
        <v>201227146.79893059</v>
      </c>
      <c r="O277" s="155">
        <f t="shared" si="26"/>
        <v>0</v>
      </c>
      <c r="P277" s="155">
        <f>IF(O277=1,SUM($O$6:O277),0)</f>
        <v>0</v>
      </c>
    </row>
    <row r="278" spans="1:16" ht="15" customHeight="1">
      <c r="A278" s="15"/>
      <c r="B278" s="194">
        <v>4</v>
      </c>
      <c r="C278" s="109" t="s">
        <v>1570</v>
      </c>
      <c r="D278" s="276" t="s">
        <v>45</v>
      </c>
      <c r="E278" s="277" t="s">
        <v>8</v>
      </c>
      <c r="F278" s="278">
        <v>57700</v>
      </c>
      <c r="G278" s="278">
        <v>64300</v>
      </c>
      <c r="H278" s="171"/>
      <c r="I278" s="88">
        <f t="shared" si="22"/>
        <v>64300</v>
      </c>
      <c r="J278" s="163">
        <f t="shared" si="23"/>
        <v>0</v>
      </c>
      <c r="K278" s="155">
        <f t="shared" si="24"/>
        <v>1</v>
      </c>
      <c r="L278" s="155">
        <f>IF(J278=1,SUM($J$6:J278),0)</f>
        <v>0</v>
      </c>
      <c r="M278" s="155">
        <f>IF(K278=1,SUM($K$6:K278),0)</f>
        <v>201227147.79893059</v>
      </c>
      <c r="N278" s="165">
        <f t="shared" si="25"/>
        <v>201227147.79893059</v>
      </c>
      <c r="O278" s="155">
        <f t="shared" si="26"/>
        <v>0</v>
      </c>
      <c r="P278" s="155">
        <f>IF(O278=1,SUM($O$6:O278),0)</f>
        <v>0</v>
      </c>
    </row>
    <row r="279" spans="1:16" ht="15" customHeight="1">
      <c r="A279" s="15"/>
      <c r="B279" s="194">
        <v>5</v>
      </c>
      <c r="C279" s="109" t="s">
        <v>1571</v>
      </c>
      <c r="D279" s="276" t="s">
        <v>45</v>
      </c>
      <c r="E279" s="277" t="s">
        <v>8</v>
      </c>
      <c r="F279" s="278">
        <v>83000</v>
      </c>
      <c r="G279" s="278">
        <v>92500</v>
      </c>
      <c r="H279" s="171"/>
      <c r="I279" s="88">
        <f t="shared" si="22"/>
        <v>92500</v>
      </c>
      <c r="J279" s="163">
        <f t="shared" si="23"/>
        <v>0</v>
      </c>
      <c r="K279" s="155">
        <f t="shared" si="24"/>
        <v>1</v>
      </c>
      <c r="L279" s="155">
        <f>IF(J279=1,SUM($J$6:J279),0)</f>
        <v>0</v>
      </c>
      <c r="M279" s="155">
        <f>IF(K279=1,SUM($K$6:K279),0)</f>
        <v>201227148.79893059</v>
      </c>
      <c r="N279" s="165">
        <f t="shared" si="25"/>
        <v>201227148.79893059</v>
      </c>
      <c r="O279" s="155">
        <f t="shared" si="26"/>
        <v>0</v>
      </c>
      <c r="P279" s="155">
        <f>IF(O279=1,SUM($O$6:O279),0)</f>
        <v>0</v>
      </c>
    </row>
    <row r="280" spans="1:16" ht="15" customHeight="1">
      <c r="A280" s="15"/>
      <c r="B280" s="194">
        <v>6</v>
      </c>
      <c r="C280" s="109" t="s">
        <v>1572</v>
      </c>
      <c r="D280" s="276" t="s">
        <v>45</v>
      </c>
      <c r="E280" s="277" t="s">
        <v>8</v>
      </c>
      <c r="F280" s="278">
        <v>90450</v>
      </c>
      <c r="G280" s="278">
        <v>100800</v>
      </c>
      <c r="H280" s="171"/>
      <c r="I280" s="88">
        <f t="shared" si="22"/>
        <v>100800</v>
      </c>
      <c r="J280" s="163">
        <f t="shared" si="23"/>
        <v>0</v>
      </c>
      <c r="K280" s="155">
        <f t="shared" si="24"/>
        <v>1</v>
      </c>
      <c r="L280" s="155">
        <f>IF(J280=1,SUM($J$6:J280),0)</f>
        <v>0</v>
      </c>
      <c r="M280" s="155">
        <f>IF(K280=1,SUM($K$6:K280),0)</f>
        <v>201227149.79893059</v>
      </c>
      <c r="N280" s="165">
        <f t="shared" si="25"/>
        <v>201227149.79893059</v>
      </c>
      <c r="O280" s="155">
        <f t="shared" si="26"/>
        <v>0</v>
      </c>
      <c r="P280" s="155">
        <f>IF(O280=1,SUM($O$6:O280),0)</f>
        <v>0</v>
      </c>
    </row>
    <row r="281" spans="1:16" ht="15" customHeight="1">
      <c r="A281" s="15"/>
      <c r="B281" s="194">
        <v>7</v>
      </c>
      <c r="C281" s="109" t="s">
        <v>1573</v>
      </c>
      <c r="D281" s="276" t="s">
        <v>45</v>
      </c>
      <c r="E281" s="277" t="s">
        <v>8</v>
      </c>
      <c r="F281" s="278">
        <v>106000</v>
      </c>
      <c r="G281" s="278">
        <v>118100</v>
      </c>
      <c r="H281" s="171"/>
      <c r="I281" s="88">
        <f t="shared" si="22"/>
        <v>118100</v>
      </c>
      <c r="J281" s="163">
        <f t="shared" si="23"/>
        <v>0</v>
      </c>
      <c r="K281" s="155">
        <f t="shared" si="24"/>
        <v>1</v>
      </c>
      <c r="L281" s="155">
        <f>IF(J281=1,SUM($J$6:J281),0)</f>
        <v>0</v>
      </c>
      <c r="M281" s="155">
        <f>IF(K281=1,SUM($K$6:K281),0)</f>
        <v>201227150.79893059</v>
      </c>
      <c r="N281" s="165">
        <f t="shared" si="25"/>
        <v>201227150.79893059</v>
      </c>
      <c r="O281" s="155">
        <f t="shared" si="26"/>
        <v>0</v>
      </c>
      <c r="P281" s="155">
        <f>IF(O281=1,SUM($O$6:O281),0)</f>
        <v>0</v>
      </c>
    </row>
    <row r="282" spans="1:16" ht="15" customHeight="1">
      <c r="A282" s="15"/>
      <c r="B282" s="194">
        <v>8</v>
      </c>
      <c r="C282" s="109" t="s">
        <v>1574</v>
      </c>
      <c r="D282" s="276" t="s">
        <v>45</v>
      </c>
      <c r="E282" s="277" t="s">
        <v>8</v>
      </c>
      <c r="F282" s="278">
        <v>115650</v>
      </c>
      <c r="G282" s="278">
        <v>128800</v>
      </c>
      <c r="H282" s="171"/>
      <c r="I282" s="88">
        <f t="shared" si="22"/>
        <v>128800</v>
      </c>
      <c r="J282" s="163">
        <f t="shared" si="23"/>
        <v>0</v>
      </c>
      <c r="K282" s="155">
        <f t="shared" si="24"/>
        <v>1</v>
      </c>
      <c r="L282" s="155">
        <f>IF(J282=1,SUM($J$6:J282),0)</f>
        <v>0</v>
      </c>
      <c r="M282" s="155">
        <f>IF(K282=1,SUM($K$6:K282),0)</f>
        <v>201227151.79893059</v>
      </c>
      <c r="N282" s="165">
        <f t="shared" si="25"/>
        <v>201227151.79893059</v>
      </c>
      <c r="O282" s="155">
        <f t="shared" si="26"/>
        <v>0</v>
      </c>
      <c r="P282" s="155">
        <f>IF(O282=1,SUM($O$6:O282),0)</f>
        <v>0</v>
      </c>
    </row>
    <row r="283" spans="1:16" ht="15" customHeight="1">
      <c r="A283" s="15"/>
      <c r="B283" s="194">
        <v>9</v>
      </c>
      <c r="C283" s="109" t="s">
        <v>1575</v>
      </c>
      <c r="D283" s="276" t="s">
        <v>45</v>
      </c>
      <c r="E283" s="277" t="s">
        <v>8</v>
      </c>
      <c r="F283" s="278">
        <v>159200</v>
      </c>
      <c r="G283" s="278">
        <v>177300</v>
      </c>
      <c r="H283" s="171"/>
      <c r="I283" s="88">
        <f>IF($I$5=$G$4,G283,(IF($I$5=$F$4,F283,0)))</f>
        <v>177300</v>
      </c>
      <c r="J283" s="163">
        <f t="shared" si="23"/>
        <v>0</v>
      </c>
      <c r="K283" s="155">
        <f t="shared" si="24"/>
        <v>1</v>
      </c>
      <c r="L283" s="155">
        <f>IF(J283=1,SUM($J$6:J283),0)</f>
        <v>0</v>
      </c>
      <c r="M283" s="155">
        <f>IF(K283=1,SUM($K$6:K283),0)</f>
        <v>201227152.79893059</v>
      </c>
      <c r="N283" s="165">
        <f t="shared" si="25"/>
        <v>201227152.79893059</v>
      </c>
      <c r="O283" s="155">
        <f t="shared" si="26"/>
        <v>0</v>
      </c>
      <c r="P283" s="155">
        <f>IF(O283=1,SUM($O$6:O283),0)</f>
        <v>0</v>
      </c>
    </row>
    <row r="284" spans="1:16" ht="15" customHeight="1">
      <c r="A284" s="15"/>
      <c r="B284" s="194">
        <v>10</v>
      </c>
      <c r="C284" s="109" t="s">
        <v>1576</v>
      </c>
      <c r="D284" s="276" t="s">
        <v>45</v>
      </c>
      <c r="E284" s="277" t="s">
        <v>8</v>
      </c>
      <c r="F284" s="278">
        <v>49900</v>
      </c>
      <c r="G284" s="278">
        <v>55600</v>
      </c>
      <c r="H284" s="171"/>
      <c r="I284" s="88">
        <f t="shared" si="22"/>
        <v>55600</v>
      </c>
      <c r="J284" s="163">
        <f t="shared" si="23"/>
        <v>0</v>
      </c>
      <c r="K284" s="155">
        <f t="shared" si="24"/>
        <v>1</v>
      </c>
      <c r="L284" s="155">
        <f>IF(J284=1,SUM($J$6:J284),0)</f>
        <v>0</v>
      </c>
      <c r="M284" s="155">
        <f>IF(K284=1,SUM($K$6:K284),0)</f>
        <v>201227153.79893059</v>
      </c>
      <c r="N284" s="165">
        <f t="shared" si="25"/>
        <v>201227153.79893059</v>
      </c>
      <c r="O284" s="155">
        <f t="shared" si="26"/>
        <v>0</v>
      </c>
      <c r="P284" s="155">
        <f>IF(O284=1,SUM($O$6:O284),0)</f>
        <v>0</v>
      </c>
    </row>
    <row r="285" spans="1:16" ht="15" customHeight="1">
      <c r="A285" s="15"/>
      <c r="B285" s="194">
        <v>11</v>
      </c>
      <c r="C285" s="109" t="s">
        <v>1577</v>
      </c>
      <c r="D285" s="276" t="s">
        <v>45</v>
      </c>
      <c r="E285" s="277" t="s">
        <v>8</v>
      </c>
      <c r="F285" s="278">
        <v>62200</v>
      </c>
      <c r="G285" s="278">
        <v>69300</v>
      </c>
      <c r="H285" s="171"/>
      <c r="I285" s="88">
        <f t="shared" si="22"/>
        <v>69300</v>
      </c>
      <c r="J285" s="163">
        <f t="shared" si="23"/>
        <v>0</v>
      </c>
      <c r="K285" s="155">
        <f t="shared" si="24"/>
        <v>1</v>
      </c>
      <c r="L285" s="155">
        <f>IF(J285=1,SUM($J$6:J285),0)</f>
        <v>0</v>
      </c>
      <c r="M285" s="155">
        <f>IF(K285=1,SUM($K$6:K285),0)</f>
        <v>201227154.79893059</v>
      </c>
      <c r="N285" s="165">
        <f t="shared" si="25"/>
        <v>201227154.79893059</v>
      </c>
      <c r="O285" s="155">
        <f t="shared" si="26"/>
        <v>0</v>
      </c>
      <c r="P285" s="155">
        <f>IF(O285=1,SUM($O$6:O285),0)</f>
        <v>0</v>
      </c>
    </row>
    <row r="286" spans="1:16" ht="15" customHeight="1">
      <c r="A286" s="15"/>
      <c r="B286" s="194">
        <v>12</v>
      </c>
      <c r="C286" s="109" t="s">
        <v>1578</v>
      </c>
      <c r="D286" s="276" t="s">
        <v>45</v>
      </c>
      <c r="E286" s="277" t="s">
        <v>8</v>
      </c>
      <c r="F286" s="278">
        <v>65800</v>
      </c>
      <c r="G286" s="278">
        <v>73300</v>
      </c>
      <c r="H286" s="171"/>
      <c r="I286" s="88">
        <f t="shared" si="22"/>
        <v>73300</v>
      </c>
      <c r="J286" s="163">
        <f t="shared" si="23"/>
        <v>0</v>
      </c>
      <c r="K286" s="155">
        <f t="shared" si="24"/>
        <v>1</v>
      </c>
      <c r="L286" s="155">
        <f>IF(J286=1,SUM($J$6:J286),0)</f>
        <v>0</v>
      </c>
      <c r="M286" s="155">
        <f>IF(K286=1,SUM($K$6:K286),0)</f>
        <v>201227155.79893059</v>
      </c>
      <c r="N286" s="165">
        <f t="shared" si="25"/>
        <v>201227155.79893059</v>
      </c>
      <c r="O286" s="155">
        <f t="shared" si="26"/>
        <v>0</v>
      </c>
      <c r="P286" s="155">
        <f>IF(O286=1,SUM($O$6:O286),0)</f>
        <v>0</v>
      </c>
    </row>
    <row r="287" spans="1:16" ht="15" customHeight="1">
      <c r="A287" s="15"/>
      <c r="B287" s="194">
        <v>13</v>
      </c>
      <c r="C287" s="109" t="s">
        <v>1579</v>
      </c>
      <c r="D287" s="276" t="s">
        <v>45</v>
      </c>
      <c r="E287" s="277" t="s">
        <v>8</v>
      </c>
      <c r="F287" s="278">
        <v>69100</v>
      </c>
      <c r="G287" s="278">
        <v>77000</v>
      </c>
      <c r="H287" s="171"/>
      <c r="I287" s="88">
        <f t="shared" si="22"/>
        <v>77000</v>
      </c>
      <c r="J287" s="163">
        <f t="shared" si="23"/>
        <v>0</v>
      </c>
      <c r="K287" s="155">
        <f t="shared" si="24"/>
        <v>1</v>
      </c>
      <c r="L287" s="155">
        <f>IF(J287=1,SUM($J$6:J287),0)</f>
        <v>0</v>
      </c>
      <c r="M287" s="155">
        <f>IF(K287=1,SUM($K$6:K287),0)</f>
        <v>201227156.79893059</v>
      </c>
      <c r="N287" s="165">
        <f t="shared" si="25"/>
        <v>201227156.79893059</v>
      </c>
      <c r="O287" s="155">
        <f t="shared" si="26"/>
        <v>0</v>
      </c>
      <c r="P287" s="155">
        <f>IF(O287=1,SUM($O$6:O287),0)</f>
        <v>0</v>
      </c>
    </row>
    <row r="288" spans="1:16" ht="15" customHeight="1">
      <c r="A288" s="15"/>
      <c r="B288" s="194">
        <v>14</v>
      </c>
      <c r="C288" s="109" t="s">
        <v>1580</v>
      </c>
      <c r="D288" s="276" t="s">
        <v>45</v>
      </c>
      <c r="E288" s="277" t="s">
        <v>8</v>
      </c>
      <c r="F288" s="278">
        <v>87100</v>
      </c>
      <c r="G288" s="278">
        <v>97000</v>
      </c>
      <c r="H288" s="171"/>
      <c r="I288" s="88">
        <f t="shared" si="22"/>
        <v>97000</v>
      </c>
      <c r="J288" s="163">
        <f t="shared" si="23"/>
        <v>0</v>
      </c>
      <c r="K288" s="155">
        <f t="shared" si="24"/>
        <v>1</v>
      </c>
      <c r="L288" s="155">
        <f>IF(J288=1,SUM($J$6:J288),0)</f>
        <v>0</v>
      </c>
      <c r="M288" s="155">
        <f>IF(K288=1,SUM($K$6:K288),0)</f>
        <v>201227157.79893059</v>
      </c>
      <c r="N288" s="165">
        <f t="shared" si="25"/>
        <v>201227157.79893059</v>
      </c>
      <c r="O288" s="155">
        <f t="shared" si="26"/>
        <v>0</v>
      </c>
      <c r="P288" s="155">
        <f>IF(O288=1,SUM($O$6:O288),0)</f>
        <v>0</v>
      </c>
    </row>
    <row r="289" spans="1:16" ht="15" customHeight="1">
      <c r="A289" s="15"/>
      <c r="B289" s="194">
        <v>15</v>
      </c>
      <c r="C289" s="109" t="s">
        <v>1581</v>
      </c>
      <c r="D289" s="276" t="s">
        <v>45</v>
      </c>
      <c r="E289" s="277" t="s">
        <v>8</v>
      </c>
      <c r="F289" s="278">
        <v>98500</v>
      </c>
      <c r="G289" s="278">
        <v>109700</v>
      </c>
      <c r="H289" s="171"/>
      <c r="I289" s="88">
        <f>IF($I$5=$G$4,G289,(IF($I$5=$F$4,F289,0)))</f>
        <v>109700</v>
      </c>
      <c r="J289" s="163">
        <f t="shared" si="23"/>
        <v>0</v>
      </c>
      <c r="K289" s="155">
        <f t="shared" si="24"/>
        <v>1</v>
      </c>
      <c r="L289" s="155">
        <f>IF(J289=1,SUM($J$6:J289),0)</f>
        <v>0</v>
      </c>
      <c r="M289" s="155">
        <f>IF(K289=1,SUM($K$6:K289),0)</f>
        <v>201227158.79893059</v>
      </c>
      <c r="N289" s="165">
        <f t="shared" si="25"/>
        <v>201227158.79893059</v>
      </c>
      <c r="O289" s="155">
        <f t="shared" si="26"/>
        <v>0</v>
      </c>
      <c r="P289" s="155">
        <f>IF(O289=1,SUM($O$6:O289),0)</f>
        <v>0</v>
      </c>
    </row>
    <row r="290" spans="1:16" ht="15" customHeight="1">
      <c r="A290" s="15"/>
      <c r="B290" s="194">
        <v>16</v>
      </c>
      <c r="C290" s="109" t="s">
        <v>1582</v>
      </c>
      <c r="D290" s="276" t="s">
        <v>45</v>
      </c>
      <c r="E290" s="277" t="s">
        <v>8</v>
      </c>
      <c r="F290" s="278">
        <v>137700</v>
      </c>
      <c r="G290" s="278">
        <v>153400</v>
      </c>
      <c r="H290" s="171"/>
      <c r="I290" s="88">
        <f t="shared" si="22"/>
        <v>153400</v>
      </c>
      <c r="J290" s="163">
        <f t="shared" si="23"/>
        <v>0</v>
      </c>
      <c r="K290" s="155">
        <f t="shared" si="24"/>
        <v>1</v>
      </c>
      <c r="L290" s="155">
        <f>IF(J290=1,SUM($J$6:J290),0)</f>
        <v>0</v>
      </c>
      <c r="M290" s="155">
        <f>IF(K290=1,SUM($K$6:K290),0)</f>
        <v>201227159.79893059</v>
      </c>
      <c r="N290" s="165">
        <f t="shared" si="25"/>
        <v>201227159.79893059</v>
      </c>
      <c r="O290" s="155">
        <f t="shared" si="26"/>
        <v>0</v>
      </c>
      <c r="P290" s="155">
        <f>IF(O290=1,SUM($O$6:O290),0)</f>
        <v>0</v>
      </c>
    </row>
    <row r="291" spans="1:16" ht="15" customHeight="1">
      <c r="A291" s="15"/>
      <c r="B291" s="194">
        <v>17</v>
      </c>
      <c r="C291" s="109" t="s">
        <v>1583</v>
      </c>
      <c r="D291" s="276" t="s">
        <v>45</v>
      </c>
      <c r="E291" s="277" t="s">
        <v>8</v>
      </c>
      <c r="F291" s="278">
        <v>124300</v>
      </c>
      <c r="G291" s="278">
        <v>138500</v>
      </c>
      <c r="H291" s="171"/>
      <c r="I291" s="88">
        <f t="shared" si="22"/>
        <v>138500</v>
      </c>
      <c r="J291" s="163">
        <f t="shared" si="23"/>
        <v>0</v>
      </c>
      <c r="K291" s="155">
        <f t="shared" si="24"/>
        <v>1</v>
      </c>
      <c r="L291" s="155">
        <f>IF(J291=1,SUM($J$6:J291),0)</f>
        <v>0</v>
      </c>
      <c r="M291" s="155">
        <f>IF(K291=1,SUM($K$6:K291),0)</f>
        <v>201227160.79893059</v>
      </c>
      <c r="N291" s="165">
        <f t="shared" si="25"/>
        <v>201227160.79893059</v>
      </c>
      <c r="O291" s="155">
        <f t="shared" si="26"/>
        <v>0</v>
      </c>
      <c r="P291" s="155">
        <f>IF(O291=1,SUM($O$6:O291),0)</f>
        <v>0</v>
      </c>
    </row>
    <row r="292" spans="1:16" ht="15" customHeight="1">
      <c r="A292" s="15"/>
      <c r="B292" s="194">
        <v>18</v>
      </c>
      <c r="C292" s="109" t="s">
        <v>1584</v>
      </c>
      <c r="D292" s="276" t="s">
        <v>45</v>
      </c>
      <c r="E292" s="277" t="s">
        <v>8</v>
      </c>
      <c r="F292" s="278">
        <v>114000</v>
      </c>
      <c r="G292" s="278">
        <v>127000</v>
      </c>
      <c r="H292" s="171"/>
      <c r="I292" s="88">
        <f t="shared" si="22"/>
        <v>127000</v>
      </c>
      <c r="J292" s="163">
        <f t="shared" si="23"/>
        <v>0</v>
      </c>
      <c r="K292" s="155">
        <f t="shared" si="24"/>
        <v>1</v>
      </c>
      <c r="L292" s="155">
        <f>IF(J292=1,SUM($J$6:J292),0)</f>
        <v>0</v>
      </c>
      <c r="M292" s="155">
        <f>IF(K292=1,SUM($K$6:K292),0)</f>
        <v>201227161.79893059</v>
      </c>
      <c r="N292" s="165">
        <f t="shared" si="25"/>
        <v>201227161.79893059</v>
      </c>
      <c r="O292" s="155">
        <f t="shared" si="26"/>
        <v>0</v>
      </c>
      <c r="P292" s="155">
        <f>IF(O292=1,SUM($O$6:O292),0)</f>
        <v>0</v>
      </c>
    </row>
    <row r="293" spans="1:16" ht="15" customHeight="1">
      <c r="A293" s="15"/>
      <c r="B293" s="194">
        <v>19</v>
      </c>
      <c r="C293" s="109" t="s">
        <v>1585</v>
      </c>
      <c r="D293" s="276" t="s">
        <v>45</v>
      </c>
      <c r="E293" s="277" t="s">
        <v>8</v>
      </c>
      <c r="F293" s="278">
        <v>146000</v>
      </c>
      <c r="G293" s="278">
        <v>162600</v>
      </c>
      <c r="H293" s="171"/>
      <c r="I293" s="88">
        <f t="shared" si="22"/>
        <v>162600</v>
      </c>
      <c r="J293" s="163">
        <f t="shared" si="23"/>
        <v>0</v>
      </c>
      <c r="K293" s="155">
        <f t="shared" si="24"/>
        <v>1</v>
      </c>
      <c r="L293" s="155">
        <f>IF(J293=1,SUM($J$6:J293),0)</f>
        <v>0</v>
      </c>
      <c r="M293" s="155">
        <f>IF(K293=1,SUM($K$6:K293),0)</f>
        <v>201227162.79893059</v>
      </c>
      <c r="N293" s="165">
        <f t="shared" si="25"/>
        <v>201227162.79893059</v>
      </c>
      <c r="O293" s="155">
        <f t="shared" si="26"/>
        <v>0</v>
      </c>
      <c r="P293" s="155">
        <f>IF(O293=1,SUM($O$6:O293),0)</f>
        <v>0</v>
      </c>
    </row>
    <row r="294" spans="1:16" ht="15" customHeight="1">
      <c r="A294" s="15"/>
      <c r="B294" s="194">
        <v>20</v>
      </c>
      <c r="C294" s="109" t="s">
        <v>1586</v>
      </c>
      <c r="D294" s="276" t="s">
        <v>45</v>
      </c>
      <c r="E294" s="277" t="s">
        <v>8</v>
      </c>
      <c r="F294" s="278">
        <v>156000</v>
      </c>
      <c r="G294" s="278">
        <v>173800</v>
      </c>
      <c r="H294" s="171"/>
      <c r="I294" s="88">
        <f t="shared" si="22"/>
        <v>173800</v>
      </c>
      <c r="J294" s="163">
        <f t="shared" si="23"/>
        <v>0</v>
      </c>
      <c r="K294" s="155">
        <f t="shared" si="24"/>
        <v>1</v>
      </c>
      <c r="L294" s="155">
        <f>IF(J294=1,SUM($J$6:J294),0)</f>
        <v>0</v>
      </c>
      <c r="M294" s="155">
        <f>IF(K294=1,SUM($K$6:K294),0)</f>
        <v>201227163.79893059</v>
      </c>
      <c r="N294" s="165">
        <f t="shared" si="25"/>
        <v>201227163.79893059</v>
      </c>
      <c r="O294" s="155">
        <f t="shared" si="26"/>
        <v>0</v>
      </c>
      <c r="P294" s="155">
        <f>IF(O294=1,SUM($O$6:O294),0)</f>
        <v>0</v>
      </c>
    </row>
    <row r="295" spans="1:16" ht="15" customHeight="1">
      <c r="A295" s="15"/>
      <c r="B295" s="194">
        <v>21</v>
      </c>
      <c r="C295" s="109" t="s">
        <v>1587</v>
      </c>
      <c r="D295" s="276" t="s">
        <v>45</v>
      </c>
      <c r="E295" s="277" t="s">
        <v>8</v>
      </c>
      <c r="F295" s="278">
        <v>17200</v>
      </c>
      <c r="G295" s="278">
        <v>19200</v>
      </c>
      <c r="H295" s="171"/>
      <c r="I295" s="88">
        <f t="shared" si="22"/>
        <v>19200</v>
      </c>
      <c r="J295" s="163">
        <f t="shared" si="23"/>
        <v>0</v>
      </c>
      <c r="K295" s="155">
        <f t="shared" si="24"/>
        <v>1</v>
      </c>
      <c r="L295" s="155">
        <f>IF(J295=1,SUM($J$6:J295),0)</f>
        <v>0</v>
      </c>
      <c r="M295" s="155">
        <f>IF(K295=1,SUM($K$6:K295),0)</f>
        <v>201227164.79893059</v>
      </c>
      <c r="N295" s="165">
        <f t="shared" si="25"/>
        <v>201227164.79893059</v>
      </c>
      <c r="O295" s="155">
        <f t="shared" si="26"/>
        <v>0</v>
      </c>
      <c r="P295" s="155">
        <f>IF(O295=1,SUM($O$6:O295),0)</f>
        <v>0</v>
      </c>
    </row>
    <row r="296" spans="1:16" ht="15" customHeight="1">
      <c r="A296" s="15"/>
      <c r="B296" s="194">
        <v>22</v>
      </c>
      <c r="C296" s="109" t="s">
        <v>1588</v>
      </c>
      <c r="D296" s="276" t="s">
        <v>45</v>
      </c>
      <c r="E296" s="277" t="s">
        <v>8</v>
      </c>
      <c r="F296" s="278">
        <v>21900</v>
      </c>
      <c r="G296" s="278">
        <v>24400</v>
      </c>
      <c r="H296" s="171"/>
      <c r="I296" s="88">
        <f>IF($I$5=$G$4,G296,(IF($I$5=$F$4,F296,0)))</f>
        <v>24400</v>
      </c>
      <c r="J296" s="163">
        <f t="shared" si="23"/>
        <v>0</v>
      </c>
      <c r="K296" s="155">
        <f t="shared" si="24"/>
        <v>1</v>
      </c>
      <c r="L296" s="155">
        <f>IF(J296=1,SUM($J$6:J296),0)</f>
        <v>0</v>
      </c>
      <c r="M296" s="155">
        <f>IF(K296=1,SUM($K$6:K296),0)</f>
        <v>201227165.79893059</v>
      </c>
      <c r="N296" s="165">
        <f t="shared" si="25"/>
        <v>201227165.79893059</v>
      </c>
      <c r="O296" s="155">
        <f t="shared" si="26"/>
        <v>0</v>
      </c>
      <c r="P296" s="155">
        <f>IF(O296=1,SUM($O$6:O296),0)</f>
        <v>0</v>
      </c>
    </row>
    <row r="297" spans="1:16" ht="15" customHeight="1">
      <c r="A297" s="15"/>
      <c r="B297" s="194">
        <v>23</v>
      </c>
      <c r="C297" s="109" t="s">
        <v>1589</v>
      </c>
      <c r="D297" s="276" t="s">
        <v>45</v>
      </c>
      <c r="E297" s="277" t="s">
        <v>8</v>
      </c>
      <c r="F297" s="278">
        <v>21900</v>
      </c>
      <c r="G297" s="278">
        <v>24400</v>
      </c>
      <c r="H297" s="171"/>
      <c r="I297" s="88">
        <f t="shared" si="22"/>
        <v>24400</v>
      </c>
      <c r="J297" s="163">
        <f t="shared" si="23"/>
        <v>0</v>
      </c>
      <c r="K297" s="155">
        <f t="shared" si="24"/>
        <v>1</v>
      </c>
      <c r="L297" s="155">
        <f>IF(J297=1,SUM($J$6:J297),0)</f>
        <v>0</v>
      </c>
      <c r="M297" s="155">
        <f>IF(K297=1,SUM($K$6:K297),0)</f>
        <v>201227166.79893059</v>
      </c>
      <c r="N297" s="165">
        <f t="shared" si="25"/>
        <v>201227166.79893059</v>
      </c>
      <c r="O297" s="155">
        <f t="shared" si="26"/>
        <v>0</v>
      </c>
      <c r="P297" s="155">
        <f>IF(O297=1,SUM($O$6:O297),0)</f>
        <v>0</v>
      </c>
    </row>
    <row r="298" spans="1:16" ht="15" customHeight="1">
      <c r="A298" s="15"/>
      <c r="B298" s="194">
        <v>24</v>
      </c>
      <c r="C298" s="109" t="s">
        <v>1590</v>
      </c>
      <c r="D298" s="276" t="s">
        <v>45</v>
      </c>
      <c r="E298" s="277" t="s">
        <v>8</v>
      </c>
      <c r="F298" s="278">
        <v>23500</v>
      </c>
      <c r="G298" s="278">
        <v>26200</v>
      </c>
      <c r="H298" s="171"/>
      <c r="I298" s="88">
        <f t="shared" si="22"/>
        <v>26200</v>
      </c>
      <c r="J298" s="163">
        <f t="shared" si="23"/>
        <v>0</v>
      </c>
      <c r="K298" s="155">
        <f t="shared" si="24"/>
        <v>1</v>
      </c>
      <c r="L298" s="155">
        <f>IF(J298=1,SUM($J$6:J298),0)</f>
        <v>0</v>
      </c>
      <c r="M298" s="155">
        <f>IF(K298=1,SUM($K$6:K298),0)</f>
        <v>201227167.79893059</v>
      </c>
      <c r="N298" s="165">
        <f t="shared" si="25"/>
        <v>201227167.79893059</v>
      </c>
      <c r="O298" s="155">
        <f t="shared" si="26"/>
        <v>0</v>
      </c>
      <c r="P298" s="155">
        <f>IF(O298=1,SUM($O$6:O298),0)</f>
        <v>0</v>
      </c>
    </row>
    <row r="299" spans="1:16" ht="15" customHeight="1">
      <c r="A299" s="15"/>
      <c r="B299" s="194">
        <v>25</v>
      </c>
      <c r="C299" s="109" t="s">
        <v>1591</v>
      </c>
      <c r="D299" s="276" t="s">
        <v>45</v>
      </c>
      <c r="E299" s="277" t="s">
        <v>8</v>
      </c>
      <c r="F299" s="278">
        <v>26100</v>
      </c>
      <c r="G299" s="278">
        <v>29100</v>
      </c>
      <c r="H299" s="171"/>
      <c r="I299" s="88">
        <f t="shared" si="22"/>
        <v>29100</v>
      </c>
      <c r="J299" s="163">
        <f t="shared" si="23"/>
        <v>0</v>
      </c>
      <c r="K299" s="155">
        <f t="shared" si="24"/>
        <v>1</v>
      </c>
      <c r="L299" s="155">
        <f>IF(J299=1,SUM($J$6:J299),0)</f>
        <v>0</v>
      </c>
      <c r="M299" s="155">
        <f>IF(K299=1,SUM($K$6:K299),0)</f>
        <v>201227168.79893059</v>
      </c>
      <c r="N299" s="165">
        <f t="shared" si="25"/>
        <v>201227168.79893059</v>
      </c>
      <c r="O299" s="155">
        <f t="shared" si="26"/>
        <v>0</v>
      </c>
      <c r="P299" s="155">
        <f>IF(O299=1,SUM($O$6:O299),0)</f>
        <v>0</v>
      </c>
    </row>
    <row r="300" spans="1:16" ht="15" customHeight="1">
      <c r="A300" s="15"/>
      <c r="B300" s="194">
        <v>26</v>
      </c>
      <c r="C300" s="109" t="s">
        <v>1592</v>
      </c>
      <c r="D300" s="276" t="s">
        <v>45</v>
      </c>
      <c r="E300" s="277" t="s">
        <v>8</v>
      </c>
      <c r="F300" s="278">
        <v>35500</v>
      </c>
      <c r="G300" s="278">
        <v>39500</v>
      </c>
      <c r="H300" s="171"/>
      <c r="I300" s="88">
        <f t="shared" si="22"/>
        <v>39500</v>
      </c>
      <c r="J300" s="163">
        <f t="shared" si="23"/>
        <v>0</v>
      </c>
      <c r="K300" s="155">
        <f t="shared" si="24"/>
        <v>1</v>
      </c>
      <c r="L300" s="155">
        <f>IF(J300=1,SUM($J$6:J300),0)</f>
        <v>0</v>
      </c>
      <c r="M300" s="155">
        <f>IF(K300=1,SUM($K$6:K300),0)</f>
        <v>201227169.79893059</v>
      </c>
      <c r="N300" s="165">
        <f t="shared" si="25"/>
        <v>201227169.79893059</v>
      </c>
      <c r="O300" s="155">
        <f t="shared" si="26"/>
        <v>0</v>
      </c>
      <c r="P300" s="155">
        <f>IF(O300=1,SUM($O$6:O300),0)</f>
        <v>0</v>
      </c>
    </row>
    <row r="301" spans="1:16" ht="15" customHeight="1">
      <c r="A301" s="15"/>
      <c r="B301" s="194">
        <v>27</v>
      </c>
      <c r="C301" s="109" t="s">
        <v>1593</v>
      </c>
      <c r="D301" s="276" t="s">
        <v>45</v>
      </c>
      <c r="E301" s="277" t="s">
        <v>8</v>
      </c>
      <c r="F301" s="278">
        <v>46200</v>
      </c>
      <c r="G301" s="278">
        <v>51500</v>
      </c>
      <c r="H301" s="171"/>
      <c r="I301" s="88">
        <f t="shared" si="22"/>
        <v>51500</v>
      </c>
      <c r="J301" s="163">
        <f t="shared" si="23"/>
        <v>0</v>
      </c>
      <c r="K301" s="155">
        <f t="shared" si="24"/>
        <v>1</v>
      </c>
      <c r="L301" s="155">
        <f>IF(J301=1,SUM($J$6:J301),0)</f>
        <v>0</v>
      </c>
      <c r="M301" s="155">
        <f>IF(K301=1,SUM($K$6:K301),0)</f>
        <v>201227170.79893059</v>
      </c>
      <c r="N301" s="165">
        <f t="shared" si="25"/>
        <v>201227170.79893059</v>
      </c>
      <c r="O301" s="155">
        <f t="shared" si="26"/>
        <v>0</v>
      </c>
      <c r="P301" s="155">
        <f>IF(O301=1,SUM($O$6:O301),0)</f>
        <v>0</v>
      </c>
    </row>
    <row r="302" spans="1:16" ht="15" customHeight="1">
      <c r="A302" s="15"/>
      <c r="B302" s="194">
        <v>28</v>
      </c>
      <c r="C302" s="109" t="s">
        <v>1594</v>
      </c>
      <c r="D302" s="276" t="s">
        <v>45</v>
      </c>
      <c r="E302" s="277" t="s">
        <v>8</v>
      </c>
      <c r="F302" s="278">
        <v>68700</v>
      </c>
      <c r="G302" s="278">
        <v>76500</v>
      </c>
      <c r="H302" s="171"/>
      <c r="I302" s="88">
        <f t="shared" si="22"/>
        <v>76500</v>
      </c>
      <c r="J302" s="163">
        <f t="shared" si="23"/>
        <v>0</v>
      </c>
      <c r="K302" s="155">
        <f t="shared" si="24"/>
        <v>1</v>
      </c>
      <c r="L302" s="155">
        <f>IF(J302=1,SUM($J$6:J302),0)</f>
        <v>0</v>
      </c>
      <c r="M302" s="155">
        <f>IF(K302=1,SUM($K$6:K302),0)</f>
        <v>201227171.79893059</v>
      </c>
      <c r="N302" s="165">
        <f t="shared" si="25"/>
        <v>201227171.79893059</v>
      </c>
      <c r="O302" s="155">
        <f t="shared" si="26"/>
        <v>0</v>
      </c>
      <c r="P302" s="155">
        <f>IF(O302=1,SUM($O$6:O302),0)</f>
        <v>0</v>
      </c>
    </row>
    <row r="303" spans="1:16" ht="15" customHeight="1">
      <c r="A303" s="15"/>
      <c r="B303" s="194">
        <v>29</v>
      </c>
      <c r="C303" s="109" t="s">
        <v>1595</v>
      </c>
      <c r="D303" s="276" t="s">
        <v>45</v>
      </c>
      <c r="E303" s="277" t="s">
        <v>8</v>
      </c>
      <c r="F303" s="278">
        <v>76800</v>
      </c>
      <c r="G303" s="278">
        <v>85500</v>
      </c>
      <c r="H303" s="171"/>
      <c r="I303" s="88">
        <f>IF($I$5=$G$4,G303,(IF($I$5=$F$4,F303,0)))</f>
        <v>85500</v>
      </c>
      <c r="J303" s="163">
        <f t="shared" si="23"/>
        <v>0</v>
      </c>
      <c r="K303" s="155">
        <f t="shared" si="24"/>
        <v>1</v>
      </c>
      <c r="L303" s="155">
        <f>IF(J303=1,SUM($J$6:J303),0)</f>
        <v>0</v>
      </c>
      <c r="M303" s="155">
        <f>IF(K303=1,SUM($K$6:K303),0)</f>
        <v>201227172.79893059</v>
      </c>
      <c r="N303" s="165">
        <f t="shared" si="25"/>
        <v>201227172.79893059</v>
      </c>
      <c r="O303" s="155">
        <f t="shared" si="26"/>
        <v>0</v>
      </c>
      <c r="P303" s="155">
        <f>IF(O303=1,SUM($O$6:O303),0)</f>
        <v>0</v>
      </c>
    </row>
    <row r="304" spans="1:16" ht="15" customHeight="1">
      <c r="A304" s="15"/>
      <c r="B304" s="194">
        <v>30</v>
      </c>
      <c r="C304" s="109" t="s">
        <v>1596</v>
      </c>
      <c r="D304" s="276" t="s">
        <v>45</v>
      </c>
      <c r="E304" s="277" t="s">
        <v>8</v>
      </c>
      <c r="F304" s="278">
        <v>23000</v>
      </c>
      <c r="G304" s="278">
        <v>25600</v>
      </c>
      <c r="H304" s="171"/>
      <c r="I304" s="88">
        <f t="shared" si="22"/>
        <v>25600</v>
      </c>
      <c r="J304" s="163">
        <f t="shared" si="23"/>
        <v>0</v>
      </c>
      <c r="K304" s="155">
        <f t="shared" si="24"/>
        <v>1</v>
      </c>
      <c r="L304" s="155">
        <f>IF(J304=1,SUM($J$6:J304),0)</f>
        <v>0</v>
      </c>
      <c r="M304" s="155">
        <f>IF(K304=1,SUM($K$6:K304),0)</f>
        <v>201227173.79893059</v>
      </c>
      <c r="N304" s="165">
        <f t="shared" si="25"/>
        <v>201227173.79893059</v>
      </c>
      <c r="O304" s="155">
        <f t="shared" si="26"/>
        <v>0</v>
      </c>
      <c r="P304" s="155">
        <f>IF(O304=1,SUM($O$6:O304),0)</f>
        <v>0</v>
      </c>
    </row>
    <row r="305" spans="1:16" ht="15" customHeight="1">
      <c r="A305" s="15"/>
      <c r="B305" s="194">
        <v>31</v>
      </c>
      <c r="C305" s="109" t="s">
        <v>1597</v>
      </c>
      <c r="D305" s="276" t="s">
        <v>45</v>
      </c>
      <c r="E305" s="277" t="s">
        <v>8</v>
      </c>
      <c r="F305" s="278">
        <v>25700</v>
      </c>
      <c r="G305" s="278">
        <v>28600</v>
      </c>
      <c r="H305" s="171"/>
      <c r="I305" s="88">
        <f t="shared" si="22"/>
        <v>28600</v>
      </c>
      <c r="J305" s="163">
        <f t="shared" si="23"/>
        <v>0</v>
      </c>
      <c r="K305" s="155">
        <f t="shared" si="24"/>
        <v>1</v>
      </c>
      <c r="L305" s="155">
        <f>IF(J305=1,SUM($J$6:J305),0)</f>
        <v>0</v>
      </c>
      <c r="M305" s="155">
        <f>IF(K305=1,SUM($K$6:K305),0)</f>
        <v>201227174.79893059</v>
      </c>
      <c r="N305" s="165">
        <f t="shared" si="25"/>
        <v>201227174.79893059</v>
      </c>
      <c r="O305" s="155">
        <f t="shared" si="26"/>
        <v>0</v>
      </c>
      <c r="P305" s="155">
        <f>IF(O305=1,SUM($O$6:O305),0)</f>
        <v>0</v>
      </c>
    </row>
    <row r="306" spans="1:16" ht="15" customHeight="1">
      <c r="A306" s="15"/>
      <c r="B306" s="194">
        <v>32</v>
      </c>
      <c r="C306" s="109" t="s">
        <v>1598</v>
      </c>
      <c r="D306" s="276" t="s">
        <v>45</v>
      </c>
      <c r="E306" s="277" t="s">
        <v>8</v>
      </c>
      <c r="F306" s="278">
        <v>38100</v>
      </c>
      <c r="G306" s="278">
        <v>42400</v>
      </c>
      <c r="H306" s="171"/>
      <c r="I306" s="88">
        <f t="shared" si="22"/>
        <v>42400</v>
      </c>
      <c r="J306" s="163">
        <f t="shared" si="23"/>
        <v>0</v>
      </c>
      <c r="K306" s="155">
        <f t="shared" si="24"/>
        <v>1</v>
      </c>
      <c r="L306" s="155">
        <f>IF(J306=1,SUM($J$6:J306),0)</f>
        <v>0</v>
      </c>
      <c r="M306" s="155">
        <f>IF(K306=1,SUM($K$6:K306),0)</f>
        <v>201227175.79893059</v>
      </c>
      <c r="N306" s="165">
        <f t="shared" si="25"/>
        <v>201227175.79893059</v>
      </c>
      <c r="O306" s="155">
        <f t="shared" si="26"/>
        <v>0</v>
      </c>
      <c r="P306" s="155">
        <f>IF(O306=1,SUM($O$6:O306),0)</f>
        <v>0</v>
      </c>
    </row>
    <row r="307" spans="1:16" ht="15" customHeight="1">
      <c r="A307" s="15"/>
      <c r="B307" s="194">
        <v>33</v>
      </c>
      <c r="C307" s="109" t="s">
        <v>1599</v>
      </c>
      <c r="D307" s="276" t="s">
        <v>45</v>
      </c>
      <c r="E307" s="277" t="s">
        <v>8</v>
      </c>
      <c r="F307" s="278">
        <v>48000</v>
      </c>
      <c r="G307" s="278">
        <v>53500</v>
      </c>
      <c r="H307" s="171"/>
      <c r="I307" s="88">
        <f t="shared" si="22"/>
        <v>53500</v>
      </c>
      <c r="J307" s="163">
        <f t="shared" si="23"/>
        <v>0</v>
      </c>
      <c r="K307" s="155">
        <f t="shared" si="24"/>
        <v>1</v>
      </c>
      <c r="L307" s="155">
        <f>IF(J307=1,SUM($J$6:J307),0)</f>
        <v>0</v>
      </c>
      <c r="M307" s="155">
        <f>IF(K307=1,SUM($K$6:K307),0)</f>
        <v>201227176.79893059</v>
      </c>
      <c r="N307" s="165">
        <f t="shared" si="25"/>
        <v>201227176.79893059</v>
      </c>
      <c r="O307" s="155">
        <f t="shared" si="26"/>
        <v>0</v>
      </c>
      <c r="P307" s="155">
        <f>IF(O307=1,SUM($O$6:O307),0)</f>
        <v>0</v>
      </c>
    </row>
    <row r="308" spans="1:16" ht="15" customHeight="1">
      <c r="A308" s="15"/>
      <c r="B308" s="194">
        <v>34</v>
      </c>
      <c r="C308" s="109" t="s">
        <v>1600</v>
      </c>
      <c r="D308" s="276" t="s">
        <v>45</v>
      </c>
      <c r="E308" s="277" t="s">
        <v>8</v>
      </c>
      <c r="F308" s="278">
        <v>60000</v>
      </c>
      <c r="G308" s="278">
        <v>66800</v>
      </c>
      <c r="H308" s="171"/>
      <c r="I308" s="88">
        <f t="shared" si="22"/>
        <v>66800</v>
      </c>
      <c r="J308" s="163">
        <f t="shared" si="23"/>
        <v>0</v>
      </c>
      <c r="K308" s="155">
        <f t="shared" si="24"/>
        <v>1</v>
      </c>
      <c r="L308" s="155">
        <f>IF(J308=1,SUM($J$6:J308),0)</f>
        <v>0</v>
      </c>
      <c r="M308" s="155">
        <f>IF(K308=1,SUM($K$6:K308),0)</f>
        <v>201227177.79893059</v>
      </c>
      <c r="N308" s="165">
        <f t="shared" si="25"/>
        <v>201227177.79893059</v>
      </c>
      <c r="O308" s="155">
        <f t="shared" si="26"/>
        <v>0</v>
      </c>
      <c r="P308" s="155">
        <f>IF(O308=1,SUM($O$6:O308),0)</f>
        <v>0</v>
      </c>
    </row>
    <row r="309" spans="1:16" ht="15" customHeight="1">
      <c r="A309" s="15"/>
      <c r="B309" s="194">
        <v>35</v>
      </c>
      <c r="C309" s="109" t="s">
        <v>1601</v>
      </c>
      <c r="D309" s="276" t="s">
        <v>45</v>
      </c>
      <c r="E309" s="277" t="s">
        <v>8</v>
      </c>
      <c r="F309" s="278">
        <v>79000</v>
      </c>
      <c r="G309" s="278">
        <v>88000</v>
      </c>
      <c r="H309" s="171"/>
      <c r="I309" s="88">
        <f t="shared" si="22"/>
        <v>88000</v>
      </c>
      <c r="J309" s="163">
        <f t="shared" si="23"/>
        <v>0</v>
      </c>
      <c r="K309" s="155">
        <f t="shared" si="24"/>
        <v>1</v>
      </c>
      <c r="L309" s="155">
        <f>IF(J309=1,SUM($J$6:J309),0)</f>
        <v>0</v>
      </c>
      <c r="M309" s="155">
        <f>IF(K309=1,SUM($K$6:K309),0)</f>
        <v>201227178.79893059</v>
      </c>
      <c r="N309" s="165">
        <f t="shared" si="25"/>
        <v>201227178.79893059</v>
      </c>
      <c r="O309" s="155">
        <f t="shared" si="26"/>
        <v>0</v>
      </c>
      <c r="P309" s="155">
        <f>IF(O309=1,SUM($O$6:O309),0)</f>
        <v>0</v>
      </c>
    </row>
    <row r="310" spans="1:16" ht="15" customHeight="1">
      <c r="A310" s="15"/>
      <c r="B310" s="194">
        <v>36</v>
      </c>
      <c r="C310" s="109" t="s">
        <v>1602</v>
      </c>
      <c r="D310" s="276" t="s">
        <v>45</v>
      </c>
      <c r="E310" s="277" t="s">
        <v>8</v>
      </c>
      <c r="F310" s="278">
        <v>99600</v>
      </c>
      <c r="G310" s="278">
        <v>110900</v>
      </c>
      <c r="H310" s="171"/>
      <c r="I310" s="88">
        <f t="shared" si="22"/>
        <v>110900</v>
      </c>
      <c r="J310" s="163">
        <f t="shared" si="23"/>
        <v>0</v>
      </c>
      <c r="K310" s="155">
        <f t="shared" si="24"/>
        <v>1</v>
      </c>
      <c r="L310" s="155">
        <f>IF(J310=1,SUM($J$6:J310),0)</f>
        <v>0</v>
      </c>
      <c r="M310" s="155">
        <f>IF(K310=1,SUM($K$6:K310),0)</f>
        <v>201227179.79893059</v>
      </c>
      <c r="N310" s="165">
        <f t="shared" si="25"/>
        <v>201227179.79893059</v>
      </c>
      <c r="O310" s="155">
        <f t="shared" si="26"/>
        <v>0</v>
      </c>
      <c r="P310" s="155">
        <f>IF(O310=1,SUM($O$6:O310),0)</f>
        <v>0</v>
      </c>
    </row>
    <row r="311" spans="1:16" ht="15" customHeight="1">
      <c r="A311" s="15"/>
      <c r="B311" s="194">
        <v>37</v>
      </c>
      <c r="C311" s="109" t="s">
        <v>1603</v>
      </c>
      <c r="D311" s="276" t="s">
        <v>45</v>
      </c>
      <c r="E311" s="277" t="s">
        <v>8</v>
      </c>
      <c r="F311" s="278">
        <v>170800</v>
      </c>
      <c r="G311" s="278">
        <v>190300</v>
      </c>
      <c r="H311" s="171"/>
      <c r="I311" s="88">
        <f t="shared" si="22"/>
        <v>190300</v>
      </c>
      <c r="J311" s="163">
        <f t="shared" si="23"/>
        <v>0</v>
      </c>
      <c r="K311" s="155">
        <f t="shared" si="24"/>
        <v>1</v>
      </c>
      <c r="L311" s="155">
        <f>IF(J311=1,SUM($J$6:J311),0)</f>
        <v>0</v>
      </c>
      <c r="M311" s="155">
        <f>IF(K311=1,SUM($K$6:K311),0)</f>
        <v>201227180.79893059</v>
      </c>
      <c r="N311" s="165">
        <f t="shared" si="25"/>
        <v>201227180.79893059</v>
      </c>
      <c r="O311" s="155">
        <f t="shared" si="26"/>
        <v>0</v>
      </c>
      <c r="P311" s="155">
        <f>IF(O311=1,SUM($O$6:O311),0)</f>
        <v>0</v>
      </c>
    </row>
    <row r="312" spans="1:16" ht="15" customHeight="1">
      <c r="A312" s="15"/>
      <c r="B312" s="194">
        <v>38</v>
      </c>
      <c r="C312" s="109" t="s">
        <v>1461</v>
      </c>
      <c r="D312" s="276" t="s">
        <v>45</v>
      </c>
      <c r="E312" s="277" t="s">
        <v>8</v>
      </c>
      <c r="F312" s="278">
        <v>197400</v>
      </c>
      <c r="G312" s="278">
        <v>219900</v>
      </c>
      <c r="H312" s="171"/>
      <c r="I312" s="88">
        <f t="shared" si="22"/>
        <v>219900</v>
      </c>
      <c r="J312" s="163">
        <f t="shared" si="23"/>
        <v>0</v>
      </c>
      <c r="K312" s="155">
        <f t="shared" si="24"/>
        <v>1</v>
      </c>
      <c r="L312" s="155">
        <f>IF(J312=1,SUM($J$6:J312),0)</f>
        <v>0</v>
      </c>
      <c r="M312" s="155">
        <f>IF(K312=1,SUM($K$6:K312),0)</f>
        <v>201227181.79893059</v>
      </c>
      <c r="N312" s="165">
        <f t="shared" si="25"/>
        <v>201227181.79893059</v>
      </c>
      <c r="O312" s="155">
        <f t="shared" si="26"/>
        <v>0</v>
      </c>
      <c r="P312" s="155">
        <f>IF(O312=1,SUM($O$6:O312),0)</f>
        <v>0</v>
      </c>
    </row>
    <row r="313" spans="1:16" ht="15" customHeight="1">
      <c r="A313" s="15"/>
      <c r="B313" s="194">
        <v>39</v>
      </c>
      <c r="C313" s="109" t="s">
        <v>1462</v>
      </c>
      <c r="D313" s="276" t="s">
        <v>45</v>
      </c>
      <c r="E313" s="277" t="s">
        <v>8</v>
      </c>
      <c r="F313" s="278">
        <v>158100</v>
      </c>
      <c r="G313" s="278">
        <v>176100</v>
      </c>
      <c r="H313" s="171"/>
      <c r="I313" s="88">
        <f t="shared" si="22"/>
        <v>176100</v>
      </c>
      <c r="J313" s="163">
        <f t="shared" si="23"/>
        <v>0</v>
      </c>
      <c r="K313" s="155">
        <f t="shared" si="24"/>
        <v>1</v>
      </c>
      <c r="L313" s="155">
        <f>IF(J313=1,SUM($J$6:J313),0)</f>
        <v>0</v>
      </c>
      <c r="M313" s="155">
        <f>IF(K313=1,SUM($K$6:K313),0)</f>
        <v>201227182.79893059</v>
      </c>
      <c r="N313" s="165">
        <f t="shared" si="25"/>
        <v>201227182.79893059</v>
      </c>
      <c r="O313" s="155">
        <f t="shared" si="26"/>
        <v>0</v>
      </c>
      <c r="P313" s="155">
        <f>IF(O313=1,SUM($O$6:O313),0)</f>
        <v>0</v>
      </c>
    </row>
    <row r="314" spans="1:16" ht="15" customHeight="1">
      <c r="A314" s="15"/>
      <c r="B314" s="194"/>
      <c r="C314" s="109" t="s">
        <v>48</v>
      </c>
      <c r="D314" s="276" t="s">
        <v>48</v>
      </c>
      <c r="E314" s="277"/>
      <c r="F314" s="278"/>
      <c r="G314" s="278"/>
      <c r="H314" s="171"/>
      <c r="I314" s="88">
        <f t="shared" si="22"/>
        <v>0</v>
      </c>
      <c r="J314" s="163">
        <f t="shared" si="23"/>
        <v>0</v>
      </c>
      <c r="K314" s="155">
        <f t="shared" si="24"/>
        <v>0</v>
      </c>
      <c r="L314" s="155">
        <f>IF(J314=1,SUM($J$6:J314),0)</f>
        <v>0</v>
      </c>
      <c r="M314" s="155">
        <f>IF(K314=1,SUM($K$6:K314),0)</f>
        <v>0</v>
      </c>
      <c r="N314" s="165">
        <f t="shared" si="25"/>
        <v>0</v>
      </c>
      <c r="O314" s="155">
        <f t="shared" si="26"/>
        <v>0</v>
      </c>
      <c r="P314" s="155">
        <f>IF(O314=1,SUM($O$6:O314),0)</f>
        <v>0</v>
      </c>
    </row>
    <row r="315" spans="1:16" ht="15" customHeight="1">
      <c r="A315" s="15"/>
      <c r="B315" s="194" t="s">
        <v>584</v>
      </c>
      <c r="C315" s="109" t="s">
        <v>585</v>
      </c>
      <c r="D315" s="276" t="s">
        <v>48</v>
      </c>
      <c r="E315" s="277"/>
      <c r="F315" s="278"/>
      <c r="G315" s="278"/>
      <c r="H315" s="171"/>
      <c r="I315" s="88">
        <f t="shared" si="22"/>
        <v>0</v>
      </c>
      <c r="J315" s="163">
        <f t="shared" si="23"/>
        <v>0</v>
      </c>
      <c r="K315" s="155">
        <f t="shared" si="24"/>
        <v>0</v>
      </c>
      <c r="L315" s="155">
        <f>IF(J315=1,SUM($J$6:J315),0)</f>
        <v>0</v>
      </c>
      <c r="M315" s="155">
        <f>IF(K315=1,SUM($K$6:K315),0)</f>
        <v>0</v>
      </c>
      <c r="N315" s="165">
        <f t="shared" si="25"/>
        <v>0</v>
      </c>
      <c r="O315" s="155">
        <f t="shared" si="26"/>
        <v>0</v>
      </c>
      <c r="P315" s="155">
        <f>IF(O315=1,SUM($O$6:O315),0)</f>
        <v>0</v>
      </c>
    </row>
    <row r="316" spans="1:16" ht="15" customHeight="1">
      <c r="A316" s="15"/>
      <c r="B316" s="174">
        <v>1</v>
      </c>
      <c r="C316" s="109" t="s">
        <v>111</v>
      </c>
      <c r="D316" s="276" t="s">
        <v>45</v>
      </c>
      <c r="E316" s="277" t="s">
        <v>112</v>
      </c>
      <c r="F316" s="278">
        <v>125000</v>
      </c>
      <c r="G316" s="278">
        <v>125000</v>
      </c>
      <c r="H316" s="171"/>
      <c r="I316" s="88">
        <f t="shared" si="22"/>
        <v>125000</v>
      </c>
      <c r="J316" s="163">
        <f t="shared" si="23"/>
        <v>0</v>
      </c>
      <c r="K316" s="155">
        <f t="shared" si="24"/>
        <v>1</v>
      </c>
      <c r="L316" s="155">
        <f>IF(J316=1,SUM($J$6:J316),0)</f>
        <v>0</v>
      </c>
      <c r="M316" s="155">
        <f>IF(K316=1,SUM($K$6:K316),0)</f>
        <v>201227183.79893059</v>
      </c>
      <c r="N316" s="165">
        <f t="shared" si="25"/>
        <v>201227183.79893059</v>
      </c>
      <c r="O316" s="155">
        <f t="shared" si="26"/>
        <v>0</v>
      </c>
      <c r="P316" s="155">
        <f>IF(O316=1,SUM($O$6:O316),0)</f>
        <v>0</v>
      </c>
    </row>
    <row r="317" spans="1:16" ht="15" customHeight="1">
      <c r="A317" s="15"/>
      <c r="B317" s="174">
        <v>2</v>
      </c>
      <c r="C317" s="109" t="s">
        <v>113</v>
      </c>
      <c r="D317" s="276" t="s">
        <v>45</v>
      </c>
      <c r="E317" s="277" t="s">
        <v>114</v>
      </c>
      <c r="F317" s="278">
        <v>74000</v>
      </c>
      <c r="G317" s="278">
        <v>74000</v>
      </c>
      <c r="H317" s="171"/>
      <c r="I317" s="88">
        <f t="shared" si="22"/>
        <v>74000</v>
      </c>
      <c r="J317" s="163">
        <f t="shared" si="23"/>
        <v>0</v>
      </c>
      <c r="K317" s="155">
        <f t="shared" si="24"/>
        <v>1</v>
      </c>
      <c r="L317" s="155">
        <f>IF(J317=1,SUM($J$6:J317),0)</f>
        <v>0</v>
      </c>
      <c r="M317" s="155">
        <f>IF(K317=1,SUM($K$6:K317),0)</f>
        <v>201227184.79893059</v>
      </c>
      <c r="N317" s="165">
        <f t="shared" si="25"/>
        <v>201227184.79893059</v>
      </c>
      <c r="O317" s="155">
        <f t="shared" si="26"/>
        <v>0</v>
      </c>
      <c r="P317" s="155">
        <f>IF(O317=1,SUM($O$6:O317),0)</f>
        <v>0</v>
      </c>
    </row>
    <row r="318" spans="1:16" ht="15" customHeight="1">
      <c r="A318" s="15"/>
      <c r="B318" s="174">
        <v>3</v>
      </c>
      <c r="C318" s="109" t="s">
        <v>1156</v>
      </c>
      <c r="D318" s="276" t="s">
        <v>45</v>
      </c>
      <c r="E318" s="277" t="s">
        <v>8</v>
      </c>
      <c r="F318" s="278">
        <v>4500</v>
      </c>
      <c r="G318" s="278">
        <v>4500</v>
      </c>
      <c r="H318" s="171"/>
      <c r="I318" s="88">
        <f t="shared" si="22"/>
        <v>4500</v>
      </c>
      <c r="J318" s="163">
        <f t="shared" si="23"/>
        <v>0</v>
      </c>
      <c r="K318" s="155">
        <f t="shared" si="24"/>
        <v>1</v>
      </c>
      <c r="L318" s="155">
        <f>IF(J318=1,SUM($J$6:J318),0)</f>
        <v>0</v>
      </c>
      <c r="M318" s="155">
        <f>IF(K318=1,SUM($K$6:K318),0)</f>
        <v>201227185.79893059</v>
      </c>
      <c r="N318" s="165">
        <f t="shared" si="25"/>
        <v>201227185.79893059</v>
      </c>
      <c r="O318" s="155">
        <f t="shared" si="26"/>
        <v>0</v>
      </c>
      <c r="P318" s="155">
        <f>IF(O318=1,SUM($O$6:O318),0)</f>
        <v>0</v>
      </c>
    </row>
    <row r="319" spans="1:16" ht="15" customHeight="1">
      <c r="A319" s="15"/>
      <c r="B319" s="174">
        <v>4</v>
      </c>
      <c r="C319" s="109" t="s">
        <v>1154</v>
      </c>
      <c r="D319" s="276" t="s">
        <v>45</v>
      </c>
      <c r="E319" s="277" t="s">
        <v>24</v>
      </c>
      <c r="F319" s="278">
        <v>3888</v>
      </c>
      <c r="G319" s="278">
        <v>3888</v>
      </c>
      <c r="H319" s="171"/>
      <c r="I319" s="88">
        <f t="shared" si="22"/>
        <v>3888</v>
      </c>
      <c r="J319" s="163">
        <f t="shared" si="23"/>
        <v>0</v>
      </c>
      <c r="K319" s="155">
        <f t="shared" si="24"/>
        <v>1</v>
      </c>
      <c r="L319" s="155">
        <f>IF(J319=1,SUM($J$6:J319),0)</f>
        <v>0</v>
      </c>
      <c r="M319" s="155">
        <f>IF(K319=1,SUM($K$6:K319),0)</f>
        <v>201227186.79893059</v>
      </c>
      <c r="N319" s="165">
        <f t="shared" si="25"/>
        <v>201227186.79893059</v>
      </c>
      <c r="O319" s="155">
        <f t="shared" si="26"/>
        <v>0</v>
      </c>
      <c r="P319" s="155">
        <f>IF(O319=1,SUM($O$6:O319),0)</f>
        <v>0</v>
      </c>
    </row>
    <row r="320" spans="1:16" ht="15" customHeight="1">
      <c r="A320" s="15"/>
      <c r="B320" s="174">
        <v>5</v>
      </c>
      <c r="C320" s="109" t="s">
        <v>1155</v>
      </c>
      <c r="D320" s="276" t="s">
        <v>45</v>
      </c>
      <c r="E320" s="277" t="s">
        <v>24</v>
      </c>
      <c r="F320" s="278">
        <v>2900</v>
      </c>
      <c r="G320" s="278">
        <v>2900</v>
      </c>
      <c r="H320" s="171"/>
      <c r="I320" s="88">
        <f t="shared" si="22"/>
        <v>2900</v>
      </c>
      <c r="J320" s="163">
        <f t="shared" si="23"/>
        <v>0</v>
      </c>
      <c r="K320" s="155">
        <f t="shared" si="24"/>
        <v>1</v>
      </c>
      <c r="L320" s="155">
        <f>IF(J320=1,SUM($J$6:J320),0)</f>
        <v>0</v>
      </c>
      <c r="M320" s="155">
        <f>IF(K320=1,SUM($K$6:K320),0)</f>
        <v>201227187.79893059</v>
      </c>
      <c r="N320" s="165">
        <f t="shared" si="25"/>
        <v>201227187.79893059</v>
      </c>
      <c r="O320" s="155">
        <f t="shared" si="26"/>
        <v>0</v>
      </c>
      <c r="P320" s="155">
        <f>IF(O320=1,SUM($O$6:O320),0)</f>
        <v>0</v>
      </c>
    </row>
    <row r="321" spans="1:16" ht="15" customHeight="1">
      <c r="A321" s="15"/>
      <c r="B321" s="174">
        <v>6</v>
      </c>
      <c r="C321" s="109" t="s">
        <v>115</v>
      </c>
      <c r="D321" s="276" t="s">
        <v>45</v>
      </c>
      <c r="E321" s="277" t="s">
        <v>24</v>
      </c>
      <c r="F321" s="278">
        <v>11500</v>
      </c>
      <c r="G321" s="278">
        <v>11500</v>
      </c>
      <c r="H321" s="171"/>
      <c r="I321" s="88">
        <f t="shared" si="22"/>
        <v>11500</v>
      </c>
      <c r="J321" s="163">
        <f t="shared" si="23"/>
        <v>0</v>
      </c>
      <c r="K321" s="155">
        <f t="shared" si="24"/>
        <v>1</v>
      </c>
      <c r="L321" s="155">
        <f>IF(J321=1,SUM($J$6:J321),0)</f>
        <v>0</v>
      </c>
      <c r="M321" s="155">
        <f>IF(K321=1,SUM($K$6:K321),0)</f>
        <v>201227188.79893059</v>
      </c>
      <c r="N321" s="165">
        <f t="shared" si="25"/>
        <v>201227188.79893059</v>
      </c>
      <c r="O321" s="155">
        <f t="shared" si="26"/>
        <v>0</v>
      </c>
      <c r="P321" s="155">
        <f>IF(O321=1,SUM($O$6:O321),0)</f>
        <v>0</v>
      </c>
    </row>
    <row r="322" spans="1:16" ht="15" customHeight="1">
      <c r="A322" s="15"/>
      <c r="B322" s="174">
        <v>7</v>
      </c>
      <c r="C322" s="109" t="s">
        <v>116</v>
      </c>
      <c r="D322" s="276" t="s">
        <v>45</v>
      </c>
      <c r="E322" s="277" t="s">
        <v>24</v>
      </c>
      <c r="F322" s="278">
        <v>6100</v>
      </c>
      <c r="G322" s="278">
        <v>6100</v>
      </c>
      <c r="H322" s="171"/>
      <c r="I322" s="88">
        <f t="shared" ref="I322:I386" si="27">IF($I$5=$G$4,G322,(IF($I$5=$F$4,F322,0)))</f>
        <v>6100</v>
      </c>
      <c r="J322" s="163">
        <f t="shared" si="23"/>
        <v>0</v>
      </c>
      <c r="K322" s="155">
        <f t="shared" si="24"/>
        <v>1</v>
      </c>
      <c r="L322" s="155">
        <f>IF(J322=1,SUM($J$6:J322),0)</f>
        <v>0</v>
      </c>
      <c r="M322" s="155">
        <f>IF(K322=1,SUM($K$6:K322),0)</f>
        <v>201227189.79893059</v>
      </c>
      <c r="N322" s="165">
        <f t="shared" si="25"/>
        <v>201227189.79893059</v>
      </c>
      <c r="O322" s="155">
        <f t="shared" si="26"/>
        <v>0</v>
      </c>
      <c r="P322" s="155">
        <f>IF(O322=1,SUM($O$6:O322),0)</f>
        <v>0</v>
      </c>
    </row>
    <row r="323" spans="1:16" ht="15" customHeight="1">
      <c r="A323" s="15"/>
      <c r="B323" s="174">
        <v>8</v>
      </c>
      <c r="C323" s="109" t="s">
        <v>117</v>
      </c>
      <c r="D323" s="276" t="s">
        <v>45</v>
      </c>
      <c r="E323" s="277" t="s">
        <v>8</v>
      </c>
      <c r="F323" s="278">
        <v>58600</v>
      </c>
      <c r="G323" s="278">
        <v>58600</v>
      </c>
      <c r="H323" s="171"/>
      <c r="I323" s="88">
        <f t="shared" si="27"/>
        <v>58600</v>
      </c>
      <c r="J323" s="163">
        <f t="shared" si="23"/>
        <v>0</v>
      </c>
      <c r="K323" s="155">
        <f t="shared" si="24"/>
        <v>1</v>
      </c>
      <c r="L323" s="155">
        <f>IF(J323=1,SUM($J$6:J323),0)</f>
        <v>0</v>
      </c>
      <c r="M323" s="155">
        <f>IF(K323=1,SUM($K$6:K323),0)</f>
        <v>201227190.79893059</v>
      </c>
      <c r="N323" s="165">
        <f t="shared" si="25"/>
        <v>201227190.79893059</v>
      </c>
      <c r="O323" s="155">
        <f t="shared" si="26"/>
        <v>0</v>
      </c>
      <c r="P323" s="155">
        <f>IF(O323=1,SUM($O$6:O323),0)</f>
        <v>0</v>
      </c>
    </row>
    <row r="324" spans="1:16" ht="15" customHeight="1">
      <c r="A324" s="15"/>
      <c r="B324" s="174">
        <v>9</v>
      </c>
      <c r="C324" s="109" t="s">
        <v>586</v>
      </c>
      <c r="D324" s="276" t="s">
        <v>45</v>
      </c>
      <c r="E324" s="277" t="s">
        <v>24</v>
      </c>
      <c r="F324" s="278">
        <v>15400</v>
      </c>
      <c r="G324" s="278">
        <v>15400</v>
      </c>
      <c r="H324" s="171"/>
      <c r="I324" s="88">
        <f t="shared" si="27"/>
        <v>15400</v>
      </c>
      <c r="J324" s="163">
        <f t="shared" si="23"/>
        <v>0</v>
      </c>
      <c r="K324" s="155">
        <f t="shared" si="24"/>
        <v>1</v>
      </c>
      <c r="L324" s="155">
        <f>IF(J324=1,SUM($J$6:J324),0)</f>
        <v>0</v>
      </c>
      <c r="M324" s="155">
        <f>IF(K324=1,SUM($K$6:K324),0)</f>
        <v>201227191.79893059</v>
      </c>
      <c r="N324" s="165">
        <f t="shared" si="25"/>
        <v>201227191.79893059</v>
      </c>
      <c r="O324" s="155">
        <f t="shared" si="26"/>
        <v>0</v>
      </c>
      <c r="P324" s="155">
        <f>IF(O324=1,SUM($O$6:O324),0)</f>
        <v>0</v>
      </c>
    </row>
    <row r="325" spans="1:16" ht="15" customHeight="1">
      <c r="A325" s="15"/>
      <c r="B325" s="174">
        <v>10</v>
      </c>
      <c r="C325" s="109" t="s">
        <v>118</v>
      </c>
      <c r="D325" s="276" t="s">
        <v>45</v>
      </c>
      <c r="E325" s="277" t="s">
        <v>24</v>
      </c>
      <c r="F325" s="278">
        <v>5300</v>
      </c>
      <c r="G325" s="278">
        <v>5300</v>
      </c>
      <c r="H325" s="171"/>
      <c r="I325" s="88">
        <f t="shared" si="27"/>
        <v>5300</v>
      </c>
      <c r="J325" s="163">
        <f t="shared" si="23"/>
        <v>0</v>
      </c>
      <c r="K325" s="155">
        <f t="shared" si="24"/>
        <v>1</v>
      </c>
      <c r="L325" s="155">
        <f>IF(J325=1,SUM($J$6:J325),0)</f>
        <v>0</v>
      </c>
      <c r="M325" s="155">
        <f>IF(K325=1,SUM($K$6:K325),0)</f>
        <v>201227192.79893059</v>
      </c>
      <c r="N325" s="165">
        <f t="shared" si="25"/>
        <v>201227192.79893059</v>
      </c>
      <c r="O325" s="155">
        <f t="shared" si="26"/>
        <v>0</v>
      </c>
      <c r="P325" s="155">
        <f>IF(O325=1,SUM($O$6:O325),0)</f>
        <v>0</v>
      </c>
    </row>
    <row r="326" spans="1:16" ht="15" customHeight="1">
      <c r="A326" s="15"/>
      <c r="B326" s="174">
        <v>11</v>
      </c>
      <c r="C326" s="109" t="s">
        <v>119</v>
      </c>
      <c r="D326" s="276" t="s">
        <v>45</v>
      </c>
      <c r="E326" s="277" t="s">
        <v>24</v>
      </c>
      <c r="F326" s="278">
        <v>8900</v>
      </c>
      <c r="G326" s="278">
        <v>8900</v>
      </c>
      <c r="H326" s="171"/>
      <c r="I326" s="88">
        <f t="shared" si="27"/>
        <v>8900</v>
      </c>
      <c r="J326" s="163">
        <f t="shared" si="23"/>
        <v>0</v>
      </c>
      <c r="K326" s="155">
        <f t="shared" si="24"/>
        <v>1</v>
      </c>
      <c r="L326" s="155">
        <f>IF(J326=1,SUM($J$6:J326),0)</f>
        <v>0</v>
      </c>
      <c r="M326" s="155">
        <f>IF(K326=1,SUM($K$6:K326),0)</f>
        <v>201227193.79893059</v>
      </c>
      <c r="N326" s="165">
        <f t="shared" si="25"/>
        <v>201227193.79893059</v>
      </c>
      <c r="O326" s="155">
        <f t="shared" si="26"/>
        <v>0</v>
      </c>
      <c r="P326" s="155">
        <f>IF(O326=1,SUM($O$6:O326),0)</f>
        <v>0</v>
      </c>
    </row>
    <row r="327" spans="1:16" ht="15" customHeight="1">
      <c r="A327" s="15"/>
      <c r="B327" s="174">
        <v>12</v>
      </c>
      <c r="C327" s="109" t="s">
        <v>120</v>
      </c>
      <c r="D327" s="276" t="s">
        <v>45</v>
      </c>
      <c r="E327" s="277" t="s">
        <v>24</v>
      </c>
      <c r="F327" s="278">
        <v>15800</v>
      </c>
      <c r="G327" s="278">
        <v>15800</v>
      </c>
      <c r="H327" s="171"/>
      <c r="I327" s="88">
        <f t="shared" si="27"/>
        <v>15800</v>
      </c>
      <c r="J327" s="163">
        <f t="shared" si="23"/>
        <v>0</v>
      </c>
      <c r="K327" s="155">
        <f t="shared" si="24"/>
        <v>1</v>
      </c>
      <c r="L327" s="155">
        <f>IF(J327=1,SUM($J$6:J327),0)</f>
        <v>0</v>
      </c>
      <c r="M327" s="155">
        <f>IF(K327=1,SUM($K$6:K327),0)</f>
        <v>201227194.79893059</v>
      </c>
      <c r="N327" s="165">
        <f t="shared" si="25"/>
        <v>201227194.79893059</v>
      </c>
      <c r="O327" s="155">
        <f t="shared" si="26"/>
        <v>0</v>
      </c>
      <c r="P327" s="155">
        <f>IF(O327=1,SUM($O$6:O327),0)</f>
        <v>0</v>
      </c>
    </row>
    <row r="328" spans="1:16" ht="15" customHeight="1">
      <c r="A328" s="15"/>
      <c r="B328" s="174">
        <v>13</v>
      </c>
      <c r="C328" s="109" t="s">
        <v>121</v>
      </c>
      <c r="D328" s="276" t="s">
        <v>45</v>
      </c>
      <c r="E328" s="277" t="s">
        <v>24</v>
      </c>
      <c r="F328" s="278">
        <v>13800</v>
      </c>
      <c r="G328" s="278">
        <v>13800</v>
      </c>
      <c r="H328" s="171"/>
      <c r="I328" s="88">
        <f t="shared" si="27"/>
        <v>13800</v>
      </c>
      <c r="J328" s="163">
        <f t="shared" si="23"/>
        <v>0</v>
      </c>
      <c r="K328" s="155">
        <f t="shared" si="24"/>
        <v>1</v>
      </c>
      <c r="L328" s="155">
        <f>IF(J328=1,SUM($J$6:J328),0)</f>
        <v>0</v>
      </c>
      <c r="M328" s="155">
        <f>IF(K328=1,SUM($K$6:K328),0)</f>
        <v>201227195.79893059</v>
      </c>
      <c r="N328" s="165">
        <f t="shared" si="25"/>
        <v>201227195.79893059</v>
      </c>
      <c r="O328" s="155">
        <f t="shared" si="26"/>
        <v>0</v>
      </c>
      <c r="P328" s="155">
        <f>IF(O328=1,SUM($O$6:O328),0)</f>
        <v>0</v>
      </c>
    </row>
    <row r="329" spans="1:16" ht="15" customHeight="1">
      <c r="A329" s="15"/>
      <c r="B329" s="174">
        <v>14</v>
      </c>
      <c r="C329" s="109" t="s">
        <v>1463</v>
      </c>
      <c r="D329" s="276" t="s">
        <v>45</v>
      </c>
      <c r="E329" s="277" t="s">
        <v>24</v>
      </c>
      <c r="F329" s="278">
        <v>18080</v>
      </c>
      <c r="G329" s="278">
        <v>18100</v>
      </c>
      <c r="H329" s="171"/>
      <c r="I329" s="88">
        <f t="shared" si="27"/>
        <v>18100</v>
      </c>
      <c r="J329" s="163">
        <f t="shared" ref="J329:J392" si="28">IF(D329="MDU-KD",1,0)</f>
        <v>0</v>
      </c>
      <c r="K329" s="155">
        <f t="shared" ref="K329:K392" si="29">IF(D329="HDW",1,0)</f>
        <v>1</v>
      </c>
      <c r="L329" s="155">
        <f>IF(J329=1,SUM($J$6:J329),0)</f>
        <v>0</v>
      </c>
      <c r="M329" s="155">
        <f>IF(K329=1,SUM($K$6:K329),0)</f>
        <v>201227196.79893059</v>
      </c>
      <c r="N329" s="165">
        <f t="shared" ref="N329:N392" si="30">IF(L329=0,M329,L329)</f>
        <v>201227196.79893059</v>
      </c>
      <c r="O329" s="155">
        <f t="shared" ref="O329:O392" si="31">IF(E329=0,0,IF(LEFT(C329,11)="Tiang Beton",1,0))</f>
        <v>0</v>
      </c>
      <c r="P329" s="155">
        <f>IF(O329=1,SUM($O$6:O329),0)</f>
        <v>0</v>
      </c>
    </row>
    <row r="330" spans="1:16" ht="15" customHeight="1">
      <c r="A330" s="15"/>
      <c r="B330" s="174">
        <v>15</v>
      </c>
      <c r="C330" s="109" t="s">
        <v>1464</v>
      </c>
      <c r="D330" s="276" t="s">
        <v>45</v>
      </c>
      <c r="E330" s="277" t="s">
        <v>24</v>
      </c>
      <c r="F330" s="278">
        <v>19700</v>
      </c>
      <c r="G330" s="278">
        <v>19800</v>
      </c>
      <c r="H330" s="171"/>
      <c r="I330" s="88">
        <f t="shared" si="27"/>
        <v>19800</v>
      </c>
      <c r="J330" s="163">
        <f t="shared" si="28"/>
        <v>0</v>
      </c>
      <c r="K330" s="155">
        <f t="shared" si="29"/>
        <v>1</v>
      </c>
      <c r="L330" s="155">
        <f>IF(J330=1,SUM($J$6:J330),0)</f>
        <v>0</v>
      </c>
      <c r="M330" s="155">
        <f>IF(K330=1,SUM($K$6:K330),0)</f>
        <v>201227197.79893059</v>
      </c>
      <c r="N330" s="165">
        <f t="shared" si="30"/>
        <v>201227197.79893059</v>
      </c>
      <c r="O330" s="155">
        <f t="shared" si="31"/>
        <v>0</v>
      </c>
      <c r="P330" s="155">
        <f>IF(O330=1,SUM($O$6:O330),0)</f>
        <v>0</v>
      </c>
    </row>
    <row r="331" spans="1:16" ht="15" customHeight="1">
      <c r="A331" s="15"/>
      <c r="B331" s="174">
        <v>16</v>
      </c>
      <c r="C331" s="109" t="s">
        <v>1465</v>
      </c>
      <c r="D331" s="276" t="s">
        <v>45</v>
      </c>
      <c r="E331" s="277" t="s">
        <v>24</v>
      </c>
      <c r="F331" s="278">
        <v>23000</v>
      </c>
      <c r="G331" s="278">
        <v>23100</v>
      </c>
      <c r="H331" s="171"/>
      <c r="I331" s="88">
        <f t="shared" si="27"/>
        <v>23100</v>
      </c>
      <c r="J331" s="163">
        <f t="shared" si="28"/>
        <v>0</v>
      </c>
      <c r="K331" s="155">
        <f t="shared" si="29"/>
        <v>1</v>
      </c>
      <c r="L331" s="155">
        <f>IF(J331=1,SUM($J$6:J331),0)</f>
        <v>0</v>
      </c>
      <c r="M331" s="155">
        <f>IF(K331=1,SUM($K$6:K331),0)</f>
        <v>201227198.79893059</v>
      </c>
      <c r="N331" s="165">
        <f t="shared" si="30"/>
        <v>201227198.79893059</v>
      </c>
      <c r="O331" s="155">
        <f t="shared" si="31"/>
        <v>0</v>
      </c>
      <c r="P331" s="155">
        <f>IF(O331=1,SUM($O$6:O331),0)</f>
        <v>0</v>
      </c>
    </row>
    <row r="332" spans="1:16" ht="15" customHeight="1">
      <c r="A332" s="15"/>
      <c r="B332" s="174">
        <v>17</v>
      </c>
      <c r="C332" s="109" t="s">
        <v>1466</v>
      </c>
      <c r="D332" s="276" t="s">
        <v>45</v>
      </c>
      <c r="E332" s="277" t="s">
        <v>24</v>
      </c>
      <c r="F332" s="278">
        <v>38400</v>
      </c>
      <c r="G332" s="278">
        <v>38500</v>
      </c>
      <c r="H332" s="171"/>
      <c r="I332" s="88">
        <f t="shared" si="27"/>
        <v>38500</v>
      </c>
      <c r="J332" s="163">
        <f t="shared" si="28"/>
        <v>0</v>
      </c>
      <c r="K332" s="155">
        <f t="shared" si="29"/>
        <v>1</v>
      </c>
      <c r="L332" s="155">
        <f>IF(J332=1,SUM($J$6:J332),0)</f>
        <v>0</v>
      </c>
      <c r="M332" s="155">
        <f>IF(K332=1,SUM($K$6:K332),0)</f>
        <v>201227199.79893059</v>
      </c>
      <c r="N332" s="165">
        <f t="shared" si="30"/>
        <v>201227199.79893059</v>
      </c>
      <c r="O332" s="155">
        <f t="shared" si="31"/>
        <v>0</v>
      </c>
      <c r="P332" s="155">
        <f>IF(O332=1,SUM($O$6:O332),0)</f>
        <v>0</v>
      </c>
    </row>
    <row r="333" spans="1:16" ht="15" customHeight="1">
      <c r="A333" s="15"/>
      <c r="B333" s="174">
        <v>18</v>
      </c>
      <c r="C333" s="109" t="s">
        <v>122</v>
      </c>
      <c r="D333" s="276" t="s">
        <v>45</v>
      </c>
      <c r="E333" s="277" t="s">
        <v>24</v>
      </c>
      <c r="F333" s="278">
        <v>22900</v>
      </c>
      <c r="G333" s="278">
        <v>22900</v>
      </c>
      <c r="H333" s="171"/>
      <c r="I333" s="88">
        <f t="shared" si="27"/>
        <v>22900</v>
      </c>
      <c r="J333" s="163">
        <f t="shared" si="28"/>
        <v>0</v>
      </c>
      <c r="K333" s="155">
        <f t="shared" si="29"/>
        <v>1</v>
      </c>
      <c r="L333" s="155">
        <f>IF(J333=1,SUM($J$6:J333),0)</f>
        <v>0</v>
      </c>
      <c r="M333" s="155">
        <f>IF(K333=1,SUM($K$6:K333),0)</f>
        <v>201227200.79893059</v>
      </c>
      <c r="N333" s="165">
        <f t="shared" si="30"/>
        <v>201227200.79893059</v>
      </c>
      <c r="O333" s="155">
        <f t="shared" si="31"/>
        <v>0</v>
      </c>
      <c r="P333" s="155">
        <f>IF(O333=1,SUM($O$6:O333),0)</f>
        <v>0</v>
      </c>
    </row>
    <row r="334" spans="1:16" ht="15" customHeight="1">
      <c r="A334" s="15"/>
      <c r="B334" s="174">
        <v>19</v>
      </c>
      <c r="C334" s="109" t="s">
        <v>123</v>
      </c>
      <c r="D334" s="276" t="s">
        <v>45</v>
      </c>
      <c r="E334" s="277" t="s">
        <v>24</v>
      </c>
      <c r="F334" s="278">
        <v>25000</v>
      </c>
      <c r="G334" s="278">
        <v>25000</v>
      </c>
      <c r="H334" s="171"/>
      <c r="I334" s="88">
        <f t="shared" si="27"/>
        <v>25000</v>
      </c>
      <c r="J334" s="163">
        <f t="shared" si="28"/>
        <v>0</v>
      </c>
      <c r="K334" s="155">
        <f t="shared" si="29"/>
        <v>1</v>
      </c>
      <c r="L334" s="155">
        <f>IF(J334=1,SUM($J$6:J334),0)</f>
        <v>0</v>
      </c>
      <c r="M334" s="155">
        <f>IF(K334=1,SUM($K$6:K334),0)</f>
        <v>201227201.79893059</v>
      </c>
      <c r="N334" s="165">
        <f t="shared" si="30"/>
        <v>201227201.79893059</v>
      </c>
      <c r="O334" s="155">
        <f t="shared" si="31"/>
        <v>0</v>
      </c>
      <c r="P334" s="155">
        <f>IF(O334=1,SUM($O$6:O334),0)</f>
        <v>0</v>
      </c>
    </row>
    <row r="335" spans="1:16" ht="15" customHeight="1">
      <c r="A335" s="20"/>
      <c r="B335" s="174">
        <v>20</v>
      </c>
      <c r="C335" s="109" t="s">
        <v>124</v>
      </c>
      <c r="D335" s="276" t="s">
        <v>45</v>
      </c>
      <c r="E335" s="277" t="s">
        <v>24</v>
      </c>
      <c r="F335" s="278">
        <v>25000</v>
      </c>
      <c r="G335" s="278">
        <v>25000</v>
      </c>
      <c r="H335" s="171"/>
      <c r="I335" s="88">
        <f t="shared" si="27"/>
        <v>25000</v>
      </c>
      <c r="J335" s="163">
        <f t="shared" si="28"/>
        <v>0</v>
      </c>
      <c r="K335" s="155">
        <f t="shared" si="29"/>
        <v>1</v>
      </c>
      <c r="L335" s="155">
        <f>IF(J335=1,SUM($J$6:J335),0)</f>
        <v>0</v>
      </c>
      <c r="M335" s="155">
        <f>IF(K335=1,SUM($K$6:K335),0)</f>
        <v>201227202.79893059</v>
      </c>
      <c r="N335" s="165">
        <f t="shared" si="30"/>
        <v>201227202.79893059</v>
      </c>
      <c r="O335" s="155">
        <f t="shared" si="31"/>
        <v>0</v>
      </c>
      <c r="P335" s="155">
        <f>IF(O335=1,SUM($O$6:O335),0)</f>
        <v>0</v>
      </c>
    </row>
    <row r="336" spans="1:16" ht="15" customHeight="1">
      <c r="A336" s="15"/>
      <c r="B336" s="174">
        <v>21</v>
      </c>
      <c r="C336" s="109" t="s">
        <v>126</v>
      </c>
      <c r="D336" s="276" t="s">
        <v>45</v>
      </c>
      <c r="E336" s="277" t="s">
        <v>24</v>
      </c>
      <c r="F336" s="278">
        <v>18400</v>
      </c>
      <c r="G336" s="278">
        <v>18400</v>
      </c>
      <c r="H336" s="171"/>
      <c r="I336" s="88">
        <f t="shared" si="27"/>
        <v>18400</v>
      </c>
      <c r="J336" s="163">
        <f t="shared" si="28"/>
        <v>0</v>
      </c>
      <c r="K336" s="155">
        <f t="shared" si="29"/>
        <v>1</v>
      </c>
      <c r="L336" s="155">
        <f>IF(J336=1,SUM($J$6:J336),0)</f>
        <v>0</v>
      </c>
      <c r="M336" s="155">
        <f>IF(K336=1,SUM($K$6:K336),0)</f>
        <v>201227203.79893059</v>
      </c>
      <c r="N336" s="165">
        <f t="shared" si="30"/>
        <v>201227203.79893059</v>
      </c>
      <c r="O336" s="155">
        <f t="shared" si="31"/>
        <v>0</v>
      </c>
      <c r="P336" s="155">
        <f>IF(O336=1,SUM($O$6:O336),0)</f>
        <v>0</v>
      </c>
    </row>
    <row r="337" spans="1:16" ht="15" customHeight="1">
      <c r="A337" s="15"/>
      <c r="B337" s="174">
        <v>22</v>
      </c>
      <c r="C337" s="109" t="s">
        <v>125</v>
      </c>
      <c r="D337" s="276" t="s">
        <v>45</v>
      </c>
      <c r="E337" s="277" t="s">
        <v>24</v>
      </c>
      <c r="F337" s="278">
        <v>18400</v>
      </c>
      <c r="G337" s="278">
        <v>18400</v>
      </c>
      <c r="H337" s="171"/>
      <c r="I337" s="88">
        <f t="shared" si="27"/>
        <v>18400</v>
      </c>
      <c r="J337" s="163">
        <f t="shared" si="28"/>
        <v>0</v>
      </c>
      <c r="K337" s="155">
        <f t="shared" si="29"/>
        <v>1</v>
      </c>
      <c r="L337" s="155">
        <f>IF(J337=1,SUM($J$6:J337),0)</f>
        <v>0</v>
      </c>
      <c r="M337" s="155">
        <f>IF(K337=1,SUM($K$6:K337),0)</f>
        <v>201227204.79893059</v>
      </c>
      <c r="N337" s="165">
        <f t="shared" si="30"/>
        <v>201227204.79893059</v>
      </c>
      <c r="O337" s="155">
        <f t="shared" si="31"/>
        <v>0</v>
      </c>
      <c r="P337" s="155">
        <f>IF(O337=1,SUM($O$6:O337),0)</f>
        <v>0</v>
      </c>
    </row>
    <row r="338" spans="1:16" ht="15" customHeight="1">
      <c r="A338" s="15"/>
      <c r="B338" s="174">
        <v>23</v>
      </c>
      <c r="C338" s="109" t="s">
        <v>127</v>
      </c>
      <c r="D338" s="276" t="s">
        <v>45</v>
      </c>
      <c r="E338" s="277" t="s">
        <v>24</v>
      </c>
      <c r="F338" s="278">
        <v>18400</v>
      </c>
      <c r="G338" s="278">
        <v>18400</v>
      </c>
      <c r="H338" s="171"/>
      <c r="I338" s="88">
        <f t="shared" si="27"/>
        <v>18400</v>
      </c>
      <c r="J338" s="163">
        <f t="shared" si="28"/>
        <v>0</v>
      </c>
      <c r="K338" s="155">
        <f t="shared" si="29"/>
        <v>1</v>
      </c>
      <c r="L338" s="155">
        <f>IF(J338=1,SUM($J$6:J338),0)</f>
        <v>0</v>
      </c>
      <c r="M338" s="155">
        <f>IF(K338=1,SUM($K$6:K338),0)</f>
        <v>201227205.79893059</v>
      </c>
      <c r="N338" s="165">
        <f t="shared" si="30"/>
        <v>201227205.79893059</v>
      </c>
      <c r="O338" s="155">
        <f t="shared" si="31"/>
        <v>0</v>
      </c>
      <c r="P338" s="155">
        <f>IF(O338=1,SUM($O$6:O338),0)</f>
        <v>0</v>
      </c>
    </row>
    <row r="339" spans="1:16" ht="15" customHeight="1">
      <c r="A339" s="17"/>
      <c r="B339" s="174">
        <v>24</v>
      </c>
      <c r="C339" s="109" t="s">
        <v>128</v>
      </c>
      <c r="D339" s="276" t="s">
        <v>45</v>
      </c>
      <c r="E339" s="277" t="s">
        <v>24</v>
      </c>
      <c r="F339" s="278">
        <v>61300</v>
      </c>
      <c r="G339" s="278">
        <v>61300</v>
      </c>
      <c r="H339" s="171"/>
      <c r="I339" s="88">
        <f t="shared" si="27"/>
        <v>61300</v>
      </c>
      <c r="J339" s="163">
        <f t="shared" si="28"/>
        <v>0</v>
      </c>
      <c r="K339" s="155">
        <f t="shared" si="29"/>
        <v>1</v>
      </c>
      <c r="L339" s="155">
        <f>IF(J339=1,SUM($J$6:J339),0)</f>
        <v>0</v>
      </c>
      <c r="M339" s="155">
        <f>IF(K339=1,SUM($K$6:K339),0)</f>
        <v>201227206.79893059</v>
      </c>
      <c r="N339" s="165">
        <f t="shared" si="30"/>
        <v>201227206.79893059</v>
      </c>
      <c r="O339" s="155">
        <f t="shared" si="31"/>
        <v>0</v>
      </c>
      <c r="P339" s="155">
        <f>IF(O339=1,SUM($O$6:O339),0)</f>
        <v>0</v>
      </c>
    </row>
    <row r="340" spans="1:16" ht="15" customHeight="1">
      <c r="A340" s="15"/>
      <c r="B340" s="174">
        <v>25</v>
      </c>
      <c r="C340" s="109" t="s">
        <v>465</v>
      </c>
      <c r="D340" s="276" t="s">
        <v>45</v>
      </c>
      <c r="E340" s="277" t="s">
        <v>24</v>
      </c>
      <c r="F340" s="278">
        <v>61300</v>
      </c>
      <c r="G340" s="278">
        <v>61300</v>
      </c>
      <c r="H340" s="171"/>
      <c r="I340" s="88">
        <f t="shared" si="27"/>
        <v>61300</v>
      </c>
      <c r="J340" s="163">
        <f t="shared" si="28"/>
        <v>0</v>
      </c>
      <c r="K340" s="155">
        <f t="shared" si="29"/>
        <v>1</v>
      </c>
      <c r="L340" s="155">
        <f>IF(J340=1,SUM($J$6:J340),0)</f>
        <v>0</v>
      </c>
      <c r="M340" s="155">
        <f>IF(K340=1,SUM($K$6:K340),0)</f>
        <v>201227207.79893059</v>
      </c>
      <c r="N340" s="165">
        <f t="shared" si="30"/>
        <v>201227207.79893059</v>
      </c>
      <c r="O340" s="155">
        <f t="shared" si="31"/>
        <v>0</v>
      </c>
      <c r="P340" s="155">
        <f>IF(O340=1,SUM($O$6:O340),0)</f>
        <v>0</v>
      </c>
    </row>
    <row r="341" spans="1:16" ht="15" customHeight="1">
      <c r="A341" s="15"/>
      <c r="B341" s="174">
        <v>26</v>
      </c>
      <c r="C341" s="109" t="s">
        <v>129</v>
      </c>
      <c r="D341" s="276" t="s">
        <v>45</v>
      </c>
      <c r="E341" s="277" t="s">
        <v>24</v>
      </c>
      <c r="F341" s="278">
        <v>61300</v>
      </c>
      <c r="G341" s="278">
        <v>61300</v>
      </c>
      <c r="H341" s="171"/>
      <c r="I341" s="88">
        <f t="shared" si="27"/>
        <v>61300</v>
      </c>
      <c r="J341" s="163">
        <f t="shared" si="28"/>
        <v>0</v>
      </c>
      <c r="K341" s="155">
        <f t="shared" si="29"/>
        <v>1</v>
      </c>
      <c r="L341" s="155">
        <f>IF(J341=1,SUM($J$6:J341),0)</f>
        <v>0</v>
      </c>
      <c r="M341" s="155">
        <f>IF(K341=1,SUM($K$6:K341),0)</f>
        <v>201227208.79893059</v>
      </c>
      <c r="N341" s="165">
        <f t="shared" si="30"/>
        <v>201227208.79893059</v>
      </c>
      <c r="O341" s="155">
        <f t="shared" si="31"/>
        <v>0</v>
      </c>
      <c r="P341" s="155">
        <f>IF(O341=1,SUM($O$6:O341),0)</f>
        <v>0</v>
      </c>
    </row>
    <row r="342" spans="1:16" ht="15" customHeight="1">
      <c r="A342" s="15"/>
      <c r="B342" s="174">
        <v>27</v>
      </c>
      <c r="C342" s="109" t="s">
        <v>130</v>
      </c>
      <c r="D342" s="276" t="s">
        <v>45</v>
      </c>
      <c r="E342" s="277" t="s">
        <v>24</v>
      </c>
      <c r="F342" s="278">
        <v>64500</v>
      </c>
      <c r="G342" s="278">
        <v>64500</v>
      </c>
      <c r="H342" s="171"/>
      <c r="I342" s="88">
        <f t="shared" si="27"/>
        <v>64500</v>
      </c>
      <c r="J342" s="163">
        <f t="shared" si="28"/>
        <v>0</v>
      </c>
      <c r="K342" s="155">
        <f t="shared" si="29"/>
        <v>1</v>
      </c>
      <c r="L342" s="155">
        <f>IF(J342=1,SUM($J$6:J342),0)</f>
        <v>0</v>
      </c>
      <c r="M342" s="155">
        <f>IF(K342=1,SUM($K$6:K342),0)</f>
        <v>201227209.79893059</v>
      </c>
      <c r="N342" s="165">
        <f t="shared" si="30"/>
        <v>201227209.79893059</v>
      </c>
      <c r="O342" s="155">
        <f t="shared" si="31"/>
        <v>0</v>
      </c>
      <c r="P342" s="155">
        <f>IF(O342=1,SUM($O$6:O342),0)</f>
        <v>0</v>
      </c>
    </row>
    <row r="343" spans="1:16" ht="15" customHeight="1">
      <c r="A343" s="15"/>
      <c r="B343" s="174">
        <v>28</v>
      </c>
      <c r="C343" s="109" t="s">
        <v>131</v>
      </c>
      <c r="D343" s="276" t="s">
        <v>45</v>
      </c>
      <c r="E343" s="277" t="s">
        <v>24</v>
      </c>
      <c r="F343" s="278">
        <v>69000</v>
      </c>
      <c r="G343" s="278">
        <v>69000</v>
      </c>
      <c r="H343" s="171"/>
      <c r="I343" s="88">
        <f t="shared" si="27"/>
        <v>69000</v>
      </c>
      <c r="J343" s="163">
        <f t="shared" si="28"/>
        <v>0</v>
      </c>
      <c r="K343" s="155">
        <f t="shared" si="29"/>
        <v>1</v>
      </c>
      <c r="L343" s="155">
        <f>IF(J343=1,SUM($J$6:J343),0)</f>
        <v>0</v>
      </c>
      <c r="M343" s="155">
        <f>IF(K343=1,SUM($K$6:K343),0)</f>
        <v>201227210.79893059</v>
      </c>
      <c r="N343" s="165">
        <f t="shared" si="30"/>
        <v>201227210.79893059</v>
      </c>
      <c r="O343" s="155">
        <f t="shared" si="31"/>
        <v>0</v>
      </c>
      <c r="P343" s="155">
        <f>IF(O343=1,SUM($O$6:O343),0)</f>
        <v>0</v>
      </c>
    </row>
    <row r="344" spans="1:16" ht="15" customHeight="1">
      <c r="A344" s="15"/>
      <c r="B344" s="174">
        <v>29</v>
      </c>
      <c r="C344" s="109" t="s">
        <v>132</v>
      </c>
      <c r="D344" s="276" t="s">
        <v>45</v>
      </c>
      <c r="E344" s="277" t="s">
        <v>24</v>
      </c>
      <c r="F344" s="278">
        <v>82500</v>
      </c>
      <c r="G344" s="278">
        <v>82500</v>
      </c>
      <c r="H344" s="171"/>
      <c r="I344" s="88">
        <f t="shared" si="27"/>
        <v>82500</v>
      </c>
      <c r="J344" s="163">
        <f t="shared" si="28"/>
        <v>0</v>
      </c>
      <c r="K344" s="155">
        <f t="shared" si="29"/>
        <v>1</v>
      </c>
      <c r="L344" s="155">
        <f>IF(J344=1,SUM($J$6:J344),0)</f>
        <v>0</v>
      </c>
      <c r="M344" s="155">
        <f>IF(K344=1,SUM($K$6:K344),0)</f>
        <v>201227211.79893059</v>
      </c>
      <c r="N344" s="165">
        <f t="shared" si="30"/>
        <v>201227211.79893059</v>
      </c>
      <c r="O344" s="155">
        <f t="shared" si="31"/>
        <v>0</v>
      </c>
      <c r="P344" s="155">
        <f>IF(O344=1,SUM($O$6:O344),0)</f>
        <v>0</v>
      </c>
    </row>
    <row r="345" spans="1:16" ht="15" customHeight="1">
      <c r="A345" s="15"/>
      <c r="B345" s="174">
        <v>30</v>
      </c>
      <c r="C345" s="109" t="s">
        <v>133</v>
      </c>
      <c r="D345" s="276" t="s">
        <v>45</v>
      </c>
      <c r="E345" s="277" t="s">
        <v>24</v>
      </c>
      <c r="F345" s="278">
        <v>79800</v>
      </c>
      <c r="G345" s="278">
        <v>79800</v>
      </c>
      <c r="H345" s="171"/>
      <c r="I345" s="88">
        <f t="shared" si="27"/>
        <v>79800</v>
      </c>
      <c r="J345" s="163">
        <f t="shared" si="28"/>
        <v>0</v>
      </c>
      <c r="K345" s="155">
        <f t="shared" si="29"/>
        <v>1</v>
      </c>
      <c r="L345" s="155">
        <f>IF(J345=1,SUM($J$6:J345),0)</f>
        <v>0</v>
      </c>
      <c r="M345" s="155">
        <f>IF(K345=1,SUM($K$6:K345),0)</f>
        <v>201227212.79893059</v>
      </c>
      <c r="N345" s="165">
        <f t="shared" si="30"/>
        <v>201227212.79893059</v>
      </c>
      <c r="O345" s="155">
        <f t="shared" si="31"/>
        <v>0</v>
      </c>
      <c r="P345" s="155">
        <f>IF(O345=1,SUM($O$6:O345),0)</f>
        <v>0</v>
      </c>
    </row>
    <row r="346" spans="1:16" ht="15" customHeight="1">
      <c r="A346" s="15"/>
      <c r="B346" s="174">
        <v>31</v>
      </c>
      <c r="C346" s="109" t="s">
        <v>134</v>
      </c>
      <c r="D346" s="276" t="s">
        <v>45</v>
      </c>
      <c r="E346" s="277" t="s">
        <v>24</v>
      </c>
      <c r="F346" s="278">
        <v>72100</v>
      </c>
      <c r="G346" s="278">
        <v>72100</v>
      </c>
      <c r="H346" s="171"/>
      <c r="I346" s="88">
        <f t="shared" si="27"/>
        <v>72100</v>
      </c>
      <c r="J346" s="163">
        <f t="shared" si="28"/>
        <v>0</v>
      </c>
      <c r="K346" s="155">
        <f t="shared" si="29"/>
        <v>1</v>
      </c>
      <c r="L346" s="155">
        <f>IF(J346=1,SUM($J$6:J346),0)</f>
        <v>0</v>
      </c>
      <c r="M346" s="155">
        <f>IF(K346=1,SUM($K$6:K346),0)</f>
        <v>201227213.79893059</v>
      </c>
      <c r="N346" s="165">
        <f t="shared" si="30"/>
        <v>201227213.79893059</v>
      </c>
      <c r="O346" s="155">
        <f t="shared" si="31"/>
        <v>0</v>
      </c>
      <c r="P346" s="155">
        <f>IF(O346=1,SUM($O$6:O346),0)</f>
        <v>0</v>
      </c>
    </row>
    <row r="347" spans="1:16" ht="15" customHeight="1">
      <c r="A347" s="15"/>
      <c r="B347" s="174">
        <v>32</v>
      </c>
      <c r="C347" s="109" t="s">
        <v>135</v>
      </c>
      <c r="D347" s="276" t="s">
        <v>45</v>
      </c>
      <c r="E347" s="277" t="s">
        <v>24</v>
      </c>
      <c r="F347" s="278">
        <v>86800</v>
      </c>
      <c r="G347" s="278">
        <v>86800</v>
      </c>
      <c r="H347" s="171"/>
      <c r="I347" s="88">
        <f t="shared" si="27"/>
        <v>86800</v>
      </c>
      <c r="J347" s="163">
        <f t="shared" si="28"/>
        <v>0</v>
      </c>
      <c r="K347" s="155">
        <f t="shared" si="29"/>
        <v>1</v>
      </c>
      <c r="L347" s="155">
        <f>IF(J347=1,SUM($J$6:J347),0)</f>
        <v>0</v>
      </c>
      <c r="M347" s="155">
        <f>IF(K347=1,SUM($K$6:K347),0)</f>
        <v>201227214.79893059</v>
      </c>
      <c r="N347" s="165">
        <f t="shared" si="30"/>
        <v>201227214.79893059</v>
      </c>
      <c r="O347" s="155">
        <f t="shared" si="31"/>
        <v>0</v>
      </c>
      <c r="P347" s="155">
        <f>IF(O347=1,SUM($O$6:O347),0)</f>
        <v>0</v>
      </c>
    </row>
    <row r="348" spans="1:16" ht="15" customHeight="1">
      <c r="A348" s="15"/>
      <c r="B348" s="174">
        <v>33</v>
      </c>
      <c r="C348" s="109" t="s">
        <v>136</v>
      </c>
      <c r="D348" s="276" t="s">
        <v>45</v>
      </c>
      <c r="E348" s="277" t="s">
        <v>24</v>
      </c>
      <c r="F348" s="278">
        <v>105600</v>
      </c>
      <c r="G348" s="278">
        <v>105600</v>
      </c>
      <c r="H348" s="171"/>
      <c r="I348" s="88">
        <f t="shared" si="27"/>
        <v>105600</v>
      </c>
      <c r="J348" s="163">
        <f t="shared" si="28"/>
        <v>0</v>
      </c>
      <c r="K348" s="155">
        <f t="shared" si="29"/>
        <v>1</v>
      </c>
      <c r="L348" s="155">
        <f>IF(J348=1,SUM($J$6:J348),0)</f>
        <v>0</v>
      </c>
      <c r="M348" s="155">
        <f>IF(K348=1,SUM($K$6:K348),0)</f>
        <v>201227215.79893059</v>
      </c>
      <c r="N348" s="165">
        <f t="shared" si="30"/>
        <v>201227215.79893059</v>
      </c>
      <c r="O348" s="155">
        <f t="shared" si="31"/>
        <v>0</v>
      </c>
      <c r="P348" s="155">
        <f>IF(O348=1,SUM($O$6:O348),0)</f>
        <v>0</v>
      </c>
    </row>
    <row r="349" spans="1:16" ht="15" customHeight="1">
      <c r="A349" s="15"/>
      <c r="B349" s="174">
        <v>34</v>
      </c>
      <c r="C349" s="109" t="s">
        <v>1404</v>
      </c>
      <c r="D349" s="276" t="s">
        <v>45</v>
      </c>
      <c r="E349" s="277" t="s">
        <v>24</v>
      </c>
      <c r="F349" s="278">
        <v>491900</v>
      </c>
      <c r="G349" s="278">
        <v>491900</v>
      </c>
      <c r="H349" s="171"/>
      <c r="I349" s="88">
        <f t="shared" si="27"/>
        <v>491900</v>
      </c>
      <c r="J349" s="163">
        <f t="shared" si="28"/>
        <v>0</v>
      </c>
      <c r="K349" s="155">
        <f t="shared" si="29"/>
        <v>1</v>
      </c>
      <c r="L349" s="155">
        <f>IF(J349=1,SUM($J$6:J349),0)</f>
        <v>0</v>
      </c>
      <c r="M349" s="155">
        <f>IF(K349=1,SUM($K$6:K349),0)</f>
        <v>201227216.79893059</v>
      </c>
      <c r="N349" s="165">
        <f t="shared" si="30"/>
        <v>201227216.79893059</v>
      </c>
      <c r="O349" s="155">
        <f t="shared" si="31"/>
        <v>0</v>
      </c>
      <c r="P349" s="155">
        <f>IF(O349=1,SUM($O$6:O349),0)</f>
        <v>0</v>
      </c>
    </row>
    <row r="350" spans="1:16" ht="15" customHeight="1">
      <c r="A350" s="15"/>
      <c r="B350" s="174">
        <v>35</v>
      </c>
      <c r="C350" s="109" t="s">
        <v>137</v>
      </c>
      <c r="D350" s="276" t="s">
        <v>45</v>
      </c>
      <c r="E350" s="277" t="s">
        <v>24</v>
      </c>
      <c r="F350" s="278">
        <v>29555</v>
      </c>
      <c r="G350" s="278">
        <v>29555</v>
      </c>
      <c r="H350" s="171"/>
      <c r="I350" s="88">
        <f t="shared" si="27"/>
        <v>29555</v>
      </c>
      <c r="J350" s="163">
        <f t="shared" si="28"/>
        <v>0</v>
      </c>
      <c r="K350" s="155">
        <f t="shared" si="29"/>
        <v>1</v>
      </c>
      <c r="L350" s="155">
        <f>IF(J350=1,SUM($J$6:J350),0)</f>
        <v>0</v>
      </c>
      <c r="M350" s="155">
        <f>IF(K350=1,SUM($K$6:K350),0)</f>
        <v>201227217.79893059</v>
      </c>
      <c r="N350" s="165">
        <f t="shared" si="30"/>
        <v>201227217.79893059</v>
      </c>
      <c r="O350" s="155">
        <f t="shared" si="31"/>
        <v>0</v>
      </c>
      <c r="P350" s="155">
        <f>IF(O350=1,SUM($O$6:O350),0)</f>
        <v>0</v>
      </c>
    </row>
    <row r="351" spans="1:16" ht="15" customHeight="1">
      <c r="A351" s="15"/>
      <c r="B351" s="174">
        <v>36</v>
      </c>
      <c r="C351" s="109" t="s">
        <v>466</v>
      </c>
      <c r="D351" s="276" t="s">
        <v>45</v>
      </c>
      <c r="E351" s="277" t="s">
        <v>24</v>
      </c>
      <c r="F351" s="278">
        <v>37200</v>
      </c>
      <c r="G351" s="278">
        <v>37200</v>
      </c>
      <c r="H351" s="171"/>
      <c r="I351" s="88">
        <f t="shared" si="27"/>
        <v>37200</v>
      </c>
      <c r="J351" s="163">
        <f t="shared" si="28"/>
        <v>0</v>
      </c>
      <c r="K351" s="155">
        <f t="shared" si="29"/>
        <v>1</v>
      </c>
      <c r="L351" s="155">
        <f>IF(J351=1,SUM($J$6:J351),0)</f>
        <v>0</v>
      </c>
      <c r="M351" s="155">
        <f>IF(K351=1,SUM($K$6:K351),0)</f>
        <v>201227218.79893059</v>
      </c>
      <c r="N351" s="165">
        <f t="shared" si="30"/>
        <v>201227218.79893059</v>
      </c>
      <c r="O351" s="155">
        <f t="shared" si="31"/>
        <v>0</v>
      </c>
      <c r="P351" s="155">
        <f>IF(O351=1,SUM($O$6:O351),0)</f>
        <v>0</v>
      </c>
    </row>
    <row r="352" spans="1:16" ht="15" customHeight="1">
      <c r="A352" s="15"/>
      <c r="B352" s="174">
        <v>37</v>
      </c>
      <c r="C352" s="109" t="s">
        <v>138</v>
      </c>
      <c r="D352" s="276" t="s">
        <v>45</v>
      </c>
      <c r="E352" s="277" t="s">
        <v>24</v>
      </c>
      <c r="F352" s="278">
        <v>29600</v>
      </c>
      <c r="G352" s="278">
        <v>29600</v>
      </c>
      <c r="H352" s="171"/>
      <c r="I352" s="88">
        <f t="shared" si="27"/>
        <v>29600</v>
      </c>
      <c r="J352" s="163">
        <f t="shared" si="28"/>
        <v>0</v>
      </c>
      <c r="K352" s="155">
        <f t="shared" si="29"/>
        <v>1</v>
      </c>
      <c r="L352" s="155">
        <f>IF(J352=1,SUM($J$6:J352),0)</f>
        <v>0</v>
      </c>
      <c r="M352" s="155">
        <f>IF(K352=1,SUM($K$6:K352),0)</f>
        <v>201227219.79893059</v>
      </c>
      <c r="N352" s="165">
        <f t="shared" si="30"/>
        <v>201227219.79893059</v>
      </c>
      <c r="O352" s="155">
        <f t="shared" si="31"/>
        <v>0</v>
      </c>
      <c r="P352" s="155">
        <f>IF(O352=1,SUM($O$6:O352),0)</f>
        <v>0</v>
      </c>
    </row>
    <row r="353" spans="1:17" ht="15" customHeight="1">
      <c r="A353" s="15"/>
      <c r="B353" s="174">
        <v>38</v>
      </c>
      <c r="C353" s="109" t="s">
        <v>139</v>
      </c>
      <c r="D353" s="276" t="s">
        <v>45</v>
      </c>
      <c r="E353" s="277" t="s">
        <v>24</v>
      </c>
      <c r="F353" s="278">
        <v>37144</v>
      </c>
      <c r="G353" s="278">
        <v>37144</v>
      </c>
      <c r="H353" s="171"/>
      <c r="I353" s="88">
        <f t="shared" si="27"/>
        <v>37144</v>
      </c>
      <c r="J353" s="163">
        <f t="shared" si="28"/>
        <v>0</v>
      </c>
      <c r="K353" s="155">
        <f t="shared" si="29"/>
        <v>1</v>
      </c>
      <c r="L353" s="155">
        <f>IF(J353=1,SUM($J$6:J353),0)</f>
        <v>0</v>
      </c>
      <c r="M353" s="155">
        <f>IF(K353=1,SUM($K$6:K353),0)</f>
        <v>201227220.79893059</v>
      </c>
      <c r="N353" s="165">
        <f t="shared" si="30"/>
        <v>201227220.79893059</v>
      </c>
      <c r="O353" s="155">
        <f t="shared" si="31"/>
        <v>0</v>
      </c>
      <c r="P353" s="155">
        <f>IF(O353=1,SUM($O$6:O353),0)</f>
        <v>0</v>
      </c>
    </row>
    <row r="354" spans="1:17" ht="15" customHeight="1">
      <c r="A354" s="15"/>
      <c r="B354" s="174">
        <v>39</v>
      </c>
      <c r="C354" s="109" t="s">
        <v>140</v>
      </c>
      <c r="D354" s="276" t="s">
        <v>45</v>
      </c>
      <c r="E354" s="277" t="s">
        <v>24</v>
      </c>
      <c r="F354" s="278">
        <v>5700</v>
      </c>
      <c r="G354" s="278">
        <v>5700</v>
      </c>
      <c r="H354" s="171"/>
      <c r="I354" s="88">
        <f t="shared" si="27"/>
        <v>5700</v>
      </c>
      <c r="J354" s="163">
        <f t="shared" si="28"/>
        <v>0</v>
      </c>
      <c r="K354" s="155">
        <f t="shared" si="29"/>
        <v>1</v>
      </c>
      <c r="L354" s="155">
        <f>IF(J354=1,SUM($J$6:J354),0)</f>
        <v>0</v>
      </c>
      <c r="M354" s="155">
        <f>IF(K354=1,SUM($K$6:K354),0)</f>
        <v>201227221.79893059</v>
      </c>
      <c r="N354" s="165">
        <f t="shared" si="30"/>
        <v>201227221.79893059</v>
      </c>
      <c r="O354" s="155">
        <f t="shared" si="31"/>
        <v>0</v>
      </c>
      <c r="P354" s="155">
        <f>IF(O354=1,SUM($O$6:O354),0)</f>
        <v>0</v>
      </c>
    </row>
    <row r="355" spans="1:17" ht="15" customHeight="1">
      <c r="A355" s="15"/>
      <c r="B355" s="174">
        <v>40</v>
      </c>
      <c r="C355" s="109" t="s">
        <v>141</v>
      </c>
      <c r="D355" s="276" t="s">
        <v>45</v>
      </c>
      <c r="E355" s="277" t="s">
        <v>24</v>
      </c>
      <c r="F355" s="278">
        <v>5700</v>
      </c>
      <c r="G355" s="278">
        <v>5700</v>
      </c>
      <c r="H355" s="171"/>
      <c r="I355" s="88">
        <f t="shared" si="27"/>
        <v>5700</v>
      </c>
      <c r="J355" s="163">
        <f t="shared" si="28"/>
        <v>0</v>
      </c>
      <c r="K355" s="155">
        <f t="shared" si="29"/>
        <v>1</v>
      </c>
      <c r="L355" s="155">
        <f>IF(J355=1,SUM($J$6:J355),0)</f>
        <v>0</v>
      </c>
      <c r="M355" s="155">
        <f>IF(K355=1,SUM($K$6:K355),0)</f>
        <v>201227222.79893059</v>
      </c>
      <c r="N355" s="165">
        <f t="shared" si="30"/>
        <v>201227222.79893059</v>
      </c>
      <c r="O355" s="155">
        <f t="shared" si="31"/>
        <v>0</v>
      </c>
      <c r="P355" s="155">
        <f>IF(O355=1,SUM($O$6:O355),0)</f>
        <v>0</v>
      </c>
    </row>
    <row r="356" spans="1:17" ht="15" customHeight="1">
      <c r="A356" s="15"/>
      <c r="B356" s="174">
        <v>41</v>
      </c>
      <c r="C356" s="109" t="s">
        <v>142</v>
      </c>
      <c r="D356" s="276" t="s">
        <v>45</v>
      </c>
      <c r="E356" s="277" t="s">
        <v>24</v>
      </c>
      <c r="F356" s="278">
        <v>10700</v>
      </c>
      <c r="G356" s="278">
        <v>10700</v>
      </c>
      <c r="H356" s="171"/>
      <c r="I356" s="88">
        <f t="shared" si="27"/>
        <v>10700</v>
      </c>
      <c r="J356" s="163">
        <f t="shared" si="28"/>
        <v>0</v>
      </c>
      <c r="K356" s="155">
        <f t="shared" si="29"/>
        <v>1</v>
      </c>
      <c r="L356" s="155">
        <f>IF(J356=1,SUM($J$6:J356),0)</f>
        <v>0</v>
      </c>
      <c r="M356" s="155">
        <f>IF(K356=1,SUM($K$6:K356),0)</f>
        <v>201227223.79893059</v>
      </c>
      <c r="N356" s="165">
        <f t="shared" si="30"/>
        <v>201227223.79893059</v>
      </c>
      <c r="O356" s="155">
        <f t="shared" si="31"/>
        <v>0</v>
      </c>
      <c r="P356" s="155">
        <f>IF(O356=1,SUM($O$6:O356),0)</f>
        <v>0</v>
      </c>
    </row>
    <row r="357" spans="1:17" ht="15" customHeight="1">
      <c r="A357" s="15"/>
      <c r="B357" s="174">
        <v>42</v>
      </c>
      <c r="C357" s="109" t="s">
        <v>145</v>
      </c>
      <c r="D357" s="276" t="s">
        <v>45</v>
      </c>
      <c r="E357" s="277" t="s">
        <v>24</v>
      </c>
      <c r="F357" s="278">
        <v>6200</v>
      </c>
      <c r="G357" s="278">
        <v>6200</v>
      </c>
      <c r="H357" s="171"/>
      <c r="I357" s="88">
        <f t="shared" si="27"/>
        <v>6200</v>
      </c>
      <c r="J357" s="163">
        <f t="shared" si="28"/>
        <v>0</v>
      </c>
      <c r="K357" s="155">
        <f t="shared" si="29"/>
        <v>1</v>
      </c>
      <c r="L357" s="155">
        <f>IF(J357=1,SUM($J$6:J357),0)</f>
        <v>0</v>
      </c>
      <c r="M357" s="155">
        <f>IF(K357=1,SUM($K$6:K357),0)</f>
        <v>201227224.79893059</v>
      </c>
      <c r="N357" s="165">
        <f t="shared" si="30"/>
        <v>201227224.79893059</v>
      </c>
      <c r="O357" s="155">
        <f t="shared" si="31"/>
        <v>0</v>
      </c>
      <c r="P357" s="155">
        <f>IF(O357=1,SUM($O$6:O357),0)</f>
        <v>0</v>
      </c>
    </row>
    <row r="358" spans="1:17" ht="15" customHeight="1">
      <c r="A358" s="15"/>
      <c r="B358" s="174">
        <v>43</v>
      </c>
      <c r="C358" s="109" t="s">
        <v>146</v>
      </c>
      <c r="D358" s="276" t="s">
        <v>45</v>
      </c>
      <c r="E358" s="277" t="s">
        <v>100</v>
      </c>
      <c r="F358" s="278">
        <v>446100</v>
      </c>
      <c r="G358" s="278">
        <v>446100</v>
      </c>
      <c r="H358" s="171"/>
      <c r="I358" s="88">
        <f t="shared" si="27"/>
        <v>446100</v>
      </c>
      <c r="J358" s="163">
        <f t="shared" si="28"/>
        <v>0</v>
      </c>
      <c r="K358" s="155">
        <f t="shared" si="29"/>
        <v>1</v>
      </c>
      <c r="L358" s="155">
        <f>IF(J358=1,SUM($J$6:J358),0)</f>
        <v>0</v>
      </c>
      <c r="M358" s="155">
        <f>IF(K358=1,SUM($K$6:K358),0)</f>
        <v>201227225.79893059</v>
      </c>
      <c r="N358" s="165">
        <f t="shared" si="30"/>
        <v>201227225.79893059</v>
      </c>
      <c r="O358" s="155">
        <f t="shared" si="31"/>
        <v>0</v>
      </c>
      <c r="P358" s="155">
        <f>IF(O358=1,SUM($O$6:O358),0)</f>
        <v>0</v>
      </c>
      <c r="Q358" s="166"/>
    </row>
    <row r="359" spans="1:17" ht="15" customHeight="1">
      <c r="A359" s="15"/>
      <c r="B359" s="174">
        <v>44</v>
      </c>
      <c r="C359" s="109" t="s">
        <v>587</v>
      </c>
      <c r="D359" s="276" t="s">
        <v>45</v>
      </c>
      <c r="E359" s="277" t="s">
        <v>100</v>
      </c>
      <c r="F359" s="278">
        <v>45796</v>
      </c>
      <c r="G359" s="278">
        <v>45796</v>
      </c>
      <c r="H359" s="171"/>
      <c r="I359" s="88">
        <f t="shared" si="27"/>
        <v>45796</v>
      </c>
      <c r="J359" s="163">
        <f t="shared" si="28"/>
        <v>0</v>
      </c>
      <c r="K359" s="155">
        <f t="shared" si="29"/>
        <v>1</v>
      </c>
      <c r="L359" s="155">
        <f>IF(J359=1,SUM($J$6:J359),0)</f>
        <v>0</v>
      </c>
      <c r="M359" s="155">
        <f>IF(K359=1,SUM($K$6:K359),0)</f>
        <v>201227226.79893059</v>
      </c>
      <c r="N359" s="165">
        <f t="shared" si="30"/>
        <v>201227226.79893059</v>
      </c>
      <c r="O359" s="155">
        <f t="shared" si="31"/>
        <v>0</v>
      </c>
      <c r="P359" s="155">
        <f>IF(O359=1,SUM($O$6:O359),0)</f>
        <v>0</v>
      </c>
    </row>
    <row r="360" spans="1:17" ht="15" customHeight="1">
      <c r="A360" s="15"/>
      <c r="B360" s="194"/>
      <c r="C360" s="109" t="s">
        <v>48</v>
      </c>
      <c r="D360" s="276" t="s">
        <v>48</v>
      </c>
      <c r="E360" s="277"/>
      <c r="F360" s="278"/>
      <c r="G360" s="278"/>
      <c r="H360" s="171"/>
      <c r="I360" s="88">
        <f t="shared" si="27"/>
        <v>0</v>
      </c>
      <c r="J360" s="163">
        <f t="shared" si="28"/>
        <v>0</v>
      </c>
      <c r="K360" s="155">
        <f t="shared" si="29"/>
        <v>0</v>
      </c>
      <c r="L360" s="155">
        <f>IF(J360=1,SUM($J$6:J360),0)</f>
        <v>0</v>
      </c>
      <c r="M360" s="155">
        <f>IF(K360=1,SUM($K$6:K360),0)</f>
        <v>0</v>
      </c>
      <c r="N360" s="165">
        <f t="shared" si="30"/>
        <v>0</v>
      </c>
      <c r="O360" s="155">
        <f t="shared" si="31"/>
        <v>0</v>
      </c>
      <c r="P360" s="155">
        <f>IF(O360=1,SUM($O$6:O360),0)</f>
        <v>0</v>
      </c>
    </row>
    <row r="361" spans="1:17" ht="15" customHeight="1">
      <c r="A361" s="15"/>
      <c r="B361" s="194" t="s">
        <v>588</v>
      </c>
      <c r="C361" s="109" t="s">
        <v>589</v>
      </c>
      <c r="D361" s="276" t="s">
        <v>48</v>
      </c>
      <c r="E361" s="277"/>
      <c r="F361" s="278"/>
      <c r="G361" s="278"/>
      <c r="H361" s="171"/>
      <c r="I361" s="88">
        <f t="shared" si="27"/>
        <v>0</v>
      </c>
      <c r="J361" s="163">
        <f t="shared" si="28"/>
        <v>0</v>
      </c>
      <c r="K361" s="155">
        <f t="shared" si="29"/>
        <v>0</v>
      </c>
      <c r="L361" s="155">
        <f>IF(J361=1,SUM($J$6:J361),0)</f>
        <v>0</v>
      </c>
      <c r="M361" s="155">
        <f>IF(K361=1,SUM($K$6:K361),0)</f>
        <v>0</v>
      </c>
      <c r="N361" s="165">
        <f t="shared" si="30"/>
        <v>0</v>
      </c>
      <c r="O361" s="155">
        <f t="shared" si="31"/>
        <v>0</v>
      </c>
      <c r="P361" s="155">
        <f>IF(O361=1,SUM($O$6:O361),0)</f>
        <v>0</v>
      </c>
    </row>
    <row r="362" spans="1:17" ht="15" customHeight="1">
      <c r="A362" s="15"/>
      <c r="B362" s="174">
        <v>1</v>
      </c>
      <c r="C362" s="109" t="s">
        <v>147</v>
      </c>
      <c r="D362" s="276" t="s">
        <v>45</v>
      </c>
      <c r="E362" s="277" t="s">
        <v>24</v>
      </c>
      <c r="F362" s="278">
        <v>37000</v>
      </c>
      <c r="G362" s="278">
        <v>37000</v>
      </c>
      <c r="H362" s="171"/>
      <c r="I362" s="88">
        <f t="shared" si="27"/>
        <v>37000</v>
      </c>
      <c r="J362" s="163">
        <f t="shared" si="28"/>
        <v>0</v>
      </c>
      <c r="K362" s="155">
        <f t="shared" si="29"/>
        <v>1</v>
      </c>
      <c r="L362" s="155">
        <f>IF(J362=1,SUM($J$6:J362),0)</f>
        <v>0</v>
      </c>
      <c r="M362" s="155">
        <f>IF(K362=1,SUM($K$6:K362),0)</f>
        <v>201227227.79893059</v>
      </c>
      <c r="N362" s="165">
        <f t="shared" si="30"/>
        <v>201227227.79893059</v>
      </c>
      <c r="O362" s="155">
        <f t="shared" si="31"/>
        <v>0</v>
      </c>
      <c r="P362" s="155">
        <f>IF(O362=1,SUM($O$6:O362),0)</f>
        <v>0</v>
      </c>
    </row>
    <row r="363" spans="1:17" ht="15" customHeight="1">
      <c r="A363" s="15"/>
      <c r="B363" s="174">
        <v>2</v>
      </c>
      <c r="C363" s="109" t="s">
        <v>148</v>
      </c>
      <c r="D363" s="276" t="s">
        <v>45</v>
      </c>
      <c r="E363" s="277" t="s">
        <v>24</v>
      </c>
      <c r="F363" s="278">
        <v>55500</v>
      </c>
      <c r="G363" s="278">
        <v>55500</v>
      </c>
      <c r="H363" s="171"/>
      <c r="I363" s="88">
        <f t="shared" si="27"/>
        <v>55500</v>
      </c>
      <c r="J363" s="163">
        <f t="shared" si="28"/>
        <v>0</v>
      </c>
      <c r="K363" s="155">
        <f t="shared" si="29"/>
        <v>1</v>
      </c>
      <c r="L363" s="155">
        <f>IF(J363=1,SUM($J$6:J363),0)</f>
        <v>0</v>
      </c>
      <c r="M363" s="155">
        <f>IF(K363=1,SUM($K$6:K363),0)</f>
        <v>201227228.79893059</v>
      </c>
      <c r="N363" s="165">
        <f t="shared" si="30"/>
        <v>201227228.79893059</v>
      </c>
      <c r="O363" s="155">
        <f t="shared" si="31"/>
        <v>0</v>
      </c>
      <c r="P363" s="155">
        <f>IF(O363=1,SUM($O$6:O363),0)</f>
        <v>0</v>
      </c>
    </row>
    <row r="364" spans="1:17" ht="15" customHeight="1">
      <c r="A364" s="15"/>
      <c r="B364" s="174">
        <v>3</v>
      </c>
      <c r="C364" s="109" t="s">
        <v>149</v>
      </c>
      <c r="D364" s="276" t="s">
        <v>45</v>
      </c>
      <c r="E364" s="277" t="s">
        <v>24</v>
      </c>
      <c r="F364" s="278">
        <v>67800</v>
      </c>
      <c r="G364" s="278">
        <v>67800</v>
      </c>
      <c r="H364" s="171"/>
      <c r="I364" s="88">
        <f t="shared" si="27"/>
        <v>67800</v>
      </c>
      <c r="J364" s="163">
        <f t="shared" si="28"/>
        <v>0</v>
      </c>
      <c r="K364" s="155">
        <f t="shared" si="29"/>
        <v>1</v>
      </c>
      <c r="L364" s="155">
        <f>IF(J364=1,SUM($J$6:J364),0)</f>
        <v>0</v>
      </c>
      <c r="M364" s="155">
        <f>IF(K364=1,SUM($K$6:K364),0)</f>
        <v>201227229.79893059</v>
      </c>
      <c r="N364" s="165">
        <f t="shared" si="30"/>
        <v>201227229.79893059</v>
      </c>
      <c r="O364" s="155">
        <f t="shared" si="31"/>
        <v>0</v>
      </c>
      <c r="P364" s="155">
        <f>IF(O364=1,SUM($O$6:O364),0)</f>
        <v>0</v>
      </c>
    </row>
    <row r="365" spans="1:17" ht="15" customHeight="1">
      <c r="A365" s="15"/>
      <c r="B365" s="174">
        <v>4</v>
      </c>
      <c r="C365" s="109" t="s">
        <v>150</v>
      </c>
      <c r="D365" s="276" t="s">
        <v>45</v>
      </c>
      <c r="E365" s="277" t="s">
        <v>24</v>
      </c>
      <c r="F365" s="278">
        <v>98600</v>
      </c>
      <c r="G365" s="278">
        <v>98600</v>
      </c>
      <c r="H365" s="171"/>
      <c r="I365" s="88">
        <f t="shared" si="27"/>
        <v>98600</v>
      </c>
      <c r="J365" s="163">
        <f t="shared" si="28"/>
        <v>0</v>
      </c>
      <c r="K365" s="155">
        <f t="shared" si="29"/>
        <v>1</v>
      </c>
      <c r="L365" s="155">
        <f>IF(J365=1,SUM($J$6:J365),0)</f>
        <v>0</v>
      </c>
      <c r="M365" s="155">
        <f>IF(K365=1,SUM($K$6:K365),0)</f>
        <v>201227230.79893059</v>
      </c>
      <c r="N365" s="165">
        <f t="shared" si="30"/>
        <v>201227230.79893059</v>
      </c>
      <c r="O365" s="155">
        <f t="shared" si="31"/>
        <v>0</v>
      </c>
      <c r="P365" s="155">
        <f>IF(O365=1,SUM($O$6:O365),0)</f>
        <v>0</v>
      </c>
    </row>
    <row r="366" spans="1:17" ht="15" customHeight="1">
      <c r="A366" s="15"/>
      <c r="B366" s="174">
        <v>5</v>
      </c>
      <c r="C366" s="109" t="s">
        <v>151</v>
      </c>
      <c r="D366" s="276" t="s">
        <v>45</v>
      </c>
      <c r="E366" s="277" t="s">
        <v>24</v>
      </c>
      <c r="F366" s="278">
        <v>135199</v>
      </c>
      <c r="G366" s="278">
        <v>135199</v>
      </c>
      <c r="H366" s="171"/>
      <c r="I366" s="88">
        <f t="shared" si="27"/>
        <v>135199</v>
      </c>
      <c r="J366" s="163">
        <f t="shared" si="28"/>
        <v>0</v>
      </c>
      <c r="K366" s="155">
        <f t="shared" si="29"/>
        <v>1</v>
      </c>
      <c r="L366" s="155">
        <f>IF(J366=1,SUM($J$6:J366),0)</f>
        <v>0</v>
      </c>
      <c r="M366" s="155">
        <f>IF(K366=1,SUM($K$6:K366),0)</f>
        <v>201227231.79893059</v>
      </c>
      <c r="N366" s="165">
        <f t="shared" si="30"/>
        <v>201227231.79893059</v>
      </c>
      <c r="O366" s="155">
        <f t="shared" si="31"/>
        <v>0</v>
      </c>
      <c r="P366" s="155">
        <f>IF(O366=1,SUM($O$6:O366),0)</f>
        <v>0</v>
      </c>
    </row>
    <row r="367" spans="1:17" ht="15" customHeight="1">
      <c r="A367" s="15"/>
      <c r="B367" s="174">
        <v>6</v>
      </c>
      <c r="C367" s="109" t="s">
        <v>152</v>
      </c>
      <c r="D367" s="276" t="s">
        <v>45</v>
      </c>
      <c r="E367" s="277" t="s">
        <v>7</v>
      </c>
      <c r="F367" s="278">
        <v>7789</v>
      </c>
      <c r="G367" s="278">
        <v>7789</v>
      </c>
      <c r="H367" s="171"/>
      <c r="I367" s="88">
        <f t="shared" si="27"/>
        <v>7789</v>
      </c>
      <c r="J367" s="163">
        <f t="shared" si="28"/>
        <v>0</v>
      </c>
      <c r="K367" s="155">
        <f t="shared" si="29"/>
        <v>1</v>
      </c>
      <c r="L367" s="155">
        <f>IF(J367=1,SUM($J$6:J367),0)</f>
        <v>0</v>
      </c>
      <c r="M367" s="155">
        <f>IF(K367=1,SUM($K$6:K367),0)</f>
        <v>201227232.79893059</v>
      </c>
      <c r="N367" s="165">
        <f t="shared" si="30"/>
        <v>201227232.79893059</v>
      </c>
      <c r="O367" s="155">
        <f t="shared" si="31"/>
        <v>0</v>
      </c>
      <c r="P367" s="155">
        <f>IF(O367=1,SUM($O$6:O367),0)</f>
        <v>0</v>
      </c>
    </row>
    <row r="368" spans="1:17" ht="15" customHeight="1">
      <c r="A368" s="15"/>
      <c r="B368" s="174">
        <v>7</v>
      </c>
      <c r="C368" s="109" t="s">
        <v>30</v>
      </c>
      <c r="D368" s="276" t="s">
        <v>45</v>
      </c>
      <c r="E368" s="277" t="s">
        <v>8</v>
      </c>
      <c r="F368" s="278">
        <v>47459</v>
      </c>
      <c r="G368" s="278">
        <v>47459</v>
      </c>
      <c r="H368" s="171"/>
      <c r="I368" s="88">
        <f t="shared" si="27"/>
        <v>47459</v>
      </c>
      <c r="J368" s="163">
        <f t="shared" si="28"/>
        <v>0</v>
      </c>
      <c r="K368" s="155">
        <f t="shared" si="29"/>
        <v>1</v>
      </c>
      <c r="L368" s="155">
        <f>IF(J368=1,SUM($J$6:J368),0)</f>
        <v>0</v>
      </c>
      <c r="M368" s="155">
        <f>IF(K368=1,SUM($K$6:K368),0)</f>
        <v>201227233.79893059</v>
      </c>
      <c r="N368" s="165">
        <f t="shared" si="30"/>
        <v>201227233.79893059</v>
      </c>
      <c r="O368" s="155">
        <f t="shared" si="31"/>
        <v>0</v>
      </c>
      <c r="P368" s="155">
        <f>IF(O368=1,SUM($O$6:O368),0)</f>
        <v>0</v>
      </c>
    </row>
    <row r="369" spans="1:17" ht="15" customHeight="1">
      <c r="A369" s="15"/>
      <c r="B369" s="174">
        <v>8</v>
      </c>
      <c r="C369" s="109" t="s">
        <v>153</v>
      </c>
      <c r="D369" s="276" t="s">
        <v>45</v>
      </c>
      <c r="E369" s="277" t="s">
        <v>8</v>
      </c>
      <c r="F369" s="278">
        <v>112500</v>
      </c>
      <c r="G369" s="278">
        <v>112500</v>
      </c>
      <c r="H369" s="171"/>
      <c r="I369" s="88">
        <f t="shared" si="27"/>
        <v>112500</v>
      </c>
      <c r="J369" s="163">
        <f t="shared" si="28"/>
        <v>0</v>
      </c>
      <c r="K369" s="155">
        <f t="shared" si="29"/>
        <v>1</v>
      </c>
      <c r="L369" s="155">
        <f>IF(J369=1,SUM($J$6:J369),0)</f>
        <v>0</v>
      </c>
      <c r="M369" s="155">
        <f>IF(K369=1,SUM($K$6:K369),0)</f>
        <v>201227234.79893059</v>
      </c>
      <c r="N369" s="165">
        <f t="shared" si="30"/>
        <v>201227234.79893059</v>
      </c>
      <c r="O369" s="155">
        <f t="shared" si="31"/>
        <v>0</v>
      </c>
      <c r="P369" s="155">
        <f>IF(O369=1,SUM($O$6:O369),0)</f>
        <v>0</v>
      </c>
    </row>
    <row r="370" spans="1:17" ht="15" customHeight="1">
      <c r="A370" s="15"/>
      <c r="B370" s="174">
        <v>9</v>
      </c>
      <c r="C370" s="109" t="s">
        <v>154</v>
      </c>
      <c r="D370" s="276" t="s">
        <v>45</v>
      </c>
      <c r="E370" s="277" t="s">
        <v>8</v>
      </c>
      <c r="F370" s="278">
        <v>35800</v>
      </c>
      <c r="G370" s="278">
        <v>35800</v>
      </c>
      <c r="H370" s="171"/>
      <c r="I370" s="88">
        <f t="shared" si="27"/>
        <v>35800</v>
      </c>
      <c r="J370" s="163">
        <f t="shared" si="28"/>
        <v>0</v>
      </c>
      <c r="K370" s="155">
        <f t="shared" si="29"/>
        <v>1</v>
      </c>
      <c r="L370" s="155">
        <f>IF(J370=1,SUM($J$6:J370),0)</f>
        <v>0</v>
      </c>
      <c r="M370" s="155">
        <f>IF(K370=1,SUM($K$6:K370),0)</f>
        <v>201227235.79893059</v>
      </c>
      <c r="N370" s="165">
        <f t="shared" si="30"/>
        <v>201227235.79893059</v>
      </c>
      <c r="O370" s="155">
        <f t="shared" si="31"/>
        <v>0</v>
      </c>
      <c r="P370" s="155">
        <f>IF(O370=1,SUM($O$6:O370),0)</f>
        <v>0</v>
      </c>
      <c r="Q370" s="166"/>
    </row>
    <row r="371" spans="1:17" ht="15" customHeight="1">
      <c r="A371" s="15"/>
      <c r="B371" s="174">
        <v>10</v>
      </c>
      <c r="C371" s="109" t="s">
        <v>155</v>
      </c>
      <c r="D371" s="276" t="s">
        <v>45</v>
      </c>
      <c r="E371" s="277" t="s">
        <v>8</v>
      </c>
      <c r="F371" s="278">
        <v>36000</v>
      </c>
      <c r="G371" s="278">
        <v>36000</v>
      </c>
      <c r="H371" s="171"/>
      <c r="I371" s="88">
        <f t="shared" si="27"/>
        <v>36000</v>
      </c>
      <c r="J371" s="163">
        <f t="shared" si="28"/>
        <v>0</v>
      </c>
      <c r="K371" s="155">
        <f t="shared" si="29"/>
        <v>1</v>
      </c>
      <c r="L371" s="155">
        <f>IF(J371=1,SUM($J$6:J371),0)</f>
        <v>0</v>
      </c>
      <c r="M371" s="155">
        <f>IF(K371=1,SUM($K$6:K371),0)</f>
        <v>201227236.79893059</v>
      </c>
      <c r="N371" s="165">
        <f t="shared" si="30"/>
        <v>201227236.79893059</v>
      </c>
      <c r="O371" s="155">
        <f t="shared" si="31"/>
        <v>0</v>
      </c>
      <c r="P371" s="155">
        <f>IF(O371=1,SUM($O$6:O371),0)</f>
        <v>0</v>
      </c>
      <c r="Q371" s="166"/>
    </row>
    <row r="372" spans="1:17" ht="15" customHeight="1">
      <c r="A372" s="15"/>
      <c r="B372" s="174">
        <v>11</v>
      </c>
      <c r="C372" s="109" t="s">
        <v>156</v>
      </c>
      <c r="D372" s="276" t="s">
        <v>45</v>
      </c>
      <c r="E372" s="277" t="s">
        <v>8</v>
      </c>
      <c r="F372" s="278">
        <v>36000</v>
      </c>
      <c r="G372" s="278">
        <v>36000</v>
      </c>
      <c r="H372" s="171"/>
      <c r="I372" s="88">
        <f t="shared" si="27"/>
        <v>36000</v>
      </c>
      <c r="J372" s="163">
        <f t="shared" si="28"/>
        <v>0</v>
      </c>
      <c r="K372" s="155">
        <f t="shared" si="29"/>
        <v>1</v>
      </c>
      <c r="L372" s="155">
        <f>IF(J372=1,SUM($J$6:J372),0)</f>
        <v>0</v>
      </c>
      <c r="M372" s="155">
        <f>IF(K372=1,SUM($K$6:K372),0)</f>
        <v>201227237.79893059</v>
      </c>
      <c r="N372" s="165">
        <f t="shared" si="30"/>
        <v>201227237.79893059</v>
      </c>
      <c r="O372" s="155">
        <f t="shared" si="31"/>
        <v>0</v>
      </c>
      <c r="P372" s="155">
        <f>IF(O372=1,SUM($O$6:O372),0)</f>
        <v>0</v>
      </c>
    </row>
    <row r="373" spans="1:17" ht="15" customHeight="1">
      <c r="A373" s="15"/>
      <c r="B373" s="174">
        <v>12</v>
      </c>
      <c r="C373" s="109" t="s">
        <v>157</v>
      </c>
      <c r="D373" s="276" t="s">
        <v>45</v>
      </c>
      <c r="E373" s="277" t="s">
        <v>8</v>
      </c>
      <c r="F373" s="278">
        <v>40000</v>
      </c>
      <c r="G373" s="278">
        <v>40000</v>
      </c>
      <c r="H373" s="171"/>
      <c r="I373" s="88">
        <f t="shared" si="27"/>
        <v>40000</v>
      </c>
      <c r="J373" s="163">
        <f t="shared" si="28"/>
        <v>0</v>
      </c>
      <c r="K373" s="155">
        <f t="shared" si="29"/>
        <v>1</v>
      </c>
      <c r="L373" s="155">
        <f>IF(J373=1,SUM($J$6:J373),0)</f>
        <v>0</v>
      </c>
      <c r="M373" s="155">
        <f>IF(K373=1,SUM($K$6:K373),0)</f>
        <v>201227238.79893059</v>
      </c>
      <c r="N373" s="165">
        <f t="shared" si="30"/>
        <v>201227238.79893059</v>
      </c>
      <c r="O373" s="155">
        <f t="shared" si="31"/>
        <v>0</v>
      </c>
      <c r="P373" s="155">
        <f>IF(O373=1,SUM($O$6:O373),0)</f>
        <v>0</v>
      </c>
    </row>
    <row r="374" spans="1:17" ht="15" customHeight="1">
      <c r="A374" s="15"/>
      <c r="B374" s="174">
        <v>13</v>
      </c>
      <c r="C374" s="109" t="s">
        <v>158</v>
      </c>
      <c r="D374" s="276" t="s">
        <v>45</v>
      </c>
      <c r="E374" s="277" t="s">
        <v>8</v>
      </c>
      <c r="F374" s="278">
        <v>55000</v>
      </c>
      <c r="G374" s="278">
        <v>55000</v>
      </c>
      <c r="H374" s="171"/>
      <c r="I374" s="88">
        <f t="shared" si="27"/>
        <v>55000</v>
      </c>
      <c r="J374" s="163">
        <f t="shared" si="28"/>
        <v>0</v>
      </c>
      <c r="K374" s="155">
        <f t="shared" si="29"/>
        <v>1</v>
      </c>
      <c r="L374" s="155">
        <f>IF(J374=1,SUM($J$6:J374),0)</f>
        <v>0</v>
      </c>
      <c r="M374" s="155">
        <f>IF(K374=1,SUM($K$6:K374),0)</f>
        <v>201227239.79893059</v>
      </c>
      <c r="N374" s="165">
        <f t="shared" si="30"/>
        <v>201227239.79893059</v>
      </c>
      <c r="O374" s="155">
        <f t="shared" si="31"/>
        <v>0</v>
      </c>
      <c r="P374" s="155">
        <f>IF(O374=1,SUM($O$6:O374),0)</f>
        <v>0</v>
      </c>
    </row>
    <row r="375" spans="1:17" ht="15" customHeight="1">
      <c r="A375" s="15"/>
      <c r="B375" s="174">
        <v>14</v>
      </c>
      <c r="C375" s="109" t="s">
        <v>159</v>
      </c>
      <c r="D375" s="276" t="s">
        <v>45</v>
      </c>
      <c r="E375" s="277" t="s">
        <v>8</v>
      </c>
      <c r="F375" s="278">
        <v>45500</v>
      </c>
      <c r="G375" s="278">
        <v>45500</v>
      </c>
      <c r="H375" s="171"/>
      <c r="I375" s="88">
        <f t="shared" si="27"/>
        <v>45500</v>
      </c>
      <c r="J375" s="163">
        <f t="shared" si="28"/>
        <v>0</v>
      </c>
      <c r="K375" s="155">
        <f t="shared" si="29"/>
        <v>1</v>
      </c>
      <c r="L375" s="155">
        <f>IF(J375=1,SUM($J$6:J375),0)</f>
        <v>0</v>
      </c>
      <c r="M375" s="155">
        <f>IF(K375=1,SUM($K$6:K375),0)</f>
        <v>201227240.79893059</v>
      </c>
      <c r="N375" s="165">
        <f t="shared" si="30"/>
        <v>201227240.79893059</v>
      </c>
      <c r="O375" s="155">
        <f t="shared" si="31"/>
        <v>0</v>
      </c>
      <c r="P375" s="155">
        <f>IF(O375=1,SUM($O$6:O375),0)</f>
        <v>0</v>
      </c>
    </row>
    <row r="376" spans="1:17" ht="15" customHeight="1">
      <c r="A376" s="15"/>
      <c r="B376" s="174">
        <v>15</v>
      </c>
      <c r="C376" s="109" t="s">
        <v>160</v>
      </c>
      <c r="D376" s="276" t="s">
        <v>45</v>
      </c>
      <c r="E376" s="277" t="s">
        <v>8</v>
      </c>
      <c r="F376" s="278">
        <v>45500</v>
      </c>
      <c r="G376" s="278">
        <v>45500</v>
      </c>
      <c r="H376" s="171"/>
      <c r="I376" s="88">
        <f t="shared" si="27"/>
        <v>45500</v>
      </c>
      <c r="J376" s="163">
        <f t="shared" si="28"/>
        <v>0</v>
      </c>
      <c r="K376" s="155">
        <f t="shared" si="29"/>
        <v>1</v>
      </c>
      <c r="L376" s="155">
        <f>IF(J376=1,SUM($J$6:J376),0)</f>
        <v>0</v>
      </c>
      <c r="M376" s="155">
        <f>IF(K376=1,SUM($K$6:K376),0)</f>
        <v>201227241.79893059</v>
      </c>
      <c r="N376" s="165">
        <f t="shared" si="30"/>
        <v>201227241.79893059</v>
      </c>
      <c r="O376" s="155">
        <f t="shared" si="31"/>
        <v>0</v>
      </c>
      <c r="P376" s="155">
        <f>IF(O376=1,SUM($O$6:O376),0)</f>
        <v>0</v>
      </c>
    </row>
    <row r="377" spans="1:17" ht="15" customHeight="1">
      <c r="A377" s="15"/>
      <c r="B377" s="174">
        <v>16</v>
      </c>
      <c r="C377" s="109" t="s">
        <v>161</v>
      </c>
      <c r="D377" s="276" t="s">
        <v>45</v>
      </c>
      <c r="E377" s="277" t="s">
        <v>8</v>
      </c>
      <c r="F377" s="278">
        <v>45500</v>
      </c>
      <c r="G377" s="278">
        <v>45500</v>
      </c>
      <c r="H377" s="171"/>
      <c r="I377" s="88">
        <f t="shared" si="27"/>
        <v>45500</v>
      </c>
      <c r="J377" s="163">
        <f t="shared" si="28"/>
        <v>0</v>
      </c>
      <c r="K377" s="155">
        <f t="shared" si="29"/>
        <v>1</v>
      </c>
      <c r="L377" s="155">
        <f>IF(J377=1,SUM($J$6:J377),0)</f>
        <v>0</v>
      </c>
      <c r="M377" s="155">
        <f>IF(K377=1,SUM($K$6:K377),0)</f>
        <v>201227242.79893059</v>
      </c>
      <c r="N377" s="165">
        <f t="shared" si="30"/>
        <v>201227242.79893059</v>
      </c>
      <c r="O377" s="155">
        <f t="shared" si="31"/>
        <v>0</v>
      </c>
      <c r="P377" s="155">
        <f>IF(O377=1,SUM($O$6:O377),0)</f>
        <v>0</v>
      </c>
    </row>
    <row r="378" spans="1:17" ht="15" customHeight="1">
      <c r="A378" s="15"/>
      <c r="B378" s="174">
        <v>17</v>
      </c>
      <c r="C378" s="109" t="s">
        <v>162</v>
      </c>
      <c r="D378" s="276" t="s">
        <v>45</v>
      </c>
      <c r="E378" s="277" t="s">
        <v>8</v>
      </c>
      <c r="F378" s="278">
        <v>45500</v>
      </c>
      <c r="G378" s="278">
        <v>45500</v>
      </c>
      <c r="H378" s="171"/>
      <c r="I378" s="88">
        <f t="shared" si="27"/>
        <v>45500</v>
      </c>
      <c r="J378" s="163">
        <f t="shared" si="28"/>
        <v>0</v>
      </c>
      <c r="K378" s="155">
        <f t="shared" si="29"/>
        <v>1</v>
      </c>
      <c r="L378" s="155">
        <f>IF(J378=1,SUM($J$6:J378),0)</f>
        <v>0</v>
      </c>
      <c r="M378" s="155">
        <f>IF(K378=1,SUM($K$6:K378),0)</f>
        <v>201227243.79893059</v>
      </c>
      <c r="N378" s="165">
        <f t="shared" si="30"/>
        <v>201227243.79893059</v>
      </c>
      <c r="O378" s="155">
        <f t="shared" si="31"/>
        <v>0</v>
      </c>
      <c r="P378" s="155">
        <f>IF(O378=1,SUM($O$6:O378),0)</f>
        <v>0</v>
      </c>
    </row>
    <row r="379" spans="1:17" ht="15" customHeight="1">
      <c r="A379" s="15"/>
      <c r="B379" s="174">
        <v>18</v>
      </c>
      <c r="C379" s="109" t="s">
        <v>163</v>
      </c>
      <c r="D379" s="276" t="s">
        <v>45</v>
      </c>
      <c r="E379" s="277" t="s">
        <v>8</v>
      </c>
      <c r="F379" s="278">
        <v>7938</v>
      </c>
      <c r="G379" s="278">
        <v>7938</v>
      </c>
      <c r="H379" s="171"/>
      <c r="I379" s="88">
        <f t="shared" si="27"/>
        <v>7938</v>
      </c>
      <c r="J379" s="163">
        <f t="shared" si="28"/>
        <v>0</v>
      </c>
      <c r="K379" s="155">
        <f t="shared" si="29"/>
        <v>1</v>
      </c>
      <c r="L379" s="155">
        <f>IF(J379=1,SUM($J$6:J379),0)</f>
        <v>0</v>
      </c>
      <c r="M379" s="155">
        <f>IF(K379=1,SUM($K$6:K379),0)</f>
        <v>201227244.79893059</v>
      </c>
      <c r="N379" s="165">
        <f t="shared" si="30"/>
        <v>201227244.79893059</v>
      </c>
      <c r="O379" s="155">
        <f t="shared" si="31"/>
        <v>0</v>
      </c>
      <c r="P379" s="155">
        <f>IF(O379=1,SUM($O$6:O379),0)</f>
        <v>0</v>
      </c>
    </row>
    <row r="380" spans="1:17" ht="15" customHeight="1">
      <c r="A380" s="15"/>
      <c r="B380" s="174">
        <v>19</v>
      </c>
      <c r="C380" s="109" t="s">
        <v>164</v>
      </c>
      <c r="D380" s="276" t="s">
        <v>45</v>
      </c>
      <c r="E380" s="277" t="s">
        <v>8</v>
      </c>
      <c r="F380" s="278">
        <v>30000</v>
      </c>
      <c r="G380" s="278">
        <v>30000</v>
      </c>
      <c r="H380" s="171"/>
      <c r="I380" s="88">
        <f t="shared" si="27"/>
        <v>30000</v>
      </c>
      <c r="J380" s="163">
        <f t="shared" si="28"/>
        <v>0</v>
      </c>
      <c r="K380" s="155">
        <f t="shared" si="29"/>
        <v>1</v>
      </c>
      <c r="L380" s="155">
        <f>IF(J380=1,SUM($J$6:J380),0)</f>
        <v>0</v>
      </c>
      <c r="M380" s="155">
        <f>IF(K380=1,SUM($K$6:K380),0)</f>
        <v>201227245.79893059</v>
      </c>
      <c r="N380" s="165">
        <f t="shared" si="30"/>
        <v>201227245.79893059</v>
      </c>
      <c r="O380" s="155">
        <f t="shared" si="31"/>
        <v>0</v>
      </c>
      <c r="P380" s="155">
        <f>IF(O380=1,SUM($O$6:O380),0)</f>
        <v>0</v>
      </c>
    </row>
    <row r="381" spans="1:17" ht="15" customHeight="1">
      <c r="A381" s="15"/>
      <c r="B381" s="174">
        <v>20</v>
      </c>
      <c r="C381" s="109" t="s">
        <v>28</v>
      </c>
      <c r="D381" s="276" t="s">
        <v>45</v>
      </c>
      <c r="E381" s="277" t="s">
        <v>8</v>
      </c>
      <c r="F381" s="278">
        <v>26500</v>
      </c>
      <c r="G381" s="278">
        <v>26500</v>
      </c>
      <c r="H381" s="171"/>
      <c r="I381" s="88">
        <f t="shared" si="27"/>
        <v>26500</v>
      </c>
      <c r="J381" s="163">
        <f t="shared" si="28"/>
        <v>0</v>
      </c>
      <c r="K381" s="155">
        <f t="shared" si="29"/>
        <v>1</v>
      </c>
      <c r="L381" s="155">
        <f>IF(J381=1,SUM($J$6:J381),0)</f>
        <v>0</v>
      </c>
      <c r="M381" s="155">
        <f>IF(K381=1,SUM($K$6:K381),0)</f>
        <v>201227246.79893059</v>
      </c>
      <c r="N381" s="165">
        <f t="shared" si="30"/>
        <v>201227246.79893059</v>
      </c>
      <c r="O381" s="155">
        <f t="shared" si="31"/>
        <v>0</v>
      </c>
      <c r="P381" s="155">
        <f>IF(O381=1,SUM($O$6:O381),0)</f>
        <v>0</v>
      </c>
    </row>
    <row r="382" spans="1:17" ht="15" customHeight="1">
      <c r="A382" s="15"/>
      <c r="B382" s="174">
        <v>21</v>
      </c>
      <c r="C382" s="109" t="s">
        <v>165</v>
      </c>
      <c r="D382" s="276" t="s">
        <v>45</v>
      </c>
      <c r="E382" s="277" t="s">
        <v>8</v>
      </c>
      <c r="F382" s="278">
        <v>26500</v>
      </c>
      <c r="G382" s="278">
        <v>26500</v>
      </c>
      <c r="H382" s="171"/>
      <c r="I382" s="88">
        <f>IF($I$5=$G$4,G382,(IF($I$5=$F$4,F382,0)))</f>
        <v>26500</v>
      </c>
      <c r="J382" s="163">
        <f t="shared" si="28"/>
        <v>0</v>
      </c>
      <c r="K382" s="155">
        <f t="shared" si="29"/>
        <v>1</v>
      </c>
      <c r="L382" s="155">
        <f>IF(J382=1,SUM($J$6:J382),0)</f>
        <v>0</v>
      </c>
      <c r="M382" s="155">
        <f>IF(K382=1,SUM($K$6:K382),0)</f>
        <v>201227247.79893059</v>
      </c>
      <c r="N382" s="165">
        <f t="shared" si="30"/>
        <v>201227247.79893059</v>
      </c>
      <c r="O382" s="155">
        <f t="shared" si="31"/>
        <v>0</v>
      </c>
      <c r="P382" s="155">
        <f>IF(O382=1,SUM($O$6:O382),0)</f>
        <v>0</v>
      </c>
    </row>
    <row r="383" spans="1:17" ht="15" customHeight="1">
      <c r="A383" s="15"/>
      <c r="B383" s="174">
        <v>22</v>
      </c>
      <c r="C383" s="109" t="s">
        <v>166</v>
      </c>
      <c r="D383" s="276" t="s">
        <v>45</v>
      </c>
      <c r="E383" s="277" t="s">
        <v>8</v>
      </c>
      <c r="F383" s="278">
        <v>26500</v>
      </c>
      <c r="G383" s="278">
        <v>26500</v>
      </c>
      <c r="H383" s="171"/>
      <c r="I383" s="88">
        <f t="shared" si="27"/>
        <v>26500</v>
      </c>
      <c r="J383" s="163">
        <f t="shared" si="28"/>
        <v>0</v>
      </c>
      <c r="K383" s="155">
        <f t="shared" si="29"/>
        <v>1</v>
      </c>
      <c r="L383" s="155">
        <f>IF(J383=1,SUM($J$6:J383),0)</f>
        <v>0</v>
      </c>
      <c r="M383" s="155">
        <f>IF(K383=1,SUM($K$6:K383),0)</f>
        <v>201227248.79893059</v>
      </c>
      <c r="N383" s="165">
        <f t="shared" si="30"/>
        <v>201227248.79893059</v>
      </c>
      <c r="O383" s="155">
        <f t="shared" si="31"/>
        <v>0</v>
      </c>
      <c r="P383" s="155">
        <f>IF(O383=1,SUM($O$6:O383),0)</f>
        <v>0</v>
      </c>
    </row>
    <row r="384" spans="1:17" ht="15" customHeight="1">
      <c r="A384" s="15"/>
      <c r="B384" s="174">
        <v>23</v>
      </c>
      <c r="C384" s="109" t="s">
        <v>167</v>
      </c>
      <c r="D384" s="276" t="s">
        <v>45</v>
      </c>
      <c r="E384" s="277" t="s">
        <v>8</v>
      </c>
      <c r="F384" s="278">
        <v>26500</v>
      </c>
      <c r="G384" s="278">
        <v>26500</v>
      </c>
      <c r="H384" s="171"/>
      <c r="I384" s="88">
        <f t="shared" si="27"/>
        <v>26500</v>
      </c>
      <c r="J384" s="163">
        <f t="shared" si="28"/>
        <v>0</v>
      </c>
      <c r="K384" s="155">
        <f t="shared" si="29"/>
        <v>1</v>
      </c>
      <c r="L384" s="155">
        <f>IF(J384=1,SUM($J$6:J384),0)</f>
        <v>0</v>
      </c>
      <c r="M384" s="155">
        <f>IF(K384=1,SUM($K$6:K384),0)</f>
        <v>201227249.79893059</v>
      </c>
      <c r="N384" s="165">
        <f t="shared" si="30"/>
        <v>201227249.79893059</v>
      </c>
      <c r="O384" s="155">
        <f t="shared" si="31"/>
        <v>0</v>
      </c>
      <c r="P384" s="155">
        <f>IF(O384=1,SUM($O$6:O384),0)</f>
        <v>0</v>
      </c>
    </row>
    <row r="385" spans="1:16" ht="15" customHeight="1">
      <c r="A385" s="15"/>
      <c r="B385" s="174">
        <v>24</v>
      </c>
      <c r="C385" s="109" t="s">
        <v>168</v>
      </c>
      <c r="D385" s="276" t="s">
        <v>45</v>
      </c>
      <c r="E385" s="277" t="s">
        <v>8</v>
      </c>
      <c r="F385" s="278">
        <v>33600</v>
      </c>
      <c r="G385" s="278">
        <v>33600</v>
      </c>
      <c r="H385" s="171"/>
      <c r="I385" s="88">
        <f t="shared" si="27"/>
        <v>33600</v>
      </c>
      <c r="J385" s="163">
        <f t="shared" si="28"/>
        <v>0</v>
      </c>
      <c r="K385" s="155">
        <f t="shared" si="29"/>
        <v>1</v>
      </c>
      <c r="L385" s="155">
        <f>IF(J385=1,SUM($J$6:J385),0)</f>
        <v>0</v>
      </c>
      <c r="M385" s="155">
        <f>IF(K385=1,SUM($K$6:K385),0)</f>
        <v>201227250.79893059</v>
      </c>
      <c r="N385" s="165">
        <f t="shared" si="30"/>
        <v>201227250.79893059</v>
      </c>
      <c r="O385" s="155">
        <f t="shared" si="31"/>
        <v>0</v>
      </c>
      <c r="P385" s="155">
        <f>IF(O385=1,SUM($O$6:O385),0)</f>
        <v>0</v>
      </c>
    </row>
    <row r="386" spans="1:16" ht="15" customHeight="1">
      <c r="A386" s="15"/>
      <c r="B386" s="174">
        <v>25</v>
      </c>
      <c r="C386" s="109" t="s">
        <v>169</v>
      </c>
      <c r="D386" s="276" t="s">
        <v>45</v>
      </c>
      <c r="E386" s="277" t="s">
        <v>8</v>
      </c>
      <c r="F386" s="278">
        <v>33600</v>
      </c>
      <c r="G386" s="278">
        <v>33600</v>
      </c>
      <c r="H386" s="171"/>
      <c r="I386" s="88">
        <f t="shared" si="27"/>
        <v>33600</v>
      </c>
      <c r="J386" s="163">
        <f t="shared" si="28"/>
        <v>0</v>
      </c>
      <c r="K386" s="155">
        <f t="shared" si="29"/>
        <v>1</v>
      </c>
      <c r="L386" s="155">
        <f>IF(J386=1,SUM($J$6:J386),0)</f>
        <v>0</v>
      </c>
      <c r="M386" s="155">
        <f>IF(K386=1,SUM($K$6:K386),0)</f>
        <v>201227251.79893059</v>
      </c>
      <c r="N386" s="165">
        <f t="shared" si="30"/>
        <v>201227251.79893059</v>
      </c>
      <c r="O386" s="155">
        <f t="shared" si="31"/>
        <v>0</v>
      </c>
      <c r="P386" s="155">
        <f>IF(O386=1,SUM($O$6:O386),0)</f>
        <v>0</v>
      </c>
    </row>
    <row r="387" spans="1:16" ht="15" customHeight="1">
      <c r="A387" s="15"/>
      <c r="B387" s="174">
        <v>26</v>
      </c>
      <c r="C387" s="109" t="s">
        <v>170</v>
      </c>
      <c r="D387" s="276" t="s">
        <v>45</v>
      </c>
      <c r="E387" s="277" t="s">
        <v>8</v>
      </c>
      <c r="F387" s="278">
        <v>33600</v>
      </c>
      <c r="G387" s="278">
        <v>33600</v>
      </c>
      <c r="H387" s="171"/>
      <c r="I387" s="88">
        <f t="shared" ref="I387:I450" si="32">IF($I$5=$G$4,G387,(IF($I$5=$F$4,F387,0)))</f>
        <v>33600</v>
      </c>
      <c r="J387" s="163">
        <f t="shared" si="28"/>
        <v>0</v>
      </c>
      <c r="K387" s="155">
        <f t="shared" si="29"/>
        <v>1</v>
      </c>
      <c r="L387" s="155">
        <f>IF(J387=1,SUM($J$6:J387),0)</f>
        <v>0</v>
      </c>
      <c r="M387" s="155">
        <f>IF(K387=1,SUM($K$6:K387),0)</f>
        <v>201227252.79893059</v>
      </c>
      <c r="N387" s="165">
        <f t="shared" si="30"/>
        <v>201227252.79893059</v>
      </c>
      <c r="O387" s="155">
        <f t="shared" si="31"/>
        <v>0</v>
      </c>
      <c r="P387" s="155">
        <f>IF(O387=1,SUM($O$6:O387),0)</f>
        <v>0</v>
      </c>
    </row>
    <row r="388" spans="1:16" ht="15" customHeight="1">
      <c r="A388" s="15"/>
      <c r="B388" s="174">
        <v>27</v>
      </c>
      <c r="C388" s="109" t="s">
        <v>171</v>
      </c>
      <c r="D388" s="276" t="s">
        <v>45</v>
      </c>
      <c r="E388" s="277" t="s">
        <v>8</v>
      </c>
      <c r="F388" s="278">
        <v>33600</v>
      </c>
      <c r="G388" s="278">
        <v>33600</v>
      </c>
      <c r="H388" s="171"/>
      <c r="I388" s="88">
        <f t="shared" si="32"/>
        <v>33600</v>
      </c>
      <c r="J388" s="163">
        <f t="shared" si="28"/>
        <v>0</v>
      </c>
      <c r="K388" s="155">
        <f t="shared" si="29"/>
        <v>1</v>
      </c>
      <c r="L388" s="155">
        <f>IF(J388=1,SUM($J$6:J388),0)</f>
        <v>0</v>
      </c>
      <c r="M388" s="155">
        <f>IF(K388=1,SUM($K$6:K388),0)</f>
        <v>201227253.79893059</v>
      </c>
      <c r="N388" s="165">
        <f t="shared" si="30"/>
        <v>201227253.79893059</v>
      </c>
      <c r="O388" s="155">
        <f t="shared" si="31"/>
        <v>0</v>
      </c>
      <c r="P388" s="155">
        <f>IF(O388=1,SUM($O$6:O388),0)</f>
        <v>0</v>
      </c>
    </row>
    <row r="389" spans="1:16" ht="15" customHeight="1">
      <c r="A389" s="15"/>
      <c r="B389" s="174">
        <v>28</v>
      </c>
      <c r="C389" s="109" t="s">
        <v>172</v>
      </c>
      <c r="D389" s="276" t="s">
        <v>45</v>
      </c>
      <c r="E389" s="277" t="s">
        <v>8</v>
      </c>
      <c r="F389" s="278">
        <v>32600</v>
      </c>
      <c r="G389" s="278">
        <v>32600</v>
      </c>
      <c r="H389" s="171"/>
      <c r="I389" s="88">
        <f t="shared" si="32"/>
        <v>32600</v>
      </c>
      <c r="J389" s="163">
        <f t="shared" si="28"/>
        <v>0</v>
      </c>
      <c r="K389" s="155">
        <f t="shared" si="29"/>
        <v>1</v>
      </c>
      <c r="L389" s="155">
        <f>IF(J389=1,SUM($J$6:J389),0)</f>
        <v>0</v>
      </c>
      <c r="M389" s="155">
        <f>IF(K389=1,SUM($K$6:K389),0)</f>
        <v>201227254.79893059</v>
      </c>
      <c r="N389" s="165">
        <f t="shared" si="30"/>
        <v>201227254.79893059</v>
      </c>
      <c r="O389" s="155">
        <f t="shared" si="31"/>
        <v>0</v>
      </c>
      <c r="P389" s="155">
        <f>IF(O389=1,SUM($O$6:O389),0)</f>
        <v>0</v>
      </c>
    </row>
    <row r="390" spans="1:16" ht="15" customHeight="1">
      <c r="A390" s="15"/>
      <c r="B390" s="174">
        <v>29</v>
      </c>
      <c r="C390" s="109" t="s">
        <v>173</v>
      </c>
      <c r="D390" s="276" t="s">
        <v>45</v>
      </c>
      <c r="E390" s="277" t="s">
        <v>8</v>
      </c>
      <c r="F390" s="278">
        <v>45000</v>
      </c>
      <c r="G390" s="278">
        <v>45000</v>
      </c>
      <c r="H390" s="171"/>
      <c r="I390" s="88">
        <f t="shared" si="32"/>
        <v>45000</v>
      </c>
      <c r="J390" s="163">
        <f t="shared" si="28"/>
        <v>0</v>
      </c>
      <c r="K390" s="155">
        <f t="shared" si="29"/>
        <v>1</v>
      </c>
      <c r="L390" s="155">
        <f>IF(J390=1,SUM($J$6:J390),0)</f>
        <v>0</v>
      </c>
      <c r="M390" s="155">
        <f>IF(K390=1,SUM($K$6:K390),0)</f>
        <v>201227255.79893059</v>
      </c>
      <c r="N390" s="165">
        <f t="shared" si="30"/>
        <v>201227255.79893059</v>
      </c>
      <c r="O390" s="155">
        <f t="shared" si="31"/>
        <v>0</v>
      </c>
      <c r="P390" s="155">
        <f>IF(O390=1,SUM($O$6:O390),0)</f>
        <v>0</v>
      </c>
    </row>
    <row r="391" spans="1:16" ht="15" customHeight="1">
      <c r="A391" s="15"/>
      <c r="B391" s="174">
        <v>30</v>
      </c>
      <c r="C391" s="109" t="s">
        <v>590</v>
      </c>
      <c r="D391" s="276" t="s">
        <v>45</v>
      </c>
      <c r="E391" s="277" t="s">
        <v>8</v>
      </c>
      <c r="F391" s="278">
        <v>92500</v>
      </c>
      <c r="G391" s="278">
        <v>92500</v>
      </c>
      <c r="H391" s="171"/>
      <c r="I391" s="88">
        <f t="shared" si="32"/>
        <v>92500</v>
      </c>
      <c r="J391" s="163">
        <f t="shared" si="28"/>
        <v>0</v>
      </c>
      <c r="K391" s="155">
        <f t="shared" si="29"/>
        <v>1</v>
      </c>
      <c r="L391" s="155">
        <f>IF(J391=1,SUM($J$6:J391),0)</f>
        <v>0</v>
      </c>
      <c r="M391" s="155">
        <f>IF(K391=1,SUM($K$6:K391),0)</f>
        <v>201227256.79893059</v>
      </c>
      <c r="N391" s="165">
        <f t="shared" si="30"/>
        <v>201227256.79893059</v>
      </c>
      <c r="O391" s="155">
        <f t="shared" si="31"/>
        <v>0</v>
      </c>
      <c r="P391" s="155">
        <f>IF(O391=1,SUM($O$6:O391),0)</f>
        <v>0</v>
      </c>
    </row>
    <row r="392" spans="1:16" ht="15" customHeight="1">
      <c r="A392" s="15"/>
      <c r="B392" s="174">
        <v>31</v>
      </c>
      <c r="C392" s="109" t="s">
        <v>174</v>
      </c>
      <c r="D392" s="276" t="s">
        <v>45</v>
      </c>
      <c r="E392" s="277" t="s">
        <v>8</v>
      </c>
      <c r="F392" s="278">
        <v>67700</v>
      </c>
      <c r="G392" s="278">
        <v>67700</v>
      </c>
      <c r="H392" s="171"/>
      <c r="I392" s="88">
        <f t="shared" si="32"/>
        <v>67700</v>
      </c>
      <c r="J392" s="163">
        <f t="shared" si="28"/>
        <v>0</v>
      </c>
      <c r="K392" s="155">
        <f t="shared" si="29"/>
        <v>1</v>
      </c>
      <c r="L392" s="155">
        <f>IF(J392=1,SUM($J$6:J392),0)</f>
        <v>0</v>
      </c>
      <c r="M392" s="155">
        <f>IF(K392=1,SUM($K$6:K392),0)</f>
        <v>201227257.79893059</v>
      </c>
      <c r="N392" s="165">
        <f t="shared" si="30"/>
        <v>201227257.79893059</v>
      </c>
      <c r="O392" s="155">
        <f t="shared" si="31"/>
        <v>0</v>
      </c>
      <c r="P392" s="155">
        <f>IF(O392=1,SUM($O$6:O392),0)</f>
        <v>0</v>
      </c>
    </row>
    <row r="393" spans="1:16" ht="15" customHeight="1">
      <c r="A393" s="15"/>
      <c r="B393" s="174">
        <v>32</v>
      </c>
      <c r="C393" s="109" t="s">
        <v>175</v>
      </c>
      <c r="D393" s="276" t="s">
        <v>45</v>
      </c>
      <c r="E393" s="277" t="s">
        <v>8</v>
      </c>
      <c r="F393" s="278">
        <v>13100</v>
      </c>
      <c r="G393" s="278">
        <v>13100</v>
      </c>
      <c r="H393" s="171"/>
      <c r="I393" s="88">
        <f t="shared" si="32"/>
        <v>13100</v>
      </c>
      <c r="J393" s="163">
        <f t="shared" ref="J393:J456" si="33">IF(D393="MDU-KD",1,0)</f>
        <v>0</v>
      </c>
      <c r="K393" s="155">
        <f t="shared" ref="K393:K456" si="34">IF(D393="HDW",1,0)</f>
        <v>1</v>
      </c>
      <c r="L393" s="155">
        <f>IF(J393=1,SUM($J$6:J393),0)</f>
        <v>0</v>
      </c>
      <c r="M393" s="155">
        <f>IF(K393=1,SUM($K$6:K393),0)</f>
        <v>201227258.79893059</v>
      </c>
      <c r="N393" s="165">
        <f t="shared" ref="N393:N456" si="35">IF(L393=0,M393,L393)</f>
        <v>201227258.79893059</v>
      </c>
      <c r="O393" s="155">
        <f t="shared" ref="O393:O456" si="36">IF(E393=0,0,IF(LEFT(C393,11)="Tiang Beton",1,0))</f>
        <v>0</v>
      </c>
      <c r="P393" s="155">
        <f>IF(O393=1,SUM($O$6:O393),0)</f>
        <v>0</v>
      </c>
    </row>
    <row r="394" spans="1:16" ht="15" customHeight="1">
      <c r="A394" s="15"/>
      <c r="B394" s="174">
        <v>33</v>
      </c>
      <c r="C394" s="109" t="s">
        <v>176</v>
      </c>
      <c r="D394" s="276" t="s">
        <v>45</v>
      </c>
      <c r="E394" s="277" t="s">
        <v>8</v>
      </c>
      <c r="F394" s="278">
        <v>404600</v>
      </c>
      <c r="G394" s="278">
        <v>404600</v>
      </c>
      <c r="H394" s="171"/>
      <c r="I394" s="88">
        <f t="shared" si="32"/>
        <v>404600</v>
      </c>
      <c r="J394" s="163">
        <f t="shared" si="33"/>
        <v>0</v>
      </c>
      <c r="K394" s="155">
        <f t="shared" si="34"/>
        <v>1</v>
      </c>
      <c r="L394" s="155">
        <f>IF(J394=1,SUM($J$6:J394),0)</f>
        <v>0</v>
      </c>
      <c r="M394" s="155">
        <f>IF(K394=1,SUM($K$6:K394),0)</f>
        <v>201227259.79893059</v>
      </c>
      <c r="N394" s="165">
        <f t="shared" si="35"/>
        <v>201227259.79893059</v>
      </c>
      <c r="O394" s="155">
        <f t="shared" si="36"/>
        <v>0</v>
      </c>
      <c r="P394" s="155">
        <f>IF(O394=1,SUM($O$6:O394),0)</f>
        <v>0</v>
      </c>
    </row>
    <row r="395" spans="1:16" ht="15" customHeight="1">
      <c r="A395" s="15"/>
      <c r="B395" s="174">
        <v>34</v>
      </c>
      <c r="C395" s="109" t="s">
        <v>591</v>
      </c>
      <c r="D395" s="276" t="s">
        <v>45</v>
      </c>
      <c r="E395" s="277" t="s">
        <v>8</v>
      </c>
      <c r="F395" s="278">
        <v>445573.55999999994</v>
      </c>
      <c r="G395" s="278">
        <v>445573.55999999994</v>
      </c>
      <c r="H395" s="171"/>
      <c r="I395" s="88">
        <f t="shared" si="32"/>
        <v>445573.55999999994</v>
      </c>
      <c r="J395" s="163">
        <f t="shared" si="33"/>
        <v>0</v>
      </c>
      <c r="K395" s="155">
        <f t="shared" si="34"/>
        <v>1</v>
      </c>
      <c r="L395" s="155">
        <f>IF(J395=1,SUM($J$6:J395),0)</f>
        <v>0</v>
      </c>
      <c r="M395" s="155">
        <f>IF(K395=1,SUM($K$6:K395),0)</f>
        <v>201227260.79893059</v>
      </c>
      <c r="N395" s="165">
        <f t="shared" si="35"/>
        <v>201227260.79893059</v>
      </c>
      <c r="O395" s="155">
        <f t="shared" si="36"/>
        <v>0</v>
      </c>
      <c r="P395" s="155">
        <f>IF(O395=1,SUM($O$6:O395),0)</f>
        <v>0</v>
      </c>
    </row>
    <row r="396" spans="1:16" ht="15" customHeight="1">
      <c r="A396" s="15"/>
      <c r="B396" s="174">
        <v>35</v>
      </c>
      <c r="C396" s="109" t="s">
        <v>177</v>
      </c>
      <c r="D396" s="276" t="s">
        <v>45</v>
      </c>
      <c r="E396" s="277" t="s">
        <v>8</v>
      </c>
      <c r="F396" s="278">
        <v>89200</v>
      </c>
      <c r="G396" s="278">
        <v>89200</v>
      </c>
      <c r="H396" s="171"/>
      <c r="I396" s="88">
        <f t="shared" si="32"/>
        <v>89200</v>
      </c>
      <c r="J396" s="163">
        <f t="shared" si="33"/>
        <v>0</v>
      </c>
      <c r="K396" s="155">
        <f t="shared" si="34"/>
        <v>1</v>
      </c>
      <c r="L396" s="155">
        <f>IF(J396=1,SUM($J$6:J396),0)</f>
        <v>0</v>
      </c>
      <c r="M396" s="155">
        <f>IF(K396=1,SUM($K$6:K396),0)</f>
        <v>201227261.79893059</v>
      </c>
      <c r="N396" s="165">
        <f t="shared" si="35"/>
        <v>201227261.79893059</v>
      </c>
      <c r="O396" s="155">
        <f t="shared" si="36"/>
        <v>0</v>
      </c>
      <c r="P396" s="155">
        <f>IF(O396=1,SUM($O$6:O396),0)</f>
        <v>0</v>
      </c>
    </row>
    <row r="397" spans="1:16" ht="15" customHeight="1">
      <c r="A397" s="15"/>
      <c r="B397" s="174">
        <v>36</v>
      </c>
      <c r="C397" s="109" t="s">
        <v>178</v>
      </c>
      <c r="D397" s="276" t="s">
        <v>45</v>
      </c>
      <c r="E397" s="277" t="s">
        <v>8</v>
      </c>
      <c r="F397" s="278">
        <v>95000</v>
      </c>
      <c r="G397" s="278">
        <v>95000</v>
      </c>
      <c r="H397" s="171"/>
      <c r="I397" s="88">
        <f t="shared" si="32"/>
        <v>95000</v>
      </c>
      <c r="J397" s="163">
        <f t="shared" si="33"/>
        <v>0</v>
      </c>
      <c r="K397" s="155">
        <f t="shared" si="34"/>
        <v>1</v>
      </c>
      <c r="L397" s="155">
        <f>IF(J397=1,SUM($J$6:J397),0)</f>
        <v>0</v>
      </c>
      <c r="M397" s="155">
        <f>IF(K397=1,SUM($K$6:K397),0)</f>
        <v>201227262.79893059</v>
      </c>
      <c r="N397" s="165">
        <f t="shared" si="35"/>
        <v>201227262.79893059</v>
      </c>
      <c r="O397" s="155">
        <f t="shared" si="36"/>
        <v>0</v>
      </c>
      <c r="P397" s="155">
        <f>IF(O397=1,SUM($O$6:O397),0)</f>
        <v>0</v>
      </c>
    </row>
    <row r="398" spans="1:16" ht="15" customHeight="1">
      <c r="A398" s="15"/>
      <c r="B398" s="174">
        <v>37</v>
      </c>
      <c r="C398" s="109" t="s">
        <v>179</v>
      </c>
      <c r="D398" s="276" t="s">
        <v>45</v>
      </c>
      <c r="E398" s="277" t="s">
        <v>8</v>
      </c>
      <c r="F398" s="278">
        <v>15500</v>
      </c>
      <c r="G398" s="278">
        <v>15500</v>
      </c>
      <c r="H398" s="171"/>
      <c r="I398" s="88">
        <f t="shared" si="32"/>
        <v>15500</v>
      </c>
      <c r="J398" s="163">
        <f t="shared" si="33"/>
        <v>0</v>
      </c>
      <c r="K398" s="155">
        <f t="shared" si="34"/>
        <v>1</v>
      </c>
      <c r="L398" s="155">
        <f>IF(J398=1,SUM($J$6:J398),0)</f>
        <v>0</v>
      </c>
      <c r="M398" s="155">
        <f>IF(K398=1,SUM($K$6:K398),0)</f>
        <v>201227263.79893059</v>
      </c>
      <c r="N398" s="165">
        <f t="shared" si="35"/>
        <v>201227263.79893059</v>
      </c>
      <c r="O398" s="155">
        <f t="shared" si="36"/>
        <v>0</v>
      </c>
      <c r="P398" s="155">
        <f>IF(O398=1,SUM($O$6:O398),0)</f>
        <v>0</v>
      </c>
    </row>
    <row r="399" spans="1:16" ht="15" customHeight="1">
      <c r="A399" s="15"/>
      <c r="B399" s="174">
        <v>38</v>
      </c>
      <c r="C399" s="109" t="s">
        <v>180</v>
      </c>
      <c r="D399" s="276" t="s">
        <v>45</v>
      </c>
      <c r="E399" s="277" t="s">
        <v>8</v>
      </c>
      <c r="F399" s="278">
        <v>37700</v>
      </c>
      <c r="G399" s="278">
        <v>37700</v>
      </c>
      <c r="H399" s="171"/>
      <c r="I399" s="88">
        <f t="shared" si="32"/>
        <v>37700</v>
      </c>
      <c r="J399" s="163">
        <f t="shared" si="33"/>
        <v>0</v>
      </c>
      <c r="K399" s="155">
        <f t="shared" si="34"/>
        <v>1</v>
      </c>
      <c r="L399" s="155">
        <f>IF(J399=1,SUM($J$6:J399),0)</f>
        <v>0</v>
      </c>
      <c r="M399" s="155">
        <f>IF(K399=1,SUM($K$6:K399),0)</f>
        <v>201227264.79893059</v>
      </c>
      <c r="N399" s="165">
        <f t="shared" si="35"/>
        <v>201227264.79893059</v>
      </c>
      <c r="O399" s="155">
        <f t="shared" si="36"/>
        <v>0</v>
      </c>
      <c r="P399" s="155">
        <f>IF(O399=1,SUM($O$6:O399),0)</f>
        <v>0</v>
      </c>
    </row>
    <row r="400" spans="1:16" ht="15" customHeight="1">
      <c r="A400" s="15"/>
      <c r="B400" s="174">
        <v>39</v>
      </c>
      <c r="C400" s="109" t="s">
        <v>181</v>
      </c>
      <c r="D400" s="276" t="s">
        <v>45</v>
      </c>
      <c r="E400" s="277" t="s">
        <v>8</v>
      </c>
      <c r="F400" s="278">
        <v>28000</v>
      </c>
      <c r="G400" s="278">
        <v>28100</v>
      </c>
      <c r="H400" s="171"/>
      <c r="I400" s="88">
        <f t="shared" si="32"/>
        <v>28100</v>
      </c>
      <c r="J400" s="163">
        <f t="shared" si="33"/>
        <v>0</v>
      </c>
      <c r="K400" s="155">
        <f t="shared" si="34"/>
        <v>1</v>
      </c>
      <c r="L400" s="155">
        <f>IF(J400=1,SUM($J$6:J400),0)</f>
        <v>0</v>
      </c>
      <c r="M400" s="155">
        <f>IF(K400=1,SUM($K$6:K400),0)</f>
        <v>201227265.79893059</v>
      </c>
      <c r="N400" s="165">
        <f t="shared" si="35"/>
        <v>201227265.79893059</v>
      </c>
      <c r="O400" s="155">
        <f t="shared" si="36"/>
        <v>0</v>
      </c>
      <c r="P400" s="155">
        <f>IF(O400=1,SUM($O$6:O400),0)</f>
        <v>0</v>
      </c>
    </row>
    <row r="401" spans="1:16" ht="15" customHeight="1">
      <c r="A401" s="15"/>
      <c r="B401" s="174">
        <v>40</v>
      </c>
      <c r="C401" s="109" t="s">
        <v>182</v>
      </c>
      <c r="D401" s="276" t="s">
        <v>45</v>
      </c>
      <c r="E401" s="277" t="s">
        <v>8</v>
      </c>
      <c r="F401" s="278">
        <v>22400</v>
      </c>
      <c r="G401" s="278">
        <v>22400</v>
      </c>
      <c r="H401" s="171"/>
      <c r="I401" s="88">
        <f t="shared" si="32"/>
        <v>22400</v>
      </c>
      <c r="J401" s="163">
        <f t="shared" si="33"/>
        <v>0</v>
      </c>
      <c r="K401" s="155">
        <f t="shared" si="34"/>
        <v>1</v>
      </c>
      <c r="L401" s="155">
        <f>IF(J401=1,SUM($J$6:J401),0)</f>
        <v>0</v>
      </c>
      <c r="M401" s="155">
        <f>IF(K401=1,SUM($K$6:K401),0)</f>
        <v>201227266.79893059</v>
      </c>
      <c r="N401" s="165">
        <f t="shared" si="35"/>
        <v>201227266.79893059</v>
      </c>
      <c r="O401" s="155">
        <f t="shared" si="36"/>
        <v>0</v>
      </c>
      <c r="P401" s="155">
        <f>IF(O401=1,SUM($O$6:O401),0)</f>
        <v>0</v>
      </c>
    </row>
    <row r="402" spans="1:16" ht="15" customHeight="1">
      <c r="A402" s="15"/>
      <c r="B402" s="174">
        <v>42</v>
      </c>
      <c r="C402" s="109" t="s">
        <v>184</v>
      </c>
      <c r="D402" s="276" t="s">
        <v>45</v>
      </c>
      <c r="E402" s="277" t="s">
        <v>8</v>
      </c>
      <c r="F402" s="278">
        <v>15800</v>
      </c>
      <c r="G402" s="278">
        <v>15900</v>
      </c>
      <c r="H402" s="171"/>
      <c r="I402" s="88">
        <f t="shared" si="32"/>
        <v>15900</v>
      </c>
      <c r="J402" s="163">
        <f t="shared" si="33"/>
        <v>0</v>
      </c>
      <c r="K402" s="155">
        <f t="shared" si="34"/>
        <v>1</v>
      </c>
      <c r="L402" s="155">
        <f>IF(J402=1,SUM($J$6:J402),0)</f>
        <v>0</v>
      </c>
      <c r="M402" s="155">
        <f>IF(K402=1,SUM($K$6:K402),0)</f>
        <v>201227267.79893059</v>
      </c>
      <c r="N402" s="165">
        <f t="shared" si="35"/>
        <v>201227267.79893059</v>
      </c>
      <c r="O402" s="155">
        <f t="shared" si="36"/>
        <v>0</v>
      </c>
      <c r="P402" s="155">
        <f>IF(O402=1,SUM($O$6:O402),0)</f>
        <v>0</v>
      </c>
    </row>
    <row r="403" spans="1:16" ht="15" customHeight="1">
      <c r="A403" s="15"/>
      <c r="B403" s="174">
        <v>41</v>
      </c>
      <c r="C403" s="109" t="s">
        <v>183</v>
      </c>
      <c r="D403" s="276" t="s">
        <v>45</v>
      </c>
      <c r="E403" s="277" t="s">
        <v>8</v>
      </c>
      <c r="F403" s="278">
        <v>22400</v>
      </c>
      <c r="G403" s="278">
        <v>22500</v>
      </c>
      <c r="H403" s="171"/>
      <c r="I403" s="88">
        <f t="shared" si="32"/>
        <v>22500</v>
      </c>
      <c r="J403" s="163">
        <f t="shared" si="33"/>
        <v>0</v>
      </c>
      <c r="K403" s="155">
        <f t="shared" si="34"/>
        <v>1</v>
      </c>
      <c r="L403" s="155">
        <f>IF(J403=1,SUM($J$6:J403),0)</f>
        <v>0</v>
      </c>
      <c r="M403" s="155">
        <f>IF(K403=1,SUM($K$6:K403),0)</f>
        <v>201227268.79893059</v>
      </c>
      <c r="N403" s="165">
        <f t="shared" si="35"/>
        <v>201227268.79893059</v>
      </c>
      <c r="O403" s="155">
        <f t="shared" si="36"/>
        <v>0</v>
      </c>
      <c r="P403" s="155">
        <f>IF(O403=1,SUM($O$6:O403),0)</f>
        <v>0</v>
      </c>
    </row>
    <row r="404" spans="1:16" ht="15" customHeight="1">
      <c r="A404" s="15"/>
      <c r="B404" s="174">
        <v>42</v>
      </c>
      <c r="C404" s="109" t="s">
        <v>1157</v>
      </c>
      <c r="D404" s="276" t="s">
        <v>45</v>
      </c>
      <c r="E404" s="277" t="s">
        <v>8</v>
      </c>
      <c r="F404" s="278">
        <v>36500</v>
      </c>
      <c r="G404" s="278">
        <v>36500</v>
      </c>
      <c r="H404" s="171"/>
      <c r="I404" s="88">
        <f t="shared" si="32"/>
        <v>36500</v>
      </c>
      <c r="J404" s="163">
        <f t="shared" si="33"/>
        <v>0</v>
      </c>
      <c r="K404" s="155">
        <f t="shared" si="34"/>
        <v>1</v>
      </c>
      <c r="L404" s="155">
        <f>IF(J404=1,SUM($J$6:J404),0)</f>
        <v>0</v>
      </c>
      <c r="M404" s="155">
        <f>IF(K404=1,SUM($K$6:K404),0)</f>
        <v>201227269.79893059</v>
      </c>
      <c r="N404" s="165">
        <f t="shared" si="35"/>
        <v>201227269.79893059</v>
      </c>
      <c r="O404" s="155">
        <f t="shared" si="36"/>
        <v>0</v>
      </c>
      <c r="P404" s="155">
        <f>IF(O404=1,SUM($O$6:O404),0)</f>
        <v>0</v>
      </c>
    </row>
    <row r="405" spans="1:16" ht="15" customHeight="1">
      <c r="A405" s="15"/>
      <c r="B405" s="174">
        <v>43</v>
      </c>
      <c r="C405" s="109" t="s">
        <v>185</v>
      </c>
      <c r="D405" s="276" t="s">
        <v>45</v>
      </c>
      <c r="E405" s="277" t="s">
        <v>8</v>
      </c>
      <c r="F405" s="278">
        <v>10800</v>
      </c>
      <c r="G405" s="278">
        <v>10800</v>
      </c>
      <c r="H405" s="171"/>
      <c r="I405" s="88">
        <f t="shared" si="32"/>
        <v>10800</v>
      </c>
      <c r="J405" s="163">
        <f t="shared" si="33"/>
        <v>0</v>
      </c>
      <c r="K405" s="155">
        <f t="shared" si="34"/>
        <v>1</v>
      </c>
      <c r="L405" s="155">
        <f>IF(J405=1,SUM($J$6:J405),0)</f>
        <v>0</v>
      </c>
      <c r="M405" s="155">
        <f>IF(K405=1,SUM($K$6:K405),0)</f>
        <v>201227270.79893059</v>
      </c>
      <c r="N405" s="165">
        <f t="shared" si="35"/>
        <v>201227270.79893059</v>
      </c>
      <c r="O405" s="155">
        <f t="shared" si="36"/>
        <v>0</v>
      </c>
      <c r="P405" s="155">
        <f>IF(O405=1,SUM($O$6:O405),0)</f>
        <v>0</v>
      </c>
    </row>
    <row r="406" spans="1:16" ht="15" customHeight="1">
      <c r="A406" s="15"/>
      <c r="B406" s="174">
        <v>44</v>
      </c>
      <c r="C406" s="109" t="s">
        <v>186</v>
      </c>
      <c r="D406" s="276" t="s">
        <v>45</v>
      </c>
      <c r="E406" s="277" t="s">
        <v>8</v>
      </c>
      <c r="F406" s="278">
        <v>13600</v>
      </c>
      <c r="G406" s="278">
        <v>13600</v>
      </c>
      <c r="H406" s="171"/>
      <c r="I406" s="88">
        <f t="shared" si="32"/>
        <v>13600</v>
      </c>
      <c r="J406" s="163">
        <f t="shared" si="33"/>
        <v>0</v>
      </c>
      <c r="K406" s="155">
        <f t="shared" si="34"/>
        <v>1</v>
      </c>
      <c r="L406" s="155">
        <f>IF(J406=1,SUM($J$6:J406),0)</f>
        <v>0</v>
      </c>
      <c r="M406" s="155">
        <f>IF(K406=1,SUM($K$6:K406),0)</f>
        <v>201227271.79893059</v>
      </c>
      <c r="N406" s="165">
        <f t="shared" si="35"/>
        <v>201227271.79893059</v>
      </c>
      <c r="O406" s="155">
        <f t="shared" si="36"/>
        <v>0</v>
      </c>
      <c r="P406" s="155">
        <f>IF(O406=1,SUM($O$6:O406),0)</f>
        <v>0</v>
      </c>
    </row>
    <row r="407" spans="1:16" ht="15" customHeight="1">
      <c r="A407" s="15"/>
      <c r="B407" s="174">
        <v>45</v>
      </c>
      <c r="C407" s="109" t="s">
        <v>187</v>
      </c>
      <c r="D407" s="276" t="s">
        <v>45</v>
      </c>
      <c r="E407" s="277" t="s">
        <v>8</v>
      </c>
      <c r="F407" s="278">
        <v>17100</v>
      </c>
      <c r="G407" s="278">
        <v>17100</v>
      </c>
      <c r="H407" s="171"/>
      <c r="I407" s="88">
        <f t="shared" si="32"/>
        <v>17100</v>
      </c>
      <c r="J407" s="163">
        <f t="shared" si="33"/>
        <v>0</v>
      </c>
      <c r="K407" s="155">
        <f t="shared" si="34"/>
        <v>1</v>
      </c>
      <c r="L407" s="155">
        <f>IF(J407=1,SUM($J$6:J407),0)</f>
        <v>0</v>
      </c>
      <c r="M407" s="155">
        <f>IF(K407=1,SUM($K$6:K407),0)</f>
        <v>201227272.79893059</v>
      </c>
      <c r="N407" s="165">
        <f t="shared" si="35"/>
        <v>201227272.79893059</v>
      </c>
      <c r="O407" s="155">
        <f t="shared" si="36"/>
        <v>0</v>
      </c>
      <c r="P407" s="155">
        <f>IF(O407=1,SUM($O$6:O407),0)</f>
        <v>0</v>
      </c>
    </row>
    <row r="408" spans="1:16" ht="15" customHeight="1">
      <c r="A408" s="15"/>
      <c r="B408" s="174">
        <v>46</v>
      </c>
      <c r="C408" s="109" t="s">
        <v>188</v>
      </c>
      <c r="D408" s="276" t="s">
        <v>45</v>
      </c>
      <c r="E408" s="277" t="s">
        <v>8</v>
      </c>
      <c r="F408" s="278">
        <v>32400</v>
      </c>
      <c r="G408" s="278">
        <v>32400</v>
      </c>
      <c r="H408" s="171"/>
      <c r="I408" s="88">
        <f t="shared" si="32"/>
        <v>32400</v>
      </c>
      <c r="J408" s="163">
        <f t="shared" si="33"/>
        <v>0</v>
      </c>
      <c r="K408" s="155">
        <f t="shared" si="34"/>
        <v>1</v>
      </c>
      <c r="L408" s="155">
        <f>IF(J408=1,SUM($J$6:J408),0)</f>
        <v>0</v>
      </c>
      <c r="M408" s="155">
        <f>IF(K408=1,SUM($K$6:K408),0)</f>
        <v>201227273.79893059</v>
      </c>
      <c r="N408" s="165">
        <f t="shared" si="35"/>
        <v>201227273.79893059</v>
      </c>
      <c r="O408" s="155">
        <f t="shared" si="36"/>
        <v>0</v>
      </c>
      <c r="P408" s="155">
        <f>IF(O408=1,SUM($O$6:O408),0)</f>
        <v>0</v>
      </c>
    </row>
    <row r="409" spans="1:16" ht="15" customHeight="1">
      <c r="A409" s="15"/>
      <c r="B409" s="174">
        <v>47</v>
      </c>
      <c r="C409" s="109" t="s">
        <v>189</v>
      </c>
      <c r="D409" s="276" t="s">
        <v>45</v>
      </c>
      <c r="E409" s="277" t="s">
        <v>8</v>
      </c>
      <c r="F409" s="278">
        <v>40400</v>
      </c>
      <c r="G409" s="278">
        <v>40400</v>
      </c>
      <c r="H409" s="171"/>
      <c r="I409" s="88">
        <f t="shared" si="32"/>
        <v>40400</v>
      </c>
      <c r="J409" s="163">
        <f t="shared" si="33"/>
        <v>0</v>
      </c>
      <c r="K409" s="155">
        <f t="shared" si="34"/>
        <v>1</v>
      </c>
      <c r="L409" s="155">
        <f>IF(J409=1,SUM($J$6:J409),0)</f>
        <v>0</v>
      </c>
      <c r="M409" s="155">
        <f>IF(K409=1,SUM($K$6:K409),0)</f>
        <v>201227274.79893059</v>
      </c>
      <c r="N409" s="165">
        <f t="shared" si="35"/>
        <v>201227274.79893059</v>
      </c>
      <c r="O409" s="155">
        <f t="shared" si="36"/>
        <v>0</v>
      </c>
      <c r="P409" s="155">
        <f>IF(O409=1,SUM($O$6:O409),0)</f>
        <v>0</v>
      </c>
    </row>
    <row r="410" spans="1:16" ht="15" customHeight="1">
      <c r="A410" s="15"/>
      <c r="B410" s="174">
        <v>48</v>
      </c>
      <c r="C410" s="109" t="s">
        <v>592</v>
      </c>
      <c r="D410" s="276" t="s">
        <v>45</v>
      </c>
      <c r="E410" s="277" t="s">
        <v>8</v>
      </c>
      <c r="F410" s="278">
        <v>282000</v>
      </c>
      <c r="G410" s="278">
        <v>283100</v>
      </c>
      <c r="H410" s="171"/>
      <c r="I410" s="88">
        <f t="shared" si="32"/>
        <v>283100</v>
      </c>
      <c r="J410" s="163">
        <f t="shared" si="33"/>
        <v>0</v>
      </c>
      <c r="K410" s="155">
        <f t="shared" si="34"/>
        <v>1</v>
      </c>
      <c r="L410" s="155">
        <f>IF(J410=1,SUM($J$6:J410),0)</f>
        <v>0</v>
      </c>
      <c r="M410" s="155">
        <f>IF(K410=1,SUM($K$6:K410),0)</f>
        <v>201227275.79893059</v>
      </c>
      <c r="N410" s="165">
        <f t="shared" si="35"/>
        <v>201227275.79893059</v>
      </c>
      <c r="O410" s="155">
        <f t="shared" si="36"/>
        <v>0</v>
      </c>
      <c r="P410" s="155">
        <f>IF(O410=1,SUM($O$6:O410),0)</f>
        <v>0</v>
      </c>
    </row>
    <row r="411" spans="1:16" ht="15" customHeight="1">
      <c r="A411" s="15"/>
      <c r="B411" s="174">
        <v>49</v>
      </c>
      <c r="C411" s="109" t="s">
        <v>593</v>
      </c>
      <c r="D411" s="276" t="s">
        <v>45</v>
      </c>
      <c r="E411" s="277" t="s">
        <v>8</v>
      </c>
      <c r="F411" s="278">
        <v>379000</v>
      </c>
      <c r="G411" s="278">
        <v>380500</v>
      </c>
      <c r="H411" s="171"/>
      <c r="I411" s="88">
        <f t="shared" si="32"/>
        <v>380500</v>
      </c>
      <c r="J411" s="163">
        <f t="shared" si="33"/>
        <v>0</v>
      </c>
      <c r="K411" s="155">
        <f t="shared" si="34"/>
        <v>1</v>
      </c>
      <c r="L411" s="155">
        <f>IF(J411=1,SUM($J$6:J411),0)</f>
        <v>0</v>
      </c>
      <c r="M411" s="155">
        <f>IF(K411=1,SUM($K$6:K411),0)</f>
        <v>201227276.79893059</v>
      </c>
      <c r="N411" s="165">
        <f t="shared" si="35"/>
        <v>201227276.79893059</v>
      </c>
      <c r="O411" s="155">
        <f t="shared" si="36"/>
        <v>0</v>
      </c>
      <c r="P411" s="155">
        <f>IF(O411=1,SUM($O$6:O411),0)</f>
        <v>0</v>
      </c>
    </row>
    <row r="412" spans="1:16" ht="15" customHeight="1">
      <c r="A412" s="15"/>
      <c r="B412" s="174">
        <v>50</v>
      </c>
      <c r="C412" s="109" t="s">
        <v>594</v>
      </c>
      <c r="D412" s="276" t="s">
        <v>45</v>
      </c>
      <c r="E412" s="277" t="s">
        <v>8</v>
      </c>
      <c r="F412" s="278">
        <v>557000</v>
      </c>
      <c r="G412" s="278">
        <v>559200</v>
      </c>
      <c r="H412" s="171"/>
      <c r="I412" s="88">
        <f t="shared" si="32"/>
        <v>559200</v>
      </c>
      <c r="J412" s="163">
        <f t="shared" si="33"/>
        <v>0</v>
      </c>
      <c r="K412" s="155">
        <f t="shared" si="34"/>
        <v>1</v>
      </c>
      <c r="L412" s="155">
        <f>IF(J412=1,SUM($J$6:J412),0)</f>
        <v>0</v>
      </c>
      <c r="M412" s="155">
        <f>IF(K412=1,SUM($K$6:K412),0)</f>
        <v>201227277.79893059</v>
      </c>
      <c r="N412" s="165">
        <f t="shared" si="35"/>
        <v>201227277.79893059</v>
      </c>
      <c r="O412" s="155">
        <f t="shared" si="36"/>
        <v>0</v>
      </c>
      <c r="P412" s="155">
        <f>IF(O412=1,SUM($O$6:O412),0)</f>
        <v>0</v>
      </c>
    </row>
    <row r="413" spans="1:16" ht="15" customHeight="1">
      <c r="A413" s="15"/>
      <c r="B413" s="174">
        <v>51</v>
      </c>
      <c r="C413" s="109" t="s">
        <v>190</v>
      </c>
      <c r="D413" s="276" t="s">
        <v>45</v>
      </c>
      <c r="E413" s="277" t="s">
        <v>8</v>
      </c>
      <c r="F413" s="278">
        <v>41800</v>
      </c>
      <c r="G413" s="278">
        <v>41800</v>
      </c>
      <c r="H413" s="171"/>
      <c r="I413" s="88">
        <f t="shared" si="32"/>
        <v>41800</v>
      </c>
      <c r="J413" s="163">
        <f t="shared" si="33"/>
        <v>0</v>
      </c>
      <c r="K413" s="155">
        <f t="shared" si="34"/>
        <v>1</v>
      </c>
      <c r="L413" s="155">
        <f>IF(J413=1,SUM($J$6:J413),0)</f>
        <v>0</v>
      </c>
      <c r="M413" s="155">
        <f>IF(K413=1,SUM($K$6:K413),0)</f>
        <v>201227278.79893059</v>
      </c>
      <c r="N413" s="165">
        <f t="shared" si="35"/>
        <v>201227278.79893059</v>
      </c>
      <c r="O413" s="155">
        <f t="shared" si="36"/>
        <v>0</v>
      </c>
      <c r="P413" s="155">
        <f>IF(O413=1,SUM($O$6:O413),0)</f>
        <v>0</v>
      </c>
    </row>
    <row r="414" spans="1:16" ht="15" customHeight="1">
      <c r="A414" s="15"/>
      <c r="B414" s="174">
        <v>52</v>
      </c>
      <c r="C414" s="109" t="s">
        <v>595</v>
      </c>
      <c r="D414" s="276" t="s">
        <v>45</v>
      </c>
      <c r="E414" s="277" t="s">
        <v>8</v>
      </c>
      <c r="F414" s="278">
        <v>78500</v>
      </c>
      <c r="G414" s="278">
        <v>78500</v>
      </c>
      <c r="H414" s="171"/>
      <c r="I414" s="88">
        <f t="shared" si="32"/>
        <v>78500</v>
      </c>
      <c r="J414" s="163">
        <f t="shared" si="33"/>
        <v>0</v>
      </c>
      <c r="K414" s="155">
        <f t="shared" si="34"/>
        <v>1</v>
      </c>
      <c r="L414" s="155">
        <f>IF(J414=1,SUM($J$6:J414),0)</f>
        <v>0</v>
      </c>
      <c r="M414" s="155">
        <f>IF(K414=1,SUM($K$6:K414),0)</f>
        <v>201227279.79893059</v>
      </c>
      <c r="N414" s="165">
        <f t="shared" si="35"/>
        <v>201227279.79893059</v>
      </c>
      <c r="O414" s="155">
        <f t="shared" si="36"/>
        <v>0</v>
      </c>
      <c r="P414" s="155">
        <f>IF(O414=1,SUM($O$6:O414),0)</f>
        <v>0</v>
      </c>
    </row>
    <row r="415" spans="1:16" ht="15" customHeight="1">
      <c r="A415" s="15"/>
      <c r="B415" s="174">
        <v>53</v>
      </c>
      <c r="C415" s="109" t="s">
        <v>596</v>
      </c>
      <c r="D415" s="276" t="s">
        <v>45</v>
      </c>
      <c r="E415" s="277" t="s">
        <v>8</v>
      </c>
      <c r="F415" s="278">
        <v>120000</v>
      </c>
      <c r="G415" s="278">
        <v>120000</v>
      </c>
      <c r="H415" s="171"/>
      <c r="I415" s="88">
        <f t="shared" si="32"/>
        <v>120000</v>
      </c>
      <c r="J415" s="163">
        <f t="shared" si="33"/>
        <v>0</v>
      </c>
      <c r="K415" s="155">
        <f t="shared" si="34"/>
        <v>1</v>
      </c>
      <c r="L415" s="155">
        <f>IF(J415=1,SUM($J$6:J415),0)</f>
        <v>0</v>
      </c>
      <c r="M415" s="155">
        <f>IF(K415=1,SUM($K$6:K415),0)</f>
        <v>201227280.79893059</v>
      </c>
      <c r="N415" s="165">
        <f t="shared" si="35"/>
        <v>201227280.79893059</v>
      </c>
      <c r="O415" s="155">
        <f t="shared" si="36"/>
        <v>0</v>
      </c>
      <c r="P415" s="155">
        <f>IF(O415=1,SUM($O$6:O415),0)</f>
        <v>0</v>
      </c>
    </row>
    <row r="416" spans="1:16" ht="15" customHeight="1">
      <c r="A416" s="15"/>
      <c r="B416" s="174">
        <v>54</v>
      </c>
      <c r="C416" s="109" t="s">
        <v>597</v>
      </c>
      <c r="D416" s="276" t="s">
        <v>45</v>
      </c>
      <c r="E416" s="277" t="s">
        <v>8</v>
      </c>
      <c r="F416" s="278">
        <v>120900</v>
      </c>
      <c r="G416" s="278">
        <v>120900</v>
      </c>
      <c r="H416" s="171"/>
      <c r="I416" s="88">
        <f t="shared" si="32"/>
        <v>120900</v>
      </c>
      <c r="J416" s="163">
        <f t="shared" si="33"/>
        <v>0</v>
      </c>
      <c r="K416" s="155">
        <f t="shared" si="34"/>
        <v>1</v>
      </c>
      <c r="L416" s="155">
        <f>IF(J416=1,SUM($J$6:J416),0)</f>
        <v>0</v>
      </c>
      <c r="M416" s="155">
        <f>IF(K416=1,SUM($K$6:K416),0)</f>
        <v>201227281.79893059</v>
      </c>
      <c r="N416" s="165">
        <f t="shared" si="35"/>
        <v>201227281.79893059</v>
      </c>
      <c r="O416" s="155">
        <f t="shared" si="36"/>
        <v>0</v>
      </c>
      <c r="P416" s="155">
        <f>IF(O416=1,SUM($O$6:O416),0)</f>
        <v>0</v>
      </c>
    </row>
    <row r="417" spans="1:17" ht="15" customHeight="1">
      <c r="A417" s="15"/>
      <c r="B417" s="174">
        <v>55</v>
      </c>
      <c r="C417" s="109" t="s">
        <v>191</v>
      </c>
      <c r="D417" s="276" t="s">
        <v>45</v>
      </c>
      <c r="E417" s="277" t="s">
        <v>8</v>
      </c>
      <c r="F417" s="278">
        <v>78500</v>
      </c>
      <c r="G417" s="278">
        <v>78500</v>
      </c>
      <c r="H417" s="171"/>
      <c r="I417" s="88">
        <f t="shared" si="32"/>
        <v>78500</v>
      </c>
      <c r="J417" s="163">
        <f t="shared" si="33"/>
        <v>0</v>
      </c>
      <c r="K417" s="155">
        <f t="shared" si="34"/>
        <v>1</v>
      </c>
      <c r="L417" s="155">
        <f>IF(J417=1,SUM($J$6:J417),0)</f>
        <v>0</v>
      </c>
      <c r="M417" s="155">
        <f>IF(K417=1,SUM($K$6:K417),0)</f>
        <v>201227282.79893059</v>
      </c>
      <c r="N417" s="165">
        <f t="shared" si="35"/>
        <v>201227282.79893059</v>
      </c>
      <c r="O417" s="155">
        <f t="shared" si="36"/>
        <v>0</v>
      </c>
      <c r="P417" s="155">
        <f>IF(O417=1,SUM($O$6:O417),0)</f>
        <v>0</v>
      </c>
      <c r="Q417" s="167"/>
    </row>
    <row r="418" spans="1:17" ht="15" customHeight="1">
      <c r="A418" s="15"/>
      <c r="B418" s="174">
        <v>56</v>
      </c>
      <c r="C418" s="109" t="s">
        <v>192</v>
      </c>
      <c r="D418" s="276" t="s">
        <v>45</v>
      </c>
      <c r="E418" s="277" t="s">
        <v>8</v>
      </c>
      <c r="F418" s="278">
        <v>85300</v>
      </c>
      <c r="G418" s="278">
        <v>85300</v>
      </c>
      <c r="H418" s="171"/>
      <c r="I418" s="88">
        <f t="shared" si="32"/>
        <v>85300</v>
      </c>
      <c r="J418" s="163">
        <f t="shared" si="33"/>
        <v>0</v>
      </c>
      <c r="K418" s="155">
        <f t="shared" si="34"/>
        <v>1</v>
      </c>
      <c r="L418" s="155">
        <f>IF(J418=1,SUM($J$6:J418),0)</f>
        <v>0</v>
      </c>
      <c r="M418" s="155">
        <f>IF(K418=1,SUM($K$6:K418),0)</f>
        <v>201227283.79893059</v>
      </c>
      <c r="N418" s="165">
        <f t="shared" si="35"/>
        <v>201227283.79893059</v>
      </c>
      <c r="O418" s="155">
        <f t="shared" si="36"/>
        <v>0</v>
      </c>
      <c r="P418" s="155">
        <f>IF(O418=1,SUM($O$6:O418),0)</f>
        <v>0</v>
      </c>
    </row>
    <row r="419" spans="1:17" ht="15" customHeight="1">
      <c r="A419" s="15"/>
      <c r="B419" s="174">
        <v>57</v>
      </c>
      <c r="C419" s="109" t="s">
        <v>193</v>
      </c>
      <c r="D419" s="276" t="s">
        <v>45</v>
      </c>
      <c r="E419" s="277" t="s">
        <v>8</v>
      </c>
      <c r="F419" s="278">
        <v>107300</v>
      </c>
      <c r="G419" s="278">
        <v>107300</v>
      </c>
      <c r="H419" s="171"/>
      <c r="I419" s="88">
        <f t="shared" si="32"/>
        <v>107300</v>
      </c>
      <c r="J419" s="163">
        <f t="shared" si="33"/>
        <v>0</v>
      </c>
      <c r="K419" s="155">
        <f t="shared" si="34"/>
        <v>1</v>
      </c>
      <c r="L419" s="155">
        <f>IF(J419=1,SUM($J$6:J419),0)</f>
        <v>0</v>
      </c>
      <c r="M419" s="155">
        <f>IF(K419=1,SUM($K$6:K419),0)</f>
        <v>201227284.79893059</v>
      </c>
      <c r="N419" s="165">
        <f t="shared" si="35"/>
        <v>201227284.79893059</v>
      </c>
      <c r="O419" s="155">
        <f t="shared" si="36"/>
        <v>0</v>
      </c>
      <c r="P419" s="155">
        <f>IF(O419=1,SUM($O$6:O419),0)</f>
        <v>0</v>
      </c>
    </row>
    <row r="420" spans="1:17" ht="15" customHeight="1">
      <c r="A420" s="15"/>
      <c r="B420" s="174">
        <v>58</v>
      </c>
      <c r="C420" s="109" t="s">
        <v>194</v>
      </c>
      <c r="D420" s="276" t="s">
        <v>45</v>
      </c>
      <c r="E420" s="277" t="s">
        <v>8</v>
      </c>
      <c r="F420" s="278">
        <v>112100</v>
      </c>
      <c r="G420" s="278">
        <v>112100</v>
      </c>
      <c r="H420" s="171"/>
      <c r="I420" s="88">
        <f t="shared" si="32"/>
        <v>112100</v>
      </c>
      <c r="J420" s="163">
        <f t="shared" si="33"/>
        <v>0</v>
      </c>
      <c r="K420" s="155">
        <f t="shared" si="34"/>
        <v>1</v>
      </c>
      <c r="L420" s="155">
        <f>IF(J420=1,SUM($J$6:J420),0)</f>
        <v>0</v>
      </c>
      <c r="M420" s="155">
        <f>IF(K420=1,SUM($K$6:K420),0)</f>
        <v>201227285.79893059</v>
      </c>
      <c r="N420" s="165">
        <f t="shared" si="35"/>
        <v>201227285.79893059</v>
      </c>
      <c r="O420" s="155">
        <f t="shared" si="36"/>
        <v>0</v>
      </c>
      <c r="P420" s="155">
        <f>IF(O420=1,SUM($O$6:O420),0)</f>
        <v>0</v>
      </c>
    </row>
    <row r="421" spans="1:17" ht="15" customHeight="1">
      <c r="A421" s="15"/>
      <c r="B421" s="174">
        <v>59</v>
      </c>
      <c r="C421" s="109" t="s">
        <v>195</v>
      </c>
      <c r="D421" s="276" t="s">
        <v>45</v>
      </c>
      <c r="E421" s="277" t="s">
        <v>8</v>
      </c>
      <c r="F421" s="278">
        <v>75400</v>
      </c>
      <c r="G421" s="278">
        <v>75400</v>
      </c>
      <c r="H421" s="171"/>
      <c r="I421" s="88">
        <f t="shared" si="32"/>
        <v>75400</v>
      </c>
      <c r="J421" s="163">
        <f t="shared" si="33"/>
        <v>0</v>
      </c>
      <c r="K421" s="155">
        <f t="shared" si="34"/>
        <v>1</v>
      </c>
      <c r="L421" s="155">
        <f>IF(J421=1,SUM($J$6:J421),0)</f>
        <v>0</v>
      </c>
      <c r="M421" s="155">
        <f>IF(K421=1,SUM($K$6:K421),0)</f>
        <v>201227286.79893059</v>
      </c>
      <c r="N421" s="165">
        <f t="shared" si="35"/>
        <v>201227286.79893059</v>
      </c>
      <c r="O421" s="155">
        <f t="shared" si="36"/>
        <v>0</v>
      </c>
      <c r="P421" s="155">
        <f>IF(O421=1,SUM($O$6:O421),0)</f>
        <v>0</v>
      </c>
    </row>
    <row r="422" spans="1:17" ht="15" customHeight="1">
      <c r="A422" s="15"/>
      <c r="B422" s="174">
        <v>60</v>
      </c>
      <c r="C422" s="109" t="s">
        <v>467</v>
      </c>
      <c r="D422" s="276" t="s">
        <v>45</v>
      </c>
      <c r="E422" s="277" t="s">
        <v>8</v>
      </c>
      <c r="F422" s="278">
        <v>23500</v>
      </c>
      <c r="G422" s="278">
        <v>23500</v>
      </c>
      <c r="H422" s="171"/>
      <c r="I422" s="88">
        <f t="shared" si="32"/>
        <v>23500</v>
      </c>
      <c r="J422" s="163">
        <f t="shared" si="33"/>
        <v>0</v>
      </c>
      <c r="K422" s="155">
        <f t="shared" si="34"/>
        <v>1</v>
      </c>
      <c r="L422" s="155">
        <f>IF(J422=1,SUM($J$6:J422),0)</f>
        <v>0</v>
      </c>
      <c r="M422" s="155">
        <f>IF(K422=1,SUM($K$6:K422),0)</f>
        <v>201227287.79893059</v>
      </c>
      <c r="N422" s="165">
        <f t="shared" si="35"/>
        <v>201227287.79893059</v>
      </c>
      <c r="O422" s="155">
        <f t="shared" si="36"/>
        <v>0</v>
      </c>
      <c r="P422" s="155">
        <f>IF(O422=1,SUM($O$6:O422),0)</f>
        <v>0</v>
      </c>
    </row>
    <row r="423" spans="1:17" ht="15" customHeight="1">
      <c r="A423" s="15"/>
      <c r="B423" s="174">
        <v>61</v>
      </c>
      <c r="C423" s="109" t="s">
        <v>468</v>
      </c>
      <c r="D423" s="276" t="s">
        <v>45</v>
      </c>
      <c r="E423" s="277" t="s">
        <v>8</v>
      </c>
      <c r="F423" s="278">
        <v>26500</v>
      </c>
      <c r="G423" s="278">
        <v>26500</v>
      </c>
      <c r="H423" s="171"/>
      <c r="I423" s="88">
        <f t="shared" si="32"/>
        <v>26500</v>
      </c>
      <c r="J423" s="163">
        <f t="shared" si="33"/>
        <v>0</v>
      </c>
      <c r="K423" s="155">
        <f t="shared" si="34"/>
        <v>1</v>
      </c>
      <c r="L423" s="155">
        <f>IF(J423=1,SUM($J$6:J423),0)</f>
        <v>0</v>
      </c>
      <c r="M423" s="155">
        <f>IF(K423=1,SUM($K$6:K423),0)</f>
        <v>201227288.79893059</v>
      </c>
      <c r="N423" s="165">
        <f t="shared" si="35"/>
        <v>201227288.79893059</v>
      </c>
      <c r="O423" s="155">
        <f t="shared" si="36"/>
        <v>0</v>
      </c>
      <c r="P423" s="155">
        <f>IF(O423=1,SUM($O$6:O423),0)</f>
        <v>0</v>
      </c>
    </row>
    <row r="424" spans="1:17" ht="15" customHeight="1">
      <c r="A424" s="15"/>
      <c r="B424" s="174">
        <v>62</v>
      </c>
      <c r="C424" s="109" t="s">
        <v>469</v>
      </c>
      <c r="D424" s="276" t="s">
        <v>45</v>
      </c>
      <c r="E424" s="277" t="s">
        <v>8</v>
      </c>
      <c r="F424" s="278">
        <v>34000</v>
      </c>
      <c r="G424" s="278">
        <v>34000</v>
      </c>
      <c r="H424" s="175"/>
      <c r="I424" s="88">
        <f t="shared" si="32"/>
        <v>34000</v>
      </c>
      <c r="J424" s="163">
        <f t="shared" si="33"/>
        <v>0</v>
      </c>
      <c r="K424" s="155">
        <f t="shared" si="34"/>
        <v>1</v>
      </c>
      <c r="L424" s="155">
        <f>IF(J424=1,SUM($J$6:J424),0)</f>
        <v>0</v>
      </c>
      <c r="M424" s="155">
        <f>IF(K424=1,SUM($K$6:K424),0)</f>
        <v>201227289.79893059</v>
      </c>
      <c r="N424" s="165">
        <f t="shared" si="35"/>
        <v>201227289.79893059</v>
      </c>
      <c r="O424" s="155">
        <f t="shared" si="36"/>
        <v>0</v>
      </c>
      <c r="P424" s="155">
        <f>IF(O424=1,SUM($O$6:O424),0)</f>
        <v>0</v>
      </c>
    </row>
    <row r="425" spans="1:17" ht="15" customHeight="1">
      <c r="A425" s="15"/>
      <c r="B425" s="174">
        <v>63</v>
      </c>
      <c r="C425" s="109" t="s">
        <v>470</v>
      </c>
      <c r="D425" s="276" t="s">
        <v>45</v>
      </c>
      <c r="E425" s="277" t="s">
        <v>8</v>
      </c>
      <c r="F425" s="278">
        <v>49600</v>
      </c>
      <c r="G425" s="278">
        <v>49600</v>
      </c>
      <c r="H425" s="171"/>
      <c r="I425" s="88">
        <f t="shared" si="32"/>
        <v>49600</v>
      </c>
      <c r="J425" s="163">
        <f t="shared" si="33"/>
        <v>0</v>
      </c>
      <c r="K425" s="155">
        <f t="shared" si="34"/>
        <v>1</v>
      </c>
      <c r="L425" s="155">
        <f>IF(J425=1,SUM($J$6:J425),0)</f>
        <v>0</v>
      </c>
      <c r="M425" s="155">
        <f>IF(K425=1,SUM($K$6:K425),0)</f>
        <v>201227290.79893059</v>
      </c>
      <c r="N425" s="165">
        <f t="shared" si="35"/>
        <v>201227290.79893059</v>
      </c>
      <c r="O425" s="155">
        <f t="shared" si="36"/>
        <v>0</v>
      </c>
      <c r="P425" s="155">
        <f>IF(O425=1,SUM($O$6:O425),0)</f>
        <v>0</v>
      </c>
    </row>
    <row r="426" spans="1:17" ht="15" customHeight="1">
      <c r="A426" s="15"/>
      <c r="B426" s="174">
        <v>64</v>
      </c>
      <c r="C426" s="109" t="s">
        <v>471</v>
      </c>
      <c r="D426" s="276" t="s">
        <v>45</v>
      </c>
      <c r="E426" s="277" t="s">
        <v>8</v>
      </c>
      <c r="F426" s="278">
        <v>56300</v>
      </c>
      <c r="G426" s="278">
        <v>56300</v>
      </c>
      <c r="H426" s="171"/>
      <c r="I426" s="88">
        <f t="shared" si="32"/>
        <v>56300</v>
      </c>
      <c r="J426" s="163">
        <f t="shared" si="33"/>
        <v>0</v>
      </c>
      <c r="K426" s="155">
        <f t="shared" si="34"/>
        <v>1</v>
      </c>
      <c r="L426" s="155">
        <f>IF(J426=1,SUM($J$6:J426),0)</f>
        <v>0</v>
      </c>
      <c r="M426" s="155">
        <f>IF(K426=1,SUM($K$6:K426),0)</f>
        <v>201227291.79893059</v>
      </c>
      <c r="N426" s="165">
        <f t="shared" si="35"/>
        <v>201227291.79893059</v>
      </c>
      <c r="O426" s="155">
        <f t="shared" si="36"/>
        <v>0</v>
      </c>
      <c r="P426" s="155">
        <f>IF(O426=1,SUM($O$6:O426),0)</f>
        <v>0</v>
      </c>
    </row>
    <row r="427" spans="1:17" ht="15" customHeight="1">
      <c r="A427" s="15"/>
      <c r="B427" s="174">
        <v>65</v>
      </c>
      <c r="C427" s="109" t="s">
        <v>196</v>
      </c>
      <c r="D427" s="276" t="s">
        <v>45</v>
      </c>
      <c r="E427" s="277" t="s">
        <v>7</v>
      </c>
      <c r="F427" s="278">
        <v>33800</v>
      </c>
      <c r="G427" s="278">
        <v>33800</v>
      </c>
      <c r="H427" s="171"/>
      <c r="I427" s="88">
        <f t="shared" si="32"/>
        <v>33800</v>
      </c>
      <c r="J427" s="163">
        <f t="shared" si="33"/>
        <v>0</v>
      </c>
      <c r="K427" s="155">
        <f t="shared" si="34"/>
        <v>1</v>
      </c>
      <c r="L427" s="155">
        <f>IF(J427=1,SUM($J$6:J427),0)</f>
        <v>0</v>
      </c>
      <c r="M427" s="155">
        <f>IF(K427=1,SUM($K$6:K427),0)</f>
        <v>201227292.79893059</v>
      </c>
      <c r="N427" s="165">
        <f t="shared" si="35"/>
        <v>201227292.79893059</v>
      </c>
      <c r="O427" s="155">
        <f t="shared" si="36"/>
        <v>0</v>
      </c>
      <c r="P427" s="155">
        <f>IF(O427=1,SUM($O$6:O427),0)</f>
        <v>0</v>
      </c>
    </row>
    <row r="428" spans="1:17" ht="15" customHeight="1">
      <c r="A428" s="15"/>
      <c r="B428" s="174">
        <v>66</v>
      </c>
      <c r="C428" s="109" t="s">
        <v>197</v>
      </c>
      <c r="D428" s="276" t="s">
        <v>45</v>
      </c>
      <c r="E428" s="277" t="s">
        <v>7</v>
      </c>
      <c r="F428" s="278">
        <v>40200</v>
      </c>
      <c r="G428" s="278">
        <v>40200</v>
      </c>
      <c r="H428" s="171"/>
      <c r="I428" s="88">
        <f t="shared" si="32"/>
        <v>40200</v>
      </c>
      <c r="J428" s="163">
        <f t="shared" si="33"/>
        <v>0</v>
      </c>
      <c r="K428" s="155">
        <f t="shared" si="34"/>
        <v>1</v>
      </c>
      <c r="L428" s="155">
        <f>IF(J428=1,SUM($J$6:J428),0)</f>
        <v>0</v>
      </c>
      <c r="M428" s="155">
        <f>IF(K428=1,SUM($K$6:K428),0)</f>
        <v>201227293.79893059</v>
      </c>
      <c r="N428" s="165">
        <f t="shared" si="35"/>
        <v>201227293.79893059</v>
      </c>
      <c r="O428" s="155">
        <f t="shared" si="36"/>
        <v>0</v>
      </c>
      <c r="P428" s="155">
        <f>IF(O428=1,SUM($O$6:O428),0)</f>
        <v>0</v>
      </c>
    </row>
    <row r="429" spans="1:17" ht="15" customHeight="1">
      <c r="A429" s="15"/>
      <c r="B429" s="174">
        <v>67</v>
      </c>
      <c r="C429" s="109" t="s">
        <v>198</v>
      </c>
      <c r="D429" s="276" t="s">
        <v>45</v>
      </c>
      <c r="E429" s="277" t="s">
        <v>7</v>
      </c>
      <c r="F429" s="278">
        <v>46800</v>
      </c>
      <c r="G429" s="278">
        <v>46800</v>
      </c>
      <c r="H429" s="171"/>
      <c r="I429" s="88">
        <f t="shared" si="32"/>
        <v>46800</v>
      </c>
      <c r="J429" s="163">
        <f t="shared" si="33"/>
        <v>0</v>
      </c>
      <c r="K429" s="155">
        <f t="shared" si="34"/>
        <v>1</v>
      </c>
      <c r="L429" s="155">
        <f>IF(J429=1,SUM($J$6:J429),0)</f>
        <v>0</v>
      </c>
      <c r="M429" s="155">
        <f>IF(K429=1,SUM($K$6:K429),0)</f>
        <v>201227294.79893059</v>
      </c>
      <c r="N429" s="165">
        <f t="shared" si="35"/>
        <v>201227294.79893059</v>
      </c>
      <c r="O429" s="155">
        <f t="shared" si="36"/>
        <v>0</v>
      </c>
      <c r="P429" s="155">
        <f>IF(O429=1,SUM($O$6:O429),0)</f>
        <v>0</v>
      </c>
    </row>
    <row r="430" spans="1:17" ht="15" customHeight="1">
      <c r="A430" s="15"/>
      <c r="B430" s="174">
        <v>68</v>
      </c>
      <c r="C430" s="109" t="s">
        <v>33</v>
      </c>
      <c r="D430" s="276" t="s">
        <v>45</v>
      </c>
      <c r="E430" s="277" t="s">
        <v>8</v>
      </c>
      <c r="F430" s="278">
        <v>9500</v>
      </c>
      <c r="G430" s="278">
        <v>9500</v>
      </c>
      <c r="H430" s="171"/>
      <c r="I430" s="88">
        <f t="shared" si="32"/>
        <v>9500</v>
      </c>
      <c r="J430" s="163">
        <f t="shared" si="33"/>
        <v>0</v>
      </c>
      <c r="K430" s="155">
        <f t="shared" si="34"/>
        <v>1</v>
      </c>
      <c r="L430" s="155">
        <f>IF(J430=1,SUM($J$6:J430),0)</f>
        <v>0</v>
      </c>
      <c r="M430" s="155">
        <f>IF(K430=1,SUM($K$6:K430),0)</f>
        <v>201227295.79893059</v>
      </c>
      <c r="N430" s="165">
        <f t="shared" si="35"/>
        <v>201227295.79893059</v>
      </c>
      <c r="O430" s="155">
        <f t="shared" si="36"/>
        <v>0</v>
      </c>
      <c r="P430" s="155">
        <f>IF(O430=1,SUM($O$6:O430),0)</f>
        <v>0</v>
      </c>
    </row>
    <row r="431" spans="1:17" ht="15" customHeight="1">
      <c r="A431" s="15"/>
      <c r="B431" s="174">
        <v>69</v>
      </c>
      <c r="C431" s="109" t="s">
        <v>29</v>
      </c>
      <c r="D431" s="276" t="s">
        <v>45</v>
      </c>
      <c r="E431" s="277" t="s">
        <v>8</v>
      </c>
      <c r="F431" s="278">
        <v>184500</v>
      </c>
      <c r="G431" s="278">
        <v>185200</v>
      </c>
      <c r="H431" s="171"/>
      <c r="I431" s="88">
        <f t="shared" si="32"/>
        <v>185200</v>
      </c>
      <c r="J431" s="163">
        <f t="shared" si="33"/>
        <v>0</v>
      </c>
      <c r="K431" s="155">
        <f t="shared" si="34"/>
        <v>1</v>
      </c>
      <c r="L431" s="155">
        <f>IF(J431=1,SUM($J$6:J431),0)</f>
        <v>0</v>
      </c>
      <c r="M431" s="155">
        <f>IF(K431=1,SUM($K$6:K431),0)</f>
        <v>201227296.79893059</v>
      </c>
      <c r="N431" s="165">
        <f t="shared" si="35"/>
        <v>201227296.79893059</v>
      </c>
      <c r="O431" s="155">
        <f t="shared" si="36"/>
        <v>0</v>
      </c>
      <c r="P431" s="155">
        <f>IF(O431=1,SUM($O$6:O431),0)</f>
        <v>0</v>
      </c>
    </row>
    <row r="432" spans="1:17" ht="15" customHeight="1">
      <c r="A432" s="15"/>
      <c r="B432" s="174">
        <v>70</v>
      </c>
      <c r="C432" s="109" t="s">
        <v>199</v>
      </c>
      <c r="D432" s="276" t="s">
        <v>45</v>
      </c>
      <c r="E432" s="277" t="s">
        <v>8</v>
      </c>
      <c r="F432" s="278">
        <v>175000</v>
      </c>
      <c r="G432" s="278">
        <v>175000</v>
      </c>
      <c r="H432" s="171"/>
      <c r="I432" s="88">
        <f t="shared" si="32"/>
        <v>175000</v>
      </c>
      <c r="J432" s="163">
        <f t="shared" si="33"/>
        <v>0</v>
      </c>
      <c r="K432" s="155">
        <f t="shared" si="34"/>
        <v>1</v>
      </c>
      <c r="L432" s="155">
        <f>IF(J432=1,SUM($J$6:J432),0)</f>
        <v>0</v>
      </c>
      <c r="M432" s="155">
        <f>IF(K432=1,SUM($K$6:K432),0)</f>
        <v>201227297.79893059</v>
      </c>
      <c r="N432" s="165">
        <f t="shared" si="35"/>
        <v>201227297.79893059</v>
      </c>
      <c r="O432" s="155">
        <f t="shared" si="36"/>
        <v>0</v>
      </c>
      <c r="P432" s="155">
        <f>IF(O432=1,SUM($O$6:O432),0)</f>
        <v>0</v>
      </c>
    </row>
    <row r="433" spans="1:16" ht="15" customHeight="1">
      <c r="A433" s="15"/>
      <c r="B433" s="174">
        <v>71</v>
      </c>
      <c r="C433" s="109" t="s">
        <v>32</v>
      </c>
      <c r="D433" s="276" t="s">
        <v>45</v>
      </c>
      <c r="E433" s="277" t="s">
        <v>7</v>
      </c>
      <c r="F433" s="278">
        <v>30000</v>
      </c>
      <c r="G433" s="278">
        <v>30000</v>
      </c>
      <c r="H433" s="171"/>
      <c r="I433" s="88">
        <f t="shared" si="32"/>
        <v>30000</v>
      </c>
      <c r="J433" s="163">
        <f t="shared" si="33"/>
        <v>0</v>
      </c>
      <c r="K433" s="155">
        <f t="shared" si="34"/>
        <v>1</v>
      </c>
      <c r="L433" s="155">
        <f>IF(J433=1,SUM($J$6:J433),0)</f>
        <v>0</v>
      </c>
      <c r="M433" s="155">
        <f>IF(K433=1,SUM($K$6:K433),0)</f>
        <v>201227298.79893059</v>
      </c>
      <c r="N433" s="165">
        <f t="shared" si="35"/>
        <v>201227298.79893059</v>
      </c>
      <c r="O433" s="155">
        <f t="shared" si="36"/>
        <v>0</v>
      </c>
      <c r="P433" s="155">
        <f>IF(O433=1,SUM($O$6:O433),0)</f>
        <v>0</v>
      </c>
    </row>
    <row r="434" spans="1:16" ht="15" customHeight="1">
      <c r="A434" s="15"/>
      <c r="B434" s="174">
        <v>72</v>
      </c>
      <c r="C434" s="109" t="s">
        <v>200</v>
      </c>
      <c r="D434" s="276" t="s">
        <v>45</v>
      </c>
      <c r="E434" s="277" t="s">
        <v>7</v>
      </c>
      <c r="F434" s="278">
        <v>49500</v>
      </c>
      <c r="G434" s="278">
        <v>49500</v>
      </c>
      <c r="H434" s="171"/>
      <c r="I434" s="88">
        <f t="shared" si="32"/>
        <v>49500</v>
      </c>
      <c r="J434" s="163">
        <f t="shared" si="33"/>
        <v>0</v>
      </c>
      <c r="K434" s="155">
        <f t="shared" si="34"/>
        <v>1</v>
      </c>
      <c r="L434" s="155">
        <f>IF(J434=1,SUM($J$6:J434),0)</f>
        <v>0</v>
      </c>
      <c r="M434" s="155">
        <f>IF(K434=1,SUM($K$6:K434),0)</f>
        <v>201227299.79893059</v>
      </c>
      <c r="N434" s="165">
        <f t="shared" si="35"/>
        <v>201227299.79893059</v>
      </c>
      <c r="O434" s="155">
        <f t="shared" si="36"/>
        <v>0</v>
      </c>
      <c r="P434" s="155">
        <f>IF(O434=1,SUM($O$6:O434),0)</f>
        <v>0</v>
      </c>
    </row>
    <row r="435" spans="1:16" ht="15" customHeight="1">
      <c r="A435" s="15"/>
      <c r="B435" s="174">
        <v>73</v>
      </c>
      <c r="C435" s="109" t="s">
        <v>201</v>
      </c>
      <c r="D435" s="276" t="s">
        <v>45</v>
      </c>
      <c r="E435" s="277" t="s">
        <v>7</v>
      </c>
      <c r="F435" s="278">
        <v>120000</v>
      </c>
      <c r="G435" s="278">
        <v>120000</v>
      </c>
      <c r="H435" s="171"/>
      <c r="I435" s="88">
        <f t="shared" si="32"/>
        <v>120000</v>
      </c>
      <c r="J435" s="163">
        <f t="shared" si="33"/>
        <v>0</v>
      </c>
      <c r="K435" s="155">
        <f t="shared" si="34"/>
        <v>1</v>
      </c>
      <c r="L435" s="155">
        <f>IF(J435=1,SUM($J$6:J435),0)</f>
        <v>0</v>
      </c>
      <c r="M435" s="155">
        <f>IF(K435=1,SUM($K$6:K435),0)</f>
        <v>201227300.79893059</v>
      </c>
      <c r="N435" s="165">
        <f t="shared" si="35"/>
        <v>201227300.79893059</v>
      </c>
      <c r="O435" s="155">
        <f t="shared" si="36"/>
        <v>0</v>
      </c>
      <c r="P435" s="155">
        <f>IF(O435=1,SUM($O$6:O435),0)</f>
        <v>0</v>
      </c>
    </row>
    <row r="436" spans="1:16" ht="15" customHeight="1">
      <c r="A436" s="15"/>
      <c r="B436" s="174">
        <v>74</v>
      </c>
      <c r="C436" s="109" t="s">
        <v>31</v>
      </c>
      <c r="D436" s="276" t="s">
        <v>45</v>
      </c>
      <c r="E436" s="277" t="s">
        <v>8</v>
      </c>
      <c r="F436" s="278">
        <v>4880</v>
      </c>
      <c r="G436" s="278">
        <v>4880</v>
      </c>
      <c r="H436" s="171"/>
      <c r="I436" s="88">
        <f t="shared" si="32"/>
        <v>4880</v>
      </c>
      <c r="J436" s="163">
        <f t="shared" si="33"/>
        <v>0</v>
      </c>
      <c r="K436" s="155">
        <f t="shared" si="34"/>
        <v>1</v>
      </c>
      <c r="L436" s="155">
        <f>IF(J436=1,SUM($J$6:J436),0)</f>
        <v>0</v>
      </c>
      <c r="M436" s="155">
        <f>IF(K436=1,SUM($K$6:K436),0)</f>
        <v>201227301.79893059</v>
      </c>
      <c r="N436" s="165">
        <f t="shared" si="35"/>
        <v>201227301.79893059</v>
      </c>
      <c r="O436" s="155">
        <f t="shared" si="36"/>
        <v>0</v>
      </c>
      <c r="P436" s="155">
        <f>IF(O436=1,SUM($O$6:O436),0)</f>
        <v>0</v>
      </c>
    </row>
    <row r="437" spans="1:16" ht="15" customHeight="1">
      <c r="A437" s="15"/>
      <c r="B437" s="174">
        <v>75</v>
      </c>
      <c r="C437" s="109" t="s">
        <v>202</v>
      </c>
      <c r="D437" s="276" t="s">
        <v>45</v>
      </c>
      <c r="E437" s="277" t="s">
        <v>8</v>
      </c>
      <c r="F437" s="278">
        <v>1308700</v>
      </c>
      <c r="G437" s="278">
        <v>1308700</v>
      </c>
      <c r="H437" s="171"/>
      <c r="I437" s="88">
        <f t="shared" si="32"/>
        <v>1308700</v>
      </c>
      <c r="J437" s="163">
        <f t="shared" si="33"/>
        <v>0</v>
      </c>
      <c r="K437" s="155">
        <f t="shared" si="34"/>
        <v>1</v>
      </c>
      <c r="L437" s="155">
        <f>IF(J437=1,SUM($J$6:J437),0)</f>
        <v>0</v>
      </c>
      <c r="M437" s="155">
        <f>IF(K437=1,SUM($K$6:K437),0)</f>
        <v>201227302.79893059</v>
      </c>
      <c r="N437" s="165">
        <f t="shared" si="35"/>
        <v>201227302.79893059</v>
      </c>
      <c r="O437" s="155">
        <f t="shared" si="36"/>
        <v>0</v>
      </c>
      <c r="P437" s="155">
        <f>IF(O437=1,SUM($O$6:O437),0)</f>
        <v>0</v>
      </c>
    </row>
    <row r="438" spans="1:16" ht="15" customHeight="1">
      <c r="A438" s="15"/>
      <c r="B438" s="174">
        <v>76</v>
      </c>
      <c r="C438" s="109" t="s">
        <v>203</v>
      </c>
      <c r="D438" s="276" t="s">
        <v>45</v>
      </c>
      <c r="E438" s="277" t="s">
        <v>8</v>
      </c>
      <c r="F438" s="278">
        <v>12500</v>
      </c>
      <c r="G438" s="278">
        <v>12500</v>
      </c>
      <c r="H438" s="171"/>
      <c r="I438" s="88">
        <f t="shared" si="32"/>
        <v>12500</v>
      </c>
      <c r="J438" s="163">
        <f t="shared" si="33"/>
        <v>0</v>
      </c>
      <c r="K438" s="155">
        <f t="shared" si="34"/>
        <v>1</v>
      </c>
      <c r="L438" s="155">
        <f>IF(J438=1,SUM($J$6:J438),0)</f>
        <v>0</v>
      </c>
      <c r="M438" s="155">
        <f>IF(K438=1,SUM($K$6:K438),0)</f>
        <v>201227303.79893059</v>
      </c>
      <c r="N438" s="165">
        <f t="shared" si="35"/>
        <v>201227303.79893059</v>
      </c>
      <c r="O438" s="155">
        <f t="shared" si="36"/>
        <v>0</v>
      </c>
      <c r="P438" s="155">
        <f>IF(O438=1,SUM($O$6:O438),0)</f>
        <v>0</v>
      </c>
    </row>
    <row r="439" spans="1:16" ht="15" customHeight="1">
      <c r="A439" s="15"/>
      <c r="B439" s="174">
        <v>77</v>
      </c>
      <c r="C439" s="109" t="s">
        <v>204</v>
      </c>
      <c r="D439" s="276" t="s">
        <v>45</v>
      </c>
      <c r="E439" s="277" t="s">
        <v>7</v>
      </c>
      <c r="F439" s="278">
        <v>9700</v>
      </c>
      <c r="G439" s="278">
        <v>9700</v>
      </c>
      <c r="H439" s="171"/>
      <c r="I439" s="88">
        <f t="shared" si="32"/>
        <v>9700</v>
      </c>
      <c r="J439" s="163">
        <f t="shared" si="33"/>
        <v>0</v>
      </c>
      <c r="K439" s="155">
        <f t="shared" si="34"/>
        <v>1</v>
      </c>
      <c r="L439" s="155">
        <f>IF(J439=1,SUM($J$6:J439),0)</f>
        <v>0</v>
      </c>
      <c r="M439" s="155">
        <f>IF(K439=1,SUM($K$6:K439),0)</f>
        <v>201227304.79893059</v>
      </c>
      <c r="N439" s="165">
        <f t="shared" si="35"/>
        <v>201227304.79893059</v>
      </c>
      <c r="O439" s="155">
        <f t="shared" si="36"/>
        <v>0</v>
      </c>
      <c r="P439" s="155">
        <f>IF(O439=1,SUM($O$6:O439),0)</f>
        <v>0</v>
      </c>
    </row>
    <row r="440" spans="1:16" ht="15" customHeight="1">
      <c r="A440" s="15"/>
      <c r="B440" s="174">
        <v>78</v>
      </c>
      <c r="C440" s="109" t="s">
        <v>205</v>
      </c>
      <c r="D440" s="276" t="s">
        <v>45</v>
      </c>
      <c r="E440" s="277" t="s">
        <v>7</v>
      </c>
      <c r="F440" s="278">
        <v>24300</v>
      </c>
      <c r="G440" s="278">
        <v>24300</v>
      </c>
      <c r="H440" s="171"/>
      <c r="I440" s="88">
        <f t="shared" si="32"/>
        <v>24300</v>
      </c>
      <c r="J440" s="163">
        <f t="shared" si="33"/>
        <v>0</v>
      </c>
      <c r="K440" s="155">
        <f t="shared" si="34"/>
        <v>1</v>
      </c>
      <c r="L440" s="155">
        <f>IF(J440=1,SUM($J$6:J440),0)</f>
        <v>0</v>
      </c>
      <c r="M440" s="155">
        <f>IF(K440=1,SUM($K$6:K440),0)</f>
        <v>201227305.79893059</v>
      </c>
      <c r="N440" s="165">
        <f t="shared" si="35"/>
        <v>201227305.79893059</v>
      </c>
      <c r="O440" s="155">
        <f t="shared" si="36"/>
        <v>0</v>
      </c>
      <c r="P440" s="155">
        <f>IF(O440=1,SUM($O$6:O440),0)</f>
        <v>0</v>
      </c>
    </row>
    <row r="441" spans="1:16" ht="15" customHeight="1">
      <c r="A441" s="15"/>
      <c r="B441" s="174">
        <v>79</v>
      </c>
      <c r="C441" s="109" t="s">
        <v>206</v>
      </c>
      <c r="D441" s="276" t="s">
        <v>45</v>
      </c>
      <c r="E441" s="277" t="s">
        <v>7</v>
      </c>
      <c r="F441" s="278">
        <v>39204</v>
      </c>
      <c r="G441" s="278">
        <v>39204</v>
      </c>
      <c r="H441" s="171"/>
      <c r="I441" s="88">
        <f t="shared" si="32"/>
        <v>39204</v>
      </c>
      <c r="J441" s="163">
        <f t="shared" si="33"/>
        <v>0</v>
      </c>
      <c r="K441" s="155">
        <f t="shared" si="34"/>
        <v>1</v>
      </c>
      <c r="L441" s="155">
        <f>IF(J441=1,SUM($J$6:J441),0)</f>
        <v>0</v>
      </c>
      <c r="M441" s="155">
        <f>IF(K441=1,SUM($K$6:K441),0)</f>
        <v>201227306.79893059</v>
      </c>
      <c r="N441" s="165">
        <f t="shared" si="35"/>
        <v>201227306.79893059</v>
      </c>
      <c r="O441" s="155">
        <f t="shared" si="36"/>
        <v>0</v>
      </c>
      <c r="P441" s="155">
        <f>IF(O441=1,SUM($O$6:O441),0)</f>
        <v>0</v>
      </c>
    </row>
    <row r="442" spans="1:16" ht="15" customHeight="1">
      <c r="A442" s="15"/>
      <c r="B442" s="174"/>
      <c r="C442" s="109" t="s">
        <v>1467</v>
      </c>
      <c r="D442" s="276" t="s">
        <v>45</v>
      </c>
      <c r="E442" s="277" t="s">
        <v>7</v>
      </c>
      <c r="F442" s="278">
        <v>491900</v>
      </c>
      <c r="G442" s="278">
        <v>547900</v>
      </c>
      <c r="H442" s="171"/>
      <c r="I442" s="88">
        <f t="shared" si="32"/>
        <v>547900</v>
      </c>
      <c r="J442" s="163">
        <f t="shared" si="33"/>
        <v>0</v>
      </c>
      <c r="K442" s="155">
        <f t="shared" si="34"/>
        <v>1</v>
      </c>
      <c r="L442" s="155">
        <f>IF(J442=1,SUM($J$6:J442),0)</f>
        <v>0</v>
      </c>
      <c r="M442" s="155">
        <f>IF(K442=1,SUM($K$6:K442),0)</f>
        <v>201227307.79893059</v>
      </c>
      <c r="N442" s="165">
        <f t="shared" si="35"/>
        <v>201227307.79893059</v>
      </c>
      <c r="O442" s="155">
        <f t="shared" si="36"/>
        <v>0</v>
      </c>
      <c r="P442" s="155">
        <f>IF(O442=1,SUM($O$6:O442),0)</f>
        <v>0</v>
      </c>
    </row>
    <row r="443" spans="1:16" ht="15" customHeight="1">
      <c r="A443" s="15"/>
      <c r="B443" s="174">
        <v>80</v>
      </c>
      <c r="C443" s="109" t="s">
        <v>207</v>
      </c>
      <c r="D443" s="276" t="s">
        <v>45</v>
      </c>
      <c r="E443" s="277" t="s">
        <v>8</v>
      </c>
      <c r="F443" s="278">
        <v>78069</v>
      </c>
      <c r="G443" s="278">
        <v>87000</v>
      </c>
      <c r="H443" s="171"/>
      <c r="I443" s="88">
        <f t="shared" si="32"/>
        <v>87000</v>
      </c>
      <c r="J443" s="163">
        <f t="shared" si="33"/>
        <v>0</v>
      </c>
      <c r="K443" s="155">
        <f t="shared" si="34"/>
        <v>1</v>
      </c>
      <c r="L443" s="155">
        <f>IF(J443=1,SUM($J$6:J443),0)</f>
        <v>0</v>
      </c>
      <c r="M443" s="155">
        <f>IF(K443=1,SUM($K$6:K443),0)</f>
        <v>201227308.79893059</v>
      </c>
      <c r="N443" s="165">
        <f t="shared" si="35"/>
        <v>201227308.79893059</v>
      </c>
      <c r="O443" s="155">
        <f t="shared" si="36"/>
        <v>0</v>
      </c>
      <c r="P443" s="155">
        <f>IF(O443=1,SUM($O$6:O443),0)</f>
        <v>0</v>
      </c>
    </row>
    <row r="444" spans="1:16" ht="15" customHeight="1">
      <c r="A444" s="15"/>
      <c r="B444" s="174">
        <v>81</v>
      </c>
      <c r="C444" s="109" t="s">
        <v>208</v>
      </c>
      <c r="D444" s="276" t="s">
        <v>45</v>
      </c>
      <c r="E444" s="277" t="s">
        <v>8</v>
      </c>
      <c r="F444" s="278">
        <v>155631</v>
      </c>
      <c r="G444" s="278">
        <v>173400</v>
      </c>
      <c r="H444" s="171"/>
      <c r="I444" s="88">
        <f t="shared" si="32"/>
        <v>173400</v>
      </c>
      <c r="J444" s="163">
        <f t="shared" si="33"/>
        <v>0</v>
      </c>
      <c r="K444" s="155">
        <f t="shared" si="34"/>
        <v>1</v>
      </c>
      <c r="L444" s="155">
        <f>IF(J444=1,SUM($J$6:J444),0)</f>
        <v>0</v>
      </c>
      <c r="M444" s="155">
        <f>IF(K444=1,SUM($K$6:K444),0)</f>
        <v>201227309.79893059</v>
      </c>
      <c r="N444" s="165">
        <f t="shared" si="35"/>
        <v>201227309.79893059</v>
      </c>
      <c r="O444" s="155">
        <f t="shared" si="36"/>
        <v>0</v>
      </c>
      <c r="P444" s="155">
        <f>IF(O444=1,SUM($O$6:O444),0)</f>
        <v>0</v>
      </c>
    </row>
    <row r="445" spans="1:16" ht="15" customHeight="1">
      <c r="A445" s="15"/>
      <c r="B445" s="174">
        <v>82</v>
      </c>
      <c r="C445" s="472" t="s">
        <v>598</v>
      </c>
      <c r="D445" s="276" t="s">
        <v>45</v>
      </c>
      <c r="E445" s="277" t="s">
        <v>8</v>
      </c>
      <c r="F445" s="278">
        <v>3965</v>
      </c>
      <c r="G445" s="278">
        <v>3965</v>
      </c>
      <c r="H445" s="171"/>
      <c r="I445" s="88">
        <f t="shared" si="32"/>
        <v>3965</v>
      </c>
      <c r="J445" s="163">
        <f t="shared" si="33"/>
        <v>0</v>
      </c>
      <c r="K445" s="155">
        <f t="shared" si="34"/>
        <v>1</v>
      </c>
      <c r="L445" s="155">
        <f>IF(J445=1,SUM($J$6:J445),0)</f>
        <v>0</v>
      </c>
      <c r="M445" s="155">
        <f>IF(K445=1,SUM($K$6:K445),0)</f>
        <v>201227310.79893059</v>
      </c>
      <c r="N445" s="165">
        <f t="shared" si="35"/>
        <v>201227310.79893059</v>
      </c>
      <c r="O445" s="155">
        <f t="shared" si="36"/>
        <v>0</v>
      </c>
      <c r="P445" s="155">
        <f>IF(O445=1,SUM($O$6:O445),0)</f>
        <v>0</v>
      </c>
    </row>
    <row r="446" spans="1:16" ht="15" customHeight="1">
      <c r="A446" s="15"/>
      <c r="B446" s="174">
        <v>83</v>
      </c>
      <c r="C446" s="109" t="s">
        <v>209</v>
      </c>
      <c r="D446" s="276" t="s">
        <v>45</v>
      </c>
      <c r="E446" s="277" t="s">
        <v>8</v>
      </c>
      <c r="F446" s="278">
        <v>31800</v>
      </c>
      <c r="G446" s="278">
        <v>31800</v>
      </c>
      <c r="H446" s="171"/>
      <c r="I446" s="88">
        <f t="shared" si="32"/>
        <v>31800</v>
      </c>
      <c r="J446" s="163">
        <f t="shared" si="33"/>
        <v>0</v>
      </c>
      <c r="K446" s="155">
        <f t="shared" si="34"/>
        <v>1</v>
      </c>
      <c r="L446" s="155">
        <f>IF(J446=1,SUM($J$6:J446),0)</f>
        <v>0</v>
      </c>
      <c r="M446" s="155">
        <f>IF(K446=1,SUM($K$6:K446),0)</f>
        <v>201227311.79893059</v>
      </c>
      <c r="N446" s="165">
        <f t="shared" si="35"/>
        <v>201227311.79893059</v>
      </c>
      <c r="O446" s="155">
        <f t="shared" si="36"/>
        <v>0</v>
      </c>
      <c r="P446" s="155">
        <f>IF(O446=1,SUM($O$6:O446),0)</f>
        <v>0</v>
      </c>
    </row>
    <row r="447" spans="1:16" ht="15" customHeight="1">
      <c r="A447" s="15"/>
      <c r="B447" s="174">
        <v>84</v>
      </c>
      <c r="C447" s="109" t="s">
        <v>210</v>
      </c>
      <c r="D447" s="276" t="s">
        <v>45</v>
      </c>
      <c r="E447" s="277" t="s">
        <v>8</v>
      </c>
      <c r="F447" s="278">
        <v>33800</v>
      </c>
      <c r="G447" s="278">
        <v>33800</v>
      </c>
      <c r="H447" s="171"/>
      <c r="I447" s="88">
        <f t="shared" si="32"/>
        <v>33800</v>
      </c>
      <c r="J447" s="163">
        <f t="shared" si="33"/>
        <v>0</v>
      </c>
      <c r="K447" s="155">
        <f t="shared" si="34"/>
        <v>1</v>
      </c>
      <c r="L447" s="155">
        <f>IF(J447=1,SUM($J$6:J447),0)</f>
        <v>0</v>
      </c>
      <c r="M447" s="155">
        <f>IF(K447=1,SUM($K$6:K447),0)</f>
        <v>201227312.79893059</v>
      </c>
      <c r="N447" s="165">
        <f t="shared" si="35"/>
        <v>201227312.79893059</v>
      </c>
      <c r="O447" s="155">
        <f t="shared" si="36"/>
        <v>0</v>
      </c>
      <c r="P447" s="155">
        <f>IF(O447=1,SUM($O$6:O447),0)</f>
        <v>0</v>
      </c>
    </row>
    <row r="448" spans="1:16" ht="15" customHeight="1">
      <c r="A448" s="15"/>
      <c r="B448" s="174">
        <v>85</v>
      </c>
      <c r="C448" s="109" t="s">
        <v>211</v>
      </c>
      <c r="D448" s="276" t="s">
        <v>45</v>
      </c>
      <c r="E448" s="277" t="s">
        <v>8</v>
      </c>
      <c r="F448" s="278">
        <v>38500</v>
      </c>
      <c r="G448" s="278">
        <v>38600</v>
      </c>
      <c r="H448" s="171"/>
      <c r="I448" s="88">
        <f t="shared" si="32"/>
        <v>38600</v>
      </c>
      <c r="J448" s="163">
        <f t="shared" si="33"/>
        <v>0</v>
      </c>
      <c r="K448" s="155">
        <f t="shared" si="34"/>
        <v>1</v>
      </c>
      <c r="L448" s="155">
        <f>IF(J448=1,SUM($J$6:J448),0)</f>
        <v>0</v>
      </c>
      <c r="M448" s="155">
        <f>IF(K448=1,SUM($K$6:K448),0)</f>
        <v>201227313.79893059</v>
      </c>
      <c r="N448" s="165">
        <f t="shared" si="35"/>
        <v>201227313.79893059</v>
      </c>
      <c r="O448" s="155">
        <f t="shared" si="36"/>
        <v>0</v>
      </c>
      <c r="P448" s="155">
        <f>IF(O448=1,SUM($O$6:O448),0)</f>
        <v>0</v>
      </c>
    </row>
    <row r="449" spans="1:16" ht="15" customHeight="1">
      <c r="A449" s="15"/>
      <c r="B449" s="174">
        <v>86</v>
      </c>
      <c r="C449" s="109" t="s">
        <v>212</v>
      </c>
      <c r="D449" s="276" t="s">
        <v>45</v>
      </c>
      <c r="E449" s="277" t="s">
        <v>8</v>
      </c>
      <c r="F449" s="278">
        <v>76000</v>
      </c>
      <c r="G449" s="278">
        <v>76300</v>
      </c>
      <c r="H449" s="171"/>
      <c r="I449" s="88">
        <f t="shared" si="32"/>
        <v>76300</v>
      </c>
      <c r="J449" s="163">
        <f t="shared" si="33"/>
        <v>0</v>
      </c>
      <c r="K449" s="155">
        <f t="shared" si="34"/>
        <v>1</v>
      </c>
      <c r="L449" s="155">
        <f>IF(J449=1,SUM($J$6:J449),0)</f>
        <v>0</v>
      </c>
      <c r="M449" s="155">
        <f>IF(K449=1,SUM($K$6:K449),0)</f>
        <v>201227314.79893059</v>
      </c>
      <c r="N449" s="165">
        <f t="shared" si="35"/>
        <v>201227314.79893059</v>
      </c>
      <c r="O449" s="155">
        <f t="shared" si="36"/>
        <v>0</v>
      </c>
      <c r="P449" s="155">
        <f>IF(O449=1,SUM($O$6:O449),0)</f>
        <v>0</v>
      </c>
    </row>
    <row r="450" spans="1:16" ht="15" customHeight="1">
      <c r="A450" s="15"/>
      <c r="B450" s="174">
        <v>87</v>
      </c>
      <c r="C450" s="109" t="s">
        <v>213</v>
      </c>
      <c r="D450" s="276" t="s">
        <v>45</v>
      </c>
      <c r="E450" s="277" t="s">
        <v>8</v>
      </c>
      <c r="F450" s="278">
        <v>97000</v>
      </c>
      <c r="G450" s="278">
        <v>97400</v>
      </c>
      <c r="H450" s="171"/>
      <c r="I450" s="88">
        <f t="shared" si="32"/>
        <v>97400</v>
      </c>
      <c r="J450" s="163">
        <f t="shared" si="33"/>
        <v>0</v>
      </c>
      <c r="K450" s="155">
        <f t="shared" si="34"/>
        <v>1</v>
      </c>
      <c r="L450" s="155">
        <f>IF(J450=1,SUM($J$6:J450),0)</f>
        <v>0</v>
      </c>
      <c r="M450" s="155">
        <f>IF(K450=1,SUM($K$6:K450),0)</f>
        <v>201227315.79893059</v>
      </c>
      <c r="N450" s="165">
        <f t="shared" si="35"/>
        <v>201227315.79893059</v>
      </c>
      <c r="O450" s="155">
        <f t="shared" si="36"/>
        <v>0</v>
      </c>
      <c r="P450" s="155">
        <f>IF(O450=1,SUM($O$6:O450),0)</f>
        <v>0</v>
      </c>
    </row>
    <row r="451" spans="1:16" ht="15" customHeight="1">
      <c r="A451" s="15"/>
      <c r="B451" s="174">
        <v>88</v>
      </c>
      <c r="C451" s="109" t="s">
        <v>1018</v>
      </c>
      <c r="D451" s="276" t="s">
        <v>45</v>
      </c>
      <c r="E451" s="277" t="s">
        <v>7</v>
      </c>
      <c r="F451" s="278">
        <v>4520</v>
      </c>
      <c r="G451" s="278">
        <v>4520</v>
      </c>
      <c r="H451" s="171"/>
      <c r="I451" s="88">
        <f t="shared" ref="I451:I514" si="37">IF($I$5=$G$4,G451,(IF($I$5=$F$4,F451,0)))</f>
        <v>4520</v>
      </c>
      <c r="J451" s="163">
        <f t="shared" si="33"/>
        <v>0</v>
      </c>
      <c r="K451" s="155">
        <f t="shared" si="34"/>
        <v>1</v>
      </c>
      <c r="L451" s="155">
        <f>IF(J451=1,SUM($J$6:J451),0)</f>
        <v>0</v>
      </c>
      <c r="M451" s="155">
        <f>IF(K451=1,SUM($K$6:K451),0)</f>
        <v>201227316.79893059</v>
      </c>
      <c r="N451" s="165">
        <f t="shared" si="35"/>
        <v>201227316.79893059</v>
      </c>
      <c r="O451" s="155">
        <f t="shared" si="36"/>
        <v>0</v>
      </c>
      <c r="P451" s="155">
        <f>IF(O451=1,SUM($O$6:O451),0)</f>
        <v>0</v>
      </c>
    </row>
    <row r="452" spans="1:16" ht="15" customHeight="1">
      <c r="A452" s="15"/>
      <c r="B452" s="174">
        <v>89</v>
      </c>
      <c r="C452" s="109" t="s">
        <v>1019</v>
      </c>
      <c r="D452" s="276" t="s">
        <v>45</v>
      </c>
      <c r="E452" s="277" t="s">
        <v>8</v>
      </c>
      <c r="F452" s="278">
        <v>7290</v>
      </c>
      <c r="G452" s="278">
        <v>7290</v>
      </c>
      <c r="H452" s="171"/>
      <c r="I452" s="88">
        <f t="shared" si="37"/>
        <v>7290</v>
      </c>
      <c r="J452" s="163">
        <f t="shared" si="33"/>
        <v>0</v>
      </c>
      <c r="K452" s="155">
        <f t="shared" si="34"/>
        <v>1</v>
      </c>
      <c r="L452" s="155">
        <f>IF(J452=1,SUM($J$6:J452),0)</f>
        <v>0</v>
      </c>
      <c r="M452" s="155">
        <f>IF(K452=1,SUM($K$6:K452),0)</f>
        <v>201227317.79893059</v>
      </c>
      <c r="N452" s="165">
        <f t="shared" si="35"/>
        <v>201227317.79893059</v>
      </c>
      <c r="O452" s="155">
        <f t="shared" si="36"/>
        <v>0</v>
      </c>
      <c r="P452" s="155">
        <f>IF(O452=1,SUM($O$6:O452),0)</f>
        <v>0</v>
      </c>
    </row>
    <row r="453" spans="1:16" ht="15" customHeight="1">
      <c r="A453" s="15"/>
      <c r="B453" s="174">
        <v>90</v>
      </c>
      <c r="C453" s="109" t="s">
        <v>214</v>
      </c>
      <c r="D453" s="276" t="s">
        <v>45</v>
      </c>
      <c r="E453" s="277" t="s">
        <v>8</v>
      </c>
      <c r="F453" s="278">
        <v>4500</v>
      </c>
      <c r="G453" s="278">
        <v>4500</v>
      </c>
      <c r="H453" s="171"/>
      <c r="I453" s="88">
        <f t="shared" si="37"/>
        <v>4500</v>
      </c>
      <c r="J453" s="163">
        <f t="shared" si="33"/>
        <v>0</v>
      </c>
      <c r="K453" s="155">
        <f t="shared" si="34"/>
        <v>1</v>
      </c>
      <c r="L453" s="155">
        <f>IF(J453=1,SUM($J$6:J453),0)</f>
        <v>0</v>
      </c>
      <c r="M453" s="155">
        <f>IF(K453=1,SUM($K$6:K453),0)</f>
        <v>201227318.79893059</v>
      </c>
      <c r="N453" s="165">
        <f t="shared" si="35"/>
        <v>201227318.79893059</v>
      </c>
      <c r="O453" s="155">
        <f t="shared" si="36"/>
        <v>0</v>
      </c>
      <c r="P453" s="155">
        <f>IF(O453=1,SUM($O$6:O453),0)</f>
        <v>0</v>
      </c>
    </row>
    <row r="454" spans="1:16" ht="15" customHeight="1">
      <c r="A454" s="15"/>
      <c r="B454" s="174">
        <v>91</v>
      </c>
      <c r="C454" s="109" t="s">
        <v>215</v>
      </c>
      <c r="D454" s="276" t="s">
        <v>45</v>
      </c>
      <c r="E454" s="277" t="s">
        <v>8</v>
      </c>
      <c r="F454" s="278">
        <v>106300</v>
      </c>
      <c r="G454" s="278">
        <v>106300</v>
      </c>
      <c r="H454" s="171"/>
      <c r="I454" s="88">
        <f t="shared" si="37"/>
        <v>106300</v>
      </c>
      <c r="J454" s="163">
        <f t="shared" si="33"/>
        <v>0</v>
      </c>
      <c r="K454" s="155">
        <f t="shared" si="34"/>
        <v>1</v>
      </c>
      <c r="L454" s="155">
        <f>IF(J454=1,SUM($J$6:J454),0)</f>
        <v>0</v>
      </c>
      <c r="M454" s="155">
        <f>IF(K454=1,SUM($K$6:K454),0)</f>
        <v>201227319.79893059</v>
      </c>
      <c r="N454" s="165">
        <f t="shared" si="35"/>
        <v>201227319.79893059</v>
      </c>
      <c r="O454" s="155">
        <f t="shared" si="36"/>
        <v>0</v>
      </c>
      <c r="P454" s="155">
        <f>IF(O454=1,SUM($O$6:O454),0)</f>
        <v>0</v>
      </c>
    </row>
    <row r="455" spans="1:16" ht="15" customHeight="1">
      <c r="A455" s="15"/>
      <c r="B455" s="174">
        <v>92</v>
      </c>
      <c r="C455" s="109" t="s">
        <v>216</v>
      </c>
      <c r="D455" s="276" t="s">
        <v>45</v>
      </c>
      <c r="E455" s="277" t="s">
        <v>8</v>
      </c>
      <c r="F455" s="278">
        <v>116800</v>
      </c>
      <c r="G455" s="278">
        <v>116800</v>
      </c>
      <c r="H455" s="171"/>
      <c r="I455" s="88">
        <f t="shared" si="37"/>
        <v>116800</v>
      </c>
      <c r="J455" s="163">
        <f t="shared" si="33"/>
        <v>0</v>
      </c>
      <c r="K455" s="155">
        <f t="shared" si="34"/>
        <v>1</v>
      </c>
      <c r="L455" s="155">
        <f>IF(J455=1,SUM($J$6:J455),0)</f>
        <v>0</v>
      </c>
      <c r="M455" s="155">
        <f>IF(K455=1,SUM($K$6:K455),0)</f>
        <v>201227320.79893059</v>
      </c>
      <c r="N455" s="165">
        <f t="shared" si="35"/>
        <v>201227320.79893059</v>
      </c>
      <c r="O455" s="155">
        <f t="shared" si="36"/>
        <v>0</v>
      </c>
      <c r="P455" s="155">
        <f>IF(O455=1,SUM($O$6:O455),0)</f>
        <v>0</v>
      </c>
    </row>
    <row r="456" spans="1:16" ht="15" customHeight="1">
      <c r="A456" s="15"/>
      <c r="B456" s="174">
        <v>93</v>
      </c>
      <c r="C456" s="109" t="s">
        <v>217</v>
      </c>
      <c r="D456" s="276" t="s">
        <v>45</v>
      </c>
      <c r="E456" s="277" t="s">
        <v>8</v>
      </c>
      <c r="F456" s="278">
        <v>11400</v>
      </c>
      <c r="G456" s="278">
        <v>11400</v>
      </c>
      <c r="H456" s="171"/>
      <c r="I456" s="88">
        <f t="shared" si="37"/>
        <v>11400</v>
      </c>
      <c r="J456" s="163">
        <f t="shared" si="33"/>
        <v>0</v>
      </c>
      <c r="K456" s="155">
        <f t="shared" si="34"/>
        <v>1</v>
      </c>
      <c r="L456" s="155">
        <f>IF(J456=1,SUM($J$6:J456),0)</f>
        <v>0</v>
      </c>
      <c r="M456" s="155">
        <f>IF(K456=1,SUM($K$6:K456),0)</f>
        <v>201227321.79893059</v>
      </c>
      <c r="N456" s="165">
        <f t="shared" si="35"/>
        <v>201227321.79893059</v>
      </c>
      <c r="O456" s="155">
        <f t="shared" si="36"/>
        <v>0</v>
      </c>
      <c r="P456" s="155">
        <f>IF(O456=1,SUM($O$6:O456),0)</f>
        <v>0</v>
      </c>
    </row>
    <row r="457" spans="1:16" ht="15" customHeight="1">
      <c r="A457" s="15"/>
      <c r="B457" s="174">
        <v>94</v>
      </c>
      <c r="C457" s="109" t="s">
        <v>218</v>
      </c>
      <c r="D457" s="276" t="s">
        <v>45</v>
      </c>
      <c r="E457" s="277" t="s">
        <v>8</v>
      </c>
      <c r="F457" s="278">
        <v>29600</v>
      </c>
      <c r="G457" s="278">
        <v>29600</v>
      </c>
      <c r="H457" s="171"/>
      <c r="I457" s="88">
        <f t="shared" si="37"/>
        <v>29600</v>
      </c>
      <c r="J457" s="163">
        <f t="shared" ref="J457:J520" si="38">IF(D457="MDU-KD",1,0)</f>
        <v>0</v>
      </c>
      <c r="K457" s="155">
        <f t="shared" ref="K457:K520" si="39">IF(D457="HDW",1,0)</f>
        <v>1</v>
      </c>
      <c r="L457" s="155">
        <f>IF(J457=1,SUM($J$6:J457),0)</f>
        <v>0</v>
      </c>
      <c r="M457" s="155">
        <f>IF(K457=1,SUM($K$6:K457),0)</f>
        <v>201227322.79893059</v>
      </c>
      <c r="N457" s="165">
        <f t="shared" ref="N457:N520" si="40">IF(L457=0,M457,L457)</f>
        <v>201227322.79893059</v>
      </c>
      <c r="O457" s="155">
        <f t="shared" ref="O457:O520" si="41">IF(E457=0,0,IF(LEFT(C457,11)="Tiang Beton",1,0))</f>
        <v>0</v>
      </c>
      <c r="P457" s="155">
        <f>IF(O457=1,SUM($O$6:O457),0)</f>
        <v>0</v>
      </c>
    </row>
    <row r="458" spans="1:16" ht="15" customHeight="1">
      <c r="A458" s="15"/>
      <c r="B458" s="174">
        <v>95</v>
      </c>
      <c r="C458" s="109" t="s">
        <v>599</v>
      </c>
      <c r="D458" s="276" t="s">
        <v>45</v>
      </c>
      <c r="E458" s="277" t="s">
        <v>8</v>
      </c>
      <c r="F458" s="278">
        <v>290142</v>
      </c>
      <c r="G458" s="278">
        <v>290142</v>
      </c>
      <c r="H458" s="171"/>
      <c r="I458" s="88">
        <f t="shared" si="37"/>
        <v>290142</v>
      </c>
      <c r="J458" s="163">
        <f t="shared" si="38"/>
        <v>0</v>
      </c>
      <c r="K458" s="155">
        <f t="shared" si="39"/>
        <v>1</v>
      </c>
      <c r="L458" s="155">
        <f>IF(J458=1,SUM($J$6:J458),0)</f>
        <v>0</v>
      </c>
      <c r="M458" s="155">
        <f>IF(K458=1,SUM($K$6:K458),0)</f>
        <v>201227323.79893059</v>
      </c>
      <c r="N458" s="165">
        <f t="shared" si="40"/>
        <v>201227323.79893059</v>
      </c>
      <c r="O458" s="155">
        <f t="shared" si="41"/>
        <v>0</v>
      </c>
      <c r="P458" s="155">
        <f>IF(O458=1,SUM($O$6:O458),0)</f>
        <v>0</v>
      </c>
    </row>
    <row r="459" spans="1:16" ht="15" customHeight="1">
      <c r="A459" s="15"/>
      <c r="B459" s="174">
        <v>96</v>
      </c>
      <c r="C459" s="109" t="s">
        <v>600</v>
      </c>
      <c r="D459" s="276" t="s">
        <v>45</v>
      </c>
      <c r="E459" s="277" t="s">
        <v>8</v>
      </c>
      <c r="F459" s="278">
        <v>265680</v>
      </c>
      <c r="G459" s="278">
        <v>265680</v>
      </c>
      <c r="H459" s="171"/>
      <c r="I459" s="88">
        <f t="shared" si="37"/>
        <v>265680</v>
      </c>
      <c r="J459" s="163">
        <f t="shared" si="38"/>
        <v>0</v>
      </c>
      <c r="K459" s="155">
        <f t="shared" si="39"/>
        <v>1</v>
      </c>
      <c r="L459" s="155">
        <f>IF(J459=1,SUM($J$6:J459),0)</f>
        <v>0</v>
      </c>
      <c r="M459" s="155">
        <f>IF(K459=1,SUM($K$6:K459),0)</f>
        <v>201227324.79893059</v>
      </c>
      <c r="N459" s="165">
        <f t="shared" si="40"/>
        <v>201227324.79893059</v>
      </c>
      <c r="O459" s="155">
        <f t="shared" si="41"/>
        <v>0</v>
      </c>
      <c r="P459" s="155">
        <f>IF(O459=1,SUM($O$6:O459),0)</f>
        <v>0</v>
      </c>
    </row>
    <row r="460" spans="1:16" ht="15" customHeight="1">
      <c r="A460" s="15"/>
      <c r="B460" s="174">
        <v>97</v>
      </c>
      <c r="C460" s="109" t="s">
        <v>601</v>
      </c>
      <c r="D460" s="276" t="s">
        <v>45</v>
      </c>
      <c r="E460" s="277" t="s">
        <v>8</v>
      </c>
      <c r="F460" s="278">
        <v>265680</v>
      </c>
      <c r="G460" s="278">
        <v>265680</v>
      </c>
      <c r="H460" s="171"/>
      <c r="I460" s="88">
        <f t="shared" si="37"/>
        <v>265680</v>
      </c>
      <c r="J460" s="163">
        <f t="shared" si="38"/>
        <v>0</v>
      </c>
      <c r="K460" s="155">
        <f t="shared" si="39"/>
        <v>1</v>
      </c>
      <c r="L460" s="155">
        <f>IF(J460=1,SUM($J$6:J460),0)</f>
        <v>0</v>
      </c>
      <c r="M460" s="155">
        <f>IF(K460=1,SUM($K$6:K460),0)</f>
        <v>201227325.79893059</v>
      </c>
      <c r="N460" s="165">
        <f t="shared" si="40"/>
        <v>201227325.79893059</v>
      </c>
      <c r="O460" s="155">
        <f t="shared" si="41"/>
        <v>0</v>
      </c>
      <c r="P460" s="155">
        <f>IF(O460=1,SUM($O$6:O460),0)</f>
        <v>0</v>
      </c>
    </row>
    <row r="461" spans="1:16" ht="15" customHeight="1">
      <c r="A461" s="15"/>
      <c r="B461" s="174">
        <v>98</v>
      </c>
      <c r="C461" s="109" t="s">
        <v>219</v>
      </c>
      <c r="D461" s="276" t="s">
        <v>45</v>
      </c>
      <c r="E461" s="277" t="s">
        <v>8</v>
      </c>
      <c r="F461" s="278">
        <v>20898</v>
      </c>
      <c r="G461" s="278">
        <v>20898</v>
      </c>
      <c r="H461" s="171"/>
      <c r="I461" s="88">
        <f t="shared" si="37"/>
        <v>20898</v>
      </c>
      <c r="J461" s="163">
        <f t="shared" si="38"/>
        <v>0</v>
      </c>
      <c r="K461" s="155">
        <f t="shared" si="39"/>
        <v>1</v>
      </c>
      <c r="L461" s="155">
        <f>IF(J461=1,SUM($J$6:J461),0)</f>
        <v>0</v>
      </c>
      <c r="M461" s="155">
        <f>IF(K461=1,SUM($K$6:K461),0)</f>
        <v>201227326.79893059</v>
      </c>
      <c r="N461" s="165">
        <f t="shared" si="40"/>
        <v>201227326.79893059</v>
      </c>
      <c r="O461" s="155">
        <f t="shared" si="41"/>
        <v>0</v>
      </c>
      <c r="P461" s="155">
        <f>IF(O461=1,SUM($O$6:O461),0)</f>
        <v>0</v>
      </c>
    </row>
    <row r="462" spans="1:16" ht="15" customHeight="1">
      <c r="A462" s="15"/>
      <c r="B462" s="174">
        <v>99</v>
      </c>
      <c r="C462" s="109" t="s">
        <v>220</v>
      </c>
      <c r="D462" s="276" t="s">
        <v>45</v>
      </c>
      <c r="E462" s="277" t="s">
        <v>8</v>
      </c>
      <c r="F462" s="278">
        <v>20700</v>
      </c>
      <c r="G462" s="278">
        <v>20700</v>
      </c>
      <c r="H462" s="171"/>
      <c r="I462" s="88">
        <f t="shared" si="37"/>
        <v>20700</v>
      </c>
      <c r="J462" s="163">
        <f t="shared" si="38"/>
        <v>0</v>
      </c>
      <c r="K462" s="155">
        <f t="shared" si="39"/>
        <v>1</v>
      </c>
      <c r="L462" s="155">
        <f>IF(J462=1,SUM($J$6:J462),0)</f>
        <v>0</v>
      </c>
      <c r="M462" s="155">
        <f>IF(K462=1,SUM($K$6:K462),0)</f>
        <v>201227327.79893059</v>
      </c>
      <c r="N462" s="165">
        <f t="shared" si="40"/>
        <v>201227327.79893059</v>
      </c>
      <c r="O462" s="155">
        <f t="shared" si="41"/>
        <v>0</v>
      </c>
      <c r="P462" s="155">
        <f>IF(O462=1,SUM($O$6:O462),0)</f>
        <v>0</v>
      </c>
    </row>
    <row r="463" spans="1:16" ht="15" customHeight="1">
      <c r="A463" s="15"/>
      <c r="B463" s="174">
        <v>100</v>
      </c>
      <c r="C463" s="109" t="s">
        <v>221</v>
      </c>
      <c r="D463" s="276" t="s">
        <v>45</v>
      </c>
      <c r="E463" s="277" t="s">
        <v>8</v>
      </c>
      <c r="F463" s="278">
        <v>13600</v>
      </c>
      <c r="G463" s="278">
        <v>13600</v>
      </c>
      <c r="H463" s="171"/>
      <c r="I463" s="88">
        <f t="shared" si="37"/>
        <v>13600</v>
      </c>
      <c r="J463" s="163">
        <f t="shared" si="38"/>
        <v>0</v>
      </c>
      <c r="K463" s="155">
        <f t="shared" si="39"/>
        <v>1</v>
      </c>
      <c r="L463" s="155">
        <f>IF(J463=1,SUM($J$6:J463),0)</f>
        <v>0</v>
      </c>
      <c r="M463" s="155">
        <f>IF(K463=1,SUM($K$6:K463),0)</f>
        <v>201227328.79893059</v>
      </c>
      <c r="N463" s="165">
        <f t="shared" si="40"/>
        <v>201227328.79893059</v>
      </c>
      <c r="O463" s="155">
        <f t="shared" si="41"/>
        <v>0</v>
      </c>
      <c r="P463" s="155">
        <f>IF(O463=1,SUM($O$6:O463),0)</f>
        <v>0</v>
      </c>
    </row>
    <row r="464" spans="1:16" ht="15" customHeight="1">
      <c r="A464" s="15"/>
      <c r="B464" s="174">
        <v>101</v>
      </c>
      <c r="C464" s="109" t="s">
        <v>222</v>
      </c>
      <c r="D464" s="276" t="s">
        <v>45</v>
      </c>
      <c r="E464" s="277" t="s">
        <v>8</v>
      </c>
      <c r="F464" s="278">
        <v>27900</v>
      </c>
      <c r="G464" s="278">
        <v>27900</v>
      </c>
      <c r="H464" s="171"/>
      <c r="I464" s="88">
        <f t="shared" si="37"/>
        <v>27900</v>
      </c>
      <c r="J464" s="163">
        <f t="shared" si="38"/>
        <v>0</v>
      </c>
      <c r="K464" s="155">
        <f t="shared" si="39"/>
        <v>1</v>
      </c>
      <c r="L464" s="155">
        <f>IF(J464=1,SUM($J$6:J464),0)</f>
        <v>0</v>
      </c>
      <c r="M464" s="155">
        <f>IF(K464=1,SUM($K$6:K464),0)</f>
        <v>201227329.79893059</v>
      </c>
      <c r="N464" s="165">
        <f t="shared" si="40"/>
        <v>201227329.79893059</v>
      </c>
      <c r="O464" s="155">
        <f t="shared" si="41"/>
        <v>0</v>
      </c>
      <c r="P464" s="155">
        <f>IF(O464=1,SUM($O$6:O464),0)</f>
        <v>0</v>
      </c>
    </row>
    <row r="465" spans="1:16" ht="15" customHeight="1">
      <c r="A465" s="15"/>
      <c r="B465" s="174">
        <v>102</v>
      </c>
      <c r="C465" s="109" t="s">
        <v>223</v>
      </c>
      <c r="D465" s="276" t="s">
        <v>45</v>
      </c>
      <c r="E465" s="277" t="s">
        <v>8</v>
      </c>
      <c r="F465" s="278">
        <v>27815</v>
      </c>
      <c r="G465" s="278">
        <v>27815</v>
      </c>
      <c r="H465" s="171"/>
      <c r="I465" s="88">
        <f t="shared" si="37"/>
        <v>27815</v>
      </c>
      <c r="J465" s="163">
        <f t="shared" si="38"/>
        <v>0</v>
      </c>
      <c r="K465" s="155">
        <f t="shared" si="39"/>
        <v>1</v>
      </c>
      <c r="L465" s="155">
        <f>IF(J465=1,SUM($J$6:J465),0)</f>
        <v>0</v>
      </c>
      <c r="M465" s="155">
        <f>IF(K465=1,SUM($K$6:K465),0)</f>
        <v>201227330.79893059</v>
      </c>
      <c r="N465" s="165">
        <f t="shared" si="40"/>
        <v>201227330.79893059</v>
      </c>
      <c r="O465" s="155">
        <f t="shared" si="41"/>
        <v>0</v>
      </c>
      <c r="P465" s="155">
        <f>IF(O465=1,SUM($O$6:O465),0)</f>
        <v>0</v>
      </c>
    </row>
    <row r="466" spans="1:16" ht="15" customHeight="1">
      <c r="A466" s="15"/>
      <c r="B466" s="174">
        <v>103</v>
      </c>
      <c r="C466" s="109" t="s">
        <v>224</v>
      </c>
      <c r="D466" s="276" t="s">
        <v>45</v>
      </c>
      <c r="E466" s="277" t="s">
        <v>8</v>
      </c>
      <c r="F466" s="278">
        <v>20800</v>
      </c>
      <c r="G466" s="278">
        <v>20800</v>
      </c>
      <c r="H466" s="171"/>
      <c r="I466" s="88">
        <f t="shared" si="37"/>
        <v>20800</v>
      </c>
      <c r="J466" s="163">
        <f t="shared" si="38"/>
        <v>0</v>
      </c>
      <c r="K466" s="155">
        <f t="shared" si="39"/>
        <v>1</v>
      </c>
      <c r="L466" s="155">
        <f>IF(J466=1,SUM($J$6:J466),0)</f>
        <v>0</v>
      </c>
      <c r="M466" s="155">
        <f>IF(K466=1,SUM($K$6:K466),0)</f>
        <v>201227331.79893059</v>
      </c>
      <c r="N466" s="165">
        <f t="shared" si="40"/>
        <v>201227331.79893059</v>
      </c>
      <c r="O466" s="155">
        <f t="shared" si="41"/>
        <v>0</v>
      </c>
      <c r="P466" s="155">
        <f>IF(O466=1,SUM($O$6:O466),0)</f>
        <v>0</v>
      </c>
    </row>
    <row r="467" spans="1:16" ht="15" customHeight="1">
      <c r="A467" s="15"/>
      <c r="B467" s="174">
        <v>104</v>
      </c>
      <c r="C467" s="109" t="s">
        <v>25</v>
      </c>
      <c r="D467" s="276" t="s">
        <v>45</v>
      </c>
      <c r="E467" s="277" t="s">
        <v>8</v>
      </c>
      <c r="F467" s="278">
        <v>23936</v>
      </c>
      <c r="G467" s="278">
        <v>23936</v>
      </c>
      <c r="H467" s="171"/>
      <c r="I467" s="88">
        <f t="shared" si="37"/>
        <v>23936</v>
      </c>
      <c r="J467" s="163">
        <f t="shared" si="38"/>
        <v>0</v>
      </c>
      <c r="K467" s="155">
        <f t="shared" si="39"/>
        <v>1</v>
      </c>
      <c r="L467" s="155">
        <f>IF(J467=1,SUM($J$6:J467),0)</f>
        <v>0</v>
      </c>
      <c r="M467" s="155">
        <f>IF(K467=1,SUM($K$6:K467),0)</f>
        <v>201227332.79893059</v>
      </c>
      <c r="N467" s="165">
        <f t="shared" si="40"/>
        <v>201227332.79893059</v>
      </c>
      <c r="O467" s="155">
        <f t="shared" si="41"/>
        <v>0</v>
      </c>
      <c r="P467" s="155">
        <f>IF(O467=1,SUM($O$6:O467),0)</f>
        <v>0</v>
      </c>
    </row>
    <row r="468" spans="1:16" ht="15" customHeight="1">
      <c r="A468" s="15"/>
      <c r="B468" s="174">
        <v>105</v>
      </c>
      <c r="C468" s="109" t="s">
        <v>225</v>
      </c>
      <c r="D468" s="276" t="s">
        <v>45</v>
      </c>
      <c r="E468" s="277" t="s">
        <v>8</v>
      </c>
      <c r="F468" s="278">
        <v>31590</v>
      </c>
      <c r="G468" s="278">
        <v>31590</v>
      </c>
      <c r="H468" s="171"/>
      <c r="I468" s="88">
        <f t="shared" si="37"/>
        <v>31590</v>
      </c>
      <c r="J468" s="163">
        <f t="shared" si="38"/>
        <v>0</v>
      </c>
      <c r="K468" s="155">
        <f t="shared" si="39"/>
        <v>1</v>
      </c>
      <c r="L468" s="155">
        <f>IF(J468=1,SUM($J$6:J468),0)</f>
        <v>0</v>
      </c>
      <c r="M468" s="155">
        <f>IF(K468=1,SUM($K$6:K468),0)</f>
        <v>201227333.79893059</v>
      </c>
      <c r="N468" s="165">
        <f t="shared" si="40"/>
        <v>201227333.79893059</v>
      </c>
      <c r="O468" s="155">
        <f t="shared" si="41"/>
        <v>0</v>
      </c>
      <c r="P468" s="155">
        <f>IF(O468=1,SUM($O$6:O468),0)</f>
        <v>0</v>
      </c>
    </row>
    <row r="469" spans="1:16" ht="15" customHeight="1">
      <c r="A469" s="15"/>
      <c r="B469" s="174">
        <v>106</v>
      </c>
      <c r="C469" s="109" t="s">
        <v>226</v>
      </c>
      <c r="D469" s="276" t="s">
        <v>45</v>
      </c>
      <c r="E469" s="277" t="s">
        <v>8</v>
      </c>
      <c r="F469" s="278">
        <v>32500</v>
      </c>
      <c r="G469" s="278">
        <v>32500</v>
      </c>
      <c r="H469" s="171"/>
      <c r="I469" s="88">
        <f t="shared" si="37"/>
        <v>32500</v>
      </c>
      <c r="J469" s="163">
        <f t="shared" si="38"/>
        <v>0</v>
      </c>
      <c r="K469" s="155">
        <f t="shared" si="39"/>
        <v>1</v>
      </c>
      <c r="L469" s="155">
        <f>IF(J469=1,SUM($J$6:J469),0)</f>
        <v>0</v>
      </c>
      <c r="M469" s="155">
        <f>IF(K469=1,SUM($K$6:K469),0)</f>
        <v>201227334.79893059</v>
      </c>
      <c r="N469" s="165">
        <f t="shared" si="40"/>
        <v>201227334.79893059</v>
      </c>
      <c r="O469" s="155">
        <f t="shared" si="41"/>
        <v>0</v>
      </c>
      <c r="P469" s="155">
        <f>IF(O469=1,SUM($O$6:O469),0)</f>
        <v>0</v>
      </c>
    </row>
    <row r="470" spans="1:16" ht="15" customHeight="1">
      <c r="A470" s="15"/>
      <c r="B470" s="174">
        <v>107</v>
      </c>
      <c r="C470" s="109" t="s">
        <v>227</v>
      </c>
      <c r="D470" s="276" t="s">
        <v>45</v>
      </c>
      <c r="E470" s="277" t="s">
        <v>8</v>
      </c>
      <c r="F470" s="278">
        <v>47300</v>
      </c>
      <c r="G470" s="278">
        <v>47300</v>
      </c>
      <c r="H470" s="171"/>
      <c r="I470" s="88">
        <f t="shared" si="37"/>
        <v>47300</v>
      </c>
      <c r="J470" s="163">
        <f t="shared" si="38"/>
        <v>0</v>
      </c>
      <c r="K470" s="155">
        <f t="shared" si="39"/>
        <v>1</v>
      </c>
      <c r="L470" s="155">
        <f>IF(J470=1,SUM($J$6:J470),0)</f>
        <v>0</v>
      </c>
      <c r="M470" s="155">
        <f>IF(K470=1,SUM($K$6:K470),0)</f>
        <v>201227335.79893059</v>
      </c>
      <c r="N470" s="165">
        <f t="shared" si="40"/>
        <v>201227335.79893059</v>
      </c>
      <c r="O470" s="155">
        <f t="shared" si="41"/>
        <v>0</v>
      </c>
      <c r="P470" s="155">
        <f>IF(O470=1,SUM($O$6:O470),0)</f>
        <v>0</v>
      </c>
    </row>
    <row r="471" spans="1:16" ht="15" customHeight="1">
      <c r="A471" s="15"/>
      <c r="B471" s="174">
        <v>108</v>
      </c>
      <c r="C471" s="109" t="s">
        <v>228</v>
      </c>
      <c r="D471" s="276" t="s">
        <v>45</v>
      </c>
      <c r="E471" s="277" t="s">
        <v>8</v>
      </c>
      <c r="F471" s="278">
        <v>61560</v>
      </c>
      <c r="G471" s="278">
        <v>61560</v>
      </c>
      <c r="H471" s="171"/>
      <c r="I471" s="88">
        <f t="shared" si="37"/>
        <v>61560</v>
      </c>
      <c r="J471" s="163">
        <f t="shared" si="38"/>
        <v>0</v>
      </c>
      <c r="K471" s="155">
        <f t="shared" si="39"/>
        <v>1</v>
      </c>
      <c r="L471" s="155">
        <f>IF(J471=1,SUM($J$6:J471),0)</f>
        <v>0</v>
      </c>
      <c r="M471" s="155">
        <f>IF(K471=1,SUM($K$6:K471),0)</f>
        <v>201227336.79893059</v>
      </c>
      <c r="N471" s="165">
        <f t="shared" si="40"/>
        <v>201227336.79893059</v>
      </c>
      <c r="O471" s="155">
        <f t="shared" si="41"/>
        <v>0</v>
      </c>
      <c r="P471" s="155">
        <f>IF(O471=1,SUM($O$6:O471),0)</f>
        <v>0</v>
      </c>
    </row>
    <row r="472" spans="1:16" ht="15" customHeight="1">
      <c r="A472" s="15"/>
      <c r="B472" s="174">
        <v>109</v>
      </c>
      <c r="C472" s="109" t="s">
        <v>1048</v>
      </c>
      <c r="D472" s="276" t="s">
        <v>45</v>
      </c>
      <c r="E472" s="277" t="s">
        <v>8</v>
      </c>
      <c r="F472" s="278">
        <v>79056</v>
      </c>
      <c r="G472" s="278">
        <v>79056</v>
      </c>
      <c r="H472" s="171"/>
      <c r="I472" s="88">
        <f t="shared" si="37"/>
        <v>79056</v>
      </c>
      <c r="J472" s="163">
        <f t="shared" si="38"/>
        <v>0</v>
      </c>
      <c r="K472" s="155">
        <f t="shared" si="39"/>
        <v>1</v>
      </c>
      <c r="L472" s="155">
        <f>IF(J472=1,SUM($J$6:J472),0)</f>
        <v>0</v>
      </c>
      <c r="M472" s="155">
        <f>IF(K472=1,SUM($K$6:K472),0)</f>
        <v>201227337.79893059</v>
      </c>
      <c r="N472" s="165">
        <f t="shared" si="40"/>
        <v>201227337.79893059</v>
      </c>
      <c r="O472" s="155">
        <f t="shared" si="41"/>
        <v>0</v>
      </c>
      <c r="P472" s="155">
        <f>IF(O472=1,SUM($O$6:O472),0)</f>
        <v>0</v>
      </c>
    </row>
    <row r="473" spans="1:16" ht="15" customHeight="1">
      <c r="A473" s="15"/>
      <c r="B473" s="174">
        <v>110</v>
      </c>
      <c r="C473" s="109" t="s">
        <v>1049</v>
      </c>
      <c r="D473" s="276" t="s">
        <v>45</v>
      </c>
      <c r="E473" s="277" t="s">
        <v>8</v>
      </c>
      <c r="F473" s="278">
        <v>81984</v>
      </c>
      <c r="G473" s="278">
        <v>81984</v>
      </c>
      <c r="H473" s="171"/>
      <c r="I473" s="88">
        <f t="shared" si="37"/>
        <v>81984</v>
      </c>
      <c r="J473" s="163">
        <f t="shared" si="38"/>
        <v>0</v>
      </c>
      <c r="K473" s="155">
        <f t="shared" si="39"/>
        <v>1</v>
      </c>
      <c r="L473" s="155">
        <f>IF(J473=1,SUM($J$6:J473),0)</f>
        <v>0</v>
      </c>
      <c r="M473" s="155">
        <f>IF(K473=1,SUM($K$6:K473),0)</f>
        <v>201227338.79893059</v>
      </c>
      <c r="N473" s="165">
        <f t="shared" si="40"/>
        <v>201227338.79893059</v>
      </c>
      <c r="O473" s="155">
        <f t="shared" si="41"/>
        <v>0</v>
      </c>
      <c r="P473" s="155">
        <f>IF(O473=1,SUM($O$6:O473),0)</f>
        <v>0</v>
      </c>
    </row>
    <row r="474" spans="1:16" ht="15" customHeight="1">
      <c r="A474" s="15"/>
      <c r="B474" s="174">
        <v>111</v>
      </c>
      <c r="C474" s="109" t="s">
        <v>1050</v>
      </c>
      <c r="D474" s="276" t="s">
        <v>45</v>
      </c>
      <c r="E474" s="277" t="s">
        <v>8</v>
      </c>
      <c r="F474" s="278">
        <v>7320</v>
      </c>
      <c r="G474" s="278">
        <v>7320</v>
      </c>
      <c r="H474" s="171"/>
      <c r="I474" s="88">
        <f t="shared" si="37"/>
        <v>7320</v>
      </c>
      <c r="J474" s="163">
        <f t="shared" si="38"/>
        <v>0</v>
      </c>
      <c r="K474" s="155">
        <f t="shared" si="39"/>
        <v>1</v>
      </c>
      <c r="L474" s="155">
        <f>IF(J474=1,SUM($J$6:J474),0)</f>
        <v>0</v>
      </c>
      <c r="M474" s="155">
        <f>IF(K474=1,SUM($K$6:K474),0)</f>
        <v>201227339.79893059</v>
      </c>
      <c r="N474" s="165">
        <f t="shared" si="40"/>
        <v>201227339.79893059</v>
      </c>
      <c r="O474" s="155">
        <f t="shared" si="41"/>
        <v>0</v>
      </c>
      <c r="P474" s="155">
        <f>IF(O474=1,SUM($O$6:O474),0)</f>
        <v>0</v>
      </c>
    </row>
    <row r="475" spans="1:16" ht="15" customHeight="1">
      <c r="A475" s="15"/>
      <c r="B475" s="174">
        <v>112</v>
      </c>
      <c r="C475" s="109" t="s">
        <v>1051</v>
      </c>
      <c r="D475" s="276" t="s">
        <v>45</v>
      </c>
      <c r="E475" s="277" t="s">
        <v>8</v>
      </c>
      <c r="F475" s="278">
        <v>8784</v>
      </c>
      <c r="G475" s="278">
        <v>8784</v>
      </c>
      <c r="H475" s="171"/>
      <c r="I475" s="88">
        <f t="shared" si="37"/>
        <v>8784</v>
      </c>
      <c r="J475" s="163">
        <f t="shared" si="38"/>
        <v>0</v>
      </c>
      <c r="K475" s="155">
        <f t="shared" si="39"/>
        <v>1</v>
      </c>
      <c r="L475" s="155">
        <f>IF(J475=1,SUM($J$6:J475),0)</f>
        <v>0</v>
      </c>
      <c r="M475" s="155">
        <f>IF(K475=1,SUM($K$6:K475),0)</f>
        <v>201227340.79893059</v>
      </c>
      <c r="N475" s="165">
        <f t="shared" si="40"/>
        <v>201227340.79893059</v>
      </c>
      <c r="O475" s="155">
        <f t="shared" si="41"/>
        <v>0</v>
      </c>
      <c r="P475" s="155">
        <f>IF(O475=1,SUM($O$6:O475),0)</f>
        <v>0</v>
      </c>
    </row>
    <row r="476" spans="1:16" ht="15" customHeight="1">
      <c r="A476" s="15"/>
      <c r="B476" s="174">
        <v>113</v>
      </c>
      <c r="C476" s="109" t="s">
        <v>1052</v>
      </c>
      <c r="D476" s="276" t="s">
        <v>45</v>
      </c>
      <c r="E476" s="277" t="s">
        <v>8</v>
      </c>
      <c r="F476" s="278">
        <v>52704</v>
      </c>
      <c r="G476" s="278">
        <v>52704</v>
      </c>
      <c r="H476" s="171"/>
      <c r="I476" s="88">
        <f t="shared" si="37"/>
        <v>52704</v>
      </c>
      <c r="J476" s="163">
        <f t="shared" si="38"/>
        <v>0</v>
      </c>
      <c r="K476" s="155">
        <f t="shared" si="39"/>
        <v>1</v>
      </c>
      <c r="L476" s="155">
        <f>IF(J476=1,SUM($J$6:J476),0)</f>
        <v>0</v>
      </c>
      <c r="M476" s="155">
        <f>IF(K476=1,SUM($K$6:K476),0)</f>
        <v>201227341.79893059</v>
      </c>
      <c r="N476" s="165">
        <f t="shared" si="40"/>
        <v>201227341.79893059</v>
      </c>
      <c r="O476" s="155">
        <f t="shared" si="41"/>
        <v>0</v>
      </c>
      <c r="P476" s="155">
        <f>IF(O476=1,SUM($O$6:O476),0)</f>
        <v>0</v>
      </c>
    </row>
    <row r="477" spans="1:16" ht="15" customHeight="1">
      <c r="A477" s="15"/>
      <c r="B477" s="174">
        <v>114</v>
      </c>
      <c r="C477" s="109" t="s">
        <v>1053</v>
      </c>
      <c r="D477" s="276" t="s">
        <v>45</v>
      </c>
      <c r="E477" s="277" t="s">
        <v>8</v>
      </c>
      <c r="F477" s="278">
        <v>67344</v>
      </c>
      <c r="G477" s="278">
        <v>67344</v>
      </c>
      <c r="H477" s="171"/>
      <c r="I477" s="88">
        <f t="shared" si="37"/>
        <v>67344</v>
      </c>
      <c r="J477" s="163">
        <f t="shared" si="38"/>
        <v>0</v>
      </c>
      <c r="K477" s="155">
        <f t="shared" si="39"/>
        <v>1</v>
      </c>
      <c r="L477" s="155">
        <f>IF(J477=1,SUM($J$6:J477),0)</f>
        <v>0</v>
      </c>
      <c r="M477" s="155">
        <f>IF(K477=1,SUM($K$6:K477),0)</f>
        <v>201227342.79893059</v>
      </c>
      <c r="N477" s="165">
        <f t="shared" si="40"/>
        <v>201227342.79893059</v>
      </c>
      <c r="O477" s="155">
        <f t="shared" si="41"/>
        <v>0</v>
      </c>
      <c r="P477" s="155">
        <f>IF(O477=1,SUM($O$6:O477),0)</f>
        <v>0</v>
      </c>
    </row>
    <row r="478" spans="1:16" ht="15" customHeight="1">
      <c r="A478" s="15"/>
      <c r="B478" s="174">
        <v>115</v>
      </c>
      <c r="C478" s="109" t="s">
        <v>602</v>
      </c>
      <c r="D478" s="276" t="s">
        <v>45</v>
      </c>
      <c r="E478" s="277" t="s">
        <v>8</v>
      </c>
      <c r="F478" s="278">
        <v>40000</v>
      </c>
      <c r="G478" s="278">
        <v>40000</v>
      </c>
      <c r="H478" s="171"/>
      <c r="I478" s="88">
        <f t="shared" si="37"/>
        <v>40000</v>
      </c>
      <c r="J478" s="163">
        <f t="shared" si="38"/>
        <v>0</v>
      </c>
      <c r="K478" s="155">
        <f t="shared" si="39"/>
        <v>1</v>
      </c>
      <c r="L478" s="155">
        <f>IF(J478=1,SUM($J$6:J478),0)</f>
        <v>0</v>
      </c>
      <c r="M478" s="155">
        <f>IF(K478=1,SUM($K$6:K478),0)</f>
        <v>201227343.79893059</v>
      </c>
      <c r="N478" s="165">
        <f t="shared" si="40"/>
        <v>201227343.79893059</v>
      </c>
      <c r="O478" s="155">
        <f t="shared" si="41"/>
        <v>0</v>
      </c>
      <c r="P478" s="155">
        <f>IF(O478=1,SUM($O$6:O478),0)</f>
        <v>0</v>
      </c>
    </row>
    <row r="479" spans="1:16" ht="15" customHeight="1">
      <c r="A479" s="15"/>
      <c r="B479" s="174">
        <v>116</v>
      </c>
      <c r="C479" s="109" t="s">
        <v>603</v>
      </c>
      <c r="D479" s="276" t="s">
        <v>45</v>
      </c>
      <c r="E479" s="277" t="s">
        <v>8</v>
      </c>
      <c r="F479" s="278">
        <v>150000</v>
      </c>
      <c r="G479" s="278">
        <v>150000</v>
      </c>
      <c r="H479" s="171"/>
      <c r="I479" s="88">
        <f t="shared" si="37"/>
        <v>150000</v>
      </c>
      <c r="J479" s="163">
        <f t="shared" si="38"/>
        <v>0</v>
      </c>
      <c r="K479" s="155">
        <f t="shared" si="39"/>
        <v>1</v>
      </c>
      <c r="L479" s="155">
        <f>IF(J479=1,SUM($J$6:J479),0)</f>
        <v>0</v>
      </c>
      <c r="M479" s="155">
        <f>IF(K479=1,SUM($K$6:K479),0)</f>
        <v>201227344.79893059</v>
      </c>
      <c r="N479" s="165">
        <f t="shared" si="40"/>
        <v>201227344.79893059</v>
      </c>
      <c r="O479" s="155">
        <f t="shared" si="41"/>
        <v>0</v>
      </c>
      <c r="P479" s="155">
        <f>IF(O479=1,SUM($O$6:O479),0)</f>
        <v>0</v>
      </c>
    </row>
    <row r="480" spans="1:16" ht="15" customHeight="1">
      <c r="A480" s="15"/>
      <c r="B480" s="174">
        <v>117</v>
      </c>
      <c r="C480" s="109" t="s">
        <v>229</v>
      </c>
      <c r="D480" s="276" t="s">
        <v>45</v>
      </c>
      <c r="E480" s="277" t="s">
        <v>8</v>
      </c>
      <c r="F480" s="278">
        <v>4212</v>
      </c>
      <c r="G480" s="278">
        <v>4212</v>
      </c>
      <c r="H480" s="171"/>
      <c r="I480" s="88">
        <f t="shared" si="37"/>
        <v>4212</v>
      </c>
      <c r="J480" s="163">
        <f t="shared" si="38"/>
        <v>0</v>
      </c>
      <c r="K480" s="155">
        <f t="shared" si="39"/>
        <v>1</v>
      </c>
      <c r="L480" s="155">
        <f>IF(J480=1,SUM($J$6:J480),0)</f>
        <v>0</v>
      </c>
      <c r="M480" s="155">
        <f>IF(K480=1,SUM($K$6:K480),0)</f>
        <v>201227345.79893059</v>
      </c>
      <c r="N480" s="165">
        <f t="shared" si="40"/>
        <v>201227345.79893059</v>
      </c>
      <c r="O480" s="155">
        <f t="shared" si="41"/>
        <v>0</v>
      </c>
      <c r="P480" s="155">
        <f>IF(O480=1,SUM($O$6:O480),0)</f>
        <v>0</v>
      </c>
    </row>
    <row r="481" spans="1:16" ht="15" customHeight="1">
      <c r="A481" s="15"/>
      <c r="B481" s="174">
        <v>118</v>
      </c>
      <c r="C481" s="109" t="s">
        <v>604</v>
      </c>
      <c r="D481" s="276" t="s">
        <v>45</v>
      </c>
      <c r="E481" s="277" t="s">
        <v>8</v>
      </c>
      <c r="F481" s="278">
        <v>50000</v>
      </c>
      <c r="G481" s="278">
        <v>50000</v>
      </c>
      <c r="H481" s="171"/>
      <c r="I481" s="88">
        <f t="shared" si="37"/>
        <v>50000</v>
      </c>
      <c r="J481" s="163">
        <f t="shared" si="38"/>
        <v>0</v>
      </c>
      <c r="K481" s="155">
        <f t="shared" si="39"/>
        <v>1</v>
      </c>
      <c r="L481" s="155">
        <f>IF(J481=1,SUM($J$6:J481),0)</f>
        <v>0</v>
      </c>
      <c r="M481" s="155">
        <f>IF(K481=1,SUM($K$6:K481),0)</f>
        <v>201227346.79893059</v>
      </c>
      <c r="N481" s="165">
        <f t="shared" si="40"/>
        <v>201227346.79893059</v>
      </c>
      <c r="O481" s="155">
        <f t="shared" si="41"/>
        <v>0</v>
      </c>
      <c r="P481" s="155">
        <f>IF(O481=1,SUM($O$6:O481),0)</f>
        <v>0</v>
      </c>
    </row>
    <row r="482" spans="1:16" ht="15" customHeight="1">
      <c r="A482" s="15"/>
      <c r="B482" s="174">
        <v>119</v>
      </c>
      <c r="C482" s="109" t="s">
        <v>230</v>
      </c>
      <c r="D482" s="276" t="s">
        <v>45</v>
      </c>
      <c r="E482" s="277" t="s">
        <v>8</v>
      </c>
      <c r="F482" s="278">
        <v>32500</v>
      </c>
      <c r="G482" s="278">
        <v>32500</v>
      </c>
      <c r="H482" s="171"/>
      <c r="I482" s="88">
        <f t="shared" si="37"/>
        <v>32500</v>
      </c>
      <c r="J482" s="163">
        <f t="shared" si="38"/>
        <v>0</v>
      </c>
      <c r="K482" s="155">
        <f t="shared" si="39"/>
        <v>1</v>
      </c>
      <c r="L482" s="155">
        <f>IF(J482=1,SUM($J$6:J482),0)</f>
        <v>0</v>
      </c>
      <c r="M482" s="155">
        <f>IF(K482=1,SUM($K$6:K482),0)</f>
        <v>201227347.79893059</v>
      </c>
      <c r="N482" s="165">
        <f t="shared" si="40"/>
        <v>201227347.79893059</v>
      </c>
      <c r="O482" s="155">
        <f t="shared" si="41"/>
        <v>0</v>
      </c>
      <c r="P482" s="155">
        <f>IF(O482=1,SUM($O$6:O482),0)</f>
        <v>0</v>
      </c>
    </row>
    <row r="483" spans="1:16" ht="15" customHeight="1">
      <c r="A483" s="15"/>
      <c r="B483" s="174">
        <v>120</v>
      </c>
      <c r="C483" s="109" t="s">
        <v>231</v>
      </c>
      <c r="D483" s="276" t="s">
        <v>45</v>
      </c>
      <c r="E483" s="277" t="s">
        <v>8</v>
      </c>
      <c r="F483" s="278">
        <v>37500</v>
      </c>
      <c r="G483" s="278">
        <v>37500</v>
      </c>
      <c r="H483" s="171"/>
      <c r="I483" s="88">
        <f t="shared" si="37"/>
        <v>37500</v>
      </c>
      <c r="J483" s="163">
        <f t="shared" si="38"/>
        <v>0</v>
      </c>
      <c r="K483" s="155">
        <f t="shared" si="39"/>
        <v>1</v>
      </c>
      <c r="L483" s="155">
        <f>IF(J483=1,SUM($J$6:J483),0)</f>
        <v>0</v>
      </c>
      <c r="M483" s="155">
        <f>IF(K483=1,SUM($K$6:K483),0)</f>
        <v>201227348.79893059</v>
      </c>
      <c r="N483" s="165">
        <f t="shared" si="40"/>
        <v>201227348.79893059</v>
      </c>
      <c r="O483" s="155">
        <f t="shared" si="41"/>
        <v>0</v>
      </c>
      <c r="P483" s="155">
        <f>IF(O483=1,SUM($O$6:O483),0)</f>
        <v>0</v>
      </c>
    </row>
    <row r="484" spans="1:16" ht="15" customHeight="1">
      <c r="A484" s="15"/>
      <c r="B484" s="174">
        <v>121</v>
      </c>
      <c r="C484" s="109" t="s">
        <v>232</v>
      </c>
      <c r="D484" s="276" t="s">
        <v>45</v>
      </c>
      <c r="E484" s="277" t="s">
        <v>8</v>
      </c>
      <c r="F484" s="278">
        <v>47800</v>
      </c>
      <c r="G484" s="278">
        <v>47800</v>
      </c>
      <c r="H484" s="171"/>
      <c r="I484" s="88">
        <f t="shared" si="37"/>
        <v>47800</v>
      </c>
      <c r="J484" s="163">
        <f t="shared" si="38"/>
        <v>0</v>
      </c>
      <c r="K484" s="155">
        <f t="shared" si="39"/>
        <v>1</v>
      </c>
      <c r="L484" s="155">
        <f>IF(J484=1,SUM($J$6:J484),0)</f>
        <v>0</v>
      </c>
      <c r="M484" s="155">
        <f>IF(K484=1,SUM($K$6:K484),0)</f>
        <v>201227349.79893059</v>
      </c>
      <c r="N484" s="165">
        <f t="shared" si="40"/>
        <v>201227349.79893059</v>
      </c>
      <c r="O484" s="155">
        <f t="shared" si="41"/>
        <v>0</v>
      </c>
      <c r="P484" s="155">
        <f>IF(O484=1,SUM($O$6:O484),0)</f>
        <v>0</v>
      </c>
    </row>
    <row r="485" spans="1:16" ht="15" customHeight="1">
      <c r="A485" s="15"/>
      <c r="B485" s="174">
        <v>122</v>
      </c>
      <c r="C485" s="109" t="s">
        <v>233</v>
      </c>
      <c r="D485" s="276" t="s">
        <v>45</v>
      </c>
      <c r="E485" s="277" t="s">
        <v>8</v>
      </c>
      <c r="F485" s="278">
        <v>52500</v>
      </c>
      <c r="G485" s="278">
        <v>52500</v>
      </c>
      <c r="H485" s="171"/>
      <c r="I485" s="88">
        <f t="shared" si="37"/>
        <v>52500</v>
      </c>
      <c r="J485" s="163">
        <f t="shared" si="38"/>
        <v>0</v>
      </c>
      <c r="K485" s="155">
        <f t="shared" si="39"/>
        <v>1</v>
      </c>
      <c r="L485" s="155">
        <f>IF(J485=1,SUM($J$6:J485),0)</f>
        <v>0</v>
      </c>
      <c r="M485" s="155">
        <f>IF(K485=1,SUM($K$6:K485),0)</f>
        <v>201227350.79893059</v>
      </c>
      <c r="N485" s="165">
        <f t="shared" si="40"/>
        <v>201227350.79893059</v>
      </c>
      <c r="O485" s="155">
        <f t="shared" si="41"/>
        <v>0</v>
      </c>
      <c r="P485" s="155">
        <f>IF(O485=1,SUM($O$6:O485),0)</f>
        <v>0</v>
      </c>
    </row>
    <row r="486" spans="1:16" ht="15" customHeight="1">
      <c r="A486" s="15"/>
      <c r="B486" s="174">
        <v>123</v>
      </c>
      <c r="C486" s="109" t="s">
        <v>37</v>
      </c>
      <c r="D486" s="276" t="s">
        <v>45</v>
      </c>
      <c r="E486" s="277" t="s">
        <v>8</v>
      </c>
      <c r="F486" s="278">
        <v>63500</v>
      </c>
      <c r="G486" s="278">
        <v>63500</v>
      </c>
      <c r="H486" s="171"/>
      <c r="I486" s="88">
        <f t="shared" si="37"/>
        <v>63500</v>
      </c>
      <c r="J486" s="163">
        <f t="shared" si="38"/>
        <v>0</v>
      </c>
      <c r="K486" s="155">
        <f t="shared" si="39"/>
        <v>1</v>
      </c>
      <c r="L486" s="155">
        <f>IF(J486=1,SUM($J$6:J486),0)</f>
        <v>0</v>
      </c>
      <c r="M486" s="155">
        <f>IF(K486=1,SUM($K$6:K486),0)</f>
        <v>201227351.79893059</v>
      </c>
      <c r="N486" s="165">
        <f t="shared" si="40"/>
        <v>201227351.79893059</v>
      </c>
      <c r="O486" s="155">
        <f t="shared" si="41"/>
        <v>0</v>
      </c>
      <c r="P486" s="155">
        <f>IF(O486=1,SUM($O$6:O486),0)</f>
        <v>0</v>
      </c>
    </row>
    <row r="487" spans="1:16" ht="15" customHeight="1">
      <c r="A487" s="15"/>
      <c r="B487" s="174">
        <v>124</v>
      </c>
      <c r="C487" s="109" t="s">
        <v>234</v>
      </c>
      <c r="D487" s="276" t="s">
        <v>45</v>
      </c>
      <c r="E487" s="277" t="s">
        <v>8</v>
      </c>
      <c r="F487" s="278">
        <v>67500</v>
      </c>
      <c r="G487" s="278">
        <v>67500</v>
      </c>
      <c r="H487" s="171"/>
      <c r="I487" s="88">
        <f t="shared" si="37"/>
        <v>67500</v>
      </c>
      <c r="J487" s="163">
        <f t="shared" si="38"/>
        <v>0</v>
      </c>
      <c r="K487" s="155">
        <f t="shared" si="39"/>
        <v>1</v>
      </c>
      <c r="L487" s="155">
        <f>IF(J487=1,SUM($J$6:J487),0)</f>
        <v>0</v>
      </c>
      <c r="M487" s="155">
        <f>IF(K487=1,SUM($K$6:K487),0)</f>
        <v>201227352.79893059</v>
      </c>
      <c r="N487" s="165">
        <f t="shared" si="40"/>
        <v>201227352.79893059</v>
      </c>
      <c r="O487" s="155">
        <f t="shared" si="41"/>
        <v>0</v>
      </c>
      <c r="P487" s="155">
        <f>IF(O487=1,SUM($O$6:O487),0)</f>
        <v>0</v>
      </c>
    </row>
    <row r="488" spans="1:16" ht="15" customHeight="1">
      <c r="A488" s="15"/>
      <c r="B488" s="174">
        <v>125</v>
      </c>
      <c r="C488" s="109" t="s">
        <v>235</v>
      </c>
      <c r="D488" s="276" t="s">
        <v>45</v>
      </c>
      <c r="E488" s="277" t="s">
        <v>8</v>
      </c>
      <c r="F488" s="278">
        <v>53000</v>
      </c>
      <c r="G488" s="278">
        <v>53000</v>
      </c>
      <c r="H488" s="171"/>
      <c r="I488" s="88">
        <f t="shared" si="37"/>
        <v>53000</v>
      </c>
      <c r="J488" s="163">
        <f t="shared" si="38"/>
        <v>0</v>
      </c>
      <c r="K488" s="155">
        <f t="shared" si="39"/>
        <v>1</v>
      </c>
      <c r="L488" s="155">
        <f>IF(J488=1,SUM($J$6:J488),0)</f>
        <v>0</v>
      </c>
      <c r="M488" s="155">
        <f>IF(K488=1,SUM($K$6:K488),0)</f>
        <v>201227353.79893059</v>
      </c>
      <c r="N488" s="165">
        <f t="shared" si="40"/>
        <v>201227353.79893059</v>
      </c>
      <c r="O488" s="155">
        <f t="shared" si="41"/>
        <v>0</v>
      </c>
      <c r="P488" s="155">
        <f>IF(O488=1,SUM($O$6:O488),0)</f>
        <v>0</v>
      </c>
    </row>
    <row r="489" spans="1:16" ht="15" customHeight="1">
      <c r="A489" s="15"/>
      <c r="B489" s="174">
        <v>126</v>
      </c>
      <c r="C489" s="109" t="s">
        <v>236</v>
      </c>
      <c r="D489" s="276" t="s">
        <v>45</v>
      </c>
      <c r="E489" s="277" t="s">
        <v>8</v>
      </c>
      <c r="F489" s="278">
        <v>34000</v>
      </c>
      <c r="G489" s="278">
        <v>34000</v>
      </c>
      <c r="H489" s="171"/>
      <c r="I489" s="88">
        <f t="shared" si="37"/>
        <v>34000</v>
      </c>
      <c r="J489" s="163">
        <f t="shared" si="38"/>
        <v>0</v>
      </c>
      <c r="K489" s="155">
        <f t="shared" si="39"/>
        <v>1</v>
      </c>
      <c r="L489" s="155">
        <f>IF(J489=1,SUM($J$6:J489),0)</f>
        <v>0</v>
      </c>
      <c r="M489" s="155">
        <f>IF(K489=1,SUM($K$6:K489),0)</f>
        <v>201227354.79893059</v>
      </c>
      <c r="N489" s="165">
        <f t="shared" si="40"/>
        <v>201227354.79893059</v>
      </c>
      <c r="O489" s="155">
        <f t="shared" si="41"/>
        <v>0</v>
      </c>
      <c r="P489" s="155">
        <f>IF(O489=1,SUM($O$6:O489),0)</f>
        <v>0</v>
      </c>
    </row>
    <row r="490" spans="1:16" ht="15" customHeight="1">
      <c r="A490" s="15"/>
      <c r="B490" s="174">
        <v>127</v>
      </c>
      <c r="C490" s="109" t="s">
        <v>237</v>
      </c>
      <c r="D490" s="276" t="s">
        <v>45</v>
      </c>
      <c r="E490" s="277" t="s">
        <v>8</v>
      </c>
      <c r="F490" s="278">
        <v>39500</v>
      </c>
      <c r="G490" s="278">
        <v>39500</v>
      </c>
      <c r="H490" s="171"/>
      <c r="I490" s="88">
        <f t="shared" si="37"/>
        <v>39500</v>
      </c>
      <c r="J490" s="163">
        <f t="shared" si="38"/>
        <v>0</v>
      </c>
      <c r="K490" s="155">
        <f t="shared" si="39"/>
        <v>1</v>
      </c>
      <c r="L490" s="155">
        <f>IF(J490=1,SUM($J$6:J490),0)</f>
        <v>0</v>
      </c>
      <c r="M490" s="155">
        <f>IF(K490=1,SUM($K$6:K490),0)</f>
        <v>201227355.79893059</v>
      </c>
      <c r="N490" s="165">
        <f t="shared" si="40"/>
        <v>201227355.79893059</v>
      </c>
      <c r="O490" s="155">
        <f t="shared" si="41"/>
        <v>0</v>
      </c>
      <c r="P490" s="155">
        <f>IF(O490=1,SUM($O$6:O490),0)</f>
        <v>0</v>
      </c>
    </row>
    <row r="491" spans="1:16" ht="15" customHeight="1">
      <c r="A491" s="15"/>
      <c r="B491" s="174">
        <v>128</v>
      </c>
      <c r="C491" s="109" t="s">
        <v>238</v>
      </c>
      <c r="D491" s="276" t="s">
        <v>45</v>
      </c>
      <c r="E491" s="277" t="s">
        <v>8</v>
      </c>
      <c r="F491" s="278">
        <v>41900</v>
      </c>
      <c r="G491" s="278">
        <v>41900</v>
      </c>
      <c r="H491" s="171"/>
      <c r="I491" s="88">
        <f t="shared" si="37"/>
        <v>41900</v>
      </c>
      <c r="J491" s="163">
        <f t="shared" si="38"/>
        <v>0</v>
      </c>
      <c r="K491" s="155">
        <f t="shared" si="39"/>
        <v>1</v>
      </c>
      <c r="L491" s="155">
        <f>IF(J491=1,SUM($J$6:J491),0)</f>
        <v>0</v>
      </c>
      <c r="M491" s="155">
        <f>IF(K491=1,SUM($K$6:K491),0)</f>
        <v>201227356.79893059</v>
      </c>
      <c r="N491" s="165">
        <f t="shared" si="40"/>
        <v>201227356.79893059</v>
      </c>
      <c r="O491" s="155">
        <f t="shared" si="41"/>
        <v>0</v>
      </c>
      <c r="P491" s="155">
        <f>IF(O491=1,SUM($O$6:O491),0)</f>
        <v>0</v>
      </c>
    </row>
    <row r="492" spans="1:16" ht="15" customHeight="1">
      <c r="A492" s="15"/>
      <c r="B492" s="174">
        <v>129</v>
      </c>
      <c r="C492" s="109" t="s">
        <v>239</v>
      </c>
      <c r="D492" s="276" t="s">
        <v>45</v>
      </c>
      <c r="E492" s="277" t="s">
        <v>8</v>
      </c>
      <c r="F492" s="278">
        <v>44400</v>
      </c>
      <c r="G492" s="278">
        <v>44400</v>
      </c>
      <c r="H492" s="171"/>
      <c r="I492" s="88">
        <f t="shared" si="37"/>
        <v>44400</v>
      </c>
      <c r="J492" s="163">
        <f t="shared" si="38"/>
        <v>0</v>
      </c>
      <c r="K492" s="155">
        <f t="shared" si="39"/>
        <v>1</v>
      </c>
      <c r="L492" s="155">
        <f>IF(J492=1,SUM($J$6:J492),0)</f>
        <v>0</v>
      </c>
      <c r="M492" s="155">
        <f>IF(K492=1,SUM($K$6:K492),0)</f>
        <v>201227357.79893059</v>
      </c>
      <c r="N492" s="165">
        <f t="shared" si="40"/>
        <v>201227357.79893059</v>
      </c>
      <c r="O492" s="155">
        <f t="shared" si="41"/>
        <v>0</v>
      </c>
      <c r="P492" s="155">
        <f>IF(O492=1,SUM($O$6:O492),0)</f>
        <v>0</v>
      </c>
    </row>
    <row r="493" spans="1:16" ht="15" customHeight="1">
      <c r="A493" s="15"/>
      <c r="B493" s="174">
        <v>130</v>
      </c>
      <c r="C493" s="109" t="s">
        <v>240</v>
      </c>
      <c r="D493" s="276" t="s">
        <v>45</v>
      </c>
      <c r="E493" s="277" t="s">
        <v>8</v>
      </c>
      <c r="F493" s="278">
        <v>61800</v>
      </c>
      <c r="G493" s="278">
        <v>61800</v>
      </c>
      <c r="H493" s="171"/>
      <c r="I493" s="88">
        <f t="shared" si="37"/>
        <v>61800</v>
      </c>
      <c r="J493" s="163">
        <f t="shared" si="38"/>
        <v>0</v>
      </c>
      <c r="K493" s="155">
        <f t="shared" si="39"/>
        <v>1</v>
      </c>
      <c r="L493" s="155">
        <f>IF(J493=1,SUM($J$6:J493),0)</f>
        <v>0</v>
      </c>
      <c r="M493" s="155">
        <f>IF(K493=1,SUM($K$6:K493),0)</f>
        <v>201227358.79893059</v>
      </c>
      <c r="N493" s="165">
        <f t="shared" si="40"/>
        <v>201227358.79893059</v>
      </c>
      <c r="O493" s="155">
        <f t="shared" si="41"/>
        <v>0</v>
      </c>
      <c r="P493" s="155">
        <f>IF(O493=1,SUM($O$6:O493),0)</f>
        <v>0</v>
      </c>
    </row>
    <row r="494" spans="1:16" ht="15" customHeight="1">
      <c r="A494" s="15"/>
      <c r="B494" s="174">
        <v>131</v>
      </c>
      <c r="C494" s="109" t="s">
        <v>241</v>
      </c>
      <c r="D494" s="276" t="s">
        <v>45</v>
      </c>
      <c r="E494" s="277" t="s">
        <v>8</v>
      </c>
      <c r="F494" s="278">
        <v>68600</v>
      </c>
      <c r="G494" s="278">
        <v>68600</v>
      </c>
      <c r="H494" s="171"/>
      <c r="I494" s="88">
        <f t="shared" si="37"/>
        <v>68600</v>
      </c>
      <c r="J494" s="163">
        <f t="shared" si="38"/>
        <v>0</v>
      </c>
      <c r="K494" s="155">
        <f t="shared" si="39"/>
        <v>1</v>
      </c>
      <c r="L494" s="155">
        <f>IF(J494=1,SUM($J$6:J494),0)</f>
        <v>0</v>
      </c>
      <c r="M494" s="155">
        <f>IF(K494=1,SUM($K$6:K494),0)</f>
        <v>201227359.79893059</v>
      </c>
      <c r="N494" s="165">
        <f t="shared" si="40"/>
        <v>201227359.79893059</v>
      </c>
      <c r="O494" s="155">
        <f t="shared" si="41"/>
        <v>0</v>
      </c>
      <c r="P494" s="155">
        <f>IF(O494=1,SUM($O$6:O494),0)</f>
        <v>0</v>
      </c>
    </row>
    <row r="495" spans="1:16" ht="15" customHeight="1">
      <c r="A495" s="15"/>
      <c r="B495" s="174">
        <v>132</v>
      </c>
      <c r="C495" s="109" t="s">
        <v>242</v>
      </c>
      <c r="D495" s="276" t="s">
        <v>45</v>
      </c>
      <c r="E495" s="277" t="s">
        <v>8</v>
      </c>
      <c r="F495" s="278">
        <v>68600</v>
      </c>
      <c r="G495" s="278">
        <v>68600</v>
      </c>
      <c r="H495" s="171"/>
      <c r="I495" s="88">
        <f t="shared" si="37"/>
        <v>68600</v>
      </c>
      <c r="J495" s="163">
        <f t="shared" si="38"/>
        <v>0</v>
      </c>
      <c r="K495" s="155">
        <f t="shared" si="39"/>
        <v>1</v>
      </c>
      <c r="L495" s="155">
        <f>IF(J495=1,SUM($J$6:J495),0)</f>
        <v>0</v>
      </c>
      <c r="M495" s="155">
        <f>IF(K495=1,SUM($K$6:K495),0)</f>
        <v>201227360.79893059</v>
      </c>
      <c r="N495" s="165">
        <f t="shared" si="40"/>
        <v>201227360.79893059</v>
      </c>
      <c r="O495" s="155">
        <f t="shared" si="41"/>
        <v>0</v>
      </c>
      <c r="P495" s="155">
        <f>IF(O495=1,SUM($O$6:O495),0)</f>
        <v>0</v>
      </c>
    </row>
    <row r="496" spans="1:16" ht="15" customHeight="1">
      <c r="A496" s="15"/>
      <c r="B496" s="174">
        <v>133</v>
      </c>
      <c r="C496" s="109" t="s">
        <v>243</v>
      </c>
      <c r="D496" s="276" t="s">
        <v>45</v>
      </c>
      <c r="E496" s="277" t="s">
        <v>8</v>
      </c>
      <c r="F496" s="278">
        <v>29600</v>
      </c>
      <c r="G496" s="278">
        <v>29600</v>
      </c>
      <c r="H496" s="171"/>
      <c r="I496" s="88">
        <f t="shared" si="37"/>
        <v>29600</v>
      </c>
      <c r="J496" s="163">
        <f t="shared" si="38"/>
        <v>0</v>
      </c>
      <c r="K496" s="155">
        <f t="shared" si="39"/>
        <v>1</v>
      </c>
      <c r="L496" s="155">
        <f>IF(J496=1,SUM($J$6:J496),0)</f>
        <v>0</v>
      </c>
      <c r="M496" s="155">
        <f>IF(K496=1,SUM($K$6:K496),0)</f>
        <v>201227361.79893059</v>
      </c>
      <c r="N496" s="165">
        <f t="shared" si="40"/>
        <v>201227361.79893059</v>
      </c>
      <c r="O496" s="155">
        <f t="shared" si="41"/>
        <v>0</v>
      </c>
      <c r="P496" s="155">
        <f>IF(O496=1,SUM($O$6:O496),0)</f>
        <v>0</v>
      </c>
    </row>
    <row r="497" spans="1:16" ht="15" customHeight="1">
      <c r="A497" s="15"/>
      <c r="B497" s="174">
        <v>134</v>
      </c>
      <c r="C497" s="109" t="s">
        <v>244</v>
      </c>
      <c r="D497" s="276" t="s">
        <v>45</v>
      </c>
      <c r="E497" s="277" t="s">
        <v>8</v>
      </c>
      <c r="F497" s="278">
        <v>34500</v>
      </c>
      <c r="G497" s="278">
        <v>34500</v>
      </c>
      <c r="H497" s="171"/>
      <c r="I497" s="88">
        <f t="shared" si="37"/>
        <v>34500</v>
      </c>
      <c r="J497" s="163">
        <f t="shared" si="38"/>
        <v>0</v>
      </c>
      <c r="K497" s="155">
        <f t="shared" si="39"/>
        <v>1</v>
      </c>
      <c r="L497" s="155">
        <f>IF(J497=1,SUM($J$6:J497),0)</f>
        <v>0</v>
      </c>
      <c r="M497" s="155">
        <f>IF(K497=1,SUM($K$6:K497),0)</f>
        <v>201227362.79893059</v>
      </c>
      <c r="N497" s="165">
        <f t="shared" si="40"/>
        <v>201227362.79893059</v>
      </c>
      <c r="O497" s="155">
        <f t="shared" si="41"/>
        <v>0</v>
      </c>
      <c r="P497" s="155">
        <f>IF(O497=1,SUM($O$6:O497),0)</f>
        <v>0</v>
      </c>
    </row>
    <row r="498" spans="1:16" ht="15" customHeight="1">
      <c r="A498" s="15"/>
      <c r="B498" s="174">
        <v>135</v>
      </c>
      <c r="C498" s="109" t="s">
        <v>245</v>
      </c>
      <c r="D498" s="276" t="s">
        <v>45</v>
      </c>
      <c r="E498" s="277" t="s">
        <v>8</v>
      </c>
      <c r="F498" s="278">
        <v>44800</v>
      </c>
      <c r="G498" s="278">
        <v>44800</v>
      </c>
      <c r="H498" s="175"/>
      <c r="I498" s="88">
        <f t="shared" si="37"/>
        <v>44800</v>
      </c>
      <c r="J498" s="163">
        <f t="shared" si="38"/>
        <v>0</v>
      </c>
      <c r="K498" s="155">
        <f t="shared" si="39"/>
        <v>1</v>
      </c>
      <c r="L498" s="155">
        <f>IF(J498=1,SUM($J$6:J498),0)</f>
        <v>0</v>
      </c>
      <c r="M498" s="155">
        <f>IF(K498=1,SUM($K$6:K498),0)</f>
        <v>201227363.79893059</v>
      </c>
      <c r="N498" s="165">
        <f t="shared" si="40"/>
        <v>201227363.79893059</v>
      </c>
      <c r="O498" s="155">
        <f t="shared" si="41"/>
        <v>0</v>
      </c>
      <c r="P498" s="155">
        <f>IF(O498=1,SUM($O$6:O498),0)</f>
        <v>0</v>
      </c>
    </row>
    <row r="499" spans="1:16" ht="15" customHeight="1">
      <c r="A499" s="15"/>
      <c r="B499" s="174">
        <v>136</v>
      </c>
      <c r="C499" s="109" t="s">
        <v>246</v>
      </c>
      <c r="D499" s="276" t="s">
        <v>45</v>
      </c>
      <c r="E499" s="277" t="s">
        <v>8</v>
      </c>
      <c r="F499" s="278">
        <v>49500</v>
      </c>
      <c r="G499" s="278">
        <v>49500</v>
      </c>
      <c r="H499" s="171"/>
      <c r="I499" s="88">
        <f t="shared" si="37"/>
        <v>49500</v>
      </c>
      <c r="J499" s="163">
        <f t="shared" si="38"/>
        <v>0</v>
      </c>
      <c r="K499" s="155">
        <f t="shared" si="39"/>
        <v>1</v>
      </c>
      <c r="L499" s="155">
        <f>IF(J499=1,SUM($J$6:J499),0)</f>
        <v>0</v>
      </c>
      <c r="M499" s="155">
        <f>IF(K499=1,SUM($K$6:K499),0)</f>
        <v>201227364.79893059</v>
      </c>
      <c r="N499" s="165">
        <f t="shared" si="40"/>
        <v>201227364.79893059</v>
      </c>
      <c r="O499" s="155">
        <f t="shared" si="41"/>
        <v>0</v>
      </c>
      <c r="P499" s="155">
        <f>IF(O499=1,SUM($O$6:O499),0)</f>
        <v>0</v>
      </c>
    </row>
    <row r="500" spans="1:16" ht="15" customHeight="1">
      <c r="A500" s="15"/>
      <c r="B500" s="174">
        <v>137</v>
      </c>
      <c r="C500" s="109" t="s">
        <v>247</v>
      </c>
      <c r="D500" s="276" t="s">
        <v>45</v>
      </c>
      <c r="E500" s="277" t="s">
        <v>8</v>
      </c>
      <c r="F500" s="278">
        <v>57690</v>
      </c>
      <c r="G500" s="278">
        <v>57690</v>
      </c>
      <c r="H500" s="171"/>
      <c r="I500" s="88">
        <f t="shared" si="37"/>
        <v>57690</v>
      </c>
      <c r="J500" s="163">
        <f t="shared" si="38"/>
        <v>0</v>
      </c>
      <c r="K500" s="155">
        <f t="shared" si="39"/>
        <v>1</v>
      </c>
      <c r="L500" s="155">
        <f>IF(J500=1,SUM($J$6:J500),0)</f>
        <v>0</v>
      </c>
      <c r="M500" s="155">
        <f>IF(K500=1,SUM($K$6:K500),0)</f>
        <v>201227365.79893059</v>
      </c>
      <c r="N500" s="165">
        <f t="shared" si="40"/>
        <v>201227365.79893059</v>
      </c>
      <c r="O500" s="155">
        <f t="shared" si="41"/>
        <v>0</v>
      </c>
      <c r="P500" s="155">
        <f>IF(O500=1,SUM($O$6:O500),0)</f>
        <v>0</v>
      </c>
    </row>
    <row r="501" spans="1:16" ht="15" customHeight="1">
      <c r="A501" s="15"/>
      <c r="B501" s="174">
        <v>138</v>
      </c>
      <c r="C501" s="109" t="s">
        <v>248</v>
      </c>
      <c r="D501" s="276" t="s">
        <v>45</v>
      </c>
      <c r="E501" s="277" t="s">
        <v>8</v>
      </c>
      <c r="F501" s="278">
        <v>60300</v>
      </c>
      <c r="G501" s="278">
        <v>60300</v>
      </c>
      <c r="H501" s="171"/>
      <c r="I501" s="88">
        <f t="shared" si="37"/>
        <v>60300</v>
      </c>
      <c r="J501" s="163">
        <f t="shared" si="38"/>
        <v>0</v>
      </c>
      <c r="K501" s="155">
        <f t="shared" si="39"/>
        <v>1</v>
      </c>
      <c r="L501" s="155">
        <f>IF(J501=1,SUM($J$6:J501),0)</f>
        <v>0</v>
      </c>
      <c r="M501" s="155">
        <f>IF(K501=1,SUM($K$6:K501),0)</f>
        <v>201227366.79893059</v>
      </c>
      <c r="N501" s="165">
        <f t="shared" si="40"/>
        <v>201227366.79893059</v>
      </c>
      <c r="O501" s="155">
        <f t="shared" si="41"/>
        <v>0</v>
      </c>
      <c r="P501" s="155">
        <f>IF(O501=1,SUM($O$6:O501),0)</f>
        <v>0</v>
      </c>
    </row>
    <row r="502" spans="1:16" ht="15" customHeight="1">
      <c r="A502" s="15"/>
      <c r="B502" s="174">
        <v>139</v>
      </c>
      <c r="C502" s="109" t="s">
        <v>249</v>
      </c>
      <c r="D502" s="276" t="s">
        <v>45</v>
      </c>
      <c r="E502" s="277" t="s">
        <v>8</v>
      </c>
      <c r="F502" s="278">
        <v>39900</v>
      </c>
      <c r="G502" s="278">
        <v>39900</v>
      </c>
      <c r="H502" s="171"/>
      <c r="I502" s="88">
        <f t="shared" si="37"/>
        <v>39900</v>
      </c>
      <c r="J502" s="163">
        <f t="shared" si="38"/>
        <v>0</v>
      </c>
      <c r="K502" s="155">
        <f t="shared" si="39"/>
        <v>1</v>
      </c>
      <c r="L502" s="155">
        <f>IF(J502=1,SUM($J$6:J502),0)</f>
        <v>0</v>
      </c>
      <c r="M502" s="155">
        <f>IF(K502=1,SUM($K$6:K502),0)</f>
        <v>201227367.79893059</v>
      </c>
      <c r="N502" s="165">
        <f t="shared" si="40"/>
        <v>201227367.79893059</v>
      </c>
      <c r="O502" s="155">
        <f t="shared" si="41"/>
        <v>0</v>
      </c>
      <c r="P502" s="155">
        <f>IF(O502=1,SUM($O$6:O502),0)</f>
        <v>0</v>
      </c>
    </row>
    <row r="503" spans="1:16" ht="15" customHeight="1">
      <c r="A503" s="15"/>
      <c r="B503" s="174">
        <v>140</v>
      </c>
      <c r="C503" s="109" t="s">
        <v>250</v>
      </c>
      <c r="D503" s="276" t="s">
        <v>45</v>
      </c>
      <c r="E503" s="277" t="s">
        <v>8</v>
      </c>
      <c r="F503" s="278">
        <v>34500</v>
      </c>
      <c r="G503" s="278">
        <v>34500</v>
      </c>
      <c r="H503" s="171"/>
      <c r="I503" s="88">
        <f t="shared" si="37"/>
        <v>34500</v>
      </c>
      <c r="J503" s="163">
        <f t="shared" si="38"/>
        <v>0</v>
      </c>
      <c r="K503" s="155">
        <f t="shared" si="39"/>
        <v>1</v>
      </c>
      <c r="L503" s="155">
        <f>IF(J503=1,SUM($J$6:J503),0)</f>
        <v>0</v>
      </c>
      <c r="M503" s="155">
        <f>IF(K503=1,SUM($K$6:K503),0)</f>
        <v>201227368.79893059</v>
      </c>
      <c r="N503" s="165">
        <f t="shared" si="40"/>
        <v>201227368.79893059</v>
      </c>
      <c r="O503" s="155">
        <f t="shared" si="41"/>
        <v>0</v>
      </c>
      <c r="P503" s="155">
        <f>IF(O503=1,SUM($O$6:O503),0)</f>
        <v>0</v>
      </c>
    </row>
    <row r="504" spans="1:16" ht="15" customHeight="1">
      <c r="A504" s="15"/>
      <c r="B504" s="174">
        <v>141</v>
      </c>
      <c r="C504" s="109" t="s">
        <v>251</v>
      </c>
      <c r="D504" s="276" t="s">
        <v>45</v>
      </c>
      <c r="E504" s="277" t="s">
        <v>8</v>
      </c>
      <c r="F504" s="278">
        <v>37000</v>
      </c>
      <c r="G504" s="278">
        <v>37000</v>
      </c>
      <c r="H504" s="171"/>
      <c r="I504" s="88">
        <f t="shared" si="37"/>
        <v>37000</v>
      </c>
      <c r="J504" s="163">
        <f t="shared" si="38"/>
        <v>0</v>
      </c>
      <c r="K504" s="155">
        <f t="shared" si="39"/>
        <v>1</v>
      </c>
      <c r="L504" s="155">
        <f>IF(J504=1,SUM($J$6:J504),0)</f>
        <v>0</v>
      </c>
      <c r="M504" s="155">
        <f>IF(K504=1,SUM($K$6:K504),0)</f>
        <v>201227369.79893059</v>
      </c>
      <c r="N504" s="165">
        <f t="shared" si="40"/>
        <v>201227369.79893059</v>
      </c>
      <c r="O504" s="155">
        <f t="shared" si="41"/>
        <v>0</v>
      </c>
      <c r="P504" s="155">
        <f>IF(O504=1,SUM($O$6:O504),0)</f>
        <v>0</v>
      </c>
    </row>
    <row r="505" spans="1:16" ht="15" customHeight="1">
      <c r="A505" s="15"/>
      <c r="B505" s="174">
        <v>142</v>
      </c>
      <c r="C505" s="109" t="s">
        <v>252</v>
      </c>
      <c r="D505" s="276" t="s">
        <v>45</v>
      </c>
      <c r="E505" s="277" t="s">
        <v>8</v>
      </c>
      <c r="F505" s="278">
        <v>39500</v>
      </c>
      <c r="G505" s="278">
        <v>39500</v>
      </c>
      <c r="H505" s="171"/>
      <c r="I505" s="88">
        <f t="shared" si="37"/>
        <v>39500</v>
      </c>
      <c r="J505" s="163">
        <f t="shared" si="38"/>
        <v>0</v>
      </c>
      <c r="K505" s="155">
        <f t="shared" si="39"/>
        <v>1</v>
      </c>
      <c r="L505" s="155">
        <f>IF(J505=1,SUM($J$6:J505),0)</f>
        <v>0</v>
      </c>
      <c r="M505" s="155">
        <f>IF(K505=1,SUM($K$6:K505),0)</f>
        <v>201227370.79893059</v>
      </c>
      <c r="N505" s="165">
        <f t="shared" si="40"/>
        <v>201227370.79893059</v>
      </c>
      <c r="O505" s="155">
        <f t="shared" si="41"/>
        <v>0</v>
      </c>
      <c r="P505" s="155">
        <f>IF(O505=1,SUM($O$6:O505),0)</f>
        <v>0</v>
      </c>
    </row>
    <row r="506" spans="1:16" ht="15" customHeight="1">
      <c r="A506" s="15"/>
      <c r="B506" s="174">
        <v>143</v>
      </c>
      <c r="C506" s="109" t="s">
        <v>253</v>
      </c>
      <c r="D506" s="276" t="s">
        <v>45</v>
      </c>
      <c r="E506" s="277" t="s">
        <v>8</v>
      </c>
      <c r="F506" s="278">
        <v>41900</v>
      </c>
      <c r="G506" s="278">
        <v>41900</v>
      </c>
      <c r="H506" s="171"/>
      <c r="I506" s="88">
        <f t="shared" si="37"/>
        <v>41900</v>
      </c>
      <c r="J506" s="163">
        <f t="shared" si="38"/>
        <v>0</v>
      </c>
      <c r="K506" s="155">
        <f t="shared" si="39"/>
        <v>1</v>
      </c>
      <c r="L506" s="155">
        <f>IF(J506=1,SUM($J$6:J506),0)</f>
        <v>0</v>
      </c>
      <c r="M506" s="155">
        <f>IF(K506=1,SUM($K$6:K506),0)</f>
        <v>201227371.79893059</v>
      </c>
      <c r="N506" s="165">
        <f t="shared" si="40"/>
        <v>201227371.79893059</v>
      </c>
      <c r="O506" s="155">
        <f t="shared" si="41"/>
        <v>0</v>
      </c>
      <c r="P506" s="155">
        <f>IF(O506=1,SUM($O$6:O506),0)</f>
        <v>0</v>
      </c>
    </row>
    <row r="507" spans="1:16" ht="15" customHeight="1">
      <c r="A507" s="15"/>
      <c r="B507" s="174">
        <v>144</v>
      </c>
      <c r="C507" s="109" t="s">
        <v>254</v>
      </c>
      <c r="D507" s="276" t="s">
        <v>45</v>
      </c>
      <c r="E507" s="277" t="s">
        <v>8</v>
      </c>
      <c r="F507" s="278">
        <v>51100</v>
      </c>
      <c r="G507" s="278">
        <v>51100</v>
      </c>
      <c r="H507" s="171"/>
      <c r="I507" s="88">
        <f t="shared" si="37"/>
        <v>51100</v>
      </c>
      <c r="J507" s="163">
        <f t="shared" si="38"/>
        <v>0</v>
      </c>
      <c r="K507" s="155">
        <f t="shared" si="39"/>
        <v>1</v>
      </c>
      <c r="L507" s="155">
        <f>IF(J507=1,SUM($J$6:J507),0)</f>
        <v>0</v>
      </c>
      <c r="M507" s="155">
        <f>IF(K507=1,SUM($K$6:K507),0)</f>
        <v>201227372.79893059</v>
      </c>
      <c r="N507" s="165">
        <f t="shared" si="40"/>
        <v>201227372.79893059</v>
      </c>
      <c r="O507" s="155">
        <f t="shared" si="41"/>
        <v>0</v>
      </c>
      <c r="P507" s="155">
        <f>IF(O507=1,SUM($O$6:O507),0)</f>
        <v>0</v>
      </c>
    </row>
    <row r="508" spans="1:16" ht="15" customHeight="1">
      <c r="A508" s="15"/>
      <c r="B508" s="174">
        <v>145</v>
      </c>
      <c r="C508" s="109" t="s">
        <v>255</v>
      </c>
      <c r="D508" s="276" t="s">
        <v>45</v>
      </c>
      <c r="E508" s="277" t="s">
        <v>8</v>
      </c>
      <c r="F508" s="278">
        <v>51800</v>
      </c>
      <c r="G508" s="278">
        <v>51800</v>
      </c>
      <c r="H508" s="171"/>
      <c r="I508" s="88">
        <f t="shared" si="37"/>
        <v>51800</v>
      </c>
      <c r="J508" s="163">
        <f t="shared" si="38"/>
        <v>0</v>
      </c>
      <c r="K508" s="155">
        <f t="shared" si="39"/>
        <v>1</v>
      </c>
      <c r="L508" s="155">
        <f>IF(J508=1,SUM($J$6:J508),0)</f>
        <v>0</v>
      </c>
      <c r="M508" s="155">
        <f>IF(K508=1,SUM($K$6:K508),0)</f>
        <v>201227373.79893059</v>
      </c>
      <c r="N508" s="165">
        <f t="shared" si="40"/>
        <v>201227373.79893059</v>
      </c>
      <c r="O508" s="155">
        <f t="shared" si="41"/>
        <v>0</v>
      </c>
      <c r="P508" s="155">
        <f>IF(O508=1,SUM($O$6:O508),0)</f>
        <v>0</v>
      </c>
    </row>
    <row r="509" spans="1:16" ht="15" customHeight="1">
      <c r="A509" s="15"/>
      <c r="B509" s="174">
        <v>146</v>
      </c>
      <c r="C509" s="109" t="s">
        <v>256</v>
      </c>
      <c r="D509" s="276" t="s">
        <v>45</v>
      </c>
      <c r="E509" s="277" t="s">
        <v>8</v>
      </c>
      <c r="F509" s="278">
        <v>51800</v>
      </c>
      <c r="G509" s="278">
        <v>51800</v>
      </c>
      <c r="H509" s="171"/>
      <c r="I509" s="88">
        <f t="shared" si="37"/>
        <v>51800</v>
      </c>
      <c r="J509" s="163">
        <f t="shared" si="38"/>
        <v>0</v>
      </c>
      <c r="K509" s="155">
        <f t="shared" si="39"/>
        <v>1</v>
      </c>
      <c r="L509" s="155">
        <f>IF(J509=1,SUM($J$6:J509),0)</f>
        <v>0</v>
      </c>
      <c r="M509" s="155">
        <f>IF(K509=1,SUM($K$6:K509),0)</f>
        <v>201227374.79893059</v>
      </c>
      <c r="N509" s="165">
        <f t="shared" si="40"/>
        <v>201227374.79893059</v>
      </c>
      <c r="O509" s="155">
        <f t="shared" si="41"/>
        <v>0</v>
      </c>
      <c r="P509" s="155">
        <f>IF(O509=1,SUM($O$6:O509),0)</f>
        <v>0</v>
      </c>
    </row>
    <row r="510" spans="1:16" ht="15" customHeight="1">
      <c r="A510" s="15"/>
      <c r="B510" s="174">
        <v>147</v>
      </c>
      <c r="C510" s="109" t="s">
        <v>257</v>
      </c>
      <c r="D510" s="276" t="s">
        <v>45</v>
      </c>
      <c r="E510" s="277" t="s">
        <v>8</v>
      </c>
      <c r="F510" s="278">
        <v>75420</v>
      </c>
      <c r="G510" s="278">
        <v>75420</v>
      </c>
      <c r="H510" s="171"/>
      <c r="I510" s="88">
        <f t="shared" si="37"/>
        <v>75420</v>
      </c>
      <c r="J510" s="163">
        <f t="shared" si="38"/>
        <v>0</v>
      </c>
      <c r="K510" s="155">
        <f t="shared" si="39"/>
        <v>1</v>
      </c>
      <c r="L510" s="155">
        <f>IF(J510=1,SUM($J$6:J510),0)</f>
        <v>0</v>
      </c>
      <c r="M510" s="155">
        <f>IF(K510=1,SUM($K$6:K510),0)</f>
        <v>201227375.79893059</v>
      </c>
      <c r="N510" s="165">
        <f t="shared" si="40"/>
        <v>201227375.79893059</v>
      </c>
      <c r="O510" s="155">
        <f t="shared" si="41"/>
        <v>0</v>
      </c>
      <c r="P510" s="155">
        <f>IF(O510=1,SUM($O$6:O510),0)</f>
        <v>0</v>
      </c>
    </row>
    <row r="511" spans="1:16" ht="15" customHeight="1">
      <c r="A511" s="15"/>
      <c r="B511" s="174">
        <v>148</v>
      </c>
      <c r="C511" s="109" t="s">
        <v>258</v>
      </c>
      <c r="D511" s="276" t="s">
        <v>45</v>
      </c>
      <c r="E511" s="277" t="s">
        <v>8</v>
      </c>
      <c r="F511" s="278">
        <v>118440</v>
      </c>
      <c r="G511" s="278">
        <v>118440</v>
      </c>
      <c r="H511" s="171"/>
      <c r="I511" s="88">
        <f t="shared" si="37"/>
        <v>118440</v>
      </c>
      <c r="J511" s="163">
        <f t="shared" si="38"/>
        <v>0</v>
      </c>
      <c r="K511" s="155">
        <f t="shared" si="39"/>
        <v>1</v>
      </c>
      <c r="L511" s="155">
        <f>IF(J511=1,SUM($J$6:J511),0)</f>
        <v>0</v>
      </c>
      <c r="M511" s="155">
        <f>IF(K511=1,SUM($K$6:K511),0)</f>
        <v>201227376.79893059</v>
      </c>
      <c r="N511" s="165">
        <f t="shared" si="40"/>
        <v>201227376.79893059</v>
      </c>
      <c r="O511" s="155">
        <f t="shared" si="41"/>
        <v>0</v>
      </c>
      <c r="P511" s="155">
        <f>IF(O511=1,SUM($O$6:O511),0)</f>
        <v>0</v>
      </c>
    </row>
    <row r="512" spans="1:16" ht="15" customHeight="1">
      <c r="A512" s="15"/>
      <c r="B512" s="174">
        <v>149</v>
      </c>
      <c r="C512" s="109" t="s">
        <v>259</v>
      </c>
      <c r="D512" s="276" t="s">
        <v>45</v>
      </c>
      <c r="E512" s="277" t="s">
        <v>8</v>
      </c>
      <c r="F512" s="278">
        <v>136980</v>
      </c>
      <c r="G512" s="278">
        <v>136980</v>
      </c>
      <c r="H512" s="171"/>
      <c r="I512" s="88">
        <f t="shared" si="37"/>
        <v>136980</v>
      </c>
      <c r="J512" s="163">
        <f t="shared" si="38"/>
        <v>0</v>
      </c>
      <c r="K512" s="155">
        <f t="shared" si="39"/>
        <v>1</v>
      </c>
      <c r="L512" s="155">
        <f>IF(J512=1,SUM($J$6:J512),0)</f>
        <v>0</v>
      </c>
      <c r="M512" s="155">
        <f>IF(K512=1,SUM($K$6:K512),0)</f>
        <v>201227377.79893059</v>
      </c>
      <c r="N512" s="165">
        <f t="shared" si="40"/>
        <v>201227377.79893059</v>
      </c>
      <c r="O512" s="155">
        <f t="shared" si="41"/>
        <v>0</v>
      </c>
      <c r="P512" s="155">
        <f>IF(O512=1,SUM($O$6:O512),0)</f>
        <v>0</v>
      </c>
    </row>
    <row r="513" spans="1:16" ht="15" customHeight="1">
      <c r="A513" s="15"/>
      <c r="B513" s="174">
        <v>150</v>
      </c>
      <c r="C513" s="109" t="s">
        <v>260</v>
      </c>
      <c r="D513" s="276" t="s">
        <v>45</v>
      </c>
      <c r="E513" s="277" t="s">
        <v>8</v>
      </c>
      <c r="F513" s="278">
        <v>172350</v>
      </c>
      <c r="G513" s="278">
        <v>172350</v>
      </c>
      <c r="H513" s="171"/>
      <c r="I513" s="88">
        <f t="shared" si="37"/>
        <v>172350</v>
      </c>
      <c r="J513" s="163">
        <f t="shared" si="38"/>
        <v>0</v>
      </c>
      <c r="K513" s="155">
        <f t="shared" si="39"/>
        <v>1</v>
      </c>
      <c r="L513" s="155">
        <f>IF(J513=1,SUM($J$6:J513),0)</f>
        <v>0</v>
      </c>
      <c r="M513" s="155">
        <f>IF(K513=1,SUM($K$6:K513),0)</f>
        <v>201227378.79893059</v>
      </c>
      <c r="N513" s="165">
        <f t="shared" si="40"/>
        <v>201227378.79893059</v>
      </c>
      <c r="O513" s="155">
        <f t="shared" si="41"/>
        <v>0</v>
      </c>
      <c r="P513" s="155">
        <f>IF(O513=1,SUM($O$6:O513),0)</f>
        <v>0</v>
      </c>
    </row>
    <row r="514" spans="1:16" ht="15" customHeight="1">
      <c r="A514" s="15"/>
      <c r="B514" s="174">
        <v>151</v>
      </c>
      <c r="C514" s="109" t="s">
        <v>36</v>
      </c>
      <c r="D514" s="276" t="s">
        <v>45</v>
      </c>
      <c r="E514" s="277" t="s">
        <v>8</v>
      </c>
      <c r="F514" s="278">
        <v>180000</v>
      </c>
      <c r="G514" s="278">
        <v>180000</v>
      </c>
      <c r="H514" s="171"/>
      <c r="I514" s="88">
        <f t="shared" si="37"/>
        <v>180000</v>
      </c>
      <c r="J514" s="163">
        <f t="shared" si="38"/>
        <v>0</v>
      </c>
      <c r="K514" s="155">
        <f t="shared" si="39"/>
        <v>1</v>
      </c>
      <c r="L514" s="155">
        <f>IF(J514=1,SUM($J$6:J514),0)</f>
        <v>0</v>
      </c>
      <c r="M514" s="155">
        <f>IF(K514=1,SUM($K$6:K514),0)</f>
        <v>201227379.79893059</v>
      </c>
      <c r="N514" s="165">
        <f t="shared" si="40"/>
        <v>201227379.79893059</v>
      </c>
      <c r="O514" s="155">
        <f t="shared" si="41"/>
        <v>0</v>
      </c>
      <c r="P514" s="155">
        <f>IF(O514=1,SUM($O$6:O514),0)</f>
        <v>0</v>
      </c>
    </row>
    <row r="515" spans="1:16" ht="15" customHeight="1">
      <c r="A515" s="15"/>
      <c r="B515" s="174">
        <v>152</v>
      </c>
      <c r="C515" s="109" t="s">
        <v>261</v>
      </c>
      <c r="D515" s="276" t="s">
        <v>45</v>
      </c>
      <c r="E515" s="277" t="s">
        <v>8</v>
      </c>
      <c r="F515" s="278">
        <v>135800</v>
      </c>
      <c r="G515" s="278">
        <v>135800</v>
      </c>
      <c r="H515" s="171"/>
      <c r="I515" s="88">
        <f t="shared" ref="I515:I579" si="42">IF($I$5=$G$4,G515,(IF($I$5=$F$4,F515,0)))</f>
        <v>135800</v>
      </c>
      <c r="J515" s="163">
        <f t="shared" si="38"/>
        <v>0</v>
      </c>
      <c r="K515" s="155">
        <f t="shared" si="39"/>
        <v>1</v>
      </c>
      <c r="L515" s="155">
        <f>IF(J515=1,SUM($J$6:J515),0)</f>
        <v>0</v>
      </c>
      <c r="M515" s="155">
        <f>IF(K515=1,SUM($K$6:K515),0)</f>
        <v>201227380.79893059</v>
      </c>
      <c r="N515" s="165">
        <f t="shared" si="40"/>
        <v>201227380.79893059</v>
      </c>
      <c r="O515" s="155">
        <f t="shared" si="41"/>
        <v>0</v>
      </c>
      <c r="P515" s="155">
        <f>IF(O515=1,SUM($O$6:O515),0)</f>
        <v>0</v>
      </c>
    </row>
    <row r="516" spans="1:16" ht="15" customHeight="1">
      <c r="A516" s="15"/>
      <c r="B516" s="174">
        <v>153</v>
      </c>
      <c r="C516" s="109" t="s">
        <v>262</v>
      </c>
      <c r="D516" s="276" t="s">
        <v>45</v>
      </c>
      <c r="E516" s="277" t="s">
        <v>8</v>
      </c>
      <c r="F516" s="278">
        <v>104200</v>
      </c>
      <c r="G516" s="278">
        <v>104200</v>
      </c>
      <c r="H516" s="171"/>
      <c r="I516" s="88">
        <f t="shared" si="42"/>
        <v>104200</v>
      </c>
      <c r="J516" s="163">
        <f t="shared" si="38"/>
        <v>0</v>
      </c>
      <c r="K516" s="155">
        <f t="shared" si="39"/>
        <v>1</v>
      </c>
      <c r="L516" s="155">
        <f>IF(J516=1,SUM($J$6:J516),0)</f>
        <v>0</v>
      </c>
      <c r="M516" s="155">
        <f>IF(K516=1,SUM($K$6:K516),0)</f>
        <v>201227381.79893059</v>
      </c>
      <c r="N516" s="165">
        <f t="shared" si="40"/>
        <v>201227381.79893059</v>
      </c>
      <c r="O516" s="155">
        <f t="shared" si="41"/>
        <v>0</v>
      </c>
      <c r="P516" s="155">
        <f>IF(O516=1,SUM($O$6:O516),0)</f>
        <v>0</v>
      </c>
    </row>
    <row r="517" spans="1:16" ht="15" customHeight="1">
      <c r="A517" s="15"/>
      <c r="B517" s="174">
        <v>154</v>
      </c>
      <c r="C517" s="109" t="s">
        <v>27</v>
      </c>
      <c r="D517" s="276" t="s">
        <v>45</v>
      </c>
      <c r="E517" s="277" t="s">
        <v>8</v>
      </c>
      <c r="F517" s="278">
        <v>16000</v>
      </c>
      <c r="G517" s="278">
        <v>16000</v>
      </c>
      <c r="H517" s="171"/>
      <c r="I517" s="88">
        <f t="shared" si="42"/>
        <v>16000</v>
      </c>
      <c r="J517" s="163">
        <f t="shared" si="38"/>
        <v>0</v>
      </c>
      <c r="K517" s="155">
        <f t="shared" si="39"/>
        <v>1</v>
      </c>
      <c r="L517" s="155">
        <f>IF(J517=1,SUM($J$6:J517),0)</f>
        <v>0</v>
      </c>
      <c r="M517" s="155">
        <f>IF(K517=1,SUM($K$6:K517),0)</f>
        <v>201227382.79893059</v>
      </c>
      <c r="N517" s="165">
        <f t="shared" si="40"/>
        <v>201227382.79893059</v>
      </c>
      <c r="O517" s="155">
        <f t="shared" si="41"/>
        <v>0</v>
      </c>
      <c r="P517" s="155">
        <f>IF(O517=1,SUM($O$6:O517),0)</f>
        <v>0</v>
      </c>
    </row>
    <row r="518" spans="1:16" ht="15" customHeight="1">
      <c r="A518" s="15"/>
      <c r="B518" s="174">
        <v>155</v>
      </c>
      <c r="C518" s="109" t="s">
        <v>263</v>
      </c>
      <c r="D518" s="276" t="s">
        <v>45</v>
      </c>
      <c r="E518" s="277" t="s">
        <v>8</v>
      </c>
      <c r="F518" s="278">
        <v>118530</v>
      </c>
      <c r="G518" s="278">
        <v>118530</v>
      </c>
      <c r="H518" s="171"/>
      <c r="I518" s="88">
        <f t="shared" si="42"/>
        <v>118530</v>
      </c>
      <c r="J518" s="163">
        <f t="shared" si="38"/>
        <v>0</v>
      </c>
      <c r="K518" s="155">
        <f t="shared" si="39"/>
        <v>1</v>
      </c>
      <c r="L518" s="155">
        <f>IF(J518=1,SUM($J$6:J518),0)</f>
        <v>0</v>
      </c>
      <c r="M518" s="155">
        <f>IF(K518=1,SUM($K$6:K518),0)</f>
        <v>201227383.79893059</v>
      </c>
      <c r="N518" s="165">
        <f t="shared" si="40"/>
        <v>201227383.79893059</v>
      </c>
      <c r="O518" s="155">
        <f t="shared" si="41"/>
        <v>0</v>
      </c>
      <c r="P518" s="155">
        <f>IF(O518=1,SUM($O$6:O518),0)</f>
        <v>0</v>
      </c>
    </row>
    <row r="519" spans="1:16" ht="15" customHeight="1">
      <c r="A519" s="21"/>
      <c r="B519" s="174">
        <v>156</v>
      </c>
      <c r="C519" s="472" t="s">
        <v>474</v>
      </c>
      <c r="D519" s="276" t="s">
        <v>45</v>
      </c>
      <c r="E519" s="277" t="s">
        <v>8</v>
      </c>
      <c r="F519" s="278">
        <v>3711.24</v>
      </c>
      <c r="G519" s="278">
        <v>3711.24</v>
      </c>
      <c r="H519" s="171"/>
      <c r="I519" s="88">
        <f t="shared" si="42"/>
        <v>3711.24</v>
      </c>
      <c r="J519" s="163">
        <f t="shared" si="38"/>
        <v>0</v>
      </c>
      <c r="K519" s="155">
        <f t="shared" si="39"/>
        <v>1</v>
      </c>
      <c r="L519" s="155">
        <f>IF(J519=1,SUM($J$6:J519),0)</f>
        <v>0</v>
      </c>
      <c r="M519" s="155">
        <f>IF(K519=1,SUM($K$6:K519),0)</f>
        <v>201227384.79893059</v>
      </c>
      <c r="N519" s="165">
        <f t="shared" si="40"/>
        <v>201227384.79893059</v>
      </c>
      <c r="O519" s="155">
        <f t="shared" si="41"/>
        <v>0</v>
      </c>
      <c r="P519" s="155">
        <f>IF(O519=1,SUM($O$6:O519),0)</f>
        <v>0</v>
      </c>
    </row>
    <row r="520" spans="1:16" ht="15" customHeight="1">
      <c r="A520" s="15"/>
      <c r="B520" s="174">
        <v>157</v>
      </c>
      <c r="C520" s="109" t="s">
        <v>264</v>
      </c>
      <c r="D520" s="276" t="s">
        <v>45</v>
      </c>
      <c r="E520" s="277" t="s">
        <v>8</v>
      </c>
      <c r="F520" s="278">
        <v>28000</v>
      </c>
      <c r="G520" s="278">
        <v>28000</v>
      </c>
      <c r="H520" s="171"/>
      <c r="I520" s="88">
        <f t="shared" si="42"/>
        <v>28000</v>
      </c>
      <c r="J520" s="163">
        <f t="shared" si="38"/>
        <v>0</v>
      </c>
      <c r="K520" s="155">
        <f t="shared" si="39"/>
        <v>1</v>
      </c>
      <c r="L520" s="155">
        <f>IF(J520=1,SUM($J$6:J520),0)</f>
        <v>0</v>
      </c>
      <c r="M520" s="155">
        <f>IF(K520=1,SUM($K$6:K520),0)</f>
        <v>201227385.79893059</v>
      </c>
      <c r="N520" s="165">
        <f t="shared" si="40"/>
        <v>201227385.79893059</v>
      </c>
      <c r="O520" s="155">
        <f t="shared" si="41"/>
        <v>0</v>
      </c>
      <c r="P520" s="155">
        <f>IF(O520=1,SUM($O$6:O520),0)</f>
        <v>0</v>
      </c>
    </row>
    <row r="521" spans="1:16" ht="15" customHeight="1">
      <c r="A521" s="15"/>
      <c r="B521" s="174">
        <v>158</v>
      </c>
      <c r="C521" s="109" t="s">
        <v>265</v>
      </c>
      <c r="D521" s="276" t="s">
        <v>45</v>
      </c>
      <c r="E521" s="277" t="s">
        <v>8</v>
      </c>
      <c r="F521" s="278">
        <v>33501.866666666669</v>
      </c>
      <c r="G521" s="278">
        <v>33501.866666666669</v>
      </c>
      <c r="H521" s="171"/>
      <c r="I521" s="88">
        <f t="shared" si="42"/>
        <v>33501.866666666669</v>
      </c>
      <c r="J521" s="163">
        <f t="shared" ref="J521:J584" si="43">IF(D521="MDU-KD",1,0)</f>
        <v>0</v>
      </c>
      <c r="K521" s="155">
        <f t="shared" ref="K521:K584" si="44">IF(D521="HDW",1,0)</f>
        <v>1</v>
      </c>
      <c r="L521" s="155">
        <f>IF(J521=1,SUM($J$6:J521),0)</f>
        <v>0</v>
      </c>
      <c r="M521" s="155">
        <f>IF(K521=1,SUM($K$6:K521),0)</f>
        <v>201227386.79893059</v>
      </c>
      <c r="N521" s="165">
        <f t="shared" ref="N521:N584" si="45">IF(L521=0,M521,L521)</f>
        <v>201227386.79893059</v>
      </c>
      <c r="O521" s="155">
        <f t="shared" ref="O521:O584" si="46">IF(E521=0,0,IF(LEFT(C521,11)="Tiang Beton",1,0))</f>
        <v>0</v>
      </c>
      <c r="P521" s="155">
        <f>IF(O521=1,SUM($O$6:O521),0)</f>
        <v>0</v>
      </c>
    </row>
    <row r="522" spans="1:16" ht="15" customHeight="1">
      <c r="A522" s="15"/>
      <c r="B522" s="174">
        <v>159</v>
      </c>
      <c r="C522" s="109" t="s">
        <v>266</v>
      </c>
      <c r="D522" s="276" t="s">
        <v>45</v>
      </c>
      <c r="E522" s="277" t="s">
        <v>7</v>
      </c>
      <c r="F522" s="278">
        <v>23310</v>
      </c>
      <c r="G522" s="278">
        <v>23310</v>
      </c>
      <c r="H522" s="171"/>
      <c r="I522" s="88">
        <f t="shared" si="42"/>
        <v>23310</v>
      </c>
      <c r="J522" s="163">
        <f t="shared" si="43"/>
        <v>0</v>
      </c>
      <c r="K522" s="155">
        <f t="shared" si="44"/>
        <v>1</v>
      </c>
      <c r="L522" s="155">
        <f>IF(J522=1,SUM($J$6:J522),0)</f>
        <v>0</v>
      </c>
      <c r="M522" s="155">
        <f>IF(K522=1,SUM($K$6:K522),0)</f>
        <v>201227387.79893059</v>
      </c>
      <c r="N522" s="165">
        <f t="shared" si="45"/>
        <v>201227387.79893059</v>
      </c>
      <c r="O522" s="155">
        <f t="shared" si="46"/>
        <v>0</v>
      </c>
      <c r="P522" s="155">
        <f>IF(O522=1,SUM($O$6:O522),0)</f>
        <v>0</v>
      </c>
    </row>
    <row r="523" spans="1:16" ht="15" customHeight="1">
      <c r="A523" s="15"/>
      <c r="B523" s="174">
        <v>160</v>
      </c>
      <c r="C523" s="109" t="s">
        <v>267</v>
      </c>
      <c r="D523" s="276" t="s">
        <v>45</v>
      </c>
      <c r="E523" s="277" t="s">
        <v>8</v>
      </c>
      <c r="F523" s="278">
        <v>129000</v>
      </c>
      <c r="G523" s="278">
        <v>129000</v>
      </c>
      <c r="H523" s="171"/>
      <c r="I523" s="88">
        <f t="shared" si="42"/>
        <v>129000</v>
      </c>
      <c r="J523" s="163">
        <f t="shared" si="43"/>
        <v>0</v>
      </c>
      <c r="K523" s="155">
        <f t="shared" si="44"/>
        <v>1</v>
      </c>
      <c r="L523" s="155">
        <f>IF(J523=1,SUM($J$6:J523),0)</f>
        <v>0</v>
      </c>
      <c r="M523" s="155">
        <f>IF(K523=1,SUM($K$6:K523),0)</f>
        <v>201227388.79893059</v>
      </c>
      <c r="N523" s="165">
        <f t="shared" si="45"/>
        <v>201227388.79893059</v>
      </c>
      <c r="O523" s="155">
        <f t="shared" si="46"/>
        <v>0</v>
      </c>
      <c r="P523" s="155">
        <f>IF(O523=1,SUM($O$6:O523),0)</f>
        <v>0</v>
      </c>
    </row>
    <row r="524" spans="1:16" ht="15" customHeight="1">
      <c r="A524" s="15"/>
      <c r="B524" s="174">
        <v>161</v>
      </c>
      <c r="C524" s="109" t="s">
        <v>605</v>
      </c>
      <c r="D524" s="276" t="s">
        <v>45</v>
      </c>
      <c r="E524" s="277" t="s">
        <v>8</v>
      </c>
      <c r="F524" s="278">
        <v>145400</v>
      </c>
      <c r="G524" s="278">
        <v>145400</v>
      </c>
      <c r="H524" s="171"/>
      <c r="I524" s="88">
        <f t="shared" si="42"/>
        <v>145400</v>
      </c>
      <c r="J524" s="163">
        <f t="shared" si="43"/>
        <v>0</v>
      </c>
      <c r="K524" s="155">
        <f t="shared" si="44"/>
        <v>1</v>
      </c>
      <c r="L524" s="155">
        <f>IF(J524=1,SUM($J$6:J524),0)</f>
        <v>0</v>
      </c>
      <c r="M524" s="155">
        <f>IF(K524=1,SUM($K$6:K524),0)</f>
        <v>201227389.79893059</v>
      </c>
      <c r="N524" s="165">
        <f t="shared" si="45"/>
        <v>201227389.79893059</v>
      </c>
      <c r="O524" s="155">
        <f t="shared" si="46"/>
        <v>0</v>
      </c>
      <c r="P524" s="155">
        <f>IF(O524=1,SUM($O$6:O524),0)</f>
        <v>0</v>
      </c>
    </row>
    <row r="525" spans="1:16" ht="15" customHeight="1">
      <c r="A525" s="15"/>
      <c r="B525" s="174">
        <v>162</v>
      </c>
      <c r="C525" s="109" t="s">
        <v>606</v>
      </c>
      <c r="D525" s="276" t="s">
        <v>45</v>
      </c>
      <c r="E525" s="277" t="s">
        <v>8</v>
      </c>
      <c r="F525" s="278">
        <v>351751.73281450948</v>
      </c>
      <c r="G525" s="278">
        <v>351751.73281450948</v>
      </c>
      <c r="H525" s="171"/>
      <c r="I525" s="88">
        <f t="shared" si="42"/>
        <v>351751.73281450948</v>
      </c>
      <c r="J525" s="163">
        <f t="shared" si="43"/>
        <v>0</v>
      </c>
      <c r="K525" s="155">
        <f t="shared" si="44"/>
        <v>1</v>
      </c>
      <c r="L525" s="155">
        <f>IF(J525=1,SUM($J$6:J525),0)</f>
        <v>0</v>
      </c>
      <c r="M525" s="155">
        <f>IF(K525=1,SUM($K$6:K525),0)</f>
        <v>201227390.79893059</v>
      </c>
      <c r="N525" s="165">
        <f t="shared" si="45"/>
        <v>201227390.79893059</v>
      </c>
      <c r="O525" s="155">
        <f t="shared" si="46"/>
        <v>0</v>
      </c>
      <c r="P525" s="155">
        <f>IF(O525=1,SUM($O$6:O525),0)</f>
        <v>0</v>
      </c>
    </row>
    <row r="526" spans="1:16" ht="15" customHeight="1">
      <c r="A526" s="17"/>
      <c r="B526" s="174">
        <v>163</v>
      </c>
      <c r="C526" s="109" t="s">
        <v>607</v>
      </c>
      <c r="D526" s="276" t="s">
        <v>45</v>
      </c>
      <c r="E526" s="277" t="s">
        <v>8</v>
      </c>
      <c r="F526" s="278">
        <v>250000</v>
      </c>
      <c r="G526" s="278">
        <v>250000</v>
      </c>
      <c r="H526" s="171"/>
      <c r="I526" s="88">
        <f t="shared" si="42"/>
        <v>250000</v>
      </c>
      <c r="J526" s="163">
        <f t="shared" si="43"/>
        <v>0</v>
      </c>
      <c r="K526" s="155">
        <f t="shared" si="44"/>
        <v>1</v>
      </c>
      <c r="L526" s="155">
        <f>IF(J526=1,SUM($J$6:J526),0)</f>
        <v>0</v>
      </c>
      <c r="M526" s="155">
        <f>IF(K526=1,SUM($K$6:K526),0)</f>
        <v>201227391.79893059</v>
      </c>
      <c r="N526" s="165">
        <f t="shared" si="45"/>
        <v>201227391.79893059</v>
      </c>
      <c r="O526" s="155">
        <f t="shared" si="46"/>
        <v>0</v>
      </c>
      <c r="P526" s="155">
        <f>IF(O526=1,SUM($O$6:O526),0)</f>
        <v>0</v>
      </c>
    </row>
    <row r="527" spans="1:16" ht="15" customHeight="1">
      <c r="A527" s="15"/>
      <c r="B527" s="174">
        <v>164</v>
      </c>
      <c r="C527" s="109" t="s">
        <v>608</v>
      </c>
      <c r="D527" s="276" t="s">
        <v>45</v>
      </c>
      <c r="E527" s="277" t="s">
        <v>8</v>
      </c>
      <c r="F527" s="278">
        <v>485097.76536861184</v>
      </c>
      <c r="G527" s="278">
        <v>485097.76536861184</v>
      </c>
      <c r="H527" s="171"/>
      <c r="I527" s="88">
        <f t="shared" si="42"/>
        <v>485097.76536861184</v>
      </c>
      <c r="J527" s="163">
        <f t="shared" si="43"/>
        <v>0</v>
      </c>
      <c r="K527" s="155">
        <f t="shared" si="44"/>
        <v>1</v>
      </c>
      <c r="L527" s="155">
        <f>IF(J527=1,SUM($J$6:J527),0)</f>
        <v>0</v>
      </c>
      <c r="M527" s="155">
        <f>IF(K527=1,SUM($K$6:K527),0)</f>
        <v>201227392.79893059</v>
      </c>
      <c r="N527" s="165">
        <f t="shared" si="45"/>
        <v>201227392.79893059</v>
      </c>
      <c r="O527" s="155">
        <f t="shared" si="46"/>
        <v>0</v>
      </c>
      <c r="P527" s="155">
        <f>IF(O527=1,SUM($O$6:O527),0)</f>
        <v>0</v>
      </c>
    </row>
    <row r="528" spans="1:16" ht="15" customHeight="1">
      <c r="A528" s="15"/>
      <c r="B528" s="174">
        <v>165</v>
      </c>
      <c r="C528" s="109" t="s">
        <v>268</v>
      </c>
      <c r="D528" s="276" t="s">
        <v>45</v>
      </c>
      <c r="E528" s="277" t="s">
        <v>8</v>
      </c>
      <c r="F528" s="278">
        <v>423009.82499999995</v>
      </c>
      <c r="G528" s="278">
        <v>423009.82499999995</v>
      </c>
      <c r="H528" s="171"/>
      <c r="I528" s="88">
        <f t="shared" si="42"/>
        <v>423009.82499999995</v>
      </c>
      <c r="J528" s="163">
        <f t="shared" si="43"/>
        <v>0</v>
      </c>
      <c r="K528" s="155">
        <f t="shared" si="44"/>
        <v>1</v>
      </c>
      <c r="L528" s="155">
        <f>IF(J528=1,SUM($J$6:J528),0)</f>
        <v>0</v>
      </c>
      <c r="M528" s="155">
        <f>IF(K528=1,SUM($K$6:K528),0)</f>
        <v>201227393.79893059</v>
      </c>
      <c r="N528" s="165">
        <f t="shared" si="45"/>
        <v>201227393.79893059</v>
      </c>
      <c r="O528" s="155">
        <f t="shared" si="46"/>
        <v>0</v>
      </c>
      <c r="P528" s="155">
        <f>IF(O528=1,SUM($O$6:O528),0)</f>
        <v>0</v>
      </c>
    </row>
    <row r="529" spans="1:16" ht="15" customHeight="1">
      <c r="A529" s="15"/>
      <c r="B529" s="174">
        <v>166</v>
      </c>
      <c r="C529" s="109" t="s">
        <v>269</v>
      </c>
      <c r="D529" s="276" t="s">
        <v>45</v>
      </c>
      <c r="E529" s="277" t="s">
        <v>8</v>
      </c>
      <c r="F529" s="278">
        <v>302149.875</v>
      </c>
      <c r="G529" s="278">
        <v>302149.875</v>
      </c>
      <c r="H529" s="171"/>
      <c r="I529" s="88">
        <f t="shared" si="42"/>
        <v>302149.875</v>
      </c>
      <c r="J529" s="163">
        <f t="shared" si="43"/>
        <v>0</v>
      </c>
      <c r="K529" s="155">
        <f t="shared" si="44"/>
        <v>1</v>
      </c>
      <c r="L529" s="155">
        <f>IF(J529=1,SUM($J$6:J529),0)</f>
        <v>0</v>
      </c>
      <c r="M529" s="155">
        <f>IF(K529=1,SUM($K$6:K529),0)</f>
        <v>201227394.79893059</v>
      </c>
      <c r="N529" s="165">
        <f t="shared" si="45"/>
        <v>201227394.79893059</v>
      </c>
      <c r="O529" s="155">
        <f t="shared" si="46"/>
        <v>0</v>
      </c>
      <c r="P529" s="155">
        <f>IF(O529=1,SUM($O$6:O529),0)</f>
        <v>0</v>
      </c>
    </row>
    <row r="530" spans="1:16" ht="15" customHeight="1">
      <c r="A530" s="15"/>
      <c r="B530" s="174">
        <v>167</v>
      </c>
      <c r="C530" s="109" t="s">
        <v>270</v>
      </c>
      <c r="D530" s="276" t="s">
        <v>45</v>
      </c>
      <c r="E530" s="277" t="s">
        <v>8</v>
      </c>
      <c r="F530" s="278">
        <v>335990.66099999991</v>
      </c>
      <c r="G530" s="278">
        <v>335990.66099999991</v>
      </c>
      <c r="H530" s="171"/>
      <c r="I530" s="88">
        <f t="shared" si="42"/>
        <v>335990.66099999991</v>
      </c>
      <c r="J530" s="163">
        <f t="shared" si="43"/>
        <v>0</v>
      </c>
      <c r="K530" s="155">
        <f t="shared" si="44"/>
        <v>1</v>
      </c>
      <c r="L530" s="155">
        <f>IF(J530=1,SUM($J$6:J530),0)</f>
        <v>0</v>
      </c>
      <c r="M530" s="155">
        <f>IF(K530=1,SUM($K$6:K530),0)</f>
        <v>201227395.79893059</v>
      </c>
      <c r="N530" s="165">
        <f t="shared" si="45"/>
        <v>201227395.79893059</v>
      </c>
      <c r="O530" s="155">
        <f t="shared" si="46"/>
        <v>0</v>
      </c>
      <c r="P530" s="155">
        <f>IF(O530=1,SUM($O$6:O530),0)</f>
        <v>0</v>
      </c>
    </row>
    <row r="531" spans="1:16" ht="15" customHeight="1">
      <c r="A531" s="15"/>
      <c r="B531" s="174">
        <v>168</v>
      </c>
      <c r="C531" s="109" t="s">
        <v>35</v>
      </c>
      <c r="D531" s="276" t="s">
        <v>45</v>
      </c>
      <c r="E531" s="277" t="s">
        <v>8</v>
      </c>
      <c r="F531" s="278">
        <v>2300</v>
      </c>
      <c r="G531" s="278">
        <v>2300</v>
      </c>
      <c r="H531" s="171"/>
      <c r="I531" s="88">
        <f t="shared" si="42"/>
        <v>2300</v>
      </c>
      <c r="J531" s="163">
        <f t="shared" si="43"/>
        <v>0</v>
      </c>
      <c r="K531" s="155">
        <f t="shared" si="44"/>
        <v>1</v>
      </c>
      <c r="L531" s="155">
        <f>IF(J531=1,SUM($J$6:J531),0)</f>
        <v>0</v>
      </c>
      <c r="M531" s="155">
        <f>IF(K531=1,SUM($K$6:K531),0)</f>
        <v>201227396.79893059</v>
      </c>
      <c r="N531" s="165">
        <f t="shared" si="45"/>
        <v>201227396.79893059</v>
      </c>
      <c r="O531" s="155">
        <f t="shared" si="46"/>
        <v>0</v>
      </c>
      <c r="P531" s="155">
        <f>IF(O531=1,SUM($O$6:O531),0)</f>
        <v>0</v>
      </c>
    </row>
    <row r="532" spans="1:16" ht="15" customHeight="1">
      <c r="A532" s="15"/>
      <c r="B532" s="174">
        <v>169</v>
      </c>
      <c r="C532" s="109" t="s">
        <v>271</v>
      </c>
      <c r="D532" s="276" t="s">
        <v>45</v>
      </c>
      <c r="E532" s="277" t="s">
        <v>8</v>
      </c>
      <c r="F532" s="278">
        <v>88000</v>
      </c>
      <c r="G532" s="278">
        <v>88000</v>
      </c>
      <c r="H532" s="171"/>
      <c r="I532" s="88">
        <f t="shared" si="42"/>
        <v>88000</v>
      </c>
      <c r="J532" s="163">
        <f t="shared" si="43"/>
        <v>0</v>
      </c>
      <c r="K532" s="155">
        <f t="shared" si="44"/>
        <v>1</v>
      </c>
      <c r="L532" s="155">
        <f>IF(J532=1,SUM($J$6:J532),0)</f>
        <v>0</v>
      </c>
      <c r="M532" s="155">
        <f>IF(K532=1,SUM($K$6:K532),0)</f>
        <v>201227397.79893059</v>
      </c>
      <c r="N532" s="165">
        <f t="shared" si="45"/>
        <v>201227397.79893059</v>
      </c>
      <c r="O532" s="155">
        <f t="shared" si="46"/>
        <v>0</v>
      </c>
      <c r="P532" s="155">
        <f>IF(O532=1,SUM($O$6:O532),0)</f>
        <v>0</v>
      </c>
    </row>
    <row r="533" spans="1:16" ht="15" customHeight="1">
      <c r="A533" s="15"/>
      <c r="B533" s="174">
        <v>170</v>
      </c>
      <c r="C533" s="109" t="s">
        <v>272</v>
      </c>
      <c r="D533" s="276" t="s">
        <v>45</v>
      </c>
      <c r="E533" s="277" t="s">
        <v>8</v>
      </c>
      <c r="F533" s="278">
        <v>72400</v>
      </c>
      <c r="G533" s="278">
        <v>72400</v>
      </c>
      <c r="H533" s="171"/>
      <c r="I533" s="88">
        <f t="shared" si="42"/>
        <v>72400</v>
      </c>
      <c r="J533" s="163">
        <f t="shared" si="43"/>
        <v>0</v>
      </c>
      <c r="K533" s="155">
        <f t="shared" si="44"/>
        <v>1</v>
      </c>
      <c r="L533" s="155">
        <f>IF(J533=1,SUM($J$6:J533),0)</f>
        <v>0</v>
      </c>
      <c r="M533" s="155">
        <f>IF(K533=1,SUM($K$6:K533),0)</f>
        <v>201227398.79893059</v>
      </c>
      <c r="N533" s="165">
        <f t="shared" si="45"/>
        <v>201227398.79893059</v>
      </c>
      <c r="O533" s="155">
        <f t="shared" si="46"/>
        <v>0</v>
      </c>
      <c r="P533" s="155">
        <f>IF(O533=1,SUM($O$6:O533),0)</f>
        <v>0</v>
      </c>
    </row>
    <row r="534" spans="1:16" ht="15" customHeight="1">
      <c r="A534" s="15"/>
      <c r="B534" s="174">
        <v>171</v>
      </c>
      <c r="C534" s="109" t="s">
        <v>273</v>
      </c>
      <c r="D534" s="276" t="s">
        <v>45</v>
      </c>
      <c r="E534" s="277" t="s">
        <v>8</v>
      </c>
      <c r="F534" s="278">
        <v>123500</v>
      </c>
      <c r="G534" s="278">
        <v>123500</v>
      </c>
      <c r="H534" s="171"/>
      <c r="I534" s="88">
        <f t="shared" si="42"/>
        <v>123500</v>
      </c>
      <c r="J534" s="163">
        <f t="shared" si="43"/>
        <v>0</v>
      </c>
      <c r="K534" s="155">
        <f t="shared" si="44"/>
        <v>1</v>
      </c>
      <c r="L534" s="155">
        <f>IF(J534=1,SUM($J$6:J534),0)</f>
        <v>0</v>
      </c>
      <c r="M534" s="155">
        <f>IF(K534=1,SUM($K$6:K534),0)</f>
        <v>201227399.79893059</v>
      </c>
      <c r="N534" s="165">
        <f t="shared" si="45"/>
        <v>201227399.79893059</v>
      </c>
      <c r="O534" s="155">
        <f t="shared" si="46"/>
        <v>0</v>
      </c>
      <c r="P534" s="155">
        <f>IF(O534=1,SUM($O$6:O534),0)</f>
        <v>0</v>
      </c>
    </row>
    <row r="535" spans="1:16" ht="15" customHeight="1">
      <c r="A535" s="15"/>
      <c r="B535" s="174">
        <v>172</v>
      </c>
      <c r="C535" s="109" t="s">
        <v>274</v>
      </c>
      <c r="D535" s="276" t="s">
        <v>45</v>
      </c>
      <c r="E535" s="277" t="s">
        <v>8</v>
      </c>
      <c r="F535" s="278">
        <v>225000</v>
      </c>
      <c r="G535" s="278">
        <v>225000</v>
      </c>
      <c r="H535" s="171"/>
      <c r="I535" s="88">
        <f>IF($I$5=$G$4,G535,(IF($I$5=$F$4,F535,0)))</f>
        <v>225000</v>
      </c>
      <c r="J535" s="163">
        <f t="shared" si="43"/>
        <v>0</v>
      </c>
      <c r="K535" s="155">
        <f t="shared" si="44"/>
        <v>1</v>
      </c>
      <c r="L535" s="155">
        <f>IF(J535=1,SUM($J$6:J535),0)</f>
        <v>0</v>
      </c>
      <c r="M535" s="155">
        <f>IF(K535=1,SUM($K$6:K535),0)</f>
        <v>201227400.79893059</v>
      </c>
      <c r="N535" s="165">
        <f t="shared" si="45"/>
        <v>201227400.79893059</v>
      </c>
      <c r="O535" s="155">
        <f t="shared" si="46"/>
        <v>0</v>
      </c>
      <c r="P535" s="155">
        <f>IF(O535=1,SUM($O$6:O535),0)</f>
        <v>0</v>
      </c>
    </row>
    <row r="536" spans="1:16" ht="15" customHeight="1">
      <c r="A536" s="15"/>
      <c r="B536" s="174">
        <v>173</v>
      </c>
      <c r="C536" s="109" t="s">
        <v>609</v>
      </c>
      <c r="D536" s="276" t="s">
        <v>45</v>
      </c>
      <c r="E536" s="277" t="s">
        <v>8</v>
      </c>
      <c r="F536" s="278">
        <v>71000</v>
      </c>
      <c r="G536" s="278">
        <v>71000</v>
      </c>
      <c r="H536" s="171"/>
      <c r="I536" s="88">
        <f t="shared" si="42"/>
        <v>71000</v>
      </c>
      <c r="J536" s="163">
        <f t="shared" si="43"/>
        <v>0</v>
      </c>
      <c r="K536" s="155">
        <f t="shared" si="44"/>
        <v>1</v>
      </c>
      <c r="L536" s="155">
        <f>IF(J536=1,SUM($J$6:J536),0)</f>
        <v>0</v>
      </c>
      <c r="M536" s="155">
        <f>IF(K536=1,SUM($K$6:K536),0)</f>
        <v>201227401.79893059</v>
      </c>
      <c r="N536" s="165">
        <f t="shared" si="45"/>
        <v>201227401.79893059</v>
      </c>
      <c r="O536" s="155">
        <f t="shared" si="46"/>
        <v>0</v>
      </c>
      <c r="P536" s="155">
        <f>IF(O536=1,SUM($O$6:O536),0)</f>
        <v>0</v>
      </c>
    </row>
    <row r="537" spans="1:16" ht="15" customHeight="1">
      <c r="A537" s="15"/>
      <c r="B537" s="174">
        <v>174</v>
      </c>
      <c r="C537" s="109" t="s">
        <v>275</v>
      </c>
      <c r="D537" s="276" t="s">
        <v>45</v>
      </c>
      <c r="E537" s="277" t="s">
        <v>8</v>
      </c>
      <c r="F537" s="278">
        <v>36000</v>
      </c>
      <c r="G537" s="278">
        <v>36000</v>
      </c>
      <c r="H537" s="171"/>
      <c r="I537" s="88">
        <f t="shared" si="42"/>
        <v>36000</v>
      </c>
      <c r="J537" s="163">
        <f t="shared" si="43"/>
        <v>0</v>
      </c>
      <c r="K537" s="155">
        <f t="shared" si="44"/>
        <v>1</v>
      </c>
      <c r="L537" s="155">
        <f>IF(J537=1,SUM($J$6:J537),0)</f>
        <v>0</v>
      </c>
      <c r="M537" s="155">
        <f>IF(K537=1,SUM($K$6:K537),0)</f>
        <v>201227402.79893059</v>
      </c>
      <c r="N537" s="165">
        <f t="shared" si="45"/>
        <v>201227402.79893059</v>
      </c>
      <c r="O537" s="155">
        <f t="shared" si="46"/>
        <v>0</v>
      </c>
      <c r="P537" s="155">
        <f>IF(O537=1,SUM($O$6:O537),0)</f>
        <v>0</v>
      </c>
    </row>
    <row r="538" spans="1:16" ht="15" customHeight="1">
      <c r="A538" s="15"/>
      <c r="B538" s="174">
        <v>175</v>
      </c>
      <c r="C538" s="109" t="s">
        <v>276</v>
      </c>
      <c r="D538" s="276" t="s">
        <v>45</v>
      </c>
      <c r="E538" s="277" t="s">
        <v>8</v>
      </c>
      <c r="F538" s="278">
        <v>17820</v>
      </c>
      <c r="G538" s="278">
        <v>17820</v>
      </c>
      <c r="H538" s="171"/>
      <c r="I538" s="88">
        <f t="shared" si="42"/>
        <v>17820</v>
      </c>
      <c r="J538" s="163">
        <f t="shared" si="43"/>
        <v>0</v>
      </c>
      <c r="K538" s="155">
        <f t="shared" si="44"/>
        <v>1</v>
      </c>
      <c r="L538" s="155">
        <f>IF(J538=1,SUM($J$6:J538),0)</f>
        <v>0</v>
      </c>
      <c r="M538" s="155">
        <f>IF(K538=1,SUM($K$6:K538),0)</f>
        <v>201227403.79893059</v>
      </c>
      <c r="N538" s="165">
        <f t="shared" si="45"/>
        <v>201227403.79893059</v>
      </c>
      <c r="O538" s="155">
        <f t="shared" si="46"/>
        <v>0</v>
      </c>
      <c r="P538" s="155">
        <f>IF(O538=1,SUM($O$6:O538),0)</f>
        <v>0</v>
      </c>
    </row>
    <row r="539" spans="1:16" ht="15" customHeight="1">
      <c r="A539" s="15"/>
      <c r="B539" s="174">
        <v>176</v>
      </c>
      <c r="C539" s="109" t="s">
        <v>277</v>
      </c>
      <c r="D539" s="276" t="s">
        <v>45</v>
      </c>
      <c r="E539" s="277" t="s">
        <v>8</v>
      </c>
      <c r="F539" s="278">
        <v>22900</v>
      </c>
      <c r="G539" s="278">
        <v>22900</v>
      </c>
      <c r="H539" s="171"/>
      <c r="I539" s="88">
        <f t="shared" si="42"/>
        <v>22900</v>
      </c>
      <c r="J539" s="163">
        <f t="shared" si="43"/>
        <v>0</v>
      </c>
      <c r="K539" s="155">
        <f t="shared" si="44"/>
        <v>1</v>
      </c>
      <c r="L539" s="155">
        <f>IF(J539=1,SUM($J$6:J539),0)</f>
        <v>0</v>
      </c>
      <c r="M539" s="155">
        <f>IF(K539=1,SUM($K$6:K539),0)</f>
        <v>201227404.79893059</v>
      </c>
      <c r="N539" s="165">
        <f t="shared" si="45"/>
        <v>201227404.79893059</v>
      </c>
      <c r="O539" s="155">
        <f t="shared" si="46"/>
        <v>0</v>
      </c>
      <c r="P539" s="155">
        <f>IF(O539=1,SUM($O$6:O539),0)</f>
        <v>0</v>
      </c>
    </row>
    <row r="540" spans="1:16" ht="15" customHeight="1">
      <c r="A540" s="15"/>
      <c r="B540" s="174">
        <v>177</v>
      </c>
      <c r="C540" s="109" t="s">
        <v>278</v>
      </c>
      <c r="D540" s="276" t="s">
        <v>45</v>
      </c>
      <c r="E540" s="277" t="s">
        <v>8</v>
      </c>
      <c r="F540" s="278">
        <v>30800</v>
      </c>
      <c r="G540" s="278">
        <v>30800</v>
      </c>
      <c r="H540" s="171"/>
      <c r="I540" s="88">
        <f t="shared" si="42"/>
        <v>30800</v>
      </c>
      <c r="J540" s="163">
        <f t="shared" si="43"/>
        <v>0</v>
      </c>
      <c r="K540" s="155">
        <f t="shared" si="44"/>
        <v>1</v>
      </c>
      <c r="L540" s="155">
        <f>IF(J540=1,SUM($J$6:J540),0)</f>
        <v>0</v>
      </c>
      <c r="M540" s="155">
        <f>IF(K540=1,SUM($K$6:K540),0)</f>
        <v>201227405.79893059</v>
      </c>
      <c r="N540" s="165">
        <f t="shared" si="45"/>
        <v>201227405.79893059</v>
      </c>
      <c r="O540" s="155">
        <f t="shared" si="46"/>
        <v>0</v>
      </c>
      <c r="P540" s="155">
        <f>IF(O540=1,SUM($O$6:O540),0)</f>
        <v>0</v>
      </c>
    </row>
    <row r="541" spans="1:16" ht="15" customHeight="1">
      <c r="A541" s="15"/>
      <c r="B541" s="174">
        <v>178</v>
      </c>
      <c r="C541" s="109" t="s">
        <v>279</v>
      </c>
      <c r="D541" s="276" t="s">
        <v>45</v>
      </c>
      <c r="E541" s="277" t="s">
        <v>8</v>
      </c>
      <c r="F541" s="278">
        <v>33900</v>
      </c>
      <c r="G541" s="278">
        <v>33900</v>
      </c>
      <c r="H541" s="171"/>
      <c r="I541" s="88">
        <f t="shared" si="42"/>
        <v>33900</v>
      </c>
      <c r="J541" s="163">
        <f t="shared" si="43"/>
        <v>0</v>
      </c>
      <c r="K541" s="155">
        <f t="shared" si="44"/>
        <v>1</v>
      </c>
      <c r="L541" s="155">
        <f>IF(J541=1,SUM($J$6:J541),0)</f>
        <v>0</v>
      </c>
      <c r="M541" s="155">
        <f>IF(K541=1,SUM($K$6:K541),0)</f>
        <v>201227406.79893059</v>
      </c>
      <c r="N541" s="165">
        <f t="shared" si="45"/>
        <v>201227406.79893059</v>
      </c>
      <c r="O541" s="155">
        <f t="shared" si="46"/>
        <v>0</v>
      </c>
      <c r="P541" s="155">
        <f>IF(O541=1,SUM($O$6:O541),0)</f>
        <v>0</v>
      </c>
    </row>
    <row r="542" spans="1:16" ht="15" customHeight="1">
      <c r="A542" s="15"/>
      <c r="B542" s="174">
        <v>179</v>
      </c>
      <c r="C542" s="109" t="s">
        <v>1468</v>
      </c>
      <c r="D542" s="276" t="s">
        <v>45</v>
      </c>
      <c r="E542" s="277" t="s">
        <v>8</v>
      </c>
      <c r="F542" s="278">
        <v>30800</v>
      </c>
      <c r="G542" s="278">
        <v>30800</v>
      </c>
      <c r="H542" s="171"/>
      <c r="I542" s="88">
        <f t="shared" si="42"/>
        <v>30800</v>
      </c>
      <c r="J542" s="163">
        <f t="shared" si="43"/>
        <v>0</v>
      </c>
      <c r="K542" s="155">
        <f t="shared" si="44"/>
        <v>1</v>
      </c>
      <c r="L542" s="155">
        <f>IF(J542=1,SUM($J$6:J542),0)</f>
        <v>0</v>
      </c>
      <c r="M542" s="155">
        <f>IF(K542=1,SUM($K$6:K542),0)</f>
        <v>201227407.79893059</v>
      </c>
      <c r="N542" s="165">
        <f t="shared" si="45"/>
        <v>201227407.79893059</v>
      </c>
      <c r="O542" s="155">
        <f t="shared" si="46"/>
        <v>0</v>
      </c>
      <c r="P542" s="155">
        <f>IF(O542=1,SUM($O$6:O542),0)</f>
        <v>0</v>
      </c>
    </row>
    <row r="543" spans="1:16" ht="15" customHeight="1">
      <c r="A543" s="15"/>
      <c r="B543" s="174">
        <v>180</v>
      </c>
      <c r="C543" s="109" t="s">
        <v>1469</v>
      </c>
      <c r="D543" s="276" t="s">
        <v>45</v>
      </c>
      <c r="E543" s="277" t="s">
        <v>8</v>
      </c>
      <c r="F543" s="278">
        <v>33900</v>
      </c>
      <c r="G543" s="278">
        <v>33900</v>
      </c>
      <c r="H543" s="171"/>
      <c r="I543" s="88">
        <f t="shared" si="42"/>
        <v>33900</v>
      </c>
      <c r="J543" s="163">
        <f t="shared" si="43"/>
        <v>0</v>
      </c>
      <c r="K543" s="155">
        <f t="shared" si="44"/>
        <v>1</v>
      </c>
      <c r="L543" s="155">
        <f>IF(J543=1,SUM($J$6:J543),0)</f>
        <v>0</v>
      </c>
      <c r="M543" s="155">
        <f>IF(K543=1,SUM($K$6:K543),0)</f>
        <v>201227408.79893059</v>
      </c>
      <c r="N543" s="165">
        <f t="shared" si="45"/>
        <v>201227408.79893059</v>
      </c>
      <c r="O543" s="155">
        <f t="shared" si="46"/>
        <v>0</v>
      </c>
      <c r="P543" s="155">
        <f>IF(O543=1,SUM($O$6:O543),0)</f>
        <v>0</v>
      </c>
    </row>
    <row r="544" spans="1:16" ht="15" customHeight="1">
      <c r="A544" s="15"/>
      <c r="B544" s="174">
        <v>181</v>
      </c>
      <c r="C544" s="109" t="s">
        <v>280</v>
      </c>
      <c r="D544" s="276" t="s">
        <v>45</v>
      </c>
      <c r="E544" s="277" t="s">
        <v>8</v>
      </c>
      <c r="F544" s="278">
        <v>12510</v>
      </c>
      <c r="G544" s="278">
        <v>12510</v>
      </c>
      <c r="H544" s="171"/>
      <c r="I544" s="88">
        <f t="shared" si="42"/>
        <v>12510</v>
      </c>
      <c r="J544" s="163">
        <f t="shared" si="43"/>
        <v>0</v>
      </c>
      <c r="K544" s="155">
        <f t="shared" si="44"/>
        <v>1</v>
      </c>
      <c r="L544" s="155">
        <f>IF(J544=1,SUM($J$6:J544),0)</f>
        <v>0</v>
      </c>
      <c r="M544" s="155">
        <f>IF(K544=1,SUM($K$6:K544),0)</f>
        <v>201227409.79893059</v>
      </c>
      <c r="N544" s="165">
        <f t="shared" si="45"/>
        <v>201227409.79893059</v>
      </c>
      <c r="O544" s="155">
        <f t="shared" si="46"/>
        <v>0</v>
      </c>
      <c r="P544" s="155">
        <f>IF(O544=1,SUM($O$6:O544),0)</f>
        <v>0</v>
      </c>
    </row>
    <row r="545" spans="1:16" ht="15" customHeight="1">
      <c r="A545" s="15"/>
      <c r="B545" s="174">
        <v>182</v>
      </c>
      <c r="C545" s="109" t="s">
        <v>281</v>
      </c>
      <c r="D545" s="276" t="s">
        <v>45</v>
      </c>
      <c r="E545" s="277" t="s">
        <v>8</v>
      </c>
      <c r="F545" s="278">
        <v>15500</v>
      </c>
      <c r="G545" s="278">
        <v>15500</v>
      </c>
      <c r="H545" s="171"/>
      <c r="I545" s="88">
        <f t="shared" si="42"/>
        <v>15500</v>
      </c>
      <c r="J545" s="163">
        <f t="shared" si="43"/>
        <v>0</v>
      </c>
      <c r="K545" s="155">
        <f t="shared" si="44"/>
        <v>1</v>
      </c>
      <c r="L545" s="155">
        <f>IF(J545=1,SUM($J$6:J545),0)</f>
        <v>0</v>
      </c>
      <c r="M545" s="155">
        <f>IF(K545=1,SUM($K$6:K545),0)</f>
        <v>201227410.79893059</v>
      </c>
      <c r="N545" s="165">
        <f t="shared" si="45"/>
        <v>201227410.79893059</v>
      </c>
      <c r="O545" s="155">
        <f t="shared" si="46"/>
        <v>0</v>
      </c>
      <c r="P545" s="155">
        <f>IF(O545=1,SUM($O$6:O545),0)</f>
        <v>0</v>
      </c>
    </row>
    <row r="546" spans="1:16" ht="15" customHeight="1">
      <c r="A546" s="15"/>
      <c r="B546" s="174">
        <v>183</v>
      </c>
      <c r="C546" s="109" t="s">
        <v>282</v>
      </c>
      <c r="D546" s="276" t="s">
        <v>45</v>
      </c>
      <c r="E546" s="277" t="s">
        <v>8</v>
      </c>
      <c r="F546" s="278">
        <v>19500</v>
      </c>
      <c r="G546" s="278">
        <v>19500</v>
      </c>
      <c r="H546" s="171"/>
      <c r="I546" s="88">
        <f t="shared" si="42"/>
        <v>19500</v>
      </c>
      <c r="J546" s="163">
        <f t="shared" si="43"/>
        <v>0</v>
      </c>
      <c r="K546" s="155">
        <f t="shared" si="44"/>
        <v>1</v>
      </c>
      <c r="L546" s="155">
        <f>IF(J546=1,SUM($J$6:J546),0)</f>
        <v>0</v>
      </c>
      <c r="M546" s="155">
        <f>IF(K546=1,SUM($K$6:K546),0)</f>
        <v>201227411.79893059</v>
      </c>
      <c r="N546" s="165">
        <f t="shared" si="45"/>
        <v>201227411.79893059</v>
      </c>
      <c r="O546" s="155">
        <f t="shared" si="46"/>
        <v>0</v>
      </c>
      <c r="P546" s="155">
        <f>IF(O546=1,SUM($O$6:O546),0)</f>
        <v>0</v>
      </c>
    </row>
    <row r="547" spans="1:16" ht="15" customHeight="1">
      <c r="A547" s="15"/>
      <c r="B547" s="174">
        <v>184</v>
      </c>
      <c r="C547" s="109" t="s">
        <v>283</v>
      </c>
      <c r="D547" s="276" t="s">
        <v>45</v>
      </c>
      <c r="E547" s="277" t="s">
        <v>8</v>
      </c>
      <c r="F547" s="278">
        <v>28400</v>
      </c>
      <c r="G547" s="278">
        <v>28400</v>
      </c>
      <c r="H547" s="171"/>
      <c r="I547" s="88">
        <f t="shared" si="42"/>
        <v>28400</v>
      </c>
      <c r="J547" s="163">
        <f t="shared" si="43"/>
        <v>0</v>
      </c>
      <c r="K547" s="155">
        <f t="shared" si="44"/>
        <v>1</v>
      </c>
      <c r="L547" s="155">
        <f>IF(J547=1,SUM($J$6:J547),0)</f>
        <v>0</v>
      </c>
      <c r="M547" s="155">
        <f>IF(K547=1,SUM($K$6:K547),0)</f>
        <v>201227412.79893059</v>
      </c>
      <c r="N547" s="165">
        <f t="shared" si="45"/>
        <v>201227412.79893059</v>
      </c>
      <c r="O547" s="155">
        <f t="shared" si="46"/>
        <v>0</v>
      </c>
      <c r="P547" s="155">
        <f>IF(O547=1,SUM($O$6:O547),0)</f>
        <v>0</v>
      </c>
    </row>
    <row r="548" spans="1:16" ht="15" customHeight="1">
      <c r="A548" s="15"/>
      <c r="B548" s="174">
        <v>185</v>
      </c>
      <c r="C548" s="109" t="s">
        <v>284</v>
      </c>
      <c r="D548" s="276" t="s">
        <v>45</v>
      </c>
      <c r="E548" s="277" t="s">
        <v>8</v>
      </c>
      <c r="F548" s="278">
        <v>28314</v>
      </c>
      <c r="G548" s="278">
        <v>28314</v>
      </c>
      <c r="H548" s="171"/>
      <c r="I548" s="88">
        <f t="shared" si="42"/>
        <v>28314</v>
      </c>
      <c r="J548" s="163">
        <f t="shared" si="43"/>
        <v>0</v>
      </c>
      <c r="K548" s="155">
        <f t="shared" si="44"/>
        <v>1</v>
      </c>
      <c r="L548" s="155">
        <f>IF(J548=1,SUM($J$6:J548),0)</f>
        <v>0</v>
      </c>
      <c r="M548" s="155">
        <f>IF(K548=1,SUM($K$6:K548),0)</f>
        <v>201227413.79893059</v>
      </c>
      <c r="N548" s="165">
        <f t="shared" si="45"/>
        <v>201227413.79893059</v>
      </c>
      <c r="O548" s="155">
        <f t="shared" si="46"/>
        <v>0</v>
      </c>
      <c r="P548" s="155">
        <f>IF(O548=1,SUM($O$6:O548),0)</f>
        <v>0</v>
      </c>
    </row>
    <row r="549" spans="1:16" ht="15" customHeight="1">
      <c r="A549" s="15"/>
      <c r="B549" s="174">
        <v>186</v>
      </c>
      <c r="C549" s="109" t="s">
        <v>285</v>
      </c>
      <c r="D549" s="276" t="s">
        <v>45</v>
      </c>
      <c r="E549" s="277" t="s">
        <v>8</v>
      </c>
      <c r="F549" s="278">
        <v>3510</v>
      </c>
      <c r="G549" s="278">
        <v>3510</v>
      </c>
      <c r="H549" s="171"/>
      <c r="I549" s="88">
        <f t="shared" si="42"/>
        <v>3510</v>
      </c>
      <c r="J549" s="163">
        <f t="shared" si="43"/>
        <v>0</v>
      </c>
      <c r="K549" s="155">
        <f t="shared" si="44"/>
        <v>1</v>
      </c>
      <c r="L549" s="155">
        <f>IF(J549=1,SUM($J$6:J549),0)</f>
        <v>0</v>
      </c>
      <c r="M549" s="155">
        <f>IF(K549=1,SUM($K$6:K549),0)</f>
        <v>201227414.79893059</v>
      </c>
      <c r="N549" s="165">
        <f t="shared" si="45"/>
        <v>201227414.79893059</v>
      </c>
      <c r="O549" s="155">
        <f t="shared" si="46"/>
        <v>0</v>
      </c>
      <c r="P549" s="155">
        <f>IF(O549=1,SUM($O$6:O549),0)</f>
        <v>0</v>
      </c>
    </row>
    <row r="550" spans="1:16" ht="15" customHeight="1">
      <c r="A550" s="15"/>
      <c r="B550" s="174">
        <v>187</v>
      </c>
      <c r="C550" s="109" t="s">
        <v>286</v>
      </c>
      <c r="D550" s="276" t="s">
        <v>45</v>
      </c>
      <c r="E550" s="277" t="s">
        <v>8</v>
      </c>
      <c r="F550" s="278">
        <v>2100</v>
      </c>
      <c r="G550" s="278">
        <v>2100</v>
      </c>
      <c r="H550" s="171"/>
      <c r="I550" s="88">
        <f t="shared" si="42"/>
        <v>2100</v>
      </c>
      <c r="J550" s="163">
        <f t="shared" si="43"/>
        <v>0</v>
      </c>
      <c r="K550" s="155">
        <f t="shared" si="44"/>
        <v>1</v>
      </c>
      <c r="L550" s="155">
        <f>IF(J550=1,SUM($J$6:J550),0)</f>
        <v>0</v>
      </c>
      <c r="M550" s="155">
        <f>IF(K550=1,SUM($K$6:K550),0)</f>
        <v>201227415.79893059</v>
      </c>
      <c r="N550" s="165">
        <f t="shared" si="45"/>
        <v>201227415.79893059</v>
      </c>
      <c r="O550" s="155">
        <f t="shared" si="46"/>
        <v>0</v>
      </c>
      <c r="P550" s="155">
        <f>IF(O550=1,SUM($O$6:O550),0)</f>
        <v>0</v>
      </c>
    </row>
    <row r="551" spans="1:16" ht="15" customHeight="1">
      <c r="A551" s="15"/>
      <c r="B551" s="174">
        <v>188</v>
      </c>
      <c r="C551" s="109" t="s">
        <v>287</v>
      </c>
      <c r="D551" s="276" t="s">
        <v>45</v>
      </c>
      <c r="E551" s="277" t="s">
        <v>8</v>
      </c>
      <c r="F551" s="278">
        <v>40000</v>
      </c>
      <c r="G551" s="278">
        <v>40000</v>
      </c>
      <c r="H551" s="171"/>
      <c r="I551" s="88">
        <f t="shared" si="42"/>
        <v>40000</v>
      </c>
      <c r="J551" s="163">
        <f t="shared" si="43"/>
        <v>0</v>
      </c>
      <c r="K551" s="155">
        <f t="shared" si="44"/>
        <v>1</v>
      </c>
      <c r="L551" s="155">
        <f>IF(J551=1,SUM($J$6:J551),0)</f>
        <v>0</v>
      </c>
      <c r="M551" s="155">
        <f>IF(K551=1,SUM($K$6:K551),0)</f>
        <v>201227416.79893059</v>
      </c>
      <c r="N551" s="165">
        <f t="shared" si="45"/>
        <v>201227416.79893059</v>
      </c>
      <c r="O551" s="155">
        <f t="shared" si="46"/>
        <v>0</v>
      </c>
      <c r="P551" s="155">
        <f>IF(O551=1,SUM($O$6:O551),0)</f>
        <v>0</v>
      </c>
    </row>
    <row r="552" spans="1:16" ht="15" customHeight="1">
      <c r="A552" s="15"/>
      <c r="B552" s="174">
        <v>189</v>
      </c>
      <c r="C552" s="109" t="s">
        <v>38</v>
      </c>
      <c r="D552" s="276" t="s">
        <v>45</v>
      </c>
      <c r="E552" s="277" t="s">
        <v>7</v>
      </c>
      <c r="F552" s="278">
        <v>8550</v>
      </c>
      <c r="G552" s="278">
        <v>8550</v>
      </c>
      <c r="H552" s="171"/>
      <c r="I552" s="88">
        <f t="shared" si="42"/>
        <v>8550</v>
      </c>
      <c r="J552" s="163">
        <f t="shared" si="43"/>
        <v>0</v>
      </c>
      <c r="K552" s="155">
        <f t="shared" si="44"/>
        <v>1</v>
      </c>
      <c r="L552" s="155">
        <f>IF(J552=1,SUM($J$6:J552),0)</f>
        <v>0</v>
      </c>
      <c r="M552" s="155">
        <f>IF(K552=1,SUM($K$6:K552),0)</f>
        <v>201227417.79893059</v>
      </c>
      <c r="N552" s="165">
        <f t="shared" si="45"/>
        <v>201227417.79893059</v>
      </c>
      <c r="O552" s="155">
        <f t="shared" si="46"/>
        <v>0</v>
      </c>
      <c r="P552" s="155">
        <f>IF(O552=1,SUM($O$6:O552),0)</f>
        <v>0</v>
      </c>
    </row>
    <row r="553" spans="1:16" ht="15" customHeight="1">
      <c r="A553" s="15"/>
      <c r="B553" s="174">
        <v>190</v>
      </c>
      <c r="C553" s="109" t="s">
        <v>610</v>
      </c>
      <c r="D553" s="276" t="s">
        <v>45</v>
      </c>
      <c r="E553" s="277" t="s">
        <v>8</v>
      </c>
      <c r="F553" s="278">
        <v>45000</v>
      </c>
      <c r="G553" s="278">
        <v>45000</v>
      </c>
      <c r="H553" s="171"/>
      <c r="I553" s="88">
        <f t="shared" si="42"/>
        <v>45000</v>
      </c>
      <c r="J553" s="163">
        <f t="shared" si="43"/>
        <v>0</v>
      </c>
      <c r="K553" s="155">
        <f t="shared" si="44"/>
        <v>1</v>
      </c>
      <c r="L553" s="155">
        <f>IF(J553=1,SUM($J$6:J553),0)</f>
        <v>0</v>
      </c>
      <c r="M553" s="155">
        <f>IF(K553=1,SUM($K$6:K553),0)</f>
        <v>201227418.79893059</v>
      </c>
      <c r="N553" s="165">
        <f t="shared" si="45"/>
        <v>201227418.79893059</v>
      </c>
      <c r="O553" s="155">
        <f t="shared" si="46"/>
        <v>0</v>
      </c>
      <c r="P553" s="155">
        <f>IF(O553=1,SUM($O$6:O553),0)</f>
        <v>0</v>
      </c>
    </row>
    <row r="554" spans="1:16" ht="15" customHeight="1">
      <c r="A554" s="15"/>
      <c r="B554" s="174">
        <v>191</v>
      </c>
      <c r="C554" s="109" t="s">
        <v>288</v>
      </c>
      <c r="D554" s="276" t="s">
        <v>45</v>
      </c>
      <c r="E554" s="277" t="s">
        <v>8</v>
      </c>
      <c r="F554" s="278">
        <v>2500</v>
      </c>
      <c r="G554" s="278">
        <v>2500</v>
      </c>
      <c r="H554" s="171"/>
      <c r="I554" s="88">
        <f t="shared" si="42"/>
        <v>2500</v>
      </c>
      <c r="J554" s="163">
        <f t="shared" si="43"/>
        <v>0</v>
      </c>
      <c r="K554" s="155">
        <f t="shared" si="44"/>
        <v>1</v>
      </c>
      <c r="L554" s="155">
        <f>IF(J554=1,SUM($J$6:J554),0)</f>
        <v>0</v>
      </c>
      <c r="M554" s="155">
        <f>IF(K554=1,SUM($K$6:K554),0)</f>
        <v>201227419.79893059</v>
      </c>
      <c r="N554" s="165">
        <f t="shared" si="45"/>
        <v>201227419.79893059</v>
      </c>
      <c r="O554" s="155">
        <f t="shared" si="46"/>
        <v>0</v>
      </c>
      <c r="P554" s="155">
        <f>IF(O554=1,SUM($O$6:O554),0)</f>
        <v>0</v>
      </c>
    </row>
    <row r="555" spans="1:16" ht="15" customHeight="1">
      <c r="A555" s="15"/>
      <c r="B555" s="174">
        <v>192</v>
      </c>
      <c r="C555" s="109" t="s">
        <v>26</v>
      </c>
      <c r="D555" s="276" t="s">
        <v>45</v>
      </c>
      <c r="E555" s="277" t="s">
        <v>8</v>
      </c>
      <c r="F555" s="278">
        <v>2500</v>
      </c>
      <c r="G555" s="278">
        <v>2500</v>
      </c>
      <c r="H555" s="171"/>
      <c r="I555" s="88">
        <f t="shared" si="42"/>
        <v>2500</v>
      </c>
      <c r="J555" s="163">
        <f t="shared" si="43"/>
        <v>0</v>
      </c>
      <c r="K555" s="155">
        <f t="shared" si="44"/>
        <v>1</v>
      </c>
      <c r="L555" s="155">
        <f>IF(J555=1,SUM($J$6:J555),0)</f>
        <v>0</v>
      </c>
      <c r="M555" s="155">
        <f>IF(K555=1,SUM($K$6:K555),0)</f>
        <v>201227420.79893059</v>
      </c>
      <c r="N555" s="165">
        <f t="shared" si="45"/>
        <v>201227420.79893059</v>
      </c>
      <c r="O555" s="155">
        <f t="shared" si="46"/>
        <v>0</v>
      </c>
      <c r="P555" s="155">
        <f>IF(O555=1,SUM($O$6:O555),0)</f>
        <v>0</v>
      </c>
    </row>
    <row r="556" spans="1:16" ht="15" customHeight="1">
      <c r="A556" s="15"/>
      <c r="B556" s="194"/>
      <c r="C556" s="109"/>
      <c r="D556" s="276" t="s">
        <v>48</v>
      </c>
      <c r="E556" s="277"/>
      <c r="F556" s="278"/>
      <c r="G556" s="278"/>
      <c r="H556" s="171"/>
      <c r="I556" s="88">
        <f t="shared" si="42"/>
        <v>0</v>
      </c>
      <c r="J556" s="163">
        <f t="shared" si="43"/>
        <v>0</v>
      </c>
      <c r="K556" s="155">
        <f t="shared" si="44"/>
        <v>0</v>
      </c>
      <c r="L556" s="155">
        <f>IF(J556=1,SUM($J$6:J556),0)</f>
        <v>0</v>
      </c>
      <c r="M556" s="155">
        <f>IF(K556=1,SUM($K$6:K556),0)</f>
        <v>0</v>
      </c>
      <c r="N556" s="165">
        <f t="shared" si="45"/>
        <v>0</v>
      </c>
      <c r="O556" s="155">
        <f t="shared" si="46"/>
        <v>0</v>
      </c>
      <c r="P556" s="155">
        <f>IF(O556=1,SUM($O$6:O556),0)</f>
        <v>0</v>
      </c>
    </row>
    <row r="557" spans="1:16" ht="15" customHeight="1">
      <c r="A557" s="15"/>
      <c r="B557" s="194" t="s">
        <v>611</v>
      </c>
      <c r="C557" s="109" t="s">
        <v>612</v>
      </c>
      <c r="D557" s="276" t="s">
        <v>48</v>
      </c>
      <c r="E557" s="277"/>
      <c r="F557" s="278"/>
      <c r="G557" s="278"/>
      <c r="H557" s="171"/>
      <c r="I557" s="88">
        <f t="shared" si="42"/>
        <v>0</v>
      </c>
      <c r="J557" s="163">
        <f t="shared" si="43"/>
        <v>0</v>
      </c>
      <c r="K557" s="155">
        <f t="shared" si="44"/>
        <v>0</v>
      </c>
      <c r="L557" s="155">
        <f>IF(J557=1,SUM($J$6:J557),0)</f>
        <v>0</v>
      </c>
      <c r="M557" s="155">
        <f>IF(K557=1,SUM($K$6:K557),0)</f>
        <v>0</v>
      </c>
      <c r="N557" s="165">
        <f t="shared" si="45"/>
        <v>0</v>
      </c>
      <c r="O557" s="155">
        <f t="shared" si="46"/>
        <v>0</v>
      </c>
      <c r="P557" s="155">
        <f>IF(O557=1,SUM($O$6:O557),0)</f>
        <v>0</v>
      </c>
    </row>
    <row r="558" spans="1:16" ht="15" customHeight="1">
      <c r="A558" s="15"/>
      <c r="B558" s="194">
        <v>1</v>
      </c>
      <c r="C558" s="109" t="s">
        <v>1470</v>
      </c>
      <c r="D558" s="276" t="s">
        <v>45</v>
      </c>
      <c r="E558" s="277" t="s">
        <v>24</v>
      </c>
      <c r="F558" s="278">
        <v>5950800</v>
      </c>
      <c r="G558" s="278">
        <v>6628600</v>
      </c>
      <c r="H558" s="171"/>
      <c r="I558" s="88">
        <f t="shared" si="42"/>
        <v>6628600</v>
      </c>
      <c r="J558" s="163">
        <f t="shared" si="43"/>
        <v>0</v>
      </c>
      <c r="K558" s="155">
        <f t="shared" si="44"/>
        <v>1</v>
      </c>
      <c r="L558" s="155">
        <f>IF(J558=1,SUM($J$6:J558),0)</f>
        <v>0</v>
      </c>
      <c r="M558" s="155">
        <f>IF(K558=1,SUM($K$6:K558),0)</f>
        <v>201227421.79893059</v>
      </c>
      <c r="N558" s="165">
        <f t="shared" si="45"/>
        <v>201227421.79893059</v>
      </c>
      <c r="O558" s="155">
        <f t="shared" si="46"/>
        <v>0</v>
      </c>
      <c r="P558" s="155">
        <f>IF(O558=1,SUM($O$6:O558),0)</f>
        <v>0</v>
      </c>
    </row>
    <row r="559" spans="1:16" ht="15" customHeight="1">
      <c r="A559" s="15"/>
      <c r="B559" s="194">
        <v>2</v>
      </c>
      <c r="C559" s="109" t="s">
        <v>1471</v>
      </c>
      <c r="D559" s="276" t="s">
        <v>45</v>
      </c>
      <c r="E559" s="277" t="s">
        <v>24</v>
      </c>
      <c r="F559" s="278">
        <v>5950800</v>
      </c>
      <c r="G559" s="278">
        <v>6628600</v>
      </c>
      <c r="H559" s="171"/>
      <c r="I559" s="88">
        <f t="shared" si="42"/>
        <v>6628600</v>
      </c>
      <c r="J559" s="163">
        <f t="shared" si="43"/>
        <v>0</v>
      </c>
      <c r="K559" s="155">
        <f t="shared" si="44"/>
        <v>1</v>
      </c>
      <c r="L559" s="155">
        <f>IF(J559=1,SUM($J$6:J559),0)</f>
        <v>0</v>
      </c>
      <c r="M559" s="155">
        <f>IF(K559=1,SUM($K$6:K559),0)</f>
        <v>201227422.79893059</v>
      </c>
      <c r="N559" s="165">
        <f t="shared" si="45"/>
        <v>201227422.79893059</v>
      </c>
      <c r="O559" s="155">
        <f t="shared" si="46"/>
        <v>0</v>
      </c>
      <c r="P559" s="155">
        <f>IF(O559=1,SUM($O$6:O559),0)</f>
        <v>0</v>
      </c>
    </row>
    <row r="560" spans="1:16" ht="15" customHeight="1">
      <c r="A560" s="15"/>
      <c r="B560" s="194">
        <v>3</v>
      </c>
      <c r="C560" s="109" t="s">
        <v>1472</v>
      </c>
      <c r="D560" s="276" t="s">
        <v>45</v>
      </c>
      <c r="E560" s="277" t="s">
        <v>24</v>
      </c>
      <c r="F560" s="278">
        <v>5950800</v>
      </c>
      <c r="G560" s="278">
        <v>6628600</v>
      </c>
      <c r="H560" s="171"/>
      <c r="I560" s="88">
        <f t="shared" si="42"/>
        <v>6628600</v>
      </c>
      <c r="J560" s="163">
        <f t="shared" si="43"/>
        <v>0</v>
      </c>
      <c r="K560" s="155">
        <f t="shared" si="44"/>
        <v>1</v>
      </c>
      <c r="L560" s="155">
        <f>IF(J560=1,SUM($J$6:J560),0)</f>
        <v>0</v>
      </c>
      <c r="M560" s="155">
        <f>IF(K560=1,SUM($K$6:K560),0)</f>
        <v>201227423.79893059</v>
      </c>
      <c r="N560" s="165">
        <f t="shared" si="45"/>
        <v>201227423.79893059</v>
      </c>
      <c r="O560" s="155">
        <f t="shared" si="46"/>
        <v>0</v>
      </c>
      <c r="P560" s="155">
        <f>IF(O560=1,SUM($O$6:O560),0)</f>
        <v>0</v>
      </c>
    </row>
    <row r="561" spans="1:16" ht="15" customHeight="1">
      <c r="A561" s="15"/>
      <c r="B561" s="194">
        <v>4</v>
      </c>
      <c r="C561" s="109" t="s">
        <v>1473</v>
      </c>
      <c r="D561" s="276" t="s">
        <v>45</v>
      </c>
      <c r="E561" s="277" t="s">
        <v>24</v>
      </c>
      <c r="F561" s="278">
        <v>6374600</v>
      </c>
      <c r="G561" s="278">
        <v>7100700</v>
      </c>
      <c r="H561" s="171"/>
      <c r="I561" s="88">
        <f t="shared" si="42"/>
        <v>7100700</v>
      </c>
      <c r="J561" s="163">
        <f t="shared" si="43"/>
        <v>0</v>
      </c>
      <c r="K561" s="155">
        <f t="shared" si="44"/>
        <v>1</v>
      </c>
      <c r="L561" s="155">
        <f>IF(J561=1,SUM($J$6:J561),0)</f>
        <v>0</v>
      </c>
      <c r="M561" s="155">
        <f>IF(K561=1,SUM($K$6:K561),0)</f>
        <v>201227424.79893059</v>
      </c>
      <c r="N561" s="165">
        <f t="shared" si="45"/>
        <v>201227424.79893059</v>
      </c>
      <c r="O561" s="155">
        <f t="shared" si="46"/>
        <v>0</v>
      </c>
      <c r="P561" s="155">
        <f>IF(O561=1,SUM($O$6:O561),0)</f>
        <v>0</v>
      </c>
    </row>
    <row r="562" spans="1:16" ht="15" customHeight="1">
      <c r="A562" s="15"/>
      <c r="B562" s="194">
        <v>5</v>
      </c>
      <c r="C562" s="109" t="s">
        <v>1474</v>
      </c>
      <c r="D562" s="276" t="s">
        <v>45</v>
      </c>
      <c r="E562" s="277" t="s">
        <v>24</v>
      </c>
      <c r="F562" s="278">
        <v>6374600</v>
      </c>
      <c r="G562" s="278">
        <v>7100700</v>
      </c>
      <c r="H562" s="171"/>
      <c r="I562" s="88">
        <f t="shared" si="42"/>
        <v>7100700</v>
      </c>
      <c r="J562" s="163">
        <f t="shared" si="43"/>
        <v>0</v>
      </c>
      <c r="K562" s="155">
        <f t="shared" si="44"/>
        <v>1</v>
      </c>
      <c r="L562" s="155">
        <f>IF(J562=1,SUM($J$6:J562),0)</f>
        <v>0</v>
      </c>
      <c r="M562" s="155">
        <f>IF(K562=1,SUM($K$6:K562),0)</f>
        <v>201227425.79893059</v>
      </c>
      <c r="N562" s="165">
        <f t="shared" si="45"/>
        <v>201227425.79893059</v>
      </c>
      <c r="O562" s="155">
        <f t="shared" si="46"/>
        <v>0</v>
      </c>
      <c r="P562" s="155">
        <f>IF(O562=1,SUM($O$6:O562),0)</f>
        <v>0</v>
      </c>
    </row>
    <row r="563" spans="1:16" ht="15" customHeight="1">
      <c r="A563" s="17"/>
      <c r="B563" s="194">
        <v>6</v>
      </c>
      <c r="C563" s="109" t="s">
        <v>1475</v>
      </c>
      <c r="D563" s="276" t="s">
        <v>45</v>
      </c>
      <c r="E563" s="277" t="s">
        <v>24</v>
      </c>
      <c r="F563" s="278">
        <v>6374600</v>
      </c>
      <c r="G563" s="278">
        <v>7100700</v>
      </c>
      <c r="H563" s="171"/>
      <c r="I563" s="88">
        <f t="shared" si="42"/>
        <v>7100700</v>
      </c>
      <c r="J563" s="163">
        <f t="shared" si="43"/>
        <v>0</v>
      </c>
      <c r="K563" s="155">
        <f t="shared" si="44"/>
        <v>1</v>
      </c>
      <c r="L563" s="155">
        <f>IF(J563=1,SUM($J$6:J563),0)</f>
        <v>0</v>
      </c>
      <c r="M563" s="155">
        <f>IF(K563=1,SUM($K$6:K563),0)</f>
        <v>201227426.79893059</v>
      </c>
      <c r="N563" s="165">
        <f t="shared" si="45"/>
        <v>201227426.79893059</v>
      </c>
      <c r="O563" s="155">
        <f t="shared" si="46"/>
        <v>0</v>
      </c>
      <c r="P563" s="155">
        <f>IF(O563=1,SUM($O$6:O563),0)</f>
        <v>0</v>
      </c>
    </row>
    <row r="564" spans="1:16" ht="15" customHeight="1">
      <c r="A564" s="17"/>
      <c r="B564" s="194">
        <v>7</v>
      </c>
      <c r="C564" s="109" t="s">
        <v>1476</v>
      </c>
      <c r="D564" s="276" t="s">
        <v>45</v>
      </c>
      <c r="E564" s="277" t="s">
        <v>24</v>
      </c>
      <c r="F564" s="278">
        <v>6374600</v>
      </c>
      <c r="G564" s="278">
        <v>7100700</v>
      </c>
      <c r="H564" s="171"/>
      <c r="I564" s="88">
        <f t="shared" si="42"/>
        <v>7100700</v>
      </c>
      <c r="J564" s="163">
        <f t="shared" si="43"/>
        <v>0</v>
      </c>
      <c r="K564" s="155">
        <f t="shared" si="44"/>
        <v>1</v>
      </c>
      <c r="L564" s="155">
        <f>IF(J564=1,SUM($J$6:J564),0)</f>
        <v>0</v>
      </c>
      <c r="M564" s="155">
        <f>IF(K564=1,SUM($K$6:K564),0)</f>
        <v>201227427.79893059</v>
      </c>
      <c r="N564" s="165">
        <f t="shared" si="45"/>
        <v>201227427.79893059</v>
      </c>
      <c r="O564" s="155">
        <f t="shared" si="46"/>
        <v>0</v>
      </c>
      <c r="P564" s="155">
        <f>IF(O564=1,SUM($O$6:O564),0)</f>
        <v>0</v>
      </c>
    </row>
    <row r="565" spans="1:16" ht="15" customHeight="1">
      <c r="A565" s="15"/>
      <c r="B565" s="194">
        <v>8</v>
      </c>
      <c r="C565" s="109" t="s">
        <v>1477</v>
      </c>
      <c r="D565" s="276" t="s">
        <v>45</v>
      </c>
      <c r="E565" s="277" t="s">
        <v>24</v>
      </c>
      <c r="F565" s="278">
        <v>4927200</v>
      </c>
      <c r="G565" s="278">
        <v>5488400</v>
      </c>
      <c r="H565" s="171"/>
      <c r="I565" s="88">
        <f t="shared" si="42"/>
        <v>5488400</v>
      </c>
      <c r="J565" s="163">
        <f t="shared" si="43"/>
        <v>0</v>
      </c>
      <c r="K565" s="155">
        <f t="shared" si="44"/>
        <v>1</v>
      </c>
      <c r="L565" s="155">
        <f>IF(J565=1,SUM($J$6:J565),0)</f>
        <v>0</v>
      </c>
      <c r="M565" s="155">
        <f>IF(K565=1,SUM($K$6:K565),0)</f>
        <v>201227428.79893059</v>
      </c>
      <c r="N565" s="165">
        <f t="shared" si="45"/>
        <v>201227428.79893059</v>
      </c>
      <c r="O565" s="155">
        <f t="shared" si="46"/>
        <v>0</v>
      </c>
      <c r="P565" s="155">
        <f>IF(O565=1,SUM($O$6:O565),0)</f>
        <v>0</v>
      </c>
    </row>
    <row r="566" spans="1:16" ht="15" customHeight="1">
      <c r="A566" s="15"/>
      <c r="B566" s="194">
        <v>9</v>
      </c>
      <c r="C566" s="109" t="s">
        <v>1478</v>
      </c>
      <c r="D566" s="276" t="s">
        <v>45</v>
      </c>
      <c r="E566" s="277" t="s">
        <v>24</v>
      </c>
      <c r="F566" s="278">
        <v>4927200</v>
      </c>
      <c r="G566" s="278">
        <v>5488400</v>
      </c>
      <c r="H566" s="171"/>
      <c r="I566" s="88">
        <f t="shared" si="42"/>
        <v>5488400</v>
      </c>
      <c r="J566" s="163">
        <f t="shared" si="43"/>
        <v>0</v>
      </c>
      <c r="K566" s="155">
        <f t="shared" si="44"/>
        <v>1</v>
      </c>
      <c r="L566" s="155">
        <f>IF(J566=1,SUM($J$6:J566),0)</f>
        <v>0</v>
      </c>
      <c r="M566" s="155">
        <f>IF(K566=1,SUM($K$6:K566),0)</f>
        <v>201227429.79893059</v>
      </c>
      <c r="N566" s="165">
        <f t="shared" si="45"/>
        <v>201227429.79893059</v>
      </c>
      <c r="O566" s="155">
        <f t="shared" si="46"/>
        <v>0</v>
      </c>
      <c r="P566" s="155">
        <f>IF(O566=1,SUM($O$6:O566),0)</f>
        <v>0</v>
      </c>
    </row>
    <row r="567" spans="1:16" ht="15" customHeight="1">
      <c r="A567" s="15"/>
      <c r="B567" s="194">
        <v>10</v>
      </c>
      <c r="C567" s="109" t="s">
        <v>1479</v>
      </c>
      <c r="D567" s="276" t="s">
        <v>45</v>
      </c>
      <c r="E567" s="277" t="s">
        <v>24</v>
      </c>
      <c r="F567" s="278">
        <v>4927200</v>
      </c>
      <c r="G567" s="278">
        <v>5488400</v>
      </c>
      <c r="H567" s="171"/>
      <c r="I567" s="88">
        <f t="shared" si="42"/>
        <v>5488400</v>
      </c>
      <c r="J567" s="163">
        <f t="shared" si="43"/>
        <v>0</v>
      </c>
      <c r="K567" s="155">
        <f t="shared" si="44"/>
        <v>1</v>
      </c>
      <c r="L567" s="155">
        <f>IF(J567=1,SUM($J$6:J567),0)</f>
        <v>0</v>
      </c>
      <c r="M567" s="155">
        <f>IF(K567=1,SUM($K$6:K567),0)</f>
        <v>201227430.79893059</v>
      </c>
      <c r="N567" s="165">
        <f t="shared" si="45"/>
        <v>201227430.79893059</v>
      </c>
      <c r="O567" s="155">
        <f t="shared" si="46"/>
        <v>0</v>
      </c>
      <c r="P567" s="155">
        <f>IF(O567=1,SUM($O$6:O567),0)</f>
        <v>0</v>
      </c>
    </row>
    <row r="568" spans="1:16" ht="15" customHeight="1">
      <c r="A568" s="15"/>
      <c r="B568" s="194">
        <v>11</v>
      </c>
      <c r="C568" s="109" t="s">
        <v>1480</v>
      </c>
      <c r="D568" s="276" t="s">
        <v>45</v>
      </c>
      <c r="E568" s="277" t="s">
        <v>24</v>
      </c>
      <c r="F568" s="278">
        <v>5602300</v>
      </c>
      <c r="G568" s="278">
        <v>6240400</v>
      </c>
      <c r="H568" s="171"/>
      <c r="I568" s="88">
        <f t="shared" si="42"/>
        <v>6240400</v>
      </c>
      <c r="J568" s="163">
        <f t="shared" si="43"/>
        <v>0</v>
      </c>
      <c r="K568" s="155">
        <f t="shared" si="44"/>
        <v>1</v>
      </c>
      <c r="L568" s="155">
        <f>IF(J568=1,SUM($J$6:J568),0)</f>
        <v>0</v>
      </c>
      <c r="M568" s="155">
        <f>IF(K568=1,SUM($K$6:K568),0)</f>
        <v>201227431.79893059</v>
      </c>
      <c r="N568" s="165">
        <f t="shared" si="45"/>
        <v>201227431.79893059</v>
      </c>
      <c r="O568" s="155">
        <f t="shared" si="46"/>
        <v>0</v>
      </c>
      <c r="P568" s="155">
        <f>IF(O568=1,SUM($O$6:O568),0)</f>
        <v>0</v>
      </c>
    </row>
    <row r="569" spans="1:16" ht="15" customHeight="1">
      <c r="A569" s="15"/>
      <c r="B569" s="194">
        <v>12</v>
      </c>
      <c r="C569" s="109" t="s">
        <v>1481</v>
      </c>
      <c r="D569" s="276" t="s">
        <v>45</v>
      </c>
      <c r="E569" s="277" t="s">
        <v>24</v>
      </c>
      <c r="F569" s="278">
        <v>5602300</v>
      </c>
      <c r="G569" s="278">
        <v>6240400</v>
      </c>
      <c r="H569" s="171"/>
      <c r="I569" s="88">
        <f t="shared" si="42"/>
        <v>6240400</v>
      </c>
      <c r="J569" s="163">
        <f t="shared" si="43"/>
        <v>0</v>
      </c>
      <c r="K569" s="155">
        <f t="shared" si="44"/>
        <v>1</v>
      </c>
      <c r="L569" s="155">
        <f>IF(J569=1,SUM($J$6:J569),0)</f>
        <v>0</v>
      </c>
      <c r="M569" s="155">
        <f>IF(K569=1,SUM($K$6:K569),0)</f>
        <v>201227432.79893059</v>
      </c>
      <c r="N569" s="165">
        <f t="shared" si="45"/>
        <v>201227432.79893059</v>
      </c>
      <c r="O569" s="155">
        <f t="shared" si="46"/>
        <v>0</v>
      </c>
      <c r="P569" s="155">
        <f>IF(O569=1,SUM($O$6:O569),0)</f>
        <v>0</v>
      </c>
    </row>
    <row r="570" spans="1:16" ht="15" customHeight="1">
      <c r="A570" s="15"/>
      <c r="B570" s="194">
        <v>13</v>
      </c>
      <c r="C570" s="109" t="s">
        <v>1482</v>
      </c>
      <c r="D570" s="276" t="s">
        <v>45</v>
      </c>
      <c r="E570" s="277" t="s">
        <v>24</v>
      </c>
      <c r="F570" s="278">
        <v>5602300</v>
      </c>
      <c r="G570" s="278">
        <v>6240400</v>
      </c>
      <c r="H570" s="171"/>
      <c r="I570" s="88">
        <f t="shared" si="42"/>
        <v>6240400</v>
      </c>
      <c r="J570" s="163">
        <f t="shared" si="43"/>
        <v>0</v>
      </c>
      <c r="K570" s="155">
        <f t="shared" si="44"/>
        <v>1</v>
      </c>
      <c r="L570" s="155">
        <f>IF(J570=1,SUM($J$6:J570),0)</f>
        <v>0</v>
      </c>
      <c r="M570" s="155">
        <f>IF(K570=1,SUM($K$6:K570),0)</f>
        <v>201227433.79893059</v>
      </c>
      <c r="N570" s="165">
        <f t="shared" si="45"/>
        <v>201227433.79893059</v>
      </c>
      <c r="O570" s="155">
        <f t="shared" si="46"/>
        <v>0</v>
      </c>
      <c r="P570" s="155">
        <f>IF(O570=1,SUM($O$6:O570),0)</f>
        <v>0</v>
      </c>
    </row>
    <row r="571" spans="1:16" ht="15" customHeight="1">
      <c r="A571" s="15"/>
      <c r="B571" s="194">
        <v>14</v>
      </c>
      <c r="C571" s="109" t="s">
        <v>1483</v>
      </c>
      <c r="D571" s="276" t="s">
        <v>45</v>
      </c>
      <c r="E571" s="277" t="s">
        <v>24</v>
      </c>
      <c r="F571" s="278">
        <v>5529300</v>
      </c>
      <c r="G571" s="278">
        <v>6159100</v>
      </c>
      <c r="H571" s="171"/>
      <c r="I571" s="88">
        <f t="shared" si="42"/>
        <v>6159100</v>
      </c>
      <c r="J571" s="163">
        <f t="shared" si="43"/>
        <v>0</v>
      </c>
      <c r="K571" s="155">
        <f t="shared" si="44"/>
        <v>1</v>
      </c>
      <c r="L571" s="155">
        <f>IF(J571=1,SUM($J$6:J571),0)</f>
        <v>0</v>
      </c>
      <c r="M571" s="155">
        <f>IF(K571=1,SUM($K$6:K571),0)</f>
        <v>201227434.79893059</v>
      </c>
      <c r="N571" s="165">
        <f t="shared" si="45"/>
        <v>201227434.79893059</v>
      </c>
      <c r="O571" s="155">
        <f t="shared" si="46"/>
        <v>0</v>
      </c>
      <c r="P571" s="155">
        <f>IF(O571=1,SUM($O$6:O571),0)</f>
        <v>0</v>
      </c>
    </row>
    <row r="572" spans="1:16" ht="15" customHeight="1">
      <c r="A572" s="15"/>
      <c r="B572" s="194">
        <v>15</v>
      </c>
      <c r="C572" s="109" t="s">
        <v>1484</v>
      </c>
      <c r="D572" s="276" t="s">
        <v>45</v>
      </c>
      <c r="E572" s="277" t="s">
        <v>24</v>
      </c>
      <c r="F572" s="278">
        <v>5529300</v>
      </c>
      <c r="G572" s="278">
        <v>6159100</v>
      </c>
      <c r="H572" s="171"/>
      <c r="I572" s="88">
        <f t="shared" si="42"/>
        <v>6159100</v>
      </c>
      <c r="J572" s="163">
        <f t="shared" si="43"/>
        <v>0</v>
      </c>
      <c r="K572" s="155">
        <f t="shared" si="44"/>
        <v>1</v>
      </c>
      <c r="L572" s="155">
        <f>IF(J572=1,SUM($J$6:J572),0)</f>
        <v>0</v>
      </c>
      <c r="M572" s="155">
        <f>IF(K572=1,SUM($K$6:K572),0)</f>
        <v>201227435.79893059</v>
      </c>
      <c r="N572" s="165">
        <f t="shared" si="45"/>
        <v>201227435.79893059</v>
      </c>
      <c r="O572" s="155">
        <f t="shared" si="46"/>
        <v>0</v>
      </c>
      <c r="P572" s="155">
        <f>IF(O572=1,SUM($O$6:O572),0)</f>
        <v>0</v>
      </c>
    </row>
    <row r="573" spans="1:16" ht="15" customHeight="1">
      <c r="A573" s="15"/>
      <c r="B573" s="194">
        <v>16</v>
      </c>
      <c r="C573" s="109" t="s">
        <v>1485</v>
      </c>
      <c r="D573" s="276" t="s">
        <v>45</v>
      </c>
      <c r="E573" s="277" t="s">
        <v>24</v>
      </c>
      <c r="F573" s="278">
        <v>5529300</v>
      </c>
      <c r="G573" s="278">
        <v>6159100</v>
      </c>
      <c r="H573" s="171"/>
      <c r="I573" s="88">
        <f t="shared" si="42"/>
        <v>6159100</v>
      </c>
      <c r="J573" s="163">
        <f t="shared" si="43"/>
        <v>0</v>
      </c>
      <c r="K573" s="155">
        <f t="shared" si="44"/>
        <v>1</v>
      </c>
      <c r="L573" s="155">
        <f>IF(J573=1,SUM($J$6:J573),0)</f>
        <v>0</v>
      </c>
      <c r="M573" s="155">
        <f>IF(K573=1,SUM($K$6:K573),0)</f>
        <v>201227436.79893059</v>
      </c>
      <c r="N573" s="165">
        <f t="shared" si="45"/>
        <v>201227436.79893059</v>
      </c>
      <c r="O573" s="155">
        <f t="shared" si="46"/>
        <v>0</v>
      </c>
      <c r="P573" s="155">
        <f>IF(O573=1,SUM($O$6:O573),0)</f>
        <v>0</v>
      </c>
    </row>
    <row r="574" spans="1:16" ht="15" customHeight="1">
      <c r="A574" s="15"/>
      <c r="B574" s="194">
        <v>17</v>
      </c>
      <c r="C574" s="109" t="s">
        <v>1486</v>
      </c>
      <c r="D574" s="276" t="s">
        <v>45</v>
      </c>
      <c r="E574" s="277" t="s">
        <v>24</v>
      </c>
      <c r="F574" s="278">
        <v>5030000</v>
      </c>
      <c r="G574" s="278">
        <v>5602900</v>
      </c>
      <c r="H574" s="171"/>
      <c r="I574" s="88">
        <f t="shared" si="42"/>
        <v>5602900</v>
      </c>
      <c r="J574" s="163">
        <f t="shared" si="43"/>
        <v>0</v>
      </c>
      <c r="K574" s="155">
        <f t="shared" si="44"/>
        <v>1</v>
      </c>
      <c r="L574" s="155">
        <f>IF(J574=1,SUM($J$6:J574),0)</f>
        <v>0</v>
      </c>
      <c r="M574" s="155">
        <f>IF(K574=1,SUM($K$6:K574),0)</f>
        <v>201227437.79893059</v>
      </c>
      <c r="N574" s="165">
        <f t="shared" si="45"/>
        <v>201227437.79893059</v>
      </c>
      <c r="O574" s="155">
        <f t="shared" si="46"/>
        <v>0</v>
      </c>
      <c r="P574" s="155">
        <f>IF(O574=1,SUM($O$6:O574),0)</f>
        <v>0</v>
      </c>
    </row>
    <row r="575" spans="1:16" ht="15" customHeight="1">
      <c r="A575" s="15"/>
      <c r="B575" s="194">
        <v>18</v>
      </c>
      <c r="C575" s="109" t="s">
        <v>1487</v>
      </c>
      <c r="D575" s="276" t="s">
        <v>45</v>
      </c>
      <c r="E575" s="277" t="s">
        <v>24</v>
      </c>
      <c r="F575" s="278">
        <v>7223500</v>
      </c>
      <c r="G575" s="278">
        <v>8046300</v>
      </c>
      <c r="H575" s="171"/>
      <c r="I575" s="88">
        <f t="shared" si="42"/>
        <v>8046300</v>
      </c>
      <c r="J575" s="163">
        <f t="shared" si="43"/>
        <v>0</v>
      </c>
      <c r="K575" s="155">
        <f t="shared" si="44"/>
        <v>1</v>
      </c>
      <c r="L575" s="155">
        <f>IF(J575=1,SUM($J$6:J575),0)</f>
        <v>0</v>
      </c>
      <c r="M575" s="155">
        <f>IF(K575=1,SUM($K$6:K575),0)</f>
        <v>201227438.79893059</v>
      </c>
      <c r="N575" s="165">
        <f t="shared" si="45"/>
        <v>201227438.79893059</v>
      </c>
      <c r="O575" s="155">
        <f t="shared" si="46"/>
        <v>0</v>
      </c>
      <c r="P575" s="155">
        <f>IF(O575=1,SUM($O$6:O575),0)</f>
        <v>0</v>
      </c>
    </row>
    <row r="576" spans="1:16" ht="15" customHeight="1">
      <c r="A576" s="15"/>
      <c r="B576" s="194">
        <v>19</v>
      </c>
      <c r="C576" s="109" t="s">
        <v>1488</v>
      </c>
      <c r="D576" s="276" t="s">
        <v>45</v>
      </c>
      <c r="E576" s="277" t="s">
        <v>24</v>
      </c>
      <c r="F576" s="280">
        <v>7275900</v>
      </c>
      <c r="G576" s="280">
        <v>8104600</v>
      </c>
      <c r="H576" s="171"/>
      <c r="I576" s="88">
        <f t="shared" si="42"/>
        <v>8104600</v>
      </c>
      <c r="J576" s="163">
        <f t="shared" si="43"/>
        <v>0</v>
      </c>
      <c r="K576" s="155">
        <f t="shared" si="44"/>
        <v>1</v>
      </c>
      <c r="L576" s="155">
        <f>IF(J576=1,SUM($J$6:J576),0)</f>
        <v>0</v>
      </c>
      <c r="M576" s="155">
        <f>IF(K576=1,SUM($K$6:K576),0)</f>
        <v>201227439.79893059</v>
      </c>
      <c r="N576" s="165">
        <f t="shared" si="45"/>
        <v>201227439.79893059</v>
      </c>
      <c r="O576" s="155">
        <f t="shared" si="46"/>
        <v>0</v>
      </c>
      <c r="P576" s="155">
        <f>IF(O576=1,SUM($O$6:O576),0)</f>
        <v>0</v>
      </c>
    </row>
    <row r="577" spans="1:16" ht="15" customHeight="1">
      <c r="A577" s="15"/>
      <c r="B577" s="194">
        <v>20</v>
      </c>
      <c r="C577" s="109" t="s">
        <v>1489</v>
      </c>
      <c r="D577" s="276" t="s">
        <v>45</v>
      </c>
      <c r="E577" s="277" t="s">
        <v>24</v>
      </c>
      <c r="F577" s="278">
        <v>7275900</v>
      </c>
      <c r="G577" s="278">
        <v>8104600</v>
      </c>
      <c r="H577" s="171"/>
      <c r="I577" s="88">
        <f t="shared" si="42"/>
        <v>8104600</v>
      </c>
      <c r="J577" s="163">
        <f t="shared" si="43"/>
        <v>0</v>
      </c>
      <c r="K577" s="155">
        <f t="shared" si="44"/>
        <v>1</v>
      </c>
      <c r="L577" s="155">
        <f>IF(J577=1,SUM($J$6:J577),0)</f>
        <v>0</v>
      </c>
      <c r="M577" s="155">
        <f>IF(K577=1,SUM($K$6:K577),0)</f>
        <v>201227440.79893059</v>
      </c>
      <c r="N577" s="165">
        <f t="shared" si="45"/>
        <v>201227440.79893059</v>
      </c>
      <c r="O577" s="155">
        <f t="shared" si="46"/>
        <v>0</v>
      </c>
      <c r="P577" s="155">
        <f>IF(O577=1,SUM($O$6:O577),0)</f>
        <v>0</v>
      </c>
    </row>
    <row r="578" spans="1:16" ht="15" customHeight="1">
      <c r="A578" s="15"/>
      <c r="B578" s="194">
        <v>21</v>
      </c>
      <c r="C578" s="109" t="s">
        <v>1490</v>
      </c>
      <c r="D578" s="276" t="s">
        <v>45</v>
      </c>
      <c r="E578" s="277" t="s">
        <v>24</v>
      </c>
      <c r="F578" s="278">
        <v>5224600</v>
      </c>
      <c r="G578" s="278">
        <v>5819700</v>
      </c>
      <c r="H578" s="171"/>
      <c r="I578" s="88">
        <f t="shared" si="42"/>
        <v>5819700</v>
      </c>
      <c r="J578" s="163">
        <f t="shared" si="43"/>
        <v>0</v>
      </c>
      <c r="K578" s="155">
        <f t="shared" si="44"/>
        <v>1</v>
      </c>
      <c r="L578" s="155">
        <f>IF(J578=1,SUM($J$6:J578),0)</f>
        <v>0</v>
      </c>
      <c r="M578" s="155">
        <f>IF(K578=1,SUM($K$6:K578),0)</f>
        <v>201227441.79893059</v>
      </c>
      <c r="N578" s="165">
        <f t="shared" si="45"/>
        <v>201227441.79893059</v>
      </c>
      <c r="O578" s="155">
        <f t="shared" si="46"/>
        <v>0</v>
      </c>
      <c r="P578" s="155">
        <f>IF(O578=1,SUM($O$6:O578),0)</f>
        <v>0</v>
      </c>
    </row>
    <row r="579" spans="1:16" ht="15" customHeight="1">
      <c r="A579" s="15"/>
      <c r="B579" s="194">
        <v>22</v>
      </c>
      <c r="C579" s="109" t="s">
        <v>1491</v>
      </c>
      <c r="D579" s="276" t="s">
        <v>45</v>
      </c>
      <c r="E579" s="277" t="s">
        <v>24</v>
      </c>
      <c r="F579" s="278">
        <v>5224600</v>
      </c>
      <c r="G579" s="278">
        <v>5819700</v>
      </c>
      <c r="H579" s="171"/>
      <c r="I579" s="88">
        <f t="shared" si="42"/>
        <v>5819700</v>
      </c>
      <c r="J579" s="163">
        <f t="shared" si="43"/>
        <v>0</v>
      </c>
      <c r="K579" s="155">
        <f t="shared" si="44"/>
        <v>1</v>
      </c>
      <c r="L579" s="155">
        <f>IF(J579=1,SUM($J$6:J579),0)</f>
        <v>0</v>
      </c>
      <c r="M579" s="155">
        <f>IF(K579=1,SUM($K$6:K579),0)</f>
        <v>201227442.79893059</v>
      </c>
      <c r="N579" s="165">
        <f t="shared" si="45"/>
        <v>201227442.79893059</v>
      </c>
      <c r="O579" s="155">
        <f t="shared" si="46"/>
        <v>0</v>
      </c>
      <c r="P579" s="155">
        <f>IF(O579=1,SUM($O$6:O579),0)</f>
        <v>0</v>
      </c>
    </row>
    <row r="580" spans="1:16" ht="15" customHeight="1">
      <c r="A580" s="15"/>
      <c r="B580" s="194">
        <v>23</v>
      </c>
      <c r="C580" s="109" t="s">
        <v>1492</v>
      </c>
      <c r="D580" s="276" t="s">
        <v>45</v>
      </c>
      <c r="E580" s="277" t="s">
        <v>24</v>
      </c>
      <c r="F580" s="278">
        <v>2857700</v>
      </c>
      <c r="G580" s="278">
        <v>3183200</v>
      </c>
      <c r="H580" s="171"/>
      <c r="I580" s="88">
        <f t="shared" ref="I580:I681" si="47">IF($I$5=$G$4,G580,(IF($I$5=$F$4,F580,0)))</f>
        <v>3183200</v>
      </c>
      <c r="J580" s="163">
        <f t="shared" si="43"/>
        <v>0</v>
      </c>
      <c r="K580" s="155">
        <f t="shared" si="44"/>
        <v>1</v>
      </c>
      <c r="L580" s="155">
        <f>IF(J580=1,SUM($J$6:J580),0)</f>
        <v>0</v>
      </c>
      <c r="M580" s="155">
        <f>IF(K580=1,SUM($K$6:K580),0)</f>
        <v>201227443.79893059</v>
      </c>
      <c r="N580" s="165">
        <f t="shared" si="45"/>
        <v>201227443.79893059</v>
      </c>
      <c r="O580" s="155">
        <f t="shared" si="46"/>
        <v>0</v>
      </c>
      <c r="P580" s="155">
        <f>IF(O580=1,SUM($O$6:O580),0)</f>
        <v>0</v>
      </c>
    </row>
    <row r="581" spans="1:16" ht="15" customHeight="1">
      <c r="A581" s="15"/>
      <c r="B581" s="194">
        <v>24</v>
      </c>
      <c r="C581" s="109" t="s">
        <v>1493</v>
      </c>
      <c r="D581" s="276" t="s">
        <v>45</v>
      </c>
      <c r="E581" s="277" t="s">
        <v>24</v>
      </c>
      <c r="F581" s="278">
        <v>2857700</v>
      </c>
      <c r="G581" s="278">
        <v>3183200</v>
      </c>
      <c r="H581" s="171"/>
      <c r="I581" s="88">
        <f t="shared" si="47"/>
        <v>3183200</v>
      </c>
      <c r="J581" s="163">
        <f t="shared" si="43"/>
        <v>0</v>
      </c>
      <c r="K581" s="155">
        <f t="shared" si="44"/>
        <v>1</v>
      </c>
      <c r="L581" s="155">
        <f>IF(J581=1,SUM($J$6:J581),0)</f>
        <v>0</v>
      </c>
      <c r="M581" s="155">
        <f>IF(K581=1,SUM($K$6:K581),0)</f>
        <v>201227444.79893059</v>
      </c>
      <c r="N581" s="165">
        <f t="shared" si="45"/>
        <v>201227444.79893059</v>
      </c>
      <c r="O581" s="155">
        <f t="shared" si="46"/>
        <v>0</v>
      </c>
      <c r="P581" s="155">
        <f>IF(O581=1,SUM($O$6:O581),0)</f>
        <v>0</v>
      </c>
    </row>
    <row r="582" spans="1:16" ht="15" customHeight="1">
      <c r="A582" s="15"/>
      <c r="B582" s="194">
        <v>25</v>
      </c>
      <c r="C582" s="109" t="s">
        <v>1494</v>
      </c>
      <c r="D582" s="276" t="s">
        <v>45</v>
      </c>
      <c r="E582" s="277" t="s">
        <v>24</v>
      </c>
      <c r="F582" s="278">
        <v>3401800</v>
      </c>
      <c r="G582" s="278">
        <v>3789300</v>
      </c>
      <c r="H582" s="171"/>
      <c r="I582" s="88">
        <f t="shared" si="47"/>
        <v>3789300</v>
      </c>
      <c r="J582" s="163">
        <f t="shared" si="43"/>
        <v>0</v>
      </c>
      <c r="K582" s="155">
        <f t="shared" si="44"/>
        <v>1</v>
      </c>
      <c r="L582" s="155">
        <f>IF(J582=1,SUM($J$6:J582),0)</f>
        <v>0</v>
      </c>
      <c r="M582" s="155">
        <f>IF(K582=1,SUM($K$6:K582),0)</f>
        <v>201227445.79893059</v>
      </c>
      <c r="N582" s="165">
        <f t="shared" si="45"/>
        <v>201227445.79893059</v>
      </c>
      <c r="O582" s="155">
        <f t="shared" si="46"/>
        <v>0</v>
      </c>
      <c r="P582" s="155">
        <f>IF(O582=1,SUM($O$6:O582),0)</f>
        <v>0</v>
      </c>
    </row>
    <row r="583" spans="1:16" ht="15" customHeight="1">
      <c r="A583" s="15"/>
      <c r="B583" s="194">
        <v>26</v>
      </c>
      <c r="C583" s="109" t="s">
        <v>289</v>
      </c>
      <c r="D583" s="276" t="s">
        <v>45</v>
      </c>
      <c r="E583" s="277" t="s">
        <v>24</v>
      </c>
      <c r="F583" s="278">
        <v>2935500</v>
      </c>
      <c r="G583" s="278">
        <v>3269900</v>
      </c>
      <c r="H583" s="175"/>
      <c r="I583" s="88">
        <f t="shared" si="47"/>
        <v>3269900</v>
      </c>
      <c r="J583" s="163">
        <f t="shared" si="43"/>
        <v>0</v>
      </c>
      <c r="K583" s="155">
        <f t="shared" si="44"/>
        <v>1</v>
      </c>
      <c r="L583" s="155">
        <f>IF(J583=1,SUM($J$6:J583),0)</f>
        <v>0</v>
      </c>
      <c r="M583" s="155">
        <f>IF(K583=1,SUM($K$6:K583),0)</f>
        <v>201227446.79893059</v>
      </c>
      <c r="N583" s="165">
        <f t="shared" si="45"/>
        <v>201227446.79893059</v>
      </c>
      <c r="O583" s="155">
        <f t="shared" si="46"/>
        <v>0</v>
      </c>
      <c r="P583" s="155">
        <f>IF(O583=1,SUM($O$6:O583),0)</f>
        <v>0</v>
      </c>
    </row>
    <row r="584" spans="1:16" ht="15" customHeight="1">
      <c r="A584" s="15"/>
      <c r="B584" s="194">
        <v>27</v>
      </c>
      <c r="C584" s="109" t="s">
        <v>290</v>
      </c>
      <c r="D584" s="276" t="s">
        <v>45</v>
      </c>
      <c r="E584" s="277" t="s">
        <v>24</v>
      </c>
      <c r="F584" s="278">
        <v>4180700</v>
      </c>
      <c r="G584" s="278">
        <v>4656900</v>
      </c>
      <c r="H584" s="175"/>
      <c r="I584" s="88">
        <f t="shared" si="47"/>
        <v>4656900</v>
      </c>
      <c r="J584" s="163">
        <f t="shared" si="43"/>
        <v>0</v>
      </c>
      <c r="K584" s="155">
        <f t="shared" si="44"/>
        <v>1</v>
      </c>
      <c r="L584" s="155">
        <f>IF(J584=1,SUM($J$6:J584),0)</f>
        <v>0</v>
      </c>
      <c r="M584" s="155">
        <f>IF(K584=1,SUM($K$6:K584),0)</f>
        <v>201227447.79893059</v>
      </c>
      <c r="N584" s="165">
        <f t="shared" si="45"/>
        <v>201227447.79893059</v>
      </c>
      <c r="O584" s="155">
        <f t="shared" si="46"/>
        <v>0</v>
      </c>
      <c r="P584" s="155">
        <f>IF(O584=1,SUM($O$6:O584),0)</f>
        <v>0</v>
      </c>
    </row>
    <row r="585" spans="1:16" ht="15" customHeight="1">
      <c r="A585" s="15"/>
      <c r="B585" s="194">
        <v>28</v>
      </c>
      <c r="C585" s="109" t="s">
        <v>291</v>
      </c>
      <c r="D585" s="276" t="s">
        <v>45</v>
      </c>
      <c r="E585" s="277" t="s">
        <v>24</v>
      </c>
      <c r="F585" s="278">
        <v>7316100</v>
      </c>
      <c r="G585" s="278">
        <v>8149400</v>
      </c>
      <c r="H585" s="175"/>
      <c r="I585" s="88">
        <f t="shared" si="47"/>
        <v>8149400</v>
      </c>
      <c r="J585" s="163">
        <f t="shared" ref="J585:J648" si="48">IF(D585="MDU-KD",1,0)</f>
        <v>0</v>
      </c>
      <c r="K585" s="155">
        <f t="shared" ref="K585:K648" si="49">IF(D585="HDW",1,0)</f>
        <v>1</v>
      </c>
      <c r="L585" s="155">
        <f>IF(J585=1,SUM($J$6:J585),0)</f>
        <v>0</v>
      </c>
      <c r="M585" s="155">
        <f>IF(K585=1,SUM($K$6:K585),0)</f>
        <v>201227448.79893059</v>
      </c>
      <c r="N585" s="165">
        <f t="shared" ref="N585:N648" si="50">IF(L585=0,M585,L585)</f>
        <v>201227448.79893059</v>
      </c>
      <c r="O585" s="155">
        <f t="shared" ref="O585:O648" si="51">IF(E585=0,0,IF(LEFT(C585,11)="Tiang Beton",1,0))</f>
        <v>0</v>
      </c>
      <c r="P585" s="155">
        <f>IF(O585=1,SUM($O$6:O585),0)</f>
        <v>0</v>
      </c>
    </row>
    <row r="586" spans="1:16" ht="15" customHeight="1">
      <c r="A586" s="15"/>
      <c r="B586" s="194">
        <v>29</v>
      </c>
      <c r="C586" s="109" t="s">
        <v>292</v>
      </c>
      <c r="D586" s="276" t="s">
        <v>45</v>
      </c>
      <c r="E586" s="277" t="s">
        <v>8</v>
      </c>
      <c r="F586" s="278">
        <v>34800</v>
      </c>
      <c r="G586" s="278">
        <v>38800</v>
      </c>
      <c r="H586" s="175"/>
      <c r="I586" s="88">
        <f t="shared" si="47"/>
        <v>38800</v>
      </c>
      <c r="J586" s="163">
        <f t="shared" si="48"/>
        <v>0</v>
      </c>
      <c r="K586" s="155">
        <f t="shared" si="49"/>
        <v>1</v>
      </c>
      <c r="L586" s="155">
        <f>IF(J586=1,SUM($J$6:J586),0)</f>
        <v>0</v>
      </c>
      <c r="M586" s="155">
        <f>IF(K586=1,SUM($K$6:K586),0)</f>
        <v>201227449.79893059</v>
      </c>
      <c r="N586" s="165">
        <f t="shared" si="50"/>
        <v>201227449.79893059</v>
      </c>
      <c r="O586" s="155">
        <f t="shared" si="51"/>
        <v>0</v>
      </c>
      <c r="P586" s="155">
        <f>IF(O586=1,SUM($O$6:O586),0)</f>
        <v>0</v>
      </c>
    </row>
    <row r="587" spans="1:16" ht="15" customHeight="1">
      <c r="A587" s="15"/>
      <c r="B587" s="194">
        <v>30</v>
      </c>
      <c r="C587" s="109" t="s">
        <v>294</v>
      </c>
      <c r="D587" s="276" t="s">
        <v>45</v>
      </c>
      <c r="E587" s="277" t="s">
        <v>8</v>
      </c>
      <c r="F587" s="278">
        <v>11200</v>
      </c>
      <c r="G587" s="278">
        <v>12500</v>
      </c>
      <c r="H587" s="175"/>
      <c r="I587" s="88">
        <f t="shared" si="47"/>
        <v>12500</v>
      </c>
      <c r="J587" s="163">
        <f t="shared" si="48"/>
        <v>0</v>
      </c>
      <c r="K587" s="155">
        <f t="shared" si="49"/>
        <v>1</v>
      </c>
      <c r="L587" s="155">
        <f>IF(J587=1,SUM($J$6:J587),0)</f>
        <v>0</v>
      </c>
      <c r="M587" s="155">
        <f>IF(K587=1,SUM($K$6:K587),0)</f>
        <v>201227450.79893059</v>
      </c>
      <c r="N587" s="165">
        <f t="shared" si="50"/>
        <v>201227450.79893059</v>
      </c>
      <c r="O587" s="155">
        <f t="shared" si="51"/>
        <v>0</v>
      </c>
      <c r="P587" s="155">
        <f>IF(O587=1,SUM($O$6:O587),0)</f>
        <v>0</v>
      </c>
    </row>
    <row r="588" spans="1:16" ht="15" customHeight="1">
      <c r="A588" s="15"/>
      <c r="B588" s="194">
        <v>31</v>
      </c>
      <c r="C588" s="109" t="s">
        <v>34</v>
      </c>
      <c r="D588" s="276" t="s">
        <v>45</v>
      </c>
      <c r="E588" s="277" t="s">
        <v>8</v>
      </c>
      <c r="F588" s="278">
        <v>6100</v>
      </c>
      <c r="G588" s="278">
        <v>6100</v>
      </c>
      <c r="H588" s="175"/>
      <c r="I588" s="88">
        <f t="shared" si="47"/>
        <v>6100</v>
      </c>
      <c r="J588" s="163">
        <f t="shared" si="48"/>
        <v>0</v>
      </c>
      <c r="K588" s="155">
        <f t="shared" si="49"/>
        <v>1</v>
      </c>
      <c r="L588" s="155">
        <f>IF(J588=1,SUM($J$6:J588),0)</f>
        <v>0</v>
      </c>
      <c r="M588" s="155">
        <f>IF(K588=1,SUM($K$6:K588),0)</f>
        <v>201227451.79893059</v>
      </c>
      <c r="N588" s="165">
        <f t="shared" si="50"/>
        <v>201227451.79893059</v>
      </c>
      <c r="O588" s="155">
        <f t="shared" si="51"/>
        <v>0</v>
      </c>
      <c r="P588" s="155">
        <f>IF(O588=1,SUM($O$6:O588),0)</f>
        <v>0</v>
      </c>
    </row>
    <row r="589" spans="1:16" ht="15" customHeight="1">
      <c r="A589" s="15"/>
      <c r="B589" s="194">
        <v>32</v>
      </c>
      <c r="C589" s="109" t="s">
        <v>613</v>
      </c>
      <c r="D589" s="276" t="s">
        <v>45</v>
      </c>
      <c r="E589" s="277" t="s">
        <v>8</v>
      </c>
      <c r="F589" s="278">
        <v>18200</v>
      </c>
      <c r="G589" s="278">
        <v>38718.5</v>
      </c>
      <c r="H589" s="175"/>
      <c r="I589" s="88">
        <f t="shared" si="47"/>
        <v>38718.5</v>
      </c>
      <c r="J589" s="163">
        <f t="shared" si="48"/>
        <v>0</v>
      </c>
      <c r="K589" s="155">
        <f t="shared" si="49"/>
        <v>1</v>
      </c>
      <c r="L589" s="155">
        <f>IF(J589=1,SUM($J$6:J589),0)</f>
        <v>0</v>
      </c>
      <c r="M589" s="155">
        <f>IF(K589=1,SUM($K$6:K589),0)</f>
        <v>201227452.79893059</v>
      </c>
      <c r="N589" s="165">
        <f t="shared" si="50"/>
        <v>201227452.79893059</v>
      </c>
      <c r="O589" s="155">
        <f t="shared" si="51"/>
        <v>0</v>
      </c>
      <c r="P589" s="155">
        <f>IF(O589=1,SUM($O$6:O589),0)</f>
        <v>0</v>
      </c>
    </row>
    <row r="590" spans="1:16" ht="15" customHeight="1">
      <c r="A590" s="15"/>
      <c r="B590" s="194">
        <v>33</v>
      </c>
      <c r="C590" s="109" t="s">
        <v>614</v>
      </c>
      <c r="D590" s="276" t="s">
        <v>45</v>
      </c>
      <c r="E590" s="277" t="s">
        <v>8</v>
      </c>
      <c r="F590" s="278">
        <v>83900</v>
      </c>
      <c r="G590" s="278">
        <v>218596</v>
      </c>
      <c r="H590" s="175"/>
      <c r="I590" s="88">
        <f t="shared" si="47"/>
        <v>218596</v>
      </c>
      <c r="J590" s="163">
        <f t="shared" si="48"/>
        <v>0</v>
      </c>
      <c r="K590" s="155">
        <f t="shared" si="49"/>
        <v>1</v>
      </c>
      <c r="L590" s="155">
        <f>IF(J590=1,SUM($J$6:J590),0)</f>
        <v>0</v>
      </c>
      <c r="M590" s="155">
        <f>IF(K590=1,SUM($K$6:K590),0)</f>
        <v>201227453.79893059</v>
      </c>
      <c r="N590" s="165">
        <f t="shared" si="50"/>
        <v>201227453.79893059</v>
      </c>
      <c r="O590" s="155">
        <f t="shared" si="51"/>
        <v>0</v>
      </c>
      <c r="P590" s="155">
        <f>IF(O590=1,SUM($O$6:O590),0)</f>
        <v>0</v>
      </c>
    </row>
    <row r="591" spans="1:16" ht="15" customHeight="1">
      <c r="A591" s="15"/>
      <c r="B591" s="194">
        <v>34</v>
      </c>
      <c r="C591" s="109" t="s">
        <v>472</v>
      </c>
      <c r="D591" s="276" t="s">
        <v>45</v>
      </c>
      <c r="E591" s="277" t="s">
        <v>8</v>
      </c>
      <c r="F591" s="278">
        <v>148000</v>
      </c>
      <c r="G591" s="278">
        <v>680475</v>
      </c>
      <c r="H591" s="175"/>
      <c r="I591" s="88">
        <f t="shared" si="47"/>
        <v>680475</v>
      </c>
      <c r="J591" s="163">
        <f t="shared" si="48"/>
        <v>0</v>
      </c>
      <c r="K591" s="155">
        <f t="shared" si="49"/>
        <v>1</v>
      </c>
      <c r="L591" s="155">
        <f>IF(J591=1,SUM($J$6:J591),0)</f>
        <v>0</v>
      </c>
      <c r="M591" s="155">
        <f>IF(K591=1,SUM($K$6:K591),0)</f>
        <v>201227454.79893059</v>
      </c>
      <c r="N591" s="165">
        <f t="shared" si="50"/>
        <v>201227454.79893059</v>
      </c>
      <c r="O591" s="155">
        <f t="shared" si="51"/>
        <v>0</v>
      </c>
      <c r="P591" s="155">
        <f>IF(O591=1,SUM($O$6:O591),0)</f>
        <v>0</v>
      </c>
    </row>
    <row r="592" spans="1:16" ht="15" customHeight="1">
      <c r="A592" s="15"/>
      <c r="B592" s="194">
        <v>35</v>
      </c>
      <c r="C592" s="109" t="s">
        <v>1092</v>
      </c>
      <c r="D592" s="276" t="s">
        <v>45</v>
      </c>
      <c r="E592" s="277" t="s">
        <v>8</v>
      </c>
      <c r="F592" s="278">
        <v>1000000</v>
      </c>
      <c r="G592" s="278">
        <v>1000000</v>
      </c>
      <c r="H592" s="175"/>
      <c r="I592" s="88">
        <f t="shared" si="47"/>
        <v>1000000</v>
      </c>
      <c r="J592" s="163">
        <f t="shared" si="48"/>
        <v>0</v>
      </c>
      <c r="K592" s="155">
        <f t="shared" si="49"/>
        <v>1</v>
      </c>
      <c r="L592" s="155">
        <f>IF(J592=1,SUM($J$6:J592),0)</f>
        <v>0</v>
      </c>
      <c r="M592" s="155">
        <f>IF(K592=1,SUM($K$6:K592),0)</f>
        <v>201227455.79893059</v>
      </c>
      <c r="N592" s="165">
        <f t="shared" si="50"/>
        <v>201227455.79893059</v>
      </c>
      <c r="O592" s="155">
        <f t="shared" si="51"/>
        <v>0</v>
      </c>
      <c r="P592" s="155">
        <f>IF(O592=1,SUM($O$6:O592),0)</f>
        <v>0</v>
      </c>
    </row>
    <row r="593" spans="1:16" ht="15" customHeight="1">
      <c r="A593" s="15"/>
      <c r="B593" s="194">
        <v>36</v>
      </c>
      <c r="C593" s="109" t="s">
        <v>293</v>
      </c>
      <c r="D593" s="276" t="s">
        <v>45</v>
      </c>
      <c r="E593" s="277" t="s">
        <v>8</v>
      </c>
      <c r="F593" s="278">
        <v>22500</v>
      </c>
      <c r="G593" s="278">
        <v>25100</v>
      </c>
      <c r="H593" s="175"/>
      <c r="I593" s="88">
        <f t="shared" si="47"/>
        <v>25100</v>
      </c>
      <c r="J593" s="163">
        <f t="shared" si="48"/>
        <v>0</v>
      </c>
      <c r="K593" s="155">
        <f t="shared" si="49"/>
        <v>1</v>
      </c>
      <c r="L593" s="155">
        <f>IF(J593=1,SUM($J$6:J593),0)</f>
        <v>0</v>
      </c>
      <c r="M593" s="155">
        <f>IF(K593=1,SUM($K$6:K593),0)</f>
        <v>201227456.79893059</v>
      </c>
      <c r="N593" s="165">
        <f t="shared" si="50"/>
        <v>201227456.79893059</v>
      </c>
      <c r="O593" s="155">
        <f t="shared" si="51"/>
        <v>0</v>
      </c>
      <c r="P593" s="155">
        <f>IF(O593=1,SUM($O$6:O593),0)</f>
        <v>0</v>
      </c>
    </row>
    <row r="594" spans="1:16" ht="15" customHeight="1">
      <c r="A594" s="15"/>
      <c r="B594" s="194">
        <v>37</v>
      </c>
      <c r="C594" s="109" t="s">
        <v>615</v>
      </c>
      <c r="D594" s="276" t="s">
        <v>45</v>
      </c>
      <c r="E594" s="277" t="s">
        <v>8</v>
      </c>
      <c r="F594" s="278">
        <v>8000</v>
      </c>
      <c r="G594" s="278">
        <v>8900</v>
      </c>
      <c r="H594" s="175"/>
      <c r="I594" s="88">
        <f t="shared" si="47"/>
        <v>8900</v>
      </c>
      <c r="J594" s="163">
        <f t="shared" si="48"/>
        <v>0</v>
      </c>
      <c r="K594" s="155">
        <f t="shared" si="49"/>
        <v>1</v>
      </c>
      <c r="L594" s="155">
        <f>IF(J594=1,SUM($J$6:J594),0)</f>
        <v>0</v>
      </c>
      <c r="M594" s="155">
        <f>IF(K594=1,SUM($K$6:K594),0)</f>
        <v>201227457.79893059</v>
      </c>
      <c r="N594" s="165">
        <f t="shared" si="50"/>
        <v>201227457.79893059</v>
      </c>
      <c r="O594" s="155">
        <f t="shared" si="51"/>
        <v>0</v>
      </c>
      <c r="P594" s="155">
        <f>IF(O594=1,SUM($O$6:O594),0)</f>
        <v>0</v>
      </c>
    </row>
    <row r="595" spans="1:16" ht="15" customHeight="1">
      <c r="A595" s="15"/>
      <c r="B595" s="194">
        <v>38</v>
      </c>
      <c r="C595" s="109" t="s">
        <v>295</v>
      </c>
      <c r="D595" s="276" t="s">
        <v>45</v>
      </c>
      <c r="E595" s="277" t="s">
        <v>8</v>
      </c>
      <c r="F595" s="278">
        <v>3700</v>
      </c>
      <c r="G595" s="278">
        <v>4100</v>
      </c>
      <c r="H595" s="175"/>
      <c r="I595" s="88">
        <f t="shared" si="47"/>
        <v>4100</v>
      </c>
      <c r="J595" s="163">
        <f t="shared" si="48"/>
        <v>0</v>
      </c>
      <c r="K595" s="155">
        <f t="shared" si="49"/>
        <v>1</v>
      </c>
      <c r="L595" s="155">
        <f>IF(J595=1,SUM($J$6:J595),0)</f>
        <v>0</v>
      </c>
      <c r="M595" s="155">
        <f>IF(K595=1,SUM($K$6:K595),0)</f>
        <v>201227458.79893059</v>
      </c>
      <c r="N595" s="165">
        <f t="shared" si="50"/>
        <v>201227458.79893059</v>
      </c>
      <c r="O595" s="155">
        <f t="shared" si="51"/>
        <v>0</v>
      </c>
      <c r="P595" s="155">
        <f>IF(O595=1,SUM($O$6:O595),0)</f>
        <v>0</v>
      </c>
    </row>
    <row r="596" spans="1:16" ht="15" customHeight="1">
      <c r="A596" s="15"/>
      <c r="B596" s="194">
        <v>39</v>
      </c>
      <c r="C596" s="197" t="s">
        <v>1093</v>
      </c>
      <c r="D596" s="276" t="s">
        <v>45</v>
      </c>
      <c r="E596" s="277" t="s">
        <v>8</v>
      </c>
      <c r="F596" s="278">
        <v>200000</v>
      </c>
      <c r="G596" s="278">
        <v>200000</v>
      </c>
      <c r="H596" s="175"/>
      <c r="I596" s="88">
        <f t="shared" si="47"/>
        <v>200000</v>
      </c>
      <c r="J596" s="163">
        <f t="shared" si="48"/>
        <v>0</v>
      </c>
      <c r="K596" s="155">
        <f t="shared" si="49"/>
        <v>1</v>
      </c>
      <c r="L596" s="155">
        <f>IF(J596=1,SUM($J$6:J596),0)</f>
        <v>0</v>
      </c>
      <c r="M596" s="155">
        <f>IF(K596=1,SUM($K$6:K596),0)</f>
        <v>201227459.79893059</v>
      </c>
      <c r="N596" s="165">
        <f t="shared" si="50"/>
        <v>201227459.79893059</v>
      </c>
      <c r="O596" s="155">
        <f t="shared" si="51"/>
        <v>0</v>
      </c>
      <c r="P596" s="155">
        <f>IF(O596=1,SUM($O$6:O596),0)</f>
        <v>0</v>
      </c>
    </row>
    <row r="597" spans="1:16" ht="15" customHeight="1">
      <c r="A597" s="15"/>
      <c r="B597" s="194"/>
      <c r="C597" s="109" t="s">
        <v>48</v>
      </c>
      <c r="D597" s="276" t="s">
        <v>48</v>
      </c>
      <c r="E597" s="277"/>
      <c r="F597" s="278"/>
      <c r="G597" s="278"/>
      <c r="H597" s="175"/>
      <c r="I597" s="88">
        <f t="shared" si="47"/>
        <v>0</v>
      </c>
      <c r="J597" s="163">
        <f t="shared" si="48"/>
        <v>0</v>
      </c>
      <c r="K597" s="155">
        <f t="shared" si="49"/>
        <v>0</v>
      </c>
      <c r="L597" s="155">
        <f>IF(J597=1,SUM($J$6:J597),0)</f>
        <v>0</v>
      </c>
      <c r="M597" s="155">
        <f>IF(K597=1,SUM($K$6:K597),0)</f>
        <v>0</v>
      </c>
      <c r="N597" s="165">
        <f t="shared" si="50"/>
        <v>0</v>
      </c>
      <c r="O597" s="155">
        <f t="shared" si="51"/>
        <v>0</v>
      </c>
      <c r="P597" s="155">
        <f>IF(O597=1,SUM($O$6:O597),0)</f>
        <v>0</v>
      </c>
    </row>
    <row r="598" spans="1:16" ht="15" customHeight="1">
      <c r="A598" s="15"/>
      <c r="B598" s="194" t="s">
        <v>616</v>
      </c>
      <c r="C598" s="109" t="s">
        <v>1054</v>
      </c>
      <c r="D598" s="276" t="s">
        <v>48</v>
      </c>
      <c r="E598" s="277"/>
      <c r="F598" s="278"/>
      <c r="G598" s="278"/>
      <c r="H598" s="175"/>
      <c r="I598" s="88">
        <f t="shared" si="47"/>
        <v>0</v>
      </c>
      <c r="J598" s="163">
        <f t="shared" si="48"/>
        <v>0</v>
      </c>
      <c r="K598" s="155">
        <f t="shared" si="49"/>
        <v>0</v>
      </c>
      <c r="L598" s="155">
        <f>IF(J598=1,SUM($J$6:J598),0)</f>
        <v>0</v>
      </c>
      <c r="M598" s="155">
        <f>IF(K598=1,SUM($K$6:K598),0)</f>
        <v>0</v>
      </c>
      <c r="N598" s="165">
        <f t="shared" si="50"/>
        <v>0</v>
      </c>
      <c r="O598" s="155">
        <f t="shared" si="51"/>
        <v>0</v>
      </c>
      <c r="P598" s="155">
        <f>IF(O598=1,SUM($O$6:O598),0)</f>
        <v>0</v>
      </c>
    </row>
    <row r="599" spans="1:16" ht="15" customHeight="1">
      <c r="A599" s="15"/>
      <c r="B599" s="194">
        <v>1</v>
      </c>
      <c r="C599" s="109" t="s">
        <v>1055</v>
      </c>
      <c r="D599" s="276" t="s">
        <v>45</v>
      </c>
      <c r="E599" s="277" t="s">
        <v>1090</v>
      </c>
      <c r="F599" s="278">
        <v>200000</v>
      </c>
      <c r="G599" s="278">
        <v>200000</v>
      </c>
      <c r="H599" s="175"/>
      <c r="I599" s="88">
        <f t="shared" si="47"/>
        <v>200000</v>
      </c>
      <c r="J599" s="163">
        <f t="shared" si="48"/>
        <v>0</v>
      </c>
      <c r="K599" s="155">
        <f t="shared" si="49"/>
        <v>1</v>
      </c>
      <c r="L599" s="155">
        <f>IF(J599=1,SUM($J$6:J599),0)</f>
        <v>0</v>
      </c>
      <c r="M599" s="155">
        <f>IF(K599=1,SUM($K$6:K599),0)</f>
        <v>201227460.79893059</v>
      </c>
      <c r="N599" s="165">
        <f t="shared" si="50"/>
        <v>201227460.79893059</v>
      </c>
      <c r="O599" s="155">
        <f t="shared" si="51"/>
        <v>0</v>
      </c>
      <c r="P599" s="155">
        <f>IF(O599=1,SUM($O$6:O599),0)</f>
        <v>0</v>
      </c>
    </row>
    <row r="600" spans="1:16" ht="15" customHeight="1">
      <c r="A600" s="15"/>
      <c r="B600" s="194">
        <v>2</v>
      </c>
      <c r="C600" s="109" t="s">
        <v>1056</v>
      </c>
      <c r="D600" s="276" t="s">
        <v>45</v>
      </c>
      <c r="E600" s="277" t="s">
        <v>1090</v>
      </c>
      <c r="F600" s="278">
        <v>2172500</v>
      </c>
      <c r="G600" s="278">
        <v>2172500</v>
      </c>
      <c r="H600" s="175"/>
      <c r="I600" s="88">
        <f t="shared" si="47"/>
        <v>2172500</v>
      </c>
      <c r="J600" s="163">
        <f t="shared" si="48"/>
        <v>0</v>
      </c>
      <c r="K600" s="155">
        <f t="shared" si="49"/>
        <v>1</v>
      </c>
      <c r="L600" s="155">
        <f>IF(J600=1,SUM($J$6:J600),0)</f>
        <v>0</v>
      </c>
      <c r="M600" s="155">
        <f>IF(K600=1,SUM($K$6:K600),0)</f>
        <v>201227461.79893059</v>
      </c>
      <c r="N600" s="165">
        <f t="shared" si="50"/>
        <v>201227461.79893059</v>
      </c>
      <c r="O600" s="155">
        <f t="shared" si="51"/>
        <v>0</v>
      </c>
      <c r="P600" s="155">
        <f>IF(O600=1,SUM($O$6:O600),0)</f>
        <v>0</v>
      </c>
    </row>
    <row r="601" spans="1:16" ht="15" customHeight="1">
      <c r="A601" s="15"/>
      <c r="B601" s="194">
        <v>3</v>
      </c>
      <c r="C601" s="109" t="s">
        <v>1158</v>
      </c>
      <c r="D601" s="276" t="s">
        <v>45</v>
      </c>
      <c r="E601" s="277" t="s">
        <v>1090</v>
      </c>
      <c r="F601" s="278">
        <v>700000</v>
      </c>
      <c r="G601" s="278">
        <v>700000</v>
      </c>
      <c r="H601" s="175"/>
      <c r="I601" s="88">
        <f t="shared" si="47"/>
        <v>700000</v>
      </c>
      <c r="J601" s="163">
        <f t="shared" si="48"/>
        <v>0</v>
      </c>
      <c r="K601" s="155">
        <f t="shared" si="49"/>
        <v>1</v>
      </c>
      <c r="L601" s="155">
        <f>IF(J601=1,SUM($J$6:J601),0)</f>
        <v>0</v>
      </c>
      <c r="M601" s="155">
        <f>IF(K601=1,SUM($K$6:K601),0)</f>
        <v>201227462.79893059</v>
      </c>
      <c r="N601" s="165">
        <f t="shared" si="50"/>
        <v>201227462.79893059</v>
      </c>
      <c r="O601" s="155">
        <f t="shared" si="51"/>
        <v>0</v>
      </c>
      <c r="P601" s="155">
        <f>IF(O601=1,SUM($O$6:O601),0)</f>
        <v>0</v>
      </c>
    </row>
    <row r="602" spans="1:16" ht="15" customHeight="1">
      <c r="A602" s="15"/>
      <c r="B602" s="194">
        <v>4</v>
      </c>
      <c r="C602" s="109" t="s">
        <v>1159</v>
      </c>
      <c r="D602" s="276" t="s">
        <v>45</v>
      </c>
      <c r="E602" s="277" t="s">
        <v>1090</v>
      </c>
      <c r="F602" s="278">
        <v>490000</v>
      </c>
      <c r="G602" s="278">
        <v>490000</v>
      </c>
      <c r="H602" s="175"/>
      <c r="I602" s="88">
        <f t="shared" si="47"/>
        <v>490000</v>
      </c>
      <c r="J602" s="163">
        <f t="shared" si="48"/>
        <v>0</v>
      </c>
      <c r="K602" s="155">
        <f t="shared" si="49"/>
        <v>1</v>
      </c>
      <c r="L602" s="155">
        <f>IF(J602=1,SUM($J$6:J602),0)</f>
        <v>0</v>
      </c>
      <c r="M602" s="155">
        <f>IF(K602=1,SUM($K$6:K602),0)</f>
        <v>201227463.79893059</v>
      </c>
      <c r="N602" s="165">
        <f t="shared" si="50"/>
        <v>201227463.79893059</v>
      </c>
      <c r="O602" s="155">
        <f t="shared" si="51"/>
        <v>0</v>
      </c>
      <c r="P602" s="155">
        <f>IF(O602=1,SUM($O$6:O602),0)</f>
        <v>0</v>
      </c>
    </row>
    <row r="603" spans="1:16" ht="15" customHeight="1">
      <c r="A603" s="15"/>
      <c r="B603" s="194">
        <v>5</v>
      </c>
      <c r="C603" s="109" t="s">
        <v>1160</v>
      </c>
      <c r="D603" s="276" t="s">
        <v>45</v>
      </c>
      <c r="E603" s="277" t="s">
        <v>1090</v>
      </c>
      <c r="F603" s="278">
        <v>224000</v>
      </c>
      <c r="G603" s="278">
        <v>224000</v>
      </c>
      <c r="H603" s="175"/>
      <c r="I603" s="88">
        <f t="shared" si="47"/>
        <v>224000</v>
      </c>
      <c r="J603" s="163">
        <f t="shared" si="48"/>
        <v>0</v>
      </c>
      <c r="K603" s="155">
        <f t="shared" si="49"/>
        <v>1</v>
      </c>
      <c r="L603" s="155">
        <f>IF(J603=1,SUM($J$6:J603),0)</f>
        <v>0</v>
      </c>
      <c r="M603" s="155">
        <f>IF(K603=1,SUM($K$6:K603),0)</f>
        <v>201227464.79893059</v>
      </c>
      <c r="N603" s="165">
        <f t="shared" si="50"/>
        <v>201227464.79893059</v>
      </c>
      <c r="O603" s="155">
        <f t="shared" si="51"/>
        <v>0</v>
      </c>
      <c r="P603" s="155">
        <f>IF(O603=1,SUM($O$6:O603),0)</f>
        <v>0</v>
      </c>
    </row>
    <row r="604" spans="1:16" ht="15" customHeight="1">
      <c r="A604" s="15"/>
      <c r="B604" s="194">
        <v>6</v>
      </c>
      <c r="C604" s="109" t="s">
        <v>1057</v>
      </c>
      <c r="D604" s="276" t="s">
        <v>45</v>
      </c>
      <c r="E604" s="277" t="s">
        <v>14</v>
      </c>
      <c r="F604" s="278">
        <v>15000</v>
      </c>
      <c r="G604" s="278">
        <v>15000</v>
      </c>
      <c r="H604" s="175"/>
      <c r="I604" s="88">
        <f t="shared" si="47"/>
        <v>15000</v>
      </c>
      <c r="J604" s="163">
        <f t="shared" si="48"/>
        <v>0</v>
      </c>
      <c r="K604" s="155">
        <f t="shared" si="49"/>
        <v>1</v>
      </c>
      <c r="L604" s="155">
        <f>IF(J604=1,SUM($J$6:J604),0)</f>
        <v>0</v>
      </c>
      <c r="M604" s="155">
        <f>IF(K604=1,SUM($K$6:K604),0)</f>
        <v>201227465.79893059</v>
      </c>
      <c r="N604" s="165">
        <f t="shared" si="50"/>
        <v>201227465.79893059</v>
      </c>
      <c r="O604" s="155">
        <f t="shared" si="51"/>
        <v>0</v>
      </c>
      <c r="P604" s="155">
        <f>IF(O604=1,SUM($O$6:O604),0)</f>
        <v>0</v>
      </c>
    </row>
    <row r="605" spans="1:16" ht="15" customHeight="1">
      <c r="A605" s="15"/>
      <c r="B605" s="194">
        <v>7</v>
      </c>
      <c r="C605" s="109" t="s">
        <v>1161</v>
      </c>
      <c r="D605" s="276" t="s">
        <v>45</v>
      </c>
      <c r="E605" s="277" t="s">
        <v>1090</v>
      </c>
      <c r="F605" s="278">
        <v>1510245</v>
      </c>
      <c r="G605" s="278">
        <v>1510245</v>
      </c>
      <c r="H605" s="175"/>
      <c r="I605" s="88">
        <f t="shared" si="47"/>
        <v>1510245</v>
      </c>
      <c r="J605" s="163">
        <f t="shared" si="48"/>
        <v>0</v>
      </c>
      <c r="K605" s="155">
        <f t="shared" si="49"/>
        <v>1</v>
      </c>
      <c r="L605" s="155">
        <f>IF(J605=1,SUM($J$6:J605),0)</f>
        <v>0</v>
      </c>
      <c r="M605" s="155">
        <f>IF(K605=1,SUM($K$6:K605),0)</f>
        <v>201227466.79893059</v>
      </c>
      <c r="N605" s="165">
        <f t="shared" si="50"/>
        <v>201227466.79893059</v>
      </c>
      <c r="O605" s="155">
        <f t="shared" si="51"/>
        <v>0</v>
      </c>
      <c r="P605" s="155">
        <f>IF(O605=1,SUM($O$6:O605),0)</f>
        <v>0</v>
      </c>
    </row>
    <row r="606" spans="1:16" ht="15" customHeight="1">
      <c r="A606" s="15"/>
      <c r="B606" s="194"/>
      <c r="C606" s="109" t="s">
        <v>48</v>
      </c>
      <c r="D606" s="276" t="s">
        <v>48</v>
      </c>
      <c r="E606" s="277"/>
      <c r="F606" s="278"/>
      <c r="G606" s="278"/>
      <c r="H606" s="175"/>
      <c r="I606" s="88">
        <f t="shared" si="47"/>
        <v>0</v>
      </c>
      <c r="J606" s="163">
        <f t="shared" si="48"/>
        <v>0</v>
      </c>
      <c r="K606" s="155">
        <f t="shared" si="49"/>
        <v>0</v>
      </c>
      <c r="L606" s="155">
        <f>IF(J606=1,SUM($J$6:J606),0)</f>
        <v>0</v>
      </c>
      <c r="M606" s="155">
        <f>IF(K606=1,SUM($K$6:K606),0)</f>
        <v>0</v>
      </c>
      <c r="N606" s="165">
        <f t="shared" si="50"/>
        <v>0</v>
      </c>
      <c r="O606" s="155">
        <f t="shared" si="51"/>
        <v>0</v>
      </c>
      <c r="P606" s="155">
        <f>IF(O606=1,SUM($O$6:O606),0)</f>
        <v>0</v>
      </c>
    </row>
    <row r="607" spans="1:16" ht="15" customHeight="1">
      <c r="A607" s="15"/>
      <c r="B607" s="194" t="s">
        <v>801</v>
      </c>
      <c r="C607" s="109" t="s">
        <v>1059</v>
      </c>
      <c r="D607" s="276" t="s">
        <v>48</v>
      </c>
      <c r="E607" s="277"/>
      <c r="F607" s="278"/>
      <c r="G607" s="278"/>
      <c r="H607" s="175"/>
      <c r="I607" s="88">
        <f t="shared" si="47"/>
        <v>0</v>
      </c>
      <c r="J607" s="163">
        <f t="shared" si="48"/>
        <v>0</v>
      </c>
      <c r="K607" s="155">
        <f t="shared" si="49"/>
        <v>0</v>
      </c>
      <c r="L607" s="155">
        <f>IF(J607=1,SUM($J$6:J607),0)</f>
        <v>0</v>
      </c>
      <c r="M607" s="155">
        <f>IF(K607=1,SUM($K$6:K607),0)</f>
        <v>0</v>
      </c>
      <c r="N607" s="165">
        <f t="shared" si="50"/>
        <v>0</v>
      </c>
      <c r="O607" s="155">
        <f t="shared" si="51"/>
        <v>0</v>
      </c>
      <c r="P607" s="155">
        <f>IF(O607=1,SUM($O$6:O607),0)</f>
        <v>0</v>
      </c>
    </row>
    <row r="608" spans="1:16" ht="15" customHeight="1">
      <c r="A608" s="15"/>
      <c r="B608" s="194">
        <v>1</v>
      </c>
      <c r="C608" s="109" t="s">
        <v>1066</v>
      </c>
      <c r="D608" s="276" t="s">
        <v>45</v>
      </c>
      <c r="E608" s="277" t="s">
        <v>8</v>
      </c>
      <c r="F608" s="278">
        <v>16226</v>
      </c>
      <c r="G608" s="278">
        <v>16226</v>
      </c>
      <c r="H608" s="175"/>
      <c r="I608" s="88">
        <f t="shared" si="47"/>
        <v>16226</v>
      </c>
      <c r="J608" s="163">
        <f t="shared" si="48"/>
        <v>0</v>
      </c>
      <c r="K608" s="155">
        <f t="shared" si="49"/>
        <v>1</v>
      </c>
      <c r="L608" s="155">
        <f>IF(J608=1,SUM($J$6:J608),0)</f>
        <v>0</v>
      </c>
      <c r="M608" s="155">
        <f>IF(K608=1,SUM($K$6:K608),0)</f>
        <v>201227467.79893059</v>
      </c>
      <c r="N608" s="165">
        <f t="shared" si="50"/>
        <v>201227467.79893059</v>
      </c>
      <c r="O608" s="155">
        <f t="shared" si="51"/>
        <v>0</v>
      </c>
      <c r="P608" s="155">
        <f>IF(O608=1,SUM($O$6:O608),0)</f>
        <v>0</v>
      </c>
    </row>
    <row r="609" spans="1:16" ht="15" customHeight="1">
      <c r="A609" s="15"/>
      <c r="B609" s="194">
        <v>2</v>
      </c>
      <c r="C609" s="109" t="s">
        <v>1067</v>
      </c>
      <c r="D609" s="276" t="s">
        <v>45</v>
      </c>
      <c r="E609" s="277" t="s">
        <v>8</v>
      </c>
      <c r="F609" s="278">
        <v>19947</v>
      </c>
      <c r="G609" s="278">
        <v>19947</v>
      </c>
      <c r="H609" s="175"/>
      <c r="I609" s="88">
        <f t="shared" si="47"/>
        <v>19947</v>
      </c>
      <c r="J609" s="163">
        <f t="shared" si="48"/>
        <v>0</v>
      </c>
      <c r="K609" s="155">
        <f t="shared" si="49"/>
        <v>1</v>
      </c>
      <c r="L609" s="155">
        <f>IF(J609=1,SUM($J$6:J609),0)</f>
        <v>0</v>
      </c>
      <c r="M609" s="155">
        <f>IF(K609=1,SUM($K$6:K609),0)</f>
        <v>201227468.79893059</v>
      </c>
      <c r="N609" s="165">
        <f t="shared" si="50"/>
        <v>201227468.79893059</v>
      </c>
      <c r="O609" s="155">
        <f t="shared" si="51"/>
        <v>0</v>
      </c>
      <c r="P609" s="155">
        <f>IF(O609=1,SUM($O$6:O609),0)</f>
        <v>0</v>
      </c>
    </row>
    <row r="610" spans="1:16" ht="15" customHeight="1">
      <c r="A610" s="15"/>
      <c r="B610" s="194">
        <v>3</v>
      </c>
      <c r="C610" s="109" t="s">
        <v>1068</v>
      </c>
      <c r="D610" s="276" t="s">
        <v>45</v>
      </c>
      <c r="E610" s="277" t="s">
        <v>8</v>
      </c>
      <c r="F610" s="278">
        <v>26711.899999999998</v>
      </c>
      <c r="G610" s="278">
        <v>26711.899999999998</v>
      </c>
      <c r="H610" s="175"/>
      <c r="I610" s="88">
        <f t="shared" si="47"/>
        <v>26711.899999999998</v>
      </c>
      <c r="J610" s="163">
        <f t="shared" si="48"/>
        <v>0</v>
      </c>
      <c r="K610" s="155">
        <f t="shared" si="49"/>
        <v>1</v>
      </c>
      <c r="L610" s="155">
        <f>IF(J610=1,SUM($J$6:J610),0)</f>
        <v>0</v>
      </c>
      <c r="M610" s="155">
        <f>IF(K610=1,SUM($K$6:K610),0)</f>
        <v>201227469.79893059</v>
      </c>
      <c r="N610" s="165">
        <f t="shared" si="50"/>
        <v>201227469.79893059</v>
      </c>
      <c r="O610" s="155">
        <f t="shared" si="51"/>
        <v>0</v>
      </c>
      <c r="P610" s="155">
        <f>IF(O610=1,SUM($O$6:O610),0)</f>
        <v>0</v>
      </c>
    </row>
    <row r="611" spans="1:16" ht="15" customHeight="1">
      <c r="A611" s="15"/>
      <c r="B611" s="194">
        <v>4</v>
      </c>
      <c r="C611" s="109" t="s">
        <v>1069</v>
      </c>
      <c r="D611" s="276" t="s">
        <v>45</v>
      </c>
      <c r="E611" s="277" t="s">
        <v>8</v>
      </c>
      <c r="F611" s="278">
        <v>84820.5</v>
      </c>
      <c r="G611" s="278">
        <v>84820.5</v>
      </c>
      <c r="H611" s="175"/>
      <c r="I611" s="88">
        <f t="shared" si="47"/>
        <v>84820.5</v>
      </c>
      <c r="J611" s="163">
        <f t="shared" si="48"/>
        <v>0</v>
      </c>
      <c r="K611" s="155">
        <f t="shared" si="49"/>
        <v>1</v>
      </c>
      <c r="L611" s="155">
        <f>IF(J611=1,SUM($J$6:J611),0)</f>
        <v>0</v>
      </c>
      <c r="M611" s="155">
        <f>IF(K611=1,SUM($K$6:K611),0)</f>
        <v>201227470.79893059</v>
      </c>
      <c r="N611" s="165">
        <f t="shared" si="50"/>
        <v>201227470.79893059</v>
      </c>
      <c r="O611" s="155">
        <f t="shared" si="51"/>
        <v>0</v>
      </c>
      <c r="P611" s="155">
        <f>IF(O611=1,SUM($O$6:O611),0)</f>
        <v>0</v>
      </c>
    </row>
    <row r="612" spans="1:16" ht="15" customHeight="1">
      <c r="A612" s="15"/>
      <c r="B612" s="194">
        <v>5</v>
      </c>
      <c r="C612" s="109" t="s">
        <v>1070</v>
      </c>
      <c r="D612" s="276" t="s">
        <v>45</v>
      </c>
      <c r="E612" s="277" t="s">
        <v>8</v>
      </c>
      <c r="F612" s="278">
        <v>33550</v>
      </c>
      <c r="G612" s="278">
        <v>33550</v>
      </c>
      <c r="H612" s="175"/>
      <c r="I612" s="88">
        <f t="shared" si="47"/>
        <v>33550</v>
      </c>
      <c r="J612" s="163">
        <f t="shared" si="48"/>
        <v>0</v>
      </c>
      <c r="K612" s="155">
        <f t="shared" si="49"/>
        <v>1</v>
      </c>
      <c r="L612" s="155">
        <f>IF(J612=1,SUM($J$6:J612),0)</f>
        <v>0</v>
      </c>
      <c r="M612" s="155">
        <f>IF(K612=1,SUM($K$6:K612),0)</f>
        <v>201227471.79893059</v>
      </c>
      <c r="N612" s="165">
        <f t="shared" si="50"/>
        <v>201227471.79893059</v>
      </c>
      <c r="O612" s="155">
        <f t="shared" si="51"/>
        <v>0</v>
      </c>
      <c r="P612" s="155">
        <f>IF(O612=1,SUM($O$6:O612),0)</f>
        <v>0</v>
      </c>
    </row>
    <row r="613" spans="1:16" ht="15" customHeight="1">
      <c r="A613" s="15"/>
      <c r="B613" s="194">
        <v>6</v>
      </c>
      <c r="C613" s="109" t="s">
        <v>1071</v>
      </c>
      <c r="D613" s="276" t="s">
        <v>45</v>
      </c>
      <c r="E613" s="277" t="s">
        <v>8</v>
      </c>
      <c r="F613" s="278">
        <v>16833.560000000001</v>
      </c>
      <c r="G613" s="278">
        <v>16833.560000000001</v>
      </c>
      <c r="H613" s="175"/>
      <c r="I613" s="88">
        <f t="shared" si="47"/>
        <v>16833.560000000001</v>
      </c>
      <c r="J613" s="163">
        <f t="shared" si="48"/>
        <v>0</v>
      </c>
      <c r="K613" s="155">
        <f t="shared" si="49"/>
        <v>1</v>
      </c>
      <c r="L613" s="155">
        <f>IF(J613=1,SUM($J$6:J613),0)</f>
        <v>0</v>
      </c>
      <c r="M613" s="155">
        <f>IF(K613=1,SUM($K$6:K613),0)</f>
        <v>201227472.79893059</v>
      </c>
      <c r="N613" s="165">
        <f t="shared" si="50"/>
        <v>201227472.79893059</v>
      </c>
      <c r="O613" s="155">
        <f t="shared" si="51"/>
        <v>0</v>
      </c>
      <c r="P613" s="155">
        <f>IF(O613=1,SUM($O$6:O613),0)</f>
        <v>0</v>
      </c>
    </row>
    <row r="614" spans="1:16" ht="15" customHeight="1">
      <c r="A614" s="15"/>
      <c r="B614" s="194">
        <v>7</v>
      </c>
      <c r="C614" s="109" t="s">
        <v>1072</v>
      </c>
      <c r="D614" s="276" t="s">
        <v>45</v>
      </c>
      <c r="E614" s="277" t="s">
        <v>8</v>
      </c>
      <c r="F614" s="278">
        <v>72742.5</v>
      </c>
      <c r="G614" s="278">
        <v>72742.5</v>
      </c>
      <c r="H614" s="175"/>
      <c r="I614" s="88">
        <f t="shared" si="47"/>
        <v>72742.5</v>
      </c>
      <c r="J614" s="163">
        <f t="shared" si="48"/>
        <v>0</v>
      </c>
      <c r="K614" s="155">
        <f t="shared" si="49"/>
        <v>1</v>
      </c>
      <c r="L614" s="155">
        <f>IF(J614=1,SUM($J$6:J614),0)</f>
        <v>0</v>
      </c>
      <c r="M614" s="155">
        <f>IF(K614=1,SUM($K$6:K614),0)</f>
        <v>201227473.79893059</v>
      </c>
      <c r="N614" s="165">
        <f t="shared" si="50"/>
        <v>201227473.79893059</v>
      </c>
      <c r="O614" s="155">
        <f t="shared" si="51"/>
        <v>0</v>
      </c>
      <c r="P614" s="155">
        <f>IF(O614=1,SUM($O$6:O614),0)</f>
        <v>0</v>
      </c>
    </row>
    <row r="615" spans="1:16" ht="15" customHeight="1">
      <c r="A615" s="15"/>
      <c r="B615" s="194">
        <v>8</v>
      </c>
      <c r="C615" s="109" t="s">
        <v>1073</v>
      </c>
      <c r="D615" s="276" t="s">
        <v>45</v>
      </c>
      <c r="E615" s="277" t="s">
        <v>8</v>
      </c>
      <c r="F615" s="278">
        <v>45445</v>
      </c>
      <c r="G615" s="278">
        <v>45445</v>
      </c>
      <c r="H615" s="175"/>
      <c r="I615" s="88">
        <f t="shared" si="47"/>
        <v>45445</v>
      </c>
      <c r="J615" s="163">
        <f t="shared" si="48"/>
        <v>0</v>
      </c>
      <c r="K615" s="155">
        <f t="shared" si="49"/>
        <v>1</v>
      </c>
      <c r="L615" s="155">
        <f>IF(J615=1,SUM($J$6:J615),0)</f>
        <v>0</v>
      </c>
      <c r="M615" s="155">
        <f>IF(K615=1,SUM($K$6:K615),0)</f>
        <v>201227474.79893059</v>
      </c>
      <c r="N615" s="165">
        <f t="shared" si="50"/>
        <v>201227474.79893059</v>
      </c>
      <c r="O615" s="155">
        <f t="shared" si="51"/>
        <v>0</v>
      </c>
      <c r="P615" s="155">
        <f>IF(O615=1,SUM($O$6:O615),0)</f>
        <v>0</v>
      </c>
    </row>
    <row r="616" spans="1:16" ht="15" customHeight="1">
      <c r="A616" s="15"/>
      <c r="B616" s="194">
        <v>9</v>
      </c>
      <c r="C616" s="109" t="s">
        <v>1074</v>
      </c>
      <c r="D616" s="276" t="s">
        <v>45</v>
      </c>
      <c r="E616" s="277" t="s">
        <v>8</v>
      </c>
      <c r="F616" s="278">
        <v>84820.5</v>
      </c>
      <c r="G616" s="278">
        <v>84820.5</v>
      </c>
      <c r="H616" s="175"/>
      <c r="I616" s="88">
        <f t="shared" si="47"/>
        <v>84820.5</v>
      </c>
      <c r="J616" s="163">
        <f t="shared" si="48"/>
        <v>0</v>
      </c>
      <c r="K616" s="155">
        <f t="shared" si="49"/>
        <v>1</v>
      </c>
      <c r="L616" s="155">
        <f>IF(J616=1,SUM($J$6:J616),0)</f>
        <v>0</v>
      </c>
      <c r="M616" s="155">
        <f>IF(K616=1,SUM($K$6:K616),0)</f>
        <v>201227475.79893059</v>
      </c>
      <c r="N616" s="165">
        <f t="shared" si="50"/>
        <v>201227475.79893059</v>
      </c>
      <c r="O616" s="155">
        <f t="shared" si="51"/>
        <v>0</v>
      </c>
      <c r="P616" s="155">
        <f>IF(O616=1,SUM($O$6:O616),0)</f>
        <v>0</v>
      </c>
    </row>
    <row r="617" spans="1:16" ht="15" customHeight="1">
      <c r="A617" s="15"/>
      <c r="B617" s="194">
        <v>10</v>
      </c>
      <c r="C617" s="109" t="s">
        <v>1075</v>
      </c>
      <c r="D617" s="276" t="s">
        <v>45</v>
      </c>
      <c r="E617" s="277" t="s">
        <v>8</v>
      </c>
      <c r="F617" s="278">
        <v>53866.659999999996</v>
      </c>
      <c r="G617" s="278">
        <v>53866.659999999996</v>
      </c>
      <c r="H617" s="175"/>
      <c r="I617" s="88">
        <f t="shared" si="47"/>
        <v>53866.659999999996</v>
      </c>
      <c r="J617" s="163">
        <f t="shared" si="48"/>
        <v>0</v>
      </c>
      <c r="K617" s="155">
        <f t="shared" si="49"/>
        <v>1</v>
      </c>
      <c r="L617" s="155">
        <f>IF(J617=1,SUM($J$6:J617),0)</f>
        <v>0</v>
      </c>
      <c r="M617" s="155">
        <f>IF(K617=1,SUM($K$6:K617),0)</f>
        <v>201227476.79893059</v>
      </c>
      <c r="N617" s="165">
        <f t="shared" si="50"/>
        <v>201227476.79893059</v>
      </c>
      <c r="O617" s="155">
        <f t="shared" si="51"/>
        <v>0</v>
      </c>
      <c r="P617" s="155">
        <f>IF(O617=1,SUM($O$6:O617),0)</f>
        <v>0</v>
      </c>
    </row>
    <row r="618" spans="1:16" ht="15" customHeight="1">
      <c r="A618" s="15"/>
      <c r="B618" s="194">
        <v>11</v>
      </c>
      <c r="C618" s="109" t="s">
        <v>1076</v>
      </c>
      <c r="D618" s="276" t="s">
        <v>45</v>
      </c>
      <c r="E618" s="277" t="s">
        <v>8</v>
      </c>
      <c r="F618" s="278">
        <v>38499.54</v>
      </c>
      <c r="G618" s="278">
        <v>38499.54</v>
      </c>
      <c r="H618" s="175"/>
      <c r="I618" s="88">
        <f t="shared" si="47"/>
        <v>38499.54</v>
      </c>
      <c r="J618" s="163">
        <f t="shared" si="48"/>
        <v>0</v>
      </c>
      <c r="K618" s="155">
        <f t="shared" si="49"/>
        <v>1</v>
      </c>
      <c r="L618" s="155">
        <f>IF(J618=1,SUM($J$6:J618),0)</f>
        <v>0</v>
      </c>
      <c r="M618" s="155">
        <f>IF(K618=1,SUM($K$6:K618),0)</f>
        <v>201227477.79893059</v>
      </c>
      <c r="N618" s="165">
        <f t="shared" si="50"/>
        <v>201227477.79893059</v>
      </c>
      <c r="O618" s="155">
        <f t="shared" si="51"/>
        <v>0</v>
      </c>
      <c r="P618" s="155">
        <f>IF(O618=1,SUM($O$6:O618),0)</f>
        <v>0</v>
      </c>
    </row>
    <row r="619" spans="1:16" ht="15" customHeight="1">
      <c r="A619" s="15"/>
      <c r="B619" s="194">
        <v>12</v>
      </c>
      <c r="C619" s="109" t="s">
        <v>1077</v>
      </c>
      <c r="D619" s="276" t="s">
        <v>45</v>
      </c>
      <c r="E619" s="277" t="s">
        <v>7</v>
      </c>
      <c r="F619" s="278">
        <v>31720</v>
      </c>
      <c r="G619" s="278">
        <v>31720</v>
      </c>
      <c r="H619" s="175"/>
      <c r="I619" s="88">
        <f t="shared" si="47"/>
        <v>31720</v>
      </c>
      <c r="J619" s="163">
        <f t="shared" si="48"/>
        <v>0</v>
      </c>
      <c r="K619" s="155">
        <f t="shared" si="49"/>
        <v>1</v>
      </c>
      <c r="L619" s="155">
        <f>IF(J619=1,SUM($J$6:J619),0)</f>
        <v>0</v>
      </c>
      <c r="M619" s="155">
        <f>IF(K619=1,SUM($K$6:K619),0)</f>
        <v>201227478.79893059</v>
      </c>
      <c r="N619" s="165">
        <f t="shared" si="50"/>
        <v>201227478.79893059</v>
      </c>
      <c r="O619" s="155">
        <f t="shared" si="51"/>
        <v>0</v>
      </c>
      <c r="P619" s="155">
        <f>IF(O619=1,SUM($O$6:O619),0)</f>
        <v>0</v>
      </c>
    </row>
    <row r="620" spans="1:16" ht="15" customHeight="1">
      <c r="A620" s="15"/>
      <c r="B620" s="194">
        <v>13</v>
      </c>
      <c r="C620" s="109" t="s">
        <v>1078</v>
      </c>
      <c r="D620" s="276" t="s">
        <v>45</v>
      </c>
      <c r="E620" s="277" t="s">
        <v>7</v>
      </c>
      <c r="F620" s="278">
        <v>51240</v>
      </c>
      <c r="G620" s="278">
        <v>51240</v>
      </c>
      <c r="H620" s="175"/>
      <c r="I620" s="88">
        <f t="shared" si="47"/>
        <v>51240</v>
      </c>
      <c r="J620" s="163">
        <f t="shared" si="48"/>
        <v>0</v>
      </c>
      <c r="K620" s="155">
        <f t="shared" si="49"/>
        <v>1</v>
      </c>
      <c r="L620" s="155">
        <f>IF(J620=1,SUM($J$6:J620),0)</f>
        <v>0</v>
      </c>
      <c r="M620" s="155">
        <f>IF(K620=1,SUM($K$6:K620),0)</f>
        <v>201227479.79893059</v>
      </c>
      <c r="N620" s="165">
        <f t="shared" si="50"/>
        <v>201227479.79893059</v>
      </c>
      <c r="O620" s="155">
        <f t="shared" si="51"/>
        <v>0</v>
      </c>
      <c r="P620" s="155">
        <f>IF(O620=1,SUM($O$6:O620),0)</f>
        <v>0</v>
      </c>
    </row>
    <row r="621" spans="1:16" ht="15" customHeight="1">
      <c r="A621" s="15"/>
      <c r="B621" s="194">
        <v>14</v>
      </c>
      <c r="C621" s="109" t="s">
        <v>1079</v>
      </c>
      <c r="D621" s="276" t="s">
        <v>45</v>
      </c>
      <c r="E621" s="277" t="s">
        <v>8</v>
      </c>
      <c r="F621" s="278">
        <v>3477</v>
      </c>
      <c r="G621" s="278">
        <v>3477</v>
      </c>
      <c r="H621" s="175"/>
      <c r="I621" s="88">
        <f t="shared" si="47"/>
        <v>3477</v>
      </c>
      <c r="J621" s="163">
        <f t="shared" si="48"/>
        <v>0</v>
      </c>
      <c r="K621" s="155">
        <f t="shared" si="49"/>
        <v>1</v>
      </c>
      <c r="L621" s="155">
        <f>IF(J621=1,SUM($J$6:J621),0)</f>
        <v>0</v>
      </c>
      <c r="M621" s="155">
        <f>IF(K621=1,SUM($K$6:K621),0)</f>
        <v>201227480.79893059</v>
      </c>
      <c r="N621" s="165">
        <f t="shared" si="50"/>
        <v>201227480.79893059</v>
      </c>
      <c r="O621" s="155">
        <f t="shared" si="51"/>
        <v>0</v>
      </c>
      <c r="P621" s="155">
        <f>IF(O621=1,SUM($O$6:O621),0)</f>
        <v>0</v>
      </c>
    </row>
    <row r="622" spans="1:16" ht="15" customHeight="1">
      <c r="A622" s="15"/>
      <c r="B622" s="194">
        <v>15</v>
      </c>
      <c r="C622" s="109" t="s">
        <v>1080</v>
      </c>
      <c r="D622" s="276" t="s">
        <v>45</v>
      </c>
      <c r="E622" s="277" t="s">
        <v>8</v>
      </c>
      <c r="F622" s="278">
        <v>3477</v>
      </c>
      <c r="G622" s="278">
        <v>3477</v>
      </c>
      <c r="H622" s="175"/>
      <c r="I622" s="88">
        <f t="shared" si="47"/>
        <v>3477</v>
      </c>
      <c r="J622" s="163">
        <f t="shared" si="48"/>
        <v>0</v>
      </c>
      <c r="K622" s="155">
        <f t="shared" si="49"/>
        <v>1</v>
      </c>
      <c r="L622" s="155">
        <f>IF(J622=1,SUM($J$6:J622),0)</f>
        <v>0</v>
      </c>
      <c r="M622" s="155">
        <f>IF(K622=1,SUM($K$6:K622),0)</f>
        <v>201227481.79893059</v>
      </c>
      <c r="N622" s="165">
        <f t="shared" si="50"/>
        <v>201227481.79893059</v>
      </c>
      <c r="O622" s="155">
        <f t="shared" si="51"/>
        <v>0</v>
      </c>
      <c r="P622" s="155">
        <f>IF(O622=1,SUM($O$6:O622),0)</f>
        <v>0</v>
      </c>
    </row>
    <row r="623" spans="1:16" ht="15" customHeight="1">
      <c r="A623" s="15"/>
      <c r="B623" s="194">
        <v>16</v>
      </c>
      <c r="C623" s="109" t="s">
        <v>1081</v>
      </c>
      <c r="D623" s="276" t="s">
        <v>45</v>
      </c>
      <c r="E623" s="277" t="s">
        <v>8</v>
      </c>
      <c r="F623" s="176">
        <v>5531.48</v>
      </c>
      <c r="G623" s="176">
        <v>5531.48</v>
      </c>
      <c r="H623" s="175"/>
      <c r="I623" s="88">
        <f t="shared" si="47"/>
        <v>5531.48</v>
      </c>
      <c r="J623" s="163">
        <f t="shared" si="48"/>
        <v>0</v>
      </c>
      <c r="K623" s="155">
        <f t="shared" si="49"/>
        <v>1</v>
      </c>
      <c r="L623" s="155">
        <f>IF(J623=1,SUM($J$6:J623),0)</f>
        <v>0</v>
      </c>
      <c r="M623" s="155">
        <f>IF(K623=1,SUM($K$6:K623),0)</f>
        <v>201227482.79893059</v>
      </c>
      <c r="N623" s="165">
        <f t="shared" si="50"/>
        <v>201227482.79893059</v>
      </c>
      <c r="O623" s="155">
        <f t="shared" si="51"/>
        <v>0</v>
      </c>
      <c r="P623" s="155">
        <f>IF(O623=1,SUM($O$6:O623),0)</f>
        <v>0</v>
      </c>
    </row>
    <row r="624" spans="1:16" ht="15" customHeight="1">
      <c r="A624" s="15"/>
      <c r="B624" s="194">
        <v>17</v>
      </c>
      <c r="C624" s="109" t="s">
        <v>1164</v>
      </c>
      <c r="D624" s="276" t="s">
        <v>45</v>
      </c>
      <c r="E624" s="277" t="s">
        <v>7</v>
      </c>
      <c r="F624" s="176">
        <v>15000</v>
      </c>
      <c r="G624" s="176">
        <v>15000</v>
      </c>
      <c r="H624" s="175"/>
      <c r="I624" s="88">
        <f t="shared" si="47"/>
        <v>15000</v>
      </c>
      <c r="J624" s="163">
        <f t="shared" si="48"/>
        <v>0</v>
      </c>
      <c r="K624" s="155">
        <f t="shared" si="49"/>
        <v>1</v>
      </c>
      <c r="L624" s="155">
        <f>IF(J624=1,SUM($J$6:J624),0)</f>
        <v>0</v>
      </c>
      <c r="M624" s="155">
        <f>IF(K624=1,SUM($K$6:K624),0)</f>
        <v>201227483.79893059</v>
      </c>
      <c r="N624" s="165">
        <f t="shared" si="50"/>
        <v>201227483.79893059</v>
      </c>
      <c r="O624" s="155">
        <f t="shared" si="51"/>
        <v>0</v>
      </c>
      <c r="P624" s="155">
        <f>IF(O624=1,SUM($O$6:O624),0)</f>
        <v>0</v>
      </c>
    </row>
    <row r="625" spans="1:16" ht="15" customHeight="1">
      <c r="A625" s="15"/>
      <c r="B625" s="194">
        <v>18</v>
      </c>
      <c r="C625" s="109" t="s">
        <v>1082</v>
      </c>
      <c r="D625" s="276" t="s">
        <v>45</v>
      </c>
      <c r="E625" s="277" t="s">
        <v>8</v>
      </c>
      <c r="F625" s="278">
        <v>154106.74</v>
      </c>
      <c r="G625" s="278">
        <v>154106.74</v>
      </c>
      <c r="H625" s="175"/>
      <c r="I625" s="88">
        <f t="shared" si="47"/>
        <v>154106.74</v>
      </c>
      <c r="J625" s="163">
        <f t="shared" si="48"/>
        <v>0</v>
      </c>
      <c r="K625" s="155">
        <f t="shared" si="49"/>
        <v>1</v>
      </c>
      <c r="L625" s="155">
        <f>IF(J625=1,SUM($J$6:J625),0)</f>
        <v>0</v>
      </c>
      <c r="M625" s="155">
        <f>IF(K625=1,SUM($K$6:K625),0)</f>
        <v>201227484.79893059</v>
      </c>
      <c r="N625" s="165">
        <f t="shared" si="50"/>
        <v>201227484.79893059</v>
      </c>
      <c r="O625" s="155">
        <f t="shared" si="51"/>
        <v>0</v>
      </c>
      <c r="P625" s="155">
        <f>IF(O625=1,SUM($O$6:O625),0)</f>
        <v>0</v>
      </c>
    </row>
    <row r="626" spans="1:16" ht="15" customHeight="1">
      <c r="A626" s="15"/>
      <c r="B626" s="194">
        <v>19</v>
      </c>
      <c r="C626" s="109" t="s">
        <v>1083</v>
      </c>
      <c r="D626" s="276" t="s">
        <v>45</v>
      </c>
      <c r="E626" s="277" t="s">
        <v>8</v>
      </c>
      <c r="F626" s="278">
        <v>16226</v>
      </c>
      <c r="G626" s="278">
        <v>16226</v>
      </c>
      <c r="H626" s="175"/>
      <c r="I626" s="88">
        <f t="shared" si="47"/>
        <v>16226</v>
      </c>
      <c r="J626" s="163">
        <f t="shared" si="48"/>
        <v>0</v>
      </c>
      <c r="K626" s="155">
        <f t="shared" si="49"/>
        <v>1</v>
      </c>
      <c r="L626" s="155">
        <f>IF(J626=1,SUM($J$6:J626),0)</f>
        <v>0</v>
      </c>
      <c r="M626" s="155">
        <f>IF(K626=1,SUM($K$6:K626),0)</f>
        <v>201227485.79893059</v>
      </c>
      <c r="N626" s="165">
        <f t="shared" si="50"/>
        <v>201227485.79893059</v>
      </c>
      <c r="O626" s="155">
        <f t="shared" si="51"/>
        <v>0</v>
      </c>
      <c r="P626" s="155">
        <f>IF(O626=1,SUM($O$6:O626),0)</f>
        <v>0</v>
      </c>
    </row>
    <row r="627" spans="1:16" ht="15" customHeight="1">
      <c r="A627" s="15"/>
      <c r="B627" s="194">
        <v>20</v>
      </c>
      <c r="C627" s="109" t="s">
        <v>1084</v>
      </c>
      <c r="D627" s="276" t="s">
        <v>45</v>
      </c>
      <c r="E627" s="277" t="s">
        <v>8</v>
      </c>
      <c r="F627" s="278">
        <v>61732</v>
      </c>
      <c r="G627" s="278">
        <v>61732</v>
      </c>
      <c r="H627" s="175"/>
      <c r="I627" s="88">
        <f t="shared" si="47"/>
        <v>61732</v>
      </c>
      <c r="J627" s="163">
        <f t="shared" si="48"/>
        <v>0</v>
      </c>
      <c r="K627" s="155">
        <f t="shared" si="49"/>
        <v>1</v>
      </c>
      <c r="L627" s="155">
        <f>IF(J627=1,SUM($J$6:J627),0)</f>
        <v>0</v>
      </c>
      <c r="M627" s="155">
        <f>IF(K627=1,SUM($K$6:K627),0)</f>
        <v>201227486.79893059</v>
      </c>
      <c r="N627" s="165">
        <f t="shared" si="50"/>
        <v>201227486.79893059</v>
      </c>
      <c r="O627" s="155">
        <f t="shared" si="51"/>
        <v>0</v>
      </c>
      <c r="P627" s="155">
        <f>IF(O627=1,SUM($O$6:O627),0)</f>
        <v>0</v>
      </c>
    </row>
    <row r="628" spans="1:16" ht="15" customHeight="1">
      <c r="A628" s="15"/>
      <c r="B628" s="194">
        <v>21</v>
      </c>
      <c r="C628" s="109" t="s">
        <v>1085</v>
      </c>
      <c r="D628" s="276" t="s">
        <v>45</v>
      </c>
      <c r="E628" s="277" t="s">
        <v>8</v>
      </c>
      <c r="F628" s="278">
        <v>34299.08</v>
      </c>
      <c r="G628" s="278">
        <v>34299.08</v>
      </c>
      <c r="H628" s="175"/>
      <c r="I628" s="88">
        <f t="shared" si="47"/>
        <v>34299.08</v>
      </c>
      <c r="J628" s="163">
        <f t="shared" si="48"/>
        <v>0</v>
      </c>
      <c r="K628" s="155">
        <f t="shared" si="49"/>
        <v>1</v>
      </c>
      <c r="L628" s="155">
        <f>IF(J628=1,SUM($J$6:J628),0)</f>
        <v>0</v>
      </c>
      <c r="M628" s="155">
        <f>IF(K628=1,SUM($K$6:K628),0)</f>
        <v>201227487.79893059</v>
      </c>
      <c r="N628" s="165">
        <f t="shared" si="50"/>
        <v>201227487.79893059</v>
      </c>
      <c r="O628" s="155">
        <f t="shared" si="51"/>
        <v>0</v>
      </c>
      <c r="P628" s="155">
        <f>IF(O628=1,SUM($O$6:O628),0)</f>
        <v>0</v>
      </c>
    </row>
    <row r="629" spans="1:16" ht="15" customHeight="1">
      <c r="A629" s="15"/>
      <c r="B629" s="194">
        <v>22</v>
      </c>
      <c r="C629" s="109" t="s">
        <v>1086</v>
      </c>
      <c r="D629" s="276" t="s">
        <v>45</v>
      </c>
      <c r="E629" s="277" t="s">
        <v>8</v>
      </c>
      <c r="F629" s="278">
        <v>19825</v>
      </c>
      <c r="G629" s="278">
        <v>19825</v>
      </c>
      <c r="H629" s="175"/>
      <c r="I629" s="88">
        <f t="shared" si="47"/>
        <v>19825</v>
      </c>
      <c r="J629" s="163">
        <f t="shared" si="48"/>
        <v>0</v>
      </c>
      <c r="K629" s="155">
        <f t="shared" si="49"/>
        <v>1</v>
      </c>
      <c r="L629" s="155">
        <f>IF(J629=1,SUM($J$6:J629),0)</f>
        <v>0</v>
      </c>
      <c r="M629" s="155">
        <f>IF(K629=1,SUM($K$6:K629),0)</f>
        <v>201227488.79893059</v>
      </c>
      <c r="N629" s="165">
        <f t="shared" si="50"/>
        <v>201227488.79893059</v>
      </c>
      <c r="O629" s="155">
        <f t="shared" si="51"/>
        <v>0</v>
      </c>
      <c r="P629" s="155">
        <f>IF(O629=1,SUM($O$6:O629),0)</f>
        <v>0</v>
      </c>
    </row>
    <row r="630" spans="1:16" ht="15" customHeight="1">
      <c r="A630" s="15"/>
      <c r="B630" s="194">
        <v>23</v>
      </c>
      <c r="C630" s="109" t="s">
        <v>1087</v>
      </c>
      <c r="D630" s="276" t="s">
        <v>45</v>
      </c>
      <c r="E630" s="277" t="s">
        <v>8</v>
      </c>
      <c r="F630" s="278">
        <v>5874300</v>
      </c>
      <c r="G630" s="278">
        <v>5874300</v>
      </c>
      <c r="H630" s="175"/>
      <c r="I630" s="88">
        <f>IF($I$5=$G$4,G630,(IF($I$5=$F$4,F630,0)))</f>
        <v>5874300</v>
      </c>
      <c r="J630" s="163">
        <f t="shared" si="48"/>
        <v>0</v>
      </c>
      <c r="K630" s="155">
        <f t="shared" si="49"/>
        <v>1</v>
      </c>
      <c r="L630" s="155">
        <f>IF(J630=1,SUM($J$6:J630),0)</f>
        <v>0</v>
      </c>
      <c r="M630" s="155">
        <f>IF(K630=1,SUM($K$6:K630),0)</f>
        <v>201227489.79893059</v>
      </c>
      <c r="N630" s="165">
        <f t="shared" si="50"/>
        <v>201227489.79893059</v>
      </c>
      <c r="O630" s="155">
        <f t="shared" si="51"/>
        <v>0</v>
      </c>
      <c r="P630" s="155">
        <f>IF(O630=1,SUM($O$6:O630),0)</f>
        <v>0</v>
      </c>
    </row>
    <row r="631" spans="1:16" ht="15" customHeight="1">
      <c r="A631" s="15"/>
      <c r="B631" s="194">
        <v>24</v>
      </c>
      <c r="C631" s="109" t="s">
        <v>1088</v>
      </c>
      <c r="D631" s="276" t="s">
        <v>45</v>
      </c>
      <c r="E631" s="277" t="s">
        <v>8</v>
      </c>
      <c r="F631" s="278">
        <v>23180</v>
      </c>
      <c r="G631" s="278">
        <v>23180</v>
      </c>
      <c r="H631" s="171"/>
      <c r="I631" s="88">
        <f t="shared" si="47"/>
        <v>23180</v>
      </c>
      <c r="J631" s="163">
        <f t="shared" si="48"/>
        <v>0</v>
      </c>
      <c r="K631" s="155">
        <f t="shared" si="49"/>
        <v>1</v>
      </c>
      <c r="L631" s="155">
        <f>IF(J631=1,SUM($J$6:J631),0)</f>
        <v>0</v>
      </c>
      <c r="M631" s="155">
        <f>IF(K631=1,SUM($K$6:K631),0)</f>
        <v>201227490.79893059</v>
      </c>
      <c r="N631" s="165">
        <f t="shared" si="50"/>
        <v>201227490.79893059</v>
      </c>
      <c r="O631" s="155">
        <f t="shared" si="51"/>
        <v>0</v>
      </c>
      <c r="P631" s="155">
        <f>IF(O631=1,SUM($O$6:O631),0)</f>
        <v>0</v>
      </c>
    </row>
    <row r="632" spans="1:16" ht="15" customHeight="1">
      <c r="A632" s="15"/>
      <c r="B632" s="194">
        <v>25</v>
      </c>
      <c r="C632" s="109" t="s">
        <v>1089</v>
      </c>
      <c r="D632" s="276" t="s">
        <v>45</v>
      </c>
      <c r="E632" s="277" t="s">
        <v>8</v>
      </c>
      <c r="F632" s="278">
        <v>482893.08</v>
      </c>
      <c r="G632" s="278">
        <v>482893.08</v>
      </c>
      <c r="H632" s="171"/>
      <c r="I632" s="88">
        <f t="shared" si="47"/>
        <v>482893.08</v>
      </c>
      <c r="J632" s="163">
        <f t="shared" si="48"/>
        <v>0</v>
      </c>
      <c r="K632" s="155">
        <f t="shared" si="49"/>
        <v>1</v>
      </c>
      <c r="L632" s="155">
        <f>IF(J632=1,SUM($J$6:J632),0)</f>
        <v>0</v>
      </c>
      <c r="M632" s="155">
        <f>IF(K632=1,SUM($K$6:K632),0)</f>
        <v>201227491.79893059</v>
      </c>
      <c r="N632" s="165">
        <f t="shared" si="50"/>
        <v>201227491.79893059</v>
      </c>
      <c r="O632" s="155">
        <f t="shared" si="51"/>
        <v>0</v>
      </c>
      <c r="P632" s="155">
        <f>IF(O632=1,SUM($O$6:O632),0)</f>
        <v>0</v>
      </c>
    </row>
    <row r="633" spans="1:16" ht="15" customHeight="1">
      <c r="A633" s="15"/>
      <c r="B633" s="194"/>
      <c r="C633" s="109"/>
      <c r="D633" s="276" t="s">
        <v>48</v>
      </c>
      <c r="E633" s="277"/>
      <c r="F633" s="278"/>
      <c r="G633" s="278"/>
      <c r="H633" s="171"/>
      <c r="I633" s="88">
        <f t="shared" si="47"/>
        <v>0</v>
      </c>
      <c r="J633" s="163">
        <f t="shared" si="48"/>
        <v>0</v>
      </c>
      <c r="K633" s="155">
        <f t="shared" si="49"/>
        <v>0</v>
      </c>
      <c r="L633" s="155">
        <f>IF(J633=1,SUM($J$6:J633),0)</f>
        <v>0</v>
      </c>
      <c r="M633" s="155">
        <f>IF(K633=1,SUM($K$6:K633),0)</f>
        <v>0</v>
      </c>
      <c r="N633" s="165">
        <f t="shared" si="50"/>
        <v>0</v>
      </c>
      <c r="O633" s="155">
        <f t="shared" si="51"/>
        <v>0</v>
      </c>
      <c r="P633" s="155">
        <f>IF(O633=1,SUM($O$6:O633),0)</f>
        <v>0</v>
      </c>
    </row>
    <row r="634" spans="1:16" ht="15" customHeight="1">
      <c r="A634" s="15"/>
      <c r="B634" s="194" t="s">
        <v>1002</v>
      </c>
      <c r="C634" s="109" t="s">
        <v>1104</v>
      </c>
      <c r="D634" s="276" t="s">
        <v>48</v>
      </c>
      <c r="E634" s="277"/>
      <c r="F634" s="278" t="s">
        <v>48</v>
      </c>
      <c r="G634" s="278" t="s">
        <v>48</v>
      </c>
      <c r="H634" s="171"/>
      <c r="I634" s="88" t="str">
        <f t="shared" si="47"/>
        <v/>
      </c>
      <c r="J634" s="163">
        <f t="shared" si="48"/>
        <v>0</v>
      </c>
      <c r="K634" s="155">
        <f t="shared" si="49"/>
        <v>0</v>
      </c>
      <c r="L634" s="155">
        <f>IF(J634=1,SUM($J$6:J634),0)</f>
        <v>0</v>
      </c>
      <c r="M634" s="155">
        <f>IF(K634=1,SUM($K$6:K634),0)</f>
        <v>0</v>
      </c>
      <c r="N634" s="165">
        <f t="shared" si="50"/>
        <v>0</v>
      </c>
      <c r="O634" s="155">
        <f t="shared" si="51"/>
        <v>0</v>
      </c>
      <c r="P634" s="155">
        <f>IF(O634=1,SUM($O$6:O634),0)</f>
        <v>0</v>
      </c>
    </row>
    <row r="635" spans="1:16" ht="15" customHeight="1">
      <c r="A635" s="15"/>
      <c r="B635" s="194" t="s">
        <v>1190</v>
      </c>
      <c r="C635" s="109" t="s">
        <v>1347</v>
      </c>
      <c r="D635" s="276" t="s">
        <v>48</v>
      </c>
      <c r="E635" s="277"/>
      <c r="F635" s="278" t="s">
        <v>48</v>
      </c>
      <c r="G635" s="278" t="s">
        <v>48</v>
      </c>
      <c r="H635" s="171"/>
      <c r="I635" s="88" t="str">
        <f t="shared" si="47"/>
        <v/>
      </c>
      <c r="J635" s="163">
        <f t="shared" si="48"/>
        <v>0</v>
      </c>
      <c r="K635" s="155">
        <f t="shared" si="49"/>
        <v>0</v>
      </c>
      <c r="L635" s="155">
        <f>IF(J635=1,SUM($J$6:J635),0)</f>
        <v>0</v>
      </c>
      <c r="M635" s="155">
        <f>IF(K635=1,SUM($K$6:K635),0)</f>
        <v>0</v>
      </c>
      <c r="N635" s="165">
        <f t="shared" si="50"/>
        <v>0</v>
      </c>
      <c r="O635" s="155">
        <f t="shared" si="51"/>
        <v>0</v>
      </c>
      <c r="P635" s="155">
        <f>IF(O635=1,SUM($O$6:O635),0)</f>
        <v>0</v>
      </c>
    </row>
    <row r="636" spans="1:16" ht="15" customHeight="1">
      <c r="A636" s="15"/>
      <c r="B636" s="194">
        <v>1</v>
      </c>
      <c r="C636" s="109" t="s">
        <v>1105</v>
      </c>
      <c r="D636" s="276" t="s">
        <v>47</v>
      </c>
      <c r="E636" s="277" t="s">
        <v>1121</v>
      </c>
      <c r="F636" s="278">
        <v>300000</v>
      </c>
      <c r="G636" s="278">
        <v>300000</v>
      </c>
      <c r="H636" s="171"/>
      <c r="I636" s="88">
        <f t="shared" si="47"/>
        <v>300000</v>
      </c>
      <c r="J636" s="163">
        <f t="shared" si="48"/>
        <v>0</v>
      </c>
      <c r="K636" s="155">
        <f t="shared" si="49"/>
        <v>0</v>
      </c>
      <c r="L636" s="155">
        <f>IF(J636=1,SUM($J$6:J636),0)</f>
        <v>0</v>
      </c>
      <c r="M636" s="155">
        <f>IF(K636=1,SUM($K$6:K636),0)</f>
        <v>0</v>
      </c>
      <c r="N636" s="165">
        <f t="shared" si="50"/>
        <v>0</v>
      </c>
      <c r="O636" s="155">
        <f t="shared" si="51"/>
        <v>0</v>
      </c>
      <c r="P636" s="155">
        <f>IF(O636=1,SUM($O$6:O636),0)</f>
        <v>0</v>
      </c>
    </row>
    <row r="637" spans="1:16" ht="15" customHeight="1">
      <c r="A637" s="15"/>
      <c r="B637" s="194">
        <v>2</v>
      </c>
      <c r="C637" s="109" t="s">
        <v>1106</v>
      </c>
      <c r="D637" s="276" t="s">
        <v>47</v>
      </c>
      <c r="E637" s="277" t="s">
        <v>1122</v>
      </c>
      <c r="F637" s="278">
        <v>95147.5</v>
      </c>
      <c r="G637" s="278">
        <v>95147.5</v>
      </c>
      <c r="H637" s="171"/>
      <c r="I637" s="88">
        <f t="shared" si="47"/>
        <v>95147.5</v>
      </c>
      <c r="J637" s="163">
        <f t="shared" si="48"/>
        <v>0</v>
      </c>
      <c r="K637" s="155">
        <f t="shared" si="49"/>
        <v>0</v>
      </c>
      <c r="L637" s="155">
        <f>IF(J637=1,SUM($J$6:J637),0)</f>
        <v>0</v>
      </c>
      <c r="M637" s="155">
        <f>IF(K637=1,SUM($K$6:K637),0)</f>
        <v>0</v>
      </c>
      <c r="N637" s="165">
        <f t="shared" si="50"/>
        <v>0</v>
      </c>
      <c r="O637" s="155">
        <f t="shared" si="51"/>
        <v>0</v>
      </c>
      <c r="P637" s="155">
        <f>IF(O637=1,SUM($O$6:O637),0)</f>
        <v>0</v>
      </c>
    </row>
    <row r="638" spans="1:16" ht="15" customHeight="1">
      <c r="A638" s="15"/>
      <c r="B638" s="194">
        <v>3</v>
      </c>
      <c r="C638" s="109" t="s">
        <v>1107</v>
      </c>
      <c r="D638" s="276" t="s">
        <v>47</v>
      </c>
      <c r="E638" s="277" t="s">
        <v>1123</v>
      </c>
      <c r="F638" s="278">
        <v>74125</v>
      </c>
      <c r="G638" s="278">
        <v>74125</v>
      </c>
      <c r="H638" s="171"/>
      <c r="I638" s="88">
        <f t="shared" si="47"/>
        <v>74125</v>
      </c>
      <c r="J638" s="163">
        <f t="shared" si="48"/>
        <v>0</v>
      </c>
      <c r="K638" s="155">
        <f t="shared" si="49"/>
        <v>0</v>
      </c>
      <c r="L638" s="155">
        <f>IF(J638=1,SUM($J$6:J638),0)</f>
        <v>0</v>
      </c>
      <c r="M638" s="155">
        <f>IF(K638=1,SUM($K$6:K638),0)</f>
        <v>0</v>
      </c>
      <c r="N638" s="165">
        <f t="shared" si="50"/>
        <v>0</v>
      </c>
      <c r="O638" s="155">
        <f t="shared" si="51"/>
        <v>0</v>
      </c>
      <c r="P638" s="155">
        <f>IF(O638=1,SUM($O$6:O638),0)</f>
        <v>0</v>
      </c>
    </row>
    <row r="639" spans="1:16" ht="15" customHeight="1">
      <c r="A639" s="15"/>
      <c r="B639" s="194">
        <v>4</v>
      </c>
      <c r="C639" s="109" t="s">
        <v>1108</v>
      </c>
      <c r="D639" s="276" t="s">
        <v>47</v>
      </c>
      <c r="E639" s="277" t="s">
        <v>1123</v>
      </c>
      <c r="F639" s="278">
        <v>150000</v>
      </c>
      <c r="G639" s="278">
        <v>150000</v>
      </c>
      <c r="H639" s="171"/>
      <c r="I639" s="88">
        <f t="shared" si="47"/>
        <v>150000</v>
      </c>
      <c r="J639" s="163">
        <f t="shared" si="48"/>
        <v>0</v>
      </c>
      <c r="K639" s="155">
        <f t="shared" si="49"/>
        <v>0</v>
      </c>
      <c r="L639" s="155">
        <f>IF(J639=1,SUM($J$6:J639),0)</f>
        <v>0</v>
      </c>
      <c r="M639" s="155">
        <f>IF(K639=1,SUM($K$6:K639),0)</f>
        <v>0</v>
      </c>
      <c r="N639" s="165">
        <f t="shared" si="50"/>
        <v>0</v>
      </c>
      <c r="O639" s="155">
        <f t="shared" si="51"/>
        <v>0</v>
      </c>
      <c r="P639" s="155">
        <f>IF(O639=1,SUM($O$6:O639),0)</f>
        <v>0</v>
      </c>
    </row>
    <row r="640" spans="1:16" ht="15" customHeight="1">
      <c r="A640" s="15"/>
      <c r="B640" s="194">
        <v>5</v>
      </c>
      <c r="C640" s="109" t="s">
        <v>1109</v>
      </c>
      <c r="D640" s="276" t="s">
        <v>45</v>
      </c>
      <c r="E640" s="277" t="s">
        <v>1123</v>
      </c>
      <c r="F640" s="278">
        <v>242999.99999999997</v>
      </c>
      <c r="G640" s="278">
        <v>242999.99999999997</v>
      </c>
      <c r="H640" s="171"/>
      <c r="I640" s="88">
        <f t="shared" si="47"/>
        <v>242999.99999999997</v>
      </c>
      <c r="J640" s="163">
        <f t="shared" si="48"/>
        <v>0</v>
      </c>
      <c r="K640" s="155">
        <f t="shared" si="49"/>
        <v>1</v>
      </c>
      <c r="L640" s="155">
        <f>IF(J640=1,SUM($J$6:J640),0)</f>
        <v>0</v>
      </c>
      <c r="M640" s="155">
        <f>IF(K640=1,SUM($K$6:K640),0)</f>
        <v>201227492.79893059</v>
      </c>
      <c r="N640" s="165">
        <f t="shared" si="50"/>
        <v>201227492.79893059</v>
      </c>
      <c r="O640" s="155">
        <f t="shared" si="51"/>
        <v>0</v>
      </c>
      <c r="P640" s="155">
        <f>IF(O640=1,SUM($O$6:O640),0)</f>
        <v>0</v>
      </c>
    </row>
    <row r="641" spans="1:16" ht="15" customHeight="1">
      <c r="A641" s="15"/>
      <c r="B641" s="194">
        <v>6</v>
      </c>
      <c r="C641" s="109" t="s">
        <v>1110</v>
      </c>
      <c r="D641" s="276" t="s">
        <v>45</v>
      </c>
      <c r="E641" s="277" t="s">
        <v>1123</v>
      </c>
      <c r="F641" s="278">
        <v>1124962.5</v>
      </c>
      <c r="G641" s="278">
        <v>1124962.5</v>
      </c>
      <c r="H641" s="171"/>
      <c r="I641" s="88">
        <f t="shared" si="47"/>
        <v>1124962.5</v>
      </c>
      <c r="J641" s="163">
        <f t="shared" si="48"/>
        <v>0</v>
      </c>
      <c r="K641" s="155">
        <f t="shared" si="49"/>
        <v>1</v>
      </c>
      <c r="L641" s="155">
        <f>IF(J641=1,SUM($J$6:J641),0)</f>
        <v>0</v>
      </c>
      <c r="M641" s="155">
        <f>IF(K641=1,SUM($K$6:K641),0)</f>
        <v>201227493.79893059</v>
      </c>
      <c r="N641" s="165">
        <f t="shared" si="50"/>
        <v>201227493.79893059</v>
      </c>
      <c r="O641" s="155">
        <f t="shared" si="51"/>
        <v>0</v>
      </c>
      <c r="P641" s="155">
        <f>IF(O641=1,SUM($O$6:O641),0)</f>
        <v>0</v>
      </c>
    </row>
    <row r="642" spans="1:16" ht="15" customHeight="1">
      <c r="A642" s="15"/>
      <c r="B642" s="194">
        <v>7</v>
      </c>
      <c r="C642" s="109" t="s">
        <v>1111</v>
      </c>
      <c r="D642" s="276" t="s">
        <v>45</v>
      </c>
      <c r="E642" s="277" t="s">
        <v>1123</v>
      </c>
      <c r="F642" s="278">
        <v>5065452.75</v>
      </c>
      <c r="G642" s="278">
        <v>5065452.75</v>
      </c>
      <c r="H642" s="171"/>
      <c r="I642" s="88">
        <f t="shared" si="47"/>
        <v>5065452.75</v>
      </c>
      <c r="J642" s="163">
        <f t="shared" si="48"/>
        <v>0</v>
      </c>
      <c r="K642" s="155">
        <f t="shared" si="49"/>
        <v>1</v>
      </c>
      <c r="L642" s="155">
        <f>IF(J642=1,SUM($J$6:J642),0)</f>
        <v>0</v>
      </c>
      <c r="M642" s="155">
        <f>IF(K642=1,SUM($K$6:K642),0)</f>
        <v>201227494.79893059</v>
      </c>
      <c r="N642" s="165">
        <f t="shared" si="50"/>
        <v>201227494.79893059</v>
      </c>
      <c r="O642" s="155">
        <f t="shared" si="51"/>
        <v>0</v>
      </c>
      <c r="P642" s="155">
        <f>IF(O642=1,SUM($O$6:O642),0)</f>
        <v>0</v>
      </c>
    </row>
    <row r="643" spans="1:16" ht="15" customHeight="1">
      <c r="A643" s="15"/>
      <c r="B643" s="194">
        <v>8</v>
      </c>
      <c r="C643" s="109" t="s">
        <v>1112</v>
      </c>
      <c r="D643" s="276" t="s">
        <v>45</v>
      </c>
      <c r="E643" s="277" t="s">
        <v>1123</v>
      </c>
      <c r="F643" s="278">
        <v>5065452.75</v>
      </c>
      <c r="G643" s="278">
        <v>5065452.75</v>
      </c>
      <c r="H643" s="171"/>
      <c r="I643" s="88">
        <f t="shared" si="47"/>
        <v>5065452.75</v>
      </c>
      <c r="J643" s="163">
        <f t="shared" si="48"/>
        <v>0</v>
      </c>
      <c r="K643" s="155">
        <f t="shared" si="49"/>
        <v>1</v>
      </c>
      <c r="L643" s="155">
        <f>IF(J643=1,SUM($J$6:J643),0)</f>
        <v>0</v>
      </c>
      <c r="M643" s="155">
        <f>IF(K643=1,SUM($K$6:K643),0)</f>
        <v>201227495.79893059</v>
      </c>
      <c r="N643" s="165">
        <f t="shared" si="50"/>
        <v>201227495.79893059</v>
      </c>
      <c r="O643" s="155">
        <f t="shared" si="51"/>
        <v>0</v>
      </c>
      <c r="P643" s="155">
        <f>IF(O643=1,SUM($O$6:O643),0)</f>
        <v>0</v>
      </c>
    </row>
    <row r="644" spans="1:16" ht="15" customHeight="1">
      <c r="A644" s="15"/>
      <c r="B644" s="194">
        <v>9</v>
      </c>
      <c r="C644" s="109" t="s">
        <v>1113</v>
      </c>
      <c r="D644" s="276" t="s">
        <v>45</v>
      </c>
      <c r="E644" s="277" t="s">
        <v>1124</v>
      </c>
      <c r="F644" s="278">
        <v>185000</v>
      </c>
      <c r="G644" s="278">
        <v>185000</v>
      </c>
      <c r="H644" s="171"/>
      <c r="I644" s="88">
        <f t="shared" si="47"/>
        <v>185000</v>
      </c>
      <c r="J644" s="163">
        <f t="shared" si="48"/>
        <v>0</v>
      </c>
      <c r="K644" s="155">
        <f t="shared" si="49"/>
        <v>1</v>
      </c>
      <c r="L644" s="155">
        <f>IF(J644=1,SUM($J$6:J644),0)</f>
        <v>0</v>
      </c>
      <c r="M644" s="155">
        <f>IF(K644=1,SUM($K$6:K644),0)</f>
        <v>201227496.79893059</v>
      </c>
      <c r="N644" s="165">
        <f t="shared" si="50"/>
        <v>201227496.79893059</v>
      </c>
      <c r="O644" s="155">
        <f t="shared" si="51"/>
        <v>0</v>
      </c>
      <c r="P644" s="155">
        <f>IF(O644=1,SUM($O$6:O644),0)</f>
        <v>0</v>
      </c>
    </row>
    <row r="645" spans="1:16" ht="15" customHeight="1">
      <c r="A645" s="15"/>
      <c r="B645" s="194"/>
      <c r="C645" s="109" t="s">
        <v>48</v>
      </c>
      <c r="D645" s="276" t="s">
        <v>48</v>
      </c>
      <c r="E645" s="277"/>
      <c r="F645" s="278"/>
      <c r="G645" s="278"/>
      <c r="H645" s="171"/>
      <c r="I645" s="88">
        <f t="shared" si="47"/>
        <v>0</v>
      </c>
      <c r="J645" s="163">
        <f t="shared" si="48"/>
        <v>0</v>
      </c>
      <c r="K645" s="155">
        <f t="shared" si="49"/>
        <v>0</v>
      </c>
      <c r="L645" s="155">
        <f>IF(J645=1,SUM($J$6:J645),0)</f>
        <v>0</v>
      </c>
      <c r="M645" s="155">
        <f>IF(K645=1,SUM($K$6:K645),0)</f>
        <v>0</v>
      </c>
      <c r="N645" s="165">
        <f t="shared" si="50"/>
        <v>0</v>
      </c>
      <c r="O645" s="155">
        <f t="shared" si="51"/>
        <v>0</v>
      </c>
      <c r="P645" s="155">
        <f>IF(O645=1,SUM($O$6:O645),0)</f>
        <v>0</v>
      </c>
    </row>
    <row r="646" spans="1:16" ht="15" customHeight="1">
      <c r="A646" s="15"/>
      <c r="B646" s="194" t="s">
        <v>1191</v>
      </c>
      <c r="C646" s="109" t="s">
        <v>1114</v>
      </c>
      <c r="D646" s="276" t="s">
        <v>48</v>
      </c>
      <c r="E646" s="277"/>
      <c r="F646" s="278"/>
      <c r="G646" s="278"/>
      <c r="H646" s="171"/>
      <c r="I646" s="88">
        <f t="shared" si="47"/>
        <v>0</v>
      </c>
      <c r="J646" s="163">
        <f t="shared" si="48"/>
        <v>0</v>
      </c>
      <c r="K646" s="155">
        <f t="shared" si="49"/>
        <v>0</v>
      </c>
      <c r="L646" s="155">
        <f>IF(J646=1,SUM($J$6:J646),0)</f>
        <v>0</v>
      </c>
      <c r="M646" s="155">
        <f>IF(K646=1,SUM($K$6:K646),0)</f>
        <v>0</v>
      </c>
      <c r="N646" s="165">
        <f t="shared" si="50"/>
        <v>0</v>
      </c>
      <c r="O646" s="155">
        <f t="shared" si="51"/>
        <v>0</v>
      </c>
      <c r="P646" s="155">
        <f>IF(O646=1,SUM($O$6:O646),0)</f>
        <v>0</v>
      </c>
    </row>
    <row r="647" spans="1:16" ht="15" customHeight="1">
      <c r="A647" s="15"/>
      <c r="B647" s="194">
        <v>1</v>
      </c>
      <c r="C647" s="109" t="s">
        <v>1115</v>
      </c>
      <c r="D647" s="276" t="s">
        <v>47</v>
      </c>
      <c r="E647" s="277" t="s">
        <v>7</v>
      </c>
      <c r="F647" s="278">
        <v>200000</v>
      </c>
      <c r="G647" s="278">
        <v>200000</v>
      </c>
      <c r="H647" s="171"/>
      <c r="I647" s="88">
        <f t="shared" si="47"/>
        <v>200000</v>
      </c>
      <c r="J647" s="163">
        <f t="shared" si="48"/>
        <v>0</v>
      </c>
      <c r="K647" s="155">
        <f t="shared" si="49"/>
        <v>0</v>
      </c>
      <c r="L647" s="155">
        <f>IF(J647=1,SUM($J$6:J647),0)</f>
        <v>0</v>
      </c>
      <c r="M647" s="155">
        <f>IF(K647=1,SUM($K$6:K647),0)</f>
        <v>0</v>
      </c>
      <c r="N647" s="165">
        <f t="shared" si="50"/>
        <v>0</v>
      </c>
      <c r="O647" s="155">
        <f t="shared" si="51"/>
        <v>0</v>
      </c>
      <c r="P647" s="155">
        <f>IF(O647=1,SUM($O$6:O647),0)</f>
        <v>0</v>
      </c>
    </row>
    <row r="648" spans="1:16" ht="15" customHeight="1">
      <c r="A648" s="15"/>
      <c r="B648" s="194">
        <v>2</v>
      </c>
      <c r="C648" s="109" t="s">
        <v>1116</v>
      </c>
      <c r="D648" s="276" t="s">
        <v>47</v>
      </c>
      <c r="E648" s="277" t="s">
        <v>1123</v>
      </c>
      <c r="F648" s="278">
        <v>230000</v>
      </c>
      <c r="G648" s="278">
        <v>230000</v>
      </c>
      <c r="H648" s="171"/>
      <c r="I648" s="88">
        <f t="shared" si="47"/>
        <v>230000</v>
      </c>
      <c r="J648" s="163">
        <f t="shared" si="48"/>
        <v>0</v>
      </c>
      <c r="K648" s="155">
        <f t="shared" si="49"/>
        <v>0</v>
      </c>
      <c r="L648" s="155">
        <f>IF(J648=1,SUM($J$6:J648),0)</f>
        <v>0</v>
      </c>
      <c r="M648" s="155">
        <f>IF(K648=1,SUM($K$6:K648),0)</f>
        <v>0</v>
      </c>
      <c r="N648" s="165">
        <f t="shared" si="50"/>
        <v>0</v>
      </c>
      <c r="O648" s="155">
        <f t="shared" si="51"/>
        <v>0</v>
      </c>
      <c r="P648" s="155">
        <f>IF(O648=1,SUM($O$6:O648),0)</f>
        <v>0</v>
      </c>
    </row>
    <row r="649" spans="1:16" ht="15" customHeight="1">
      <c r="A649" s="15"/>
      <c r="B649" s="194">
        <v>3</v>
      </c>
      <c r="C649" s="109" t="s">
        <v>1117</v>
      </c>
      <c r="D649" s="276" t="s">
        <v>47</v>
      </c>
      <c r="E649" s="277" t="s">
        <v>1123</v>
      </c>
      <c r="F649" s="278">
        <v>55000</v>
      </c>
      <c r="G649" s="278">
        <v>55000</v>
      </c>
      <c r="H649" s="171"/>
      <c r="I649" s="88">
        <f t="shared" si="47"/>
        <v>55000</v>
      </c>
      <c r="J649" s="163">
        <f t="shared" ref="J649:J712" si="52">IF(D649="MDU-KD",1,0)</f>
        <v>0</v>
      </c>
      <c r="K649" s="155">
        <f t="shared" ref="K649:K712" si="53">IF(D649="HDW",1,0)</f>
        <v>0</v>
      </c>
      <c r="L649" s="155">
        <f>IF(J649=1,SUM($J$6:J649),0)</f>
        <v>0</v>
      </c>
      <c r="M649" s="155">
        <f>IF(K649=1,SUM($K$6:K649),0)</f>
        <v>0</v>
      </c>
      <c r="N649" s="165">
        <f t="shared" ref="N649:N712" si="54">IF(L649=0,M649,L649)</f>
        <v>0</v>
      </c>
      <c r="O649" s="155">
        <f t="shared" ref="O649:O712" si="55">IF(E649=0,0,IF(LEFT(C649,11)="Tiang Beton",1,0))</f>
        <v>0</v>
      </c>
      <c r="P649" s="155">
        <f>IF(O649=1,SUM($O$6:O649),0)</f>
        <v>0</v>
      </c>
    </row>
    <row r="650" spans="1:16" ht="15" customHeight="1">
      <c r="A650" s="15"/>
      <c r="B650" s="194">
        <v>4</v>
      </c>
      <c r="C650" s="109" t="s">
        <v>1118</v>
      </c>
      <c r="D650" s="276" t="s">
        <v>47</v>
      </c>
      <c r="E650" s="277" t="s">
        <v>7</v>
      </c>
      <c r="F650" s="278">
        <v>93000</v>
      </c>
      <c r="G650" s="278">
        <v>93000</v>
      </c>
      <c r="H650" s="171"/>
      <c r="I650" s="88">
        <f t="shared" si="47"/>
        <v>93000</v>
      </c>
      <c r="J650" s="163">
        <f t="shared" si="52"/>
        <v>0</v>
      </c>
      <c r="K650" s="155">
        <f t="shared" si="53"/>
        <v>0</v>
      </c>
      <c r="L650" s="155">
        <f>IF(J650=1,SUM($J$6:J650),0)</f>
        <v>0</v>
      </c>
      <c r="M650" s="155">
        <f>IF(K650=1,SUM($K$6:K650),0)</f>
        <v>0</v>
      </c>
      <c r="N650" s="165">
        <f t="shared" si="54"/>
        <v>0</v>
      </c>
      <c r="O650" s="155">
        <f t="shared" si="55"/>
        <v>0</v>
      </c>
      <c r="P650" s="155">
        <f>IF(O650=1,SUM($O$6:O650),0)</f>
        <v>0</v>
      </c>
    </row>
    <row r="651" spans="1:16" ht="15" customHeight="1">
      <c r="A651" s="15"/>
      <c r="B651" s="194">
        <v>5</v>
      </c>
      <c r="C651" s="109" t="s">
        <v>1119</v>
      </c>
      <c r="D651" s="276" t="s">
        <v>47</v>
      </c>
      <c r="E651" s="277" t="s">
        <v>7</v>
      </c>
      <c r="F651" s="278">
        <v>85000</v>
      </c>
      <c r="G651" s="278">
        <v>85000</v>
      </c>
      <c r="H651" s="171"/>
      <c r="I651" s="88">
        <f t="shared" si="47"/>
        <v>85000</v>
      </c>
      <c r="J651" s="163">
        <f t="shared" si="52"/>
        <v>0</v>
      </c>
      <c r="K651" s="155">
        <f t="shared" si="53"/>
        <v>0</v>
      </c>
      <c r="L651" s="155">
        <f>IF(J651=1,SUM($J$6:J651),0)</f>
        <v>0</v>
      </c>
      <c r="M651" s="155">
        <f>IF(K651=1,SUM($K$6:K651),0)</f>
        <v>0</v>
      </c>
      <c r="N651" s="165">
        <f t="shared" si="54"/>
        <v>0</v>
      </c>
      <c r="O651" s="155">
        <f t="shared" si="55"/>
        <v>0</v>
      </c>
      <c r="P651" s="155">
        <f>IF(O651=1,SUM($O$6:O651),0)</f>
        <v>0</v>
      </c>
    </row>
    <row r="652" spans="1:16" ht="15" customHeight="1">
      <c r="A652" s="15"/>
      <c r="B652" s="194"/>
      <c r="C652" s="109" t="s">
        <v>48</v>
      </c>
      <c r="D652" s="276" t="s">
        <v>48</v>
      </c>
      <c r="E652" s="277"/>
      <c r="F652" s="278"/>
      <c r="G652" s="278"/>
      <c r="H652" s="171"/>
      <c r="I652" s="88">
        <f t="shared" si="47"/>
        <v>0</v>
      </c>
      <c r="J652" s="163">
        <f t="shared" si="52"/>
        <v>0</v>
      </c>
      <c r="K652" s="155">
        <f t="shared" si="53"/>
        <v>0</v>
      </c>
      <c r="L652" s="155">
        <f>IF(J652=1,SUM($J$6:J652),0)</f>
        <v>0</v>
      </c>
      <c r="M652" s="155">
        <f>IF(K652=1,SUM($K$6:K652),0)</f>
        <v>0</v>
      </c>
      <c r="N652" s="165">
        <f t="shared" si="54"/>
        <v>0</v>
      </c>
      <c r="O652" s="155">
        <f t="shared" si="55"/>
        <v>0</v>
      </c>
      <c r="P652" s="155">
        <f>IF(O652=1,SUM($O$6:O652),0)</f>
        <v>0</v>
      </c>
    </row>
    <row r="653" spans="1:16" ht="15" customHeight="1">
      <c r="A653" s="15"/>
      <c r="B653" s="194" t="s">
        <v>1192</v>
      </c>
      <c r="C653" s="109" t="s">
        <v>1120</v>
      </c>
      <c r="D653" s="276" t="s">
        <v>45</v>
      </c>
      <c r="E653" s="277" t="s">
        <v>8</v>
      </c>
      <c r="F653" s="278">
        <v>12000</v>
      </c>
      <c r="G653" s="278">
        <v>12000</v>
      </c>
      <c r="H653" s="171"/>
      <c r="I653" s="88">
        <f t="shared" si="47"/>
        <v>12000</v>
      </c>
      <c r="J653" s="163">
        <f t="shared" si="52"/>
        <v>0</v>
      </c>
      <c r="K653" s="155">
        <f t="shared" si="53"/>
        <v>1</v>
      </c>
      <c r="L653" s="155">
        <f>IF(J653=1,SUM($J$6:J653),0)</f>
        <v>0</v>
      </c>
      <c r="M653" s="155">
        <f>IF(K653=1,SUM($K$6:K653),0)</f>
        <v>201227497.79893059</v>
      </c>
      <c r="N653" s="165">
        <f t="shared" si="54"/>
        <v>201227497.79893059</v>
      </c>
      <c r="O653" s="155">
        <f t="shared" si="55"/>
        <v>0</v>
      </c>
      <c r="P653" s="155">
        <f>IF(O653=1,SUM($O$6:O653),0)</f>
        <v>0</v>
      </c>
    </row>
    <row r="654" spans="1:16" ht="15" customHeight="1">
      <c r="A654" s="15"/>
      <c r="B654" s="194"/>
      <c r="C654" s="109" t="s">
        <v>48</v>
      </c>
      <c r="D654" s="276" t="s">
        <v>48</v>
      </c>
      <c r="E654" s="277"/>
      <c r="F654" s="278"/>
      <c r="G654" s="278"/>
      <c r="H654" s="171"/>
      <c r="I654" s="88">
        <f t="shared" si="47"/>
        <v>0</v>
      </c>
      <c r="J654" s="163">
        <f t="shared" si="52"/>
        <v>0</v>
      </c>
      <c r="K654" s="155">
        <f t="shared" si="53"/>
        <v>0</v>
      </c>
      <c r="L654" s="155">
        <f>IF(J654=1,SUM($J$6:J654),0)</f>
        <v>0</v>
      </c>
      <c r="M654" s="155">
        <f>IF(K654=1,SUM($K$6:K654),0)</f>
        <v>0</v>
      </c>
      <c r="N654" s="165">
        <f t="shared" si="54"/>
        <v>0</v>
      </c>
      <c r="O654" s="155">
        <f t="shared" si="55"/>
        <v>0</v>
      </c>
      <c r="P654" s="155">
        <f>IF(O654=1,SUM($O$6:O654),0)</f>
        <v>0</v>
      </c>
    </row>
    <row r="655" spans="1:16" ht="15" customHeight="1">
      <c r="A655" s="15"/>
      <c r="B655" s="194" t="s">
        <v>1058</v>
      </c>
      <c r="C655" s="109" t="s">
        <v>617</v>
      </c>
      <c r="D655" s="276" t="s">
        <v>48</v>
      </c>
      <c r="E655" s="277"/>
      <c r="F655" s="278"/>
      <c r="G655" s="278"/>
      <c r="H655" s="171"/>
      <c r="I655" s="88">
        <f t="shared" si="47"/>
        <v>0</v>
      </c>
      <c r="J655" s="163">
        <f t="shared" si="52"/>
        <v>0</v>
      </c>
      <c r="K655" s="155">
        <f t="shared" si="53"/>
        <v>0</v>
      </c>
      <c r="L655" s="155">
        <f>IF(J655=1,SUM($J$6:J655),0)</f>
        <v>0</v>
      </c>
      <c r="M655" s="155">
        <f>IF(K655=1,SUM($K$6:K655),0)</f>
        <v>0</v>
      </c>
      <c r="N655" s="165">
        <f t="shared" si="54"/>
        <v>0</v>
      </c>
      <c r="O655" s="155">
        <f t="shared" si="55"/>
        <v>0</v>
      </c>
      <c r="P655" s="155">
        <f>IF(O655=1,SUM($O$6:O655),0)</f>
        <v>0</v>
      </c>
    </row>
    <row r="656" spans="1:16" ht="15" customHeight="1">
      <c r="A656" s="15"/>
      <c r="B656" s="194" t="s">
        <v>1031</v>
      </c>
      <c r="C656" s="109" t="s">
        <v>618</v>
      </c>
      <c r="D656" s="276" t="s">
        <v>48</v>
      </c>
      <c r="E656" s="277"/>
      <c r="F656" s="278"/>
      <c r="G656" s="278"/>
      <c r="H656" s="171"/>
      <c r="I656" s="88">
        <f t="shared" si="47"/>
        <v>0</v>
      </c>
      <c r="J656" s="163">
        <f t="shared" si="52"/>
        <v>0</v>
      </c>
      <c r="K656" s="155">
        <f t="shared" si="53"/>
        <v>0</v>
      </c>
      <c r="L656" s="155">
        <f>IF(J656=1,SUM($J$6:J656),0)</f>
        <v>0</v>
      </c>
      <c r="M656" s="155">
        <f>IF(K656=1,SUM($K$6:K656),0)</f>
        <v>0</v>
      </c>
      <c r="N656" s="165">
        <f t="shared" si="54"/>
        <v>0</v>
      </c>
      <c r="O656" s="155">
        <f t="shared" si="55"/>
        <v>0</v>
      </c>
      <c r="P656" s="155">
        <f>IF(O656=1,SUM($O$6:O656),0)</f>
        <v>0</v>
      </c>
    </row>
    <row r="657" spans="1:16" ht="15" customHeight="1">
      <c r="A657" s="15"/>
      <c r="B657" s="174">
        <v>1</v>
      </c>
      <c r="C657" s="109" t="s">
        <v>619</v>
      </c>
      <c r="D657" s="276" t="s">
        <v>47</v>
      </c>
      <c r="E657" s="277" t="s">
        <v>14</v>
      </c>
      <c r="F657" s="278">
        <v>19800</v>
      </c>
      <c r="G657" s="278">
        <v>19800</v>
      </c>
      <c r="H657" s="171"/>
      <c r="I657" s="88">
        <f t="shared" si="47"/>
        <v>19800</v>
      </c>
      <c r="J657" s="163">
        <f t="shared" si="52"/>
        <v>0</v>
      </c>
      <c r="K657" s="155">
        <f t="shared" si="53"/>
        <v>0</v>
      </c>
      <c r="L657" s="155">
        <f>IF(J657=1,SUM($J$6:J657),0)</f>
        <v>0</v>
      </c>
      <c r="M657" s="155">
        <f>IF(K657=1,SUM($K$6:K657),0)</f>
        <v>0</v>
      </c>
      <c r="N657" s="165">
        <f t="shared" si="54"/>
        <v>0</v>
      </c>
      <c r="O657" s="155">
        <f t="shared" si="55"/>
        <v>0</v>
      </c>
      <c r="P657" s="155">
        <f>IF(O657=1,SUM($O$6:O657),0)</f>
        <v>0</v>
      </c>
    </row>
    <row r="658" spans="1:16" ht="15" customHeight="1">
      <c r="A658" s="15"/>
      <c r="B658" s="174">
        <v>2</v>
      </c>
      <c r="C658" s="109" t="s">
        <v>620</v>
      </c>
      <c r="D658" s="276" t="s">
        <v>47</v>
      </c>
      <c r="E658" s="277" t="s">
        <v>14</v>
      </c>
      <c r="F658" s="278">
        <v>20500</v>
      </c>
      <c r="G658" s="278">
        <v>20500</v>
      </c>
      <c r="H658" s="171"/>
      <c r="I658" s="88">
        <f t="shared" si="47"/>
        <v>20500</v>
      </c>
      <c r="J658" s="163">
        <f t="shared" si="52"/>
        <v>0</v>
      </c>
      <c r="K658" s="155">
        <f t="shared" si="53"/>
        <v>0</v>
      </c>
      <c r="L658" s="155">
        <f>IF(J658=1,SUM($J$6:J658),0)</f>
        <v>0</v>
      </c>
      <c r="M658" s="155">
        <f>IF(K658=1,SUM($K$6:K658),0)</f>
        <v>0</v>
      </c>
      <c r="N658" s="165">
        <f t="shared" si="54"/>
        <v>0</v>
      </c>
      <c r="O658" s="155">
        <f t="shared" si="55"/>
        <v>0</v>
      </c>
      <c r="P658" s="155">
        <f>IF(O658=1,SUM($O$6:O658),0)</f>
        <v>0</v>
      </c>
    </row>
    <row r="659" spans="1:16" ht="15" customHeight="1">
      <c r="A659" s="15"/>
      <c r="B659" s="174">
        <v>3</v>
      </c>
      <c r="C659" s="109" t="s">
        <v>621</v>
      </c>
      <c r="D659" s="276" t="s">
        <v>47</v>
      </c>
      <c r="E659" s="277" t="s">
        <v>14</v>
      </c>
      <c r="F659" s="278">
        <v>27500</v>
      </c>
      <c r="G659" s="278">
        <v>27500</v>
      </c>
      <c r="H659" s="171"/>
      <c r="I659" s="88">
        <f t="shared" si="47"/>
        <v>27500</v>
      </c>
      <c r="J659" s="163">
        <f t="shared" si="52"/>
        <v>0</v>
      </c>
      <c r="K659" s="155">
        <f t="shared" si="53"/>
        <v>0</v>
      </c>
      <c r="L659" s="155">
        <f>IF(J659=1,SUM($J$6:J659),0)</f>
        <v>0</v>
      </c>
      <c r="M659" s="155">
        <f>IF(K659=1,SUM($K$6:K659),0)</f>
        <v>0</v>
      </c>
      <c r="N659" s="165">
        <f t="shared" si="54"/>
        <v>0</v>
      </c>
      <c r="O659" s="155">
        <f t="shared" si="55"/>
        <v>0</v>
      </c>
      <c r="P659" s="155">
        <f>IF(O659=1,SUM($O$6:O659),0)</f>
        <v>0</v>
      </c>
    </row>
    <row r="660" spans="1:16" ht="15" customHeight="1">
      <c r="A660" s="15"/>
      <c r="B660" s="174">
        <v>4</v>
      </c>
      <c r="C660" s="109" t="s">
        <v>622</v>
      </c>
      <c r="D660" s="276" t="s">
        <v>47</v>
      </c>
      <c r="E660" s="277" t="s">
        <v>14</v>
      </c>
      <c r="F660" s="278">
        <v>14900</v>
      </c>
      <c r="G660" s="278">
        <v>14900</v>
      </c>
      <c r="H660" s="171"/>
      <c r="I660" s="88">
        <f t="shared" si="47"/>
        <v>14900</v>
      </c>
      <c r="J660" s="163">
        <f t="shared" si="52"/>
        <v>0</v>
      </c>
      <c r="K660" s="155">
        <f t="shared" si="53"/>
        <v>0</v>
      </c>
      <c r="L660" s="155">
        <f>IF(J660=1,SUM($J$6:J660),0)</f>
        <v>0</v>
      </c>
      <c r="M660" s="155">
        <f>IF(K660=1,SUM($K$6:K660),0)</f>
        <v>0</v>
      </c>
      <c r="N660" s="165">
        <f t="shared" si="54"/>
        <v>0</v>
      </c>
      <c r="O660" s="155">
        <f t="shared" si="55"/>
        <v>0</v>
      </c>
      <c r="P660" s="155">
        <f>IF(O660=1,SUM($O$6:O660),0)</f>
        <v>0</v>
      </c>
    </row>
    <row r="661" spans="1:16" ht="15" customHeight="1">
      <c r="A661" s="15"/>
      <c r="B661" s="174">
        <v>5</v>
      </c>
      <c r="C661" s="109" t="s">
        <v>623</v>
      </c>
      <c r="D661" s="276" t="s">
        <v>47</v>
      </c>
      <c r="E661" s="277" t="s">
        <v>14</v>
      </c>
      <c r="F661" s="278">
        <v>27900</v>
      </c>
      <c r="G661" s="278">
        <v>33200</v>
      </c>
      <c r="H661" s="171"/>
      <c r="I661" s="88">
        <f t="shared" si="47"/>
        <v>33200</v>
      </c>
      <c r="J661" s="163">
        <f t="shared" si="52"/>
        <v>0</v>
      </c>
      <c r="K661" s="155">
        <f t="shared" si="53"/>
        <v>0</v>
      </c>
      <c r="L661" s="155">
        <f>IF(J661=1,SUM($J$6:J661),0)</f>
        <v>0</v>
      </c>
      <c r="M661" s="155">
        <f>IF(K661=1,SUM($K$6:K661),0)</f>
        <v>0</v>
      </c>
      <c r="N661" s="165">
        <f t="shared" si="54"/>
        <v>0</v>
      </c>
      <c r="O661" s="155">
        <f t="shared" si="55"/>
        <v>0</v>
      </c>
      <c r="P661" s="155">
        <f>IF(O661=1,SUM($O$6:O661),0)</f>
        <v>0</v>
      </c>
    </row>
    <row r="662" spans="1:16" ht="15" customHeight="1">
      <c r="A662" s="17"/>
      <c r="B662" s="174">
        <v>6</v>
      </c>
      <c r="C662" s="109" t="s">
        <v>624</v>
      </c>
      <c r="D662" s="276" t="s">
        <v>47</v>
      </c>
      <c r="E662" s="277" t="s">
        <v>14</v>
      </c>
      <c r="F662" s="278">
        <v>33000</v>
      </c>
      <c r="G662" s="278">
        <v>35700</v>
      </c>
      <c r="H662" s="171"/>
      <c r="I662" s="88">
        <f t="shared" si="47"/>
        <v>35700</v>
      </c>
      <c r="J662" s="163">
        <f t="shared" si="52"/>
        <v>0</v>
      </c>
      <c r="K662" s="155">
        <f t="shared" si="53"/>
        <v>0</v>
      </c>
      <c r="L662" s="155">
        <f>IF(J662=1,SUM($J$6:J662),0)</f>
        <v>0</v>
      </c>
      <c r="M662" s="155">
        <f>IF(K662=1,SUM($K$6:K662),0)</f>
        <v>0</v>
      </c>
      <c r="N662" s="165">
        <f t="shared" si="54"/>
        <v>0</v>
      </c>
      <c r="O662" s="155">
        <f t="shared" si="55"/>
        <v>0</v>
      </c>
      <c r="P662" s="155">
        <f>IF(O662=1,SUM($O$6:O662),0)</f>
        <v>0</v>
      </c>
    </row>
    <row r="663" spans="1:16" ht="15" customHeight="1">
      <c r="A663" s="15"/>
      <c r="B663" s="174">
        <v>7</v>
      </c>
      <c r="C663" s="109" t="s">
        <v>625</v>
      </c>
      <c r="D663" s="276" t="s">
        <v>47</v>
      </c>
      <c r="E663" s="277" t="s">
        <v>14</v>
      </c>
      <c r="F663" s="278">
        <v>27900</v>
      </c>
      <c r="G663" s="278">
        <v>33200</v>
      </c>
      <c r="H663" s="171"/>
      <c r="I663" s="88">
        <f t="shared" si="47"/>
        <v>33200</v>
      </c>
      <c r="J663" s="163">
        <f t="shared" si="52"/>
        <v>0</v>
      </c>
      <c r="K663" s="155">
        <f t="shared" si="53"/>
        <v>0</v>
      </c>
      <c r="L663" s="155">
        <f>IF(J663=1,SUM($J$6:J663),0)</f>
        <v>0</v>
      </c>
      <c r="M663" s="155">
        <f>IF(K663=1,SUM($K$6:K663),0)</f>
        <v>0</v>
      </c>
      <c r="N663" s="165">
        <f t="shared" si="54"/>
        <v>0</v>
      </c>
      <c r="O663" s="155">
        <f t="shared" si="55"/>
        <v>0</v>
      </c>
      <c r="P663" s="155">
        <f>IF(O663=1,SUM($O$6:O663),0)</f>
        <v>0</v>
      </c>
    </row>
    <row r="664" spans="1:16" ht="15" customHeight="1">
      <c r="A664" s="15"/>
      <c r="B664" s="174">
        <v>8</v>
      </c>
      <c r="C664" s="109" t="s">
        <v>626</v>
      </c>
      <c r="D664" s="276" t="s">
        <v>47</v>
      </c>
      <c r="E664" s="277" t="s">
        <v>14</v>
      </c>
      <c r="F664" s="278">
        <v>37600</v>
      </c>
      <c r="G664" s="278">
        <v>37600</v>
      </c>
      <c r="H664" s="171"/>
      <c r="I664" s="88">
        <f t="shared" si="47"/>
        <v>37600</v>
      </c>
      <c r="J664" s="163">
        <f t="shared" si="52"/>
        <v>0</v>
      </c>
      <c r="K664" s="155">
        <f t="shared" si="53"/>
        <v>0</v>
      </c>
      <c r="L664" s="155">
        <f>IF(J664=1,SUM($J$6:J664),0)</f>
        <v>0</v>
      </c>
      <c r="M664" s="155">
        <f>IF(K664=1,SUM($K$6:K664),0)</f>
        <v>0</v>
      </c>
      <c r="N664" s="165">
        <f t="shared" si="54"/>
        <v>0</v>
      </c>
      <c r="O664" s="155">
        <f t="shared" si="55"/>
        <v>0</v>
      </c>
      <c r="P664" s="155">
        <f>IF(O664=1,SUM($O$6:O664),0)</f>
        <v>0</v>
      </c>
    </row>
    <row r="665" spans="1:16" ht="15" customHeight="1">
      <c r="A665" s="15"/>
      <c r="B665" s="174">
        <v>9</v>
      </c>
      <c r="C665" s="109" t="s">
        <v>627</v>
      </c>
      <c r="D665" s="276" t="s">
        <v>47</v>
      </c>
      <c r="E665" s="277" t="s">
        <v>14</v>
      </c>
      <c r="F665" s="278">
        <v>27900</v>
      </c>
      <c r="G665" s="278">
        <v>33200</v>
      </c>
      <c r="H665" s="171"/>
      <c r="I665" s="88">
        <f t="shared" si="47"/>
        <v>33200</v>
      </c>
      <c r="J665" s="163">
        <f t="shared" si="52"/>
        <v>0</v>
      </c>
      <c r="K665" s="155">
        <f t="shared" si="53"/>
        <v>0</v>
      </c>
      <c r="L665" s="155">
        <f>IF(J665=1,SUM($J$6:J665),0)</f>
        <v>0</v>
      </c>
      <c r="M665" s="155">
        <f>IF(K665=1,SUM($K$6:K665),0)</f>
        <v>0</v>
      </c>
      <c r="N665" s="165">
        <f t="shared" si="54"/>
        <v>0</v>
      </c>
      <c r="O665" s="155">
        <f t="shared" si="55"/>
        <v>0</v>
      </c>
      <c r="P665" s="155">
        <f>IF(O665=1,SUM($O$6:O665),0)</f>
        <v>0</v>
      </c>
    </row>
    <row r="666" spans="1:16" ht="15" customHeight="1">
      <c r="A666" s="15"/>
      <c r="B666" s="174">
        <v>10</v>
      </c>
      <c r="C666" s="109" t="s">
        <v>628</v>
      </c>
      <c r="D666" s="276" t="s">
        <v>47</v>
      </c>
      <c r="E666" s="277" t="s">
        <v>14</v>
      </c>
      <c r="F666" s="278">
        <v>39800</v>
      </c>
      <c r="G666" s="278">
        <v>39800</v>
      </c>
      <c r="H666" s="171"/>
      <c r="I666" s="88">
        <f t="shared" si="47"/>
        <v>39800</v>
      </c>
      <c r="J666" s="163">
        <f t="shared" si="52"/>
        <v>0</v>
      </c>
      <c r="K666" s="155">
        <f t="shared" si="53"/>
        <v>0</v>
      </c>
      <c r="L666" s="155">
        <f>IF(J666=1,SUM($J$6:J666),0)</f>
        <v>0</v>
      </c>
      <c r="M666" s="155">
        <f>IF(K666=1,SUM($K$6:K666),0)</f>
        <v>0</v>
      </c>
      <c r="N666" s="165">
        <f t="shared" si="54"/>
        <v>0</v>
      </c>
      <c r="O666" s="155">
        <f t="shared" si="55"/>
        <v>0</v>
      </c>
      <c r="P666" s="155">
        <f>IF(O666=1,SUM($O$6:O666),0)</f>
        <v>0</v>
      </c>
    </row>
    <row r="667" spans="1:16" ht="15" customHeight="1">
      <c r="A667" s="15"/>
      <c r="B667" s="174">
        <v>11</v>
      </c>
      <c r="C667" s="109" t="s">
        <v>629</v>
      </c>
      <c r="D667" s="276" t="s">
        <v>47</v>
      </c>
      <c r="E667" s="277" t="s">
        <v>14</v>
      </c>
      <c r="F667" s="278">
        <v>24700</v>
      </c>
      <c r="G667" s="278">
        <v>29400</v>
      </c>
      <c r="H667" s="171"/>
      <c r="I667" s="88">
        <f t="shared" si="47"/>
        <v>29400</v>
      </c>
      <c r="J667" s="163">
        <f t="shared" si="52"/>
        <v>0</v>
      </c>
      <c r="K667" s="155">
        <f t="shared" si="53"/>
        <v>0</v>
      </c>
      <c r="L667" s="155">
        <f>IF(J667=1,SUM($J$6:J667),0)</f>
        <v>0</v>
      </c>
      <c r="M667" s="155">
        <f>IF(K667=1,SUM($K$6:K667),0)</f>
        <v>0</v>
      </c>
      <c r="N667" s="165">
        <f t="shared" si="54"/>
        <v>0</v>
      </c>
      <c r="O667" s="155">
        <f t="shared" si="55"/>
        <v>0</v>
      </c>
      <c r="P667" s="155">
        <f>IF(O667=1,SUM($O$6:O667),0)</f>
        <v>0</v>
      </c>
    </row>
    <row r="668" spans="1:16" ht="15" customHeight="1">
      <c r="A668" s="15"/>
      <c r="B668" s="174">
        <v>12</v>
      </c>
      <c r="C668" s="109" t="s">
        <v>630</v>
      </c>
      <c r="D668" s="276" t="s">
        <v>47</v>
      </c>
      <c r="E668" s="277" t="s">
        <v>14</v>
      </c>
      <c r="F668" s="278">
        <v>33700</v>
      </c>
      <c r="G668" s="278">
        <v>35700</v>
      </c>
      <c r="H668" s="171"/>
      <c r="I668" s="88">
        <f t="shared" si="47"/>
        <v>35700</v>
      </c>
      <c r="J668" s="163">
        <f t="shared" si="52"/>
        <v>0</v>
      </c>
      <c r="K668" s="155">
        <f t="shared" si="53"/>
        <v>0</v>
      </c>
      <c r="L668" s="155">
        <f>IF(J668=1,SUM($J$6:J668),0)</f>
        <v>0</v>
      </c>
      <c r="M668" s="155">
        <f>IF(K668=1,SUM($K$6:K668),0)</f>
        <v>0</v>
      </c>
      <c r="N668" s="165">
        <f t="shared" si="54"/>
        <v>0</v>
      </c>
      <c r="O668" s="155">
        <f t="shared" si="55"/>
        <v>0</v>
      </c>
      <c r="P668" s="155">
        <f>IF(O668=1,SUM($O$6:O668),0)</f>
        <v>0</v>
      </c>
    </row>
    <row r="669" spans="1:16" ht="15" customHeight="1">
      <c r="A669" s="15"/>
      <c r="B669" s="174">
        <v>13</v>
      </c>
      <c r="C669" s="109" t="s">
        <v>631</v>
      </c>
      <c r="D669" s="276" t="s">
        <v>47</v>
      </c>
      <c r="E669" s="277" t="s">
        <v>14</v>
      </c>
      <c r="F669" s="278">
        <v>25800</v>
      </c>
      <c r="G669" s="278">
        <v>30700</v>
      </c>
      <c r="H669" s="171"/>
      <c r="I669" s="88">
        <f t="shared" si="47"/>
        <v>30700</v>
      </c>
      <c r="J669" s="163">
        <f t="shared" si="52"/>
        <v>0</v>
      </c>
      <c r="K669" s="155">
        <f t="shared" si="53"/>
        <v>0</v>
      </c>
      <c r="L669" s="155">
        <f>IF(J669=1,SUM($J$6:J669),0)</f>
        <v>0</v>
      </c>
      <c r="M669" s="155">
        <f>IF(K669=1,SUM($K$6:K669),0)</f>
        <v>0</v>
      </c>
      <c r="N669" s="165">
        <f t="shared" si="54"/>
        <v>0</v>
      </c>
      <c r="O669" s="155">
        <f t="shared" si="55"/>
        <v>0</v>
      </c>
      <c r="P669" s="155">
        <f>IF(O669=1,SUM($O$6:O669),0)</f>
        <v>0</v>
      </c>
    </row>
    <row r="670" spans="1:16" ht="15" customHeight="1">
      <c r="A670" s="17"/>
      <c r="B670" s="174">
        <v>14</v>
      </c>
      <c r="C670" s="109" t="s">
        <v>632</v>
      </c>
      <c r="D670" s="276" t="s">
        <v>47</v>
      </c>
      <c r="E670" s="277" t="s">
        <v>14</v>
      </c>
      <c r="F670" s="278">
        <v>19100</v>
      </c>
      <c r="G670" s="278">
        <v>22700</v>
      </c>
      <c r="H670" s="171"/>
      <c r="I670" s="88">
        <f t="shared" si="47"/>
        <v>22700</v>
      </c>
      <c r="J670" s="163">
        <f t="shared" si="52"/>
        <v>0</v>
      </c>
      <c r="K670" s="155">
        <f t="shared" si="53"/>
        <v>0</v>
      </c>
      <c r="L670" s="155">
        <f>IF(J670=1,SUM($J$6:J670),0)</f>
        <v>0</v>
      </c>
      <c r="M670" s="155">
        <f>IF(K670=1,SUM($K$6:K670),0)</f>
        <v>0</v>
      </c>
      <c r="N670" s="165">
        <f t="shared" si="54"/>
        <v>0</v>
      </c>
      <c r="O670" s="155">
        <f t="shared" si="55"/>
        <v>0</v>
      </c>
      <c r="P670" s="155">
        <f>IF(O670=1,SUM($O$6:O670),0)</f>
        <v>0</v>
      </c>
    </row>
    <row r="671" spans="1:16" ht="15" customHeight="1">
      <c r="A671" s="15"/>
      <c r="B671" s="174">
        <v>15</v>
      </c>
      <c r="C671" s="109" t="s">
        <v>633</v>
      </c>
      <c r="D671" s="276" t="s">
        <v>47</v>
      </c>
      <c r="E671" s="277" t="s">
        <v>14</v>
      </c>
      <c r="F671" s="278">
        <v>19800</v>
      </c>
      <c r="G671" s="278">
        <v>19800</v>
      </c>
      <c r="H671" s="171"/>
      <c r="I671" s="88">
        <f t="shared" si="47"/>
        <v>19800</v>
      </c>
      <c r="J671" s="163">
        <f t="shared" si="52"/>
        <v>0</v>
      </c>
      <c r="K671" s="155">
        <f t="shared" si="53"/>
        <v>0</v>
      </c>
      <c r="L671" s="155">
        <f>IF(J671=1,SUM($J$6:J671),0)</f>
        <v>0</v>
      </c>
      <c r="M671" s="155">
        <f>IF(K671=1,SUM($K$6:K671),0)</f>
        <v>0</v>
      </c>
      <c r="N671" s="165">
        <f t="shared" si="54"/>
        <v>0</v>
      </c>
      <c r="O671" s="155">
        <f t="shared" si="55"/>
        <v>0</v>
      </c>
      <c r="P671" s="155">
        <f>IF(O671=1,SUM($O$6:O671),0)</f>
        <v>0</v>
      </c>
    </row>
    <row r="672" spans="1:16" ht="15" customHeight="1">
      <c r="A672" s="15"/>
      <c r="B672" s="174">
        <v>16</v>
      </c>
      <c r="C672" s="109" t="s">
        <v>634</v>
      </c>
      <c r="D672" s="276" t="s">
        <v>47</v>
      </c>
      <c r="E672" s="277" t="s">
        <v>14</v>
      </c>
      <c r="F672" s="278">
        <v>19800</v>
      </c>
      <c r="G672" s="278">
        <v>19800</v>
      </c>
      <c r="H672" s="171"/>
      <c r="I672" s="88">
        <f t="shared" si="47"/>
        <v>19800</v>
      </c>
      <c r="J672" s="163">
        <f t="shared" si="52"/>
        <v>0</v>
      </c>
      <c r="K672" s="155">
        <f t="shared" si="53"/>
        <v>0</v>
      </c>
      <c r="L672" s="155">
        <f>IF(J672=1,SUM($J$6:J672),0)</f>
        <v>0</v>
      </c>
      <c r="M672" s="155">
        <f>IF(K672=1,SUM($K$6:K672),0)</f>
        <v>0</v>
      </c>
      <c r="N672" s="165">
        <f t="shared" si="54"/>
        <v>0</v>
      </c>
      <c r="O672" s="155">
        <f t="shared" si="55"/>
        <v>0</v>
      </c>
      <c r="P672" s="155">
        <f>IF(O672=1,SUM($O$6:O672),0)</f>
        <v>0</v>
      </c>
    </row>
    <row r="673" spans="1:16" ht="15" customHeight="1">
      <c r="A673" s="15"/>
      <c r="B673" s="174">
        <v>17</v>
      </c>
      <c r="C673" s="109" t="s">
        <v>635</v>
      </c>
      <c r="D673" s="276" t="s">
        <v>47</v>
      </c>
      <c r="E673" s="277" t="s">
        <v>14</v>
      </c>
      <c r="F673" s="278">
        <v>20500</v>
      </c>
      <c r="G673" s="278">
        <v>20500</v>
      </c>
      <c r="H673" s="171"/>
      <c r="I673" s="88">
        <f t="shared" si="47"/>
        <v>20500</v>
      </c>
      <c r="J673" s="163">
        <f t="shared" si="52"/>
        <v>0</v>
      </c>
      <c r="K673" s="155">
        <f t="shared" si="53"/>
        <v>0</v>
      </c>
      <c r="L673" s="155">
        <f>IF(J673=1,SUM($J$6:J673),0)</f>
        <v>0</v>
      </c>
      <c r="M673" s="155">
        <f>IF(K673=1,SUM($K$6:K673),0)</f>
        <v>0</v>
      </c>
      <c r="N673" s="165">
        <f t="shared" si="54"/>
        <v>0</v>
      </c>
      <c r="O673" s="155">
        <f t="shared" si="55"/>
        <v>0</v>
      </c>
      <c r="P673" s="155">
        <f>IF(O673=1,SUM($O$6:O673),0)</f>
        <v>0</v>
      </c>
    </row>
    <row r="674" spans="1:16" ht="15" customHeight="1">
      <c r="A674" s="15"/>
      <c r="B674" s="174">
        <v>18</v>
      </c>
      <c r="C674" s="109" t="s">
        <v>636</v>
      </c>
      <c r="D674" s="276" t="s">
        <v>47</v>
      </c>
      <c r="E674" s="277" t="s">
        <v>14</v>
      </c>
      <c r="F674" s="278">
        <v>20500</v>
      </c>
      <c r="G674" s="278">
        <v>20500</v>
      </c>
      <c r="H674" s="171"/>
      <c r="I674" s="88">
        <f t="shared" si="47"/>
        <v>20500</v>
      </c>
      <c r="J674" s="163">
        <f t="shared" si="52"/>
        <v>0</v>
      </c>
      <c r="K674" s="155">
        <f t="shared" si="53"/>
        <v>0</v>
      </c>
      <c r="L674" s="155">
        <f>IF(J674=1,SUM($J$6:J674),0)</f>
        <v>0</v>
      </c>
      <c r="M674" s="155">
        <f>IF(K674=1,SUM($K$6:K674),0)</f>
        <v>0</v>
      </c>
      <c r="N674" s="165">
        <f t="shared" si="54"/>
        <v>0</v>
      </c>
      <c r="O674" s="155">
        <f t="shared" si="55"/>
        <v>0</v>
      </c>
      <c r="P674" s="155">
        <f>IF(O674=1,SUM($O$6:O674),0)</f>
        <v>0</v>
      </c>
    </row>
    <row r="675" spans="1:16" ht="15" customHeight="1">
      <c r="A675" s="15"/>
      <c r="B675" s="174">
        <v>19</v>
      </c>
      <c r="C675" s="109" t="s">
        <v>637</v>
      </c>
      <c r="D675" s="276" t="s">
        <v>47</v>
      </c>
      <c r="E675" s="277" t="s">
        <v>14</v>
      </c>
      <c r="F675" s="278">
        <v>27500</v>
      </c>
      <c r="G675" s="278">
        <v>27500</v>
      </c>
      <c r="H675" s="171"/>
      <c r="I675" s="88">
        <f t="shared" si="47"/>
        <v>27500</v>
      </c>
      <c r="J675" s="163">
        <f t="shared" si="52"/>
        <v>0</v>
      </c>
      <c r="K675" s="155">
        <f t="shared" si="53"/>
        <v>0</v>
      </c>
      <c r="L675" s="155">
        <f>IF(J675=1,SUM($J$6:J675),0)</f>
        <v>0</v>
      </c>
      <c r="M675" s="155">
        <f>IF(K675=1,SUM($K$6:K675),0)</f>
        <v>0</v>
      </c>
      <c r="N675" s="165">
        <f t="shared" si="54"/>
        <v>0</v>
      </c>
      <c r="O675" s="155">
        <f t="shared" si="55"/>
        <v>0</v>
      </c>
      <c r="P675" s="155">
        <f>IF(O675=1,SUM($O$6:O675),0)</f>
        <v>0</v>
      </c>
    </row>
    <row r="676" spans="1:16" ht="15" customHeight="1">
      <c r="A676" s="15"/>
      <c r="B676" s="174">
        <v>20</v>
      </c>
      <c r="C676" s="109" t="s">
        <v>638</v>
      </c>
      <c r="D676" s="276" t="s">
        <v>47</v>
      </c>
      <c r="E676" s="277" t="s">
        <v>14</v>
      </c>
      <c r="F676" s="278">
        <v>27500</v>
      </c>
      <c r="G676" s="278">
        <v>27500</v>
      </c>
      <c r="H676" s="171"/>
      <c r="I676" s="88">
        <f t="shared" si="47"/>
        <v>27500</v>
      </c>
      <c r="J676" s="163">
        <f t="shared" si="52"/>
        <v>0</v>
      </c>
      <c r="K676" s="155">
        <f t="shared" si="53"/>
        <v>0</v>
      </c>
      <c r="L676" s="155">
        <f>IF(J676=1,SUM($J$6:J676),0)</f>
        <v>0</v>
      </c>
      <c r="M676" s="155">
        <f>IF(K676=1,SUM($K$6:K676),0)</f>
        <v>0</v>
      </c>
      <c r="N676" s="165">
        <f t="shared" si="54"/>
        <v>0</v>
      </c>
      <c r="O676" s="155">
        <f t="shared" si="55"/>
        <v>0</v>
      </c>
      <c r="P676" s="155">
        <f>IF(O676=1,SUM($O$6:O676),0)</f>
        <v>0</v>
      </c>
    </row>
    <row r="677" spans="1:16" ht="15" customHeight="1">
      <c r="A677" s="15"/>
      <c r="B677" s="174">
        <v>21</v>
      </c>
      <c r="C677" s="109" t="s">
        <v>639</v>
      </c>
      <c r="D677" s="276" t="s">
        <v>47</v>
      </c>
      <c r="E677" s="277" t="s">
        <v>14</v>
      </c>
      <c r="F677" s="278">
        <v>22100</v>
      </c>
      <c r="G677" s="278">
        <v>22100</v>
      </c>
      <c r="H677" s="171"/>
      <c r="I677" s="88">
        <f t="shared" si="47"/>
        <v>22100</v>
      </c>
      <c r="J677" s="163">
        <f t="shared" si="52"/>
        <v>0</v>
      </c>
      <c r="K677" s="155">
        <f t="shared" si="53"/>
        <v>0</v>
      </c>
      <c r="L677" s="155">
        <f>IF(J677=1,SUM($J$6:J677),0)</f>
        <v>0</v>
      </c>
      <c r="M677" s="155">
        <f>IF(K677=1,SUM($K$6:K677),0)</f>
        <v>0</v>
      </c>
      <c r="N677" s="165">
        <f t="shared" si="54"/>
        <v>0</v>
      </c>
      <c r="O677" s="155">
        <f t="shared" si="55"/>
        <v>0</v>
      </c>
      <c r="P677" s="155">
        <f>IF(O677=1,SUM($O$6:O677),0)</f>
        <v>0</v>
      </c>
    </row>
    <row r="678" spans="1:16" ht="15" customHeight="1">
      <c r="A678" s="15"/>
      <c r="B678" s="194"/>
      <c r="C678" s="109" t="s">
        <v>48</v>
      </c>
      <c r="D678" s="276" t="s">
        <v>48</v>
      </c>
      <c r="E678" s="277"/>
      <c r="F678" s="278"/>
      <c r="G678" s="278"/>
      <c r="H678" s="171"/>
      <c r="I678" s="88">
        <f t="shared" si="47"/>
        <v>0</v>
      </c>
      <c r="J678" s="163">
        <f t="shared" si="52"/>
        <v>0</v>
      </c>
      <c r="K678" s="155">
        <f t="shared" si="53"/>
        <v>0</v>
      </c>
      <c r="L678" s="155">
        <f>IF(J678=1,SUM($J$6:J678),0)</f>
        <v>0</v>
      </c>
      <c r="M678" s="155">
        <f>IF(K678=1,SUM($K$6:K678),0)</f>
        <v>0</v>
      </c>
      <c r="N678" s="165">
        <f t="shared" si="54"/>
        <v>0</v>
      </c>
      <c r="O678" s="155">
        <f t="shared" si="55"/>
        <v>0</v>
      </c>
      <c r="P678" s="155">
        <f>IF(O678=1,SUM($O$6:O678),0)</f>
        <v>0</v>
      </c>
    </row>
    <row r="679" spans="1:16" ht="15" customHeight="1">
      <c r="A679" s="15"/>
      <c r="B679" s="194" t="s">
        <v>1031</v>
      </c>
      <c r="C679" s="109" t="s">
        <v>640</v>
      </c>
      <c r="D679" s="276" t="s">
        <v>48</v>
      </c>
      <c r="E679" s="277"/>
      <c r="F679" s="278"/>
      <c r="G679" s="278"/>
      <c r="H679" s="171"/>
      <c r="I679" s="88">
        <f t="shared" si="47"/>
        <v>0</v>
      </c>
      <c r="J679" s="163">
        <f t="shared" si="52"/>
        <v>0</v>
      </c>
      <c r="K679" s="155">
        <f t="shared" si="53"/>
        <v>0</v>
      </c>
      <c r="L679" s="155">
        <f>IF(J679=1,SUM($J$6:J679),0)</f>
        <v>0</v>
      </c>
      <c r="M679" s="155">
        <f>IF(K679=1,SUM($K$6:K679),0)</f>
        <v>0</v>
      </c>
      <c r="N679" s="165">
        <f t="shared" si="54"/>
        <v>0</v>
      </c>
      <c r="O679" s="155">
        <f t="shared" si="55"/>
        <v>0</v>
      </c>
      <c r="P679" s="155">
        <f>IF(O679=1,SUM($O$6:O679),0)</f>
        <v>0</v>
      </c>
    </row>
    <row r="680" spans="1:16" ht="15" customHeight="1">
      <c r="A680" s="15"/>
      <c r="B680" s="174">
        <v>1</v>
      </c>
      <c r="C680" s="109" t="s">
        <v>641</v>
      </c>
      <c r="D680" s="276" t="s">
        <v>47</v>
      </c>
      <c r="E680" s="277" t="s">
        <v>14</v>
      </c>
      <c r="F680" s="278">
        <v>53200</v>
      </c>
      <c r="G680" s="278">
        <v>53200</v>
      </c>
      <c r="H680" s="171"/>
      <c r="I680" s="88">
        <f t="shared" si="47"/>
        <v>53200</v>
      </c>
      <c r="J680" s="163">
        <f t="shared" si="52"/>
        <v>0</v>
      </c>
      <c r="K680" s="155">
        <f t="shared" si="53"/>
        <v>0</v>
      </c>
      <c r="L680" s="155">
        <f>IF(J680=1,SUM($J$6:J680),0)</f>
        <v>0</v>
      </c>
      <c r="M680" s="155">
        <f>IF(K680=1,SUM($K$6:K680),0)</f>
        <v>0</v>
      </c>
      <c r="N680" s="165">
        <f t="shared" si="54"/>
        <v>0</v>
      </c>
      <c r="O680" s="155">
        <f t="shared" si="55"/>
        <v>0</v>
      </c>
      <c r="P680" s="155">
        <f>IF(O680=1,SUM($O$6:O680),0)</f>
        <v>0</v>
      </c>
    </row>
    <row r="681" spans="1:16" ht="15" customHeight="1">
      <c r="A681" s="15"/>
      <c r="B681" s="174">
        <v>2</v>
      </c>
      <c r="C681" s="109" t="s">
        <v>642</v>
      </c>
      <c r="D681" s="276" t="s">
        <v>47</v>
      </c>
      <c r="E681" s="277" t="s">
        <v>14</v>
      </c>
      <c r="F681" s="278">
        <v>57800</v>
      </c>
      <c r="G681" s="278">
        <v>61300</v>
      </c>
      <c r="H681" s="171"/>
      <c r="I681" s="88">
        <f t="shared" si="47"/>
        <v>61300</v>
      </c>
      <c r="J681" s="163">
        <f t="shared" si="52"/>
        <v>0</v>
      </c>
      <c r="K681" s="155">
        <f t="shared" si="53"/>
        <v>0</v>
      </c>
      <c r="L681" s="155">
        <f>IF(J681=1,SUM($J$6:J681),0)</f>
        <v>0</v>
      </c>
      <c r="M681" s="155">
        <f>IF(K681=1,SUM($K$6:K681),0)</f>
        <v>0</v>
      </c>
      <c r="N681" s="165">
        <f t="shared" si="54"/>
        <v>0</v>
      </c>
      <c r="O681" s="155">
        <f t="shared" si="55"/>
        <v>0</v>
      </c>
      <c r="P681" s="155">
        <f>IF(O681=1,SUM($O$6:O681),0)</f>
        <v>0</v>
      </c>
    </row>
    <row r="682" spans="1:16" ht="15" customHeight="1">
      <c r="A682" s="15"/>
      <c r="B682" s="174">
        <v>3</v>
      </c>
      <c r="C682" s="109" t="s">
        <v>643</v>
      </c>
      <c r="D682" s="276" t="s">
        <v>47</v>
      </c>
      <c r="E682" s="277" t="s">
        <v>14</v>
      </c>
      <c r="F682" s="278">
        <v>57800</v>
      </c>
      <c r="G682" s="278">
        <v>61300</v>
      </c>
      <c r="H682" s="171"/>
      <c r="I682" s="88">
        <f t="shared" ref="I682:I745" si="56">IF($I$5=$G$4,G682,(IF($I$5=$F$4,F682,0)))</f>
        <v>61300</v>
      </c>
      <c r="J682" s="163">
        <f t="shared" si="52"/>
        <v>0</v>
      </c>
      <c r="K682" s="155">
        <f t="shared" si="53"/>
        <v>0</v>
      </c>
      <c r="L682" s="155">
        <f>IF(J682=1,SUM($J$6:J682),0)</f>
        <v>0</v>
      </c>
      <c r="M682" s="155">
        <f>IF(K682=1,SUM($K$6:K682),0)</f>
        <v>0</v>
      </c>
      <c r="N682" s="165">
        <f t="shared" si="54"/>
        <v>0</v>
      </c>
      <c r="O682" s="155">
        <f t="shared" si="55"/>
        <v>0</v>
      </c>
      <c r="P682" s="155">
        <f>IF(O682=1,SUM($O$6:O682),0)</f>
        <v>0</v>
      </c>
    </row>
    <row r="683" spans="1:16" ht="15" customHeight="1">
      <c r="A683" s="15"/>
      <c r="B683" s="174">
        <v>4</v>
      </c>
      <c r="C683" s="109" t="s">
        <v>644</v>
      </c>
      <c r="D683" s="276" t="s">
        <v>47</v>
      </c>
      <c r="E683" s="277" t="s">
        <v>14</v>
      </c>
      <c r="F683" s="278">
        <v>80100</v>
      </c>
      <c r="G683" s="278">
        <v>80100</v>
      </c>
      <c r="H683" s="171"/>
      <c r="I683" s="88">
        <f t="shared" si="56"/>
        <v>80100</v>
      </c>
      <c r="J683" s="163">
        <f t="shared" si="52"/>
        <v>0</v>
      </c>
      <c r="K683" s="155">
        <f t="shared" si="53"/>
        <v>0</v>
      </c>
      <c r="L683" s="155">
        <f>IF(J683=1,SUM($J$6:J683),0)</f>
        <v>0</v>
      </c>
      <c r="M683" s="155">
        <f>IF(K683=1,SUM($K$6:K683),0)</f>
        <v>0</v>
      </c>
      <c r="N683" s="165">
        <f t="shared" si="54"/>
        <v>0</v>
      </c>
      <c r="O683" s="155">
        <f t="shared" si="55"/>
        <v>0</v>
      </c>
      <c r="P683" s="155">
        <f>IF(O683=1,SUM($O$6:O683),0)</f>
        <v>0</v>
      </c>
    </row>
    <row r="684" spans="1:16" ht="15" customHeight="1">
      <c r="A684" s="15"/>
      <c r="B684" s="174">
        <v>5</v>
      </c>
      <c r="C684" s="109" t="s">
        <v>645</v>
      </c>
      <c r="D684" s="276" t="s">
        <v>47</v>
      </c>
      <c r="E684" s="277" t="s">
        <v>14</v>
      </c>
      <c r="F684" s="278">
        <v>30000</v>
      </c>
      <c r="G684" s="278">
        <v>35700</v>
      </c>
      <c r="H684" s="171"/>
      <c r="I684" s="88">
        <f t="shared" si="56"/>
        <v>35700</v>
      </c>
      <c r="J684" s="163">
        <f t="shared" si="52"/>
        <v>0</v>
      </c>
      <c r="K684" s="155">
        <f t="shared" si="53"/>
        <v>0</v>
      </c>
      <c r="L684" s="155">
        <f>IF(J684=1,SUM($J$6:J684),0)</f>
        <v>0</v>
      </c>
      <c r="M684" s="155">
        <f>IF(K684=1,SUM($K$6:K684),0)</f>
        <v>0</v>
      </c>
      <c r="N684" s="165">
        <f t="shared" si="54"/>
        <v>0</v>
      </c>
      <c r="O684" s="155">
        <f t="shared" si="55"/>
        <v>0</v>
      </c>
      <c r="P684" s="155">
        <f>IF(O684=1,SUM($O$6:O684),0)</f>
        <v>0</v>
      </c>
    </row>
    <row r="685" spans="1:16" ht="15" customHeight="1">
      <c r="A685" s="15"/>
      <c r="B685" s="174">
        <v>7</v>
      </c>
      <c r="C685" s="109" t="s">
        <v>646</v>
      </c>
      <c r="D685" s="276" t="s">
        <v>47</v>
      </c>
      <c r="E685" s="277" t="s">
        <v>14</v>
      </c>
      <c r="F685" s="278">
        <v>80100</v>
      </c>
      <c r="G685" s="278">
        <v>80100</v>
      </c>
      <c r="H685" s="171"/>
      <c r="I685" s="88">
        <f t="shared" si="56"/>
        <v>80100</v>
      </c>
      <c r="J685" s="163">
        <f t="shared" si="52"/>
        <v>0</v>
      </c>
      <c r="K685" s="155">
        <f t="shared" si="53"/>
        <v>0</v>
      </c>
      <c r="L685" s="155">
        <f>IF(J685=1,SUM($J$6:J685),0)</f>
        <v>0</v>
      </c>
      <c r="M685" s="155">
        <f>IF(K685=1,SUM($K$6:K685),0)</f>
        <v>0</v>
      </c>
      <c r="N685" s="165">
        <f t="shared" si="54"/>
        <v>0</v>
      </c>
      <c r="O685" s="155">
        <f t="shared" si="55"/>
        <v>0</v>
      </c>
      <c r="P685" s="155">
        <f>IF(O685=1,SUM($O$6:O685),0)</f>
        <v>0</v>
      </c>
    </row>
    <row r="686" spans="1:16" ht="15" customHeight="1">
      <c r="A686" s="15"/>
      <c r="B686" s="174">
        <v>8</v>
      </c>
      <c r="C686" s="109" t="s">
        <v>647</v>
      </c>
      <c r="D686" s="276" t="s">
        <v>47</v>
      </c>
      <c r="E686" s="277" t="s">
        <v>14</v>
      </c>
      <c r="F686" s="278">
        <v>84000</v>
      </c>
      <c r="G686" s="278">
        <v>84000</v>
      </c>
      <c r="H686" s="171"/>
      <c r="I686" s="88">
        <f t="shared" si="56"/>
        <v>84000</v>
      </c>
      <c r="J686" s="163">
        <f t="shared" si="52"/>
        <v>0</v>
      </c>
      <c r="K686" s="155">
        <f t="shared" si="53"/>
        <v>0</v>
      </c>
      <c r="L686" s="155">
        <f>IF(J686=1,SUM($J$6:J686),0)</f>
        <v>0</v>
      </c>
      <c r="M686" s="155">
        <f>IF(K686=1,SUM($K$6:K686),0)</f>
        <v>0</v>
      </c>
      <c r="N686" s="165">
        <f t="shared" si="54"/>
        <v>0</v>
      </c>
      <c r="O686" s="155">
        <f t="shared" si="55"/>
        <v>0</v>
      </c>
      <c r="P686" s="155">
        <f>IF(O686=1,SUM($O$6:O686),0)</f>
        <v>0</v>
      </c>
    </row>
    <row r="687" spans="1:16" ht="15" customHeight="1">
      <c r="A687" s="15"/>
      <c r="B687" s="174">
        <v>9</v>
      </c>
      <c r="C687" s="109" t="s">
        <v>648</v>
      </c>
      <c r="D687" s="276" t="s">
        <v>47</v>
      </c>
      <c r="E687" s="277" t="s">
        <v>14</v>
      </c>
      <c r="F687" s="278">
        <v>44000</v>
      </c>
      <c r="G687" s="278">
        <v>44000</v>
      </c>
      <c r="H687" s="171"/>
      <c r="I687" s="88">
        <f t="shared" si="56"/>
        <v>44000</v>
      </c>
      <c r="J687" s="163">
        <f t="shared" si="52"/>
        <v>0</v>
      </c>
      <c r="K687" s="155">
        <f t="shared" si="53"/>
        <v>0</v>
      </c>
      <c r="L687" s="155">
        <f>IF(J687=1,SUM($J$6:J687),0)</f>
        <v>0</v>
      </c>
      <c r="M687" s="155">
        <f>IF(K687=1,SUM($K$6:K687),0)</f>
        <v>0</v>
      </c>
      <c r="N687" s="165">
        <f t="shared" si="54"/>
        <v>0</v>
      </c>
      <c r="O687" s="155">
        <f t="shared" si="55"/>
        <v>0</v>
      </c>
      <c r="P687" s="155">
        <f>IF(O687=1,SUM($O$6:O687),0)</f>
        <v>0</v>
      </c>
    </row>
    <row r="688" spans="1:16" ht="15" customHeight="1">
      <c r="A688" s="15"/>
      <c r="B688" s="174">
        <v>10</v>
      </c>
      <c r="C688" s="109" t="s">
        <v>649</v>
      </c>
      <c r="D688" s="276" t="s">
        <v>47</v>
      </c>
      <c r="E688" s="277" t="s">
        <v>14</v>
      </c>
      <c r="F688" s="278">
        <v>70300</v>
      </c>
      <c r="G688" s="278">
        <v>70300</v>
      </c>
      <c r="H688" s="171"/>
      <c r="I688" s="88">
        <f t="shared" si="56"/>
        <v>70300</v>
      </c>
      <c r="J688" s="163">
        <f t="shared" si="52"/>
        <v>0</v>
      </c>
      <c r="K688" s="155">
        <f t="shared" si="53"/>
        <v>0</v>
      </c>
      <c r="L688" s="155">
        <f>IF(J688=1,SUM($J$6:J688),0)</f>
        <v>0</v>
      </c>
      <c r="M688" s="155">
        <f>IF(K688=1,SUM($K$6:K688),0)</f>
        <v>0</v>
      </c>
      <c r="N688" s="165">
        <f t="shared" si="54"/>
        <v>0</v>
      </c>
      <c r="O688" s="155">
        <f t="shared" si="55"/>
        <v>0</v>
      </c>
      <c r="P688" s="155">
        <f>IF(O688=1,SUM($O$6:O688),0)</f>
        <v>0</v>
      </c>
    </row>
    <row r="689" spans="1:16" ht="15" customHeight="1">
      <c r="A689" s="15"/>
      <c r="B689" s="174">
        <v>11</v>
      </c>
      <c r="C689" s="109" t="s">
        <v>650</v>
      </c>
      <c r="D689" s="276" t="s">
        <v>47</v>
      </c>
      <c r="E689" s="277" t="s">
        <v>14</v>
      </c>
      <c r="F689" s="278">
        <v>70300</v>
      </c>
      <c r="G689" s="278">
        <v>70300</v>
      </c>
      <c r="H689" s="171"/>
      <c r="I689" s="88">
        <f t="shared" si="56"/>
        <v>70300</v>
      </c>
      <c r="J689" s="163">
        <f t="shared" si="52"/>
        <v>0</v>
      </c>
      <c r="K689" s="155">
        <f t="shared" si="53"/>
        <v>0</v>
      </c>
      <c r="L689" s="155">
        <f>IF(J689=1,SUM($J$6:J689),0)</f>
        <v>0</v>
      </c>
      <c r="M689" s="155">
        <f>IF(K689=1,SUM($K$6:K689),0)</f>
        <v>0</v>
      </c>
      <c r="N689" s="165">
        <f t="shared" si="54"/>
        <v>0</v>
      </c>
      <c r="O689" s="155">
        <f t="shared" si="55"/>
        <v>0</v>
      </c>
      <c r="P689" s="155">
        <f>IF(O689=1,SUM($O$6:O689),0)</f>
        <v>0</v>
      </c>
    </row>
    <row r="690" spans="1:16" ht="15" customHeight="1">
      <c r="A690" s="15"/>
      <c r="B690" s="174">
        <v>12</v>
      </c>
      <c r="C690" s="109" t="s">
        <v>651</v>
      </c>
      <c r="D690" s="276" t="s">
        <v>47</v>
      </c>
      <c r="E690" s="277" t="s">
        <v>14</v>
      </c>
      <c r="F690" s="278">
        <v>45200</v>
      </c>
      <c r="G690" s="278">
        <v>45200</v>
      </c>
      <c r="H690" s="171"/>
      <c r="I690" s="88">
        <f t="shared" si="56"/>
        <v>45200</v>
      </c>
      <c r="J690" s="163">
        <f t="shared" si="52"/>
        <v>0</v>
      </c>
      <c r="K690" s="155">
        <f t="shared" si="53"/>
        <v>0</v>
      </c>
      <c r="L690" s="155">
        <f>IF(J690=1,SUM($J$6:J690),0)</f>
        <v>0</v>
      </c>
      <c r="M690" s="155">
        <f>IF(K690=1,SUM($K$6:K690),0)</f>
        <v>0</v>
      </c>
      <c r="N690" s="165">
        <f t="shared" si="54"/>
        <v>0</v>
      </c>
      <c r="O690" s="155">
        <f t="shared" si="55"/>
        <v>0</v>
      </c>
      <c r="P690" s="155">
        <f>IF(O690=1,SUM($O$6:O690),0)</f>
        <v>0</v>
      </c>
    </row>
    <row r="691" spans="1:16" ht="15" customHeight="1">
      <c r="A691" s="15"/>
      <c r="B691" s="174">
        <v>13</v>
      </c>
      <c r="C691" s="109" t="s">
        <v>652</v>
      </c>
      <c r="D691" s="276" t="s">
        <v>47</v>
      </c>
      <c r="E691" s="277" t="s">
        <v>14</v>
      </c>
      <c r="F691" s="278">
        <v>80900</v>
      </c>
      <c r="G691" s="278">
        <v>85800</v>
      </c>
      <c r="H691" s="171"/>
      <c r="I691" s="88">
        <f t="shared" si="56"/>
        <v>85800</v>
      </c>
      <c r="J691" s="163">
        <f t="shared" si="52"/>
        <v>0</v>
      </c>
      <c r="K691" s="155">
        <f t="shared" si="53"/>
        <v>0</v>
      </c>
      <c r="L691" s="155">
        <f>IF(J691=1,SUM($J$6:J691),0)</f>
        <v>0</v>
      </c>
      <c r="M691" s="155">
        <f>IF(K691=1,SUM($K$6:K691),0)</f>
        <v>0</v>
      </c>
      <c r="N691" s="165">
        <f t="shared" si="54"/>
        <v>0</v>
      </c>
      <c r="O691" s="155">
        <f t="shared" si="55"/>
        <v>0</v>
      </c>
      <c r="P691" s="155">
        <f>IF(O691=1,SUM($O$6:O691),0)</f>
        <v>0</v>
      </c>
    </row>
    <row r="692" spans="1:16" ht="15" customHeight="1">
      <c r="A692" s="15"/>
      <c r="B692" s="174">
        <v>14</v>
      </c>
      <c r="C692" s="109" t="s">
        <v>653</v>
      </c>
      <c r="D692" s="276" t="s">
        <v>47</v>
      </c>
      <c r="E692" s="277" t="s">
        <v>14</v>
      </c>
      <c r="F692" s="278">
        <v>80900</v>
      </c>
      <c r="G692" s="278">
        <v>85800</v>
      </c>
      <c r="H692" s="171"/>
      <c r="I692" s="88">
        <f t="shared" si="56"/>
        <v>85800</v>
      </c>
      <c r="J692" s="163">
        <f t="shared" si="52"/>
        <v>0</v>
      </c>
      <c r="K692" s="155">
        <f t="shared" si="53"/>
        <v>0</v>
      </c>
      <c r="L692" s="155">
        <f>IF(J692=1,SUM($J$6:J692),0)</f>
        <v>0</v>
      </c>
      <c r="M692" s="155">
        <f>IF(K692=1,SUM($K$6:K692),0)</f>
        <v>0</v>
      </c>
      <c r="N692" s="165">
        <f t="shared" si="54"/>
        <v>0</v>
      </c>
      <c r="O692" s="155">
        <f t="shared" si="55"/>
        <v>0</v>
      </c>
      <c r="P692" s="155">
        <f>IF(O692=1,SUM($O$6:O692),0)</f>
        <v>0</v>
      </c>
    </row>
    <row r="693" spans="1:16" ht="15" customHeight="1">
      <c r="A693" s="15"/>
      <c r="B693" s="174">
        <v>15</v>
      </c>
      <c r="C693" s="109" t="s">
        <v>654</v>
      </c>
      <c r="D693" s="276" t="s">
        <v>47</v>
      </c>
      <c r="E693" s="277" t="s">
        <v>14</v>
      </c>
      <c r="F693" s="278">
        <v>82500</v>
      </c>
      <c r="G693" s="278">
        <v>87700</v>
      </c>
      <c r="H693" s="171"/>
      <c r="I693" s="88">
        <f t="shared" si="56"/>
        <v>87700</v>
      </c>
      <c r="J693" s="163">
        <f t="shared" si="52"/>
        <v>0</v>
      </c>
      <c r="K693" s="155">
        <f t="shared" si="53"/>
        <v>0</v>
      </c>
      <c r="L693" s="155">
        <f>IF(J693=1,SUM($J$6:J693),0)</f>
        <v>0</v>
      </c>
      <c r="M693" s="155">
        <f>IF(K693=1,SUM($K$6:K693),0)</f>
        <v>0</v>
      </c>
      <c r="N693" s="165">
        <f t="shared" si="54"/>
        <v>0</v>
      </c>
      <c r="O693" s="155">
        <f t="shared" si="55"/>
        <v>0</v>
      </c>
      <c r="P693" s="155">
        <f>IF(O693=1,SUM($O$6:O693),0)</f>
        <v>0</v>
      </c>
    </row>
    <row r="694" spans="1:16" ht="15" customHeight="1">
      <c r="A694" s="15"/>
      <c r="B694" s="174">
        <v>16</v>
      </c>
      <c r="C694" s="109" t="s">
        <v>655</v>
      </c>
      <c r="D694" s="276" t="s">
        <v>47</v>
      </c>
      <c r="E694" s="277" t="s">
        <v>14</v>
      </c>
      <c r="F694" s="278">
        <v>42100</v>
      </c>
      <c r="G694" s="278">
        <v>50100</v>
      </c>
      <c r="H694" s="171"/>
      <c r="I694" s="88">
        <f t="shared" si="56"/>
        <v>50100</v>
      </c>
      <c r="J694" s="163">
        <f t="shared" si="52"/>
        <v>0</v>
      </c>
      <c r="K694" s="155">
        <f t="shared" si="53"/>
        <v>0</v>
      </c>
      <c r="L694" s="155">
        <f>IF(J694=1,SUM($J$6:J694),0)</f>
        <v>0</v>
      </c>
      <c r="M694" s="155">
        <f>IF(K694=1,SUM($K$6:K694),0)</f>
        <v>0</v>
      </c>
      <c r="N694" s="165">
        <f t="shared" si="54"/>
        <v>0</v>
      </c>
      <c r="O694" s="155">
        <f t="shared" si="55"/>
        <v>0</v>
      </c>
      <c r="P694" s="155">
        <f>IF(O694=1,SUM($O$6:O694),0)</f>
        <v>0</v>
      </c>
    </row>
    <row r="695" spans="1:16" ht="15" customHeight="1">
      <c r="A695" s="15"/>
      <c r="B695" s="174">
        <v>17</v>
      </c>
      <c r="C695" s="109" t="s">
        <v>656</v>
      </c>
      <c r="D695" s="276" t="s">
        <v>47</v>
      </c>
      <c r="E695" s="277" t="s">
        <v>14</v>
      </c>
      <c r="F695" s="278">
        <v>42100</v>
      </c>
      <c r="G695" s="278">
        <v>50100</v>
      </c>
      <c r="H695" s="171"/>
      <c r="I695" s="88">
        <f t="shared" si="56"/>
        <v>50100</v>
      </c>
      <c r="J695" s="163">
        <f t="shared" si="52"/>
        <v>0</v>
      </c>
      <c r="K695" s="155">
        <f t="shared" si="53"/>
        <v>0</v>
      </c>
      <c r="L695" s="155">
        <f>IF(J695=1,SUM($J$6:J695),0)</f>
        <v>0</v>
      </c>
      <c r="M695" s="155">
        <f>IF(K695=1,SUM($K$6:K695),0)</f>
        <v>0</v>
      </c>
      <c r="N695" s="165">
        <f t="shared" si="54"/>
        <v>0</v>
      </c>
      <c r="O695" s="155">
        <f t="shared" si="55"/>
        <v>0</v>
      </c>
      <c r="P695" s="155">
        <f>IF(O695=1,SUM($O$6:O695),0)</f>
        <v>0</v>
      </c>
    </row>
    <row r="696" spans="1:16" ht="15" customHeight="1">
      <c r="A696" s="15"/>
      <c r="B696" s="174">
        <v>18</v>
      </c>
      <c r="C696" s="109" t="s">
        <v>657</v>
      </c>
      <c r="D696" s="276" t="s">
        <v>47</v>
      </c>
      <c r="E696" s="277" t="s">
        <v>14</v>
      </c>
      <c r="F696" s="278">
        <v>45200</v>
      </c>
      <c r="G696" s="278">
        <v>53800</v>
      </c>
      <c r="H696" s="171"/>
      <c r="I696" s="88">
        <f t="shared" si="56"/>
        <v>53800</v>
      </c>
      <c r="J696" s="163">
        <f t="shared" si="52"/>
        <v>0</v>
      </c>
      <c r="K696" s="155">
        <f t="shared" si="53"/>
        <v>0</v>
      </c>
      <c r="L696" s="155">
        <f>IF(J696=1,SUM($J$6:J696),0)</f>
        <v>0</v>
      </c>
      <c r="M696" s="155">
        <f>IF(K696=1,SUM($K$6:K696),0)</f>
        <v>0</v>
      </c>
      <c r="N696" s="165">
        <f t="shared" si="54"/>
        <v>0</v>
      </c>
      <c r="O696" s="155">
        <f t="shared" si="55"/>
        <v>0</v>
      </c>
      <c r="P696" s="155">
        <f>IF(O696=1,SUM($O$6:O696),0)</f>
        <v>0</v>
      </c>
    </row>
    <row r="697" spans="1:16" ht="15" customHeight="1">
      <c r="A697" s="15"/>
      <c r="B697" s="174">
        <v>19</v>
      </c>
      <c r="C697" s="109" t="s">
        <v>658</v>
      </c>
      <c r="D697" s="276" t="s">
        <v>47</v>
      </c>
      <c r="E697" s="277" t="s">
        <v>14</v>
      </c>
      <c r="F697" s="278">
        <v>45200</v>
      </c>
      <c r="G697" s="278">
        <v>53800</v>
      </c>
      <c r="H697" s="171"/>
      <c r="I697" s="88">
        <f t="shared" si="56"/>
        <v>53800</v>
      </c>
      <c r="J697" s="163">
        <f t="shared" si="52"/>
        <v>0</v>
      </c>
      <c r="K697" s="155">
        <f t="shared" si="53"/>
        <v>0</v>
      </c>
      <c r="L697" s="155">
        <f>IF(J697=1,SUM($J$6:J697),0)</f>
        <v>0</v>
      </c>
      <c r="M697" s="155">
        <f>IF(K697=1,SUM($K$6:K697),0)</f>
        <v>0</v>
      </c>
      <c r="N697" s="165">
        <f t="shared" si="54"/>
        <v>0</v>
      </c>
      <c r="O697" s="155">
        <f t="shared" si="55"/>
        <v>0</v>
      </c>
      <c r="P697" s="155">
        <f>IF(O697=1,SUM($O$6:O697),0)</f>
        <v>0</v>
      </c>
    </row>
    <row r="698" spans="1:16" ht="15" customHeight="1">
      <c r="A698" s="15"/>
      <c r="B698" s="174">
        <v>20</v>
      </c>
      <c r="C698" s="109" t="s">
        <v>659</v>
      </c>
      <c r="D698" s="276" t="s">
        <v>47</v>
      </c>
      <c r="E698" s="277" t="s">
        <v>14</v>
      </c>
      <c r="F698" s="278">
        <v>45200</v>
      </c>
      <c r="G698" s="278">
        <v>53800</v>
      </c>
      <c r="H698" s="171"/>
      <c r="I698" s="88">
        <f t="shared" si="56"/>
        <v>53800</v>
      </c>
      <c r="J698" s="163">
        <f t="shared" si="52"/>
        <v>0</v>
      </c>
      <c r="K698" s="155">
        <f t="shared" si="53"/>
        <v>0</v>
      </c>
      <c r="L698" s="155">
        <f>IF(J698=1,SUM($J$6:J698),0)</f>
        <v>0</v>
      </c>
      <c r="M698" s="155">
        <f>IF(K698=1,SUM($K$6:K698),0)</f>
        <v>0</v>
      </c>
      <c r="N698" s="165">
        <f t="shared" si="54"/>
        <v>0</v>
      </c>
      <c r="O698" s="155">
        <f t="shared" si="55"/>
        <v>0</v>
      </c>
      <c r="P698" s="155">
        <f>IF(O698=1,SUM($O$6:O698),0)</f>
        <v>0</v>
      </c>
    </row>
    <row r="699" spans="1:16" ht="15" customHeight="1">
      <c r="A699" s="15"/>
      <c r="B699" s="174">
        <v>21</v>
      </c>
      <c r="C699" s="109" t="s">
        <v>660</v>
      </c>
      <c r="D699" s="276" t="s">
        <v>47</v>
      </c>
      <c r="E699" s="277" t="s">
        <v>14</v>
      </c>
      <c r="F699" s="278">
        <v>45200</v>
      </c>
      <c r="G699" s="278">
        <v>53800</v>
      </c>
      <c r="H699" s="171"/>
      <c r="I699" s="88">
        <f t="shared" si="56"/>
        <v>53800</v>
      </c>
      <c r="J699" s="163">
        <f t="shared" si="52"/>
        <v>0</v>
      </c>
      <c r="K699" s="155">
        <f t="shared" si="53"/>
        <v>0</v>
      </c>
      <c r="L699" s="155">
        <f>IF(J699=1,SUM($J$6:J699),0)</f>
        <v>0</v>
      </c>
      <c r="M699" s="155">
        <f>IF(K699=1,SUM($K$6:K699),0)</f>
        <v>0</v>
      </c>
      <c r="N699" s="165">
        <f t="shared" si="54"/>
        <v>0</v>
      </c>
      <c r="O699" s="155">
        <f t="shared" si="55"/>
        <v>0</v>
      </c>
      <c r="P699" s="155">
        <f>IF(O699=1,SUM($O$6:O699),0)</f>
        <v>0</v>
      </c>
    </row>
    <row r="700" spans="1:16" ht="15" customHeight="1">
      <c r="A700" s="15"/>
      <c r="B700" s="174">
        <v>22</v>
      </c>
      <c r="C700" s="109" t="s">
        <v>661</v>
      </c>
      <c r="D700" s="276" t="s">
        <v>47</v>
      </c>
      <c r="E700" s="277" t="s">
        <v>14</v>
      </c>
      <c r="F700" s="278">
        <v>40200</v>
      </c>
      <c r="G700" s="278">
        <v>45100</v>
      </c>
      <c r="H700" s="171"/>
      <c r="I700" s="88">
        <f t="shared" si="56"/>
        <v>45100</v>
      </c>
      <c r="J700" s="163">
        <f t="shared" si="52"/>
        <v>0</v>
      </c>
      <c r="K700" s="155">
        <f t="shared" si="53"/>
        <v>0</v>
      </c>
      <c r="L700" s="155">
        <f>IF(J700=1,SUM($J$6:J700),0)</f>
        <v>0</v>
      </c>
      <c r="M700" s="155">
        <f>IF(K700=1,SUM($K$6:K700),0)</f>
        <v>0</v>
      </c>
      <c r="N700" s="165">
        <f t="shared" si="54"/>
        <v>0</v>
      </c>
      <c r="O700" s="155">
        <f t="shared" si="55"/>
        <v>0</v>
      </c>
      <c r="P700" s="155">
        <f>IF(O700=1,SUM($O$6:O700),0)</f>
        <v>0</v>
      </c>
    </row>
    <row r="701" spans="1:16" ht="15" customHeight="1">
      <c r="A701" s="15"/>
      <c r="B701" s="174">
        <v>23</v>
      </c>
      <c r="C701" s="109" t="s">
        <v>662</v>
      </c>
      <c r="D701" s="276" t="s">
        <v>47</v>
      </c>
      <c r="E701" s="277" t="s">
        <v>14</v>
      </c>
      <c r="F701" s="278">
        <v>37200</v>
      </c>
      <c r="G701" s="278">
        <v>44300</v>
      </c>
      <c r="H701" s="171"/>
      <c r="I701" s="88">
        <f t="shared" si="56"/>
        <v>44300</v>
      </c>
      <c r="J701" s="163">
        <f t="shared" si="52"/>
        <v>0</v>
      </c>
      <c r="K701" s="155">
        <f t="shared" si="53"/>
        <v>0</v>
      </c>
      <c r="L701" s="155">
        <f>IF(J701=1,SUM($J$6:J701),0)</f>
        <v>0</v>
      </c>
      <c r="M701" s="155">
        <f>IF(K701=1,SUM($K$6:K701),0)</f>
        <v>0</v>
      </c>
      <c r="N701" s="165">
        <f t="shared" si="54"/>
        <v>0</v>
      </c>
      <c r="O701" s="155">
        <f t="shared" si="55"/>
        <v>0</v>
      </c>
      <c r="P701" s="155">
        <f>IF(O701=1,SUM($O$6:O701),0)</f>
        <v>0</v>
      </c>
    </row>
    <row r="702" spans="1:16" ht="15" customHeight="1">
      <c r="A702" s="15"/>
      <c r="B702" s="174">
        <v>24</v>
      </c>
      <c r="C702" s="109" t="s">
        <v>663</v>
      </c>
      <c r="D702" s="276" t="s">
        <v>47</v>
      </c>
      <c r="E702" s="277" t="s">
        <v>14</v>
      </c>
      <c r="F702" s="278">
        <v>37200</v>
      </c>
      <c r="G702" s="278">
        <v>44300</v>
      </c>
      <c r="H702" s="171"/>
      <c r="I702" s="88">
        <f t="shared" si="56"/>
        <v>44300</v>
      </c>
      <c r="J702" s="163">
        <f t="shared" si="52"/>
        <v>0</v>
      </c>
      <c r="K702" s="155">
        <f t="shared" si="53"/>
        <v>0</v>
      </c>
      <c r="L702" s="155">
        <f>IF(J702=1,SUM($J$6:J702),0)</f>
        <v>0</v>
      </c>
      <c r="M702" s="155">
        <f>IF(K702=1,SUM($K$6:K702),0)</f>
        <v>0</v>
      </c>
      <c r="N702" s="165">
        <f t="shared" si="54"/>
        <v>0</v>
      </c>
      <c r="O702" s="155">
        <f t="shared" si="55"/>
        <v>0</v>
      </c>
      <c r="P702" s="155">
        <f>IF(O702=1,SUM($O$6:O702),0)</f>
        <v>0</v>
      </c>
    </row>
    <row r="703" spans="1:16" ht="15" customHeight="1">
      <c r="A703" s="15"/>
      <c r="B703" s="174">
        <v>25</v>
      </c>
      <c r="C703" s="109" t="s">
        <v>664</v>
      </c>
      <c r="D703" s="276" t="s">
        <v>47</v>
      </c>
      <c r="E703" s="277" t="s">
        <v>14</v>
      </c>
      <c r="F703" s="278">
        <v>37200</v>
      </c>
      <c r="G703" s="278">
        <v>44300</v>
      </c>
      <c r="H703" s="171"/>
      <c r="I703" s="88">
        <f t="shared" si="56"/>
        <v>44300</v>
      </c>
      <c r="J703" s="163">
        <f t="shared" si="52"/>
        <v>0</v>
      </c>
      <c r="K703" s="155">
        <f t="shared" si="53"/>
        <v>0</v>
      </c>
      <c r="L703" s="155">
        <f>IF(J703=1,SUM($J$6:J703),0)</f>
        <v>0</v>
      </c>
      <c r="M703" s="155">
        <f>IF(K703=1,SUM($K$6:K703),0)</f>
        <v>0</v>
      </c>
      <c r="N703" s="165">
        <f t="shared" si="54"/>
        <v>0</v>
      </c>
      <c r="O703" s="155">
        <f t="shared" si="55"/>
        <v>0</v>
      </c>
      <c r="P703" s="155">
        <f>IF(O703=1,SUM($O$6:O703),0)</f>
        <v>0</v>
      </c>
    </row>
    <row r="704" spans="1:16" ht="15" customHeight="1">
      <c r="A704" s="15"/>
      <c r="B704" s="174">
        <v>26</v>
      </c>
      <c r="C704" s="109" t="s">
        <v>665</v>
      </c>
      <c r="D704" s="276" t="s">
        <v>47</v>
      </c>
      <c r="E704" s="277" t="s">
        <v>14</v>
      </c>
      <c r="F704" s="278">
        <v>326300</v>
      </c>
      <c r="G704" s="278">
        <v>44300</v>
      </c>
      <c r="H704" s="171"/>
      <c r="I704" s="88">
        <f t="shared" si="56"/>
        <v>44300</v>
      </c>
      <c r="J704" s="163">
        <f t="shared" si="52"/>
        <v>0</v>
      </c>
      <c r="K704" s="155">
        <f t="shared" si="53"/>
        <v>0</v>
      </c>
      <c r="L704" s="155">
        <f>IF(J704=1,SUM($J$6:J704),0)</f>
        <v>0</v>
      </c>
      <c r="M704" s="155">
        <f>IF(K704=1,SUM($K$6:K704),0)</f>
        <v>0</v>
      </c>
      <c r="N704" s="165">
        <f t="shared" si="54"/>
        <v>0</v>
      </c>
      <c r="O704" s="155">
        <f t="shared" si="55"/>
        <v>0</v>
      </c>
      <c r="P704" s="155">
        <f>IF(O704=1,SUM($O$6:O704),0)</f>
        <v>0</v>
      </c>
    </row>
    <row r="705" spans="1:16" ht="15" customHeight="1">
      <c r="A705" s="15"/>
      <c r="B705" s="174">
        <v>27</v>
      </c>
      <c r="C705" s="109" t="s">
        <v>666</v>
      </c>
      <c r="D705" s="276" t="s">
        <v>47</v>
      </c>
      <c r="E705" s="277" t="s">
        <v>14</v>
      </c>
      <c r="F705" s="278">
        <v>78300</v>
      </c>
      <c r="G705" s="278">
        <v>93100</v>
      </c>
      <c r="H705" s="171"/>
      <c r="I705" s="88">
        <f t="shared" si="56"/>
        <v>93100</v>
      </c>
      <c r="J705" s="163">
        <f t="shared" si="52"/>
        <v>0</v>
      </c>
      <c r="K705" s="155">
        <f t="shared" si="53"/>
        <v>0</v>
      </c>
      <c r="L705" s="155">
        <f>IF(J705=1,SUM($J$6:J705),0)</f>
        <v>0</v>
      </c>
      <c r="M705" s="155">
        <f>IF(K705=1,SUM($K$6:K705),0)</f>
        <v>0</v>
      </c>
      <c r="N705" s="165">
        <f t="shared" si="54"/>
        <v>0</v>
      </c>
      <c r="O705" s="155">
        <f t="shared" si="55"/>
        <v>0</v>
      </c>
      <c r="P705" s="155">
        <f>IF(O705=1,SUM($O$6:O705),0)</f>
        <v>0</v>
      </c>
    </row>
    <row r="706" spans="1:16" ht="15" customHeight="1">
      <c r="A706" s="15"/>
      <c r="B706" s="174">
        <v>28</v>
      </c>
      <c r="C706" s="109" t="s">
        <v>667</v>
      </c>
      <c r="D706" s="276" t="s">
        <v>47</v>
      </c>
      <c r="E706" s="277" t="s">
        <v>14</v>
      </c>
      <c r="F706" s="278">
        <v>78300</v>
      </c>
      <c r="G706" s="278">
        <v>93100</v>
      </c>
      <c r="H706" s="171"/>
      <c r="I706" s="88">
        <f t="shared" si="56"/>
        <v>93100</v>
      </c>
      <c r="J706" s="163">
        <f t="shared" si="52"/>
        <v>0</v>
      </c>
      <c r="K706" s="155">
        <f t="shared" si="53"/>
        <v>0</v>
      </c>
      <c r="L706" s="155">
        <f>IF(J706=1,SUM($J$6:J706),0)</f>
        <v>0</v>
      </c>
      <c r="M706" s="155">
        <f>IF(K706=1,SUM($K$6:K706),0)</f>
        <v>0</v>
      </c>
      <c r="N706" s="165">
        <f t="shared" si="54"/>
        <v>0</v>
      </c>
      <c r="O706" s="155">
        <f t="shared" si="55"/>
        <v>0</v>
      </c>
      <c r="P706" s="155">
        <f>IF(O706=1,SUM($O$6:O706),0)</f>
        <v>0</v>
      </c>
    </row>
    <row r="707" spans="1:16" ht="15" customHeight="1">
      <c r="A707" s="15"/>
      <c r="B707" s="174">
        <v>29</v>
      </c>
      <c r="C707" s="109" t="s">
        <v>668</v>
      </c>
      <c r="D707" s="276" t="s">
        <v>47</v>
      </c>
      <c r="E707" s="277" t="s">
        <v>14</v>
      </c>
      <c r="F707" s="278">
        <v>74600</v>
      </c>
      <c r="G707" s="278">
        <v>88700</v>
      </c>
      <c r="H707" s="171"/>
      <c r="I707" s="88">
        <f t="shared" si="56"/>
        <v>88700</v>
      </c>
      <c r="J707" s="163">
        <f t="shared" si="52"/>
        <v>0</v>
      </c>
      <c r="K707" s="155">
        <f t="shared" si="53"/>
        <v>0</v>
      </c>
      <c r="L707" s="155">
        <f>IF(J707=1,SUM($J$6:J707),0)</f>
        <v>0</v>
      </c>
      <c r="M707" s="155">
        <f>IF(K707=1,SUM($K$6:K707),0)</f>
        <v>0</v>
      </c>
      <c r="N707" s="165">
        <f t="shared" si="54"/>
        <v>0</v>
      </c>
      <c r="O707" s="155">
        <f t="shared" si="55"/>
        <v>0</v>
      </c>
      <c r="P707" s="155">
        <f>IF(O707=1,SUM($O$6:O707),0)</f>
        <v>0</v>
      </c>
    </row>
    <row r="708" spans="1:16" ht="15" customHeight="1">
      <c r="A708" s="15"/>
      <c r="B708" s="174">
        <v>30</v>
      </c>
      <c r="C708" s="109" t="s">
        <v>669</v>
      </c>
      <c r="D708" s="276" t="s">
        <v>47</v>
      </c>
      <c r="E708" s="277" t="s">
        <v>14</v>
      </c>
      <c r="F708" s="278">
        <v>51900</v>
      </c>
      <c r="G708" s="278">
        <v>61700</v>
      </c>
      <c r="H708" s="171"/>
      <c r="I708" s="88">
        <f t="shared" si="56"/>
        <v>61700</v>
      </c>
      <c r="J708" s="163">
        <f t="shared" si="52"/>
        <v>0</v>
      </c>
      <c r="K708" s="155">
        <f t="shared" si="53"/>
        <v>0</v>
      </c>
      <c r="L708" s="155">
        <f>IF(J708=1,SUM($J$6:J708),0)</f>
        <v>0</v>
      </c>
      <c r="M708" s="155">
        <f>IF(K708=1,SUM($K$6:K708),0)</f>
        <v>0</v>
      </c>
      <c r="N708" s="165">
        <f t="shared" si="54"/>
        <v>0</v>
      </c>
      <c r="O708" s="155">
        <f t="shared" si="55"/>
        <v>0</v>
      </c>
      <c r="P708" s="155">
        <f>IF(O708=1,SUM($O$6:O708),0)</f>
        <v>0</v>
      </c>
    </row>
    <row r="709" spans="1:16" ht="15" customHeight="1">
      <c r="A709" s="15"/>
      <c r="B709" s="174">
        <v>31</v>
      </c>
      <c r="C709" s="109" t="s">
        <v>670</v>
      </c>
      <c r="D709" s="276" t="s">
        <v>47</v>
      </c>
      <c r="E709" s="277" t="s">
        <v>14</v>
      </c>
      <c r="F709" s="278">
        <v>51900</v>
      </c>
      <c r="G709" s="278">
        <v>61700</v>
      </c>
      <c r="H709" s="171"/>
      <c r="I709" s="88">
        <f t="shared" si="56"/>
        <v>61700</v>
      </c>
      <c r="J709" s="163">
        <f t="shared" si="52"/>
        <v>0</v>
      </c>
      <c r="K709" s="155">
        <f t="shared" si="53"/>
        <v>0</v>
      </c>
      <c r="L709" s="155">
        <f>IF(J709=1,SUM($J$6:J709),0)</f>
        <v>0</v>
      </c>
      <c r="M709" s="155">
        <f>IF(K709=1,SUM($K$6:K709),0)</f>
        <v>0</v>
      </c>
      <c r="N709" s="165">
        <f t="shared" si="54"/>
        <v>0</v>
      </c>
      <c r="O709" s="155">
        <f t="shared" si="55"/>
        <v>0</v>
      </c>
      <c r="P709" s="155">
        <f>IF(O709=1,SUM($O$6:O709),0)</f>
        <v>0</v>
      </c>
    </row>
    <row r="710" spans="1:16" ht="15" customHeight="1">
      <c r="A710" s="15"/>
      <c r="B710" s="174">
        <v>32</v>
      </c>
      <c r="C710" s="109" t="s">
        <v>671</v>
      </c>
      <c r="D710" s="276" t="s">
        <v>47</v>
      </c>
      <c r="E710" s="277" t="s">
        <v>14</v>
      </c>
      <c r="F710" s="278">
        <v>75600</v>
      </c>
      <c r="G710" s="278">
        <v>99900</v>
      </c>
      <c r="H710" s="171"/>
      <c r="I710" s="88">
        <f t="shared" si="56"/>
        <v>99900</v>
      </c>
      <c r="J710" s="163">
        <f t="shared" si="52"/>
        <v>0</v>
      </c>
      <c r="K710" s="155">
        <f t="shared" si="53"/>
        <v>0</v>
      </c>
      <c r="L710" s="155">
        <f>IF(J710=1,SUM($J$6:J710),0)</f>
        <v>0</v>
      </c>
      <c r="M710" s="155">
        <f>IF(K710=1,SUM($K$6:K710),0)</f>
        <v>0</v>
      </c>
      <c r="N710" s="165">
        <f t="shared" si="54"/>
        <v>0</v>
      </c>
      <c r="O710" s="155">
        <f t="shared" si="55"/>
        <v>0</v>
      </c>
      <c r="P710" s="155">
        <f>IF(O710=1,SUM($O$6:O710),0)</f>
        <v>0</v>
      </c>
    </row>
    <row r="711" spans="1:16" ht="15" customHeight="1">
      <c r="A711" s="17"/>
      <c r="B711" s="174">
        <v>33</v>
      </c>
      <c r="C711" s="109" t="s">
        <v>672</v>
      </c>
      <c r="D711" s="276" t="s">
        <v>47</v>
      </c>
      <c r="E711" s="277" t="s">
        <v>14</v>
      </c>
      <c r="F711" s="278">
        <v>75600</v>
      </c>
      <c r="G711" s="278">
        <v>99900</v>
      </c>
      <c r="H711" s="171"/>
      <c r="I711" s="88">
        <f t="shared" si="56"/>
        <v>99900</v>
      </c>
      <c r="J711" s="163">
        <f t="shared" si="52"/>
        <v>0</v>
      </c>
      <c r="K711" s="155">
        <f t="shared" si="53"/>
        <v>0</v>
      </c>
      <c r="L711" s="155">
        <f>IF(J711=1,SUM($J$6:J711),0)</f>
        <v>0</v>
      </c>
      <c r="M711" s="155">
        <f>IF(K711=1,SUM($K$6:K711),0)</f>
        <v>0</v>
      </c>
      <c r="N711" s="165">
        <f t="shared" si="54"/>
        <v>0</v>
      </c>
      <c r="O711" s="155">
        <f t="shared" si="55"/>
        <v>0</v>
      </c>
      <c r="P711" s="155">
        <f>IF(O711=1,SUM($O$6:O711),0)</f>
        <v>0</v>
      </c>
    </row>
    <row r="712" spans="1:16" ht="15" customHeight="1">
      <c r="A712" s="15"/>
      <c r="B712" s="174">
        <v>34</v>
      </c>
      <c r="C712" s="109" t="s">
        <v>673</v>
      </c>
      <c r="D712" s="276" t="s">
        <v>47</v>
      </c>
      <c r="E712" s="277" t="s">
        <v>14</v>
      </c>
      <c r="F712" s="278">
        <v>66800</v>
      </c>
      <c r="G712" s="278">
        <v>79500</v>
      </c>
      <c r="H712" s="171"/>
      <c r="I712" s="88">
        <f t="shared" si="56"/>
        <v>79500</v>
      </c>
      <c r="J712" s="163">
        <f t="shared" si="52"/>
        <v>0</v>
      </c>
      <c r="K712" s="155">
        <f t="shared" si="53"/>
        <v>0</v>
      </c>
      <c r="L712" s="155">
        <f>IF(J712=1,SUM($J$6:J712),0)</f>
        <v>0</v>
      </c>
      <c r="M712" s="155">
        <f>IF(K712=1,SUM($K$6:K712),0)</f>
        <v>0</v>
      </c>
      <c r="N712" s="165">
        <f t="shared" si="54"/>
        <v>0</v>
      </c>
      <c r="O712" s="155">
        <f t="shared" si="55"/>
        <v>0</v>
      </c>
      <c r="P712" s="155">
        <f>IF(O712=1,SUM($O$6:O712),0)</f>
        <v>0</v>
      </c>
    </row>
    <row r="713" spans="1:16" ht="15" customHeight="1">
      <c r="A713" s="15"/>
      <c r="B713" s="174">
        <v>35</v>
      </c>
      <c r="C713" s="109" t="s">
        <v>674</v>
      </c>
      <c r="D713" s="276" t="s">
        <v>47</v>
      </c>
      <c r="E713" s="277" t="s">
        <v>14</v>
      </c>
      <c r="F713" s="278">
        <v>62400</v>
      </c>
      <c r="G713" s="278">
        <v>74200</v>
      </c>
      <c r="H713" s="171"/>
      <c r="I713" s="88">
        <f t="shared" si="56"/>
        <v>74200</v>
      </c>
      <c r="J713" s="163">
        <f t="shared" ref="J713:J776" si="57">IF(D713="MDU-KD",1,0)</f>
        <v>0</v>
      </c>
      <c r="K713" s="155">
        <f t="shared" ref="K713:K776" si="58">IF(D713="HDW",1,0)</f>
        <v>0</v>
      </c>
      <c r="L713" s="155">
        <f>IF(J713=1,SUM($J$6:J713),0)</f>
        <v>0</v>
      </c>
      <c r="M713" s="155">
        <f>IF(K713=1,SUM($K$6:K713),0)</f>
        <v>0</v>
      </c>
      <c r="N713" s="165">
        <f t="shared" ref="N713:N776" si="59">IF(L713=0,M713,L713)</f>
        <v>0</v>
      </c>
      <c r="O713" s="155">
        <f t="shared" ref="O713:O776" si="60">IF(E713=0,0,IF(LEFT(C713,11)="Tiang Beton",1,0))</f>
        <v>0</v>
      </c>
      <c r="P713" s="155">
        <f>IF(O713=1,SUM($O$6:O713),0)</f>
        <v>0</v>
      </c>
    </row>
    <row r="714" spans="1:16" ht="15" customHeight="1">
      <c r="A714" s="15"/>
      <c r="B714" s="174">
        <v>36</v>
      </c>
      <c r="C714" s="109" t="s">
        <v>1495</v>
      </c>
      <c r="D714" s="276" t="s">
        <v>47</v>
      </c>
      <c r="E714" s="277" t="s">
        <v>14</v>
      </c>
      <c r="F714" s="278">
        <v>81300</v>
      </c>
      <c r="G714" s="278">
        <v>87700</v>
      </c>
      <c r="H714" s="171"/>
      <c r="I714" s="88">
        <f t="shared" si="56"/>
        <v>87700</v>
      </c>
      <c r="J714" s="163">
        <f t="shared" si="57"/>
        <v>0</v>
      </c>
      <c r="K714" s="155">
        <f t="shared" si="58"/>
        <v>0</v>
      </c>
      <c r="L714" s="155">
        <f>IF(J714=1,SUM($J$6:J714),0)</f>
        <v>0</v>
      </c>
      <c r="M714" s="155">
        <f>IF(K714=1,SUM($K$6:K714),0)</f>
        <v>0</v>
      </c>
      <c r="N714" s="165">
        <f t="shared" si="59"/>
        <v>0</v>
      </c>
      <c r="O714" s="155">
        <f t="shared" si="60"/>
        <v>0</v>
      </c>
      <c r="P714" s="155">
        <f>IF(O714=1,SUM($O$6:O714),0)</f>
        <v>0</v>
      </c>
    </row>
    <row r="715" spans="1:16" ht="15" customHeight="1">
      <c r="A715" s="15"/>
      <c r="B715" s="174">
        <v>37</v>
      </c>
      <c r="C715" s="109" t="s">
        <v>1496</v>
      </c>
      <c r="D715" s="276" t="s">
        <v>47</v>
      </c>
      <c r="E715" s="277" t="s">
        <v>14</v>
      </c>
      <c r="F715" s="278">
        <v>94400</v>
      </c>
      <c r="G715" s="278">
        <v>112300</v>
      </c>
      <c r="H715" s="171"/>
      <c r="I715" s="88">
        <f t="shared" si="56"/>
        <v>112300</v>
      </c>
      <c r="J715" s="163">
        <f t="shared" si="57"/>
        <v>0</v>
      </c>
      <c r="K715" s="155">
        <f t="shared" si="58"/>
        <v>0</v>
      </c>
      <c r="L715" s="155">
        <f>IF(J715=1,SUM($J$6:J715),0)</f>
        <v>0</v>
      </c>
      <c r="M715" s="155">
        <f>IF(K715=1,SUM($K$6:K715),0)</f>
        <v>0</v>
      </c>
      <c r="N715" s="165">
        <f t="shared" si="59"/>
        <v>0</v>
      </c>
      <c r="O715" s="155">
        <f t="shared" si="60"/>
        <v>0</v>
      </c>
      <c r="P715" s="155">
        <f>IF(O715=1,SUM($O$6:O715),0)</f>
        <v>0</v>
      </c>
    </row>
    <row r="716" spans="1:16" ht="15" customHeight="1">
      <c r="A716" s="15"/>
      <c r="B716" s="174">
        <v>38</v>
      </c>
      <c r="C716" s="109" t="s">
        <v>1497</v>
      </c>
      <c r="D716" s="276" t="s">
        <v>47</v>
      </c>
      <c r="E716" s="277" t="s">
        <v>14</v>
      </c>
      <c r="F716" s="278">
        <v>82500</v>
      </c>
      <c r="G716" s="278">
        <v>87700</v>
      </c>
      <c r="H716" s="171"/>
      <c r="I716" s="88">
        <f t="shared" si="56"/>
        <v>87700</v>
      </c>
      <c r="J716" s="163">
        <f t="shared" si="57"/>
        <v>0</v>
      </c>
      <c r="K716" s="155">
        <f t="shared" si="58"/>
        <v>0</v>
      </c>
      <c r="L716" s="155">
        <f>IF(J716=1,SUM($J$6:J716),0)</f>
        <v>0</v>
      </c>
      <c r="M716" s="155">
        <f>IF(K716=1,SUM($K$6:K716),0)</f>
        <v>0</v>
      </c>
      <c r="N716" s="165">
        <f t="shared" si="59"/>
        <v>0</v>
      </c>
      <c r="O716" s="155">
        <f t="shared" si="60"/>
        <v>0</v>
      </c>
      <c r="P716" s="155">
        <f>IF(O716=1,SUM($O$6:O716),0)</f>
        <v>0</v>
      </c>
    </row>
    <row r="717" spans="1:16" ht="15" customHeight="1">
      <c r="A717" s="15"/>
      <c r="B717" s="174">
        <v>39</v>
      </c>
      <c r="C717" s="109" t="s">
        <v>1498</v>
      </c>
      <c r="D717" s="276" t="s">
        <v>47</v>
      </c>
      <c r="E717" s="277" t="s">
        <v>14</v>
      </c>
      <c r="F717" s="278">
        <v>109200</v>
      </c>
      <c r="G717" s="278">
        <v>129900</v>
      </c>
      <c r="H717" s="171"/>
      <c r="I717" s="88">
        <f t="shared" si="56"/>
        <v>129900</v>
      </c>
      <c r="J717" s="163">
        <f t="shared" si="57"/>
        <v>0</v>
      </c>
      <c r="K717" s="155">
        <f t="shared" si="58"/>
        <v>0</v>
      </c>
      <c r="L717" s="155">
        <f>IF(J717=1,SUM($J$6:J717),0)</f>
        <v>0</v>
      </c>
      <c r="M717" s="155">
        <f>IF(K717=1,SUM($K$6:K717),0)</f>
        <v>0</v>
      </c>
      <c r="N717" s="165">
        <f t="shared" si="59"/>
        <v>0</v>
      </c>
      <c r="O717" s="155">
        <f t="shared" si="60"/>
        <v>0</v>
      </c>
      <c r="P717" s="155">
        <f>IF(O717=1,SUM($O$6:O717),0)</f>
        <v>0</v>
      </c>
    </row>
    <row r="718" spans="1:16" ht="15" customHeight="1">
      <c r="A718" s="15"/>
      <c r="B718" s="174">
        <v>40</v>
      </c>
      <c r="C718" s="109" t="s">
        <v>1499</v>
      </c>
      <c r="D718" s="276" t="s">
        <v>47</v>
      </c>
      <c r="E718" s="277" t="s">
        <v>14</v>
      </c>
      <c r="F718" s="278">
        <v>106900</v>
      </c>
      <c r="G718" s="278">
        <v>127200</v>
      </c>
      <c r="H718" s="171"/>
      <c r="I718" s="88">
        <f t="shared" si="56"/>
        <v>127200</v>
      </c>
      <c r="J718" s="163">
        <f t="shared" si="57"/>
        <v>0</v>
      </c>
      <c r="K718" s="155">
        <f t="shared" si="58"/>
        <v>0</v>
      </c>
      <c r="L718" s="155">
        <f>IF(J718=1,SUM($J$6:J718),0)</f>
        <v>0</v>
      </c>
      <c r="M718" s="155">
        <f>IF(K718=1,SUM($K$6:K718),0)</f>
        <v>0</v>
      </c>
      <c r="N718" s="165">
        <f t="shared" si="59"/>
        <v>0</v>
      </c>
      <c r="O718" s="155">
        <f t="shared" si="60"/>
        <v>0</v>
      </c>
      <c r="P718" s="155">
        <f>IF(O718=1,SUM($O$6:O718),0)</f>
        <v>0</v>
      </c>
    </row>
    <row r="719" spans="1:16" ht="15" customHeight="1">
      <c r="A719" s="15"/>
      <c r="B719" s="174">
        <v>41</v>
      </c>
      <c r="C719" s="109" t="s">
        <v>1500</v>
      </c>
      <c r="D719" s="276" t="s">
        <v>47</v>
      </c>
      <c r="E719" s="277" t="s">
        <v>14</v>
      </c>
      <c r="F719" s="278">
        <v>104400</v>
      </c>
      <c r="G719" s="278">
        <v>116900</v>
      </c>
      <c r="H719" s="171"/>
      <c r="I719" s="88">
        <f t="shared" si="56"/>
        <v>116900</v>
      </c>
      <c r="J719" s="163">
        <f t="shared" si="57"/>
        <v>0</v>
      </c>
      <c r="K719" s="155">
        <f t="shared" si="58"/>
        <v>0</v>
      </c>
      <c r="L719" s="155">
        <f>IF(J719=1,SUM($J$6:J719),0)</f>
        <v>0</v>
      </c>
      <c r="M719" s="155">
        <f>IF(K719=1,SUM($K$6:K719),0)</f>
        <v>0</v>
      </c>
      <c r="N719" s="165">
        <f t="shared" si="59"/>
        <v>0</v>
      </c>
      <c r="O719" s="155">
        <f t="shared" si="60"/>
        <v>0</v>
      </c>
      <c r="P719" s="155">
        <f>IF(O719=1,SUM($O$6:O719),0)</f>
        <v>0</v>
      </c>
    </row>
    <row r="720" spans="1:16" ht="15" customHeight="1">
      <c r="A720" s="15"/>
      <c r="B720" s="174">
        <v>42</v>
      </c>
      <c r="C720" s="109" t="s">
        <v>1501</v>
      </c>
      <c r="D720" s="276" t="s">
        <v>47</v>
      </c>
      <c r="E720" s="277" t="s">
        <v>14</v>
      </c>
      <c r="F720" s="278">
        <v>103500</v>
      </c>
      <c r="G720" s="278">
        <v>123100</v>
      </c>
      <c r="H720" s="171"/>
      <c r="I720" s="88">
        <f t="shared" si="56"/>
        <v>123100</v>
      </c>
      <c r="J720" s="163">
        <f t="shared" si="57"/>
        <v>0</v>
      </c>
      <c r="K720" s="155">
        <f t="shared" si="58"/>
        <v>0</v>
      </c>
      <c r="L720" s="155">
        <f>IF(J720=1,SUM($J$6:J720),0)</f>
        <v>0</v>
      </c>
      <c r="M720" s="155">
        <f>IF(K720=1,SUM($K$6:K720),0)</f>
        <v>0</v>
      </c>
      <c r="N720" s="165">
        <f t="shared" si="59"/>
        <v>0</v>
      </c>
      <c r="O720" s="155">
        <f t="shared" si="60"/>
        <v>0</v>
      </c>
      <c r="P720" s="155">
        <f>IF(O720=1,SUM($O$6:O720),0)</f>
        <v>0</v>
      </c>
    </row>
    <row r="721" spans="1:16" ht="15" customHeight="1">
      <c r="A721" s="15"/>
      <c r="B721" s="174">
        <v>43</v>
      </c>
      <c r="C721" s="109" t="s">
        <v>1502</v>
      </c>
      <c r="D721" s="276" t="s">
        <v>47</v>
      </c>
      <c r="E721" s="277" t="s">
        <v>14</v>
      </c>
      <c r="F721" s="278">
        <v>111100</v>
      </c>
      <c r="G721" s="278">
        <v>111100</v>
      </c>
      <c r="H721" s="171"/>
      <c r="I721" s="88">
        <f t="shared" si="56"/>
        <v>111100</v>
      </c>
      <c r="J721" s="163">
        <f t="shared" si="57"/>
        <v>0</v>
      </c>
      <c r="K721" s="155">
        <f t="shared" si="58"/>
        <v>0</v>
      </c>
      <c r="L721" s="155">
        <f>IF(J721=1,SUM($J$6:J721),0)</f>
        <v>0</v>
      </c>
      <c r="M721" s="155">
        <f>IF(K721=1,SUM($K$6:K721),0)</f>
        <v>0</v>
      </c>
      <c r="N721" s="165">
        <f t="shared" si="59"/>
        <v>0</v>
      </c>
      <c r="O721" s="155">
        <f t="shared" si="60"/>
        <v>0</v>
      </c>
      <c r="P721" s="155">
        <f>IF(O721=1,SUM($O$6:O721),0)</f>
        <v>0</v>
      </c>
    </row>
    <row r="722" spans="1:16" ht="15" customHeight="1">
      <c r="A722" s="15"/>
      <c r="B722" s="174">
        <v>44</v>
      </c>
      <c r="C722" s="109" t="s">
        <v>1503</v>
      </c>
      <c r="D722" s="276" t="s">
        <v>47</v>
      </c>
      <c r="E722" s="277" t="s">
        <v>14</v>
      </c>
      <c r="F722" s="278">
        <v>108700</v>
      </c>
      <c r="G722" s="278">
        <v>129300</v>
      </c>
      <c r="H722" s="171"/>
      <c r="I722" s="88">
        <f t="shared" si="56"/>
        <v>129300</v>
      </c>
      <c r="J722" s="163">
        <f t="shared" si="57"/>
        <v>0</v>
      </c>
      <c r="K722" s="155">
        <f t="shared" si="58"/>
        <v>0</v>
      </c>
      <c r="L722" s="155">
        <f>IF(J722=1,SUM($J$6:J722),0)</f>
        <v>0</v>
      </c>
      <c r="M722" s="155">
        <f>IF(K722=1,SUM($K$6:K722),0)</f>
        <v>0</v>
      </c>
      <c r="N722" s="165">
        <f t="shared" si="59"/>
        <v>0</v>
      </c>
      <c r="O722" s="155">
        <f t="shared" si="60"/>
        <v>0</v>
      </c>
      <c r="P722" s="155">
        <f>IF(O722=1,SUM($O$6:O722),0)</f>
        <v>0</v>
      </c>
    </row>
    <row r="723" spans="1:16" ht="15" customHeight="1">
      <c r="A723" s="15"/>
      <c r="B723" s="174">
        <v>45</v>
      </c>
      <c r="C723" s="109" t="s">
        <v>1504</v>
      </c>
      <c r="D723" s="276" t="s">
        <v>47</v>
      </c>
      <c r="E723" s="277" t="s">
        <v>14</v>
      </c>
      <c r="F723" s="278">
        <v>218400</v>
      </c>
      <c r="G723" s="278">
        <v>259800</v>
      </c>
      <c r="H723" s="171"/>
      <c r="I723" s="88">
        <f t="shared" si="56"/>
        <v>259800</v>
      </c>
      <c r="J723" s="163">
        <f t="shared" si="57"/>
        <v>0</v>
      </c>
      <c r="K723" s="155">
        <f t="shared" si="58"/>
        <v>0</v>
      </c>
      <c r="L723" s="155">
        <f>IF(J723=1,SUM($J$6:J723),0)</f>
        <v>0</v>
      </c>
      <c r="M723" s="155">
        <f>IF(K723=1,SUM($K$6:K723),0)</f>
        <v>0</v>
      </c>
      <c r="N723" s="165">
        <f t="shared" si="59"/>
        <v>0</v>
      </c>
      <c r="O723" s="155">
        <f t="shared" si="60"/>
        <v>0</v>
      </c>
      <c r="P723" s="155">
        <f>IF(O723=1,SUM($O$6:O723),0)</f>
        <v>0</v>
      </c>
    </row>
    <row r="724" spans="1:16" ht="15" customHeight="1">
      <c r="A724" s="15"/>
      <c r="B724" s="174">
        <v>46</v>
      </c>
      <c r="C724" s="109" t="s">
        <v>1505</v>
      </c>
      <c r="D724" s="276" t="s">
        <v>47</v>
      </c>
      <c r="E724" s="277" t="s">
        <v>14</v>
      </c>
      <c r="F724" s="278">
        <v>222500</v>
      </c>
      <c r="G724" s="278">
        <v>264700</v>
      </c>
      <c r="H724" s="171"/>
      <c r="I724" s="88">
        <f t="shared" si="56"/>
        <v>264700</v>
      </c>
      <c r="J724" s="163">
        <f t="shared" si="57"/>
        <v>0</v>
      </c>
      <c r="K724" s="155">
        <f t="shared" si="58"/>
        <v>0</v>
      </c>
      <c r="L724" s="155">
        <f>IF(J724=1,SUM($J$6:J724),0)</f>
        <v>0</v>
      </c>
      <c r="M724" s="155">
        <f>IF(K724=1,SUM($K$6:K724),0)</f>
        <v>0</v>
      </c>
      <c r="N724" s="165">
        <f t="shared" si="59"/>
        <v>0</v>
      </c>
      <c r="O724" s="155">
        <f t="shared" si="60"/>
        <v>0</v>
      </c>
      <c r="P724" s="155">
        <f>IF(O724=1,SUM($O$6:O724),0)</f>
        <v>0</v>
      </c>
    </row>
    <row r="725" spans="1:16" ht="15" customHeight="1">
      <c r="A725" s="17"/>
      <c r="B725" s="174">
        <v>47</v>
      </c>
      <c r="C725" s="109" t="s">
        <v>1506</v>
      </c>
      <c r="D725" s="276" t="s">
        <v>47</v>
      </c>
      <c r="E725" s="277" t="s">
        <v>14</v>
      </c>
      <c r="F725" s="278">
        <v>173300</v>
      </c>
      <c r="G725" s="278">
        <v>173300</v>
      </c>
      <c r="H725" s="171"/>
      <c r="I725" s="88">
        <f t="shared" si="56"/>
        <v>173300</v>
      </c>
      <c r="J725" s="163">
        <f t="shared" si="57"/>
        <v>0</v>
      </c>
      <c r="K725" s="155">
        <f t="shared" si="58"/>
        <v>0</v>
      </c>
      <c r="L725" s="155">
        <f>IF(J725=1,SUM($J$6:J725),0)</f>
        <v>0</v>
      </c>
      <c r="M725" s="155">
        <f>IF(K725=1,SUM($K$6:K725),0)</f>
        <v>0</v>
      </c>
      <c r="N725" s="165">
        <f t="shared" si="59"/>
        <v>0</v>
      </c>
      <c r="O725" s="155">
        <f t="shared" si="60"/>
        <v>0</v>
      </c>
      <c r="P725" s="155">
        <f>IF(O725=1,SUM($O$6:O725),0)</f>
        <v>0</v>
      </c>
    </row>
    <row r="726" spans="1:16" ht="15" customHeight="1">
      <c r="A726" s="15"/>
      <c r="B726" s="174">
        <v>48</v>
      </c>
      <c r="C726" s="109" t="s">
        <v>1507</v>
      </c>
      <c r="D726" s="276" t="s">
        <v>47</v>
      </c>
      <c r="E726" s="277" t="s">
        <v>14</v>
      </c>
      <c r="F726" s="278">
        <v>279500</v>
      </c>
      <c r="G726" s="278">
        <v>279500</v>
      </c>
      <c r="H726" s="171"/>
      <c r="I726" s="88">
        <f t="shared" si="56"/>
        <v>279500</v>
      </c>
      <c r="J726" s="163">
        <f t="shared" si="57"/>
        <v>0</v>
      </c>
      <c r="K726" s="155">
        <f t="shared" si="58"/>
        <v>0</v>
      </c>
      <c r="L726" s="155">
        <f>IF(J726=1,SUM($J$6:J726),0)</f>
        <v>0</v>
      </c>
      <c r="M726" s="155">
        <f>IF(K726=1,SUM($K$6:K726),0)</f>
        <v>0</v>
      </c>
      <c r="N726" s="165">
        <f t="shared" si="59"/>
        <v>0</v>
      </c>
      <c r="O726" s="155">
        <f t="shared" si="60"/>
        <v>0</v>
      </c>
      <c r="P726" s="155">
        <f>IF(O726=1,SUM($O$6:O726),0)</f>
        <v>0</v>
      </c>
    </row>
    <row r="727" spans="1:16" ht="15" customHeight="1">
      <c r="A727" s="15"/>
      <c r="B727" s="174">
        <v>49</v>
      </c>
      <c r="C727" s="109" t="s">
        <v>1508</v>
      </c>
      <c r="D727" s="276" t="s">
        <v>47</v>
      </c>
      <c r="E727" s="277" t="s">
        <v>14</v>
      </c>
      <c r="F727" s="278">
        <v>89800</v>
      </c>
      <c r="G727" s="278">
        <v>106800</v>
      </c>
      <c r="H727" s="171"/>
      <c r="I727" s="88">
        <f t="shared" si="56"/>
        <v>106800</v>
      </c>
      <c r="J727" s="163">
        <f t="shared" si="57"/>
        <v>0</v>
      </c>
      <c r="K727" s="155">
        <f t="shared" si="58"/>
        <v>0</v>
      </c>
      <c r="L727" s="155">
        <f>IF(J727=1,SUM($J$6:J727),0)</f>
        <v>0</v>
      </c>
      <c r="M727" s="155">
        <f>IF(K727=1,SUM($K$6:K727),0)</f>
        <v>0</v>
      </c>
      <c r="N727" s="165">
        <f t="shared" si="59"/>
        <v>0</v>
      </c>
      <c r="O727" s="155">
        <f t="shared" si="60"/>
        <v>0</v>
      </c>
      <c r="P727" s="155">
        <f>IF(O727=1,SUM($O$6:O727),0)</f>
        <v>0</v>
      </c>
    </row>
    <row r="728" spans="1:16" ht="15" customHeight="1">
      <c r="A728" s="15"/>
      <c r="B728" s="174">
        <v>50</v>
      </c>
      <c r="C728" s="109" t="s">
        <v>1509</v>
      </c>
      <c r="D728" s="276" t="s">
        <v>47</v>
      </c>
      <c r="E728" s="277" t="s">
        <v>14</v>
      </c>
      <c r="F728" s="278">
        <v>102600</v>
      </c>
      <c r="G728" s="278">
        <v>122100</v>
      </c>
      <c r="H728" s="171"/>
      <c r="I728" s="88">
        <f t="shared" si="56"/>
        <v>122100</v>
      </c>
      <c r="J728" s="163">
        <f t="shared" si="57"/>
        <v>0</v>
      </c>
      <c r="K728" s="155">
        <f t="shared" si="58"/>
        <v>0</v>
      </c>
      <c r="L728" s="155">
        <f>IF(J728=1,SUM($J$6:J728),0)</f>
        <v>0</v>
      </c>
      <c r="M728" s="155">
        <f>IF(K728=1,SUM($K$6:K728),0)</f>
        <v>0</v>
      </c>
      <c r="N728" s="165">
        <f t="shared" si="59"/>
        <v>0</v>
      </c>
      <c r="O728" s="155">
        <f t="shared" si="60"/>
        <v>0</v>
      </c>
      <c r="P728" s="155">
        <f>IF(O728=1,SUM($O$6:O728),0)</f>
        <v>0</v>
      </c>
    </row>
    <row r="729" spans="1:16" ht="15" customHeight="1">
      <c r="A729" s="15"/>
      <c r="B729" s="174">
        <v>51</v>
      </c>
      <c r="C729" s="109" t="s">
        <v>1510</v>
      </c>
      <c r="D729" s="276" t="s">
        <v>47</v>
      </c>
      <c r="E729" s="277" t="s">
        <v>14</v>
      </c>
      <c r="F729" s="278">
        <v>109700</v>
      </c>
      <c r="G729" s="278">
        <v>130500</v>
      </c>
      <c r="H729" s="171"/>
      <c r="I729" s="88">
        <f t="shared" si="56"/>
        <v>130500</v>
      </c>
      <c r="J729" s="163">
        <f t="shared" si="57"/>
        <v>0</v>
      </c>
      <c r="K729" s="155">
        <f t="shared" si="58"/>
        <v>0</v>
      </c>
      <c r="L729" s="155">
        <f>IF(J729=1,SUM($J$6:J729),0)</f>
        <v>0</v>
      </c>
      <c r="M729" s="155">
        <f>IF(K729=1,SUM($K$6:K729),0)</f>
        <v>0</v>
      </c>
      <c r="N729" s="165">
        <f t="shared" si="59"/>
        <v>0</v>
      </c>
      <c r="O729" s="155">
        <f t="shared" si="60"/>
        <v>0</v>
      </c>
      <c r="P729" s="155">
        <f>IF(O729=1,SUM($O$6:O729),0)</f>
        <v>0</v>
      </c>
    </row>
    <row r="730" spans="1:16" ht="15" customHeight="1">
      <c r="A730" s="15"/>
      <c r="B730" s="194"/>
      <c r="C730" s="109" t="s">
        <v>48</v>
      </c>
      <c r="D730" s="276" t="s">
        <v>48</v>
      </c>
      <c r="E730" s="277"/>
      <c r="F730" s="278"/>
      <c r="G730" s="278"/>
      <c r="H730" s="171"/>
      <c r="I730" s="88">
        <f t="shared" si="56"/>
        <v>0</v>
      </c>
      <c r="J730" s="163">
        <f t="shared" si="57"/>
        <v>0</v>
      </c>
      <c r="K730" s="155">
        <f t="shared" si="58"/>
        <v>0</v>
      </c>
      <c r="L730" s="155">
        <f>IF(J730=1,SUM($J$6:J730),0)</f>
        <v>0</v>
      </c>
      <c r="M730" s="155">
        <f>IF(K730=1,SUM($K$6:K730),0)</f>
        <v>0</v>
      </c>
      <c r="N730" s="165">
        <f t="shared" si="59"/>
        <v>0</v>
      </c>
      <c r="O730" s="155">
        <f t="shared" si="60"/>
        <v>0</v>
      </c>
      <c r="P730" s="155">
        <f>IF(O730=1,SUM($O$6:O730),0)</f>
        <v>0</v>
      </c>
    </row>
    <row r="731" spans="1:16" ht="15" customHeight="1">
      <c r="A731" s="15"/>
      <c r="B731" s="194" t="s">
        <v>1031</v>
      </c>
      <c r="C731" s="109" t="s">
        <v>675</v>
      </c>
      <c r="D731" s="276" t="s">
        <v>48</v>
      </c>
      <c r="E731" s="277"/>
      <c r="F731" s="278"/>
      <c r="G731" s="278"/>
      <c r="H731" s="171"/>
      <c r="I731" s="88">
        <f t="shared" si="56"/>
        <v>0</v>
      </c>
      <c r="J731" s="163">
        <f t="shared" si="57"/>
        <v>0</v>
      </c>
      <c r="K731" s="155">
        <f t="shared" si="58"/>
        <v>0</v>
      </c>
      <c r="L731" s="155">
        <f>IF(J731=1,SUM($J$6:J731),0)</f>
        <v>0</v>
      </c>
      <c r="M731" s="155">
        <f>IF(K731=1,SUM($K$6:K731),0)</f>
        <v>0</v>
      </c>
      <c r="N731" s="165">
        <f t="shared" si="59"/>
        <v>0</v>
      </c>
      <c r="O731" s="155">
        <f t="shared" si="60"/>
        <v>0</v>
      </c>
      <c r="P731" s="155">
        <f>IF(O731=1,SUM($O$6:O731),0)</f>
        <v>0</v>
      </c>
    </row>
    <row r="732" spans="1:16" ht="15" customHeight="1">
      <c r="A732" s="15"/>
      <c r="B732" s="174">
        <v>1</v>
      </c>
      <c r="C732" s="109" t="s">
        <v>676</v>
      </c>
      <c r="D732" s="276" t="s">
        <v>47</v>
      </c>
      <c r="E732" s="277" t="s">
        <v>14</v>
      </c>
      <c r="F732" s="278">
        <v>71900</v>
      </c>
      <c r="G732" s="278">
        <v>85500</v>
      </c>
      <c r="H732" s="171"/>
      <c r="I732" s="88">
        <f t="shared" si="56"/>
        <v>85500</v>
      </c>
      <c r="J732" s="163">
        <f t="shared" si="57"/>
        <v>0</v>
      </c>
      <c r="K732" s="155">
        <f t="shared" si="58"/>
        <v>0</v>
      </c>
      <c r="L732" s="155">
        <f>IF(J732=1,SUM($J$6:J732),0)</f>
        <v>0</v>
      </c>
      <c r="M732" s="155">
        <f>IF(K732=1,SUM($K$6:K732),0)</f>
        <v>0</v>
      </c>
      <c r="N732" s="165">
        <f t="shared" si="59"/>
        <v>0</v>
      </c>
      <c r="O732" s="155">
        <f t="shared" si="60"/>
        <v>0</v>
      </c>
      <c r="P732" s="155">
        <f>IF(O732=1,SUM($O$6:O732),0)</f>
        <v>0</v>
      </c>
    </row>
    <row r="733" spans="1:16" ht="15" customHeight="1">
      <c r="A733" s="15"/>
      <c r="B733" s="174">
        <v>2</v>
      </c>
      <c r="C733" s="109" t="s">
        <v>677</v>
      </c>
      <c r="D733" s="276" t="s">
        <v>47</v>
      </c>
      <c r="E733" s="277" t="s">
        <v>14</v>
      </c>
      <c r="F733" s="278">
        <v>64700</v>
      </c>
      <c r="G733" s="278">
        <v>64700</v>
      </c>
      <c r="H733" s="171"/>
      <c r="I733" s="88">
        <f t="shared" si="56"/>
        <v>64700</v>
      </c>
      <c r="J733" s="163">
        <f t="shared" si="57"/>
        <v>0</v>
      </c>
      <c r="K733" s="155">
        <f t="shared" si="58"/>
        <v>0</v>
      </c>
      <c r="L733" s="155">
        <f>IF(J733=1,SUM($J$6:J733),0)</f>
        <v>0</v>
      </c>
      <c r="M733" s="155">
        <f>IF(K733=1,SUM($K$6:K733),0)</f>
        <v>0</v>
      </c>
      <c r="N733" s="165">
        <f t="shared" si="59"/>
        <v>0</v>
      </c>
      <c r="O733" s="155">
        <f t="shared" si="60"/>
        <v>0</v>
      </c>
      <c r="P733" s="155">
        <f>IF(O733=1,SUM($O$6:O733),0)</f>
        <v>0</v>
      </c>
    </row>
    <row r="734" spans="1:16" ht="15" customHeight="1">
      <c r="A734" s="15"/>
      <c r="B734" s="174">
        <v>3</v>
      </c>
      <c r="C734" s="109" t="s">
        <v>678</v>
      </c>
      <c r="D734" s="276" t="s">
        <v>47</v>
      </c>
      <c r="E734" s="277" t="s">
        <v>14</v>
      </c>
      <c r="F734" s="278">
        <v>88700</v>
      </c>
      <c r="G734" s="278">
        <v>105500</v>
      </c>
      <c r="H734" s="171"/>
      <c r="I734" s="88">
        <f t="shared" si="56"/>
        <v>105500</v>
      </c>
      <c r="J734" s="163">
        <f t="shared" si="57"/>
        <v>0</v>
      </c>
      <c r="K734" s="155">
        <f t="shared" si="58"/>
        <v>0</v>
      </c>
      <c r="L734" s="155">
        <f>IF(J734=1,SUM($J$6:J734),0)</f>
        <v>0</v>
      </c>
      <c r="M734" s="155">
        <f>IF(K734=1,SUM($K$6:K734),0)</f>
        <v>0</v>
      </c>
      <c r="N734" s="165">
        <f t="shared" si="59"/>
        <v>0</v>
      </c>
      <c r="O734" s="155">
        <f t="shared" si="60"/>
        <v>0</v>
      </c>
      <c r="P734" s="155">
        <f>IF(O734=1,SUM($O$6:O734),0)</f>
        <v>0</v>
      </c>
    </row>
    <row r="735" spans="1:16" ht="15" customHeight="1">
      <c r="A735" s="15"/>
      <c r="B735" s="174">
        <v>4</v>
      </c>
      <c r="C735" s="109" t="s">
        <v>679</v>
      </c>
      <c r="D735" s="276" t="s">
        <v>47</v>
      </c>
      <c r="E735" s="277" t="s">
        <v>14</v>
      </c>
      <c r="F735" s="278">
        <v>92500</v>
      </c>
      <c r="G735" s="278">
        <v>110000</v>
      </c>
      <c r="H735" s="171"/>
      <c r="I735" s="88">
        <f t="shared" si="56"/>
        <v>110000</v>
      </c>
      <c r="J735" s="163">
        <f t="shared" si="57"/>
        <v>0</v>
      </c>
      <c r="K735" s="155">
        <f t="shared" si="58"/>
        <v>0</v>
      </c>
      <c r="L735" s="155">
        <f>IF(J735=1,SUM($J$6:J735),0)</f>
        <v>0</v>
      </c>
      <c r="M735" s="155">
        <f>IF(K735=1,SUM($K$6:K735),0)</f>
        <v>0</v>
      </c>
      <c r="N735" s="165">
        <f t="shared" si="59"/>
        <v>0</v>
      </c>
      <c r="O735" s="155">
        <f t="shared" si="60"/>
        <v>0</v>
      </c>
      <c r="P735" s="155">
        <f>IF(O735=1,SUM($O$6:O735),0)</f>
        <v>0</v>
      </c>
    </row>
    <row r="736" spans="1:16" ht="15" customHeight="1">
      <c r="A736" s="15"/>
      <c r="B736" s="174">
        <v>5</v>
      </c>
      <c r="C736" s="109" t="s">
        <v>680</v>
      </c>
      <c r="D736" s="276" t="s">
        <v>47</v>
      </c>
      <c r="E736" s="277" t="s">
        <v>14</v>
      </c>
      <c r="F736" s="278">
        <v>119100</v>
      </c>
      <c r="G736" s="278">
        <v>141700</v>
      </c>
      <c r="H736" s="171"/>
      <c r="I736" s="88">
        <f t="shared" si="56"/>
        <v>141700</v>
      </c>
      <c r="J736" s="163">
        <f t="shared" si="57"/>
        <v>0</v>
      </c>
      <c r="K736" s="155">
        <f t="shared" si="58"/>
        <v>0</v>
      </c>
      <c r="L736" s="155">
        <f>IF(J736=1,SUM($J$6:J736),0)</f>
        <v>0</v>
      </c>
      <c r="M736" s="155">
        <f>IF(K736=1,SUM($K$6:K736),0)</f>
        <v>0</v>
      </c>
      <c r="N736" s="165">
        <f t="shared" si="59"/>
        <v>0</v>
      </c>
      <c r="O736" s="155">
        <f t="shared" si="60"/>
        <v>0</v>
      </c>
      <c r="P736" s="155">
        <f>IF(O736=1,SUM($O$6:O736),0)</f>
        <v>0</v>
      </c>
    </row>
    <row r="737" spans="1:16" ht="15" customHeight="1">
      <c r="A737" s="15"/>
      <c r="B737" s="174">
        <v>6</v>
      </c>
      <c r="C737" s="109" t="s">
        <v>681</v>
      </c>
      <c r="D737" s="276" t="s">
        <v>47</v>
      </c>
      <c r="E737" s="277" t="s">
        <v>14</v>
      </c>
      <c r="F737" s="278">
        <v>202200</v>
      </c>
      <c r="G737" s="278">
        <v>214400</v>
      </c>
      <c r="H737" s="171"/>
      <c r="I737" s="88">
        <f t="shared" si="56"/>
        <v>214400</v>
      </c>
      <c r="J737" s="163">
        <f t="shared" si="57"/>
        <v>0</v>
      </c>
      <c r="K737" s="155">
        <f t="shared" si="58"/>
        <v>0</v>
      </c>
      <c r="L737" s="155">
        <f>IF(J737=1,SUM($J$6:J737),0)</f>
        <v>0</v>
      </c>
      <c r="M737" s="155">
        <f>IF(K737=1,SUM($K$6:K737),0)</f>
        <v>0</v>
      </c>
      <c r="N737" s="165">
        <f t="shared" si="59"/>
        <v>0</v>
      </c>
      <c r="O737" s="155">
        <f t="shared" si="60"/>
        <v>0</v>
      </c>
      <c r="P737" s="155">
        <f>IF(O737=1,SUM($O$6:O737),0)</f>
        <v>0</v>
      </c>
    </row>
    <row r="738" spans="1:16" ht="15" customHeight="1">
      <c r="A738" s="15"/>
      <c r="B738" s="194"/>
      <c r="C738" s="109" t="s">
        <v>48</v>
      </c>
      <c r="D738" s="276" t="s">
        <v>48</v>
      </c>
      <c r="E738" s="277"/>
      <c r="F738" s="278"/>
      <c r="G738" s="278"/>
      <c r="H738" s="171"/>
      <c r="I738" s="88">
        <f t="shared" si="56"/>
        <v>0</v>
      </c>
      <c r="J738" s="163">
        <f t="shared" si="57"/>
        <v>0</v>
      </c>
      <c r="K738" s="155">
        <f t="shared" si="58"/>
        <v>0</v>
      </c>
      <c r="L738" s="155">
        <f>IF(J738=1,SUM($J$6:J738),0)</f>
        <v>0</v>
      </c>
      <c r="M738" s="155">
        <f>IF(K738=1,SUM($K$6:K738),0)</f>
        <v>0</v>
      </c>
      <c r="N738" s="165">
        <f t="shared" si="59"/>
        <v>0</v>
      </c>
      <c r="O738" s="155">
        <f t="shared" si="60"/>
        <v>0</v>
      </c>
      <c r="P738" s="155">
        <f>IF(O738=1,SUM($O$6:O738),0)</f>
        <v>0</v>
      </c>
    </row>
    <row r="739" spans="1:16" ht="15" customHeight="1">
      <c r="A739" s="15"/>
      <c r="B739" s="194" t="s">
        <v>1031</v>
      </c>
      <c r="C739" s="109" t="s">
        <v>682</v>
      </c>
      <c r="D739" s="276" t="s">
        <v>48</v>
      </c>
      <c r="E739" s="277"/>
      <c r="F739" s="278"/>
      <c r="G739" s="278"/>
      <c r="H739" s="171"/>
      <c r="I739" s="88">
        <f t="shared" si="56"/>
        <v>0</v>
      </c>
      <c r="J739" s="163">
        <f t="shared" si="57"/>
        <v>0</v>
      </c>
      <c r="K739" s="155">
        <f t="shared" si="58"/>
        <v>0</v>
      </c>
      <c r="L739" s="155">
        <f>IF(J739=1,SUM($J$6:J739),0)</f>
        <v>0</v>
      </c>
      <c r="M739" s="155">
        <f>IF(K739=1,SUM($K$6:K739),0)</f>
        <v>0</v>
      </c>
      <c r="N739" s="165">
        <f t="shared" si="59"/>
        <v>0</v>
      </c>
      <c r="O739" s="155">
        <f t="shared" si="60"/>
        <v>0</v>
      </c>
      <c r="P739" s="155">
        <f>IF(O739=1,SUM($O$6:O739),0)</f>
        <v>0</v>
      </c>
    </row>
    <row r="740" spans="1:16" ht="15" customHeight="1">
      <c r="A740" s="15"/>
      <c r="B740" s="174">
        <v>1</v>
      </c>
      <c r="C740" s="109" t="s">
        <v>683</v>
      </c>
      <c r="D740" s="276" t="s">
        <v>47</v>
      </c>
      <c r="E740" s="277" t="s">
        <v>14</v>
      </c>
      <c r="F740" s="278">
        <v>83600</v>
      </c>
      <c r="G740" s="278">
        <v>99400</v>
      </c>
      <c r="H740" s="171"/>
      <c r="I740" s="88">
        <f t="shared" si="56"/>
        <v>99400</v>
      </c>
      <c r="J740" s="163">
        <f t="shared" si="57"/>
        <v>0</v>
      </c>
      <c r="K740" s="155">
        <f t="shared" si="58"/>
        <v>0</v>
      </c>
      <c r="L740" s="155">
        <f>IF(J740=1,SUM($J$6:J740),0)</f>
        <v>0</v>
      </c>
      <c r="M740" s="155">
        <f>IF(K740=1,SUM($K$6:K740),0)</f>
        <v>0</v>
      </c>
      <c r="N740" s="165">
        <f t="shared" si="59"/>
        <v>0</v>
      </c>
      <c r="O740" s="155">
        <f t="shared" si="60"/>
        <v>0</v>
      </c>
      <c r="P740" s="155">
        <f>IF(O740=1,SUM($O$6:O740),0)</f>
        <v>0</v>
      </c>
    </row>
    <row r="741" spans="1:16" ht="15" customHeight="1">
      <c r="A741" s="15"/>
      <c r="B741" s="174">
        <v>2</v>
      </c>
      <c r="C741" s="109" t="s">
        <v>684</v>
      </c>
      <c r="D741" s="276" t="s">
        <v>47</v>
      </c>
      <c r="E741" s="277" t="s">
        <v>14</v>
      </c>
      <c r="F741" s="278">
        <v>83300</v>
      </c>
      <c r="G741" s="278">
        <v>99400</v>
      </c>
      <c r="H741" s="171"/>
      <c r="I741" s="88">
        <f t="shared" si="56"/>
        <v>99400</v>
      </c>
      <c r="J741" s="163">
        <f t="shared" si="57"/>
        <v>0</v>
      </c>
      <c r="K741" s="155">
        <f t="shared" si="58"/>
        <v>0</v>
      </c>
      <c r="L741" s="155">
        <f>IF(J741=1,SUM($J$6:J741),0)</f>
        <v>0</v>
      </c>
      <c r="M741" s="155">
        <f>IF(K741=1,SUM($K$6:K741),0)</f>
        <v>0</v>
      </c>
      <c r="N741" s="165">
        <f t="shared" si="59"/>
        <v>0</v>
      </c>
      <c r="O741" s="155">
        <f t="shared" si="60"/>
        <v>0</v>
      </c>
      <c r="P741" s="155">
        <f>IF(O741=1,SUM($O$6:O741),0)</f>
        <v>0</v>
      </c>
    </row>
    <row r="742" spans="1:16" ht="15" customHeight="1">
      <c r="A742" s="15"/>
      <c r="B742" s="174">
        <v>3</v>
      </c>
      <c r="C742" s="109" t="s">
        <v>685</v>
      </c>
      <c r="D742" s="276" t="s">
        <v>47</v>
      </c>
      <c r="E742" s="277" t="s">
        <v>14</v>
      </c>
      <c r="F742" s="278">
        <v>83300</v>
      </c>
      <c r="G742" s="278">
        <v>99100</v>
      </c>
      <c r="H742" s="171"/>
      <c r="I742" s="88">
        <f t="shared" si="56"/>
        <v>99100</v>
      </c>
      <c r="J742" s="163">
        <f t="shared" si="57"/>
        <v>0</v>
      </c>
      <c r="K742" s="155">
        <f t="shared" si="58"/>
        <v>0</v>
      </c>
      <c r="L742" s="155">
        <f>IF(J742=1,SUM($J$6:J742),0)</f>
        <v>0</v>
      </c>
      <c r="M742" s="155">
        <f>IF(K742=1,SUM($K$6:K742),0)</f>
        <v>0</v>
      </c>
      <c r="N742" s="165">
        <f t="shared" si="59"/>
        <v>0</v>
      </c>
      <c r="O742" s="155">
        <f t="shared" si="60"/>
        <v>0</v>
      </c>
      <c r="P742" s="155">
        <f>IF(O742=1,SUM($O$6:O742),0)</f>
        <v>0</v>
      </c>
    </row>
    <row r="743" spans="1:16" ht="15" customHeight="1">
      <c r="A743" s="15"/>
      <c r="B743" s="174">
        <v>4</v>
      </c>
      <c r="C743" s="109" t="s">
        <v>686</v>
      </c>
      <c r="D743" s="276" t="s">
        <v>47</v>
      </c>
      <c r="E743" s="277" t="s">
        <v>14</v>
      </c>
      <c r="F743" s="278">
        <v>88300</v>
      </c>
      <c r="G743" s="278">
        <v>105000</v>
      </c>
      <c r="H743" s="171"/>
      <c r="I743" s="88">
        <f t="shared" si="56"/>
        <v>105000</v>
      </c>
      <c r="J743" s="163">
        <f t="shared" si="57"/>
        <v>0</v>
      </c>
      <c r="K743" s="155">
        <f t="shared" si="58"/>
        <v>0</v>
      </c>
      <c r="L743" s="155">
        <f>IF(J743=1,SUM($J$6:J743),0)</f>
        <v>0</v>
      </c>
      <c r="M743" s="155">
        <f>IF(K743=1,SUM($K$6:K743),0)</f>
        <v>0</v>
      </c>
      <c r="N743" s="165">
        <f t="shared" si="59"/>
        <v>0</v>
      </c>
      <c r="O743" s="155">
        <f t="shared" si="60"/>
        <v>0</v>
      </c>
      <c r="P743" s="155">
        <f>IF(O743=1,SUM($O$6:O743),0)</f>
        <v>0</v>
      </c>
    </row>
    <row r="744" spans="1:16" ht="15" customHeight="1">
      <c r="A744" s="15"/>
      <c r="B744" s="174">
        <v>5</v>
      </c>
      <c r="C744" s="109" t="s">
        <v>687</v>
      </c>
      <c r="D744" s="276" t="s">
        <v>47</v>
      </c>
      <c r="E744" s="277" t="s">
        <v>14</v>
      </c>
      <c r="F744" s="278">
        <v>93300</v>
      </c>
      <c r="G744" s="278">
        <v>111000</v>
      </c>
      <c r="H744" s="171"/>
      <c r="I744" s="88">
        <f t="shared" si="56"/>
        <v>111000</v>
      </c>
      <c r="J744" s="163">
        <f t="shared" si="57"/>
        <v>0</v>
      </c>
      <c r="K744" s="155">
        <f t="shared" si="58"/>
        <v>0</v>
      </c>
      <c r="L744" s="155">
        <f>IF(J744=1,SUM($J$6:J744),0)</f>
        <v>0</v>
      </c>
      <c r="M744" s="155">
        <f>IF(K744=1,SUM($K$6:K744),0)</f>
        <v>0</v>
      </c>
      <c r="N744" s="165">
        <f t="shared" si="59"/>
        <v>0</v>
      </c>
      <c r="O744" s="155">
        <f t="shared" si="60"/>
        <v>0</v>
      </c>
      <c r="P744" s="155">
        <f>IF(O744=1,SUM($O$6:O744),0)</f>
        <v>0</v>
      </c>
    </row>
    <row r="745" spans="1:16" ht="15" customHeight="1">
      <c r="A745" s="15"/>
      <c r="B745" s="174">
        <v>6</v>
      </c>
      <c r="C745" s="109" t="s">
        <v>688</v>
      </c>
      <c r="D745" s="276" t="s">
        <v>47</v>
      </c>
      <c r="E745" s="277" t="s">
        <v>14</v>
      </c>
      <c r="F745" s="278">
        <v>81300</v>
      </c>
      <c r="G745" s="278">
        <v>81300</v>
      </c>
      <c r="H745" s="171"/>
      <c r="I745" s="88">
        <f t="shared" si="56"/>
        <v>81300</v>
      </c>
      <c r="J745" s="163">
        <f t="shared" si="57"/>
        <v>0</v>
      </c>
      <c r="K745" s="155">
        <f t="shared" si="58"/>
        <v>0</v>
      </c>
      <c r="L745" s="155">
        <f>IF(J745=1,SUM($J$6:J745),0)</f>
        <v>0</v>
      </c>
      <c r="M745" s="155">
        <f>IF(K745=1,SUM($K$6:K745),0)</f>
        <v>0</v>
      </c>
      <c r="N745" s="165">
        <f t="shared" si="59"/>
        <v>0</v>
      </c>
      <c r="O745" s="155">
        <f t="shared" si="60"/>
        <v>0</v>
      </c>
      <c r="P745" s="155">
        <f>IF(O745=1,SUM($O$6:O745),0)</f>
        <v>0</v>
      </c>
    </row>
    <row r="746" spans="1:16" ht="15" customHeight="1">
      <c r="A746" s="15"/>
      <c r="B746" s="174">
        <v>7</v>
      </c>
      <c r="C746" s="109" t="s">
        <v>689</v>
      </c>
      <c r="D746" s="276" t="s">
        <v>47</v>
      </c>
      <c r="E746" s="277" t="s">
        <v>14</v>
      </c>
      <c r="F746" s="278">
        <v>84900</v>
      </c>
      <c r="G746" s="278">
        <v>84900</v>
      </c>
      <c r="H746" s="171"/>
      <c r="I746" s="88">
        <f t="shared" ref="I746:I823" si="61">IF($I$5=$G$4,G746,(IF($I$5=$F$4,F746,0)))</f>
        <v>84900</v>
      </c>
      <c r="J746" s="163">
        <f t="shared" si="57"/>
        <v>0</v>
      </c>
      <c r="K746" s="155">
        <f t="shared" si="58"/>
        <v>0</v>
      </c>
      <c r="L746" s="155">
        <f>IF(J746=1,SUM($J$6:J746),0)</f>
        <v>0</v>
      </c>
      <c r="M746" s="155">
        <f>IF(K746=1,SUM($K$6:K746),0)</f>
        <v>0</v>
      </c>
      <c r="N746" s="165">
        <f t="shared" si="59"/>
        <v>0</v>
      </c>
      <c r="O746" s="155">
        <f t="shared" si="60"/>
        <v>0</v>
      </c>
      <c r="P746" s="155">
        <f>IF(O746=1,SUM($O$6:O746),0)</f>
        <v>0</v>
      </c>
    </row>
    <row r="747" spans="1:16" ht="15" customHeight="1">
      <c r="A747" s="15"/>
      <c r="B747" s="174">
        <v>8</v>
      </c>
      <c r="C747" s="109" t="s">
        <v>690</v>
      </c>
      <c r="D747" s="276" t="s">
        <v>47</v>
      </c>
      <c r="E747" s="277" t="s">
        <v>14</v>
      </c>
      <c r="F747" s="278">
        <v>94400</v>
      </c>
      <c r="G747" s="278">
        <v>94400</v>
      </c>
      <c r="H747" s="171"/>
      <c r="I747" s="88">
        <f t="shared" si="61"/>
        <v>94400</v>
      </c>
      <c r="J747" s="163">
        <f t="shared" si="57"/>
        <v>0</v>
      </c>
      <c r="K747" s="155">
        <f t="shared" si="58"/>
        <v>0</v>
      </c>
      <c r="L747" s="155">
        <f>IF(J747=1,SUM($J$6:J747),0)</f>
        <v>0</v>
      </c>
      <c r="M747" s="155">
        <f>IF(K747=1,SUM($K$6:K747),0)</f>
        <v>0</v>
      </c>
      <c r="N747" s="165">
        <f t="shared" si="59"/>
        <v>0</v>
      </c>
      <c r="O747" s="155">
        <f t="shared" si="60"/>
        <v>0</v>
      </c>
      <c r="P747" s="155">
        <f>IF(O747=1,SUM($O$6:O747),0)</f>
        <v>0</v>
      </c>
    </row>
    <row r="748" spans="1:16" ht="15" customHeight="1">
      <c r="A748" s="15"/>
      <c r="B748" s="174">
        <v>9</v>
      </c>
      <c r="C748" s="109" t="s">
        <v>691</v>
      </c>
      <c r="D748" s="276" t="s">
        <v>47</v>
      </c>
      <c r="E748" s="277" t="s">
        <v>14</v>
      </c>
      <c r="F748" s="278">
        <v>89400</v>
      </c>
      <c r="G748" s="278">
        <v>106300</v>
      </c>
      <c r="H748" s="171"/>
      <c r="I748" s="88">
        <f t="shared" si="61"/>
        <v>106300</v>
      </c>
      <c r="J748" s="163">
        <f t="shared" si="57"/>
        <v>0</v>
      </c>
      <c r="K748" s="155">
        <f t="shared" si="58"/>
        <v>0</v>
      </c>
      <c r="L748" s="155">
        <f>IF(J748=1,SUM($J$6:J748),0)</f>
        <v>0</v>
      </c>
      <c r="M748" s="155">
        <f>IF(K748=1,SUM($K$6:K748),0)</f>
        <v>0</v>
      </c>
      <c r="N748" s="165">
        <f t="shared" si="59"/>
        <v>0</v>
      </c>
      <c r="O748" s="155">
        <f t="shared" si="60"/>
        <v>0</v>
      </c>
      <c r="P748" s="155">
        <f>IF(O748=1,SUM($O$6:O748),0)</f>
        <v>0</v>
      </c>
    </row>
    <row r="749" spans="1:16" ht="15" customHeight="1">
      <c r="A749" s="15"/>
      <c r="B749" s="174">
        <v>10</v>
      </c>
      <c r="C749" s="109" t="s">
        <v>692</v>
      </c>
      <c r="D749" s="276" t="s">
        <v>47</v>
      </c>
      <c r="E749" s="277" t="s">
        <v>14</v>
      </c>
      <c r="F749" s="278">
        <v>87600</v>
      </c>
      <c r="G749" s="278">
        <v>104200</v>
      </c>
      <c r="H749" s="171"/>
      <c r="I749" s="88">
        <f t="shared" si="61"/>
        <v>104200</v>
      </c>
      <c r="J749" s="163">
        <f t="shared" si="57"/>
        <v>0</v>
      </c>
      <c r="K749" s="155">
        <f t="shared" si="58"/>
        <v>0</v>
      </c>
      <c r="L749" s="155">
        <f>IF(J749=1,SUM($J$6:J749),0)</f>
        <v>0</v>
      </c>
      <c r="M749" s="155">
        <f>IF(K749=1,SUM($K$6:K749),0)</f>
        <v>0</v>
      </c>
      <c r="N749" s="165">
        <f t="shared" si="59"/>
        <v>0</v>
      </c>
      <c r="O749" s="155">
        <f t="shared" si="60"/>
        <v>0</v>
      </c>
      <c r="P749" s="155">
        <f>IF(O749=1,SUM($O$6:O749),0)</f>
        <v>0</v>
      </c>
    </row>
    <row r="750" spans="1:16" ht="15" customHeight="1">
      <c r="A750" s="15"/>
      <c r="B750" s="174">
        <v>11</v>
      </c>
      <c r="C750" s="281" t="s">
        <v>1511</v>
      </c>
      <c r="D750" s="276" t="s">
        <v>47</v>
      </c>
      <c r="E750" s="277" t="s">
        <v>14</v>
      </c>
      <c r="F750" s="278">
        <v>87600</v>
      </c>
      <c r="G750" s="278">
        <v>104200</v>
      </c>
      <c r="H750" s="171"/>
      <c r="I750" s="88">
        <f t="shared" si="61"/>
        <v>104200</v>
      </c>
      <c r="J750" s="163">
        <f t="shared" si="57"/>
        <v>0</v>
      </c>
      <c r="K750" s="155">
        <f t="shared" si="58"/>
        <v>0</v>
      </c>
      <c r="L750" s="155">
        <f>IF(J750=1,SUM($J$6:J750),0)</f>
        <v>0</v>
      </c>
      <c r="M750" s="155">
        <f>IF(K750=1,SUM($K$6:K750),0)</f>
        <v>0</v>
      </c>
      <c r="N750" s="165">
        <f t="shared" si="59"/>
        <v>0</v>
      </c>
      <c r="O750" s="155">
        <f t="shared" si="60"/>
        <v>0</v>
      </c>
      <c r="P750" s="155">
        <f>IF(O750=1,SUM($O$6:O750),0)</f>
        <v>0</v>
      </c>
    </row>
    <row r="751" spans="1:16" ht="15" customHeight="1">
      <c r="A751" s="15"/>
      <c r="B751" s="174">
        <v>12</v>
      </c>
      <c r="C751" s="109" t="s">
        <v>693</v>
      </c>
      <c r="D751" s="276" t="s">
        <v>47</v>
      </c>
      <c r="E751" s="277" t="s">
        <v>14</v>
      </c>
      <c r="F751" s="278">
        <v>111100</v>
      </c>
      <c r="G751" s="278">
        <v>132200</v>
      </c>
      <c r="H751" s="171"/>
      <c r="I751" s="88">
        <f t="shared" si="61"/>
        <v>132200</v>
      </c>
      <c r="J751" s="163">
        <f t="shared" si="57"/>
        <v>0</v>
      </c>
      <c r="K751" s="155">
        <f t="shared" si="58"/>
        <v>0</v>
      </c>
      <c r="L751" s="155">
        <f>IF(J751=1,SUM($J$6:J751),0)</f>
        <v>0</v>
      </c>
      <c r="M751" s="155">
        <f>IF(K751=1,SUM($K$6:K751),0)</f>
        <v>0</v>
      </c>
      <c r="N751" s="165">
        <f t="shared" si="59"/>
        <v>0</v>
      </c>
      <c r="O751" s="155">
        <f t="shared" si="60"/>
        <v>0</v>
      </c>
      <c r="P751" s="155">
        <f>IF(O751=1,SUM($O$6:O751),0)</f>
        <v>0</v>
      </c>
    </row>
    <row r="752" spans="1:16" ht="15" customHeight="1">
      <c r="A752" s="15"/>
      <c r="B752" s="174">
        <v>13</v>
      </c>
      <c r="C752" s="109" t="s">
        <v>694</v>
      </c>
      <c r="D752" s="276" t="s">
        <v>47</v>
      </c>
      <c r="E752" s="277" t="s">
        <v>14</v>
      </c>
      <c r="F752" s="278">
        <v>102000</v>
      </c>
      <c r="G752" s="278">
        <v>121300</v>
      </c>
      <c r="H752" s="171"/>
      <c r="I752" s="88">
        <f t="shared" si="61"/>
        <v>121300</v>
      </c>
      <c r="J752" s="163">
        <f t="shared" si="57"/>
        <v>0</v>
      </c>
      <c r="K752" s="155">
        <f t="shared" si="58"/>
        <v>0</v>
      </c>
      <c r="L752" s="155">
        <f>IF(J752=1,SUM($J$6:J752),0)</f>
        <v>0</v>
      </c>
      <c r="M752" s="155">
        <f>IF(K752=1,SUM($K$6:K752),0)</f>
        <v>0</v>
      </c>
      <c r="N752" s="165">
        <f t="shared" si="59"/>
        <v>0</v>
      </c>
      <c r="O752" s="155">
        <f t="shared" si="60"/>
        <v>0</v>
      </c>
      <c r="P752" s="155">
        <f>IF(O752=1,SUM($O$6:O752),0)</f>
        <v>0</v>
      </c>
    </row>
    <row r="753" spans="1:16" ht="15" customHeight="1">
      <c r="A753" s="15"/>
      <c r="B753" s="174">
        <v>14</v>
      </c>
      <c r="C753" s="109" t="s">
        <v>695</v>
      </c>
      <c r="D753" s="276" t="s">
        <v>47</v>
      </c>
      <c r="E753" s="277" t="s">
        <v>14</v>
      </c>
      <c r="F753" s="278">
        <v>82500</v>
      </c>
      <c r="G753" s="278">
        <v>82500</v>
      </c>
      <c r="H753" s="171"/>
      <c r="I753" s="88">
        <f t="shared" si="61"/>
        <v>82500</v>
      </c>
      <c r="J753" s="163">
        <f t="shared" si="57"/>
        <v>0</v>
      </c>
      <c r="K753" s="155">
        <f t="shared" si="58"/>
        <v>0</v>
      </c>
      <c r="L753" s="155">
        <f>IF(J753=1,SUM($J$6:J753),0)</f>
        <v>0</v>
      </c>
      <c r="M753" s="155">
        <f>IF(K753=1,SUM($K$6:K753),0)</f>
        <v>0</v>
      </c>
      <c r="N753" s="165">
        <f t="shared" si="59"/>
        <v>0</v>
      </c>
      <c r="O753" s="155">
        <f t="shared" si="60"/>
        <v>0</v>
      </c>
      <c r="P753" s="155">
        <f>IF(O753=1,SUM($O$6:O753),0)</f>
        <v>0</v>
      </c>
    </row>
    <row r="754" spans="1:16" ht="15" customHeight="1">
      <c r="A754" s="15"/>
      <c r="B754" s="174">
        <v>15</v>
      </c>
      <c r="C754" s="109" t="s">
        <v>696</v>
      </c>
      <c r="D754" s="276" t="s">
        <v>47</v>
      </c>
      <c r="E754" s="277" t="s">
        <v>14</v>
      </c>
      <c r="F754" s="278">
        <v>106900</v>
      </c>
      <c r="G754" s="278">
        <v>106900</v>
      </c>
      <c r="H754" s="175"/>
      <c r="I754" s="88">
        <f t="shared" si="61"/>
        <v>106900</v>
      </c>
      <c r="J754" s="163">
        <f t="shared" si="57"/>
        <v>0</v>
      </c>
      <c r="K754" s="155">
        <f t="shared" si="58"/>
        <v>0</v>
      </c>
      <c r="L754" s="155">
        <f>IF(J754=1,SUM($J$6:J754),0)</f>
        <v>0</v>
      </c>
      <c r="M754" s="155">
        <f>IF(K754=1,SUM($K$6:K754),0)</f>
        <v>0</v>
      </c>
      <c r="N754" s="165">
        <f t="shared" si="59"/>
        <v>0</v>
      </c>
      <c r="O754" s="155">
        <f t="shared" si="60"/>
        <v>0</v>
      </c>
      <c r="P754" s="155">
        <f>IF(O754=1,SUM($O$6:O754),0)</f>
        <v>0</v>
      </c>
    </row>
    <row r="755" spans="1:16" ht="15" customHeight="1">
      <c r="A755" s="15"/>
      <c r="B755" s="174">
        <v>16</v>
      </c>
      <c r="C755" s="109" t="s">
        <v>697</v>
      </c>
      <c r="D755" s="276" t="s">
        <v>47</v>
      </c>
      <c r="E755" s="277" t="s">
        <v>14</v>
      </c>
      <c r="F755" s="278">
        <v>109200</v>
      </c>
      <c r="G755" s="278">
        <v>109200</v>
      </c>
      <c r="H755" s="175"/>
      <c r="I755" s="88">
        <f t="shared" si="61"/>
        <v>109200</v>
      </c>
      <c r="J755" s="163">
        <f t="shared" si="57"/>
        <v>0</v>
      </c>
      <c r="K755" s="155">
        <f t="shared" si="58"/>
        <v>0</v>
      </c>
      <c r="L755" s="155">
        <f>IF(J755=1,SUM($J$6:J755),0)</f>
        <v>0</v>
      </c>
      <c r="M755" s="155">
        <f>IF(K755=1,SUM($K$6:K755),0)</f>
        <v>0</v>
      </c>
      <c r="N755" s="165">
        <f t="shared" si="59"/>
        <v>0</v>
      </c>
      <c r="O755" s="155">
        <f t="shared" si="60"/>
        <v>0</v>
      </c>
      <c r="P755" s="155">
        <f>IF(O755=1,SUM($O$6:O755),0)</f>
        <v>0</v>
      </c>
    </row>
    <row r="756" spans="1:16" ht="15" customHeight="1">
      <c r="A756" s="15"/>
      <c r="B756" s="174">
        <v>17</v>
      </c>
      <c r="C756" s="109" t="s">
        <v>698</v>
      </c>
      <c r="D756" s="276" t="s">
        <v>47</v>
      </c>
      <c r="E756" s="277" t="s">
        <v>14</v>
      </c>
      <c r="F756" s="278">
        <v>96900</v>
      </c>
      <c r="G756" s="278">
        <v>96900</v>
      </c>
      <c r="H756" s="175"/>
      <c r="I756" s="88">
        <f t="shared" si="61"/>
        <v>96900</v>
      </c>
      <c r="J756" s="163">
        <f t="shared" si="57"/>
        <v>0</v>
      </c>
      <c r="K756" s="155">
        <f t="shared" si="58"/>
        <v>0</v>
      </c>
      <c r="L756" s="155">
        <f>IF(J756=1,SUM($J$6:J756),0)</f>
        <v>0</v>
      </c>
      <c r="M756" s="155">
        <f>IF(K756=1,SUM($K$6:K756),0)</f>
        <v>0</v>
      </c>
      <c r="N756" s="165">
        <f t="shared" si="59"/>
        <v>0</v>
      </c>
      <c r="O756" s="155">
        <f t="shared" si="60"/>
        <v>0</v>
      </c>
      <c r="P756" s="155">
        <f>IF(O756=1,SUM($O$6:O756),0)</f>
        <v>0</v>
      </c>
    </row>
    <row r="757" spans="1:16" ht="15" customHeight="1">
      <c r="A757" s="15"/>
      <c r="B757" s="174">
        <v>18</v>
      </c>
      <c r="C757" s="109" t="s">
        <v>699</v>
      </c>
      <c r="D757" s="276" t="s">
        <v>47</v>
      </c>
      <c r="E757" s="277" t="s">
        <v>14</v>
      </c>
      <c r="F757" s="278">
        <v>107700</v>
      </c>
      <c r="G757" s="278">
        <v>128100</v>
      </c>
      <c r="H757" s="175"/>
      <c r="I757" s="88">
        <f t="shared" si="61"/>
        <v>128100</v>
      </c>
      <c r="J757" s="163">
        <f t="shared" si="57"/>
        <v>0</v>
      </c>
      <c r="K757" s="155">
        <f t="shared" si="58"/>
        <v>0</v>
      </c>
      <c r="L757" s="155">
        <f>IF(J757=1,SUM($J$6:J757),0)</f>
        <v>0</v>
      </c>
      <c r="M757" s="155">
        <f>IF(K757=1,SUM($K$6:K757),0)</f>
        <v>0</v>
      </c>
      <c r="N757" s="165">
        <f t="shared" si="59"/>
        <v>0</v>
      </c>
      <c r="O757" s="155">
        <f t="shared" si="60"/>
        <v>0</v>
      </c>
      <c r="P757" s="155">
        <f>IF(O757=1,SUM($O$6:O757),0)</f>
        <v>0</v>
      </c>
    </row>
    <row r="758" spans="1:16" ht="15" customHeight="1">
      <c r="A758" s="15"/>
      <c r="B758" s="174">
        <v>19</v>
      </c>
      <c r="C758" s="109" t="s">
        <v>700</v>
      </c>
      <c r="D758" s="276" t="s">
        <v>47</v>
      </c>
      <c r="E758" s="277" t="s">
        <v>14</v>
      </c>
      <c r="F758" s="278">
        <v>104400</v>
      </c>
      <c r="G758" s="278">
        <v>104400</v>
      </c>
      <c r="H758" s="175"/>
      <c r="I758" s="88">
        <f t="shared" si="61"/>
        <v>104400</v>
      </c>
      <c r="J758" s="163">
        <f t="shared" si="57"/>
        <v>0</v>
      </c>
      <c r="K758" s="155">
        <f t="shared" si="58"/>
        <v>0</v>
      </c>
      <c r="L758" s="155">
        <f>IF(J758=1,SUM($J$6:J758),0)</f>
        <v>0</v>
      </c>
      <c r="M758" s="155">
        <f>IF(K758=1,SUM($K$6:K758),0)</f>
        <v>0</v>
      </c>
      <c r="N758" s="165">
        <f t="shared" si="59"/>
        <v>0</v>
      </c>
      <c r="O758" s="155">
        <f t="shared" si="60"/>
        <v>0</v>
      </c>
      <c r="P758" s="155">
        <f>IF(O758=1,SUM($O$6:O758),0)</f>
        <v>0</v>
      </c>
    </row>
    <row r="759" spans="1:16" ht="15" customHeight="1">
      <c r="A759" s="15"/>
      <c r="B759" s="174">
        <v>20</v>
      </c>
      <c r="C759" s="109" t="s">
        <v>701</v>
      </c>
      <c r="D759" s="276" t="s">
        <v>47</v>
      </c>
      <c r="E759" s="277" t="s">
        <v>14</v>
      </c>
      <c r="F759" s="278">
        <v>194600</v>
      </c>
      <c r="G759" s="278">
        <v>214400</v>
      </c>
      <c r="H759" s="175"/>
      <c r="I759" s="88">
        <f t="shared" si="61"/>
        <v>214400</v>
      </c>
      <c r="J759" s="163">
        <f t="shared" si="57"/>
        <v>0</v>
      </c>
      <c r="K759" s="155">
        <f t="shared" si="58"/>
        <v>0</v>
      </c>
      <c r="L759" s="155">
        <f>IF(J759=1,SUM($J$6:J759),0)</f>
        <v>0</v>
      </c>
      <c r="M759" s="155">
        <f>IF(K759=1,SUM($K$6:K759),0)</f>
        <v>0</v>
      </c>
      <c r="N759" s="165">
        <f t="shared" si="59"/>
        <v>0</v>
      </c>
      <c r="O759" s="155">
        <f t="shared" si="60"/>
        <v>0</v>
      </c>
      <c r="P759" s="155">
        <f>IF(O759=1,SUM($O$6:O759),0)</f>
        <v>0</v>
      </c>
    </row>
    <row r="760" spans="1:16" ht="15" customHeight="1">
      <c r="A760" s="15"/>
      <c r="B760" s="174">
        <v>21</v>
      </c>
      <c r="C760" s="109" t="s">
        <v>702</v>
      </c>
      <c r="D760" s="276" t="s">
        <v>47</v>
      </c>
      <c r="E760" s="277" t="s">
        <v>14</v>
      </c>
      <c r="F760" s="278">
        <v>106600</v>
      </c>
      <c r="G760" s="278">
        <v>122500</v>
      </c>
      <c r="H760" s="175"/>
      <c r="I760" s="88">
        <f t="shared" si="61"/>
        <v>122500</v>
      </c>
      <c r="J760" s="163">
        <f t="shared" si="57"/>
        <v>0</v>
      </c>
      <c r="K760" s="155">
        <f t="shared" si="58"/>
        <v>0</v>
      </c>
      <c r="L760" s="155">
        <f>IF(J760=1,SUM($J$6:J760),0)</f>
        <v>0</v>
      </c>
      <c r="M760" s="155">
        <f>IF(K760=1,SUM($K$6:K760),0)</f>
        <v>0</v>
      </c>
      <c r="N760" s="165">
        <f t="shared" si="59"/>
        <v>0</v>
      </c>
      <c r="O760" s="155">
        <f t="shared" si="60"/>
        <v>0</v>
      </c>
      <c r="P760" s="155">
        <f>IF(O760=1,SUM($O$6:O760),0)</f>
        <v>0</v>
      </c>
    </row>
    <row r="761" spans="1:16" ht="15" customHeight="1">
      <c r="A761" s="15"/>
      <c r="B761" s="174">
        <v>22</v>
      </c>
      <c r="C761" s="109" t="s">
        <v>703</v>
      </c>
      <c r="D761" s="276" t="s">
        <v>47</v>
      </c>
      <c r="E761" s="277" t="s">
        <v>14</v>
      </c>
      <c r="F761" s="278">
        <v>113200</v>
      </c>
      <c r="G761" s="278">
        <v>134700</v>
      </c>
      <c r="H761" s="175"/>
      <c r="I761" s="88">
        <f t="shared" si="61"/>
        <v>134700</v>
      </c>
      <c r="J761" s="163">
        <f t="shared" si="57"/>
        <v>0</v>
      </c>
      <c r="K761" s="155">
        <f t="shared" si="58"/>
        <v>0</v>
      </c>
      <c r="L761" s="155">
        <f>IF(J761=1,SUM($J$6:J761),0)</f>
        <v>0</v>
      </c>
      <c r="M761" s="155">
        <f>IF(K761=1,SUM($K$6:K761),0)</f>
        <v>0</v>
      </c>
      <c r="N761" s="165">
        <f t="shared" si="59"/>
        <v>0</v>
      </c>
      <c r="O761" s="155">
        <f t="shared" si="60"/>
        <v>0</v>
      </c>
      <c r="P761" s="155">
        <f>IF(O761=1,SUM($O$6:O761),0)</f>
        <v>0</v>
      </c>
    </row>
    <row r="762" spans="1:16" ht="15" customHeight="1">
      <c r="A762" s="15"/>
      <c r="B762" s="174">
        <v>23</v>
      </c>
      <c r="C762" s="109" t="s">
        <v>704</v>
      </c>
      <c r="D762" s="276" t="s">
        <v>47</v>
      </c>
      <c r="E762" s="277" t="s">
        <v>14</v>
      </c>
      <c r="F762" s="278">
        <v>133200</v>
      </c>
      <c r="G762" s="278">
        <v>158500</v>
      </c>
      <c r="H762" s="175"/>
      <c r="I762" s="88">
        <f t="shared" si="61"/>
        <v>158500</v>
      </c>
      <c r="J762" s="163">
        <f t="shared" si="57"/>
        <v>0</v>
      </c>
      <c r="K762" s="155">
        <f t="shared" si="58"/>
        <v>0</v>
      </c>
      <c r="L762" s="155">
        <f>IF(J762=1,SUM($J$6:J762),0)</f>
        <v>0</v>
      </c>
      <c r="M762" s="155">
        <f>IF(K762=1,SUM($K$6:K762),0)</f>
        <v>0</v>
      </c>
      <c r="N762" s="165">
        <f t="shared" si="59"/>
        <v>0</v>
      </c>
      <c r="O762" s="155">
        <f t="shared" si="60"/>
        <v>0</v>
      </c>
      <c r="P762" s="155">
        <f>IF(O762=1,SUM($O$6:O762),0)</f>
        <v>0</v>
      </c>
    </row>
    <row r="763" spans="1:16" ht="15" customHeight="1">
      <c r="A763" s="15"/>
      <c r="B763" s="174">
        <v>24</v>
      </c>
      <c r="C763" s="109" t="s">
        <v>705</v>
      </c>
      <c r="D763" s="276" t="s">
        <v>47</v>
      </c>
      <c r="E763" s="277" t="s">
        <v>14</v>
      </c>
      <c r="F763" s="278">
        <v>113200</v>
      </c>
      <c r="G763" s="278">
        <v>134700</v>
      </c>
      <c r="H763" s="171"/>
      <c r="I763" s="88">
        <f>IF($I$5=$G$4,G763,(IF($I$5=$F$4,F763,0)))</f>
        <v>134700</v>
      </c>
      <c r="J763" s="163">
        <f t="shared" si="57"/>
        <v>0</v>
      </c>
      <c r="K763" s="155">
        <f t="shared" si="58"/>
        <v>0</v>
      </c>
      <c r="L763" s="155">
        <f>IF(J763=1,SUM($J$6:J763),0)</f>
        <v>0</v>
      </c>
      <c r="M763" s="155">
        <f>IF(K763=1,SUM($K$6:K763),0)</f>
        <v>0</v>
      </c>
      <c r="N763" s="165">
        <f t="shared" si="59"/>
        <v>0</v>
      </c>
      <c r="O763" s="155">
        <f t="shared" si="60"/>
        <v>0</v>
      </c>
      <c r="P763" s="155">
        <f>IF(O763=1,SUM($O$6:O763),0)</f>
        <v>0</v>
      </c>
    </row>
    <row r="764" spans="1:16" ht="15" customHeight="1">
      <c r="A764" s="15"/>
      <c r="B764" s="174">
        <v>25</v>
      </c>
      <c r="C764" s="109" t="s">
        <v>706</v>
      </c>
      <c r="D764" s="276" t="s">
        <v>47</v>
      </c>
      <c r="E764" s="277" t="s">
        <v>14</v>
      </c>
      <c r="F764" s="278">
        <v>103500</v>
      </c>
      <c r="G764" s="278">
        <v>103500</v>
      </c>
      <c r="H764" s="171"/>
      <c r="I764" s="88">
        <f t="shared" si="61"/>
        <v>103500</v>
      </c>
      <c r="J764" s="163">
        <f t="shared" si="57"/>
        <v>0</v>
      </c>
      <c r="K764" s="155">
        <f t="shared" si="58"/>
        <v>0</v>
      </c>
      <c r="L764" s="155">
        <f>IF(J764=1,SUM($J$6:J764),0)</f>
        <v>0</v>
      </c>
      <c r="M764" s="155">
        <f>IF(K764=1,SUM($K$6:K764),0)</f>
        <v>0</v>
      </c>
      <c r="N764" s="165">
        <f t="shared" si="59"/>
        <v>0</v>
      </c>
      <c r="O764" s="155">
        <f t="shared" si="60"/>
        <v>0</v>
      </c>
      <c r="P764" s="155">
        <f>IF(O764=1,SUM($O$6:O764),0)</f>
        <v>0</v>
      </c>
    </row>
    <row r="765" spans="1:16" ht="15" customHeight="1">
      <c r="A765" s="15"/>
      <c r="B765" s="174">
        <v>26</v>
      </c>
      <c r="C765" s="109" t="s">
        <v>707</v>
      </c>
      <c r="D765" s="276" t="s">
        <v>47</v>
      </c>
      <c r="E765" s="277" t="s">
        <v>14</v>
      </c>
      <c r="F765" s="278">
        <v>108700</v>
      </c>
      <c r="G765" s="278">
        <v>108700</v>
      </c>
      <c r="H765" s="171"/>
      <c r="I765" s="88">
        <f t="shared" si="61"/>
        <v>108700</v>
      </c>
      <c r="J765" s="163">
        <f t="shared" si="57"/>
        <v>0</v>
      </c>
      <c r="K765" s="155">
        <f t="shared" si="58"/>
        <v>0</v>
      </c>
      <c r="L765" s="155">
        <f>IF(J765=1,SUM($J$6:J765),0)</f>
        <v>0</v>
      </c>
      <c r="M765" s="155">
        <f>IF(K765=1,SUM($K$6:K765),0)</f>
        <v>0</v>
      </c>
      <c r="N765" s="165">
        <f t="shared" si="59"/>
        <v>0</v>
      </c>
      <c r="O765" s="155">
        <f t="shared" si="60"/>
        <v>0</v>
      </c>
      <c r="P765" s="155">
        <f>IF(O765=1,SUM($O$6:O765),0)</f>
        <v>0</v>
      </c>
    </row>
    <row r="766" spans="1:16" ht="15" customHeight="1">
      <c r="A766" s="15"/>
      <c r="B766" s="174">
        <v>27</v>
      </c>
      <c r="C766" s="281" t="s">
        <v>1512</v>
      </c>
      <c r="D766" s="276" t="s">
        <v>47</v>
      </c>
      <c r="E766" s="277" t="s">
        <v>14</v>
      </c>
      <c r="F766" s="278">
        <v>111100</v>
      </c>
      <c r="G766" s="278">
        <v>111100</v>
      </c>
      <c r="H766" s="171"/>
      <c r="I766" s="88">
        <f t="shared" si="61"/>
        <v>111100</v>
      </c>
      <c r="J766" s="163">
        <f t="shared" si="57"/>
        <v>0</v>
      </c>
      <c r="K766" s="155">
        <f t="shared" si="58"/>
        <v>0</v>
      </c>
      <c r="L766" s="155">
        <f>IF(J766=1,SUM($J$6:J766),0)</f>
        <v>0</v>
      </c>
      <c r="M766" s="155">
        <f>IF(K766=1,SUM($K$6:K766),0)</f>
        <v>0</v>
      </c>
      <c r="N766" s="165">
        <f t="shared" si="59"/>
        <v>0</v>
      </c>
      <c r="O766" s="155">
        <f t="shared" si="60"/>
        <v>0</v>
      </c>
      <c r="P766" s="155">
        <f>IF(O766=1,SUM($O$6:O766),0)</f>
        <v>0</v>
      </c>
    </row>
    <row r="767" spans="1:16" ht="15" customHeight="1">
      <c r="A767" s="15"/>
      <c r="B767" s="174">
        <v>28</v>
      </c>
      <c r="C767" s="109" t="s">
        <v>708</v>
      </c>
      <c r="D767" s="276" t="s">
        <v>47</v>
      </c>
      <c r="E767" s="277" t="s">
        <v>14</v>
      </c>
      <c r="F767" s="278">
        <v>214300</v>
      </c>
      <c r="G767" s="278">
        <v>254900</v>
      </c>
      <c r="H767" s="171"/>
      <c r="I767" s="88">
        <f t="shared" si="61"/>
        <v>254900</v>
      </c>
      <c r="J767" s="163">
        <f t="shared" si="57"/>
        <v>0</v>
      </c>
      <c r="K767" s="155">
        <f t="shared" si="58"/>
        <v>0</v>
      </c>
      <c r="L767" s="155">
        <f>IF(J767=1,SUM($J$6:J767),0)</f>
        <v>0</v>
      </c>
      <c r="M767" s="155">
        <f>IF(K767=1,SUM($K$6:K767),0)</f>
        <v>0</v>
      </c>
      <c r="N767" s="165">
        <f t="shared" si="59"/>
        <v>0</v>
      </c>
      <c r="O767" s="155">
        <f t="shared" si="60"/>
        <v>0</v>
      </c>
      <c r="P767" s="155">
        <f>IF(O767=1,SUM($O$6:O767),0)</f>
        <v>0</v>
      </c>
    </row>
    <row r="768" spans="1:16" ht="15" customHeight="1">
      <c r="A768" s="15"/>
      <c r="B768" s="174">
        <v>29</v>
      </c>
      <c r="C768" s="109" t="s">
        <v>709</v>
      </c>
      <c r="D768" s="276" t="s">
        <v>47</v>
      </c>
      <c r="E768" s="277" t="s">
        <v>14</v>
      </c>
      <c r="F768" s="278">
        <v>197500</v>
      </c>
      <c r="G768" s="278">
        <v>197500</v>
      </c>
      <c r="H768" s="171"/>
      <c r="I768" s="88">
        <f t="shared" si="61"/>
        <v>197500</v>
      </c>
      <c r="J768" s="163">
        <f t="shared" si="57"/>
        <v>0</v>
      </c>
      <c r="K768" s="155">
        <f t="shared" si="58"/>
        <v>0</v>
      </c>
      <c r="L768" s="155">
        <f>IF(J768=1,SUM($J$6:J768),0)</f>
        <v>0</v>
      </c>
      <c r="M768" s="155">
        <f>IF(K768=1,SUM($K$6:K768),0)</f>
        <v>0</v>
      </c>
      <c r="N768" s="165">
        <f t="shared" si="59"/>
        <v>0</v>
      </c>
      <c r="O768" s="155">
        <f t="shared" si="60"/>
        <v>0</v>
      </c>
      <c r="P768" s="155">
        <f>IF(O768=1,SUM($O$6:O768),0)</f>
        <v>0</v>
      </c>
    </row>
    <row r="769" spans="1:16" ht="15" customHeight="1">
      <c r="A769" s="15"/>
      <c r="B769" s="174">
        <v>30</v>
      </c>
      <c r="C769" s="109" t="s">
        <v>710</v>
      </c>
      <c r="D769" s="276" t="s">
        <v>47</v>
      </c>
      <c r="E769" s="277" t="s">
        <v>14</v>
      </c>
      <c r="F769" s="278">
        <v>219500</v>
      </c>
      <c r="G769" s="278">
        <v>261100</v>
      </c>
      <c r="H769" s="171"/>
      <c r="I769" s="88">
        <f t="shared" si="61"/>
        <v>261100</v>
      </c>
      <c r="J769" s="163">
        <f t="shared" si="57"/>
        <v>0</v>
      </c>
      <c r="K769" s="155">
        <f t="shared" si="58"/>
        <v>0</v>
      </c>
      <c r="L769" s="155">
        <f>IF(J769=1,SUM($J$6:J769),0)</f>
        <v>0</v>
      </c>
      <c r="M769" s="155">
        <f>IF(K769=1,SUM($K$6:K769),0)</f>
        <v>0</v>
      </c>
      <c r="N769" s="165">
        <f t="shared" si="59"/>
        <v>0</v>
      </c>
      <c r="O769" s="155">
        <f t="shared" si="60"/>
        <v>0</v>
      </c>
      <c r="P769" s="155">
        <f>IF(O769=1,SUM($O$6:O769),0)</f>
        <v>0</v>
      </c>
    </row>
    <row r="770" spans="1:16" ht="15" customHeight="1">
      <c r="A770" s="15"/>
      <c r="B770" s="174">
        <v>31</v>
      </c>
      <c r="C770" s="281" t="s">
        <v>1513</v>
      </c>
      <c r="D770" s="276" t="s">
        <v>47</v>
      </c>
      <c r="E770" s="277" t="s">
        <v>14</v>
      </c>
      <c r="F770" s="278">
        <v>197500</v>
      </c>
      <c r="G770" s="278">
        <v>197500</v>
      </c>
      <c r="H770" s="171"/>
      <c r="I770" s="88">
        <f t="shared" si="61"/>
        <v>197500</v>
      </c>
      <c r="J770" s="163">
        <f t="shared" si="57"/>
        <v>0</v>
      </c>
      <c r="K770" s="155">
        <f t="shared" si="58"/>
        <v>0</v>
      </c>
      <c r="L770" s="155">
        <f>IF(J770=1,SUM($J$6:J770),0)</f>
        <v>0</v>
      </c>
      <c r="M770" s="155">
        <f>IF(K770=1,SUM($K$6:K770),0)</f>
        <v>0</v>
      </c>
      <c r="N770" s="165">
        <f t="shared" si="59"/>
        <v>0</v>
      </c>
      <c r="O770" s="155">
        <f t="shared" si="60"/>
        <v>0</v>
      </c>
      <c r="P770" s="155">
        <f>IF(O770=1,SUM($O$6:O770),0)</f>
        <v>0</v>
      </c>
    </row>
    <row r="771" spans="1:16" ht="15" customHeight="1">
      <c r="A771" s="15"/>
      <c r="B771" s="174">
        <v>32</v>
      </c>
      <c r="C771" s="109" t="s">
        <v>711</v>
      </c>
      <c r="D771" s="276" t="s">
        <v>47</v>
      </c>
      <c r="E771" s="277" t="s">
        <v>14</v>
      </c>
      <c r="F771" s="278">
        <v>218400</v>
      </c>
      <c r="G771" s="278">
        <v>218400</v>
      </c>
      <c r="H771" s="171"/>
      <c r="I771" s="88">
        <f t="shared" si="61"/>
        <v>218400</v>
      </c>
      <c r="J771" s="163">
        <f t="shared" si="57"/>
        <v>0</v>
      </c>
      <c r="K771" s="155">
        <f t="shared" si="58"/>
        <v>0</v>
      </c>
      <c r="L771" s="155">
        <f>IF(J771=1,SUM($J$6:J771),0)</f>
        <v>0</v>
      </c>
      <c r="M771" s="155">
        <f>IF(K771=1,SUM($K$6:K771),0)</f>
        <v>0</v>
      </c>
      <c r="N771" s="165">
        <f t="shared" si="59"/>
        <v>0</v>
      </c>
      <c r="O771" s="155">
        <f t="shared" si="60"/>
        <v>0</v>
      </c>
      <c r="P771" s="155">
        <f>IF(O771=1,SUM($O$6:O771),0)</f>
        <v>0</v>
      </c>
    </row>
    <row r="772" spans="1:16" ht="15" customHeight="1">
      <c r="A772" s="15"/>
      <c r="B772" s="174">
        <v>33</v>
      </c>
      <c r="C772" s="109" t="s">
        <v>712</v>
      </c>
      <c r="D772" s="276" t="s">
        <v>47</v>
      </c>
      <c r="E772" s="277" t="s">
        <v>14</v>
      </c>
      <c r="F772" s="278">
        <v>222500</v>
      </c>
      <c r="G772" s="278">
        <v>222500</v>
      </c>
      <c r="H772" s="171"/>
      <c r="I772" s="88">
        <f t="shared" si="61"/>
        <v>222500</v>
      </c>
      <c r="J772" s="163">
        <f t="shared" si="57"/>
        <v>0</v>
      </c>
      <c r="K772" s="155">
        <f t="shared" si="58"/>
        <v>0</v>
      </c>
      <c r="L772" s="155">
        <f>IF(J772=1,SUM($J$6:J772),0)</f>
        <v>0</v>
      </c>
      <c r="M772" s="155">
        <f>IF(K772=1,SUM($K$6:K772),0)</f>
        <v>0</v>
      </c>
      <c r="N772" s="165">
        <f t="shared" si="59"/>
        <v>0</v>
      </c>
      <c r="O772" s="155">
        <f t="shared" si="60"/>
        <v>0</v>
      </c>
      <c r="P772" s="155">
        <f>IF(O772=1,SUM($O$6:O772),0)</f>
        <v>0</v>
      </c>
    </row>
    <row r="773" spans="1:16" ht="15" customHeight="1">
      <c r="A773" s="15"/>
      <c r="B773" s="174">
        <v>34</v>
      </c>
      <c r="C773" s="281" t="s">
        <v>1514</v>
      </c>
      <c r="D773" s="276" t="s">
        <v>47</v>
      </c>
      <c r="E773" s="277" t="s">
        <v>14</v>
      </c>
      <c r="F773" s="278">
        <v>173300</v>
      </c>
      <c r="G773" s="278">
        <v>173300</v>
      </c>
      <c r="H773" s="171"/>
      <c r="I773" s="88">
        <f t="shared" si="61"/>
        <v>173300</v>
      </c>
      <c r="J773" s="163">
        <f t="shared" si="57"/>
        <v>0</v>
      </c>
      <c r="K773" s="155">
        <f t="shared" si="58"/>
        <v>0</v>
      </c>
      <c r="L773" s="155">
        <f>IF(J773=1,SUM($J$6:J773),0)</f>
        <v>0</v>
      </c>
      <c r="M773" s="155">
        <f>IF(K773=1,SUM($K$6:K773),0)</f>
        <v>0</v>
      </c>
      <c r="N773" s="165">
        <f t="shared" si="59"/>
        <v>0</v>
      </c>
      <c r="O773" s="155">
        <f t="shared" si="60"/>
        <v>0</v>
      </c>
      <c r="P773" s="155">
        <f>IF(O773=1,SUM($O$6:O773),0)</f>
        <v>0</v>
      </c>
    </row>
    <row r="774" spans="1:16" ht="15" customHeight="1">
      <c r="A774" s="15"/>
      <c r="B774" s="174">
        <v>35</v>
      </c>
      <c r="C774" s="281" t="s">
        <v>1515</v>
      </c>
      <c r="D774" s="276" t="s">
        <v>47</v>
      </c>
      <c r="E774" s="277" t="s">
        <v>14</v>
      </c>
      <c r="F774" s="278">
        <v>279500</v>
      </c>
      <c r="G774" s="278">
        <v>279500</v>
      </c>
      <c r="H774" s="171"/>
      <c r="I774" s="88">
        <f t="shared" si="61"/>
        <v>279500</v>
      </c>
      <c r="J774" s="163">
        <f t="shared" si="57"/>
        <v>0</v>
      </c>
      <c r="K774" s="155">
        <f t="shared" si="58"/>
        <v>0</v>
      </c>
      <c r="L774" s="155">
        <f>IF(J774=1,SUM($J$6:J774),0)</f>
        <v>0</v>
      </c>
      <c r="M774" s="155">
        <f>IF(K774=1,SUM($K$6:K774),0)</f>
        <v>0</v>
      </c>
      <c r="N774" s="165">
        <f t="shared" si="59"/>
        <v>0</v>
      </c>
      <c r="O774" s="155">
        <f t="shared" si="60"/>
        <v>0</v>
      </c>
      <c r="P774" s="155">
        <f>IF(O774=1,SUM($O$6:O774),0)</f>
        <v>0</v>
      </c>
    </row>
    <row r="775" spans="1:16" ht="15" customHeight="1">
      <c r="A775" s="15"/>
      <c r="B775" s="174">
        <v>36</v>
      </c>
      <c r="C775" s="109" t="s">
        <v>713</v>
      </c>
      <c r="D775" s="276" t="s">
        <v>47</v>
      </c>
      <c r="E775" s="277" t="s">
        <v>14</v>
      </c>
      <c r="F775" s="278">
        <v>93500</v>
      </c>
      <c r="G775" s="278">
        <v>111200</v>
      </c>
      <c r="H775" s="171"/>
      <c r="I775" s="88">
        <f t="shared" si="61"/>
        <v>111200</v>
      </c>
      <c r="J775" s="163">
        <f t="shared" si="57"/>
        <v>0</v>
      </c>
      <c r="K775" s="155">
        <f t="shared" si="58"/>
        <v>0</v>
      </c>
      <c r="L775" s="155">
        <f>IF(J775=1,SUM($J$6:J775),0)</f>
        <v>0</v>
      </c>
      <c r="M775" s="155">
        <f>IF(K775=1,SUM($K$6:K775),0)</f>
        <v>0</v>
      </c>
      <c r="N775" s="165">
        <f t="shared" si="59"/>
        <v>0</v>
      </c>
      <c r="O775" s="155">
        <f t="shared" si="60"/>
        <v>0</v>
      </c>
      <c r="P775" s="155">
        <f>IF(O775=1,SUM($O$6:O775),0)</f>
        <v>0</v>
      </c>
    </row>
    <row r="776" spans="1:16" ht="15" customHeight="1">
      <c r="A776" s="15"/>
      <c r="B776" s="174">
        <v>37</v>
      </c>
      <c r="C776" s="109" t="s">
        <v>714</v>
      </c>
      <c r="D776" s="276" t="s">
        <v>47</v>
      </c>
      <c r="E776" s="277" t="s">
        <v>14</v>
      </c>
      <c r="F776" s="278">
        <v>93500</v>
      </c>
      <c r="G776" s="278">
        <v>111200</v>
      </c>
      <c r="H776" s="171"/>
      <c r="I776" s="88">
        <f t="shared" si="61"/>
        <v>111200</v>
      </c>
      <c r="J776" s="163">
        <f t="shared" si="57"/>
        <v>0</v>
      </c>
      <c r="K776" s="155">
        <f t="shared" si="58"/>
        <v>0</v>
      </c>
      <c r="L776" s="155">
        <f>IF(J776=1,SUM($J$6:J776),0)</f>
        <v>0</v>
      </c>
      <c r="M776" s="155">
        <f>IF(K776=1,SUM($K$6:K776),0)</f>
        <v>0</v>
      </c>
      <c r="N776" s="165">
        <f t="shared" si="59"/>
        <v>0</v>
      </c>
      <c r="O776" s="155">
        <f t="shared" si="60"/>
        <v>0</v>
      </c>
      <c r="P776" s="155">
        <f>IF(O776=1,SUM($O$6:O776),0)</f>
        <v>0</v>
      </c>
    </row>
    <row r="777" spans="1:16" ht="15" customHeight="1">
      <c r="A777" s="15"/>
      <c r="B777" s="174">
        <v>38</v>
      </c>
      <c r="C777" s="109" t="s">
        <v>715</v>
      </c>
      <c r="D777" s="276" t="s">
        <v>47</v>
      </c>
      <c r="E777" s="277" t="s">
        <v>14</v>
      </c>
      <c r="F777" s="278">
        <v>89800</v>
      </c>
      <c r="G777" s="278">
        <v>89800</v>
      </c>
      <c r="H777" s="171"/>
      <c r="I777" s="88">
        <f t="shared" si="61"/>
        <v>89800</v>
      </c>
      <c r="J777" s="163">
        <f t="shared" ref="J777:J840" si="62">IF(D777="MDU-KD",1,0)</f>
        <v>0</v>
      </c>
      <c r="K777" s="155">
        <f t="shared" ref="K777:K840" si="63">IF(D777="HDW",1,0)</f>
        <v>0</v>
      </c>
      <c r="L777" s="155">
        <f>IF(J777=1,SUM($J$6:J777),0)</f>
        <v>0</v>
      </c>
      <c r="M777" s="155">
        <f>IF(K777=1,SUM($K$6:K777),0)</f>
        <v>0</v>
      </c>
      <c r="N777" s="165">
        <f t="shared" ref="N777:N840" si="64">IF(L777=0,M777,L777)</f>
        <v>0</v>
      </c>
      <c r="O777" s="155">
        <f t="shared" ref="O777:O840" si="65">IF(E777=0,0,IF(LEFT(C777,11)="Tiang Beton",1,0))</f>
        <v>0</v>
      </c>
      <c r="P777" s="155">
        <f>IF(O777=1,SUM($O$6:O777),0)</f>
        <v>0</v>
      </c>
    </row>
    <row r="778" spans="1:16" ht="15" customHeight="1">
      <c r="A778" s="15"/>
      <c r="B778" s="174">
        <v>39</v>
      </c>
      <c r="C778" s="109" t="s">
        <v>716</v>
      </c>
      <c r="D778" s="276" t="s">
        <v>47</v>
      </c>
      <c r="E778" s="277" t="s">
        <v>14</v>
      </c>
      <c r="F778" s="278">
        <v>113300</v>
      </c>
      <c r="G778" s="278">
        <v>134800</v>
      </c>
      <c r="H778" s="171"/>
      <c r="I778" s="88">
        <f t="shared" si="61"/>
        <v>134800</v>
      </c>
      <c r="J778" s="163">
        <f t="shared" si="62"/>
        <v>0</v>
      </c>
      <c r="K778" s="155">
        <f t="shared" si="63"/>
        <v>0</v>
      </c>
      <c r="L778" s="155">
        <f>IF(J778=1,SUM($J$6:J778),0)</f>
        <v>0</v>
      </c>
      <c r="M778" s="155">
        <f>IF(K778=1,SUM($K$6:K778),0)</f>
        <v>0</v>
      </c>
      <c r="N778" s="165">
        <f t="shared" si="64"/>
        <v>0</v>
      </c>
      <c r="O778" s="155">
        <f t="shared" si="65"/>
        <v>0</v>
      </c>
      <c r="P778" s="155">
        <f>IF(O778=1,SUM($O$6:O778),0)</f>
        <v>0</v>
      </c>
    </row>
    <row r="779" spans="1:16" ht="15" customHeight="1">
      <c r="A779" s="17"/>
      <c r="B779" s="174">
        <v>40</v>
      </c>
      <c r="C779" s="109" t="s">
        <v>717</v>
      </c>
      <c r="D779" s="276" t="s">
        <v>47</v>
      </c>
      <c r="E779" s="277" t="s">
        <v>14</v>
      </c>
      <c r="F779" s="278">
        <v>113300</v>
      </c>
      <c r="G779" s="278">
        <v>134800</v>
      </c>
      <c r="H779" s="171"/>
      <c r="I779" s="88">
        <f t="shared" si="61"/>
        <v>134800</v>
      </c>
      <c r="J779" s="163">
        <f t="shared" si="62"/>
        <v>0</v>
      </c>
      <c r="K779" s="155">
        <f t="shared" si="63"/>
        <v>0</v>
      </c>
      <c r="L779" s="155">
        <f>IF(J779=1,SUM($J$6:J779),0)</f>
        <v>0</v>
      </c>
      <c r="M779" s="155">
        <f>IF(K779=1,SUM($K$6:K779),0)</f>
        <v>0</v>
      </c>
      <c r="N779" s="165">
        <f t="shared" si="64"/>
        <v>0</v>
      </c>
      <c r="O779" s="155">
        <f t="shared" si="65"/>
        <v>0</v>
      </c>
      <c r="P779" s="155">
        <f>IF(O779=1,SUM($O$6:O779),0)</f>
        <v>0</v>
      </c>
    </row>
    <row r="780" spans="1:16" ht="15" customHeight="1">
      <c r="A780" s="15"/>
      <c r="B780" s="174">
        <v>41</v>
      </c>
      <c r="C780" s="109" t="s">
        <v>718</v>
      </c>
      <c r="D780" s="276" t="s">
        <v>47</v>
      </c>
      <c r="E780" s="277" t="s">
        <v>14</v>
      </c>
      <c r="F780" s="278">
        <v>102600</v>
      </c>
      <c r="G780" s="278">
        <v>102600</v>
      </c>
      <c r="H780" s="171"/>
      <c r="I780" s="88">
        <f t="shared" si="61"/>
        <v>102600</v>
      </c>
      <c r="J780" s="163">
        <f t="shared" si="62"/>
        <v>0</v>
      </c>
      <c r="K780" s="155">
        <f t="shared" si="63"/>
        <v>0</v>
      </c>
      <c r="L780" s="155">
        <f>IF(J780=1,SUM($J$6:J780),0)</f>
        <v>0</v>
      </c>
      <c r="M780" s="155">
        <f>IF(K780=1,SUM($K$6:K780),0)</f>
        <v>0</v>
      </c>
      <c r="N780" s="165">
        <f t="shared" si="64"/>
        <v>0</v>
      </c>
      <c r="O780" s="155">
        <f t="shared" si="65"/>
        <v>0</v>
      </c>
      <c r="P780" s="155">
        <f>IF(O780=1,SUM($O$6:O780),0)</f>
        <v>0</v>
      </c>
    </row>
    <row r="781" spans="1:16" ht="15" customHeight="1">
      <c r="A781" s="15"/>
      <c r="B781" s="174">
        <v>42</v>
      </c>
      <c r="C781" s="109" t="s">
        <v>719</v>
      </c>
      <c r="D781" s="276" t="s">
        <v>47</v>
      </c>
      <c r="E781" s="277" t="s">
        <v>14</v>
      </c>
      <c r="F781" s="278">
        <v>114600</v>
      </c>
      <c r="G781" s="278">
        <v>136300</v>
      </c>
      <c r="H781" s="171"/>
      <c r="I781" s="88">
        <f t="shared" si="61"/>
        <v>136300</v>
      </c>
      <c r="J781" s="163">
        <f t="shared" si="62"/>
        <v>0</v>
      </c>
      <c r="K781" s="155">
        <f t="shared" si="63"/>
        <v>0</v>
      </c>
      <c r="L781" s="155">
        <f>IF(J781=1,SUM($J$6:J781),0)</f>
        <v>0</v>
      </c>
      <c r="M781" s="155">
        <f>IF(K781=1,SUM($K$6:K781),0)</f>
        <v>0</v>
      </c>
      <c r="N781" s="165">
        <f t="shared" si="64"/>
        <v>0</v>
      </c>
      <c r="O781" s="155">
        <f t="shared" si="65"/>
        <v>0</v>
      </c>
      <c r="P781" s="155">
        <f>IF(O781=1,SUM($O$6:O781),0)</f>
        <v>0</v>
      </c>
    </row>
    <row r="782" spans="1:16" ht="15" customHeight="1">
      <c r="A782" s="15"/>
      <c r="B782" s="174">
        <v>43</v>
      </c>
      <c r="C782" s="109" t="s">
        <v>720</v>
      </c>
      <c r="D782" s="276" t="s">
        <v>47</v>
      </c>
      <c r="E782" s="277" t="s">
        <v>14</v>
      </c>
      <c r="F782" s="278">
        <v>118400</v>
      </c>
      <c r="G782" s="278">
        <v>140800</v>
      </c>
      <c r="H782" s="171"/>
      <c r="I782" s="88">
        <f t="shared" si="61"/>
        <v>140800</v>
      </c>
      <c r="J782" s="163">
        <f t="shared" si="62"/>
        <v>0</v>
      </c>
      <c r="K782" s="155">
        <f t="shared" si="63"/>
        <v>0</v>
      </c>
      <c r="L782" s="155">
        <f>IF(J782=1,SUM($J$6:J782),0)</f>
        <v>0</v>
      </c>
      <c r="M782" s="155">
        <f>IF(K782=1,SUM($K$6:K782),0)</f>
        <v>0</v>
      </c>
      <c r="N782" s="165">
        <f t="shared" si="64"/>
        <v>0</v>
      </c>
      <c r="O782" s="155">
        <f t="shared" si="65"/>
        <v>0</v>
      </c>
      <c r="P782" s="155">
        <f>IF(O782=1,SUM($O$6:O782),0)</f>
        <v>0</v>
      </c>
    </row>
    <row r="783" spans="1:16" ht="15" customHeight="1">
      <c r="A783" s="15"/>
      <c r="B783" s="174">
        <v>44</v>
      </c>
      <c r="C783" s="109" t="s">
        <v>721</v>
      </c>
      <c r="D783" s="276" t="s">
        <v>47</v>
      </c>
      <c r="E783" s="277" t="s">
        <v>14</v>
      </c>
      <c r="F783" s="278">
        <v>109700</v>
      </c>
      <c r="G783" s="278">
        <v>109700</v>
      </c>
      <c r="H783" s="171"/>
      <c r="I783" s="88">
        <f t="shared" si="61"/>
        <v>109700</v>
      </c>
      <c r="J783" s="163">
        <f t="shared" si="62"/>
        <v>0</v>
      </c>
      <c r="K783" s="155">
        <f t="shared" si="63"/>
        <v>0</v>
      </c>
      <c r="L783" s="155">
        <f>IF(J783=1,SUM($J$6:J783),0)</f>
        <v>0</v>
      </c>
      <c r="M783" s="155">
        <f>IF(K783=1,SUM($K$6:K783),0)</f>
        <v>0</v>
      </c>
      <c r="N783" s="165">
        <f t="shared" si="64"/>
        <v>0</v>
      </c>
      <c r="O783" s="155">
        <f t="shared" si="65"/>
        <v>0</v>
      </c>
      <c r="P783" s="155">
        <f>IF(O783=1,SUM($O$6:O783),0)</f>
        <v>0</v>
      </c>
    </row>
    <row r="784" spans="1:16" ht="15" customHeight="1">
      <c r="A784" s="15"/>
      <c r="B784" s="194"/>
      <c r="C784" s="109" t="s">
        <v>48</v>
      </c>
      <c r="D784" s="276" t="s">
        <v>48</v>
      </c>
      <c r="E784" s="277"/>
      <c r="F784" s="278"/>
      <c r="G784" s="278"/>
      <c r="H784" s="171"/>
      <c r="I784" s="88">
        <f t="shared" si="61"/>
        <v>0</v>
      </c>
      <c r="J784" s="163">
        <f t="shared" si="62"/>
        <v>0</v>
      </c>
      <c r="K784" s="155">
        <f t="shared" si="63"/>
        <v>0</v>
      </c>
      <c r="L784" s="155">
        <f>IF(J784=1,SUM($J$6:J784),0)</f>
        <v>0</v>
      </c>
      <c r="M784" s="155">
        <f>IF(K784=1,SUM($K$6:K784),0)</f>
        <v>0</v>
      </c>
      <c r="N784" s="165">
        <f t="shared" si="64"/>
        <v>0</v>
      </c>
      <c r="O784" s="155">
        <f t="shared" si="65"/>
        <v>0</v>
      </c>
      <c r="P784" s="155">
        <f>IF(O784=1,SUM($O$6:O784),0)</f>
        <v>0</v>
      </c>
    </row>
    <row r="785" spans="1:16" ht="15" customHeight="1">
      <c r="A785" s="15"/>
      <c r="B785" s="194" t="s">
        <v>1031</v>
      </c>
      <c r="C785" s="109" t="s">
        <v>722</v>
      </c>
      <c r="D785" s="276" t="s">
        <v>48</v>
      </c>
      <c r="E785" s="277"/>
      <c r="F785" s="278"/>
      <c r="G785" s="278"/>
      <c r="H785" s="171"/>
      <c r="I785" s="88">
        <f t="shared" si="61"/>
        <v>0</v>
      </c>
      <c r="J785" s="163">
        <f t="shared" si="62"/>
        <v>0</v>
      </c>
      <c r="K785" s="155">
        <f t="shared" si="63"/>
        <v>0</v>
      </c>
      <c r="L785" s="155">
        <f>IF(J785=1,SUM($J$6:J785),0)</f>
        <v>0</v>
      </c>
      <c r="M785" s="155">
        <f>IF(K785=1,SUM($K$6:K785),0)</f>
        <v>0</v>
      </c>
      <c r="N785" s="165">
        <f t="shared" si="64"/>
        <v>0</v>
      </c>
      <c r="O785" s="155">
        <f t="shared" si="65"/>
        <v>0</v>
      </c>
      <c r="P785" s="155">
        <f>IF(O785=1,SUM($O$6:O785),0)</f>
        <v>0</v>
      </c>
    </row>
    <row r="786" spans="1:16" ht="15" customHeight="1">
      <c r="A786" s="15"/>
      <c r="B786" s="174">
        <v>1</v>
      </c>
      <c r="C786" s="109" t="s">
        <v>723</v>
      </c>
      <c r="D786" s="276" t="s">
        <v>47</v>
      </c>
      <c r="E786" s="277" t="s">
        <v>14</v>
      </c>
      <c r="F786" s="278">
        <v>166200</v>
      </c>
      <c r="G786" s="278">
        <v>197700</v>
      </c>
      <c r="H786" s="171"/>
      <c r="I786" s="88">
        <f t="shared" si="61"/>
        <v>197700</v>
      </c>
      <c r="J786" s="163">
        <f t="shared" si="62"/>
        <v>0</v>
      </c>
      <c r="K786" s="155">
        <f t="shared" si="63"/>
        <v>0</v>
      </c>
      <c r="L786" s="155">
        <f>IF(J786=1,SUM($J$6:J786),0)</f>
        <v>0</v>
      </c>
      <c r="M786" s="155">
        <f>IF(K786=1,SUM($K$6:K786),0)</f>
        <v>0</v>
      </c>
      <c r="N786" s="165">
        <f t="shared" si="64"/>
        <v>0</v>
      </c>
      <c r="O786" s="155">
        <f t="shared" si="65"/>
        <v>0</v>
      </c>
      <c r="P786" s="155">
        <f>IF(O786=1,SUM($O$6:O786),0)</f>
        <v>0</v>
      </c>
    </row>
    <row r="787" spans="1:16" ht="15" customHeight="1">
      <c r="A787" s="15"/>
      <c r="B787" s="174">
        <v>2</v>
      </c>
      <c r="C787" s="109" t="s">
        <v>724</v>
      </c>
      <c r="D787" s="276" t="s">
        <v>47</v>
      </c>
      <c r="E787" s="277" t="s">
        <v>14</v>
      </c>
      <c r="F787" s="278">
        <v>169000</v>
      </c>
      <c r="G787" s="278">
        <v>201000</v>
      </c>
      <c r="H787" s="171"/>
      <c r="I787" s="88">
        <f t="shared" si="61"/>
        <v>201000</v>
      </c>
      <c r="J787" s="163">
        <f t="shared" si="62"/>
        <v>0</v>
      </c>
      <c r="K787" s="155">
        <f t="shared" si="63"/>
        <v>0</v>
      </c>
      <c r="L787" s="155">
        <f>IF(J787=1,SUM($J$6:J787),0)</f>
        <v>0</v>
      </c>
      <c r="M787" s="155">
        <f>IF(K787=1,SUM($K$6:K787),0)</f>
        <v>0</v>
      </c>
      <c r="N787" s="165">
        <f t="shared" si="64"/>
        <v>0</v>
      </c>
      <c r="O787" s="155">
        <f t="shared" si="65"/>
        <v>0</v>
      </c>
      <c r="P787" s="155">
        <f>IF(O787=1,SUM($O$6:O787),0)</f>
        <v>0</v>
      </c>
    </row>
    <row r="788" spans="1:16" ht="15" customHeight="1">
      <c r="A788" s="15"/>
      <c r="B788" s="174">
        <v>3</v>
      </c>
      <c r="C788" s="109" t="s">
        <v>1516</v>
      </c>
      <c r="D788" s="276" t="s">
        <v>47</v>
      </c>
      <c r="E788" s="277" t="s">
        <v>14</v>
      </c>
      <c r="F788" s="278">
        <v>169000</v>
      </c>
      <c r="G788" s="278">
        <v>201000</v>
      </c>
      <c r="H788" s="171"/>
      <c r="I788" s="88">
        <f t="shared" si="61"/>
        <v>201000</v>
      </c>
      <c r="J788" s="163">
        <f t="shared" si="62"/>
        <v>0</v>
      </c>
      <c r="K788" s="155">
        <f t="shared" si="63"/>
        <v>0</v>
      </c>
      <c r="L788" s="155">
        <f>IF(J788=1,SUM($J$6:J788),0)</f>
        <v>0</v>
      </c>
      <c r="M788" s="155">
        <f>IF(K788=1,SUM($K$6:K788),0)</f>
        <v>0</v>
      </c>
      <c r="N788" s="165">
        <f t="shared" si="64"/>
        <v>0</v>
      </c>
      <c r="O788" s="155">
        <f t="shared" si="65"/>
        <v>0</v>
      </c>
      <c r="P788" s="155">
        <f>IF(O788=1,SUM($O$6:O788),0)</f>
        <v>0</v>
      </c>
    </row>
    <row r="789" spans="1:16" ht="15" customHeight="1">
      <c r="A789" s="15"/>
      <c r="B789" s="174">
        <v>4</v>
      </c>
      <c r="C789" s="109" t="s">
        <v>725</v>
      </c>
      <c r="D789" s="276" t="s">
        <v>47</v>
      </c>
      <c r="E789" s="277" t="s">
        <v>14</v>
      </c>
      <c r="F789" s="278">
        <v>177200</v>
      </c>
      <c r="G789" s="278">
        <v>210800</v>
      </c>
      <c r="H789" s="171"/>
      <c r="I789" s="88">
        <f t="shared" si="61"/>
        <v>210800</v>
      </c>
      <c r="J789" s="163">
        <f t="shared" si="62"/>
        <v>0</v>
      </c>
      <c r="K789" s="155">
        <f t="shared" si="63"/>
        <v>0</v>
      </c>
      <c r="L789" s="155">
        <f>IF(J789=1,SUM($J$6:J789),0)</f>
        <v>0</v>
      </c>
      <c r="M789" s="155">
        <f>IF(K789=1,SUM($K$6:K789),0)</f>
        <v>0</v>
      </c>
      <c r="N789" s="165">
        <f t="shared" si="64"/>
        <v>0</v>
      </c>
      <c r="O789" s="155">
        <f t="shared" si="65"/>
        <v>0</v>
      </c>
      <c r="P789" s="155">
        <f>IF(O789=1,SUM($O$6:O789),0)</f>
        <v>0</v>
      </c>
    </row>
    <row r="790" spans="1:16" ht="15" customHeight="1">
      <c r="A790" s="15"/>
      <c r="B790" s="174">
        <v>5</v>
      </c>
      <c r="C790" s="109" t="s">
        <v>726</v>
      </c>
      <c r="D790" s="276" t="s">
        <v>47</v>
      </c>
      <c r="E790" s="277" t="s">
        <v>14</v>
      </c>
      <c r="F790" s="278">
        <v>177200</v>
      </c>
      <c r="G790" s="278">
        <v>210800</v>
      </c>
      <c r="H790" s="171"/>
      <c r="I790" s="88">
        <f t="shared" si="61"/>
        <v>210800</v>
      </c>
      <c r="J790" s="163">
        <f t="shared" si="62"/>
        <v>0</v>
      </c>
      <c r="K790" s="155">
        <f t="shared" si="63"/>
        <v>0</v>
      </c>
      <c r="L790" s="155">
        <f>IF(J790=1,SUM($J$6:J790),0)</f>
        <v>0</v>
      </c>
      <c r="M790" s="155">
        <f>IF(K790=1,SUM($K$6:K790),0)</f>
        <v>0</v>
      </c>
      <c r="N790" s="165">
        <f t="shared" si="64"/>
        <v>0</v>
      </c>
      <c r="O790" s="155">
        <f t="shared" si="65"/>
        <v>0</v>
      </c>
      <c r="P790" s="155">
        <f>IF(O790=1,SUM($O$6:O790),0)</f>
        <v>0</v>
      </c>
    </row>
    <row r="791" spans="1:16" ht="15" customHeight="1">
      <c r="A791" s="15"/>
      <c r="B791" s="174">
        <v>6</v>
      </c>
      <c r="C791" s="109" t="s">
        <v>727</v>
      </c>
      <c r="D791" s="276" t="s">
        <v>47</v>
      </c>
      <c r="E791" s="277" t="s">
        <v>14</v>
      </c>
      <c r="F791" s="278">
        <v>215500</v>
      </c>
      <c r="G791" s="278">
        <v>256400</v>
      </c>
      <c r="H791" s="171"/>
      <c r="I791" s="88">
        <f t="shared" si="61"/>
        <v>256400</v>
      </c>
      <c r="J791" s="163">
        <f t="shared" si="62"/>
        <v>0</v>
      </c>
      <c r="K791" s="155">
        <f t="shared" si="63"/>
        <v>0</v>
      </c>
      <c r="L791" s="155">
        <f>IF(J791=1,SUM($J$6:J791),0)</f>
        <v>0</v>
      </c>
      <c r="M791" s="155">
        <f>IF(K791=1,SUM($K$6:K791),0)</f>
        <v>0</v>
      </c>
      <c r="N791" s="165">
        <f t="shared" si="64"/>
        <v>0</v>
      </c>
      <c r="O791" s="155">
        <f t="shared" si="65"/>
        <v>0</v>
      </c>
      <c r="P791" s="155">
        <f>IF(O791=1,SUM($O$6:O791),0)</f>
        <v>0</v>
      </c>
    </row>
    <row r="792" spans="1:16" ht="15" customHeight="1">
      <c r="A792" s="15"/>
      <c r="B792" s="174">
        <v>7</v>
      </c>
      <c r="C792" s="109" t="s">
        <v>728</v>
      </c>
      <c r="D792" s="276" t="s">
        <v>47</v>
      </c>
      <c r="E792" s="277" t="s">
        <v>14</v>
      </c>
      <c r="F792" s="278">
        <v>213100</v>
      </c>
      <c r="G792" s="278">
        <v>253500</v>
      </c>
      <c r="H792" s="171"/>
      <c r="I792" s="88">
        <f t="shared" si="61"/>
        <v>253500</v>
      </c>
      <c r="J792" s="163">
        <f t="shared" si="62"/>
        <v>0</v>
      </c>
      <c r="K792" s="155">
        <f t="shared" si="63"/>
        <v>0</v>
      </c>
      <c r="L792" s="155">
        <f>IF(J792=1,SUM($J$6:J792),0)</f>
        <v>0</v>
      </c>
      <c r="M792" s="155">
        <f>IF(K792=1,SUM($K$6:K792),0)</f>
        <v>0</v>
      </c>
      <c r="N792" s="165">
        <f t="shared" si="64"/>
        <v>0</v>
      </c>
      <c r="O792" s="155">
        <f t="shared" si="65"/>
        <v>0</v>
      </c>
      <c r="P792" s="155">
        <f>IF(O792=1,SUM($O$6:O792),0)</f>
        <v>0</v>
      </c>
    </row>
    <row r="793" spans="1:16" ht="15" customHeight="1">
      <c r="A793" s="15"/>
      <c r="B793" s="174">
        <v>8</v>
      </c>
      <c r="C793" s="109" t="s">
        <v>729</v>
      </c>
      <c r="D793" s="276" t="s">
        <v>47</v>
      </c>
      <c r="E793" s="277" t="s">
        <v>14</v>
      </c>
      <c r="F793" s="278">
        <v>213100</v>
      </c>
      <c r="G793" s="278">
        <v>253500</v>
      </c>
      <c r="H793" s="171"/>
      <c r="I793" s="88">
        <f t="shared" si="61"/>
        <v>253500</v>
      </c>
      <c r="J793" s="163">
        <f t="shared" si="62"/>
        <v>0</v>
      </c>
      <c r="K793" s="155">
        <f t="shared" si="63"/>
        <v>0</v>
      </c>
      <c r="L793" s="155">
        <f>IF(J793=1,SUM($J$6:J793),0)</f>
        <v>0</v>
      </c>
      <c r="M793" s="155">
        <f>IF(K793=1,SUM($K$6:K793),0)</f>
        <v>0</v>
      </c>
      <c r="N793" s="165">
        <f t="shared" si="64"/>
        <v>0</v>
      </c>
      <c r="O793" s="155">
        <f t="shared" si="65"/>
        <v>0</v>
      </c>
      <c r="P793" s="155">
        <f>IF(O793=1,SUM($O$6:O793),0)</f>
        <v>0</v>
      </c>
    </row>
    <row r="794" spans="1:16" ht="15" customHeight="1">
      <c r="A794" s="15"/>
      <c r="B794" s="174">
        <v>9</v>
      </c>
      <c r="C794" s="109" t="s">
        <v>1518</v>
      </c>
      <c r="D794" s="276" t="s">
        <v>47</v>
      </c>
      <c r="E794" s="277" t="s">
        <v>14</v>
      </c>
      <c r="F794" s="278">
        <v>213100</v>
      </c>
      <c r="G794" s="278">
        <v>253500</v>
      </c>
      <c r="H794" s="171"/>
      <c r="I794" s="88">
        <f t="shared" si="61"/>
        <v>253500</v>
      </c>
      <c r="J794" s="163">
        <f t="shared" si="62"/>
        <v>0</v>
      </c>
      <c r="K794" s="155">
        <f t="shared" si="63"/>
        <v>0</v>
      </c>
      <c r="L794" s="155">
        <f>IF(J794=1,SUM($J$6:J794),0)</f>
        <v>0</v>
      </c>
      <c r="M794" s="155">
        <f>IF(K794=1,SUM($K$6:K794),0)</f>
        <v>0</v>
      </c>
      <c r="N794" s="165">
        <f t="shared" si="64"/>
        <v>0</v>
      </c>
      <c r="O794" s="155">
        <f t="shared" si="65"/>
        <v>0</v>
      </c>
      <c r="P794" s="155">
        <f>IF(O794=1,SUM($O$6:O794),0)</f>
        <v>0</v>
      </c>
    </row>
    <row r="795" spans="1:16" ht="15" customHeight="1">
      <c r="A795" s="15"/>
      <c r="B795" s="174">
        <v>10</v>
      </c>
      <c r="C795" s="281" t="s">
        <v>1517</v>
      </c>
      <c r="D795" s="276" t="s">
        <v>47</v>
      </c>
      <c r="E795" s="277" t="s">
        <v>14</v>
      </c>
      <c r="F795" s="278">
        <v>213100</v>
      </c>
      <c r="G795" s="278">
        <v>253500</v>
      </c>
      <c r="H795" s="171"/>
      <c r="I795" s="88">
        <f t="shared" si="61"/>
        <v>253500</v>
      </c>
      <c r="J795" s="163">
        <f t="shared" si="62"/>
        <v>0</v>
      </c>
      <c r="K795" s="155">
        <f t="shared" si="63"/>
        <v>0</v>
      </c>
      <c r="L795" s="155">
        <f>IF(J795=1,SUM($J$6:J795),0)</f>
        <v>0</v>
      </c>
      <c r="M795" s="155">
        <f>IF(K795=1,SUM($K$6:K795),0)</f>
        <v>0</v>
      </c>
      <c r="N795" s="165">
        <f t="shared" si="64"/>
        <v>0</v>
      </c>
      <c r="O795" s="155">
        <f t="shared" si="65"/>
        <v>0</v>
      </c>
      <c r="P795" s="155">
        <f>IF(O795=1,SUM($O$6:O795),0)</f>
        <v>0</v>
      </c>
    </row>
    <row r="796" spans="1:16" ht="15" customHeight="1">
      <c r="A796" s="15"/>
      <c r="B796" s="174">
        <v>12</v>
      </c>
      <c r="C796" s="109" t="s">
        <v>730</v>
      </c>
      <c r="D796" s="276" t="s">
        <v>47</v>
      </c>
      <c r="E796" s="277" t="s">
        <v>14</v>
      </c>
      <c r="F796" s="278">
        <v>218400</v>
      </c>
      <c r="G796" s="278">
        <v>259800</v>
      </c>
      <c r="H796" s="171"/>
      <c r="I796" s="88">
        <f t="shared" si="61"/>
        <v>259800</v>
      </c>
      <c r="J796" s="163">
        <f t="shared" si="62"/>
        <v>0</v>
      </c>
      <c r="K796" s="155">
        <f t="shared" si="63"/>
        <v>0</v>
      </c>
      <c r="L796" s="155">
        <f>IF(J796=1,SUM($J$6:J796),0)</f>
        <v>0</v>
      </c>
      <c r="M796" s="155">
        <f>IF(K796=1,SUM($K$6:K796),0)</f>
        <v>0</v>
      </c>
      <c r="N796" s="165">
        <f t="shared" si="64"/>
        <v>0</v>
      </c>
      <c r="O796" s="155">
        <f t="shared" si="65"/>
        <v>0</v>
      </c>
      <c r="P796" s="155">
        <f>IF(O796=1,SUM($O$6:O796),0)</f>
        <v>0</v>
      </c>
    </row>
    <row r="797" spans="1:16" ht="15" customHeight="1">
      <c r="A797" s="15"/>
      <c r="B797" s="174">
        <v>13</v>
      </c>
      <c r="C797" s="109" t="s">
        <v>731</v>
      </c>
      <c r="D797" s="276" t="s">
        <v>47</v>
      </c>
      <c r="E797" s="277" t="s">
        <v>14</v>
      </c>
      <c r="F797" s="278">
        <v>253600</v>
      </c>
      <c r="G797" s="278">
        <v>285900</v>
      </c>
      <c r="H797" s="171"/>
      <c r="I797" s="88">
        <f t="shared" si="61"/>
        <v>285900</v>
      </c>
      <c r="J797" s="163">
        <f t="shared" si="62"/>
        <v>0</v>
      </c>
      <c r="K797" s="155">
        <f t="shared" si="63"/>
        <v>0</v>
      </c>
      <c r="L797" s="155">
        <f>IF(J797=1,SUM($J$6:J797),0)</f>
        <v>0</v>
      </c>
      <c r="M797" s="155">
        <f>IF(K797=1,SUM($K$6:K797),0)</f>
        <v>0</v>
      </c>
      <c r="N797" s="165">
        <f t="shared" si="64"/>
        <v>0</v>
      </c>
      <c r="O797" s="155">
        <f t="shared" si="65"/>
        <v>0</v>
      </c>
      <c r="P797" s="155">
        <f>IF(O797=1,SUM($O$6:O797),0)</f>
        <v>0</v>
      </c>
    </row>
    <row r="798" spans="1:16" ht="15" customHeight="1">
      <c r="A798" s="15"/>
      <c r="B798" s="174">
        <v>14</v>
      </c>
      <c r="C798" s="109" t="s">
        <v>732</v>
      </c>
      <c r="D798" s="276" t="s">
        <v>47</v>
      </c>
      <c r="E798" s="277" t="s">
        <v>14</v>
      </c>
      <c r="F798" s="278">
        <v>404400</v>
      </c>
      <c r="G798" s="278">
        <v>428800</v>
      </c>
      <c r="H798" s="171"/>
      <c r="I798" s="88">
        <f t="shared" si="61"/>
        <v>428800</v>
      </c>
      <c r="J798" s="163">
        <f t="shared" si="62"/>
        <v>0</v>
      </c>
      <c r="K798" s="155">
        <f t="shared" si="63"/>
        <v>0</v>
      </c>
      <c r="L798" s="155">
        <f>IF(J798=1,SUM($J$6:J798),0)</f>
        <v>0</v>
      </c>
      <c r="M798" s="155">
        <f>IF(K798=1,SUM($K$6:K798),0)</f>
        <v>0</v>
      </c>
      <c r="N798" s="165">
        <f t="shared" si="64"/>
        <v>0</v>
      </c>
      <c r="O798" s="155">
        <f t="shared" si="65"/>
        <v>0</v>
      </c>
      <c r="P798" s="155">
        <f>IF(O798=1,SUM($O$6:O798),0)</f>
        <v>0</v>
      </c>
    </row>
    <row r="799" spans="1:16" ht="15" customHeight="1">
      <c r="A799" s="15"/>
      <c r="B799" s="174">
        <v>15</v>
      </c>
      <c r="C799" s="109" t="s">
        <v>733</v>
      </c>
      <c r="D799" s="276" t="s">
        <v>47</v>
      </c>
      <c r="E799" s="277" t="s">
        <v>14</v>
      </c>
      <c r="F799" s="278">
        <v>404400</v>
      </c>
      <c r="G799" s="278">
        <v>428800</v>
      </c>
      <c r="H799" s="171"/>
      <c r="I799" s="88">
        <f t="shared" si="61"/>
        <v>428800</v>
      </c>
      <c r="J799" s="163">
        <f t="shared" si="62"/>
        <v>0</v>
      </c>
      <c r="K799" s="155">
        <f t="shared" si="63"/>
        <v>0</v>
      </c>
      <c r="L799" s="155">
        <f>IF(J799=1,SUM($J$6:J799),0)</f>
        <v>0</v>
      </c>
      <c r="M799" s="155">
        <f>IF(K799=1,SUM($K$6:K799),0)</f>
        <v>0</v>
      </c>
      <c r="N799" s="165">
        <f t="shared" si="64"/>
        <v>0</v>
      </c>
      <c r="O799" s="155">
        <f t="shared" si="65"/>
        <v>0</v>
      </c>
      <c r="P799" s="155">
        <f>IF(O799=1,SUM($O$6:O799),0)</f>
        <v>0</v>
      </c>
    </row>
    <row r="800" spans="1:16" ht="15" customHeight="1">
      <c r="A800" s="15"/>
      <c r="B800" s="194"/>
      <c r="C800" s="109"/>
      <c r="D800" s="276" t="s">
        <v>48</v>
      </c>
      <c r="E800" s="277"/>
      <c r="F800" s="278"/>
      <c r="G800" s="278"/>
      <c r="H800" s="171"/>
      <c r="I800" s="88">
        <f t="shared" si="61"/>
        <v>0</v>
      </c>
      <c r="J800" s="163">
        <f t="shared" si="62"/>
        <v>0</v>
      </c>
      <c r="K800" s="155">
        <f t="shared" si="63"/>
        <v>0</v>
      </c>
      <c r="L800" s="155">
        <f>IF(J800=1,SUM($J$6:J800),0)</f>
        <v>0</v>
      </c>
      <c r="M800" s="155">
        <f>IF(K800=1,SUM($K$6:K800),0)</f>
        <v>0</v>
      </c>
      <c r="N800" s="165">
        <f t="shared" si="64"/>
        <v>0</v>
      </c>
      <c r="O800" s="155">
        <f t="shared" si="65"/>
        <v>0</v>
      </c>
      <c r="P800" s="155">
        <f>IF(O800=1,SUM($O$6:O800),0)</f>
        <v>0</v>
      </c>
    </row>
    <row r="801" spans="1:16" ht="15" customHeight="1">
      <c r="A801" s="15"/>
      <c r="B801" s="194" t="s">
        <v>1031</v>
      </c>
      <c r="C801" s="109" t="s">
        <v>1059</v>
      </c>
      <c r="D801" s="276" t="s">
        <v>48</v>
      </c>
      <c r="E801" s="277"/>
      <c r="F801" s="278"/>
      <c r="G801" s="278"/>
      <c r="H801" s="171"/>
      <c r="I801" s="88">
        <f>IF($I$5=$G$4,G801,(IF($I$5=$F$4,F801,0)))</f>
        <v>0</v>
      </c>
      <c r="J801" s="163">
        <f t="shared" si="62"/>
        <v>0</v>
      </c>
      <c r="K801" s="155">
        <f t="shared" si="63"/>
        <v>0</v>
      </c>
      <c r="L801" s="155">
        <f>IF(J801=1,SUM($J$6:J801),0)</f>
        <v>0</v>
      </c>
      <c r="M801" s="155">
        <f>IF(K801=1,SUM($K$6:K801),0)</f>
        <v>0</v>
      </c>
      <c r="N801" s="165">
        <f t="shared" si="64"/>
        <v>0</v>
      </c>
      <c r="O801" s="155">
        <f t="shared" si="65"/>
        <v>0</v>
      </c>
      <c r="P801" s="155">
        <f>IF(O801=1,SUM($O$6:O801),0)</f>
        <v>0</v>
      </c>
    </row>
    <row r="802" spans="1:16" ht="15" customHeight="1">
      <c r="A802" s="15"/>
      <c r="B802" s="194">
        <v>1</v>
      </c>
      <c r="C802" s="109" t="s">
        <v>1060</v>
      </c>
      <c r="D802" s="276" t="s">
        <v>47</v>
      </c>
      <c r="E802" s="277" t="s">
        <v>14</v>
      </c>
      <c r="F802" s="278">
        <v>36000</v>
      </c>
      <c r="G802" s="278">
        <v>42800</v>
      </c>
      <c r="H802" s="171"/>
      <c r="I802" s="88">
        <f t="shared" si="61"/>
        <v>42800</v>
      </c>
      <c r="J802" s="163">
        <f t="shared" si="62"/>
        <v>0</v>
      </c>
      <c r="K802" s="155">
        <f t="shared" si="63"/>
        <v>0</v>
      </c>
      <c r="L802" s="155">
        <f>IF(J802=1,SUM($J$6:J802),0)</f>
        <v>0</v>
      </c>
      <c r="M802" s="155">
        <f>IF(K802=1,SUM($K$6:K802),0)</f>
        <v>0</v>
      </c>
      <c r="N802" s="165">
        <f t="shared" si="64"/>
        <v>0</v>
      </c>
      <c r="O802" s="155">
        <f t="shared" si="65"/>
        <v>0</v>
      </c>
      <c r="P802" s="155">
        <f>IF(O802=1,SUM($O$6:O802),0)</f>
        <v>0</v>
      </c>
    </row>
    <row r="803" spans="1:16" ht="15" customHeight="1">
      <c r="A803" s="15"/>
      <c r="B803" s="194">
        <v>2</v>
      </c>
      <c r="C803" s="109" t="s">
        <v>1061</v>
      </c>
      <c r="D803" s="276" t="s">
        <v>47</v>
      </c>
      <c r="E803" s="277" t="s">
        <v>14</v>
      </c>
      <c r="F803" s="278">
        <v>48100</v>
      </c>
      <c r="G803" s="278">
        <v>48100</v>
      </c>
      <c r="H803" s="171"/>
      <c r="I803" s="88">
        <f t="shared" si="61"/>
        <v>48100</v>
      </c>
      <c r="J803" s="163">
        <f t="shared" si="62"/>
        <v>0</v>
      </c>
      <c r="K803" s="155">
        <f t="shared" si="63"/>
        <v>0</v>
      </c>
      <c r="L803" s="155">
        <f>IF(J803=1,SUM($J$6:J803),0)</f>
        <v>0</v>
      </c>
      <c r="M803" s="155">
        <f>IF(K803=1,SUM($K$6:K803),0)</f>
        <v>0</v>
      </c>
      <c r="N803" s="165">
        <f t="shared" si="64"/>
        <v>0</v>
      </c>
      <c r="O803" s="155">
        <f t="shared" si="65"/>
        <v>0</v>
      </c>
      <c r="P803" s="155">
        <f>IF(O803=1,SUM($O$6:O803),0)</f>
        <v>0</v>
      </c>
    </row>
    <row r="804" spans="1:16" ht="15" customHeight="1">
      <c r="A804" s="15"/>
      <c r="B804" s="194">
        <v>3</v>
      </c>
      <c r="C804" s="109" t="s">
        <v>1062</v>
      </c>
      <c r="D804" s="276" t="s">
        <v>47</v>
      </c>
      <c r="E804" s="277" t="s">
        <v>14</v>
      </c>
      <c r="F804" s="278">
        <v>55300</v>
      </c>
      <c r="G804" s="278">
        <v>55300</v>
      </c>
      <c r="H804" s="171"/>
      <c r="I804" s="88">
        <f t="shared" si="61"/>
        <v>55300</v>
      </c>
      <c r="J804" s="163">
        <f t="shared" si="62"/>
        <v>0</v>
      </c>
      <c r="K804" s="155">
        <f t="shared" si="63"/>
        <v>0</v>
      </c>
      <c r="L804" s="155">
        <f>IF(J804=1,SUM($J$6:J804),0)</f>
        <v>0</v>
      </c>
      <c r="M804" s="155">
        <f>IF(K804=1,SUM($K$6:K804),0)</f>
        <v>0</v>
      </c>
      <c r="N804" s="165">
        <f t="shared" si="64"/>
        <v>0</v>
      </c>
      <c r="O804" s="155">
        <f t="shared" si="65"/>
        <v>0</v>
      </c>
      <c r="P804" s="155">
        <f>IF(O804=1,SUM($O$6:O804),0)</f>
        <v>0</v>
      </c>
    </row>
    <row r="805" spans="1:16" ht="15" customHeight="1">
      <c r="A805" s="15"/>
      <c r="B805" s="194">
        <v>4</v>
      </c>
      <c r="C805" s="109" t="s">
        <v>1063</v>
      </c>
      <c r="D805" s="276" t="s">
        <v>47</v>
      </c>
      <c r="E805" s="277" t="s">
        <v>14</v>
      </c>
      <c r="F805" s="278">
        <v>51500</v>
      </c>
      <c r="G805" s="278">
        <v>51500</v>
      </c>
      <c r="H805" s="171"/>
      <c r="I805" s="88">
        <f t="shared" si="61"/>
        <v>51500</v>
      </c>
      <c r="J805" s="163">
        <f t="shared" si="62"/>
        <v>0</v>
      </c>
      <c r="K805" s="155">
        <f t="shared" si="63"/>
        <v>0</v>
      </c>
      <c r="L805" s="155">
        <f>IF(J805=1,SUM($J$6:J805),0)</f>
        <v>0</v>
      </c>
      <c r="M805" s="155">
        <f>IF(K805=1,SUM($K$6:K805),0)</f>
        <v>0</v>
      </c>
      <c r="N805" s="165">
        <f t="shared" si="64"/>
        <v>0</v>
      </c>
      <c r="O805" s="155">
        <f t="shared" si="65"/>
        <v>0</v>
      </c>
      <c r="P805" s="155">
        <f>IF(O805=1,SUM($O$6:O805),0)</f>
        <v>0</v>
      </c>
    </row>
    <row r="806" spans="1:16" ht="15" customHeight="1">
      <c r="A806" s="15"/>
      <c r="B806" s="194">
        <v>5</v>
      </c>
      <c r="C806" s="109" t="s">
        <v>1064</v>
      </c>
      <c r="D806" s="276" t="s">
        <v>47</v>
      </c>
      <c r="E806" s="277" t="s">
        <v>14</v>
      </c>
      <c r="F806" s="278">
        <v>67900</v>
      </c>
      <c r="G806" s="278">
        <v>67900</v>
      </c>
      <c r="H806" s="171"/>
      <c r="I806" s="88">
        <f t="shared" ref="I806:I811" si="66">IF($I$5=$G$4,G806,(IF($I$5=$F$4,F806,0)))</f>
        <v>67900</v>
      </c>
      <c r="J806" s="163">
        <f t="shared" si="62"/>
        <v>0</v>
      </c>
      <c r="K806" s="155">
        <f t="shared" si="63"/>
        <v>0</v>
      </c>
      <c r="L806" s="155">
        <f>IF(J806=1,SUM($J$6:J806),0)</f>
        <v>0</v>
      </c>
      <c r="M806" s="155">
        <f>IF(K806=1,SUM($K$6:K806),0)</f>
        <v>0</v>
      </c>
      <c r="N806" s="165">
        <f t="shared" si="64"/>
        <v>0</v>
      </c>
      <c r="O806" s="155">
        <f t="shared" si="65"/>
        <v>0</v>
      </c>
      <c r="P806" s="155">
        <f>IF(O806=1,SUM($O$6:O806),0)</f>
        <v>0</v>
      </c>
    </row>
    <row r="807" spans="1:16" ht="15" customHeight="1">
      <c r="A807" s="15"/>
      <c r="B807" s="194">
        <v>6</v>
      </c>
      <c r="C807" s="109" t="s">
        <v>1065</v>
      </c>
      <c r="D807" s="276" t="s">
        <v>47</v>
      </c>
      <c r="E807" s="277" t="s">
        <v>14</v>
      </c>
      <c r="F807" s="278">
        <v>56700</v>
      </c>
      <c r="G807" s="278">
        <v>56700</v>
      </c>
      <c r="H807" s="171"/>
      <c r="I807" s="88">
        <f t="shared" si="66"/>
        <v>56700</v>
      </c>
      <c r="J807" s="163">
        <f t="shared" si="62"/>
        <v>0</v>
      </c>
      <c r="K807" s="155">
        <f t="shared" si="63"/>
        <v>0</v>
      </c>
      <c r="L807" s="155">
        <f>IF(J807=1,SUM($J$6:J807),0)</f>
        <v>0</v>
      </c>
      <c r="M807" s="155">
        <f>IF(K807=1,SUM($K$6:K807),0)</f>
        <v>0</v>
      </c>
      <c r="N807" s="165">
        <f t="shared" si="64"/>
        <v>0</v>
      </c>
      <c r="O807" s="155">
        <f t="shared" si="65"/>
        <v>0</v>
      </c>
      <c r="P807" s="155">
        <f>IF(O807=1,SUM($O$6:O807),0)</f>
        <v>0</v>
      </c>
    </row>
    <row r="808" spans="1:16" ht="15" customHeight="1">
      <c r="A808" s="15"/>
      <c r="B808" s="194">
        <v>7</v>
      </c>
      <c r="C808" s="109" t="s">
        <v>1162</v>
      </c>
      <c r="D808" s="276" t="s">
        <v>47</v>
      </c>
      <c r="E808" s="277" t="s">
        <v>14</v>
      </c>
      <c r="F808" s="278">
        <v>596900</v>
      </c>
      <c r="G808" s="278">
        <v>596900</v>
      </c>
      <c r="H808" s="171"/>
      <c r="I808" s="88">
        <f t="shared" si="66"/>
        <v>596900</v>
      </c>
      <c r="J808" s="163">
        <f t="shared" si="62"/>
        <v>0</v>
      </c>
      <c r="K808" s="155">
        <f t="shared" si="63"/>
        <v>0</v>
      </c>
      <c r="L808" s="155">
        <f>IF(J808=1,SUM($J$6:J808),0)</f>
        <v>0</v>
      </c>
      <c r="M808" s="155">
        <f>IF(K808=1,SUM($K$6:K808),0)</f>
        <v>0</v>
      </c>
      <c r="N808" s="165">
        <f t="shared" si="64"/>
        <v>0</v>
      </c>
      <c r="O808" s="155">
        <f t="shared" si="65"/>
        <v>0</v>
      </c>
      <c r="P808" s="155">
        <f>IF(O808=1,SUM($O$6:O808),0)</f>
        <v>0</v>
      </c>
    </row>
    <row r="809" spans="1:16" ht="15" customHeight="1">
      <c r="A809" s="15"/>
      <c r="B809" s="194">
        <v>8</v>
      </c>
      <c r="C809" s="109" t="s">
        <v>1163</v>
      </c>
      <c r="D809" s="276" t="s">
        <v>47</v>
      </c>
      <c r="E809" s="277" t="s">
        <v>14</v>
      </c>
      <c r="F809" s="278">
        <v>401500</v>
      </c>
      <c r="G809" s="278">
        <v>401500</v>
      </c>
      <c r="H809" s="171"/>
      <c r="I809" s="88">
        <f t="shared" si="66"/>
        <v>401500</v>
      </c>
      <c r="J809" s="163">
        <f t="shared" si="62"/>
        <v>0</v>
      </c>
      <c r="K809" s="155">
        <f t="shared" si="63"/>
        <v>0</v>
      </c>
      <c r="L809" s="155">
        <f>IF(J809=1,SUM($J$6:J809),0)</f>
        <v>0</v>
      </c>
      <c r="M809" s="155">
        <f>IF(K809=1,SUM($K$6:K809),0)</f>
        <v>0</v>
      </c>
      <c r="N809" s="165">
        <f t="shared" si="64"/>
        <v>0</v>
      </c>
      <c r="O809" s="155">
        <f t="shared" si="65"/>
        <v>0</v>
      </c>
      <c r="P809" s="155">
        <f>IF(O809=1,SUM($O$6:O809),0)</f>
        <v>0</v>
      </c>
    </row>
    <row r="810" spans="1:16" ht="15" customHeight="1">
      <c r="A810" s="15"/>
      <c r="B810" s="194"/>
      <c r="C810" s="109"/>
      <c r="D810" s="276" t="s">
        <v>48</v>
      </c>
      <c r="E810" s="277"/>
      <c r="F810" s="278"/>
      <c r="G810" s="278"/>
      <c r="H810" s="171"/>
      <c r="I810" s="88">
        <f t="shared" si="66"/>
        <v>0</v>
      </c>
      <c r="J810" s="163">
        <f t="shared" si="62"/>
        <v>0</v>
      </c>
      <c r="K810" s="155">
        <f t="shared" si="63"/>
        <v>0</v>
      </c>
      <c r="L810" s="155">
        <f>IF(J810=1,SUM($J$6:J810),0)</f>
        <v>0</v>
      </c>
      <c r="M810" s="155">
        <f>IF(K810=1,SUM($K$6:K810),0)</f>
        <v>0</v>
      </c>
      <c r="N810" s="165">
        <f t="shared" si="64"/>
        <v>0</v>
      </c>
      <c r="O810" s="155">
        <f t="shared" si="65"/>
        <v>0</v>
      </c>
      <c r="P810" s="155">
        <f>IF(O810=1,SUM($O$6:O810),0)</f>
        <v>0</v>
      </c>
    </row>
    <row r="811" spans="1:16" ht="15" customHeight="1">
      <c r="A811" s="15"/>
      <c r="B811" s="194" t="s">
        <v>1031</v>
      </c>
      <c r="C811" s="109" t="s">
        <v>734</v>
      </c>
      <c r="D811" s="276" t="s">
        <v>48</v>
      </c>
      <c r="E811" s="277"/>
      <c r="F811" s="278"/>
      <c r="G811" s="278"/>
      <c r="H811" s="171"/>
      <c r="I811" s="88">
        <f t="shared" si="66"/>
        <v>0</v>
      </c>
      <c r="J811" s="163">
        <f t="shared" si="62"/>
        <v>0</v>
      </c>
      <c r="K811" s="155">
        <f t="shared" si="63"/>
        <v>0</v>
      </c>
      <c r="L811" s="155">
        <f>IF(J811=1,SUM($J$6:J811),0)</f>
        <v>0</v>
      </c>
      <c r="M811" s="155">
        <f>IF(K811=1,SUM($K$6:K811),0)</f>
        <v>0</v>
      </c>
      <c r="N811" s="165">
        <f t="shared" si="64"/>
        <v>0</v>
      </c>
      <c r="O811" s="155">
        <f t="shared" si="65"/>
        <v>0</v>
      </c>
      <c r="P811" s="155">
        <f>IF(O811=1,SUM($O$6:O811),0)</f>
        <v>0</v>
      </c>
    </row>
    <row r="812" spans="1:16" ht="15" customHeight="1">
      <c r="A812" s="15"/>
      <c r="B812" s="194">
        <v>1</v>
      </c>
      <c r="C812" s="109" t="s">
        <v>735</v>
      </c>
      <c r="D812" s="276" t="s">
        <v>47</v>
      </c>
      <c r="E812" s="277" t="s">
        <v>14</v>
      </c>
      <c r="F812" s="278">
        <v>56400</v>
      </c>
      <c r="G812" s="278">
        <v>56400</v>
      </c>
      <c r="H812" s="171"/>
      <c r="I812" s="88">
        <f t="shared" si="61"/>
        <v>56400</v>
      </c>
      <c r="J812" s="163">
        <f t="shared" si="62"/>
        <v>0</v>
      </c>
      <c r="K812" s="155">
        <f t="shared" si="63"/>
        <v>0</v>
      </c>
      <c r="L812" s="155">
        <f>IF(J812=1,SUM($J$6:J812),0)</f>
        <v>0</v>
      </c>
      <c r="M812" s="155">
        <f>IF(K812=1,SUM($K$6:K812),0)</f>
        <v>0</v>
      </c>
      <c r="N812" s="165">
        <f t="shared" si="64"/>
        <v>0</v>
      </c>
      <c r="O812" s="155">
        <f t="shared" si="65"/>
        <v>0</v>
      </c>
      <c r="P812" s="155">
        <f>IF(O812=1,SUM($O$6:O812),0)</f>
        <v>0</v>
      </c>
    </row>
    <row r="813" spans="1:16" ht="15" customHeight="1">
      <c r="A813" s="15"/>
      <c r="B813" s="194">
        <v>2</v>
      </c>
      <c r="C813" s="109" t="s">
        <v>736</v>
      </c>
      <c r="D813" s="276" t="s">
        <v>47</v>
      </c>
      <c r="E813" s="277" t="s">
        <v>14</v>
      </c>
      <c r="F813" s="278">
        <v>65400</v>
      </c>
      <c r="G813" s="278">
        <v>65400</v>
      </c>
      <c r="H813" s="171"/>
      <c r="I813" s="88">
        <f t="shared" si="61"/>
        <v>65400</v>
      </c>
      <c r="J813" s="163">
        <f t="shared" si="62"/>
        <v>0</v>
      </c>
      <c r="K813" s="155">
        <f t="shared" si="63"/>
        <v>0</v>
      </c>
      <c r="L813" s="155">
        <f>IF(J813=1,SUM($J$6:J813),0)</f>
        <v>0</v>
      </c>
      <c r="M813" s="155">
        <f>IF(K813=1,SUM($K$6:K813),0)</f>
        <v>0</v>
      </c>
      <c r="N813" s="165">
        <f t="shared" si="64"/>
        <v>0</v>
      </c>
      <c r="O813" s="155">
        <f t="shared" si="65"/>
        <v>0</v>
      </c>
      <c r="P813" s="155">
        <f>IF(O813=1,SUM($O$6:O813),0)</f>
        <v>0</v>
      </c>
    </row>
    <row r="814" spans="1:16" ht="15" customHeight="1">
      <c r="A814" s="15"/>
      <c r="B814" s="194">
        <v>3</v>
      </c>
      <c r="C814" s="109" t="s">
        <v>737</v>
      </c>
      <c r="D814" s="276" t="s">
        <v>47</v>
      </c>
      <c r="E814" s="277" t="s">
        <v>14</v>
      </c>
      <c r="F814" s="278">
        <v>13600</v>
      </c>
      <c r="G814" s="278">
        <v>16200</v>
      </c>
      <c r="H814" s="171"/>
      <c r="I814" s="88">
        <f t="shared" si="61"/>
        <v>16200</v>
      </c>
      <c r="J814" s="163">
        <f t="shared" si="62"/>
        <v>0</v>
      </c>
      <c r="K814" s="155">
        <f t="shared" si="63"/>
        <v>0</v>
      </c>
      <c r="L814" s="155">
        <f>IF(J814=1,SUM($J$6:J814),0)</f>
        <v>0</v>
      </c>
      <c r="M814" s="155">
        <f>IF(K814=1,SUM($K$6:K814),0)</f>
        <v>0</v>
      </c>
      <c r="N814" s="165">
        <f t="shared" si="64"/>
        <v>0</v>
      </c>
      <c r="O814" s="155">
        <f t="shared" si="65"/>
        <v>0</v>
      </c>
      <c r="P814" s="155">
        <f>IF(O814=1,SUM($O$6:O814),0)</f>
        <v>0</v>
      </c>
    </row>
    <row r="815" spans="1:16" ht="15" customHeight="1">
      <c r="A815" s="15"/>
      <c r="B815" s="194">
        <v>4</v>
      </c>
      <c r="C815" s="109" t="s">
        <v>738</v>
      </c>
      <c r="D815" s="276" t="s">
        <v>47</v>
      </c>
      <c r="E815" s="277" t="s">
        <v>14</v>
      </c>
      <c r="F815" s="278">
        <v>17800</v>
      </c>
      <c r="G815" s="278">
        <v>21200</v>
      </c>
      <c r="H815" s="171"/>
      <c r="I815" s="88">
        <f t="shared" si="61"/>
        <v>21200</v>
      </c>
      <c r="J815" s="163">
        <f t="shared" si="62"/>
        <v>0</v>
      </c>
      <c r="K815" s="155">
        <f t="shared" si="63"/>
        <v>0</v>
      </c>
      <c r="L815" s="155">
        <f>IF(J815=1,SUM($J$6:J815),0)</f>
        <v>0</v>
      </c>
      <c r="M815" s="155">
        <f>IF(K815=1,SUM($K$6:K815),0)</f>
        <v>0</v>
      </c>
      <c r="N815" s="165">
        <f t="shared" si="64"/>
        <v>0</v>
      </c>
      <c r="O815" s="155">
        <f t="shared" si="65"/>
        <v>0</v>
      </c>
      <c r="P815" s="155">
        <f>IF(O815=1,SUM($O$6:O815),0)</f>
        <v>0</v>
      </c>
    </row>
    <row r="816" spans="1:16" ht="15" customHeight="1">
      <c r="A816" s="15"/>
      <c r="B816" s="194">
        <v>5</v>
      </c>
      <c r="C816" s="109" t="s">
        <v>739</v>
      </c>
      <c r="D816" s="276" t="s">
        <v>47</v>
      </c>
      <c r="E816" s="277" t="s">
        <v>14</v>
      </c>
      <c r="F816" s="278">
        <v>173100</v>
      </c>
      <c r="G816" s="278">
        <v>173100</v>
      </c>
      <c r="H816" s="171"/>
      <c r="I816" s="88">
        <f t="shared" si="61"/>
        <v>173100</v>
      </c>
      <c r="J816" s="163">
        <f t="shared" si="62"/>
        <v>0</v>
      </c>
      <c r="K816" s="155">
        <f t="shared" si="63"/>
        <v>0</v>
      </c>
      <c r="L816" s="155">
        <f>IF(J816=1,SUM($J$6:J816),0)</f>
        <v>0</v>
      </c>
      <c r="M816" s="155">
        <f>IF(K816=1,SUM($K$6:K816),0)</f>
        <v>0</v>
      </c>
      <c r="N816" s="165">
        <f t="shared" si="64"/>
        <v>0</v>
      </c>
      <c r="O816" s="155">
        <f t="shared" si="65"/>
        <v>0</v>
      </c>
      <c r="P816" s="155">
        <f>IF(O816=1,SUM($O$6:O816),0)</f>
        <v>0</v>
      </c>
    </row>
    <row r="817" spans="1:16" ht="15" customHeight="1">
      <c r="A817" s="15"/>
      <c r="B817" s="194">
        <v>6</v>
      </c>
      <c r="C817" s="109" t="s">
        <v>740</v>
      </c>
      <c r="D817" s="276" t="s">
        <v>47</v>
      </c>
      <c r="E817" s="277" t="s">
        <v>14</v>
      </c>
      <c r="F817" s="278">
        <v>1539900</v>
      </c>
      <c r="G817" s="278">
        <v>1539900</v>
      </c>
      <c r="H817" s="171"/>
      <c r="I817" s="88">
        <f t="shared" si="61"/>
        <v>1539900</v>
      </c>
      <c r="J817" s="163">
        <f t="shared" si="62"/>
        <v>0</v>
      </c>
      <c r="K817" s="155">
        <f t="shared" si="63"/>
        <v>0</v>
      </c>
      <c r="L817" s="155">
        <f>IF(J817=1,SUM($J$6:J817),0)</f>
        <v>0</v>
      </c>
      <c r="M817" s="155">
        <f>IF(K817=1,SUM($K$6:K817),0)</f>
        <v>0</v>
      </c>
      <c r="N817" s="165">
        <f t="shared" si="64"/>
        <v>0</v>
      </c>
      <c r="O817" s="155">
        <f t="shared" si="65"/>
        <v>0</v>
      </c>
      <c r="P817" s="155">
        <f>IF(O817=1,SUM($O$6:O817),0)</f>
        <v>0</v>
      </c>
    </row>
    <row r="818" spans="1:16" ht="15" customHeight="1">
      <c r="A818" s="15"/>
      <c r="B818" s="194">
        <v>7</v>
      </c>
      <c r="C818" s="109" t="s">
        <v>741</v>
      </c>
      <c r="D818" s="276" t="s">
        <v>47</v>
      </c>
      <c r="E818" s="277" t="s">
        <v>14</v>
      </c>
      <c r="F818" s="278">
        <v>26200</v>
      </c>
      <c r="G818" s="278">
        <v>31200</v>
      </c>
      <c r="H818" s="171"/>
      <c r="I818" s="88">
        <f t="shared" si="61"/>
        <v>31200</v>
      </c>
      <c r="J818" s="163">
        <f t="shared" si="62"/>
        <v>0</v>
      </c>
      <c r="K818" s="155">
        <f t="shared" si="63"/>
        <v>0</v>
      </c>
      <c r="L818" s="155">
        <f>IF(J818=1,SUM($J$6:J818),0)</f>
        <v>0</v>
      </c>
      <c r="M818" s="155">
        <f>IF(K818=1,SUM($K$6:K818),0)</f>
        <v>0</v>
      </c>
      <c r="N818" s="165">
        <f t="shared" si="64"/>
        <v>0</v>
      </c>
      <c r="O818" s="155">
        <f t="shared" si="65"/>
        <v>0</v>
      </c>
      <c r="P818" s="155">
        <f>IF(O818=1,SUM($O$6:O818),0)</f>
        <v>0</v>
      </c>
    </row>
    <row r="819" spans="1:16" ht="15" customHeight="1">
      <c r="A819" s="15"/>
      <c r="B819" s="194">
        <v>8</v>
      </c>
      <c r="C819" s="109" t="s">
        <v>742</v>
      </c>
      <c r="D819" s="276" t="s">
        <v>47</v>
      </c>
      <c r="E819" s="277" t="s">
        <v>14</v>
      </c>
      <c r="F819" s="278">
        <v>22300</v>
      </c>
      <c r="G819" s="278">
        <v>26500</v>
      </c>
      <c r="H819" s="171"/>
      <c r="I819" s="88">
        <f t="shared" si="61"/>
        <v>26500</v>
      </c>
      <c r="J819" s="163">
        <f t="shared" si="62"/>
        <v>0</v>
      </c>
      <c r="K819" s="155">
        <f t="shared" si="63"/>
        <v>0</v>
      </c>
      <c r="L819" s="155">
        <f>IF(J819=1,SUM($J$6:J819),0)</f>
        <v>0</v>
      </c>
      <c r="M819" s="155">
        <f>IF(K819=1,SUM($K$6:K819),0)</f>
        <v>0</v>
      </c>
      <c r="N819" s="165">
        <f t="shared" si="64"/>
        <v>0</v>
      </c>
      <c r="O819" s="155">
        <f t="shared" si="65"/>
        <v>0</v>
      </c>
      <c r="P819" s="155">
        <f>IF(O819=1,SUM($O$6:O819),0)</f>
        <v>0</v>
      </c>
    </row>
    <row r="820" spans="1:16" ht="15" customHeight="1">
      <c r="A820" s="15"/>
      <c r="B820" s="194">
        <v>9</v>
      </c>
      <c r="C820" s="109" t="s">
        <v>743</v>
      </c>
      <c r="D820" s="276" t="s">
        <v>47</v>
      </c>
      <c r="E820" s="277" t="s">
        <v>14</v>
      </c>
      <c r="F820" s="278">
        <v>26200</v>
      </c>
      <c r="G820" s="278">
        <v>31200</v>
      </c>
      <c r="H820" s="171"/>
      <c r="I820" s="88">
        <f t="shared" si="61"/>
        <v>31200</v>
      </c>
      <c r="J820" s="163">
        <f t="shared" si="62"/>
        <v>0</v>
      </c>
      <c r="K820" s="155">
        <f t="shared" si="63"/>
        <v>0</v>
      </c>
      <c r="L820" s="155">
        <f>IF(J820=1,SUM($J$6:J820),0)</f>
        <v>0</v>
      </c>
      <c r="M820" s="155">
        <f>IF(K820=1,SUM($K$6:K820),0)</f>
        <v>0</v>
      </c>
      <c r="N820" s="165">
        <f t="shared" si="64"/>
        <v>0</v>
      </c>
      <c r="O820" s="155">
        <f t="shared" si="65"/>
        <v>0</v>
      </c>
      <c r="P820" s="155">
        <f>IF(O820=1,SUM($O$6:O820),0)</f>
        <v>0</v>
      </c>
    </row>
    <row r="821" spans="1:16" ht="15" customHeight="1">
      <c r="A821" s="15"/>
      <c r="B821" s="194">
        <v>10</v>
      </c>
      <c r="C821" s="109" t="s">
        <v>744</v>
      </c>
      <c r="D821" s="276" t="s">
        <v>47</v>
      </c>
      <c r="E821" s="277" t="s">
        <v>14</v>
      </c>
      <c r="F821" s="278">
        <v>26200</v>
      </c>
      <c r="G821" s="278">
        <v>31200</v>
      </c>
      <c r="H821" s="171"/>
      <c r="I821" s="88">
        <f t="shared" si="61"/>
        <v>31200</v>
      </c>
      <c r="J821" s="163">
        <f t="shared" si="62"/>
        <v>0</v>
      </c>
      <c r="K821" s="155">
        <f t="shared" si="63"/>
        <v>0</v>
      </c>
      <c r="L821" s="155">
        <f>IF(J821=1,SUM($J$6:J821),0)</f>
        <v>0</v>
      </c>
      <c r="M821" s="155">
        <f>IF(K821=1,SUM($K$6:K821),0)</f>
        <v>0</v>
      </c>
      <c r="N821" s="165">
        <f t="shared" si="64"/>
        <v>0</v>
      </c>
      <c r="O821" s="155">
        <f t="shared" si="65"/>
        <v>0</v>
      </c>
      <c r="P821" s="155">
        <f>IF(O821=1,SUM($O$6:O821),0)</f>
        <v>0</v>
      </c>
    </row>
    <row r="822" spans="1:16" ht="15" customHeight="1">
      <c r="A822" s="15"/>
      <c r="B822" s="194">
        <v>11</v>
      </c>
      <c r="C822" s="109" t="s">
        <v>745</v>
      </c>
      <c r="D822" s="276" t="s">
        <v>47</v>
      </c>
      <c r="E822" s="277" t="s">
        <v>14</v>
      </c>
      <c r="F822" s="278">
        <v>58400</v>
      </c>
      <c r="G822" s="278">
        <v>58400</v>
      </c>
      <c r="H822" s="171"/>
      <c r="I822" s="88">
        <f t="shared" si="61"/>
        <v>58400</v>
      </c>
      <c r="J822" s="163">
        <f t="shared" si="62"/>
        <v>0</v>
      </c>
      <c r="K822" s="155">
        <f t="shared" si="63"/>
        <v>0</v>
      </c>
      <c r="L822" s="155">
        <f>IF(J822=1,SUM($J$6:J822),0)</f>
        <v>0</v>
      </c>
      <c r="M822" s="155">
        <f>IF(K822=1,SUM($K$6:K822),0)</f>
        <v>0</v>
      </c>
      <c r="N822" s="165">
        <f t="shared" si="64"/>
        <v>0</v>
      </c>
      <c r="O822" s="155">
        <f t="shared" si="65"/>
        <v>0</v>
      </c>
      <c r="P822" s="155">
        <f>IF(O822=1,SUM($O$6:O822),0)</f>
        <v>0</v>
      </c>
    </row>
    <row r="823" spans="1:16" ht="15" customHeight="1">
      <c r="A823" s="15"/>
      <c r="B823" s="194">
        <v>12</v>
      </c>
      <c r="C823" s="109" t="s">
        <v>746</v>
      </c>
      <c r="D823" s="276" t="s">
        <v>47</v>
      </c>
      <c r="E823" s="277" t="s">
        <v>14</v>
      </c>
      <c r="F823" s="278">
        <v>45900</v>
      </c>
      <c r="G823" s="278">
        <v>48800</v>
      </c>
      <c r="H823" s="171"/>
      <c r="I823" s="88">
        <f t="shared" si="61"/>
        <v>48800</v>
      </c>
      <c r="J823" s="163">
        <f t="shared" si="62"/>
        <v>0</v>
      </c>
      <c r="K823" s="155">
        <f t="shared" si="63"/>
        <v>0</v>
      </c>
      <c r="L823" s="155">
        <f>IF(J823=1,SUM($J$6:J823),0)</f>
        <v>0</v>
      </c>
      <c r="M823" s="155">
        <f>IF(K823=1,SUM($K$6:K823),0)</f>
        <v>0</v>
      </c>
      <c r="N823" s="165">
        <f t="shared" si="64"/>
        <v>0</v>
      </c>
      <c r="O823" s="155">
        <f t="shared" si="65"/>
        <v>0</v>
      </c>
      <c r="P823" s="155">
        <f>IF(O823=1,SUM($O$6:O823),0)</f>
        <v>0</v>
      </c>
    </row>
    <row r="824" spans="1:16" ht="15" customHeight="1">
      <c r="A824" s="15"/>
      <c r="B824" s="194">
        <v>13</v>
      </c>
      <c r="C824" s="109" t="s">
        <v>747</v>
      </c>
      <c r="D824" s="276" t="s">
        <v>47</v>
      </c>
      <c r="E824" s="277" t="s">
        <v>14</v>
      </c>
      <c r="F824" s="278">
        <v>58400</v>
      </c>
      <c r="G824" s="278">
        <v>58400</v>
      </c>
      <c r="H824" s="171"/>
      <c r="I824" s="88">
        <f t="shared" ref="I824:I876" si="67">IF($I$5=$G$4,G824,(IF($I$5=$F$4,F824,0)))</f>
        <v>58400</v>
      </c>
      <c r="J824" s="163">
        <f t="shared" si="62"/>
        <v>0</v>
      </c>
      <c r="K824" s="155">
        <f t="shared" si="63"/>
        <v>0</v>
      </c>
      <c r="L824" s="155">
        <f>IF(J824=1,SUM($J$6:J824),0)</f>
        <v>0</v>
      </c>
      <c r="M824" s="155">
        <f>IF(K824=1,SUM($K$6:K824),0)</f>
        <v>0</v>
      </c>
      <c r="N824" s="165">
        <f t="shared" si="64"/>
        <v>0</v>
      </c>
      <c r="O824" s="155">
        <f t="shared" si="65"/>
        <v>0</v>
      </c>
      <c r="P824" s="155">
        <f>IF(O824=1,SUM($O$6:O824),0)</f>
        <v>0</v>
      </c>
    </row>
    <row r="825" spans="1:16" ht="15" customHeight="1">
      <c r="A825" s="15"/>
      <c r="B825" s="194">
        <v>14</v>
      </c>
      <c r="C825" s="109" t="s">
        <v>748</v>
      </c>
      <c r="D825" s="276" t="s">
        <v>47</v>
      </c>
      <c r="E825" s="277" t="s">
        <v>14</v>
      </c>
      <c r="F825" s="278">
        <v>58400</v>
      </c>
      <c r="G825" s="278">
        <v>58400</v>
      </c>
      <c r="H825" s="171"/>
      <c r="I825" s="88">
        <f t="shared" si="67"/>
        <v>58400</v>
      </c>
      <c r="J825" s="163">
        <f t="shared" si="62"/>
        <v>0</v>
      </c>
      <c r="K825" s="155">
        <f t="shared" si="63"/>
        <v>0</v>
      </c>
      <c r="L825" s="155">
        <f>IF(J825=1,SUM($J$6:J825),0)</f>
        <v>0</v>
      </c>
      <c r="M825" s="155">
        <f>IF(K825=1,SUM($K$6:K825),0)</f>
        <v>0</v>
      </c>
      <c r="N825" s="165">
        <f t="shared" si="64"/>
        <v>0</v>
      </c>
      <c r="O825" s="155">
        <f t="shared" si="65"/>
        <v>0</v>
      </c>
      <c r="P825" s="155">
        <f>IF(O825=1,SUM($O$6:O825),0)</f>
        <v>0</v>
      </c>
    </row>
    <row r="826" spans="1:16" ht="15" customHeight="1">
      <c r="A826" s="15"/>
      <c r="B826" s="194">
        <v>15</v>
      </c>
      <c r="C826" s="109" t="s">
        <v>749</v>
      </c>
      <c r="D826" s="276" t="s">
        <v>47</v>
      </c>
      <c r="E826" s="277" t="s">
        <v>14</v>
      </c>
      <c r="F826" s="278">
        <v>45900</v>
      </c>
      <c r="G826" s="278">
        <v>45900</v>
      </c>
      <c r="H826" s="171"/>
      <c r="I826" s="88">
        <f t="shared" si="67"/>
        <v>45900</v>
      </c>
      <c r="J826" s="163">
        <f t="shared" si="62"/>
        <v>0</v>
      </c>
      <c r="K826" s="155">
        <f t="shared" si="63"/>
        <v>0</v>
      </c>
      <c r="L826" s="155">
        <f>IF(J826=1,SUM($J$6:J826),0)</f>
        <v>0</v>
      </c>
      <c r="M826" s="155">
        <f>IF(K826=1,SUM($K$6:K826),0)</f>
        <v>0</v>
      </c>
      <c r="N826" s="165">
        <f t="shared" si="64"/>
        <v>0</v>
      </c>
      <c r="O826" s="155">
        <f t="shared" si="65"/>
        <v>0</v>
      </c>
      <c r="P826" s="155">
        <f>IF(O826=1,SUM($O$6:O826),0)</f>
        <v>0</v>
      </c>
    </row>
    <row r="827" spans="1:16" ht="15" customHeight="1">
      <c r="A827" s="15"/>
      <c r="B827" s="194">
        <v>16</v>
      </c>
      <c r="C827" s="109" t="s">
        <v>750</v>
      </c>
      <c r="D827" s="276" t="s">
        <v>47</v>
      </c>
      <c r="E827" s="277" t="s">
        <v>14</v>
      </c>
      <c r="F827" s="278">
        <v>43100</v>
      </c>
      <c r="G827" s="278">
        <v>43100</v>
      </c>
      <c r="H827" s="171"/>
      <c r="I827" s="88">
        <f t="shared" si="67"/>
        <v>43100</v>
      </c>
      <c r="J827" s="163">
        <f t="shared" si="62"/>
        <v>0</v>
      </c>
      <c r="K827" s="155">
        <f t="shared" si="63"/>
        <v>0</v>
      </c>
      <c r="L827" s="155">
        <f>IF(J827=1,SUM($J$6:J827),0)</f>
        <v>0</v>
      </c>
      <c r="M827" s="155">
        <f>IF(K827=1,SUM($K$6:K827),0)</f>
        <v>0</v>
      </c>
      <c r="N827" s="165">
        <f t="shared" si="64"/>
        <v>0</v>
      </c>
      <c r="O827" s="155">
        <f t="shared" si="65"/>
        <v>0</v>
      </c>
      <c r="P827" s="155">
        <f>IF(O827=1,SUM($O$6:O827),0)</f>
        <v>0</v>
      </c>
    </row>
    <row r="828" spans="1:16" ht="15" customHeight="1">
      <c r="A828" s="15"/>
      <c r="B828" s="194">
        <v>17</v>
      </c>
      <c r="C828" s="109" t="s">
        <v>751</v>
      </c>
      <c r="D828" s="276" t="s">
        <v>47</v>
      </c>
      <c r="E828" s="277" t="s">
        <v>14</v>
      </c>
      <c r="F828" s="278">
        <v>57400</v>
      </c>
      <c r="G828" s="278">
        <v>68300</v>
      </c>
      <c r="H828" s="171"/>
      <c r="I828" s="88">
        <f t="shared" si="67"/>
        <v>68300</v>
      </c>
      <c r="J828" s="163">
        <f t="shared" si="62"/>
        <v>0</v>
      </c>
      <c r="K828" s="155">
        <f t="shared" si="63"/>
        <v>0</v>
      </c>
      <c r="L828" s="155">
        <f>IF(J828=1,SUM($J$6:J828),0)</f>
        <v>0</v>
      </c>
      <c r="M828" s="155">
        <f>IF(K828=1,SUM($K$6:K828),0)</f>
        <v>0</v>
      </c>
      <c r="N828" s="165">
        <f t="shared" si="64"/>
        <v>0</v>
      </c>
      <c r="O828" s="155">
        <f t="shared" si="65"/>
        <v>0</v>
      </c>
      <c r="P828" s="155">
        <f>IF(O828=1,SUM($O$6:O828),0)</f>
        <v>0</v>
      </c>
    </row>
    <row r="829" spans="1:16" ht="15" customHeight="1">
      <c r="A829" s="15"/>
      <c r="B829" s="194">
        <v>18</v>
      </c>
      <c r="C829" s="109" t="s">
        <v>752</v>
      </c>
      <c r="D829" s="276" t="s">
        <v>47</v>
      </c>
      <c r="E829" s="277" t="s">
        <v>14</v>
      </c>
      <c r="F829" s="278">
        <v>45900</v>
      </c>
      <c r="G829" s="278">
        <v>48800</v>
      </c>
      <c r="H829" s="171"/>
      <c r="I829" s="88">
        <f t="shared" si="67"/>
        <v>48800</v>
      </c>
      <c r="J829" s="163">
        <f t="shared" si="62"/>
        <v>0</v>
      </c>
      <c r="K829" s="155">
        <f t="shared" si="63"/>
        <v>0</v>
      </c>
      <c r="L829" s="155">
        <f>IF(J829=1,SUM($J$6:J829),0)</f>
        <v>0</v>
      </c>
      <c r="M829" s="155">
        <f>IF(K829=1,SUM($K$6:K829),0)</f>
        <v>0</v>
      </c>
      <c r="N829" s="165">
        <f t="shared" si="64"/>
        <v>0</v>
      </c>
      <c r="O829" s="155">
        <f t="shared" si="65"/>
        <v>0</v>
      </c>
      <c r="P829" s="155">
        <f>IF(O829=1,SUM($O$6:O829),0)</f>
        <v>0</v>
      </c>
    </row>
    <row r="830" spans="1:16" ht="15" customHeight="1">
      <c r="A830" s="15"/>
      <c r="B830" s="194">
        <v>19</v>
      </c>
      <c r="C830" s="109" t="s">
        <v>753</v>
      </c>
      <c r="D830" s="276" t="s">
        <v>47</v>
      </c>
      <c r="E830" s="277" t="s">
        <v>14</v>
      </c>
      <c r="F830" s="278">
        <v>3843100</v>
      </c>
      <c r="G830" s="278">
        <v>3843100</v>
      </c>
      <c r="H830" s="171"/>
      <c r="I830" s="88">
        <f t="shared" si="67"/>
        <v>3843100</v>
      </c>
      <c r="J830" s="163">
        <f t="shared" si="62"/>
        <v>0</v>
      </c>
      <c r="K830" s="155">
        <f t="shared" si="63"/>
        <v>0</v>
      </c>
      <c r="L830" s="155">
        <f>IF(J830=1,SUM($J$6:J830),0)</f>
        <v>0</v>
      </c>
      <c r="M830" s="155">
        <f>IF(K830=1,SUM($K$6:K830),0)</f>
        <v>0</v>
      </c>
      <c r="N830" s="165">
        <f t="shared" si="64"/>
        <v>0</v>
      </c>
      <c r="O830" s="155">
        <f t="shared" si="65"/>
        <v>0</v>
      </c>
      <c r="P830" s="155">
        <f>IF(O830=1,SUM($O$6:O830),0)</f>
        <v>0</v>
      </c>
    </row>
    <row r="831" spans="1:16" ht="15" customHeight="1">
      <c r="A831" s="15"/>
      <c r="B831" s="194">
        <v>20</v>
      </c>
      <c r="C831" s="109" t="s">
        <v>754</v>
      </c>
      <c r="D831" s="276" t="s">
        <v>47</v>
      </c>
      <c r="E831" s="277" t="s">
        <v>14</v>
      </c>
      <c r="F831" s="278">
        <v>39700</v>
      </c>
      <c r="G831" s="278">
        <v>47200</v>
      </c>
      <c r="H831" s="171"/>
      <c r="I831" s="88">
        <f t="shared" si="67"/>
        <v>47200</v>
      </c>
      <c r="J831" s="163">
        <f t="shared" si="62"/>
        <v>0</v>
      </c>
      <c r="K831" s="155">
        <f t="shared" si="63"/>
        <v>0</v>
      </c>
      <c r="L831" s="155">
        <f>IF(J831=1,SUM($J$6:J831),0)</f>
        <v>0</v>
      </c>
      <c r="M831" s="155">
        <f>IF(K831=1,SUM($K$6:K831),0)</f>
        <v>0</v>
      </c>
      <c r="N831" s="165">
        <f t="shared" si="64"/>
        <v>0</v>
      </c>
      <c r="O831" s="155">
        <f t="shared" si="65"/>
        <v>0</v>
      </c>
      <c r="P831" s="155">
        <f>IF(O831=1,SUM($O$6:O831),0)</f>
        <v>0</v>
      </c>
    </row>
    <row r="832" spans="1:16" ht="15" customHeight="1">
      <c r="A832" s="15"/>
      <c r="B832" s="194">
        <v>21</v>
      </c>
      <c r="C832" s="109" t="s">
        <v>755</v>
      </c>
      <c r="D832" s="276" t="s">
        <v>47</v>
      </c>
      <c r="E832" s="277" t="s">
        <v>14</v>
      </c>
      <c r="F832" s="278">
        <v>58000</v>
      </c>
      <c r="G832" s="278">
        <v>69000</v>
      </c>
      <c r="H832" s="171"/>
      <c r="I832" s="88">
        <f t="shared" si="67"/>
        <v>69000</v>
      </c>
      <c r="J832" s="163">
        <f t="shared" si="62"/>
        <v>0</v>
      </c>
      <c r="K832" s="155">
        <f t="shared" si="63"/>
        <v>0</v>
      </c>
      <c r="L832" s="155">
        <f>IF(J832=1,SUM($J$6:J832),0)</f>
        <v>0</v>
      </c>
      <c r="M832" s="155">
        <f>IF(K832=1,SUM($K$6:K832),0)</f>
        <v>0</v>
      </c>
      <c r="N832" s="165">
        <f t="shared" si="64"/>
        <v>0</v>
      </c>
      <c r="O832" s="155">
        <f t="shared" si="65"/>
        <v>0</v>
      </c>
      <c r="P832" s="155">
        <f>IF(O832=1,SUM($O$6:O832),0)</f>
        <v>0</v>
      </c>
    </row>
    <row r="833" spans="1:16" ht="15" customHeight="1">
      <c r="A833" s="15"/>
      <c r="B833" s="194">
        <v>22</v>
      </c>
      <c r="C833" s="109" t="s">
        <v>756</v>
      </c>
      <c r="D833" s="276" t="s">
        <v>47</v>
      </c>
      <c r="E833" s="277" t="s">
        <v>14</v>
      </c>
      <c r="F833" s="278">
        <v>31300</v>
      </c>
      <c r="G833" s="278">
        <v>31300</v>
      </c>
      <c r="H833" s="171"/>
      <c r="I833" s="88">
        <f t="shared" si="67"/>
        <v>31300</v>
      </c>
      <c r="J833" s="163">
        <f t="shared" si="62"/>
        <v>0</v>
      </c>
      <c r="K833" s="155">
        <f t="shared" si="63"/>
        <v>0</v>
      </c>
      <c r="L833" s="155">
        <f>IF(J833=1,SUM($J$6:J833),0)</f>
        <v>0</v>
      </c>
      <c r="M833" s="155">
        <f>IF(K833=1,SUM($K$6:K833),0)</f>
        <v>0</v>
      </c>
      <c r="N833" s="165">
        <f t="shared" si="64"/>
        <v>0</v>
      </c>
      <c r="O833" s="155">
        <f t="shared" si="65"/>
        <v>0</v>
      </c>
      <c r="P833" s="155">
        <f>IF(O833=1,SUM($O$6:O833),0)</f>
        <v>0</v>
      </c>
    </row>
    <row r="834" spans="1:16" ht="15" customHeight="1">
      <c r="A834" s="15"/>
      <c r="B834" s="194">
        <v>23</v>
      </c>
      <c r="C834" s="109" t="s">
        <v>757</v>
      </c>
      <c r="D834" s="276" t="s">
        <v>47</v>
      </c>
      <c r="E834" s="277" t="s">
        <v>14</v>
      </c>
      <c r="F834" s="278">
        <v>45600</v>
      </c>
      <c r="G834" s="278">
        <v>45600</v>
      </c>
      <c r="H834" s="171"/>
      <c r="I834" s="88">
        <f t="shared" si="67"/>
        <v>45600</v>
      </c>
      <c r="J834" s="163">
        <f t="shared" si="62"/>
        <v>0</v>
      </c>
      <c r="K834" s="155">
        <f t="shared" si="63"/>
        <v>0</v>
      </c>
      <c r="L834" s="155">
        <f>IF(J834=1,SUM($J$6:J834),0)</f>
        <v>0</v>
      </c>
      <c r="M834" s="155">
        <f>IF(K834=1,SUM($K$6:K834),0)</f>
        <v>0</v>
      </c>
      <c r="N834" s="165">
        <f t="shared" si="64"/>
        <v>0</v>
      </c>
      <c r="O834" s="155">
        <f t="shared" si="65"/>
        <v>0</v>
      </c>
      <c r="P834" s="155">
        <f>IF(O834=1,SUM($O$6:O834),0)</f>
        <v>0</v>
      </c>
    </row>
    <row r="835" spans="1:16" ht="15" customHeight="1">
      <c r="A835" s="15"/>
      <c r="B835" s="194">
        <v>24</v>
      </c>
      <c r="C835" s="109" t="s">
        <v>758</v>
      </c>
      <c r="D835" s="276" t="s">
        <v>47</v>
      </c>
      <c r="E835" s="277" t="s">
        <v>14</v>
      </c>
      <c r="F835" s="278">
        <v>36600</v>
      </c>
      <c r="G835" s="278">
        <v>43500</v>
      </c>
      <c r="H835" s="171"/>
      <c r="I835" s="88">
        <f t="shared" si="67"/>
        <v>43500</v>
      </c>
      <c r="J835" s="163">
        <f t="shared" si="62"/>
        <v>0</v>
      </c>
      <c r="K835" s="155">
        <f t="shared" si="63"/>
        <v>0</v>
      </c>
      <c r="L835" s="155">
        <f>IF(J835=1,SUM($J$6:J835),0)</f>
        <v>0</v>
      </c>
      <c r="M835" s="155">
        <f>IF(K835=1,SUM($K$6:K835),0)</f>
        <v>0</v>
      </c>
      <c r="N835" s="165">
        <f t="shared" si="64"/>
        <v>0</v>
      </c>
      <c r="O835" s="155">
        <f t="shared" si="65"/>
        <v>0</v>
      </c>
      <c r="P835" s="155">
        <f>IF(O835=1,SUM($O$6:O835),0)</f>
        <v>0</v>
      </c>
    </row>
    <row r="836" spans="1:16" ht="15" customHeight="1">
      <c r="A836" s="15"/>
      <c r="B836" s="194">
        <v>25</v>
      </c>
      <c r="C836" s="109" t="s">
        <v>759</v>
      </c>
      <c r="D836" s="276" t="s">
        <v>47</v>
      </c>
      <c r="E836" s="277" t="s">
        <v>14</v>
      </c>
      <c r="F836" s="278">
        <v>36600</v>
      </c>
      <c r="G836" s="278">
        <v>43500</v>
      </c>
      <c r="H836" s="171"/>
      <c r="I836" s="88">
        <f t="shared" si="67"/>
        <v>43500</v>
      </c>
      <c r="J836" s="163">
        <f t="shared" si="62"/>
        <v>0</v>
      </c>
      <c r="K836" s="155">
        <f t="shared" si="63"/>
        <v>0</v>
      </c>
      <c r="L836" s="155">
        <f>IF(J836=1,SUM($J$6:J836),0)</f>
        <v>0</v>
      </c>
      <c r="M836" s="155">
        <f>IF(K836=1,SUM($K$6:K836),0)</f>
        <v>0</v>
      </c>
      <c r="N836" s="165">
        <f t="shared" si="64"/>
        <v>0</v>
      </c>
      <c r="O836" s="155">
        <f t="shared" si="65"/>
        <v>0</v>
      </c>
      <c r="P836" s="155">
        <f>IF(O836=1,SUM($O$6:O836),0)</f>
        <v>0</v>
      </c>
    </row>
    <row r="837" spans="1:16" ht="15" customHeight="1">
      <c r="A837" s="15"/>
      <c r="B837" s="194">
        <v>26</v>
      </c>
      <c r="C837" s="109" t="s">
        <v>760</v>
      </c>
      <c r="D837" s="276" t="s">
        <v>47</v>
      </c>
      <c r="E837" s="277" t="s">
        <v>14</v>
      </c>
      <c r="F837" s="278">
        <v>36600</v>
      </c>
      <c r="G837" s="278">
        <v>36600</v>
      </c>
      <c r="H837" s="171"/>
      <c r="I837" s="88">
        <f t="shared" si="67"/>
        <v>36600</v>
      </c>
      <c r="J837" s="163">
        <f t="shared" si="62"/>
        <v>0</v>
      </c>
      <c r="K837" s="155">
        <f t="shared" si="63"/>
        <v>0</v>
      </c>
      <c r="L837" s="155">
        <f>IF(J837=1,SUM($J$6:J837),0)</f>
        <v>0</v>
      </c>
      <c r="M837" s="155">
        <f>IF(K837=1,SUM($K$6:K837),0)</f>
        <v>0</v>
      </c>
      <c r="N837" s="165">
        <f t="shared" si="64"/>
        <v>0</v>
      </c>
      <c r="O837" s="155">
        <f t="shared" si="65"/>
        <v>0</v>
      </c>
      <c r="P837" s="155">
        <f>IF(O837=1,SUM($O$6:O837),0)</f>
        <v>0</v>
      </c>
    </row>
    <row r="838" spans="1:16" ht="15" customHeight="1">
      <c r="A838" s="15"/>
      <c r="B838" s="194">
        <v>27</v>
      </c>
      <c r="C838" s="109" t="s">
        <v>761</v>
      </c>
      <c r="D838" s="276" t="s">
        <v>47</v>
      </c>
      <c r="E838" s="277" t="s">
        <v>14</v>
      </c>
      <c r="F838" s="278">
        <v>50900</v>
      </c>
      <c r="G838" s="278">
        <v>60500</v>
      </c>
      <c r="H838" s="171"/>
      <c r="I838" s="88">
        <f t="shared" si="67"/>
        <v>60500</v>
      </c>
      <c r="J838" s="163">
        <f t="shared" si="62"/>
        <v>0</v>
      </c>
      <c r="K838" s="155">
        <f t="shared" si="63"/>
        <v>0</v>
      </c>
      <c r="L838" s="155">
        <f>IF(J838=1,SUM($J$6:J838),0)</f>
        <v>0</v>
      </c>
      <c r="M838" s="155">
        <f>IF(K838=1,SUM($K$6:K838),0)</f>
        <v>0</v>
      </c>
      <c r="N838" s="165">
        <f t="shared" si="64"/>
        <v>0</v>
      </c>
      <c r="O838" s="155">
        <f t="shared" si="65"/>
        <v>0</v>
      </c>
      <c r="P838" s="155">
        <f>IF(O838=1,SUM($O$6:O838),0)</f>
        <v>0</v>
      </c>
    </row>
    <row r="839" spans="1:16" ht="15" customHeight="1">
      <c r="A839" s="17"/>
      <c r="B839" s="194">
        <v>28</v>
      </c>
      <c r="C839" s="109" t="s">
        <v>762</v>
      </c>
      <c r="D839" s="276" t="s">
        <v>47</v>
      </c>
      <c r="E839" s="277" t="s">
        <v>14</v>
      </c>
      <c r="F839" s="278">
        <v>50900</v>
      </c>
      <c r="G839" s="278">
        <v>60500</v>
      </c>
      <c r="H839" s="171"/>
      <c r="I839" s="88">
        <f t="shared" si="67"/>
        <v>60500</v>
      </c>
      <c r="J839" s="163">
        <f t="shared" si="62"/>
        <v>0</v>
      </c>
      <c r="K839" s="155">
        <f t="shared" si="63"/>
        <v>0</v>
      </c>
      <c r="L839" s="155">
        <f>IF(J839=1,SUM($J$6:J839),0)</f>
        <v>0</v>
      </c>
      <c r="M839" s="155">
        <f>IF(K839=1,SUM($K$6:K839),0)</f>
        <v>0</v>
      </c>
      <c r="N839" s="165">
        <f t="shared" si="64"/>
        <v>0</v>
      </c>
      <c r="O839" s="155">
        <f t="shared" si="65"/>
        <v>0</v>
      </c>
      <c r="P839" s="155">
        <f>IF(O839=1,SUM($O$6:O839),0)</f>
        <v>0</v>
      </c>
    </row>
    <row r="840" spans="1:16" ht="15" customHeight="1">
      <c r="A840" s="15"/>
      <c r="B840" s="194">
        <v>29</v>
      </c>
      <c r="C840" s="109" t="s">
        <v>763</v>
      </c>
      <c r="D840" s="276" t="s">
        <v>47</v>
      </c>
      <c r="E840" s="277" t="s">
        <v>14</v>
      </c>
      <c r="F840" s="278">
        <v>50900</v>
      </c>
      <c r="G840" s="278">
        <v>60500</v>
      </c>
      <c r="H840" s="171"/>
      <c r="I840" s="88">
        <f t="shared" si="67"/>
        <v>60500</v>
      </c>
      <c r="J840" s="163">
        <f t="shared" si="62"/>
        <v>0</v>
      </c>
      <c r="K840" s="155">
        <f t="shared" si="63"/>
        <v>0</v>
      </c>
      <c r="L840" s="155">
        <f>IF(J840=1,SUM($J$6:J840),0)</f>
        <v>0</v>
      </c>
      <c r="M840" s="155">
        <f>IF(K840=1,SUM($K$6:K840),0)</f>
        <v>0</v>
      </c>
      <c r="N840" s="165">
        <f t="shared" si="64"/>
        <v>0</v>
      </c>
      <c r="O840" s="155">
        <f t="shared" si="65"/>
        <v>0</v>
      </c>
      <c r="P840" s="155">
        <f>IF(O840=1,SUM($O$6:O840),0)</f>
        <v>0</v>
      </c>
    </row>
    <row r="841" spans="1:16" ht="15" customHeight="1">
      <c r="A841" s="15"/>
      <c r="B841" s="194">
        <v>30</v>
      </c>
      <c r="C841" s="109" t="s">
        <v>764</v>
      </c>
      <c r="D841" s="276" t="s">
        <v>47</v>
      </c>
      <c r="E841" s="277" t="s">
        <v>14</v>
      </c>
      <c r="F841" s="278">
        <v>142600</v>
      </c>
      <c r="G841" s="278">
        <v>169600</v>
      </c>
      <c r="H841" s="171"/>
      <c r="I841" s="88">
        <f t="shared" si="67"/>
        <v>169600</v>
      </c>
      <c r="J841" s="163">
        <f t="shared" ref="J841:J904" si="68">IF(D841="MDU-KD",1,0)</f>
        <v>0</v>
      </c>
      <c r="K841" s="155">
        <f t="shared" ref="K841:K904" si="69">IF(D841="HDW",1,0)</f>
        <v>0</v>
      </c>
      <c r="L841" s="155">
        <f>IF(J841=1,SUM($J$6:J841),0)</f>
        <v>0</v>
      </c>
      <c r="M841" s="155">
        <f>IF(K841=1,SUM($K$6:K841),0)</f>
        <v>0</v>
      </c>
      <c r="N841" s="165">
        <f t="shared" ref="N841:N904" si="70">IF(L841=0,M841,L841)</f>
        <v>0</v>
      </c>
      <c r="O841" s="155">
        <f t="shared" ref="O841:O904" si="71">IF(E841=0,0,IF(LEFT(C841,11)="Tiang Beton",1,0))</f>
        <v>0</v>
      </c>
      <c r="P841" s="155">
        <f>IF(O841=1,SUM($O$6:O841),0)</f>
        <v>0</v>
      </c>
    </row>
    <row r="842" spans="1:16" ht="15" customHeight="1">
      <c r="A842" s="15"/>
      <c r="B842" s="194">
        <v>31</v>
      </c>
      <c r="C842" s="109" t="s">
        <v>765</v>
      </c>
      <c r="D842" s="276" t="s">
        <v>47</v>
      </c>
      <c r="E842" s="277" t="s">
        <v>14</v>
      </c>
      <c r="F842" s="278">
        <v>142600</v>
      </c>
      <c r="G842" s="278">
        <v>169600</v>
      </c>
      <c r="H842" s="171"/>
      <c r="I842" s="88">
        <f t="shared" si="67"/>
        <v>169600</v>
      </c>
      <c r="J842" s="163">
        <f t="shared" si="68"/>
        <v>0</v>
      </c>
      <c r="K842" s="155">
        <f t="shared" si="69"/>
        <v>0</v>
      </c>
      <c r="L842" s="155">
        <f>IF(J842=1,SUM($J$6:J842),0)</f>
        <v>0</v>
      </c>
      <c r="M842" s="155">
        <f>IF(K842=1,SUM($K$6:K842),0)</f>
        <v>0</v>
      </c>
      <c r="N842" s="165">
        <f t="shared" si="70"/>
        <v>0</v>
      </c>
      <c r="O842" s="155">
        <f t="shared" si="71"/>
        <v>0</v>
      </c>
      <c r="P842" s="155">
        <f>IF(O842=1,SUM($O$6:O842),0)</f>
        <v>0</v>
      </c>
    </row>
    <row r="843" spans="1:16" ht="15" customHeight="1">
      <c r="A843" s="15"/>
      <c r="B843" s="194">
        <v>32</v>
      </c>
      <c r="C843" s="109" t="s">
        <v>766</v>
      </c>
      <c r="D843" s="276" t="s">
        <v>47</v>
      </c>
      <c r="E843" s="277" t="s">
        <v>14</v>
      </c>
      <c r="F843" s="278">
        <v>54400</v>
      </c>
      <c r="G843" s="278">
        <v>64700</v>
      </c>
      <c r="H843" s="171"/>
      <c r="I843" s="88">
        <f t="shared" si="67"/>
        <v>64700</v>
      </c>
      <c r="J843" s="163">
        <f t="shared" si="68"/>
        <v>0</v>
      </c>
      <c r="K843" s="155">
        <f t="shared" si="69"/>
        <v>0</v>
      </c>
      <c r="L843" s="155">
        <f>IF(J843=1,SUM($J$6:J843),0)</f>
        <v>0</v>
      </c>
      <c r="M843" s="155">
        <f>IF(K843=1,SUM($K$6:K843),0)</f>
        <v>0</v>
      </c>
      <c r="N843" s="165">
        <f t="shared" si="70"/>
        <v>0</v>
      </c>
      <c r="O843" s="155">
        <f t="shared" si="71"/>
        <v>0</v>
      </c>
      <c r="P843" s="155">
        <f>IF(O843=1,SUM($O$6:O843),0)</f>
        <v>0</v>
      </c>
    </row>
    <row r="844" spans="1:16" ht="15" customHeight="1">
      <c r="A844" s="15"/>
      <c r="B844" s="194">
        <v>33</v>
      </c>
      <c r="C844" s="109" t="s">
        <v>767</v>
      </c>
      <c r="D844" s="276" t="s">
        <v>47</v>
      </c>
      <c r="E844" s="277" t="s">
        <v>14</v>
      </c>
      <c r="F844" s="278">
        <v>50700</v>
      </c>
      <c r="G844" s="278">
        <v>55500</v>
      </c>
      <c r="H844" s="171"/>
      <c r="I844" s="88">
        <f t="shared" si="67"/>
        <v>55500</v>
      </c>
      <c r="J844" s="163">
        <f t="shared" si="68"/>
        <v>0</v>
      </c>
      <c r="K844" s="155">
        <f t="shared" si="69"/>
        <v>0</v>
      </c>
      <c r="L844" s="155">
        <f>IF(J844=1,SUM($J$6:J844),0)</f>
        <v>0</v>
      </c>
      <c r="M844" s="155">
        <f>IF(K844=1,SUM($K$6:K844),0)</f>
        <v>0</v>
      </c>
      <c r="N844" s="165">
        <f t="shared" si="70"/>
        <v>0</v>
      </c>
      <c r="O844" s="155">
        <f t="shared" si="71"/>
        <v>0</v>
      </c>
      <c r="P844" s="155">
        <f>IF(O844=1,SUM($O$6:O844),0)</f>
        <v>0</v>
      </c>
    </row>
    <row r="845" spans="1:16" ht="15" customHeight="1">
      <c r="A845" s="15"/>
      <c r="B845" s="194">
        <v>34</v>
      </c>
      <c r="C845" s="109" t="s">
        <v>768</v>
      </c>
      <c r="D845" s="276" t="s">
        <v>47</v>
      </c>
      <c r="E845" s="277" t="s">
        <v>14</v>
      </c>
      <c r="F845" s="278">
        <v>50700</v>
      </c>
      <c r="G845" s="278">
        <v>55500</v>
      </c>
      <c r="H845" s="171"/>
      <c r="I845" s="88">
        <f t="shared" si="67"/>
        <v>55500</v>
      </c>
      <c r="J845" s="163">
        <f t="shared" si="68"/>
        <v>0</v>
      </c>
      <c r="K845" s="155">
        <f t="shared" si="69"/>
        <v>0</v>
      </c>
      <c r="L845" s="155">
        <f>IF(J845=1,SUM($J$6:J845),0)</f>
        <v>0</v>
      </c>
      <c r="M845" s="155">
        <f>IF(K845=1,SUM($K$6:K845),0)</f>
        <v>0</v>
      </c>
      <c r="N845" s="165">
        <f t="shared" si="70"/>
        <v>0</v>
      </c>
      <c r="O845" s="155">
        <f t="shared" si="71"/>
        <v>0</v>
      </c>
      <c r="P845" s="155">
        <f>IF(O845=1,SUM($O$6:O845),0)</f>
        <v>0</v>
      </c>
    </row>
    <row r="846" spans="1:16" ht="15" customHeight="1">
      <c r="A846" s="15"/>
      <c r="B846" s="194">
        <v>35</v>
      </c>
      <c r="C846" s="109" t="s">
        <v>769</v>
      </c>
      <c r="D846" s="276" t="s">
        <v>47</v>
      </c>
      <c r="E846" s="277" t="s">
        <v>14</v>
      </c>
      <c r="F846" s="278">
        <v>762100</v>
      </c>
      <c r="G846" s="278">
        <v>762100</v>
      </c>
      <c r="H846" s="171"/>
      <c r="I846" s="88">
        <f t="shared" si="67"/>
        <v>762100</v>
      </c>
      <c r="J846" s="163">
        <f t="shared" si="68"/>
        <v>0</v>
      </c>
      <c r="K846" s="155">
        <f t="shared" si="69"/>
        <v>0</v>
      </c>
      <c r="L846" s="155">
        <f>IF(J846=1,SUM($J$6:J846),0)</f>
        <v>0</v>
      </c>
      <c r="M846" s="155">
        <f>IF(K846=1,SUM($K$6:K846),0)</f>
        <v>0</v>
      </c>
      <c r="N846" s="165">
        <f t="shared" si="70"/>
        <v>0</v>
      </c>
      <c r="O846" s="155">
        <f t="shared" si="71"/>
        <v>0</v>
      </c>
      <c r="P846" s="155">
        <f>IF(O846=1,SUM($O$6:O846),0)</f>
        <v>0</v>
      </c>
    </row>
    <row r="847" spans="1:16" ht="15" customHeight="1">
      <c r="A847" s="15"/>
      <c r="B847" s="194">
        <v>36</v>
      </c>
      <c r="C847" s="109" t="s">
        <v>296</v>
      </c>
      <c r="D847" s="276" t="s">
        <v>47</v>
      </c>
      <c r="E847" s="277" t="s">
        <v>14</v>
      </c>
      <c r="F847" s="278">
        <v>13000</v>
      </c>
      <c r="G847" s="278">
        <v>14900</v>
      </c>
      <c r="H847" s="171"/>
      <c r="I847" s="88">
        <f t="shared" si="67"/>
        <v>14900</v>
      </c>
      <c r="J847" s="163">
        <f t="shared" si="68"/>
        <v>0</v>
      </c>
      <c r="K847" s="155">
        <f t="shared" si="69"/>
        <v>0</v>
      </c>
      <c r="L847" s="155">
        <f>IF(J847=1,SUM($J$6:J847),0)</f>
        <v>0</v>
      </c>
      <c r="M847" s="155">
        <f>IF(K847=1,SUM($K$6:K847),0)</f>
        <v>0</v>
      </c>
      <c r="N847" s="165">
        <f t="shared" si="70"/>
        <v>0</v>
      </c>
      <c r="O847" s="155">
        <f t="shared" si="71"/>
        <v>0</v>
      </c>
      <c r="P847" s="155">
        <f>IF(O847=1,SUM($O$6:O847),0)</f>
        <v>0</v>
      </c>
    </row>
    <row r="848" spans="1:16" ht="15" customHeight="1">
      <c r="A848" s="15"/>
      <c r="B848" s="194">
        <v>38</v>
      </c>
      <c r="C848" s="109" t="s">
        <v>1165</v>
      </c>
      <c r="D848" s="276" t="s">
        <v>47</v>
      </c>
      <c r="E848" s="277" t="s">
        <v>14</v>
      </c>
      <c r="F848" s="278">
        <v>614700</v>
      </c>
      <c r="G848" s="278">
        <v>614700</v>
      </c>
      <c r="H848" s="171"/>
      <c r="I848" s="88">
        <f t="shared" si="67"/>
        <v>614700</v>
      </c>
      <c r="J848" s="163">
        <f t="shared" si="68"/>
        <v>0</v>
      </c>
      <c r="K848" s="155">
        <f t="shared" si="69"/>
        <v>0</v>
      </c>
      <c r="L848" s="155">
        <f>IF(J848=1,SUM($J$6:J848),0)</f>
        <v>0</v>
      </c>
      <c r="M848" s="155">
        <f>IF(K848=1,SUM($K$6:K848),0)</f>
        <v>0</v>
      </c>
      <c r="N848" s="165">
        <f t="shared" si="70"/>
        <v>0</v>
      </c>
      <c r="O848" s="155">
        <f t="shared" si="71"/>
        <v>0</v>
      </c>
      <c r="P848" s="155">
        <f>IF(O848=1,SUM($O$6:O848),0)</f>
        <v>0</v>
      </c>
    </row>
    <row r="849" spans="1:16" ht="15" customHeight="1">
      <c r="A849" s="15"/>
      <c r="B849" s="194">
        <v>39</v>
      </c>
      <c r="C849" s="109" t="s">
        <v>1166</v>
      </c>
      <c r="D849" s="276" t="s">
        <v>47</v>
      </c>
      <c r="E849" s="277" t="s">
        <v>14</v>
      </c>
      <c r="F849" s="278">
        <v>829000</v>
      </c>
      <c r="G849" s="278">
        <v>829000</v>
      </c>
      <c r="H849" s="171"/>
      <c r="I849" s="88">
        <f t="shared" si="67"/>
        <v>829000</v>
      </c>
      <c r="J849" s="163">
        <f t="shared" si="68"/>
        <v>0</v>
      </c>
      <c r="K849" s="155">
        <f t="shared" si="69"/>
        <v>0</v>
      </c>
      <c r="L849" s="155">
        <f>IF(J849=1,SUM($J$6:J849),0)</f>
        <v>0</v>
      </c>
      <c r="M849" s="155">
        <f>IF(K849=1,SUM($K$6:K849),0)</f>
        <v>0</v>
      </c>
      <c r="N849" s="165">
        <f t="shared" si="70"/>
        <v>0</v>
      </c>
      <c r="O849" s="155">
        <f t="shared" si="71"/>
        <v>0</v>
      </c>
      <c r="P849" s="155">
        <f>IF(O849=1,SUM($O$6:O849),0)</f>
        <v>0</v>
      </c>
    </row>
    <row r="850" spans="1:16" ht="15" customHeight="1">
      <c r="A850" s="15"/>
      <c r="B850" s="194">
        <v>41</v>
      </c>
      <c r="C850" s="109" t="s">
        <v>1020</v>
      </c>
      <c r="D850" s="276" t="s">
        <v>47</v>
      </c>
      <c r="E850" s="277" t="s">
        <v>14</v>
      </c>
      <c r="F850" s="278">
        <v>179200</v>
      </c>
      <c r="G850" s="278">
        <v>179200</v>
      </c>
      <c r="H850" s="171"/>
      <c r="I850" s="88">
        <f t="shared" si="67"/>
        <v>179200</v>
      </c>
      <c r="J850" s="163">
        <f t="shared" si="68"/>
        <v>0</v>
      </c>
      <c r="K850" s="155">
        <f t="shared" si="69"/>
        <v>0</v>
      </c>
      <c r="L850" s="155">
        <f>IF(J850=1,SUM($J$6:J850),0)</f>
        <v>0</v>
      </c>
      <c r="M850" s="155">
        <f>IF(K850=1,SUM($K$6:K850),0)</f>
        <v>0</v>
      </c>
      <c r="N850" s="165">
        <f t="shared" si="70"/>
        <v>0</v>
      </c>
      <c r="O850" s="155">
        <f t="shared" si="71"/>
        <v>0</v>
      </c>
      <c r="P850" s="155">
        <f>IF(O850=1,SUM($O$6:O850),0)</f>
        <v>0</v>
      </c>
    </row>
    <row r="851" spans="1:16" ht="15" customHeight="1">
      <c r="A851" s="15"/>
      <c r="B851" s="194">
        <v>42</v>
      </c>
      <c r="C851" s="109" t="s">
        <v>1021</v>
      </c>
      <c r="D851" s="276" t="s">
        <v>47</v>
      </c>
      <c r="E851" s="277" t="s">
        <v>473</v>
      </c>
      <c r="F851" s="278">
        <v>14370.766666666666</v>
      </c>
      <c r="G851" s="278">
        <v>14370.766666666666</v>
      </c>
      <c r="H851" s="171"/>
      <c r="I851" s="88">
        <f t="shared" si="67"/>
        <v>14370.766666666666</v>
      </c>
      <c r="J851" s="163">
        <f t="shared" si="68"/>
        <v>0</v>
      </c>
      <c r="K851" s="155">
        <f t="shared" si="69"/>
        <v>0</v>
      </c>
      <c r="L851" s="155">
        <f>IF(J851=1,SUM($J$6:J851),0)</f>
        <v>0</v>
      </c>
      <c r="M851" s="155">
        <f>IF(K851=1,SUM($K$6:K851),0)</f>
        <v>0</v>
      </c>
      <c r="N851" s="165">
        <f t="shared" si="70"/>
        <v>0</v>
      </c>
      <c r="O851" s="155">
        <f t="shared" si="71"/>
        <v>0</v>
      </c>
      <c r="P851" s="155">
        <f>IF(O851=1,SUM($O$6:O851),0)</f>
        <v>0</v>
      </c>
    </row>
    <row r="852" spans="1:16" ht="15" customHeight="1">
      <c r="A852" s="15"/>
      <c r="B852" s="194"/>
      <c r="C852" s="109"/>
      <c r="D852" s="276" t="s">
        <v>48</v>
      </c>
      <c r="E852" s="277"/>
      <c r="F852" s="278"/>
      <c r="G852" s="278"/>
      <c r="H852" s="171"/>
      <c r="I852" s="88">
        <f t="shared" si="67"/>
        <v>0</v>
      </c>
      <c r="J852" s="163">
        <f t="shared" si="68"/>
        <v>0</v>
      </c>
      <c r="K852" s="155">
        <f t="shared" si="69"/>
        <v>0</v>
      </c>
      <c r="L852" s="155">
        <f>IF(J852=1,SUM($J$6:J852),0)</f>
        <v>0</v>
      </c>
      <c r="M852" s="155">
        <f>IF(K852=1,SUM($K$6:K852),0)</f>
        <v>0</v>
      </c>
      <c r="N852" s="165">
        <f t="shared" si="70"/>
        <v>0</v>
      </c>
      <c r="O852" s="155">
        <f t="shared" si="71"/>
        <v>0</v>
      </c>
      <c r="P852" s="155">
        <f>IF(O852=1,SUM($O$6:O852),0)</f>
        <v>0</v>
      </c>
    </row>
    <row r="853" spans="1:16" ht="15" customHeight="1">
      <c r="A853" s="15"/>
      <c r="B853" s="194" t="s">
        <v>1031</v>
      </c>
      <c r="C853" s="109" t="s">
        <v>1168</v>
      </c>
      <c r="D853" s="276" t="s">
        <v>48</v>
      </c>
      <c r="E853" s="277"/>
      <c r="F853" s="278"/>
      <c r="G853" s="278"/>
      <c r="H853" s="171"/>
      <c r="I853" s="88">
        <f t="shared" si="67"/>
        <v>0</v>
      </c>
      <c r="J853" s="163">
        <f t="shared" si="68"/>
        <v>0</v>
      </c>
      <c r="K853" s="155">
        <f t="shared" si="69"/>
        <v>0</v>
      </c>
      <c r="L853" s="155">
        <f>IF(J853=1,SUM($J$6:J853),0)</f>
        <v>0</v>
      </c>
      <c r="M853" s="155">
        <f>IF(K853=1,SUM($K$6:K853),0)</f>
        <v>0</v>
      </c>
      <c r="N853" s="165">
        <f t="shared" si="70"/>
        <v>0</v>
      </c>
      <c r="O853" s="155">
        <f t="shared" si="71"/>
        <v>0</v>
      </c>
      <c r="P853" s="155">
        <f>IF(O853=1,SUM($O$6:O853),0)</f>
        <v>0</v>
      </c>
    </row>
    <row r="854" spans="1:16" ht="15" customHeight="1">
      <c r="A854" s="15"/>
      <c r="B854" s="194">
        <v>1</v>
      </c>
      <c r="C854" s="109" t="s">
        <v>1169</v>
      </c>
      <c r="D854" s="276" t="s">
        <v>47</v>
      </c>
      <c r="E854" s="277" t="s">
        <v>14</v>
      </c>
      <c r="F854" s="278">
        <v>1568200</v>
      </c>
      <c r="G854" s="278">
        <v>1568200</v>
      </c>
      <c r="H854" s="171"/>
      <c r="I854" s="88">
        <f t="shared" si="67"/>
        <v>1568200</v>
      </c>
      <c r="J854" s="163">
        <f t="shared" si="68"/>
        <v>0</v>
      </c>
      <c r="K854" s="155">
        <f t="shared" si="69"/>
        <v>0</v>
      </c>
      <c r="L854" s="155">
        <f>IF(J854=1,SUM($J$6:J854),0)</f>
        <v>0</v>
      </c>
      <c r="M854" s="155">
        <f>IF(K854=1,SUM($K$6:K854),0)</f>
        <v>0</v>
      </c>
      <c r="N854" s="165">
        <f t="shared" si="70"/>
        <v>0</v>
      </c>
      <c r="O854" s="155">
        <f t="shared" si="71"/>
        <v>0</v>
      </c>
      <c r="P854" s="155">
        <f>IF(O854=1,SUM($O$6:O854),0)</f>
        <v>0</v>
      </c>
    </row>
    <row r="855" spans="1:16" ht="15" customHeight="1">
      <c r="A855" s="15"/>
      <c r="B855" s="194">
        <v>2</v>
      </c>
      <c r="C855" s="109" t="s">
        <v>1170</v>
      </c>
      <c r="D855" s="276" t="s">
        <v>47</v>
      </c>
      <c r="E855" s="277" t="s">
        <v>14</v>
      </c>
      <c r="F855" s="278">
        <v>3467100</v>
      </c>
      <c r="G855" s="278">
        <v>3467100</v>
      </c>
      <c r="H855" s="171"/>
      <c r="I855" s="88">
        <f t="shared" si="67"/>
        <v>3467100</v>
      </c>
      <c r="J855" s="163">
        <f t="shared" si="68"/>
        <v>0</v>
      </c>
      <c r="K855" s="155">
        <f t="shared" si="69"/>
        <v>0</v>
      </c>
      <c r="L855" s="155">
        <f>IF(J855=1,SUM($J$6:J855),0)</f>
        <v>0</v>
      </c>
      <c r="M855" s="155">
        <f>IF(K855=1,SUM($K$6:K855),0)</f>
        <v>0</v>
      </c>
      <c r="N855" s="165">
        <f t="shared" si="70"/>
        <v>0</v>
      </c>
      <c r="O855" s="155">
        <f t="shared" si="71"/>
        <v>0</v>
      </c>
      <c r="P855" s="155">
        <f>IF(O855=1,SUM($O$6:O855),0)</f>
        <v>0</v>
      </c>
    </row>
    <row r="856" spans="1:16" ht="15" customHeight="1">
      <c r="A856" s="15"/>
      <c r="B856" s="194">
        <v>3</v>
      </c>
      <c r="C856" s="109" t="s">
        <v>1171</v>
      </c>
      <c r="D856" s="276" t="s">
        <v>47</v>
      </c>
      <c r="E856" s="277" t="s">
        <v>14</v>
      </c>
      <c r="F856" s="278">
        <v>3467100</v>
      </c>
      <c r="G856" s="278">
        <v>3467100</v>
      </c>
      <c r="H856" s="171"/>
      <c r="I856" s="88">
        <f t="shared" si="67"/>
        <v>3467100</v>
      </c>
      <c r="J856" s="163">
        <f t="shared" si="68"/>
        <v>0</v>
      </c>
      <c r="K856" s="155">
        <f t="shared" si="69"/>
        <v>0</v>
      </c>
      <c r="L856" s="155">
        <f>IF(J856=1,SUM($J$6:J856),0)</f>
        <v>0</v>
      </c>
      <c r="M856" s="155">
        <f>IF(K856=1,SUM($K$6:K856),0)</f>
        <v>0</v>
      </c>
      <c r="N856" s="165">
        <f t="shared" si="70"/>
        <v>0</v>
      </c>
      <c r="O856" s="155">
        <f t="shared" si="71"/>
        <v>0</v>
      </c>
      <c r="P856" s="155">
        <f>IF(O856=1,SUM($O$6:O856),0)</f>
        <v>0</v>
      </c>
    </row>
    <row r="857" spans="1:16" ht="15" customHeight="1">
      <c r="A857" s="15"/>
      <c r="B857" s="194">
        <v>4</v>
      </c>
      <c r="C857" s="109" t="s">
        <v>1172</v>
      </c>
      <c r="D857" s="276" t="s">
        <v>47</v>
      </c>
      <c r="E857" s="277" t="s">
        <v>14</v>
      </c>
      <c r="F857" s="278">
        <v>1515700</v>
      </c>
      <c r="G857" s="278">
        <v>1515700</v>
      </c>
      <c r="H857" s="171"/>
      <c r="I857" s="88">
        <f t="shared" si="67"/>
        <v>1515700</v>
      </c>
      <c r="J857" s="163">
        <f t="shared" si="68"/>
        <v>0</v>
      </c>
      <c r="K857" s="155">
        <f t="shared" si="69"/>
        <v>0</v>
      </c>
      <c r="L857" s="155">
        <f>IF(J857=1,SUM($J$6:J857),0)</f>
        <v>0</v>
      </c>
      <c r="M857" s="155">
        <f>IF(K857=1,SUM($K$6:K857),0)</f>
        <v>0</v>
      </c>
      <c r="N857" s="165">
        <f t="shared" si="70"/>
        <v>0</v>
      </c>
      <c r="O857" s="155">
        <f t="shared" si="71"/>
        <v>0</v>
      </c>
      <c r="P857" s="155">
        <f>IF(O857=1,SUM($O$6:O857),0)</f>
        <v>0</v>
      </c>
    </row>
    <row r="858" spans="1:16" ht="15" customHeight="1">
      <c r="A858" s="15"/>
      <c r="B858" s="194"/>
      <c r="C858" s="109"/>
      <c r="D858" s="276"/>
      <c r="E858" s="277"/>
      <c r="F858" s="278"/>
      <c r="G858" s="278"/>
      <c r="H858" s="171"/>
      <c r="I858" s="88">
        <f t="shared" si="67"/>
        <v>0</v>
      </c>
      <c r="J858" s="163">
        <f t="shared" si="68"/>
        <v>0</v>
      </c>
      <c r="K858" s="155">
        <f t="shared" si="69"/>
        <v>0</v>
      </c>
      <c r="L858" s="155">
        <f>IF(J858=1,SUM($J$6:J858),0)</f>
        <v>0</v>
      </c>
      <c r="M858" s="155">
        <f>IF(K858=1,SUM($K$6:K858),0)</f>
        <v>0</v>
      </c>
      <c r="N858" s="165">
        <f t="shared" si="70"/>
        <v>0</v>
      </c>
      <c r="O858" s="155">
        <f t="shared" si="71"/>
        <v>0</v>
      </c>
      <c r="P858" s="155">
        <f>IF(O858=1,SUM($O$6:O858),0)</f>
        <v>0</v>
      </c>
    </row>
    <row r="859" spans="1:16" ht="15" customHeight="1">
      <c r="A859" s="15"/>
      <c r="B859" s="194" t="s">
        <v>1031</v>
      </c>
      <c r="C859" s="109" t="s">
        <v>770</v>
      </c>
      <c r="D859" s="276" t="s">
        <v>48</v>
      </c>
      <c r="E859" s="277"/>
      <c r="F859" s="278"/>
      <c r="G859" s="278"/>
      <c r="H859" s="171"/>
      <c r="I859" s="88">
        <f t="shared" si="67"/>
        <v>0</v>
      </c>
      <c r="J859" s="163">
        <f t="shared" si="68"/>
        <v>0</v>
      </c>
      <c r="K859" s="155">
        <f t="shared" si="69"/>
        <v>0</v>
      </c>
      <c r="L859" s="155">
        <f>IF(J859=1,SUM($J$6:J859),0)</f>
        <v>0</v>
      </c>
      <c r="M859" s="155">
        <f>IF(K859=1,SUM($K$6:K859),0)</f>
        <v>0</v>
      </c>
      <c r="N859" s="165">
        <f t="shared" si="70"/>
        <v>0</v>
      </c>
      <c r="O859" s="155">
        <f t="shared" si="71"/>
        <v>0</v>
      </c>
      <c r="P859" s="155">
        <f>IF(O859=1,SUM($O$6:O859),0)</f>
        <v>0</v>
      </c>
    </row>
    <row r="860" spans="1:16" ht="15" customHeight="1">
      <c r="A860" s="17"/>
      <c r="B860" s="194">
        <v>1</v>
      </c>
      <c r="C860" s="109" t="s">
        <v>771</v>
      </c>
      <c r="D860" s="276" t="s">
        <v>47</v>
      </c>
      <c r="E860" s="277" t="s">
        <v>297</v>
      </c>
      <c r="F860" s="278">
        <v>475700</v>
      </c>
      <c r="G860" s="278">
        <v>475700</v>
      </c>
      <c r="H860" s="171"/>
      <c r="I860" s="88">
        <f t="shared" si="67"/>
        <v>475700</v>
      </c>
      <c r="J860" s="163">
        <f t="shared" si="68"/>
        <v>0</v>
      </c>
      <c r="K860" s="155">
        <f t="shared" si="69"/>
        <v>0</v>
      </c>
      <c r="L860" s="155">
        <f>IF(J860=1,SUM($J$6:J860),0)</f>
        <v>0</v>
      </c>
      <c r="M860" s="155">
        <f>IF(K860=1,SUM($K$6:K860),0)</f>
        <v>0</v>
      </c>
      <c r="N860" s="165">
        <f t="shared" si="70"/>
        <v>0</v>
      </c>
      <c r="O860" s="155">
        <f t="shared" si="71"/>
        <v>0</v>
      </c>
      <c r="P860" s="155">
        <f>IF(O860=1,SUM($O$6:O860),0)</f>
        <v>0</v>
      </c>
    </row>
    <row r="861" spans="1:16" ht="15" customHeight="1">
      <c r="A861" s="15"/>
      <c r="B861" s="194">
        <v>2</v>
      </c>
      <c r="C861" s="109" t="s">
        <v>298</v>
      </c>
      <c r="D861" s="276" t="s">
        <v>47</v>
      </c>
      <c r="E861" s="277" t="s">
        <v>297</v>
      </c>
      <c r="F861" s="278">
        <v>475700</v>
      </c>
      <c r="G861" s="278">
        <v>475700</v>
      </c>
      <c r="H861" s="171"/>
      <c r="I861" s="88">
        <f t="shared" si="67"/>
        <v>475700</v>
      </c>
      <c r="J861" s="163">
        <f t="shared" si="68"/>
        <v>0</v>
      </c>
      <c r="K861" s="155">
        <f t="shared" si="69"/>
        <v>0</v>
      </c>
      <c r="L861" s="155">
        <f>IF(J861=1,SUM($J$6:J861),0)</f>
        <v>0</v>
      </c>
      <c r="M861" s="155">
        <f>IF(K861=1,SUM($K$6:K861),0)</f>
        <v>0</v>
      </c>
      <c r="N861" s="165">
        <f t="shared" si="70"/>
        <v>0</v>
      </c>
      <c r="O861" s="155">
        <f t="shared" si="71"/>
        <v>0</v>
      </c>
      <c r="P861" s="155">
        <f>IF(O861=1,SUM($O$6:O861),0)</f>
        <v>0</v>
      </c>
    </row>
    <row r="862" spans="1:16" ht="15" customHeight="1">
      <c r="A862" s="15"/>
      <c r="B862" s="194">
        <v>3</v>
      </c>
      <c r="C862" s="109" t="s">
        <v>299</v>
      </c>
      <c r="D862" s="276" t="s">
        <v>47</v>
      </c>
      <c r="E862" s="277" t="s">
        <v>297</v>
      </c>
      <c r="F862" s="278">
        <v>371300</v>
      </c>
      <c r="G862" s="278">
        <v>371300</v>
      </c>
      <c r="H862" s="171"/>
      <c r="I862" s="88">
        <f t="shared" si="67"/>
        <v>371300</v>
      </c>
      <c r="J862" s="163">
        <f t="shared" si="68"/>
        <v>0</v>
      </c>
      <c r="K862" s="155">
        <f t="shared" si="69"/>
        <v>0</v>
      </c>
      <c r="L862" s="155">
        <f>IF(J862=1,SUM($J$6:J862),0)</f>
        <v>0</v>
      </c>
      <c r="M862" s="155">
        <f>IF(K862=1,SUM($K$6:K862),0)</f>
        <v>0</v>
      </c>
      <c r="N862" s="165">
        <f t="shared" si="70"/>
        <v>0</v>
      </c>
      <c r="O862" s="155">
        <f t="shared" si="71"/>
        <v>0</v>
      </c>
      <c r="P862" s="155">
        <f>IF(O862=1,SUM($O$6:O862),0)</f>
        <v>0</v>
      </c>
    </row>
    <row r="863" spans="1:16" ht="15" customHeight="1">
      <c r="A863" s="15"/>
      <c r="B863" s="194">
        <v>4</v>
      </c>
      <c r="C863" s="109" t="s">
        <v>300</v>
      </c>
      <c r="D863" s="276" t="s">
        <v>47</v>
      </c>
      <c r="E863" s="277" t="s">
        <v>297</v>
      </c>
      <c r="F863" s="278">
        <v>351700</v>
      </c>
      <c r="G863" s="278">
        <v>351700</v>
      </c>
      <c r="H863" s="171"/>
      <c r="I863" s="88">
        <f t="shared" si="67"/>
        <v>351700</v>
      </c>
      <c r="J863" s="163">
        <f t="shared" si="68"/>
        <v>0</v>
      </c>
      <c r="K863" s="155">
        <f t="shared" si="69"/>
        <v>0</v>
      </c>
      <c r="L863" s="155">
        <f>IF(J863=1,SUM($J$6:J863),0)</f>
        <v>0</v>
      </c>
      <c r="M863" s="155">
        <f>IF(K863=1,SUM($K$6:K863),0)</f>
        <v>0</v>
      </c>
      <c r="N863" s="165">
        <f t="shared" si="70"/>
        <v>0</v>
      </c>
      <c r="O863" s="155">
        <f t="shared" si="71"/>
        <v>0</v>
      </c>
      <c r="P863" s="155">
        <f>IF(O863=1,SUM($O$6:O863),0)</f>
        <v>0</v>
      </c>
    </row>
    <row r="864" spans="1:16" ht="15" customHeight="1">
      <c r="A864" s="15"/>
      <c r="B864" s="194">
        <v>5</v>
      </c>
      <c r="C864" s="109" t="s">
        <v>301</v>
      </c>
      <c r="D864" s="276" t="s">
        <v>47</v>
      </c>
      <c r="E864" s="277" t="s">
        <v>297</v>
      </c>
      <c r="F864" s="278">
        <v>300100</v>
      </c>
      <c r="G864" s="278">
        <v>300100</v>
      </c>
      <c r="H864" s="171"/>
      <c r="I864" s="88">
        <f t="shared" si="67"/>
        <v>300100</v>
      </c>
      <c r="J864" s="163">
        <f t="shared" si="68"/>
        <v>0</v>
      </c>
      <c r="K864" s="155">
        <f t="shared" si="69"/>
        <v>0</v>
      </c>
      <c r="L864" s="155">
        <f>IF(J864=1,SUM($J$6:J864),0)</f>
        <v>0</v>
      </c>
      <c r="M864" s="155">
        <f>IF(K864=1,SUM($K$6:K864),0)</f>
        <v>0</v>
      </c>
      <c r="N864" s="165">
        <f t="shared" si="70"/>
        <v>0</v>
      </c>
      <c r="O864" s="155">
        <f t="shared" si="71"/>
        <v>0</v>
      </c>
      <c r="P864" s="155">
        <f>IF(O864=1,SUM($O$6:O864),0)</f>
        <v>0</v>
      </c>
    </row>
    <row r="865" spans="1:16" ht="15" customHeight="1">
      <c r="A865" s="15"/>
      <c r="B865" s="194">
        <v>6</v>
      </c>
      <c r="C865" s="109" t="s">
        <v>302</v>
      </c>
      <c r="D865" s="276" t="s">
        <v>47</v>
      </c>
      <c r="E865" s="277" t="s">
        <v>297</v>
      </c>
      <c r="F865" s="278">
        <v>290900</v>
      </c>
      <c r="G865" s="278">
        <v>290900</v>
      </c>
      <c r="H865" s="171"/>
      <c r="I865" s="88">
        <f t="shared" si="67"/>
        <v>290900</v>
      </c>
      <c r="J865" s="163">
        <f t="shared" si="68"/>
        <v>0</v>
      </c>
      <c r="K865" s="155">
        <f t="shared" si="69"/>
        <v>0</v>
      </c>
      <c r="L865" s="155">
        <f>IF(J865=1,SUM($J$6:J865),0)</f>
        <v>0</v>
      </c>
      <c r="M865" s="155">
        <f>IF(K865=1,SUM($K$6:K865),0)</f>
        <v>0</v>
      </c>
      <c r="N865" s="165">
        <f t="shared" si="70"/>
        <v>0</v>
      </c>
      <c r="O865" s="155">
        <f t="shared" si="71"/>
        <v>0</v>
      </c>
      <c r="P865" s="155">
        <f>IF(O865=1,SUM($O$6:O865),0)</f>
        <v>0</v>
      </c>
    </row>
    <row r="866" spans="1:16" ht="15" customHeight="1">
      <c r="A866" s="15"/>
      <c r="B866" s="194">
        <v>7</v>
      </c>
      <c r="C866" s="109" t="s">
        <v>303</v>
      </c>
      <c r="D866" s="276" t="s">
        <v>47</v>
      </c>
      <c r="E866" s="277" t="s">
        <v>297</v>
      </c>
      <c r="F866" s="278">
        <v>290600</v>
      </c>
      <c r="G866" s="278">
        <v>290600</v>
      </c>
      <c r="H866" s="171"/>
      <c r="I866" s="88">
        <f t="shared" si="67"/>
        <v>290600</v>
      </c>
      <c r="J866" s="163">
        <f t="shared" si="68"/>
        <v>0</v>
      </c>
      <c r="K866" s="155">
        <f t="shared" si="69"/>
        <v>0</v>
      </c>
      <c r="L866" s="155">
        <f>IF(J866=1,SUM($J$6:J866),0)</f>
        <v>0</v>
      </c>
      <c r="M866" s="155">
        <f>IF(K866=1,SUM($K$6:K866),0)</f>
        <v>0</v>
      </c>
      <c r="N866" s="165">
        <f t="shared" si="70"/>
        <v>0</v>
      </c>
      <c r="O866" s="155">
        <f t="shared" si="71"/>
        <v>0</v>
      </c>
      <c r="P866" s="155">
        <f>IF(O866=1,SUM($O$6:O866),0)</f>
        <v>0</v>
      </c>
    </row>
    <row r="867" spans="1:16" ht="15" customHeight="1">
      <c r="A867" s="15"/>
      <c r="B867" s="194">
        <v>8</v>
      </c>
      <c r="C867" s="109" t="s">
        <v>304</v>
      </c>
      <c r="D867" s="276" t="s">
        <v>47</v>
      </c>
      <c r="E867" s="277" t="s">
        <v>297</v>
      </c>
      <c r="F867" s="278">
        <v>247000</v>
      </c>
      <c r="G867" s="278">
        <v>247000</v>
      </c>
      <c r="H867" s="171"/>
      <c r="I867" s="88">
        <f>IF($I$5=$G$4,G867,(IF($I$5=$F$4,F867,0)))</f>
        <v>247000</v>
      </c>
      <c r="J867" s="163">
        <f t="shared" si="68"/>
        <v>0</v>
      </c>
      <c r="K867" s="155">
        <f t="shared" si="69"/>
        <v>0</v>
      </c>
      <c r="L867" s="155">
        <f>IF(J867=1,SUM($J$6:J867),0)</f>
        <v>0</v>
      </c>
      <c r="M867" s="155">
        <f>IF(K867=1,SUM($K$6:K867),0)</f>
        <v>0</v>
      </c>
      <c r="N867" s="165">
        <f t="shared" si="70"/>
        <v>0</v>
      </c>
      <c r="O867" s="155">
        <f t="shared" si="71"/>
        <v>0</v>
      </c>
      <c r="P867" s="155">
        <f>IF(O867=1,SUM($O$6:O867),0)</f>
        <v>0</v>
      </c>
    </row>
    <row r="868" spans="1:16" ht="15" customHeight="1">
      <c r="A868" s="15"/>
      <c r="B868" s="194">
        <v>9</v>
      </c>
      <c r="C868" s="109" t="s">
        <v>305</v>
      </c>
      <c r="D868" s="276" t="s">
        <v>47</v>
      </c>
      <c r="E868" s="277" t="s">
        <v>297</v>
      </c>
      <c r="F868" s="278">
        <v>276000</v>
      </c>
      <c r="G868" s="278">
        <v>276000</v>
      </c>
      <c r="H868" s="171"/>
      <c r="I868" s="88">
        <f t="shared" si="67"/>
        <v>276000</v>
      </c>
      <c r="J868" s="163">
        <f t="shared" si="68"/>
        <v>0</v>
      </c>
      <c r="K868" s="155">
        <f t="shared" si="69"/>
        <v>0</v>
      </c>
      <c r="L868" s="155">
        <f>IF(J868=1,SUM($J$6:J868),0)</f>
        <v>0</v>
      </c>
      <c r="M868" s="155">
        <f>IF(K868=1,SUM($K$6:K868),0)</f>
        <v>0</v>
      </c>
      <c r="N868" s="165">
        <f t="shared" si="70"/>
        <v>0</v>
      </c>
      <c r="O868" s="155">
        <f t="shared" si="71"/>
        <v>0</v>
      </c>
      <c r="P868" s="155">
        <f>IF(O868=1,SUM($O$6:O868),0)</f>
        <v>0</v>
      </c>
    </row>
    <row r="869" spans="1:16" ht="15" customHeight="1">
      <c r="A869" s="15"/>
      <c r="B869" s="194">
        <v>10</v>
      </c>
      <c r="C869" s="109" t="s">
        <v>306</v>
      </c>
      <c r="D869" s="276" t="s">
        <v>47</v>
      </c>
      <c r="E869" s="277" t="s">
        <v>297</v>
      </c>
      <c r="F869" s="278">
        <v>268100</v>
      </c>
      <c r="G869" s="278">
        <v>268100</v>
      </c>
      <c r="H869" s="171"/>
      <c r="I869" s="88">
        <f t="shared" si="67"/>
        <v>268100</v>
      </c>
      <c r="J869" s="163">
        <f t="shared" si="68"/>
        <v>0</v>
      </c>
      <c r="K869" s="155">
        <f t="shared" si="69"/>
        <v>0</v>
      </c>
      <c r="L869" s="155">
        <f>IF(J869=1,SUM($J$6:J869),0)</f>
        <v>0</v>
      </c>
      <c r="M869" s="155">
        <f>IF(K869=1,SUM($K$6:K869),0)</f>
        <v>0</v>
      </c>
      <c r="N869" s="165">
        <f t="shared" si="70"/>
        <v>0</v>
      </c>
      <c r="O869" s="155">
        <f t="shared" si="71"/>
        <v>0</v>
      </c>
      <c r="P869" s="155">
        <f>IF(O869=1,SUM($O$6:O869),0)</f>
        <v>0</v>
      </c>
    </row>
    <row r="870" spans="1:16" ht="15" customHeight="1">
      <c r="A870" s="15"/>
      <c r="B870" s="194">
        <v>11</v>
      </c>
      <c r="C870" s="109" t="s">
        <v>307</v>
      </c>
      <c r="D870" s="276" t="s">
        <v>47</v>
      </c>
      <c r="E870" s="277" t="s">
        <v>297</v>
      </c>
      <c r="F870" s="278">
        <v>222400</v>
      </c>
      <c r="G870" s="278">
        <v>222400</v>
      </c>
      <c r="H870" s="171"/>
      <c r="I870" s="88">
        <f t="shared" si="67"/>
        <v>222400</v>
      </c>
      <c r="J870" s="163">
        <f t="shared" si="68"/>
        <v>0</v>
      </c>
      <c r="K870" s="155">
        <f t="shared" si="69"/>
        <v>0</v>
      </c>
      <c r="L870" s="155">
        <f>IF(J870=1,SUM($J$6:J870),0)</f>
        <v>0</v>
      </c>
      <c r="M870" s="155">
        <f>IF(K870=1,SUM($K$6:K870),0)</f>
        <v>0</v>
      </c>
      <c r="N870" s="165">
        <f t="shared" si="70"/>
        <v>0</v>
      </c>
      <c r="O870" s="155">
        <f t="shared" si="71"/>
        <v>0</v>
      </c>
      <c r="P870" s="155">
        <f>IF(O870=1,SUM($O$6:O870),0)</f>
        <v>0</v>
      </c>
    </row>
    <row r="871" spans="1:16" ht="15" customHeight="1">
      <c r="A871" s="15"/>
      <c r="B871" s="194">
        <v>12</v>
      </c>
      <c r="C871" s="109" t="s">
        <v>308</v>
      </c>
      <c r="D871" s="276" t="s">
        <v>47</v>
      </c>
      <c r="E871" s="277" t="s">
        <v>297</v>
      </c>
      <c r="F871" s="278">
        <v>222400</v>
      </c>
      <c r="G871" s="278">
        <v>222400</v>
      </c>
      <c r="H871" s="171"/>
      <c r="I871" s="88">
        <f t="shared" si="67"/>
        <v>222400</v>
      </c>
      <c r="J871" s="163">
        <f t="shared" si="68"/>
        <v>0</v>
      </c>
      <c r="K871" s="155">
        <f t="shared" si="69"/>
        <v>0</v>
      </c>
      <c r="L871" s="155">
        <f>IF(J871=1,SUM($J$6:J871),0)</f>
        <v>0</v>
      </c>
      <c r="M871" s="155">
        <f>IF(K871=1,SUM($K$6:K871),0)</f>
        <v>0</v>
      </c>
      <c r="N871" s="165">
        <f t="shared" si="70"/>
        <v>0</v>
      </c>
      <c r="O871" s="155">
        <f t="shared" si="71"/>
        <v>0</v>
      </c>
      <c r="P871" s="155">
        <f>IF(O871=1,SUM($O$6:O871),0)</f>
        <v>0</v>
      </c>
    </row>
    <row r="872" spans="1:16" ht="15" customHeight="1">
      <c r="A872" s="17"/>
      <c r="B872" s="194">
        <v>13</v>
      </c>
      <c r="C872" s="109" t="s">
        <v>309</v>
      </c>
      <c r="D872" s="276" t="s">
        <v>47</v>
      </c>
      <c r="E872" s="277" t="s">
        <v>297</v>
      </c>
      <c r="F872" s="278">
        <v>197300</v>
      </c>
      <c r="G872" s="278">
        <v>197300</v>
      </c>
      <c r="H872" s="171"/>
      <c r="I872" s="88">
        <f t="shared" si="67"/>
        <v>197300</v>
      </c>
      <c r="J872" s="163">
        <f t="shared" si="68"/>
        <v>0</v>
      </c>
      <c r="K872" s="155">
        <f t="shared" si="69"/>
        <v>0</v>
      </c>
      <c r="L872" s="155">
        <f>IF(J872=1,SUM($J$6:J872),0)</f>
        <v>0</v>
      </c>
      <c r="M872" s="155">
        <f>IF(K872=1,SUM($K$6:K872),0)</f>
        <v>0</v>
      </c>
      <c r="N872" s="165">
        <f t="shared" si="70"/>
        <v>0</v>
      </c>
      <c r="O872" s="155">
        <f t="shared" si="71"/>
        <v>0</v>
      </c>
      <c r="P872" s="155">
        <f>IF(O872=1,SUM($O$6:O872),0)</f>
        <v>0</v>
      </c>
    </row>
    <row r="873" spans="1:16" ht="15" customHeight="1">
      <c r="A873" s="15"/>
      <c r="B873" s="194">
        <v>14</v>
      </c>
      <c r="C873" s="109" t="s">
        <v>310</v>
      </c>
      <c r="D873" s="276" t="s">
        <v>47</v>
      </c>
      <c r="E873" s="277" t="s">
        <v>297</v>
      </c>
      <c r="F873" s="278">
        <v>149200</v>
      </c>
      <c r="G873" s="278">
        <v>149200</v>
      </c>
      <c r="H873" s="171"/>
      <c r="I873" s="88">
        <f t="shared" si="67"/>
        <v>149200</v>
      </c>
      <c r="J873" s="163">
        <f t="shared" si="68"/>
        <v>0</v>
      </c>
      <c r="K873" s="155">
        <f t="shared" si="69"/>
        <v>0</v>
      </c>
      <c r="L873" s="155">
        <f>IF(J873=1,SUM($J$6:J873),0)</f>
        <v>0</v>
      </c>
      <c r="M873" s="155">
        <f>IF(K873=1,SUM($K$6:K873),0)</f>
        <v>0</v>
      </c>
      <c r="N873" s="165">
        <f t="shared" si="70"/>
        <v>0</v>
      </c>
      <c r="O873" s="155">
        <f t="shared" si="71"/>
        <v>0</v>
      </c>
      <c r="P873" s="155">
        <f>IF(O873=1,SUM($O$6:O873),0)</f>
        <v>0</v>
      </c>
    </row>
    <row r="874" spans="1:16" ht="15" customHeight="1">
      <c r="A874" s="15"/>
      <c r="B874" s="194">
        <v>15</v>
      </c>
      <c r="C874" s="109" t="s">
        <v>311</v>
      </c>
      <c r="D874" s="276" t="s">
        <v>47</v>
      </c>
      <c r="E874" s="277" t="s">
        <v>297</v>
      </c>
      <c r="F874" s="278">
        <v>390200</v>
      </c>
      <c r="G874" s="278">
        <v>390200</v>
      </c>
      <c r="H874" s="171"/>
      <c r="I874" s="88">
        <f t="shared" si="67"/>
        <v>390200</v>
      </c>
      <c r="J874" s="163">
        <f t="shared" si="68"/>
        <v>0</v>
      </c>
      <c r="K874" s="155">
        <f t="shared" si="69"/>
        <v>0</v>
      </c>
      <c r="L874" s="155">
        <f>IF(J874=1,SUM($J$6:J874),0)</f>
        <v>0</v>
      </c>
      <c r="M874" s="155">
        <f>IF(K874=1,SUM($K$6:K874),0)</f>
        <v>0</v>
      </c>
      <c r="N874" s="165">
        <f t="shared" si="70"/>
        <v>0</v>
      </c>
      <c r="O874" s="155">
        <f t="shared" si="71"/>
        <v>0</v>
      </c>
      <c r="P874" s="155">
        <f>IF(O874=1,SUM($O$6:O874),0)</f>
        <v>0</v>
      </c>
    </row>
    <row r="875" spans="1:16" ht="15" customHeight="1">
      <c r="A875" s="15"/>
      <c r="B875" s="194">
        <v>16</v>
      </c>
      <c r="C875" s="109" t="s">
        <v>313</v>
      </c>
      <c r="D875" s="276" t="s">
        <v>47</v>
      </c>
      <c r="E875" s="277" t="s">
        <v>297</v>
      </c>
      <c r="F875" s="278">
        <v>307600</v>
      </c>
      <c r="G875" s="278">
        <v>307600</v>
      </c>
      <c r="H875" s="171"/>
      <c r="I875" s="88">
        <f t="shared" si="67"/>
        <v>307600</v>
      </c>
      <c r="J875" s="163">
        <f t="shared" si="68"/>
        <v>0</v>
      </c>
      <c r="K875" s="155">
        <f t="shared" si="69"/>
        <v>0</v>
      </c>
      <c r="L875" s="155">
        <f>IF(J875=1,SUM($J$6:J875),0)</f>
        <v>0</v>
      </c>
      <c r="M875" s="155">
        <f>IF(K875=1,SUM($K$6:K875),0)</f>
        <v>0</v>
      </c>
      <c r="N875" s="165">
        <f t="shared" si="70"/>
        <v>0</v>
      </c>
      <c r="O875" s="155">
        <f t="shared" si="71"/>
        <v>0</v>
      </c>
      <c r="P875" s="155">
        <f>IF(O875=1,SUM($O$6:O875),0)</f>
        <v>0</v>
      </c>
    </row>
    <row r="876" spans="1:16" ht="15" customHeight="1">
      <c r="A876" s="15"/>
      <c r="B876" s="194">
        <v>17</v>
      </c>
      <c r="C876" s="109" t="s">
        <v>315</v>
      </c>
      <c r="D876" s="276" t="s">
        <v>47</v>
      </c>
      <c r="E876" s="277" t="s">
        <v>297</v>
      </c>
      <c r="F876" s="278">
        <v>261600</v>
      </c>
      <c r="G876" s="278">
        <v>261600</v>
      </c>
      <c r="H876" s="171"/>
      <c r="I876" s="88">
        <f t="shared" si="67"/>
        <v>261600</v>
      </c>
      <c r="J876" s="163">
        <f t="shared" si="68"/>
        <v>0</v>
      </c>
      <c r="K876" s="155">
        <f t="shared" si="69"/>
        <v>0</v>
      </c>
      <c r="L876" s="155">
        <f>IF(J876=1,SUM($J$6:J876),0)</f>
        <v>0</v>
      </c>
      <c r="M876" s="155">
        <f>IF(K876=1,SUM($K$6:K876),0)</f>
        <v>0</v>
      </c>
      <c r="N876" s="165">
        <f t="shared" si="70"/>
        <v>0</v>
      </c>
      <c r="O876" s="155">
        <f t="shared" si="71"/>
        <v>0</v>
      </c>
      <c r="P876" s="155">
        <f>IF(O876=1,SUM($O$6:O876),0)</f>
        <v>0</v>
      </c>
    </row>
    <row r="877" spans="1:16" ht="15" customHeight="1">
      <c r="A877" s="15"/>
      <c r="B877" s="194">
        <v>18</v>
      </c>
      <c r="C877" s="109" t="s">
        <v>317</v>
      </c>
      <c r="D877" s="276" t="s">
        <v>47</v>
      </c>
      <c r="E877" s="277" t="s">
        <v>297</v>
      </c>
      <c r="F877" s="278">
        <v>198700</v>
      </c>
      <c r="G877" s="278">
        <v>198700</v>
      </c>
      <c r="H877" s="171"/>
      <c r="I877" s="88">
        <f t="shared" ref="I877:I941" si="72">IF($I$5=$G$4,G877,(IF($I$5=$F$4,F877,0)))</f>
        <v>198700</v>
      </c>
      <c r="J877" s="163">
        <f t="shared" si="68"/>
        <v>0</v>
      </c>
      <c r="K877" s="155">
        <f t="shared" si="69"/>
        <v>0</v>
      </c>
      <c r="L877" s="155">
        <f>IF(J877=1,SUM($J$6:J877),0)</f>
        <v>0</v>
      </c>
      <c r="M877" s="155">
        <f>IF(K877=1,SUM($K$6:K877),0)</f>
        <v>0</v>
      </c>
      <c r="N877" s="165">
        <f t="shared" si="70"/>
        <v>0</v>
      </c>
      <c r="O877" s="155">
        <f t="shared" si="71"/>
        <v>0</v>
      </c>
      <c r="P877" s="155">
        <f>IF(O877=1,SUM($O$6:O877),0)</f>
        <v>0</v>
      </c>
    </row>
    <row r="878" spans="1:16" ht="15" customHeight="1">
      <c r="A878" s="15"/>
      <c r="B878" s="194">
        <v>19</v>
      </c>
      <c r="C878" s="109" t="s">
        <v>312</v>
      </c>
      <c r="D878" s="276" t="s">
        <v>47</v>
      </c>
      <c r="E878" s="277" t="s">
        <v>297</v>
      </c>
      <c r="F878" s="278">
        <v>272600</v>
      </c>
      <c r="G878" s="278">
        <v>272600</v>
      </c>
      <c r="H878" s="171"/>
      <c r="I878" s="88">
        <f t="shared" si="72"/>
        <v>272600</v>
      </c>
      <c r="J878" s="163">
        <f t="shared" si="68"/>
        <v>0</v>
      </c>
      <c r="K878" s="155">
        <f t="shared" si="69"/>
        <v>0</v>
      </c>
      <c r="L878" s="155">
        <f>IF(J878=1,SUM($J$6:J878),0)</f>
        <v>0</v>
      </c>
      <c r="M878" s="155">
        <f>IF(K878=1,SUM($K$6:K878),0)</f>
        <v>0</v>
      </c>
      <c r="N878" s="165">
        <f t="shared" si="70"/>
        <v>0</v>
      </c>
      <c r="O878" s="155">
        <f t="shared" si="71"/>
        <v>0</v>
      </c>
      <c r="P878" s="155">
        <f>IF(O878=1,SUM($O$6:O878),0)</f>
        <v>0</v>
      </c>
    </row>
    <row r="879" spans="1:16" ht="15" customHeight="1">
      <c r="A879" s="15"/>
      <c r="B879" s="194">
        <v>20</v>
      </c>
      <c r="C879" s="109" t="s">
        <v>314</v>
      </c>
      <c r="D879" s="276" t="s">
        <v>47</v>
      </c>
      <c r="E879" s="277" t="s">
        <v>297</v>
      </c>
      <c r="F879" s="278">
        <v>243400</v>
      </c>
      <c r="G879" s="278">
        <v>243400</v>
      </c>
      <c r="H879" s="171"/>
      <c r="I879" s="88">
        <f t="shared" si="72"/>
        <v>243400</v>
      </c>
      <c r="J879" s="163">
        <f t="shared" si="68"/>
        <v>0</v>
      </c>
      <c r="K879" s="155">
        <f t="shared" si="69"/>
        <v>0</v>
      </c>
      <c r="L879" s="155">
        <f>IF(J879=1,SUM($J$6:J879),0)</f>
        <v>0</v>
      </c>
      <c r="M879" s="155">
        <f>IF(K879=1,SUM($K$6:K879),0)</f>
        <v>0</v>
      </c>
      <c r="N879" s="165">
        <f t="shared" si="70"/>
        <v>0</v>
      </c>
      <c r="O879" s="155">
        <f t="shared" si="71"/>
        <v>0</v>
      </c>
      <c r="P879" s="155">
        <f>IF(O879=1,SUM($O$6:O879),0)</f>
        <v>0</v>
      </c>
    </row>
    <row r="880" spans="1:16" ht="15" customHeight="1">
      <c r="A880" s="15"/>
      <c r="B880" s="194">
        <v>21</v>
      </c>
      <c r="C880" s="109" t="s">
        <v>316</v>
      </c>
      <c r="D880" s="276" t="s">
        <v>47</v>
      </c>
      <c r="E880" s="277" t="s">
        <v>297</v>
      </c>
      <c r="F880" s="278">
        <v>179300</v>
      </c>
      <c r="G880" s="278">
        <v>179300</v>
      </c>
      <c r="H880" s="171"/>
      <c r="I880" s="88">
        <f t="shared" si="72"/>
        <v>179300</v>
      </c>
      <c r="J880" s="163">
        <f t="shared" si="68"/>
        <v>0</v>
      </c>
      <c r="K880" s="155">
        <f t="shared" si="69"/>
        <v>0</v>
      </c>
      <c r="L880" s="155">
        <f>IF(J880=1,SUM($J$6:J880),0)</f>
        <v>0</v>
      </c>
      <c r="M880" s="155">
        <f>IF(K880=1,SUM($K$6:K880),0)</f>
        <v>0</v>
      </c>
      <c r="N880" s="165">
        <f t="shared" si="70"/>
        <v>0</v>
      </c>
      <c r="O880" s="155">
        <f t="shared" si="71"/>
        <v>0</v>
      </c>
      <c r="P880" s="155">
        <f>IF(O880=1,SUM($O$6:O880),0)</f>
        <v>0</v>
      </c>
    </row>
    <row r="881" spans="1:16" ht="15" customHeight="1">
      <c r="A881" s="15"/>
      <c r="B881" s="194">
        <v>22</v>
      </c>
      <c r="C881" s="109" t="s">
        <v>318</v>
      </c>
      <c r="D881" s="276" t="s">
        <v>47</v>
      </c>
      <c r="E881" s="277" t="s">
        <v>297</v>
      </c>
      <c r="F881" s="278">
        <v>151900</v>
      </c>
      <c r="G881" s="278">
        <v>151900</v>
      </c>
      <c r="H881" s="171"/>
      <c r="I881" s="88">
        <f t="shared" si="72"/>
        <v>151900</v>
      </c>
      <c r="J881" s="163">
        <f t="shared" si="68"/>
        <v>0</v>
      </c>
      <c r="K881" s="155">
        <f t="shared" si="69"/>
        <v>0</v>
      </c>
      <c r="L881" s="155">
        <f>IF(J881=1,SUM($J$6:J881),0)</f>
        <v>0</v>
      </c>
      <c r="M881" s="155">
        <f>IF(K881=1,SUM($K$6:K881),0)</f>
        <v>0</v>
      </c>
      <c r="N881" s="165">
        <f t="shared" si="70"/>
        <v>0</v>
      </c>
      <c r="O881" s="155">
        <f t="shared" si="71"/>
        <v>0</v>
      </c>
      <c r="P881" s="155">
        <f>IF(O881=1,SUM($O$6:O881),0)</f>
        <v>0</v>
      </c>
    </row>
    <row r="882" spans="1:16" ht="15" customHeight="1">
      <c r="A882" s="15"/>
      <c r="B882" s="194">
        <v>23</v>
      </c>
      <c r="C882" s="109" t="s">
        <v>772</v>
      </c>
      <c r="D882" s="276" t="s">
        <v>47</v>
      </c>
      <c r="E882" s="277" t="s">
        <v>297</v>
      </c>
      <c r="F882" s="278">
        <v>136485.10978061482</v>
      </c>
      <c r="G882" s="278">
        <v>136485.10978061482</v>
      </c>
      <c r="H882" s="171"/>
      <c r="I882" s="88">
        <f t="shared" si="72"/>
        <v>136485.10978061482</v>
      </c>
      <c r="J882" s="163">
        <f t="shared" si="68"/>
        <v>0</v>
      </c>
      <c r="K882" s="155">
        <f t="shared" si="69"/>
        <v>0</v>
      </c>
      <c r="L882" s="155">
        <f>IF(J882=1,SUM($J$6:J882),0)</f>
        <v>0</v>
      </c>
      <c r="M882" s="155">
        <f>IF(K882=1,SUM($K$6:K882),0)</f>
        <v>0</v>
      </c>
      <c r="N882" s="165">
        <f t="shared" si="70"/>
        <v>0</v>
      </c>
      <c r="O882" s="155">
        <f t="shared" si="71"/>
        <v>0</v>
      </c>
      <c r="P882" s="155">
        <f>IF(O882=1,SUM($O$6:O882),0)</f>
        <v>0</v>
      </c>
    </row>
    <row r="883" spans="1:16" ht="15" customHeight="1">
      <c r="A883" s="15"/>
      <c r="B883" s="194">
        <v>24</v>
      </c>
      <c r="C883" s="109" t="s">
        <v>773</v>
      </c>
      <c r="D883" s="276" t="s">
        <v>47</v>
      </c>
      <c r="E883" s="277" t="s">
        <v>297</v>
      </c>
      <c r="F883" s="278">
        <v>125481.16630030893</v>
      </c>
      <c r="G883" s="278">
        <v>125481.16630030893</v>
      </c>
      <c r="H883" s="171"/>
      <c r="I883" s="88">
        <f t="shared" si="72"/>
        <v>125481.16630030893</v>
      </c>
      <c r="J883" s="163">
        <f t="shared" si="68"/>
        <v>0</v>
      </c>
      <c r="K883" s="155">
        <f t="shared" si="69"/>
        <v>0</v>
      </c>
      <c r="L883" s="155">
        <f>IF(J883=1,SUM($J$6:J883),0)</f>
        <v>0</v>
      </c>
      <c r="M883" s="155">
        <f>IF(K883=1,SUM($K$6:K883),0)</f>
        <v>0</v>
      </c>
      <c r="N883" s="165">
        <f t="shared" si="70"/>
        <v>0</v>
      </c>
      <c r="O883" s="155">
        <f t="shared" si="71"/>
        <v>0</v>
      </c>
      <c r="P883" s="155">
        <f>IF(O883=1,SUM($O$6:O883),0)</f>
        <v>0</v>
      </c>
    </row>
    <row r="884" spans="1:16" ht="15" customHeight="1">
      <c r="A884" s="15"/>
      <c r="B884" s="194">
        <v>25</v>
      </c>
      <c r="C884" s="109" t="s">
        <v>476</v>
      </c>
      <c r="D884" s="276" t="s">
        <v>47</v>
      </c>
      <c r="E884" s="277" t="s">
        <v>297</v>
      </c>
      <c r="F884" s="278">
        <v>115200</v>
      </c>
      <c r="G884" s="278">
        <v>115200</v>
      </c>
      <c r="H884" s="171"/>
      <c r="I884" s="88">
        <f t="shared" si="72"/>
        <v>115200</v>
      </c>
      <c r="J884" s="163">
        <f t="shared" si="68"/>
        <v>0</v>
      </c>
      <c r="K884" s="155">
        <f t="shared" si="69"/>
        <v>0</v>
      </c>
      <c r="L884" s="155">
        <f>IF(J884=1,SUM($J$6:J884),0)</f>
        <v>0</v>
      </c>
      <c r="M884" s="155">
        <f>IF(K884=1,SUM($K$6:K884),0)</f>
        <v>0</v>
      </c>
      <c r="N884" s="165">
        <f t="shared" si="70"/>
        <v>0</v>
      </c>
      <c r="O884" s="155">
        <f t="shared" si="71"/>
        <v>0</v>
      </c>
      <c r="P884" s="155">
        <f>IF(O884=1,SUM($O$6:O884),0)</f>
        <v>0</v>
      </c>
    </row>
    <row r="885" spans="1:16" ht="15" customHeight="1">
      <c r="A885" s="15"/>
      <c r="B885" s="194">
        <v>26</v>
      </c>
      <c r="C885" s="109" t="s">
        <v>477</v>
      </c>
      <c r="D885" s="276" t="s">
        <v>47</v>
      </c>
      <c r="E885" s="277" t="s">
        <v>297</v>
      </c>
      <c r="F885" s="278">
        <v>115000</v>
      </c>
      <c r="G885" s="278">
        <v>115000</v>
      </c>
      <c r="H885" s="171"/>
      <c r="I885" s="88">
        <f t="shared" si="72"/>
        <v>115000</v>
      </c>
      <c r="J885" s="163">
        <f t="shared" si="68"/>
        <v>0</v>
      </c>
      <c r="K885" s="155">
        <f t="shared" si="69"/>
        <v>0</v>
      </c>
      <c r="L885" s="155">
        <f>IF(J885=1,SUM($J$6:J885),0)</f>
        <v>0</v>
      </c>
      <c r="M885" s="155">
        <f>IF(K885=1,SUM($K$6:K885),0)</f>
        <v>0</v>
      </c>
      <c r="N885" s="165">
        <f t="shared" si="70"/>
        <v>0</v>
      </c>
      <c r="O885" s="155">
        <f t="shared" si="71"/>
        <v>0</v>
      </c>
      <c r="P885" s="155">
        <f>IF(O885=1,SUM($O$6:O885),0)</f>
        <v>0</v>
      </c>
    </row>
    <row r="886" spans="1:16" ht="15" customHeight="1">
      <c r="A886" s="17"/>
      <c r="B886" s="194">
        <v>27</v>
      </c>
      <c r="C886" s="109" t="s">
        <v>478</v>
      </c>
      <c r="D886" s="276" t="s">
        <v>47</v>
      </c>
      <c r="E886" s="277" t="s">
        <v>297</v>
      </c>
      <c r="F886" s="278">
        <v>101800</v>
      </c>
      <c r="G886" s="278">
        <v>101800</v>
      </c>
      <c r="H886" s="171"/>
      <c r="I886" s="88">
        <f t="shared" si="72"/>
        <v>101800</v>
      </c>
      <c r="J886" s="163">
        <f t="shared" si="68"/>
        <v>0</v>
      </c>
      <c r="K886" s="155">
        <f t="shared" si="69"/>
        <v>0</v>
      </c>
      <c r="L886" s="155">
        <f>IF(J886=1,SUM($J$6:J886),0)</f>
        <v>0</v>
      </c>
      <c r="M886" s="155">
        <f>IF(K886=1,SUM($K$6:K886),0)</f>
        <v>0</v>
      </c>
      <c r="N886" s="165">
        <f t="shared" si="70"/>
        <v>0</v>
      </c>
      <c r="O886" s="155">
        <f t="shared" si="71"/>
        <v>0</v>
      </c>
      <c r="P886" s="155">
        <f>IF(O886=1,SUM($O$6:O886),0)</f>
        <v>0</v>
      </c>
    </row>
    <row r="887" spans="1:16" ht="15" customHeight="1">
      <c r="A887" s="15"/>
      <c r="B887" s="194">
        <v>28</v>
      </c>
      <c r="C887" s="109" t="s">
        <v>319</v>
      </c>
      <c r="D887" s="276" t="s">
        <v>47</v>
      </c>
      <c r="E887" s="277" t="s">
        <v>297</v>
      </c>
      <c r="F887" s="278">
        <v>523270.00000000006</v>
      </c>
      <c r="G887" s="278">
        <v>523270.00000000006</v>
      </c>
      <c r="H887" s="171"/>
      <c r="I887" s="88">
        <f t="shared" si="72"/>
        <v>523270.00000000006</v>
      </c>
      <c r="J887" s="163">
        <f t="shared" si="68"/>
        <v>0</v>
      </c>
      <c r="K887" s="155">
        <f t="shared" si="69"/>
        <v>0</v>
      </c>
      <c r="L887" s="155">
        <f>IF(J887=1,SUM($J$6:J887),0)</f>
        <v>0</v>
      </c>
      <c r="M887" s="155">
        <f>IF(K887=1,SUM($K$6:K887),0)</f>
        <v>0</v>
      </c>
      <c r="N887" s="165">
        <f t="shared" si="70"/>
        <v>0</v>
      </c>
      <c r="O887" s="155">
        <f t="shared" si="71"/>
        <v>0</v>
      </c>
      <c r="P887" s="155">
        <f>IF(O887=1,SUM($O$6:O887),0)</f>
        <v>0</v>
      </c>
    </row>
    <row r="888" spans="1:16" ht="15" customHeight="1">
      <c r="A888" s="15"/>
      <c r="B888" s="194">
        <v>29</v>
      </c>
      <c r="C888" s="109" t="s">
        <v>320</v>
      </c>
      <c r="D888" s="276" t="s">
        <v>47</v>
      </c>
      <c r="E888" s="277" t="s">
        <v>297</v>
      </c>
      <c r="F888" s="278">
        <v>523270.00000000006</v>
      </c>
      <c r="G888" s="278">
        <v>523270.00000000006</v>
      </c>
      <c r="H888" s="171"/>
      <c r="I888" s="88">
        <f t="shared" si="72"/>
        <v>523270.00000000006</v>
      </c>
      <c r="J888" s="163">
        <f t="shared" si="68"/>
        <v>0</v>
      </c>
      <c r="K888" s="155">
        <f t="shared" si="69"/>
        <v>0</v>
      </c>
      <c r="L888" s="155">
        <f>IF(J888=1,SUM($J$6:J888),0)</f>
        <v>0</v>
      </c>
      <c r="M888" s="155">
        <f>IF(K888=1,SUM($K$6:K888),0)</f>
        <v>0</v>
      </c>
      <c r="N888" s="165">
        <f t="shared" si="70"/>
        <v>0</v>
      </c>
      <c r="O888" s="155">
        <f t="shared" si="71"/>
        <v>0</v>
      </c>
      <c r="P888" s="155">
        <f>IF(O888=1,SUM($O$6:O888),0)</f>
        <v>0</v>
      </c>
    </row>
    <row r="889" spans="1:16" ht="15" customHeight="1">
      <c r="A889" s="15"/>
      <c r="B889" s="194">
        <v>30</v>
      </c>
      <c r="C889" s="109" t="s">
        <v>321</v>
      </c>
      <c r="D889" s="276" t="s">
        <v>47</v>
      </c>
      <c r="E889" s="277" t="s">
        <v>297</v>
      </c>
      <c r="F889" s="278">
        <v>408430.00000000006</v>
      </c>
      <c r="G889" s="278">
        <v>408430.00000000006</v>
      </c>
      <c r="H889" s="171"/>
      <c r="I889" s="88">
        <f t="shared" si="72"/>
        <v>408430.00000000006</v>
      </c>
      <c r="J889" s="163">
        <f t="shared" si="68"/>
        <v>0</v>
      </c>
      <c r="K889" s="155">
        <f t="shared" si="69"/>
        <v>0</v>
      </c>
      <c r="L889" s="155">
        <f>IF(J889=1,SUM($J$6:J889),0)</f>
        <v>0</v>
      </c>
      <c r="M889" s="155">
        <f>IF(K889=1,SUM($K$6:K889),0)</f>
        <v>0</v>
      </c>
      <c r="N889" s="165">
        <f t="shared" si="70"/>
        <v>0</v>
      </c>
      <c r="O889" s="155">
        <f t="shared" si="71"/>
        <v>0</v>
      </c>
      <c r="P889" s="155">
        <f>IF(O889=1,SUM($O$6:O889),0)</f>
        <v>0</v>
      </c>
    </row>
    <row r="890" spans="1:16" ht="15" customHeight="1">
      <c r="A890" s="15"/>
      <c r="B890" s="194">
        <v>31</v>
      </c>
      <c r="C890" s="109" t="s">
        <v>322</v>
      </c>
      <c r="D890" s="276" t="s">
        <v>47</v>
      </c>
      <c r="E890" s="277" t="s">
        <v>297</v>
      </c>
      <c r="F890" s="278">
        <v>386870.00000000006</v>
      </c>
      <c r="G890" s="278">
        <v>386870.00000000006</v>
      </c>
      <c r="H890" s="171"/>
      <c r="I890" s="88">
        <f t="shared" si="72"/>
        <v>386870.00000000006</v>
      </c>
      <c r="J890" s="163">
        <f t="shared" si="68"/>
        <v>0</v>
      </c>
      <c r="K890" s="155">
        <f t="shared" si="69"/>
        <v>0</v>
      </c>
      <c r="L890" s="155">
        <f>IF(J890=1,SUM($J$6:J890),0)</f>
        <v>0</v>
      </c>
      <c r="M890" s="155">
        <f>IF(K890=1,SUM($K$6:K890),0)</f>
        <v>0</v>
      </c>
      <c r="N890" s="165">
        <f t="shared" si="70"/>
        <v>0</v>
      </c>
      <c r="O890" s="155">
        <f t="shared" si="71"/>
        <v>0</v>
      </c>
      <c r="P890" s="155">
        <f>IF(O890=1,SUM($O$6:O890),0)</f>
        <v>0</v>
      </c>
    </row>
    <row r="891" spans="1:16" ht="15" customHeight="1">
      <c r="A891" s="15"/>
      <c r="B891" s="194">
        <v>32</v>
      </c>
      <c r="C891" s="109" t="s">
        <v>323</v>
      </c>
      <c r="D891" s="276" t="s">
        <v>47</v>
      </c>
      <c r="E891" s="277" t="s">
        <v>297</v>
      </c>
      <c r="F891" s="278">
        <v>330110</v>
      </c>
      <c r="G891" s="278">
        <v>330110</v>
      </c>
      <c r="H891" s="171"/>
      <c r="I891" s="88">
        <f t="shared" si="72"/>
        <v>330110</v>
      </c>
      <c r="J891" s="163">
        <f t="shared" si="68"/>
        <v>0</v>
      </c>
      <c r="K891" s="155">
        <f t="shared" si="69"/>
        <v>0</v>
      </c>
      <c r="L891" s="155">
        <f>IF(J891=1,SUM($J$6:J891),0)</f>
        <v>0</v>
      </c>
      <c r="M891" s="155">
        <f>IF(K891=1,SUM($K$6:K891),0)</f>
        <v>0</v>
      </c>
      <c r="N891" s="165">
        <f t="shared" si="70"/>
        <v>0</v>
      </c>
      <c r="O891" s="155">
        <f t="shared" si="71"/>
        <v>0</v>
      </c>
      <c r="P891" s="155">
        <f>IF(O891=1,SUM($O$6:O891),0)</f>
        <v>0</v>
      </c>
    </row>
    <row r="892" spans="1:16" ht="15" customHeight="1">
      <c r="A892" s="15"/>
      <c r="B892" s="194">
        <v>33</v>
      </c>
      <c r="C892" s="109" t="s">
        <v>324</v>
      </c>
      <c r="D892" s="276" t="s">
        <v>47</v>
      </c>
      <c r="E892" s="277" t="s">
        <v>297</v>
      </c>
      <c r="F892" s="278">
        <v>319990</v>
      </c>
      <c r="G892" s="278">
        <v>319990</v>
      </c>
      <c r="H892" s="171"/>
      <c r="I892" s="88">
        <f t="shared" si="72"/>
        <v>319990</v>
      </c>
      <c r="J892" s="163">
        <f t="shared" si="68"/>
        <v>0</v>
      </c>
      <c r="K892" s="155">
        <f t="shared" si="69"/>
        <v>0</v>
      </c>
      <c r="L892" s="155">
        <f>IF(J892=1,SUM($J$6:J892),0)</f>
        <v>0</v>
      </c>
      <c r="M892" s="155">
        <f>IF(K892=1,SUM($K$6:K892),0)</f>
        <v>0</v>
      </c>
      <c r="N892" s="165">
        <f t="shared" si="70"/>
        <v>0</v>
      </c>
      <c r="O892" s="155">
        <f t="shared" si="71"/>
        <v>0</v>
      </c>
      <c r="P892" s="155">
        <f>IF(O892=1,SUM($O$6:O892),0)</f>
        <v>0</v>
      </c>
    </row>
    <row r="893" spans="1:16" ht="15" customHeight="1">
      <c r="A893" s="15"/>
      <c r="B893" s="194">
        <v>34</v>
      </c>
      <c r="C893" s="109" t="s">
        <v>325</v>
      </c>
      <c r="D893" s="276" t="s">
        <v>47</v>
      </c>
      <c r="E893" s="277" t="s">
        <v>297</v>
      </c>
      <c r="F893" s="278">
        <v>319660</v>
      </c>
      <c r="G893" s="278">
        <v>319660</v>
      </c>
      <c r="H893" s="171"/>
      <c r="I893" s="88">
        <f t="shared" si="72"/>
        <v>319660</v>
      </c>
      <c r="J893" s="163">
        <f t="shared" si="68"/>
        <v>0</v>
      </c>
      <c r="K893" s="155">
        <f t="shared" si="69"/>
        <v>0</v>
      </c>
      <c r="L893" s="155">
        <f>IF(J893=1,SUM($J$6:J893),0)</f>
        <v>0</v>
      </c>
      <c r="M893" s="155">
        <f>IF(K893=1,SUM($K$6:K893),0)</f>
        <v>0</v>
      </c>
      <c r="N893" s="165">
        <f t="shared" si="70"/>
        <v>0</v>
      </c>
      <c r="O893" s="155">
        <f t="shared" si="71"/>
        <v>0</v>
      </c>
      <c r="P893" s="155">
        <f>IF(O893=1,SUM($O$6:O893),0)</f>
        <v>0</v>
      </c>
    </row>
    <row r="894" spans="1:16" ht="15" customHeight="1">
      <c r="A894" s="15"/>
      <c r="B894" s="194">
        <v>35</v>
      </c>
      <c r="C894" s="109" t="s">
        <v>326</v>
      </c>
      <c r="D894" s="276" t="s">
        <v>47</v>
      </c>
      <c r="E894" s="277" t="s">
        <v>297</v>
      </c>
      <c r="F894" s="278">
        <v>271700</v>
      </c>
      <c r="G894" s="278">
        <v>271700</v>
      </c>
      <c r="H894" s="171"/>
      <c r="I894" s="88">
        <f t="shared" si="72"/>
        <v>271700</v>
      </c>
      <c r="J894" s="163">
        <f t="shared" si="68"/>
        <v>0</v>
      </c>
      <c r="K894" s="155">
        <f t="shared" si="69"/>
        <v>0</v>
      </c>
      <c r="L894" s="155">
        <f>IF(J894=1,SUM($J$6:J894),0)</f>
        <v>0</v>
      </c>
      <c r="M894" s="155">
        <f>IF(K894=1,SUM($K$6:K894),0)</f>
        <v>0</v>
      </c>
      <c r="N894" s="165">
        <f t="shared" si="70"/>
        <v>0</v>
      </c>
      <c r="O894" s="155">
        <f t="shared" si="71"/>
        <v>0</v>
      </c>
      <c r="P894" s="155">
        <f>IF(O894=1,SUM($O$6:O894),0)</f>
        <v>0</v>
      </c>
    </row>
    <row r="895" spans="1:16" ht="15" customHeight="1">
      <c r="A895" s="15"/>
      <c r="B895" s="194">
        <v>36</v>
      </c>
      <c r="C895" s="109" t="s">
        <v>327</v>
      </c>
      <c r="D895" s="276" t="s">
        <v>47</v>
      </c>
      <c r="E895" s="277" t="s">
        <v>297</v>
      </c>
      <c r="F895" s="278">
        <v>303600</v>
      </c>
      <c r="G895" s="278">
        <v>303600</v>
      </c>
      <c r="H895" s="171"/>
      <c r="I895" s="88">
        <f t="shared" si="72"/>
        <v>303600</v>
      </c>
      <c r="J895" s="163">
        <f t="shared" si="68"/>
        <v>0</v>
      </c>
      <c r="K895" s="155">
        <f t="shared" si="69"/>
        <v>0</v>
      </c>
      <c r="L895" s="155">
        <f>IF(J895=1,SUM($J$6:J895),0)</f>
        <v>0</v>
      </c>
      <c r="M895" s="155">
        <f>IF(K895=1,SUM($K$6:K895),0)</f>
        <v>0</v>
      </c>
      <c r="N895" s="165">
        <f t="shared" si="70"/>
        <v>0</v>
      </c>
      <c r="O895" s="155">
        <f t="shared" si="71"/>
        <v>0</v>
      </c>
      <c r="P895" s="155">
        <f>IF(O895=1,SUM($O$6:O895),0)</f>
        <v>0</v>
      </c>
    </row>
    <row r="896" spans="1:16" ht="15" customHeight="1">
      <c r="A896" s="15"/>
      <c r="B896" s="194">
        <v>37</v>
      </c>
      <c r="C896" s="109" t="s">
        <v>328</v>
      </c>
      <c r="D896" s="276" t="s">
        <v>47</v>
      </c>
      <c r="E896" s="277" t="s">
        <v>297</v>
      </c>
      <c r="F896" s="278">
        <v>294910</v>
      </c>
      <c r="G896" s="278">
        <v>294910</v>
      </c>
      <c r="H896" s="171"/>
      <c r="I896" s="88">
        <f t="shared" si="72"/>
        <v>294910</v>
      </c>
      <c r="J896" s="163">
        <f t="shared" si="68"/>
        <v>0</v>
      </c>
      <c r="K896" s="155">
        <f t="shared" si="69"/>
        <v>0</v>
      </c>
      <c r="L896" s="155">
        <f>IF(J896=1,SUM($J$6:J896),0)</f>
        <v>0</v>
      </c>
      <c r="M896" s="155">
        <f>IF(K896=1,SUM($K$6:K896),0)</f>
        <v>0</v>
      </c>
      <c r="N896" s="165">
        <f t="shared" si="70"/>
        <v>0</v>
      </c>
      <c r="O896" s="155">
        <f t="shared" si="71"/>
        <v>0</v>
      </c>
      <c r="P896" s="155">
        <f>IF(O896=1,SUM($O$6:O896),0)</f>
        <v>0</v>
      </c>
    </row>
    <row r="897" spans="1:16" ht="15" customHeight="1">
      <c r="A897" s="15"/>
      <c r="B897" s="194">
        <v>38</v>
      </c>
      <c r="C897" s="109" t="s">
        <v>329</v>
      </c>
      <c r="D897" s="276" t="s">
        <v>47</v>
      </c>
      <c r="E897" s="277" t="s">
        <v>297</v>
      </c>
      <c r="F897" s="278">
        <v>244640.00000000003</v>
      </c>
      <c r="G897" s="278">
        <v>244640.00000000003</v>
      </c>
      <c r="H897" s="171"/>
      <c r="I897" s="88">
        <f t="shared" si="72"/>
        <v>244640.00000000003</v>
      </c>
      <c r="J897" s="163">
        <f t="shared" si="68"/>
        <v>0</v>
      </c>
      <c r="K897" s="155">
        <f t="shared" si="69"/>
        <v>0</v>
      </c>
      <c r="L897" s="155">
        <f>IF(J897=1,SUM($J$6:J897),0)</f>
        <v>0</v>
      </c>
      <c r="M897" s="155">
        <f>IF(K897=1,SUM($K$6:K897),0)</f>
        <v>0</v>
      </c>
      <c r="N897" s="165">
        <f t="shared" si="70"/>
        <v>0</v>
      </c>
      <c r="O897" s="155">
        <f t="shared" si="71"/>
        <v>0</v>
      </c>
      <c r="P897" s="155">
        <f>IF(O897=1,SUM($O$6:O897),0)</f>
        <v>0</v>
      </c>
    </row>
    <row r="898" spans="1:16" ht="15" customHeight="1">
      <c r="A898" s="15"/>
      <c r="B898" s="194">
        <v>39</v>
      </c>
      <c r="C898" s="109" t="s">
        <v>330</v>
      </c>
      <c r="D898" s="276" t="s">
        <v>47</v>
      </c>
      <c r="E898" s="277" t="s">
        <v>297</v>
      </c>
      <c r="F898" s="278">
        <v>244640.00000000003</v>
      </c>
      <c r="G898" s="278">
        <v>244640.00000000003</v>
      </c>
      <c r="H898" s="171"/>
      <c r="I898" s="88">
        <f t="shared" si="72"/>
        <v>244640.00000000003</v>
      </c>
      <c r="J898" s="163">
        <f t="shared" si="68"/>
        <v>0</v>
      </c>
      <c r="K898" s="155">
        <f t="shared" si="69"/>
        <v>0</v>
      </c>
      <c r="L898" s="155">
        <f>IF(J898=1,SUM($J$6:J898),0)</f>
        <v>0</v>
      </c>
      <c r="M898" s="155">
        <f>IF(K898=1,SUM($K$6:K898),0)</f>
        <v>0</v>
      </c>
      <c r="N898" s="165">
        <f t="shared" si="70"/>
        <v>0</v>
      </c>
      <c r="O898" s="155">
        <f t="shared" si="71"/>
        <v>0</v>
      </c>
      <c r="P898" s="155">
        <f>IF(O898=1,SUM($O$6:O898),0)</f>
        <v>0</v>
      </c>
    </row>
    <row r="899" spans="1:16" ht="15" customHeight="1">
      <c r="A899" s="17"/>
      <c r="B899" s="194">
        <v>40</v>
      </c>
      <c r="C899" s="109" t="s">
        <v>331</v>
      </c>
      <c r="D899" s="276" t="s">
        <v>47</v>
      </c>
      <c r="E899" s="277" t="s">
        <v>297</v>
      </c>
      <c r="F899" s="278">
        <v>217030.00000000003</v>
      </c>
      <c r="G899" s="278">
        <v>217030.00000000003</v>
      </c>
      <c r="H899" s="171"/>
      <c r="I899" s="88">
        <f t="shared" si="72"/>
        <v>217030.00000000003</v>
      </c>
      <c r="J899" s="163">
        <f t="shared" si="68"/>
        <v>0</v>
      </c>
      <c r="K899" s="155">
        <f t="shared" si="69"/>
        <v>0</v>
      </c>
      <c r="L899" s="155">
        <f>IF(J899=1,SUM($J$6:J899),0)</f>
        <v>0</v>
      </c>
      <c r="M899" s="155">
        <f>IF(K899=1,SUM($K$6:K899),0)</f>
        <v>0</v>
      </c>
      <c r="N899" s="165">
        <f t="shared" si="70"/>
        <v>0</v>
      </c>
      <c r="O899" s="155">
        <f t="shared" si="71"/>
        <v>0</v>
      </c>
      <c r="P899" s="155">
        <f>IF(O899=1,SUM($O$6:O899),0)</f>
        <v>0</v>
      </c>
    </row>
    <row r="900" spans="1:16" ht="15" customHeight="1">
      <c r="A900" s="17"/>
      <c r="B900" s="194">
        <v>41</v>
      </c>
      <c r="C900" s="109" t="s">
        <v>332</v>
      </c>
      <c r="D900" s="276" t="s">
        <v>47</v>
      </c>
      <c r="E900" s="277" t="s">
        <v>297</v>
      </c>
      <c r="F900" s="278">
        <v>164120</v>
      </c>
      <c r="G900" s="278">
        <v>164120</v>
      </c>
      <c r="H900" s="171"/>
      <c r="I900" s="88">
        <f t="shared" si="72"/>
        <v>164120</v>
      </c>
      <c r="J900" s="163">
        <f t="shared" si="68"/>
        <v>0</v>
      </c>
      <c r="K900" s="155">
        <f t="shared" si="69"/>
        <v>0</v>
      </c>
      <c r="L900" s="155">
        <f>IF(J900=1,SUM($J$6:J900),0)</f>
        <v>0</v>
      </c>
      <c r="M900" s="155">
        <f>IF(K900=1,SUM($K$6:K900),0)</f>
        <v>0</v>
      </c>
      <c r="N900" s="165">
        <f t="shared" si="70"/>
        <v>0</v>
      </c>
      <c r="O900" s="155">
        <f t="shared" si="71"/>
        <v>0</v>
      </c>
      <c r="P900" s="155">
        <f>IF(O900=1,SUM($O$6:O900),0)</f>
        <v>0</v>
      </c>
    </row>
    <row r="901" spans="1:16" ht="15" customHeight="1">
      <c r="A901" s="15"/>
      <c r="B901" s="194">
        <v>42</v>
      </c>
      <c r="C901" s="109" t="s">
        <v>333</v>
      </c>
      <c r="D901" s="276" t="s">
        <v>47</v>
      </c>
      <c r="E901" s="277" t="s">
        <v>297</v>
      </c>
      <c r="F901" s="278">
        <v>429220.00000000006</v>
      </c>
      <c r="G901" s="278">
        <v>429220.00000000006</v>
      </c>
      <c r="H901" s="171"/>
      <c r="I901" s="88">
        <f t="shared" si="72"/>
        <v>429220.00000000006</v>
      </c>
      <c r="J901" s="163">
        <f t="shared" si="68"/>
        <v>0</v>
      </c>
      <c r="K901" s="155">
        <f t="shared" si="69"/>
        <v>0</v>
      </c>
      <c r="L901" s="155">
        <f>IF(J901=1,SUM($J$6:J901),0)</f>
        <v>0</v>
      </c>
      <c r="M901" s="155">
        <f>IF(K901=1,SUM($K$6:K901),0)</f>
        <v>0</v>
      </c>
      <c r="N901" s="165">
        <f t="shared" si="70"/>
        <v>0</v>
      </c>
      <c r="O901" s="155">
        <f t="shared" si="71"/>
        <v>0</v>
      </c>
      <c r="P901" s="155">
        <f>IF(O901=1,SUM($O$6:O901),0)</f>
        <v>0</v>
      </c>
    </row>
    <row r="902" spans="1:16" ht="15" customHeight="1">
      <c r="A902" s="15"/>
      <c r="B902" s="194">
        <v>43</v>
      </c>
      <c r="C902" s="109" t="s">
        <v>335</v>
      </c>
      <c r="D902" s="276" t="s">
        <v>47</v>
      </c>
      <c r="E902" s="277" t="s">
        <v>297</v>
      </c>
      <c r="F902" s="278">
        <v>338360</v>
      </c>
      <c r="G902" s="278">
        <v>338360</v>
      </c>
      <c r="H902" s="171"/>
      <c r="I902" s="88">
        <f t="shared" si="72"/>
        <v>338360</v>
      </c>
      <c r="J902" s="163">
        <f t="shared" si="68"/>
        <v>0</v>
      </c>
      <c r="K902" s="155">
        <f t="shared" si="69"/>
        <v>0</v>
      </c>
      <c r="L902" s="155">
        <f>IF(J902=1,SUM($J$6:J902),0)</f>
        <v>0</v>
      </c>
      <c r="M902" s="155">
        <f>IF(K902=1,SUM($K$6:K902),0)</f>
        <v>0</v>
      </c>
      <c r="N902" s="165">
        <f t="shared" si="70"/>
        <v>0</v>
      </c>
      <c r="O902" s="155">
        <f t="shared" si="71"/>
        <v>0</v>
      </c>
      <c r="P902" s="155">
        <f>IF(O902=1,SUM($O$6:O902),0)</f>
        <v>0</v>
      </c>
    </row>
    <row r="903" spans="1:16" ht="15" customHeight="1">
      <c r="A903" s="15"/>
      <c r="B903" s="194">
        <v>44</v>
      </c>
      <c r="C903" s="109" t="s">
        <v>337</v>
      </c>
      <c r="D903" s="276" t="s">
        <v>47</v>
      </c>
      <c r="E903" s="277" t="s">
        <v>297</v>
      </c>
      <c r="F903" s="278">
        <v>287760</v>
      </c>
      <c r="G903" s="278">
        <v>287760</v>
      </c>
      <c r="H903" s="171"/>
      <c r="I903" s="88">
        <f t="shared" si="72"/>
        <v>287760</v>
      </c>
      <c r="J903" s="163">
        <f t="shared" si="68"/>
        <v>0</v>
      </c>
      <c r="K903" s="155">
        <f t="shared" si="69"/>
        <v>0</v>
      </c>
      <c r="L903" s="155">
        <f>IF(J903=1,SUM($J$6:J903),0)</f>
        <v>0</v>
      </c>
      <c r="M903" s="155">
        <f>IF(K903=1,SUM($K$6:K903),0)</f>
        <v>0</v>
      </c>
      <c r="N903" s="165">
        <f t="shared" si="70"/>
        <v>0</v>
      </c>
      <c r="O903" s="155">
        <f t="shared" si="71"/>
        <v>0</v>
      </c>
      <c r="P903" s="155">
        <f>IF(O903=1,SUM($O$6:O903),0)</f>
        <v>0</v>
      </c>
    </row>
    <row r="904" spans="1:16" ht="15" customHeight="1">
      <c r="A904" s="15"/>
      <c r="B904" s="194">
        <v>45</v>
      </c>
      <c r="C904" s="109" t="s">
        <v>339</v>
      </c>
      <c r="D904" s="276" t="s">
        <v>47</v>
      </c>
      <c r="E904" s="277" t="s">
        <v>297</v>
      </c>
      <c r="F904" s="278">
        <v>218570.00000000003</v>
      </c>
      <c r="G904" s="278">
        <v>218570.00000000003</v>
      </c>
      <c r="H904" s="171"/>
      <c r="I904" s="88">
        <f t="shared" si="72"/>
        <v>218570.00000000003</v>
      </c>
      <c r="J904" s="163">
        <f t="shared" si="68"/>
        <v>0</v>
      </c>
      <c r="K904" s="155">
        <f t="shared" si="69"/>
        <v>0</v>
      </c>
      <c r="L904" s="155">
        <f>IF(J904=1,SUM($J$6:J904),0)</f>
        <v>0</v>
      </c>
      <c r="M904" s="155">
        <f>IF(K904=1,SUM($K$6:K904),0)</f>
        <v>0</v>
      </c>
      <c r="N904" s="165">
        <f t="shared" si="70"/>
        <v>0</v>
      </c>
      <c r="O904" s="155">
        <f t="shared" si="71"/>
        <v>0</v>
      </c>
      <c r="P904" s="155">
        <f>IF(O904=1,SUM($O$6:O904),0)</f>
        <v>0</v>
      </c>
    </row>
    <row r="905" spans="1:16" ht="15" customHeight="1">
      <c r="A905" s="15"/>
      <c r="B905" s="194">
        <v>46</v>
      </c>
      <c r="C905" s="109" t="s">
        <v>334</v>
      </c>
      <c r="D905" s="276" t="s">
        <v>47</v>
      </c>
      <c r="E905" s="277" t="s">
        <v>297</v>
      </c>
      <c r="F905" s="278">
        <v>299860</v>
      </c>
      <c r="G905" s="278">
        <v>299860</v>
      </c>
      <c r="H905" s="171"/>
      <c r="I905" s="88">
        <f t="shared" si="72"/>
        <v>299860</v>
      </c>
      <c r="J905" s="163">
        <f t="shared" ref="J905:J968" si="73">IF(D905="MDU-KD",1,0)</f>
        <v>0</v>
      </c>
      <c r="K905" s="155">
        <f t="shared" ref="K905:K968" si="74">IF(D905="HDW",1,0)</f>
        <v>0</v>
      </c>
      <c r="L905" s="155">
        <f>IF(J905=1,SUM($J$6:J905),0)</f>
        <v>0</v>
      </c>
      <c r="M905" s="155">
        <f>IF(K905=1,SUM($K$6:K905),0)</f>
        <v>0</v>
      </c>
      <c r="N905" s="165">
        <f t="shared" ref="N905:N968" si="75">IF(L905=0,M905,L905)</f>
        <v>0</v>
      </c>
      <c r="O905" s="155">
        <f t="shared" ref="O905:O968" si="76">IF(E905=0,0,IF(LEFT(C905,11)="Tiang Beton",1,0))</f>
        <v>0</v>
      </c>
      <c r="P905" s="155">
        <f>IF(O905=1,SUM($O$6:O905),0)</f>
        <v>0</v>
      </c>
    </row>
    <row r="906" spans="1:16" ht="15" customHeight="1">
      <c r="A906" s="15"/>
      <c r="B906" s="194">
        <v>47</v>
      </c>
      <c r="C906" s="109" t="s">
        <v>336</v>
      </c>
      <c r="D906" s="276" t="s">
        <v>47</v>
      </c>
      <c r="E906" s="277" t="s">
        <v>297</v>
      </c>
      <c r="F906" s="278">
        <v>267740</v>
      </c>
      <c r="G906" s="278">
        <v>267740</v>
      </c>
      <c r="H906" s="171"/>
      <c r="I906" s="88">
        <f t="shared" si="72"/>
        <v>267740</v>
      </c>
      <c r="J906" s="163">
        <f t="shared" si="73"/>
        <v>0</v>
      </c>
      <c r="K906" s="155">
        <f t="shared" si="74"/>
        <v>0</v>
      </c>
      <c r="L906" s="155">
        <f>IF(J906=1,SUM($J$6:J906),0)</f>
        <v>0</v>
      </c>
      <c r="M906" s="155">
        <f>IF(K906=1,SUM($K$6:K906),0)</f>
        <v>0</v>
      </c>
      <c r="N906" s="165">
        <f t="shared" si="75"/>
        <v>0</v>
      </c>
      <c r="O906" s="155">
        <f t="shared" si="76"/>
        <v>0</v>
      </c>
      <c r="P906" s="155">
        <f>IF(O906=1,SUM($O$6:O906),0)</f>
        <v>0</v>
      </c>
    </row>
    <row r="907" spans="1:16" ht="15" customHeight="1">
      <c r="A907" s="15"/>
      <c r="B907" s="194">
        <v>48</v>
      </c>
      <c r="C907" s="109" t="s">
        <v>338</v>
      </c>
      <c r="D907" s="276" t="s">
        <v>47</v>
      </c>
      <c r="E907" s="277" t="s">
        <v>297</v>
      </c>
      <c r="F907" s="278">
        <v>197230.00000000003</v>
      </c>
      <c r="G907" s="278">
        <v>197230.00000000003</v>
      </c>
      <c r="H907" s="171"/>
      <c r="I907" s="88">
        <f t="shared" si="72"/>
        <v>197230.00000000003</v>
      </c>
      <c r="J907" s="163">
        <f t="shared" si="73"/>
        <v>0</v>
      </c>
      <c r="K907" s="155">
        <f t="shared" si="74"/>
        <v>0</v>
      </c>
      <c r="L907" s="155">
        <f>IF(J907=1,SUM($J$6:J907),0)</f>
        <v>0</v>
      </c>
      <c r="M907" s="155">
        <f>IF(K907=1,SUM($K$6:K907),0)</f>
        <v>0</v>
      </c>
      <c r="N907" s="165">
        <f t="shared" si="75"/>
        <v>0</v>
      </c>
      <c r="O907" s="155">
        <f t="shared" si="76"/>
        <v>0</v>
      </c>
      <c r="P907" s="155">
        <f>IF(O907=1,SUM($O$6:O907),0)</f>
        <v>0</v>
      </c>
    </row>
    <row r="908" spans="1:16" ht="15" customHeight="1">
      <c r="A908" s="17"/>
      <c r="B908" s="194">
        <v>49</v>
      </c>
      <c r="C908" s="109" t="s">
        <v>340</v>
      </c>
      <c r="D908" s="276" t="s">
        <v>47</v>
      </c>
      <c r="E908" s="277" t="s">
        <v>297</v>
      </c>
      <c r="F908" s="278">
        <v>167090</v>
      </c>
      <c r="G908" s="278">
        <v>167090</v>
      </c>
      <c r="H908" s="171"/>
      <c r="I908" s="88">
        <f t="shared" si="72"/>
        <v>167090</v>
      </c>
      <c r="J908" s="163">
        <f t="shared" si="73"/>
        <v>0</v>
      </c>
      <c r="K908" s="155">
        <f t="shared" si="74"/>
        <v>0</v>
      </c>
      <c r="L908" s="155">
        <f>IF(J908=1,SUM($J$6:J908),0)</f>
        <v>0</v>
      </c>
      <c r="M908" s="155">
        <f>IF(K908=1,SUM($K$6:K908),0)</f>
        <v>0</v>
      </c>
      <c r="N908" s="165">
        <f t="shared" si="75"/>
        <v>0</v>
      </c>
      <c r="O908" s="155">
        <f t="shared" si="76"/>
        <v>0</v>
      </c>
      <c r="P908" s="155">
        <f>IF(O908=1,SUM($O$6:O908),0)</f>
        <v>0</v>
      </c>
    </row>
    <row r="909" spans="1:16" ht="15" customHeight="1">
      <c r="A909" s="17"/>
      <c r="B909" s="194">
        <v>50</v>
      </c>
      <c r="C909" s="109" t="s">
        <v>774</v>
      </c>
      <c r="D909" s="276" t="s">
        <v>47</v>
      </c>
      <c r="E909" s="277" t="s">
        <v>297</v>
      </c>
      <c r="F909" s="278">
        <v>150133.62075867632</v>
      </c>
      <c r="G909" s="278">
        <v>150133.62075867632</v>
      </c>
      <c r="H909" s="171"/>
      <c r="I909" s="88">
        <f t="shared" si="72"/>
        <v>150133.62075867632</v>
      </c>
      <c r="J909" s="163">
        <f t="shared" si="73"/>
        <v>0</v>
      </c>
      <c r="K909" s="155">
        <f t="shared" si="74"/>
        <v>0</v>
      </c>
      <c r="L909" s="155">
        <f>IF(J909=1,SUM($J$6:J909),0)</f>
        <v>0</v>
      </c>
      <c r="M909" s="155">
        <f>IF(K909=1,SUM($K$6:K909),0)</f>
        <v>0</v>
      </c>
      <c r="N909" s="165">
        <f t="shared" si="75"/>
        <v>0</v>
      </c>
      <c r="O909" s="155">
        <f t="shared" si="76"/>
        <v>0</v>
      </c>
      <c r="P909" s="155">
        <f>IF(O909=1,SUM($O$6:O909),0)</f>
        <v>0</v>
      </c>
    </row>
    <row r="910" spans="1:16" ht="15" customHeight="1">
      <c r="A910" s="17"/>
      <c r="B910" s="194">
        <v>51</v>
      </c>
      <c r="C910" s="109" t="s">
        <v>775</v>
      </c>
      <c r="D910" s="276" t="s">
        <v>47</v>
      </c>
      <c r="E910" s="277" t="s">
        <v>297</v>
      </c>
      <c r="F910" s="278">
        <v>138029.28293033983</v>
      </c>
      <c r="G910" s="278">
        <v>138029.28293033983</v>
      </c>
      <c r="H910" s="171"/>
      <c r="I910" s="88">
        <f t="shared" si="72"/>
        <v>138029.28293033983</v>
      </c>
      <c r="J910" s="163">
        <f t="shared" si="73"/>
        <v>0</v>
      </c>
      <c r="K910" s="155">
        <f t="shared" si="74"/>
        <v>0</v>
      </c>
      <c r="L910" s="155">
        <f>IF(J910=1,SUM($J$6:J910),0)</f>
        <v>0</v>
      </c>
      <c r="M910" s="155">
        <f>IF(K910=1,SUM($K$6:K910),0)</f>
        <v>0</v>
      </c>
      <c r="N910" s="165">
        <f t="shared" si="75"/>
        <v>0</v>
      </c>
      <c r="O910" s="155">
        <f t="shared" si="76"/>
        <v>0</v>
      </c>
      <c r="P910" s="155">
        <f>IF(O910=1,SUM($O$6:O910),0)</f>
        <v>0</v>
      </c>
    </row>
    <row r="911" spans="1:16" ht="15" customHeight="1">
      <c r="A911" s="17"/>
      <c r="B911" s="194">
        <v>52</v>
      </c>
      <c r="C911" s="109" t="s">
        <v>776</v>
      </c>
      <c r="D911" s="276" t="s">
        <v>47</v>
      </c>
      <c r="E911" s="277" t="s">
        <v>297</v>
      </c>
      <c r="F911" s="278">
        <v>126720.00000000001</v>
      </c>
      <c r="G911" s="278">
        <v>126720.00000000001</v>
      </c>
      <c r="H911" s="171"/>
      <c r="I911" s="88">
        <f t="shared" si="72"/>
        <v>126720.00000000001</v>
      </c>
      <c r="J911" s="163">
        <f t="shared" si="73"/>
        <v>0</v>
      </c>
      <c r="K911" s="155">
        <f t="shared" si="74"/>
        <v>0</v>
      </c>
      <c r="L911" s="155">
        <f>IF(J911=1,SUM($J$6:J911),0)</f>
        <v>0</v>
      </c>
      <c r="M911" s="155">
        <f>IF(K911=1,SUM($K$6:K911),0)</f>
        <v>0</v>
      </c>
      <c r="N911" s="165">
        <f t="shared" si="75"/>
        <v>0</v>
      </c>
      <c r="O911" s="155">
        <f t="shared" si="76"/>
        <v>0</v>
      </c>
      <c r="P911" s="155">
        <f>IF(O911=1,SUM($O$6:O911),0)</f>
        <v>0</v>
      </c>
    </row>
    <row r="912" spans="1:16" ht="15" customHeight="1">
      <c r="A912" s="17"/>
      <c r="B912" s="194">
        <v>53</v>
      </c>
      <c r="C912" s="109" t="s">
        <v>777</v>
      </c>
      <c r="D912" s="276" t="s">
        <v>47</v>
      </c>
      <c r="E912" s="277" t="s">
        <v>297</v>
      </c>
      <c r="F912" s="278">
        <v>126500.00000000001</v>
      </c>
      <c r="G912" s="278">
        <v>126500.00000000001</v>
      </c>
      <c r="H912" s="171"/>
      <c r="I912" s="88">
        <f t="shared" si="72"/>
        <v>126500.00000000001</v>
      </c>
      <c r="J912" s="163">
        <f t="shared" si="73"/>
        <v>0</v>
      </c>
      <c r="K912" s="155">
        <f t="shared" si="74"/>
        <v>0</v>
      </c>
      <c r="L912" s="155">
        <f>IF(J912=1,SUM($J$6:J912),0)</f>
        <v>0</v>
      </c>
      <c r="M912" s="155">
        <f>IF(K912=1,SUM($K$6:K912),0)</f>
        <v>0</v>
      </c>
      <c r="N912" s="165">
        <f t="shared" si="75"/>
        <v>0</v>
      </c>
      <c r="O912" s="155">
        <f t="shared" si="76"/>
        <v>0</v>
      </c>
      <c r="P912" s="155">
        <f>IF(O912=1,SUM($O$6:O912),0)</f>
        <v>0</v>
      </c>
    </row>
    <row r="913" spans="1:16" ht="15" customHeight="1">
      <c r="A913" s="15"/>
      <c r="B913" s="194">
        <v>54</v>
      </c>
      <c r="C913" s="109" t="s">
        <v>778</v>
      </c>
      <c r="D913" s="276" t="s">
        <v>47</v>
      </c>
      <c r="E913" s="277" t="s">
        <v>297</v>
      </c>
      <c r="F913" s="278">
        <v>111980.00000000001</v>
      </c>
      <c r="G913" s="278">
        <v>111980.00000000001</v>
      </c>
      <c r="H913" s="171"/>
      <c r="I913" s="88">
        <f t="shared" si="72"/>
        <v>111980.00000000001</v>
      </c>
      <c r="J913" s="163">
        <f t="shared" si="73"/>
        <v>0</v>
      </c>
      <c r="K913" s="155">
        <f t="shared" si="74"/>
        <v>0</v>
      </c>
      <c r="L913" s="155">
        <f>IF(J913=1,SUM($J$6:J913),0)</f>
        <v>0</v>
      </c>
      <c r="M913" s="155">
        <f>IF(K913=1,SUM($K$6:K913),0)</f>
        <v>0</v>
      </c>
      <c r="N913" s="165">
        <f t="shared" si="75"/>
        <v>0</v>
      </c>
      <c r="O913" s="155">
        <f t="shared" si="76"/>
        <v>0</v>
      </c>
      <c r="P913" s="155">
        <f>IF(O913=1,SUM($O$6:O913),0)</f>
        <v>0</v>
      </c>
    </row>
    <row r="914" spans="1:16" ht="15" customHeight="1">
      <c r="A914" s="15"/>
      <c r="B914" s="194">
        <v>55</v>
      </c>
      <c r="C914" s="109" t="s">
        <v>1604</v>
      </c>
      <c r="D914" s="276" t="s">
        <v>47</v>
      </c>
      <c r="E914" s="277" t="s">
        <v>297</v>
      </c>
      <c r="F914" s="278">
        <v>382439</v>
      </c>
      <c r="G914" s="278">
        <v>382400</v>
      </c>
      <c r="H914" s="171"/>
      <c r="I914" s="88">
        <f t="shared" si="72"/>
        <v>382400</v>
      </c>
      <c r="J914" s="163">
        <f t="shared" si="73"/>
        <v>0</v>
      </c>
      <c r="K914" s="155">
        <f t="shared" si="74"/>
        <v>0</v>
      </c>
      <c r="L914" s="155">
        <f>IF(J914=1,SUM($J$6:J914),0)</f>
        <v>0</v>
      </c>
      <c r="M914" s="155">
        <f>IF(K914=1,SUM($K$6:K914),0)</f>
        <v>0</v>
      </c>
      <c r="N914" s="165">
        <f t="shared" si="75"/>
        <v>0</v>
      </c>
      <c r="O914" s="155">
        <f t="shared" si="76"/>
        <v>0</v>
      </c>
      <c r="P914" s="155">
        <f>IF(O914=1,SUM($O$6:O914),0)</f>
        <v>0</v>
      </c>
    </row>
    <row r="915" spans="1:16" ht="15" customHeight="1">
      <c r="A915" s="15"/>
      <c r="B915" s="194">
        <v>56</v>
      </c>
      <c r="C915" s="109" t="s">
        <v>1125</v>
      </c>
      <c r="D915" s="276" t="s">
        <v>47</v>
      </c>
      <c r="E915" s="277" t="s">
        <v>297</v>
      </c>
      <c r="F915" s="278">
        <v>662141.63144094404</v>
      </c>
      <c r="G915" s="278">
        <v>662100</v>
      </c>
      <c r="H915" s="171"/>
      <c r="I915" s="88">
        <f t="shared" si="72"/>
        <v>662100</v>
      </c>
      <c r="J915" s="163">
        <f t="shared" si="73"/>
        <v>0</v>
      </c>
      <c r="K915" s="155">
        <f t="shared" si="74"/>
        <v>0</v>
      </c>
      <c r="L915" s="155">
        <f>IF(J915=1,SUM($J$6:J915),0)</f>
        <v>0</v>
      </c>
      <c r="M915" s="155">
        <f>IF(K915=1,SUM($K$6:K915),0)</f>
        <v>0</v>
      </c>
      <c r="N915" s="165">
        <f t="shared" si="75"/>
        <v>0</v>
      </c>
      <c r="O915" s="155">
        <f t="shared" si="76"/>
        <v>0</v>
      </c>
      <c r="P915" s="155">
        <f>IF(O915=1,SUM($O$6:O915),0)</f>
        <v>0</v>
      </c>
    </row>
    <row r="916" spans="1:16" ht="15" customHeight="1">
      <c r="A916" s="15"/>
      <c r="B916" s="194"/>
      <c r="C916" s="109"/>
      <c r="D916" s="276" t="s">
        <v>48</v>
      </c>
      <c r="E916" s="277"/>
      <c r="F916" s="278"/>
      <c r="G916" s="278"/>
      <c r="H916" s="171"/>
      <c r="I916" s="88">
        <f t="shared" si="72"/>
        <v>0</v>
      </c>
      <c r="J916" s="163">
        <f t="shared" si="73"/>
        <v>0</v>
      </c>
      <c r="K916" s="155">
        <f t="shared" si="74"/>
        <v>0</v>
      </c>
      <c r="L916" s="155">
        <f>IF(J916=1,SUM($J$6:J916),0)</f>
        <v>0</v>
      </c>
      <c r="M916" s="155">
        <f>IF(K916=1,SUM($K$6:K916),0)</f>
        <v>0</v>
      </c>
      <c r="N916" s="165">
        <f t="shared" si="75"/>
        <v>0</v>
      </c>
      <c r="O916" s="155">
        <f t="shared" si="76"/>
        <v>0</v>
      </c>
      <c r="P916" s="155">
        <f>IF(O916=1,SUM($O$6:O916),0)</f>
        <v>0</v>
      </c>
    </row>
    <row r="917" spans="1:16" ht="15" customHeight="1">
      <c r="A917" s="15"/>
      <c r="B917" s="194" t="s">
        <v>1031</v>
      </c>
      <c r="C917" s="109" t="s">
        <v>779</v>
      </c>
      <c r="D917" s="276" t="s">
        <v>48</v>
      </c>
      <c r="E917" s="277"/>
      <c r="F917" s="278"/>
      <c r="G917" s="278"/>
      <c r="H917" s="171"/>
      <c r="I917" s="88">
        <f t="shared" si="72"/>
        <v>0</v>
      </c>
      <c r="J917" s="163">
        <f t="shared" si="73"/>
        <v>0</v>
      </c>
      <c r="K917" s="155">
        <f t="shared" si="74"/>
        <v>0</v>
      </c>
      <c r="L917" s="155">
        <f>IF(J917=1,SUM($J$6:J917),0)</f>
        <v>0</v>
      </c>
      <c r="M917" s="155">
        <f>IF(K917=1,SUM($K$6:K917),0)</f>
        <v>0</v>
      </c>
      <c r="N917" s="165">
        <f t="shared" si="75"/>
        <v>0</v>
      </c>
      <c r="O917" s="155">
        <f t="shared" si="76"/>
        <v>0</v>
      </c>
      <c r="P917" s="155">
        <f>IF(O917=1,SUM($O$6:O917),0)</f>
        <v>0</v>
      </c>
    </row>
    <row r="918" spans="1:16" ht="15" customHeight="1">
      <c r="A918" s="15"/>
      <c r="B918" s="194">
        <v>1</v>
      </c>
      <c r="C918" s="109" t="s">
        <v>341</v>
      </c>
      <c r="D918" s="276" t="s">
        <v>47</v>
      </c>
      <c r="E918" s="277" t="s">
        <v>297</v>
      </c>
      <c r="F918" s="278">
        <v>285500</v>
      </c>
      <c r="G918" s="278">
        <v>285500</v>
      </c>
      <c r="H918" s="171"/>
      <c r="I918" s="88">
        <f t="shared" si="72"/>
        <v>285500</v>
      </c>
      <c r="J918" s="163">
        <f t="shared" si="73"/>
        <v>0</v>
      </c>
      <c r="K918" s="155">
        <f t="shared" si="74"/>
        <v>0</v>
      </c>
      <c r="L918" s="155">
        <f>IF(J918=1,SUM($J$6:J918),0)</f>
        <v>0</v>
      </c>
      <c r="M918" s="155">
        <f>IF(K918=1,SUM($K$6:K918),0)</f>
        <v>0</v>
      </c>
      <c r="N918" s="165">
        <f t="shared" si="75"/>
        <v>0</v>
      </c>
      <c r="O918" s="155">
        <f t="shared" si="76"/>
        <v>0</v>
      </c>
      <c r="P918" s="155">
        <f>IF(O918=1,SUM($O$6:O918),0)</f>
        <v>0</v>
      </c>
    </row>
    <row r="919" spans="1:16" ht="15" customHeight="1">
      <c r="A919" s="15"/>
      <c r="B919" s="194">
        <v>2</v>
      </c>
      <c r="C919" s="109" t="s">
        <v>342</v>
      </c>
      <c r="D919" s="276" t="s">
        <v>47</v>
      </c>
      <c r="E919" s="277" t="s">
        <v>297</v>
      </c>
      <c r="F919" s="278">
        <v>240000</v>
      </c>
      <c r="G919" s="278">
        <v>240000</v>
      </c>
      <c r="H919" s="171"/>
      <c r="I919" s="88">
        <f t="shared" si="72"/>
        <v>240000</v>
      </c>
      <c r="J919" s="163">
        <f t="shared" si="73"/>
        <v>0</v>
      </c>
      <c r="K919" s="155">
        <f t="shared" si="74"/>
        <v>0</v>
      </c>
      <c r="L919" s="155">
        <f>IF(J919=1,SUM($J$6:J919),0)</f>
        <v>0</v>
      </c>
      <c r="M919" s="155">
        <f>IF(K919=1,SUM($K$6:K919),0)</f>
        <v>0</v>
      </c>
      <c r="N919" s="165">
        <f t="shared" si="75"/>
        <v>0</v>
      </c>
      <c r="O919" s="155">
        <f t="shared" si="76"/>
        <v>0</v>
      </c>
      <c r="P919" s="155">
        <f>IF(O919=1,SUM($O$6:O919),0)</f>
        <v>0</v>
      </c>
    </row>
    <row r="920" spans="1:16" ht="15" customHeight="1">
      <c r="A920" s="15"/>
      <c r="B920" s="194">
        <v>3</v>
      </c>
      <c r="C920" s="109" t="s">
        <v>343</v>
      </c>
      <c r="D920" s="276" t="s">
        <v>47</v>
      </c>
      <c r="E920" s="277" t="s">
        <v>297</v>
      </c>
      <c r="F920" s="278">
        <v>220800</v>
      </c>
      <c r="G920" s="278">
        <v>220800</v>
      </c>
      <c r="H920" s="171"/>
      <c r="I920" s="88">
        <f t="shared" si="72"/>
        <v>220800</v>
      </c>
      <c r="J920" s="163">
        <f t="shared" si="73"/>
        <v>0</v>
      </c>
      <c r="K920" s="155">
        <f t="shared" si="74"/>
        <v>0</v>
      </c>
      <c r="L920" s="155">
        <f>IF(J920=1,SUM($J$6:J920),0)</f>
        <v>0</v>
      </c>
      <c r="M920" s="155">
        <f>IF(K920=1,SUM($K$6:K920),0)</f>
        <v>0</v>
      </c>
      <c r="N920" s="165">
        <f t="shared" si="75"/>
        <v>0</v>
      </c>
      <c r="O920" s="155">
        <f t="shared" si="76"/>
        <v>0</v>
      </c>
      <c r="P920" s="155">
        <f>IF(O920=1,SUM($O$6:O920),0)</f>
        <v>0</v>
      </c>
    </row>
    <row r="921" spans="1:16" ht="15" customHeight="1">
      <c r="A921" s="15"/>
      <c r="B921" s="194">
        <v>4</v>
      </c>
      <c r="C921" s="109" t="s">
        <v>344</v>
      </c>
      <c r="D921" s="276" t="s">
        <v>47</v>
      </c>
      <c r="E921" s="277" t="s">
        <v>297</v>
      </c>
      <c r="F921" s="278">
        <v>164300</v>
      </c>
      <c r="G921" s="278">
        <v>164300</v>
      </c>
      <c r="H921" s="171"/>
      <c r="I921" s="88">
        <f t="shared" si="72"/>
        <v>164300</v>
      </c>
      <c r="J921" s="163">
        <f t="shared" si="73"/>
        <v>0</v>
      </c>
      <c r="K921" s="155">
        <f t="shared" si="74"/>
        <v>0</v>
      </c>
      <c r="L921" s="155">
        <f>IF(J921=1,SUM($J$6:J921),0)</f>
        <v>0</v>
      </c>
      <c r="M921" s="155">
        <f>IF(K921=1,SUM($K$6:K921),0)</f>
        <v>0</v>
      </c>
      <c r="N921" s="165">
        <f t="shared" si="75"/>
        <v>0</v>
      </c>
      <c r="O921" s="155">
        <f t="shared" si="76"/>
        <v>0</v>
      </c>
      <c r="P921" s="155">
        <f>IF(O921=1,SUM($O$6:O921),0)</f>
        <v>0</v>
      </c>
    </row>
    <row r="922" spans="1:16" ht="15" customHeight="1">
      <c r="A922" s="15"/>
      <c r="B922" s="194">
        <v>5</v>
      </c>
      <c r="C922" s="109" t="s">
        <v>345</v>
      </c>
      <c r="D922" s="276" t="s">
        <v>47</v>
      </c>
      <c r="E922" s="277" t="s">
        <v>297</v>
      </c>
      <c r="F922" s="278">
        <v>111700</v>
      </c>
      <c r="G922" s="278">
        <v>111700</v>
      </c>
      <c r="H922" s="171"/>
      <c r="I922" s="88">
        <f t="shared" si="72"/>
        <v>111700</v>
      </c>
      <c r="J922" s="163">
        <f t="shared" si="73"/>
        <v>0</v>
      </c>
      <c r="K922" s="155">
        <f t="shared" si="74"/>
        <v>0</v>
      </c>
      <c r="L922" s="155">
        <f>IF(J922=1,SUM($J$6:J922),0)</f>
        <v>0</v>
      </c>
      <c r="M922" s="155">
        <f>IF(K922=1,SUM($K$6:K922),0)</f>
        <v>0</v>
      </c>
      <c r="N922" s="165">
        <f t="shared" si="75"/>
        <v>0</v>
      </c>
      <c r="O922" s="155">
        <f t="shared" si="76"/>
        <v>0</v>
      </c>
      <c r="P922" s="155">
        <f>IF(O922=1,SUM($O$6:O922),0)</f>
        <v>0</v>
      </c>
    </row>
    <row r="923" spans="1:16" ht="15" customHeight="1">
      <c r="A923" s="15"/>
      <c r="B923" s="194">
        <v>6</v>
      </c>
      <c r="C923" s="109" t="s">
        <v>346</v>
      </c>
      <c r="D923" s="276" t="s">
        <v>47</v>
      </c>
      <c r="E923" s="277" t="s">
        <v>297</v>
      </c>
      <c r="F923" s="278">
        <v>223500</v>
      </c>
      <c r="G923" s="278">
        <v>223500</v>
      </c>
      <c r="H923" s="171"/>
      <c r="I923" s="88">
        <f t="shared" si="72"/>
        <v>223500</v>
      </c>
      <c r="J923" s="163">
        <f t="shared" si="73"/>
        <v>0</v>
      </c>
      <c r="K923" s="155">
        <f t="shared" si="74"/>
        <v>0</v>
      </c>
      <c r="L923" s="155">
        <f>IF(J923=1,SUM($J$6:J923),0)</f>
        <v>0</v>
      </c>
      <c r="M923" s="155">
        <f>IF(K923=1,SUM($K$6:K923),0)</f>
        <v>0</v>
      </c>
      <c r="N923" s="165">
        <f t="shared" si="75"/>
        <v>0</v>
      </c>
      <c r="O923" s="155">
        <f t="shared" si="76"/>
        <v>0</v>
      </c>
      <c r="P923" s="155">
        <f>IF(O923=1,SUM($O$6:O923),0)</f>
        <v>0</v>
      </c>
    </row>
    <row r="924" spans="1:16" ht="15" customHeight="1">
      <c r="A924" s="15"/>
      <c r="B924" s="194">
        <v>7</v>
      </c>
      <c r="C924" s="109" t="s">
        <v>347</v>
      </c>
      <c r="D924" s="276" t="s">
        <v>47</v>
      </c>
      <c r="E924" s="277" t="s">
        <v>297</v>
      </c>
      <c r="F924" s="278">
        <v>179000</v>
      </c>
      <c r="G924" s="278">
        <v>179000</v>
      </c>
      <c r="H924" s="171"/>
      <c r="I924" s="88">
        <f t="shared" si="72"/>
        <v>179000</v>
      </c>
      <c r="J924" s="163">
        <f t="shared" si="73"/>
        <v>0</v>
      </c>
      <c r="K924" s="155">
        <f t="shared" si="74"/>
        <v>0</v>
      </c>
      <c r="L924" s="155">
        <f>IF(J924=1,SUM($J$6:J924),0)</f>
        <v>0</v>
      </c>
      <c r="M924" s="155">
        <f>IF(K924=1,SUM($K$6:K924),0)</f>
        <v>0</v>
      </c>
      <c r="N924" s="165">
        <f t="shared" si="75"/>
        <v>0</v>
      </c>
      <c r="O924" s="155">
        <f t="shared" si="76"/>
        <v>0</v>
      </c>
      <c r="P924" s="155">
        <f>IF(O924=1,SUM($O$6:O924),0)</f>
        <v>0</v>
      </c>
    </row>
    <row r="925" spans="1:16" ht="15" customHeight="1">
      <c r="A925" s="15"/>
      <c r="B925" s="194"/>
      <c r="C925" s="109"/>
      <c r="D925" s="276" t="s">
        <v>48</v>
      </c>
      <c r="E925" s="277"/>
      <c r="F925" s="278"/>
      <c r="G925" s="278"/>
      <c r="H925" s="171"/>
      <c r="I925" s="88">
        <f t="shared" si="72"/>
        <v>0</v>
      </c>
      <c r="J925" s="163">
        <f t="shared" si="73"/>
        <v>0</v>
      </c>
      <c r="K925" s="155">
        <f t="shared" si="74"/>
        <v>0</v>
      </c>
      <c r="L925" s="155">
        <f>IF(J925=1,SUM($J$6:J925),0)</f>
        <v>0</v>
      </c>
      <c r="M925" s="155">
        <f>IF(K925=1,SUM($K$6:K925),0)</f>
        <v>0</v>
      </c>
      <c r="N925" s="165">
        <f t="shared" si="75"/>
        <v>0</v>
      </c>
      <c r="O925" s="155">
        <f t="shared" si="76"/>
        <v>0</v>
      </c>
      <c r="P925" s="155">
        <f>IF(O925=1,SUM($O$6:O925),0)</f>
        <v>0</v>
      </c>
    </row>
    <row r="926" spans="1:16" ht="15" customHeight="1">
      <c r="A926" s="15"/>
      <c r="B926" s="194" t="s">
        <v>1031</v>
      </c>
      <c r="C926" s="109" t="s">
        <v>770</v>
      </c>
      <c r="D926" s="276" t="s">
        <v>48</v>
      </c>
      <c r="E926" s="277"/>
      <c r="F926" s="278"/>
      <c r="G926" s="278"/>
      <c r="H926" s="171"/>
      <c r="I926" s="88">
        <f t="shared" si="72"/>
        <v>0</v>
      </c>
      <c r="J926" s="163">
        <f t="shared" si="73"/>
        <v>0</v>
      </c>
      <c r="K926" s="155">
        <f t="shared" si="74"/>
        <v>0</v>
      </c>
      <c r="L926" s="155">
        <f>IF(J926=1,SUM($J$6:J926),0)</f>
        <v>0</v>
      </c>
      <c r="M926" s="155">
        <f>IF(K926=1,SUM($K$6:K926),0)</f>
        <v>0</v>
      </c>
      <c r="N926" s="165">
        <f t="shared" si="75"/>
        <v>0</v>
      </c>
      <c r="O926" s="155">
        <f t="shared" si="76"/>
        <v>0</v>
      </c>
      <c r="P926" s="155">
        <f>IF(O926=1,SUM($O$6:O926),0)</f>
        <v>0</v>
      </c>
    </row>
    <row r="927" spans="1:16" ht="15" customHeight="1">
      <c r="A927" s="15"/>
      <c r="B927" s="194">
        <v>1</v>
      </c>
      <c r="C927" s="109" t="s">
        <v>1199</v>
      </c>
      <c r="D927" s="276" t="s">
        <v>47</v>
      </c>
      <c r="E927" s="277" t="s">
        <v>1102</v>
      </c>
      <c r="F927" s="278">
        <v>9514000</v>
      </c>
      <c r="G927" s="278">
        <v>9514000</v>
      </c>
      <c r="H927" s="171"/>
      <c r="I927" s="88">
        <f t="shared" si="72"/>
        <v>9514000</v>
      </c>
      <c r="J927" s="163">
        <f t="shared" si="73"/>
        <v>0</v>
      </c>
      <c r="K927" s="155">
        <f t="shared" si="74"/>
        <v>0</v>
      </c>
      <c r="L927" s="155">
        <f>IF(J927=1,SUM($J$6:J927),0)</f>
        <v>0</v>
      </c>
      <c r="M927" s="155">
        <f>IF(K927=1,SUM($K$6:K927),0)</f>
        <v>0</v>
      </c>
      <c r="N927" s="165">
        <f t="shared" si="75"/>
        <v>0</v>
      </c>
      <c r="O927" s="155">
        <f t="shared" si="76"/>
        <v>0</v>
      </c>
      <c r="P927" s="155">
        <f>IF(O927=1,SUM($O$6:O927),0)</f>
        <v>0</v>
      </c>
    </row>
    <row r="928" spans="1:16" ht="15" customHeight="1">
      <c r="A928" s="15"/>
      <c r="B928" s="194">
        <v>2</v>
      </c>
      <c r="C928" s="109" t="s">
        <v>1200</v>
      </c>
      <c r="D928" s="276" t="s">
        <v>47</v>
      </c>
      <c r="E928" s="277" t="s">
        <v>1102</v>
      </c>
      <c r="F928" s="278">
        <v>9514000</v>
      </c>
      <c r="G928" s="278">
        <v>9514000</v>
      </c>
      <c r="H928" s="171"/>
      <c r="I928" s="88">
        <f t="shared" si="72"/>
        <v>9514000</v>
      </c>
      <c r="J928" s="163">
        <f t="shared" si="73"/>
        <v>0</v>
      </c>
      <c r="K928" s="155">
        <f t="shared" si="74"/>
        <v>0</v>
      </c>
      <c r="L928" s="155">
        <f>IF(J928=1,SUM($J$6:J928),0)</f>
        <v>0</v>
      </c>
      <c r="M928" s="155">
        <f>IF(K928=1,SUM($K$6:K928),0)</f>
        <v>0</v>
      </c>
      <c r="N928" s="165">
        <f t="shared" si="75"/>
        <v>0</v>
      </c>
      <c r="O928" s="155">
        <f t="shared" si="76"/>
        <v>0</v>
      </c>
      <c r="P928" s="155">
        <f>IF(O928=1,SUM($O$6:O928),0)</f>
        <v>0</v>
      </c>
    </row>
    <row r="929" spans="1:16" ht="15" customHeight="1">
      <c r="A929" s="15"/>
      <c r="B929" s="194">
        <v>3</v>
      </c>
      <c r="C929" s="109" t="s">
        <v>1201</v>
      </c>
      <c r="D929" s="276" t="s">
        <v>47</v>
      </c>
      <c r="E929" s="277" t="s">
        <v>1102</v>
      </c>
      <c r="F929" s="278">
        <v>7426000</v>
      </c>
      <c r="G929" s="278">
        <v>7426000</v>
      </c>
      <c r="H929" s="171"/>
      <c r="I929" s="88">
        <f t="shared" si="72"/>
        <v>7426000</v>
      </c>
      <c r="J929" s="163">
        <f t="shared" si="73"/>
        <v>0</v>
      </c>
      <c r="K929" s="155">
        <f t="shared" si="74"/>
        <v>0</v>
      </c>
      <c r="L929" s="155">
        <f>IF(J929=1,SUM($J$6:J929),0)</f>
        <v>0</v>
      </c>
      <c r="M929" s="155">
        <f>IF(K929=1,SUM($K$6:K929),0)</f>
        <v>0</v>
      </c>
      <c r="N929" s="165">
        <f t="shared" si="75"/>
        <v>0</v>
      </c>
      <c r="O929" s="155">
        <f t="shared" si="76"/>
        <v>0</v>
      </c>
      <c r="P929" s="155">
        <f>IF(O929=1,SUM($O$6:O929),0)</f>
        <v>0</v>
      </c>
    </row>
    <row r="930" spans="1:16" ht="15" customHeight="1">
      <c r="A930" s="15"/>
      <c r="B930" s="194">
        <v>4</v>
      </c>
      <c r="C930" s="109" t="s">
        <v>1202</v>
      </c>
      <c r="D930" s="276" t="s">
        <v>47</v>
      </c>
      <c r="E930" s="277" t="s">
        <v>1102</v>
      </c>
      <c r="F930" s="278">
        <v>7034000</v>
      </c>
      <c r="G930" s="278">
        <v>7034000</v>
      </c>
      <c r="H930" s="171"/>
      <c r="I930" s="88">
        <f t="shared" si="72"/>
        <v>7034000</v>
      </c>
      <c r="J930" s="163">
        <f t="shared" si="73"/>
        <v>0</v>
      </c>
      <c r="K930" s="155">
        <f t="shared" si="74"/>
        <v>0</v>
      </c>
      <c r="L930" s="155">
        <f>IF(J930=1,SUM($J$6:J930),0)</f>
        <v>0</v>
      </c>
      <c r="M930" s="155">
        <f>IF(K930=1,SUM($K$6:K930),0)</f>
        <v>0</v>
      </c>
      <c r="N930" s="165">
        <f t="shared" si="75"/>
        <v>0</v>
      </c>
      <c r="O930" s="155">
        <f t="shared" si="76"/>
        <v>0</v>
      </c>
      <c r="P930" s="155">
        <f>IF(O930=1,SUM($O$6:O930),0)</f>
        <v>0</v>
      </c>
    </row>
    <row r="931" spans="1:16" ht="15" customHeight="1">
      <c r="A931" s="15"/>
      <c r="B931" s="194">
        <v>5</v>
      </c>
      <c r="C931" s="109" t="s">
        <v>1203</v>
      </c>
      <c r="D931" s="276" t="s">
        <v>47</v>
      </c>
      <c r="E931" s="277" t="s">
        <v>1102</v>
      </c>
      <c r="F931" s="278">
        <v>6002000</v>
      </c>
      <c r="G931" s="278">
        <v>6002000</v>
      </c>
      <c r="H931" s="171"/>
      <c r="I931" s="88">
        <f t="shared" si="72"/>
        <v>6002000</v>
      </c>
      <c r="J931" s="163">
        <f t="shared" si="73"/>
        <v>0</v>
      </c>
      <c r="K931" s="155">
        <f t="shared" si="74"/>
        <v>0</v>
      </c>
      <c r="L931" s="155">
        <f>IF(J931=1,SUM($J$6:J931),0)</f>
        <v>0</v>
      </c>
      <c r="M931" s="155">
        <f>IF(K931=1,SUM($K$6:K931),0)</f>
        <v>0</v>
      </c>
      <c r="N931" s="165">
        <f t="shared" si="75"/>
        <v>0</v>
      </c>
      <c r="O931" s="155">
        <f t="shared" si="76"/>
        <v>0</v>
      </c>
      <c r="P931" s="155">
        <f>IF(O931=1,SUM($O$6:O931),0)</f>
        <v>0</v>
      </c>
    </row>
    <row r="932" spans="1:16" ht="15" customHeight="1">
      <c r="A932" s="15"/>
      <c r="B932" s="194">
        <v>6</v>
      </c>
      <c r="C932" s="109" t="s">
        <v>1204</v>
      </c>
      <c r="D932" s="276" t="s">
        <v>47</v>
      </c>
      <c r="E932" s="277" t="s">
        <v>1102</v>
      </c>
      <c r="F932" s="278">
        <v>5818000</v>
      </c>
      <c r="G932" s="278">
        <v>5818000</v>
      </c>
      <c r="H932" s="171"/>
      <c r="I932" s="88">
        <f t="shared" si="72"/>
        <v>5818000</v>
      </c>
      <c r="J932" s="163">
        <f t="shared" si="73"/>
        <v>0</v>
      </c>
      <c r="K932" s="155">
        <f t="shared" si="74"/>
        <v>0</v>
      </c>
      <c r="L932" s="155">
        <f>IF(J932=1,SUM($J$6:J932),0)</f>
        <v>0</v>
      </c>
      <c r="M932" s="155">
        <f>IF(K932=1,SUM($K$6:K932),0)</f>
        <v>0</v>
      </c>
      <c r="N932" s="165">
        <f t="shared" si="75"/>
        <v>0</v>
      </c>
      <c r="O932" s="155">
        <f t="shared" si="76"/>
        <v>0</v>
      </c>
      <c r="P932" s="155">
        <f>IF(O932=1,SUM($O$6:O932),0)</f>
        <v>0</v>
      </c>
    </row>
    <row r="933" spans="1:16" ht="15" customHeight="1">
      <c r="A933" s="15"/>
      <c r="B933" s="194">
        <v>7</v>
      </c>
      <c r="C933" s="109" t="s">
        <v>1205</v>
      </c>
      <c r="D933" s="276" t="s">
        <v>47</v>
      </c>
      <c r="E933" s="277" t="s">
        <v>1102</v>
      </c>
      <c r="F933" s="278">
        <v>5812000</v>
      </c>
      <c r="G933" s="278">
        <v>5812000</v>
      </c>
      <c r="H933" s="171"/>
      <c r="I933" s="88">
        <f t="shared" si="72"/>
        <v>5812000</v>
      </c>
      <c r="J933" s="163">
        <f t="shared" si="73"/>
        <v>0</v>
      </c>
      <c r="K933" s="155">
        <f t="shared" si="74"/>
        <v>0</v>
      </c>
      <c r="L933" s="155">
        <f>IF(J933=1,SUM($J$6:J933),0)</f>
        <v>0</v>
      </c>
      <c r="M933" s="155">
        <f>IF(K933=1,SUM($K$6:K933),0)</f>
        <v>0</v>
      </c>
      <c r="N933" s="165">
        <f t="shared" si="75"/>
        <v>0</v>
      </c>
      <c r="O933" s="155">
        <f t="shared" si="76"/>
        <v>0</v>
      </c>
      <c r="P933" s="155">
        <f>IF(O933=1,SUM($O$6:O933),0)</f>
        <v>0</v>
      </c>
    </row>
    <row r="934" spans="1:16" ht="15" customHeight="1">
      <c r="A934" s="15"/>
      <c r="B934" s="194">
        <v>8</v>
      </c>
      <c r="C934" s="109" t="s">
        <v>1206</v>
      </c>
      <c r="D934" s="276" t="s">
        <v>47</v>
      </c>
      <c r="E934" s="277" t="s">
        <v>1102</v>
      </c>
      <c r="F934" s="278">
        <v>4940000</v>
      </c>
      <c r="G934" s="278">
        <v>4940000</v>
      </c>
      <c r="H934" s="171"/>
      <c r="I934" s="88">
        <f t="shared" si="72"/>
        <v>4940000</v>
      </c>
      <c r="J934" s="163">
        <f t="shared" si="73"/>
        <v>0</v>
      </c>
      <c r="K934" s="155">
        <f t="shared" si="74"/>
        <v>0</v>
      </c>
      <c r="L934" s="155">
        <f>IF(J934=1,SUM($J$6:J934),0)</f>
        <v>0</v>
      </c>
      <c r="M934" s="155">
        <f>IF(K934=1,SUM($K$6:K934),0)</f>
        <v>0</v>
      </c>
      <c r="N934" s="165">
        <f t="shared" si="75"/>
        <v>0</v>
      </c>
      <c r="O934" s="155">
        <f t="shared" si="76"/>
        <v>0</v>
      </c>
      <c r="P934" s="155">
        <f>IF(O934=1,SUM($O$6:O934),0)</f>
        <v>0</v>
      </c>
    </row>
    <row r="935" spans="1:16" ht="15" customHeight="1">
      <c r="A935" s="15"/>
      <c r="B935" s="194">
        <v>9</v>
      </c>
      <c r="C935" s="109" t="s">
        <v>1207</v>
      </c>
      <c r="D935" s="276" t="s">
        <v>47</v>
      </c>
      <c r="E935" s="277" t="s">
        <v>1102</v>
      </c>
      <c r="F935" s="278">
        <v>5520000</v>
      </c>
      <c r="G935" s="278">
        <v>5520000</v>
      </c>
      <c r="H935" s="171"/>
      <c r="I935" s="88">
        <f t="shared" si="72"/>
        <v>5520000</v>
      </c>
      <c r="J935" s="163">
        <f t="shared" si="73"/>
        <v>0</v>
      </c>
      <c r="K935" s="155">
        <f t="shared" si="74"/>
        <v>0</v>
      </c>
      <c r="L935" s="155">
        <f>IF(J935=1,SUM($J$6:J935),0)</f>
        <v>0</v>
      </c>
      <c r="M935" s="155">
        <f>IF(K935=1,SUM($K$6:K935),0)</f>
        <v>0</v>
      </c>
      <c r="N935" s="165">
        <f t="shared" si="75"/>
        <v>0</v>
      </c>
      <c r="O935" s="155">
        <f t="shared" si="76"/>
        <v>0</v>
      </c>
      <c r="P935" s="155">
        <f>IF(O935=1,SUM($O$6:O935),0)</f>
        <v>0</v>
      </c>
    </row>
    <row r="936" spans="1:16" ht="15" customHeight="1">
      <c r="A936" s="15"/>
      <c r="B936" s="194">
        <v>10</v>
      </c>
      <c r="C936" s="109" t="s">
        <v>1208</v>
      </c>
      <c r="D936" s="276" t="s">
        <v>47</v>
      </c>
      <c r="E936" s="277" t="s">
        <v>1102</v>
      </c>
      <c r="F936" s="278">
        <v>5362000</v>
      </c>
      <c r="G936" s="278">
        <v>5362000</v>
      </c>
      <c r="H936" s="171"/>
      <c r="I936" s="88">
        <f t="shared" si="72"/>
        <v>5362000</v>
      </c>
      <c r="J936" s="163">
        <f t="shared" si="73"/>
        <v>0</v>
      </c>
      <c r="K936" s="155">
        <f t="shared" si="74"/>
        <v>0</v>
      </c>
      <c r="L936" s="155">
        <f>IF(J936=1,SUM($J$6:J936),0)</f>
        <v>0</v>
      </c>
      <c r="M936" s="155">
        <f>IF(K936=1,SUM($K$6:K936),0)</f>
        <v>0</v>
      </c>
      <c r="N936" s="165">
        <f t="shared" si="75"/>
        <v>0</v>
      </c>
      <c r="O936" s="155">
        <f t="shared" si="76"/>
        <v>0</v>
      </c>
      <c r="P936" s="155">
        <f>IF(O936=1,SUM($O$6:O936),0)</f>
        <v>0</v>
      </c>
    </row>
    <row r="937" spans="1:16" ht="15" customHeight="1">
      <c r="A937" s="15"/>
      <c r="B937" s="194">
        <v>11</v>
      </c>
      <c r="C937" s="109" t="s">
        <v>1209</v>
      </c>
      <c r="D937" s="276" t="s">
        <v>47</v>
      </c>
      <c r="E937" s="277" t="s">
        <v>1102</v>
      </c>
      <c r="F937" s="278">
        <v>4448000</v>
      </c>
      <c r="G937" s="278">
        <v>4448000</v>
      </c>
      <c r="H937" s="171"/>
      <c r="I937" s="88">
        <f t="shared" si="72"/>
        <v>4448000</v>
      </c>
      <c r="J937" s="163">
        <f t="shared" si="73"/>
        <v>0</v>
      </c>
      <c r="K937" s="155">
        <f t="shared" si="74"/>
        <v>0</v>
      </c>
      <c r="L937" s="155">
        <f>IF(J937=1,SUM($J$6:J937),0)</f>
        <v>0</v>
      </c>
      <c r="M937" s="155">
        <f>IF(K937=1,SUM($K$6:K937),0)</f>
        <v>0</v>
      </c>
      <c r="N937" s="165">
        <f t="shared" si="75"/>
        <v>0</v>
      </c>
      <c r="O937" s="155">
        <f t="shared" si="76"/>
        <v>0</v>
      </c>
      <c r="P937" s="155">
        <f>IF(O937=1,SUM($O$6:O937),0)</f>
        <v>0</v>
      </c>
    </row>
    <row r="938" spans="1:16" ht="15" customHeight="1">
      <c r="A938" s="15"/>
      <c r="B938" s="194">
        <v>12</v>
      </c>
      <c r="C938" s="109" t="s">
        <v>1210</v>
      </c>
      <c r="D938" s="276" t="s">
        <v>47</v>
      </c>
      <c r="E938" s="277" t="s">
        <v>1102</v>
      </c>
      <c r="F938" s="278">
        <v>4448000</v>
      </c>
      <c r="G938" s="278">
        <v>4448000</v>
      </c>
      <c r="H938" s="171"/>
      <c r="I938" s="88">
        <f t="shared" si="72"/>
        <v>4448000</v>
      </c>
      <c r="J938" s="163">
        <f t="shared" si="73"/>
        <v>0</v>
      </c>
      <c r="K938" s="155">
        <f t="shared" si="74"/>
        <v>0</v>
      </c>
      <c r="L938" s="155">
        <f>IF(J938=1,SUM($J$6:J938),0)</f>
        <v>0</v>
      </c>
      <c r="M938" s="155">
        <f>IF(K938=1,SUM($K$6:K938),0)</f>
        <v>0</v>
      </c>
      <c r="N938" s="165">
        <f t="shared" si="75"/>
        <v>0</v>
      </c>
      <c r="O938" s="155">
        <f t="shared" si="76"/>
        <v>0</v>
      </c>
      <c r="P938" s="155">
        <f>IF(O938=1,SUM($O$6:O938),0)</f>
        <v>0</v>
      </c>
    </row>
    <row r="939" spans="1:16" ht="15" customHeight="1">
      <c r="A939" s="15"/>
      <c r="B939" s="194">
        <v>13</v>
      </c>
      <c r="C939" s="109" t="s">
        <v>1211</v>
      </c>
      <c r="D939" s="276" t="s">
        <v>47</v>
      </c>
      <c r="E939" s="277" t="s">
        <v>1102</v>
      </c>
      <c r="F939" s="278">
        <v>3946000</v>
      </c>
      <c r="G939" s="278">
        <v>3946000</v>
      </c>
      <c r="H939" s="171"/>
      <c r="I939" s="88">
        <f t="shared" si="72"/>
        <v>3946000</v>
      </c>
      <c r="J939" s="163">
        <f t="shared" si="73"/>
        <v>0</v>
      </c>
      <c r="K939" s="155">
        <f t="shared" si="74"/>
        <v>0</v>
      </c>
      <c r="L939" s="155">
        <f>IF(J939=1,SUM($J$6:J939),0)</f>
        <v>0</v>
      </c>
      <c r="M939" s="155">
        <f>IF(K939=1,SUM($K$6:K939),0)</f>
        <v>0</v>
      </c>
      <c r="N939" s="165">
        <f t="shared" si="75"/>
        <v>0</v>
      </c>
      <c r="O939" s="155">
        <f t="shared" si="76"/>
        <v>0</v>
      </c>
      <c r="P939" s="155">
        <f>IF(O939=1,SUM($O$6:O939),0)</f>
        <v>0</v>
      </c>
    </row>
    <row r="940" spans="1:16" ht="15" customHeight="1">
      <c r="A940" s="15"/>
      <c r="B940" s="194">
        <v>14</v>
      </c>
      <c r="C940" s="109" t="s">
        <v>1212</v>
      </c>
      <c r="D940" s="276" t="s">
        <v>47</v>
      </c>
      <c r="E940" s="277" t="s">
        <v>1102</v>
      </c>
      <c r="F940" s="278">
        <v>2984000</v>
      </c>
      <c r="G940" s="278">
        <v>2984000</v>
      </c>
      <c r="H940" s="171"/>
      <c r="I940" s="88">
        <f t="shared" si="72"/>
        <v>2984000</v>
      </c>
      <c r="J940" s="163">
        <f t="shared" si="73"/>
        <v>0</v>
      </c>
      <c r="K940" s="155">
        <f t="shared" si="74"/>
        <v>0</v>
      </c>
      <c r="L940" s="155">
        <f>IF(J940=1,SUM($J$6:J940),0)</f>
        <v>0</v>
      </c>
      <c r="M940" s="155">
        <f>IF(K940=1,SUM($K$6:K940),0)</f>
        <v>0</v>
      </c>
      <c r="N940" s="165">
        <f t="shared" si="75"/>
        <v>0</v>
      </c>
      <c r="O940" s="155">
        <f t="shared" si="76"/>
        <v>0</v>
      </c>
      <c r="P940" s="155">
        <f>IF(O940=1,SUM($O$6:O940),0)</f>
        <v>0</v>
      </c>
    </row>
    <row r="941" spans="1:16" ht="15" customHeight="1">
      <c r="A941" s="15"/>
      <c r="B941" s="194">
        <v>15</v>
      </c>
      <c r="C941" s="109" t="s">
        <v>1213</v>
      </c>
      <c r="D941" s="276" t="s">
        <v>47</v>
      </c>
      <c r="E941" s="277" t="s">
        <v>1102</v>
      </c>
      <c r="F941" s="278">
        <v>7804000</v>
      </c>
      <c r="G941" s="278">
        <v>7804000</v>
      </c>
      <c r="H941" s="171"/>
      <c r="I941" s="88">
        <f t="shared" si="72"/>
        <v>7804000</v>
      </c>
      <c r="J941" s="163">
        <f t="shared" si="73"/>
        <v>0</v>
      </c>
      <c r="K941" s="155">
        <f t="shared" si="74"/>
        <v>0</v>
      </c>
      <c r="L941" s="155">
        <f>IF(J941=1,SUM($J$6:J941),0)</f>
        <v>0</v>
      </c>
      <c r="M941" s="155">
        <f>IF(K941=1,SUM($K$6:K941),0)</f>
        <v>0</v>
      </c>
      <c r="N941" s="165">
        <f t="shared" si="75"/>
        <v>0</v>
      </c>
      <c r="O941" s="155">
        <f t="shared" si="76"/>
        <v>0</v>
      </c>
      <c r="P941" s="155">
        <f>IF(O941=1,SUM($O$6:O941),0)</f>
        <v>0</v>
      </c>
    </row>
    <row r="942" spans="1:16" ht="15" customHeight="1">
      <c r="A942" s="15"/>
      <c r="B942" s="194">
        <v>16</v>
      </c>
      <c r="C942" s="109" t="s">
        <v>1214</v>
      </c>
      <c r="D942" s="276" t="s">
        <v>47</v>
      </c>
      <c r="E942" s="277" t="s">
        <v>1102</v>
      </c>
      <c r="F942" s="278">
        <v>6152000</v>
      </c>
      <c r="G942" s="278">
        <v>6152000</v>
      </c>
      <c r="H942" s="171"/>
      <c r="I942" s="88">
        <f t="shared" ref="I942:I995" si="77">IF($I$5=$G$4,G942,(IF($I$5=$F$4,F942,0)))</f>
        <v>6152000</v>
      </c>
      <c r="J942" s="163">
        <f t="shared" si="73"/>
        <v>0</v>
      </c>
      <c r="K942" s="155">
        <f t="shared" si="74"/>
        <v>0</v>
      </c>
      <c r="L942" s="155">
        <f>IF(J942=1,SUM($J$6:J942),0)</f>
        <v>0</v>
      </c>
      <c r="M942" s="155">
        <f>IF(K942=1,SUM($K$6:K942),0)</f>
        <v>0</v>
      </c>
      <c r="N942" s="165">
        <f t="shared" si="75"/>
        <v>0</v>
      </c>
      <c r="O942" s="155">
        <f t="shared" si="76"/>
        <v>0</v>
      </c>
      <c r="P942" s="155">
        <f>IF(O942=1,SUM($O$6:O942),0)</f>
        <v>0</v>
      </c>
    </row>
    <row r="943" spans="1:16" ht="15" customHeight="1">
      <c r="A943" s="15"/>
      <c r="B943" s="194">
        <v>17</v>
      </c>
      <c r="C943" s="109" t="s">
        <v>1215</v>
      </c>
      <c r="D943" s="276" t="s">
        <v>47</v>
      </c>
      <c r="E943" s="277" t="s">
        <v>1102</v>
      </c>
      <c r="F943" s="278">
        <v>5232000</v>
      </c>
      <c r="G943" s="278">
        <v>5232000</v>
      </c>
      <c r="H943" s="171"/>
      <c r="I943" s="88">
        <f t="shared" si="77"/>
        <v>5232000</v>
      </c>
      <c r="J943" s="163">
        <f t="shared" si="73"/>
        <v>0</v>
      </c>
      <c r="K943" s="155">
        <f t="shared" si="74"/>
        <v>0</v>
      </c>
      <c r="L943" s="155">
        <f>IF(J943=1,SUM($J$6:J943),0)</f>
        <v>0</v>
      </c>
      <c r="M943" s="155">
        <f>IF(K943=1,SUM($K$6:K943),0)</f>
        <v>0</v>
      </c>
      <c r="N943" s="165">
        <f t="shared" si="75"/>
        <v>0</v>
      </c>
      <c r="O943" s="155">
        <f t="shared" si="76"/>
        <v>0</v>
      </c>
      <c r="P943" s="155">
        <f>IF(O943=1,SUM($O$6:O943),0)</f>
        <v>0</v>
      </c>
    </row>
    <row r="944" spans="1:16" ht="15" customHeight="1">
      <c r="A944" s="15"/>
      <c r="B944" s="194">
        <v>18</v>
      </c>
      <c r="C944" s="109" t="s">
        <v>1216</v>
      </c>
      <c r="D944" s="276" t="s">
        <v>47</v>
      </c>
      <c r="E944" s="277" t="s">
        <v>1102</v>
      </c>
      <c r="F944" s="278">
        <v>3974000</v>
      </c>
      <c r="G944" s="278">
        <v>3974000</v>
      </c>
      <c r="H944" s="171"/>
      <c r="I944" s="88">
        <f t="shared" si="77"/>
        <v>3974000</v>
      </c>
      <c r="J944" s="163">
        <f t="shared" si="73"/>
        <v>0</v>
      </c>
      <c r="K944" s="155">
        <f t="shared" si="74"/>
        <v>0</v>
      </c>
      <c r="L944" s="155">
        <f>IF(J944=1,SUM($J$6:J944),0)</f>
        <v>0</v>
      </c>
      <c r="M944" s="155">
        <f>IF(K944=1,SUM($K$6:K944),0)</f>
        <v>0</v>
      </c>
      <c r="N944" s="165">
        <f t="shared" si="75"/>
        <v>0</v>
      </c>
      <c r="O944" s="155">
        <f t="shared" si="76"/>
        <v>0</v>
      </c>
      <c r="P944" s="155">
        <f>IF(O944=1,SUM($O$6:O944),0)</f>
        <v>0</v>
      </c>
    </row>
    <row r="945" spans="1:16" ht="15" customHeight="1">
      <c r="A945" s="15"/>
      <c r="B945" s="194">
        <v>19</v>
      </c>
      <c r="C945" s="109" t="s">
        <v>1217</v>
      </c>
      <c r="D945" s="276" t="s">
        <v>47</v>
      </c>
      <c r="E945" s="277" t="s">
        <v>1102</v>
      </c>
      <c r="F945" s="278">
        <v>5452000</v>
      </c>
      <c r="G945" s="278">
        <v>5452000</v>
      </c>
      <c r="H945" s="171"/>
      <c r="I945" s="88">
        <f t="shared" si="77"/>
        <v>5452000</v>
      </c>
      <c r="J945" s="163">
        <f t="shared" si="73"/>
        <v>0</v>
      </c>
      <c r="K945" s="155">
        <f t="shared" si="74"/>
        <v>0</v>
      </c>
      <c r="L945" s="155">
        <f>IF(J945=1,SUM($J$6:J945),0)</f>
        <v>0</v>
      </c>
      <c r="M945" s="155">
        <f>IF(K945=1,SUM($K$6:K945),0)</f>
        <v>0</v>
      </c>
      <c r="N945" s="165">
        <f t="shared" si="75"/>
        <v>0</v>
      </c>
      <c r="O945" s="155">
        <f t="shared" si="76"/>
        <v>0</v>
      </c>
      <c r="P945" s="155">
        <f>IF(O945=1,SUM($O$6:O945),0)</f>
        <v>0</v>
      </c>
    </row>
    <row r="946" spans="1:16" ht="15" customHeight="1">
      <c r="A946" s="15"/>
      <c r="B946" s="194">
        <v>20</v>
      </c>
      <c r="C946" s="109" t="s">
        <v>1218</v>
      </c>
      <c r="D946" s="276" t="s">
        <v>47</v>
      </c>
      <c r="E946" s="277" t="s">
        <v>1102</v>
      </c>
      <c r="F946" s="278">
        <v>4868000</v>
      </c>
      <c r="G946" s="278">
        <v>4868000</v>
      </c>
      <c r="H946" s="171"/>
      <c r="I946" s="88">
        <f t="shared" si="77"/>
        <v>4868000</v>
      </c>
      <c r="J946" s="163">
        <f t="shared" si="73"/>
        <v>0</v>
      </c>
      <c r="K946" s="155">
        <f t="shared" si="74"/>
        <v>0</v>
      </c>
      <c r="L946" s="155">
        <f>IF(J946=1,SUM($J$6:J946),0)</f>
        <v>0</v>
      </c>
      <c r="M946" s="155">
        <f>IF(K946=1,SUM($K$6:K946),0)</f>
        <v>0</v>
      </c>
      <c r="N946" s="165">
        <f t="shared" si="75"/>
        <v>0</v>
      </c>
      <c r="O946" s="155">
        <f t="shared" si="76"/>
        <v>0</v>
      </c>
      <c r="P946" s="155">
        <f>IF(O946=1,SUM($O$6:O946),0)</f>
        <v>0</v>
      </c>
    </row>
    <row r="947" spans="1:16" ht="15" customHeight="1">
      <c r="A947" s="15"/>
      <c r="B947" s="194">
        <v>21</v>
      </c>
      <c r="C947" s="109" t="s">
        <v>1219</v>
      </c>
      <c r="D947" s="276" t="s">
        <v>47</v>
      </c>
      <c r="E947" s="277" t="s">
        <v>1102</v>
      </c>
      <c r="F947" s="278">
        <v>3586000</v>
      </c>
      <c r="G947" s="278">
        <v>3586000</v>
      </c>
      <c r="H947" s="171"/>
      <c r="I947" s="88">
        <f t="shared" si="77"/>
        <v>3586000</v>
      </c>
      <c r="J947" s="163">
        <f t="shared" si="73"/>
        <v>0</v>
      </c>
      <c r="K947" s="155">
        <f t="shared" si="74"/>
        <v>0</v>
      </c>
      <c r="L947" s="155">
        <f>IF(J947=1,SUM($J$6:J947),0)</f>
        <v>0</v>
      </c>
      <c r="M947" s="155">
        <f>IF(K947=1,SUM($K$6:K947),0)</f>
        <v>0</v>
      </c>
      <c r="N947" s="165">
        <f t="shared" si="75"/>
        <v>0</v>
      </c>
      <c r="O947" s="155">
        <f t="shared" si="76"/>
        <v>0</v>
      </c>
      <c r="P947" s="155">
        <f>IF(O947=1,SUM($O$6:O947),0)</f>
        <v>0</v>
      </c>
    </row>
    <row r="948" spans="1:16" ht="15" customHeight="1">
      <c r="A948" s="15"/>
      <c r="B948" s="194">
        <v>22</v>
      </c>
      <c r="C948" s="109" t="s">
        <v>1220</v>
      </c>
      <c r="D948" s="276" t="s">
        <v>47</v>
      </c>
      <c r="E948" s="277" t="s">
        <v>1102</v>
      </c>
      <c r="F948" s="278">
        <v>3038000</v>
      </c>
      <c r="G948" s="278">
        <v>3038000</v>
      </c>
      <c r="H948" s="171"/>
      <c r="I948" s="88">
        <f t="shared" si="77"/>
        <v>3038000</v>
      </c>
      <c r="J948" s="163">
        <f t="shared" si="73"/>
        <v>0</v>
      </c>
      <c r="K948" s="155">
        <f t="shared" si="74"/>
        <v>0</v>
      </c>
      <c r="L948" s="155">
        <f>IF(J948=1,SUM($J$6:J948),0)</f>
        <v>0</v>
      </c>
      <c r="M948" s="155">
        <f>IF(K948=1,SUM($K$6:K948),0)</f>
        <v>0</v>
      </c>
      <c r="N948" s="165">
        <f t="shared" si="75"/>
        <v>0</v>
      </c>
      <c r="O948" s="155">
        <f t="shared" si="76"/>
        <v>0</v>
      </c>
      <c r="P948" s="155">
        <f>IF(O948=1,SUM($O$6:O948),0)</f>
        <v>0</v>
      </c>
    </row>
    <row r="949" spans="1:16" ht="15" customHeight="1">
      <c r="A949" s="15"/>
      <c r="B949" s="194">
        <v>23</v>
      </c>
      <c r="C949" s="109" t="s">
        <v>1221</v>
      </c>
      <c r="D949" s="276" t="s">
        <v>47</v>
      </c>
      <c r="E949" s="277" t="s">
        <v>1102</v>
      </c>
      <c r="F949" s="278">
        <v>2729702.1956122965</v>
      </c>
      <c r="G949" s="278">
        <v>2729702.1956122965</v>
      </c>
      <c r="H949" s="171"/>
      <c r="I949" s="88">
        <f t="shared" si="77"/>
        <v>2729702.1956122965</v>
      </c>
      <c r="J949" s="163">
        <f t="shared" si="73"/>
        <v>0</v>
      </c>
      <c r="K949" s="155">
        <f t="shared" si="74"/>
        <v>0</v>
      </c>
      <c r="L949" s="155">
        <f>IF(J949=1,SUM($J$6:J949),0)</f>
        <v>0</v>
      </c>
      <c r="M949" s="155">
        <f>IF(K949=1,SUM($K$6:K949),0)</f>
        <v>0</v>
      </c>
      <c r="N949" s="165">
        <f t="shared" si="75"/>
        <v>0</v>
      </c>
      <c r="O949" s="155">
        <f t="shared" si="76"/>
        <v>0</v>
      </c>
      <c r="P949" s="155">
        <f>IF(O949=1,SUM($O$6:O949),0)</f>
        <v>0</v>
      </c>
    </row>
    <row r="950" spans="1:16" ht="15" customHeight="1">
      <c r="A950" s="15"/>
      <c r="B950" s="194">
        <v>24</v>
      </c>
      <c r="C950" s="109" t="s">
        <v>1222</v>
      </c>
      <c r="D950" s="276" t="s">
        <v>47</v>
      </c>
      <c r="E950" s="277" t="s">
        <v>1102</v>
      </c>
      <c r="F950" s="278">
        <v>2509623.3260061787</v>
      </c>
      <c r="G950" s="278">
        <v>2509623.3260061787</v>
      </c>
      <c r="H950" s="171"/>
      <c r="I950" s="88">
        <f t="shared" si="77"/>
        <v>2509623.3260061787</v>
      </c>
      <c r="J950" s="163">
        <f t="shared" si="73"/>
        <v>0</v>
      </c>
      <c r="K950" s="155">
        <f t="shared" si="74"/>
        <v>0</v>
      </c>
      <c r="L950" s="155">
        <f>IF(J950=1,SUM($J$6:J950),0)</f>
        <v>0</v>
      </c>
      <c r="M950" s="155">
        <f>IF(K950=1,SUM($K$6:K950),0)</f>
        <v>0</v>
      </c>
      <c r="N950" s="165">
        <f t="shared" si="75"/>
        <v>0</v>
      </c>
      <c r="O950" s="155">
        <f t="shared" si="76"/>
        <v>0</v>
      </c>
      <c r="P950" s="155">
        <f>IF(O950=1,SUM($O$6:O950),0)</f>
        <v>0</v>
      </c>
    </row>
    <row r="951" spans="1:16" ht="15" customHeight="1">
      <c r="A951" s="15"/>
      <c r="B951" s="194">
        <v>25</v>
      </c>
      <c r="C951" s="109" t="s">
        <v>1223</v>
      </c>
      <c r="D951" s="276" t="s">
        <v>47</v>
      </c>
      <c r="E951" s="277" t="s">
        <v>1102</v>
      </c>
      <c r="F951" s="278">
        <v>2304000</v>
      </c>
      <c r="G951" s="278">
        <v>2304000</v>
      </c>
      <c r="H951" s="171"/>
      <c r="I951" s="88">
        <f t="shared" si="77"/>
        <v>2304000</v>
      </c>
      <c r="J951" s="163">
        <f t="shared" si="73"/>
        <v>0</v>
      </c>
      <c r="K951" s="155">
        <f t="shared" si="74"/>
        <v>0</v>
      </c>
      <c r="L951" s="155">
        <f>IF(J951=1,SUM($J$6:J951),0)</f>
        <v>0</v>
      </c>
      <c r="M951" s="155">
        <f>IF(K951=1,SUM($K$6:K951),0)</f>
        <v>0</v>
      </c>
      <c r="N951" s="165">
        <f t="shared" si="75"/>
        <v>0</v>
      </c>
      <c r="O951" s="155">
        <f t="shared" si="76"/>
        <v>0</v>
      </c>
      <c r="P951" s="155">
        <f>IF(O951=1,SUM($O$6:O951),0)</f>
        <v>0</v>
      </c>
    </row>
    <row r="952" spans="1:16" ht="15" customHeight="1">
      <c r="A952" s="15"/>
      <c r="B952" s="194">
        <v>26</v>
      </c>
      <c r="C952" s="109" t="s">
        <v>1224</v>
      </c>
      <c r="D952" s="276" t="s">
        <v>47</v>
      </c>
      <c r="E952" s="277" t="s">
        <v>1102</v>
      </c>
      <c r="F952" s="278">
        <v>2300000</v>
      </c>
      <c r="G952" s="278">
        <v>2300000</v>
      </c>
      <c r="H952" s="171"/>
      <c r="I952" s="88">
        <f t="shared" si="77"/>
        <v>2300000</v>
      </c>
      <c r="J952" s="163">
        <f t="shared" si="73"/>
        <v>0</v>
      </c>
      <c r="K952" s="155">
        <f t="shared" si="74"/>
        <v>0</v>
      </c>
      <c r="L952" s="155">
        <f>IF(J952=1,SUM($J$6:J952),0)</f>
        <v>0</v>
      </c>
      <c r="M952" s="155">
        <f>IF(K952=1,SUM($K$6:K952),0)</f>
        <v>0</v>
      </c>
      <c r="N952" s="165">
        <f t="shared" si="75"/>
        <v>0</v>
      </c>
      <c r="O952" s="155">
        <f t="shared" si="76"/>
        <v>0</v>
      </c>
      <c r="P952" s="155">
        <f>IF(O952=1,SUM($O$6:O952),0)</f>
        <v>0</v>
      </c>
    </row>
    <row r="953" spans="1:16" ht="15" customHeight="1">
      <c r="A953" s="15"/>
      <c r="B953" s="194">
        <v>27</v>
      </c>
      <c r="C953" s="109" t="s">
        <v>1225</v>
      </c>
      <c r="D953" s="276" t="s">
        <v>47</v>
      </c>
      <c r="E953" s="277" t="s">
        <v>1102</v>
      </c>
      <c r="F953" s="278">
        <v>2036000</v>
      </c>
      <c r="G953" s="278">
        <v>2036000</v>
      </c>
      <c r="H953" s="171"/>
      <c r="I953" s="88">
        <f t="shared" si="77"/>
        <v>2036000</v>
      </c>
      <c r="J953" s="163">
        <f t="shared" si="73"/>
        <v>0</v>
      </c>
      <c r="K953" s="155">
        <f t="shared" si="74"/>
        <v>0</v>
      </c>
      <c r="L953" s="155">
        <f>IF(J953=1,SUM($J$6:J953),0)</f>
        <v>0</v>
      </c>
      <c r="M953" s="155">
        <f>IF(K953=1,SUM($K$6:K953),0)</f>
        <v>0</v>
      </c>
      <c r="N953" s="165">
        <f t="shared" si="75"/>
        <v>0</v>
      </c>
      <c r="O953" s="155">
        <f t="shared" si="76"/>
        <v>0</v>
      </c>
      <c r="P953" s="155">
        <f>IF(O953=1,SUM($O$6:O953),0)</f>
        <v>0</v>
      </c>
    </row>
    <row r="954" spans="1:16" ht="15" customHeight="1">
      <c r="A954" s="15"/>
      <c r="B954" s="194">
        <v>28</v>
      </c>
      <c r="C954" s="109" t="s">
        <v>1226</v>
      </c>
      <c r="D954" s="276" t="s">
        <v>47</v>
      </c>
      <c r="E954" s="277" t="s">
        <v>1102</v>
      </c>
      <c r="F954" s="278">
        <v>10465400.000000002</v>
      </c>
      <c r="G954" s="278">
        <v>10465400.000000002</v>
      </c>
      <c r="H954" s="171"/>
      <c r="I954" s="88">
        <f t="shared" si="77"/>
        <v>10465400.000000002</v>
      </c>
      <c r="J954" s="163">
        <f t="shared" si="73"/>
        <v>0</v>
      </c>
      <c r="K954" s="155">
        <f t="shared" si="74"/>
        <v>0</v>
      </c>
      <c r="L954" s="155">
        <f>IF(J954=1,SUM($J$6:J954),0)</f>
        <v>0</v>
      </c>
      <c r="M954" s="155">
        <f>IF(K954=1,SUM($K$6:K954),0)</f>
        <v>0</v>
      </c>
      <c r="N954" s="165">
        <f t="shared" si="75"/>
        <v>0</v>
      </c>
      <c r="O954" s="155">
        <f t="shared" si="76"/>
        <v>0</v>
      </c>
      <c r="P954" s="155">
        <f>IF(O954=1,SUM($O$6:O954),0)</f>
        <v>0</v>
      </c>
    </row>
    <row r="955" spans="1:16" ht="15" customHeight="1">
      <c r="A955" s="15"/>
      <c r="B955" s="194">
        <v>29</v>
      </c>
      <c r="C955" s="109" t="s">
        <v>1227</v>
      </c>
      <c r="D955" s="276" t="s">
        <v>47</v>
      </c>
      <c r="E955" s="277" t="s">
        <v>1102</v>
      </c>
      <c r="F955" s="278">
        <v>10465400.000000002</v>
      </c>
      <c r="G955" s="278">
        <v>10465400.000000002</v>
      </c>
      <c r="H955" s="171"/>
      <c r="I955" s="88">
        <f t="shared" si="77"/>
        <v>10465400.000000002</v>
      </c>
      <c r="J955" s="163">
        <f t="shared" si="73"/>
        <v>0</v>
      </c>
      <c r="K955" s="155">
        <f t="shared" si="74"/>
        <v>0</v>
      </c>
      <c r="L955" s="155">
        <f>IF(J955=1,SUM($J$6:J955),0)</f>
        <v>0</v>
      </c>
      <c r="M955" s="155">
        <f>IF(K955=1,SUM($K$6:K955),0)</f>
        <v>0</v>
      </c>
      <c r="N955" s="165">
        <f t="shared" si="75"/>
        <v>0</v>
      </c>
      <c r="O955" s="155">
        <f t="shared" si="76"/>
        <v>0</v>
      </c>
      <c r="P955" s="155">
        <f>IF(O955=1,SUM($O$6:O955),0)</f>
        <v>0</v>
      </c>
    </row>
    <row r="956" spans="1:16" ht="15" customHeight="1">
      <c r="A956" s="15"/>
      <c r="B956" s="194">
        <v>30</v>
      </c>
      <c r="C956" s="109" t="s">
        <v>1228</v>
      </c>
      <c r="D956" s="276" t="s">
        <v>47</v>
      </c>
      <c r="E956" s="277" t="s">
        <v>1102</v>
      </c>
      <c r="F956" s="278">
        <v>8168600.0000000009</v>
      </c>
      <c r="G956" s="278">
        <v>8168600.0000000009</v>
      </c>
      <c r="H956" s="171"/>
      <c r="I956" s="88">
        <f t="shared" si="77"/>
        <v>8168600.0000000009</v>
      </c>
      <c r="J956" s="163">
        <f t="shared" si="73"/>
        <v>0</v>
      </c>
      <c r="K956" s="155">
        <f t="shared" si="74"/>
        <v>0</v>
      </c>
      <c r="L956" s="155">
        <f>IF(J956=1,SUM($J$6:J956),0)</f>
        <v>0</v>
      </c>
      <c r="M956" s="155">
        <f>IF(K956=1,SUM($K$6:K956),0)</f>
        <v>0</v>
      </c>
      <c r="N956" s="165">
        <f t="shared" si="75"/>
        <v>0</v>
      </c>
      <c r="O956" s="155">
        <f t="shared" si="76"/>
        <v>0</v>
      </c>
      <c r="P956" s="155">
        <f>IF(O956=1,SUM($O$6:O956),0)</f>
        <v>0</v>
      </c>
    </row>
    <row r="957" spans="1:16" ht="15" customHeight="1">
      <c r="A957" s="15"/>
      <c r="B957" s="194">
        <v>31</v>
      </c>
      <c r="C957" s="109" t="s">
        <v>1229</v>
      </c>
      <c r="D957" s="276" t="s">
        <v>47</v>
      </c>
      <c r="E957" s="277" t="s">
        <v>1102</v>
      </c>
      <c r="F957" s="278">
        <v>7737400.0000000009</v>
      </c>
      <c r="G957" s="278">
        <v>7737400.0000000009</v>
      </c>
      <c r="H957" s="171"/>
      <c r="I957" s="88">
        <f t="shared" si="77"/>
        <v>7737400.0000000009</v>
      </c>
      <c r="J957" s="163">
        <f t="shared" si="73"/>
        <v>0</v>
      </c>
      <c r="K957" s="155">
        <f t="shared" si="74"/>
        <v>0</v>
      </c>
      <c r="L957" s="155">
        <f>IF(J957=1,SUM($J$6:J957),0)</f>
        <v>0</v>
      </c>
      <c r="M957" s="155">
        <f>IF(K957=1,SUM($K$6:K957),0)</f>
        <v>0</v>
      </c>
      <c r="N957" s="165">
        <f t="shared" si="75"/>
        <v>0</v>
      </c>
      <c r="O957" s="155">
        <f t="shared" si="76"/>
        <v>0</v>
      </c>
      <c r="P957" s="155">
        <f>IF(O957=1,SUM($O$6:O957),0)</f>
        <v>0</v>
      </c>
    </row>
    <row r="958" spans="1:16" ht="15" customHeight="1">
      <c r="A958" s="15"/>
      <c r="B958" s="194">
        <v>32</v>
      </c>
      <c r="C958" s="109" t="s">
        <v>1230</v>
      </c>
      <c r="D958" s="276" t="s">
        <v>47</v>
      </c>
      <c r="E958" s="277" t="s">
        <v>1102</v>
      </c>
      <c r="F958" s="278">
        <v>6602200</v>
      </c>
      <c r="G958" s="278">
        <v>6602200</v>
      </c>
      <c r="H958" s="171"/>
      <c r="I958" s="88">
        <f t="shared" si="77"/>
        <v>6602200</v>
      </c>
      <c r="J958" s="163">
        <f t="shared" si="73"/>
        <v>0</v>
      </c>
      <c r="K958" s="155">
        <f t="shared" si="74"/>
        <v>0</v>
      </c>
      <c r="L958" s="155">
        <f>IF(J958=1,SUM($J$6:J958),0)</f>
        <v>0</v>
      </c>
      <c r="M958" s="155">
        <f>IF(K958=1,SUM($K$6:K958),0)</f>
        <v>0</v>
      </c>
      <c r="N958" s="165">
        <f t="shared" si="75"/>
        <v>0</v>
      </c>
      <c r="O958" s="155">
        <f t="shared" si="76"/>
        <v>0</v>
      </c>
      <c r="P958" s="155">
        <f>IF(O958=1,SUM($O$6:O958),0)</f>
        <v>0</v>
      </c>
    </row>
    <row r="959" spans="1:16" ht="15" customHeight="1">
      <c r="A959" s="15"/>
      <c r="B959" s="194">
        <v>33</v>
      </c>
      <c r="C959" s="109" t="s">
        <v>1231</v>
      </c>
      <c r="D959" s="276" t="s">
        <v>47</v>
      </c>
      <c r="E959" s="277" t="s">
        <v>1102</v>
      </c>
      <c r="F959" s="278">
        <v>6399800</v>
      </c>
      <c r="G959" s="278">
        <v>6399800</v>
      </c>
      <c r="H959" s="171"/>
      <c r="I959" s="88">
        <f t="shared" si="77"/>
        <v>6399800</v>
      </c>
      <c r="J959" s="163">
        <f t="shared" si="73"/>
        <v>0</v>
      </c>
      <c r="K959" s="155">
        <f t="shared" si="74"/>
        <v>0</v>
      </c>
      <c r="L959" s="155">
        <f>IF(J959=1,SUM($J$6:J959),0)</f>
        <v>0</v>
      </c>
      <c r="M959" s="155">
        <f>IF(K959=1,SUM($K$6:K959),0)</f>
        <v>0</v>
      </c>
      <c r="N959" s="165">
        <f t="shared" si="75"/>
        <v>0</v>
      </c>
      <c r="O959" s="155">
        <f t="shared" si="76"/>
        <v>0</v>
      </c>
      <c r="P959" s="155">
        <f>IF(O959=1,SUM($O$6:O959),0)</f>
        <v>0</v>
      </c>
    </row>
    <row r="960" spans="1:16" ht="15" customHeight="1">
      <c r="A960" s="15"/>
      <c r="B960" s="194">
        <v>34</v>
      </c>
      <c r="C960" s="109" t="s">
        <v>1232</v>
      </c>
      <c r="D960" s="276" t="s">
        <v>47</v>
      </c>
      <c r="E960" s="277" t="s">
        <v>1102</v>
      </c>
      <c r="F960" s="278">
        <v>6393200</v>
      </c>
      <c r="G960" s="278">
        <v>6393200</v>
      </c>
      <c r="H960" s="171"/>
      <c r="I960" s="88">
        <f t="shared" si="77"/>
        <v>6393200</v>
      </c>
      <c r="J960" s="163">
        <f t="shared" si="73"/>
        <v>0</v>
      </c>
      <c r="K960" s="155">
        <f t="shared" si="74"/>
        <v>0</v>
      </c>
      <c r="L960" s="155">
        <f>IF(J960=1,SUM($J$6:J960),0)</f>
        <v>0</v>
      </c>
      <c r="M960" s="155">
        <f>IF(K960=1,SUM($K$6:K960),0)</f>
        <v>0</v>
      </c>
      <c r="N960" s="165">
        <f t="shared" si="75"/>
        <v>0</v>
      </c>
      <c r="O960" s="155">
        <f t="shared" si="76"/>
        <v>0</v>
      </c>
      <c r="P960" s="155">
        <f>IF(O960=1,SUM($O$6:O960),0)</f>
        <v>0</v>
      </c>
    </row>
    <row r="961" spans="1:16" ht="15" customHeight="1">
      <c r="A961" s="15"/>
      <c r="B961" s="194">
        <v>35</v>
      </c>
      <c r="C961" s="109" t="s">
        <v>1233</v>
      </c>
      <c r="D961" s="276" t="s">
        <v>47</v>
      </c>
      <c r="E961" s="277" t="s">
        <v>1102</v>
      </c>
      <c r="F961" s="278">
        <v>5434000</v>
      </c>
      <c r="G961" s="278">
        <v>5434000</v>
      </c>
      <c r="H961" s="171"/>
      <c r="I961" s="88">
        <f t="shared" si="77"/>
        <v>5434000</v>
      </c>
      <c r="J961" s="163">
        <f t="shared" si="73"/>
        <v>0</v>
      </c>
      <c r="K961" s="155">
        <f t="shared" si="74"/>
        <v>0</v>
      </c>
      <c r="L961" s="155">
        <f>IF(J961=1,SUM($J$6:J961),0)</f>
        <v>0</v>
      </c>
      <c r="M961" s="155">
        <f>IF(K961=1,SUM($K$6:K961),0)</f>
        <v>0</v>
      </c>
      <c r="N961" s="165">
        <f t="shared" si="75"/>
        <v>0</v>
      </c>
      <c r="O961" s="155">
        <f t="shared" si="76"/>
        <v>0</v>
      </c>
      <c r="P961" s="155">
        <f>IF(O961=1,SUM($O$6:O961),0)</f>
        <v>0</v>
      </c>
    </row>
    <row r="962" spans="1:16" ht="15" customHeight="1">
      <c r="A962" s="15"/>
      <c r="B962" s="194">
        <v>36</v>
      </c>
      <c r="C962" s="109" t="s">
        <v>1234</v>
      </c>
      <c r="D962" s="276" t="s">
        <v>47</v>
      </c>
      <c r="E962" s="277" t="s">
        <v>1102</v>
      </c>
      <c r="F962" s="278">
        <v>6072000</v>
      </c>
      <c r="G962" s="278">
        <v>6072000</v>
      </c>
      <c r="H962" s="171"/>
      <c r="I962" s="88">
        <f>IF($I$5=$G$4,G962,(IF($I$5=$F$4,F962,0)))</f>
        <v>6072000</v>
      </c>
      <c r="J962" s="163">
        <f t="shared" si="73"/>
        <v>0</v>
      </c>
      <c r="K962" s="155">
        <f t="shared" si="74"/>
        <v>0</v>
      </c>
      <c r="L962" s="155">
        <f>IF(J962=1,SUM($J$6:J962),0)</f>
        <v>0</v>
      </c>
      <c r="M962" s="155">
        <f>IF(K962=1,SUM($K$6:K962),0)</f>
        <v>0</v>
      </c>
      <c r="N962" s="165">
        <f t="shared" si="75"/>
        <v>0</v>
      </c>
      <c r="O962" s="155">
        <f t="shared" si="76"/>
        <v>0</v>
      </c>
      <c r="P962" s="155">
        <f>IF(O962=1,SUM($O$6:O962),0)</f>
        <v>0</v>
      </c>
    </row>
    <row r="963" spans="1:16" ht="15" customHeight="1">
      <c r="A963" s="15"/>
      <c r="B963" s="194">
        <v>37</v>
      </c>
      <c r="C963" s="109" t="s">
        <v>1235</v>
      </c>
      <c r="D963" s="276" t="s">
        <v>47</v>
      </c>
      <c r="E963" s="277" t="s">
        <v>1102</v>
      </c>
      <c r="F963" s="278">
        <v>5898200</v>
      </c>
      <c r="G963" s="278">
        <v>5898200</v>
      </c>
      <c r="H963" s="171"/>
      <c r="I963" s="88">
        <f>IF($I$5=$G$4,G963,(IF($I$5=$F$4,F963,0)))</f>
        <v>5898200</v>
      </c>
      <c r="J963" s="163">
        <f t="shared" si="73"/>
        <v>0</v>
      </c>
      <c r="K963" s="155">
        <f t="shared" si="74"/>
        <v>0</v>
      </c>
      <c r="L963" s="155">
        <f>IF(J963=1,SUM($J$6:J963),0)</f>
        <v>0</v>
      </c>
      <c r="M963" s="155">
        <f>IF(K963=1,SUM($K$6:K963),0)</f>
        <v>0</v>
      </c>
      <c r="N963" s="165">
        <f t="shared" si="75"/>
        <v>0</v>
      </c>
      <c r="O963" s="155">
        <f t="shared" si="76"/>
        <v>0</v>
      </c>
      <c r="P963" s="155">
        <f>IF(O963=1,SUM($O$6:O963),0)</f>
        <v>0</v>
      </c>
    </row>
    <row r="964" spans="1:16" ht="15" customHeight="1">
      <c r="A964" s="15"/>
      <c r="B964" s="194">
        <v>38</v>
      </c>
      <c r="C964" s="109" t="s">
        <v>1236</v>
      </c>
      <c r="D964" s="276" t="s">
        <v>47</v>
      </c>
      <c r="E964" s="277" t="s">
        <v>1102</v>
      </c>
      <c r="F964" s="278">
        <v>4892800.0000000009</v>
      </c>
      <c r="G964" s="278">
        <v>4892800.0000000009</v>
      </c>
      <c r="H964" s="171"/>
      <c r="I964" s="88">
        <f t="shared" si="77"/>
        <v>4892800.0000000009</v>
      </c>
      <c r="J964" s="163">
        <f t="shared" si="73"/>
        <v>0</v>
      </c>
      <c r="K964" s="155">
        <f t="shared" si="74"/>
        <v>0</v>
      </c>
      <c r="L964" s="155">
        <f>IF(J964=1,SUM($J$6:J964),0)</f>
        <v>0</v>
      </c>
      <c r="M964" s="155">
        <f>IF(K964=1,SUM($K$6:K964),0)</f>
        <v>0</v>
      </c>
      <c r="N964" s="165">
        <f t="shared" si="75"/>
        <v>0</v>
      </c>
      <c r="O964" s="155">
        <f t="shared" si="76"/>
        <v>0</v>
      </c>
      <c r="P964" s="155">
        <f>IF(O964=1,SUM($O$6:O964),0)</f>
        <v>0</v>
      </c>
    </row>
    <row r="965" spans="1:16" ht="15" customHeight="1">
      <c r="A965" s="15"/>
      <c r="B965" s="194">
        <v>39</v>
      </c>
      <c r="C965" s="109" t="s">
        <v>1237</v>
      </c>
      <c r="D965" s="276" t="s">
        <v>47</v>
      </c>
      <c r="E965" s="277" t="s">
        <v>1102</v>
      </c>
      <c r="F965" s="278">
        <v>4892800.0000000009</v>
      </c>
      <c r="G965" s="278">
        <v>4892800.0000000009</v>
      </c>
      <c r="H965" s="171"/>
      <c r="I965" s="88">
        <f t="shared" si="77"/>
        <v>4892800.0000000009</v>
      </c>
      <c r="J965" s="163">
        <f t="shared" si="73"/>
        <v>0</v>
      </c>
      <c r="K965" s="155">
        <f t="shared" si="74"/>
        <v>0</v>
      </c>
      <c r="L965" s="155">
        <f>IF(J965=1,SUM($J$6:J965),0)</f>
        <v>0</v>
      </c>
      <c r="M965" s="155">
        <f>IF(K965=1,SUM($K$6:K965),0)</f>
        <v>0</v>
      </c>
      <c r="N965" s="165">
        <f t="shared" si="75"/>
        <v>0</v>
      </c>
      <c r="O965" s="155">
        <f t="shared" si="76"/>
        <v>0</v>
      </c>
      <c r="P965" s="155">
        <f>IF(O965=1,SUM($O$6:O965),0)</f>
        <v>0</v>
      </c>
    </row>
    <row r="966" spans="1:16" ht="15" customHeight="1">
      <c r="A966" s="15"/>
      <c r="B966" s="194">
        <v>40</v>
      </c>
      <c r="C966" s="109" t="s">
        <v>1238</v>
      </c>
      <c r="D966" s="276" t="s">
        <v>47</v>
      </c>
      <c r="E966" s="277" t="s">
        <v>1102</v>
      </c>
      <c r="F966" s="278">
        <v>4340600.0000000009</v>
      </c>
      <c r="G966" s="278">
        <v>4340600.0000000009</v>
      </c>
      <c r="H966" s="171"/>
      <c r="I966" s="88">
        <f t="shared" si="77"/>
        <v>4340600.0000000009</v>
      </c>
      <c r="J966" s="163">
        <f t="shared" si="73"/>
        <v>0</v>
      </c>
      <c r="K966" s="155">
        <f t="shared" si="74"/>
        <v>0</v>
      </c>
      <c r="L966" s="155">
        <f>IF(J966=1,SUM($J$6:J966),0)</f>
        <v>0</v>
      </c>
      <c r="M966" s="155">
        <f>IF(K966=1,SUM($K$6:K966),0)</f>
        <v>0</v>
      </c>
      <c r="N966" s="165">
        <f t="shared" si="75"/>
        <v>0</v>
      </c>
      <c r="O966" s="155">
        <f t="shared" si="76"/>
        <v>0</v>
      </c>
      <c r="P966" s="155">
        <f>IF(O966=1,SUM($O$6:O966),0)</f>
        <v>0</v>
      </c>
    </row>
    <row r="967" spans="1:16" ht="15" customHeight="1">
      <c r="A967" s="15"/>
      <c r="B967" s="194">
        <v>41</v>
      </c>
      <c r="C967" s="109" t="s">
        <v>1239</v>
      </c>
      <c r="D967" s="276" t="s">
        <v>47</v>
      </c>
      <c r="E967" s="277" t="s">
        <v>1102</v>
      </c>
      <c r="F967" s="278">
        <v>3282400</v>
      </c>
      <c r="G967" s="278">
        <v>3282400</v>
      </c>
      <c r="H967" s="171"/>
      <c r="I967" s="88">
        <f t="shared" si="77"/>
        <v>3282400</v>
      </c>
      <c r="J967" s="163">
        <f t="shared" si="73"/>
        <v>0</v>
      </c>
      <c r="K967" s="155">
        <f t="shared" si="74"/>
        <v>0</v>
      </c>
      <c r="L967" s="155">
        <f>IF(J967=1,SUM($J$6:J967),0)</f>
        <v>0</v>
      </c>
      <c r="M967" s="155">
        <f>IF(K967=1,SUM($K$6:K967),0)</f>
        <v>0</v>
      </c>
      <c r="N967" s="165">
        <f t="shared" si="75"/>
        <v>0</v>
      </c>
      <c r="O967" s="155">
        <f t="shared" si="76"/>
        <v>0</v>
      </c>
      <c r="P967" s="155">
        <f>IF(O967=1,SUM($O$6:O967),0)</f>
        <v>0</v>
      </c>
    </row>
    <row r="968" spans="1:16" ht="15" customHeight="1">
      <c r="A968" s="15"/>
      <c r="B968" s="194">
        <v>42</v>
      </c>
      <c r="C968" s="109" t="s">
        <v>1240</v>
      </c>
      <c r="D968" s="276" t="s">
        <v>47</v>
      </c>
      <c r="E968" s="277" t="s">
        <v>1102</v>
      </c>
      <c r="F968" s="278">
        <v>8584400.0000000019</v>
      </c>
      <c r="G968" s="278">
        <v>8584400.0000000019</v>
      </c>
      <c r="H968" s="171"/>
      <c r="I968" s="88">
        <f t="shared" si="77"/>
        <v>8584400.0000000019</v>
      </c>
      <c r="J968" s="163">
        <f t="shared" si="73"/>
        <v>0</v>
      </c>
      <c r="K968" s="155">
        <f t="shared" si="74"/>
        <v>0</v>
      </c>
      <c r="L968" s="155">
        <f>IF(J968=1,SUM($J$6:J968),0)</f>
        <v>0</v>
      </c>
      <c r="M968" s="155">
        <f>IF(K968=1,SUM($K$6:K968),0)</f>
        <v>0</v>
      </c>
      <c r="N968" s="165">
        <f t="shared" si="75"/>
        <v>0</v>
      </c>
      <c r="O968" s="155">
        <f t="shared" si="76"/>
        <v>0</v>
      </c>
      <c r="P968" s="155">
        <f>IF(O968=1,SUM($O$6:O968),0)</f>
        <v>0</v>
      </c>
    </row>
    <row r="969" spans="1:16" ht="15" customHeight="1">
      <c r="A969" s="15"/>
      <c r="B969" s="194">
        <v>43</v>
      </c>
      <c r="C969" s="109" t="s">
        <v>1241</v>
      </c>
      <c r="D969" s="276" t="s">
        <v>47</v>
      </c>
      <c r="E969" s="277" t="s">
        <v>1102</v>
      </c>
      <c r="F969" s="278">
        <v>6767200</v>
      </c>
      <c r="G969" s="278">
        <v>6767200</v>
      </c>
      <c r="H969" s="171"/>
      <c r="I969" s="88">
        <f t="shared" si="77"/>
        <v>6767200</v>
      </c>
      <c r="J969" s="163">
        <f t="shared" ref="J969:J1032" si="78">IF(D969="MDU-KD",1,0)</f>
        <v>0</v>
      </c>
      <c r="K969" s="155">
        <f t="shared" ref="K969:K1032" si="79">IF(D969="HDW",1,0)</f>
        <v>0</v>
      </c>
      <c r="L969" s="155">
        <f>IF(J969=1,SUM($J$6:J969),0)</f>
        <v>0</v>
      </c>
      <c r="M969" s="155">
        <f>IF(K969=1,SUM($K$6:K969),0)</f>
        <v>0</v>
      </c>
      <c r="N969" s="165">
        <f t="shared" ref="N969:N1032" si="80">IF(L969=0,M969,L969)</f>
        <v>0</v>
      </c>
      <c r="O969" s="155">
        <f t="shared" ref="O969:O1032" si="81">IF(E969=0,0,IF(LEFT(C969,11)="Tiang Beton",1,0))</f>
        <v>0</v>
      </c>
      <c r="P969" s="155">
        <f>IF(O969=1,SUM($O$6:O969),0)</f>
        <v>0</v>
      </c>
    </row>
    <row r="970" spans="1:16" ht="15" customHeight="1">
      <c r="A970" s="15"/>
      <c r="B970" s="194">
        <v>44</v>
      </c>
      <c r="C970" s="109" t="s">
        <v>1242</v>
      </c>
      <c r="D970" s="276" t="s">
        <v>47</v>
      </c>
      <c r="E970" s="277" t="s">
        <v>1102</v>
      </c>
      <c r="F970" s="278">
        <v>5755200</v>
      </c>
      <c r="G970" s="278">
        <v>5755200</v>
      </c>
      <c r="H970" s="171"/>
      <c r="I970" s="88">
        <f t="shared" si="77"/>
        <v>5755200</v>
      </c>
      <c r="J970" s="163">
        <f t="shared" si="78"/>
        <v>0</v>
      </c>
      <c r="K970" s="155">
        <f t="shared" si="79"/>
        <v>0</v>
      </c>
      <c r="L970" s="155">
        <f>IF(J970=1,SUM($J$6:J970),0)</f>
        <v>0</v>
      </c>
      <c r="M970" s="155">
        <f>IF(K970=1,SUM($K$6:K970),0)</f>
        <v>0</v>
      </c>
      <c r="N970" s="165">
        <f t="shared" si="80"/>
        <v>0</v>
      </c>
      <c r="O970" s="155">
        <f t="shared" si="81"/>
        <v>0</v>
      </c>
      <c r="P970" s="155">
        <f>IF(O970=1,SUM($O$6:O970),0)</f>
        <v>0</v>
      </c>
    </row>
    <row r="971" spans="1:16" ht="15" customHeight="1">
      <c r="A971" s="15"/>
      <c r="B971" s="194">
        <v>45</v>
      </c>
      <c r="C971" s="109" t="s">
        <v>1243</v>
      </c>
      <c r="D971" s="276" t="s">
        <v>47</v>
      </c>
      <c r="E971" s="277" t="s">
        <v>1102</v>
      </c>
      <c r="F971" s="278">
        <v>4371400.0000000009</v>
      </c>
      <c r="G971" s="278">
        <v>4371400.0000000009</v>
      </c>
      <c r="H971" s="171"/>
      <c r="I971" s="88">
        <f t="shared" si="77"/>
        <v>4371400.0000000009</v>
      </c>
      <c r="J971" s="163">
        <f t="shared" si="78"/>
        <v>0</v>
      </c>
      <c r="K971" s="155">
        <f t="shared" si="79"/>
        <v>0</v>
      </c>
      <c r="L971" s="155">
        <f>IF(J971=1,SUM($J$6:J971),0)</f>
        <v>0</v>
      </c>
      <c r="M971" s="155">
        <f>IF(K971=1,SUM($K$6:K971),0)</f>
        <v>0</v>
      </c>
      <c r="N971" s="165">
        <f t="shared" si="80"/>
        <v>0</v>
      </c>
      <c r="O971" s="155">
        <f t="shared" si="81"/>
        <v>0</v>
      </c>
      <c r="P971" s="155">
        <f>IF(O971=1,SUM($O$6:O971),0)</f>
        <v>0</v>
      </c>
    </row>
    <row r="972" spans="1:16" ht="15" customHeight="1">
      <c r="A972" s="15"/>
      <c r="B972" s="194">
        <v>46</v>
      </c>
      <c r="C972" s="109" t="s">
        <v>1244</v>
      </c>
      <c r="D972" s="276" t="s">
        <v>47</v>
      </c>
      <c r="E972" s="277" t="s">
        <v>1102</v>
      </c>
      <c r="F972" s="278">
        <v>5997200</v>
      </c>
      <c r="G972" s="278">
        <v>5997200</v>
      </c>
      <c r="H972" s="171"/>
      <c r="I972" s="88">
        <f t="shared" si="77"/>
        <v>5997200</v>
      </c>
      <c r="J972" s="163">
        <f t="shared" si="78"/>
        <v>0</v>
      </c>
      <c r="K972" s="155">
        <f t="shared" si="79"/>
        <v>0</v>
      </c>
      <c r="L972" s="155">
        <f>IF(J972=1,SUM($J$6:J972),0)</f>
        <v>0</v>
      </c>
      <c r="M972" s="155">
        <f>IF(K972=1,SUM($K$6:K972),0)</f>
        <v>0</v>
      </c>
      <c r="N972" s="165">
        <f t="shared" si="80"/>
        <v>0</v>
      </c>
      <c r="O972" s="155">
        <f t="shared" si="81"/>
        <v>0</v>
      </c>
      <c r="P972" s="155">
        <f>IF(O972=1,SUM($O$6:O972),0)</f>
        <v>0</v>
      </c>
    </row>
    <row r="973" spans="1:16" ht="15" customHeight="1">
      <c r="A973" s="15"/>
      <c r="B973" s="194">
        <v>47</v>
      </c>
      <c r="C973" s="109" t="s">
        <v>1245</v>
      </c>
      <c r="D973" s="276" t="s">
        <v>47</v>
      </c>
      <c r="E973" s="277" t="s">
        <v>1102</v>
      </c>
      <c r="F973" s="278">
        <v>5354800</v>
      </c>
      <c r="G973" s="278">
        <v>5354800</v>
      </c>
      <c r="H973" s="171"/>
      <c r="I973" s="88">
        <f t="shared" si="77"/>
        <v>5354800</v>
      </c>
      <c r="J973" s="163">
        <f t="shared" si="78"/>
        <v>0</v>
      </c>
      <c r="K973" s="155">
        <f t="shared" si="79"/>
        <v>0</v>
      </c>
      <c r="L973" s="155">
        <f>IF(J973=1,SUM($J$6:J973),0)</f>
        <v>0</v>
      </c>
      <c r="M973" s="155">
        <f>IF(K973=1,SUM($K$6:K973),0)</f>
        <v>0</v>
      </c>
      <c r="N973" s="165">
        <f t="shared" si="80"/>
        <v>0</v>
      </c>
      <c r="O973" s="155">
        <f t="shared" si="81"/>
        <v>0</v>
      </c>
      <c r="P973" s="155">
        <f>IF(O973=1,SUM($O$6:O973),0)</f>
        <v>0</v>
      </c>
    </row>
    <row r="974" spans="1:16" ht="15" customHeight="1">
      <c r="A974" s="15"/>
      <c r="B974" s="194">
        <v>48</v>
      </c>
      <c r="C974" s="109" t="s">
        <v>1246</v>
      </c>
      <c r="D974" s="276" t="s">
        <v>47</v>
      </c>
      <c r="E974" s="277" t="s">
        <v>1102</v>
      </c>
      <c r="F974" s="278">
        <v>3944600.0000000005</v>
      </c>
      <c r="G974" s="278">
        <v>3944600.0000000005</v>
      </c>
      <c r="H974" s="171"/>
      <c r="I974" s="88">
        <f t="shared" si="77"/>
        <v>3944600.0000000005</v>
      </c>
      <c r="J974" s="163">
        <f t="shared" si="78"/>
        <v>0</v>
      </c>
      <c r="K974" s="155">
        <f t="shared" si="79"/>
        <v>0</v>
      </c>
      <c r="L974" s="155">
        <f>IF(J974=1,SUM($J$6:J974),0)</f>
        <v>0</v>
      </c>
      <c r="M974" s="155">
        <f>IF(K974=1,SUM($K$6:K974),0)</f>
        <v>0</v>
      </c>
      <c r="N974" s="165">
        <f t="shared" si="80"/>
        <v>0</v>
      </c>
      <c r="O974" s="155">
        <f t="shared" si="81"/>
        <v>0</v>
      </c>
      <c r="P974" s="155">
        <f>IF(O974=1,SUM($O$6:O974),0)</f>
        <v>0</v>
      </c>
    </row>
    <row r="975" spans="1:16" ht="15" customHeight="1">
      <c r="A975" s="15"/>
      <c r="B975" s="194">
        <v>49</v>
      </c>
      <c r="C975" s="109" t="s">
        <v>1247</v>
      </c>
      <c r="D975" s="276" t="s">
        <v>47</v>
      </c>
      <c r="E975" s="277" t="s">
        <v>1102</v>
      </c>
      <c r="F975" s="278">
        <v>3341800</v>
      </c>
      <c r="G975" s="278">
        <v>3341800</v>
      </c>
      <c r="H975" s="171"/>
      <c r="I975" s="88">
        <f t="shared" si="77"/>
        <v>3341800</v>
      </c>
      <c r="J975" s="163">
        <f t="shared" si="78"/>
        <v>0</v>
      </c>
      <c r="K975" s="155">
        <f t="shared" si="79"/>
        <v>0</v>
      </c>
      <c r="L975" s="155">
        <f>IF(J975=1,SUM($J$6:J975),0)</f>
        <v>0</v>
      </c>
      <c r="M975" s="155">
        <f>IF(K975=1,SUM($K$6:K975),0)</f>
        <v>0</v>
      </c>
      <c r="N975" s="165">
        <f t="shared" si="80"/>
        <v>0</v>
      </c>
      <c r="O975" s="155">
        <f t="shared" si="81"/>
        <v>0</v>
      </c>
      <c r="P975" s="155">
        <f>IF(O975=1,SUM($O$6:O975),0)</f>
        <v>0</v>
      </c>
    </row>
    <row r="976" spans="1:16" ht="15" customHeight="1">
      <c r="A976" s="15"/>
      <c r="B976" s="194">
        <v>50</v>
      </c>
      <c r="C976" s="109" t="s">
        <v>1248</v>
      </c>
      <c r="D976" s="276" t="s">
        <v>47</v>
      </c>
      <c r="E976" s="277" t="s">
        <v>1102</v>
      </c>
      <c r="F976" s="278">
        <v>3002672.4151735264</v>
      </c>
      <c r="G976" s="278">
        <v>3002672.4151735264</v>
      </c>
      <c r="H976" s="171"/>
      <c r="I976" s="88">
        <f t="shared" si="77"/>
        <v>3002672.4151735264</v>
      </c>
      <c r="J976" s="163">
        <f t="shared" si="78"/>
        <v>0</v>
      </c>
      <c r="K976" s="155">
        <f t="shared" si="79"/>
        <v>0</v>
      </c>
      <c r="L976" s="155">
        <f>IF(J976=1,SUM($J$6:J976),0)</f>
        <v>0</v>
      </c>
      <c r="M976" s="155">
        <f>IF(K976=1,SUM($K$6:K976),0)</f>
        <v>0</v>
      </c>
      <c r="N976" s="165">
        <f t="shared" si="80"/>
        <v>0</v>
      </c>
      <c r="O976" s="155">
        <f t="shared" si="81"/>
        <v>0</v>
      </c>
      <c r="P976" s="155">
        <f>IF(O976=1,SUM($O$6:O976),0)</f>
        <v>0</v>
      </c>
    </row>
    <row r="977" spans="1:16" ht="15" customHeight="1">
      <c r="A977" s="15"/>
      <c r="B977" s="194">
        <v>51</v>
      </c>
      <c r="C977" s="109" t="s">
        <v>1249</v>
      </c>
      <c r="D977" s="276" t="s">
        <v>47</v>
      </c>
      <c r="E977" s="277" t="s">
        <v>1102</v>
      </c>
      <c r="F977" s="278">
        <v>2760585.6586067965</v>
      </c>
      <c r="G977" s="278">
        <v>2760585.6586067965</v>
      </c>
      <c r="H977" s="171"/>
      <c r="I977" s="88">
        <f t="shared" si="77"/>
        <v>2760585.6586067965</v>
      </c>
      <c r="J977" s="163">
        <f t="shared" si="78"/>
        <v>0</v>
      </c>
      <c r="K977" s="155">
        <f t="shared" si="79"/>
        <v>0</v>
      </c>
      <c r="L977" s="155">
        <f>IF(J977=1,SUM($J$6:J977),0)</f>
        <v>0</v>
      </c>
      <c r="M977" s="155">
        <f>IF(K977=1,SUM($K$6:K977),0)</f>
        <v>0</v>
      </c>
      <c r="N977" s="165">
        <f t="shared" si="80"/>
        <v>0</v>
      </c>
      <c r="O977" s="155">
        <f t="shared" si="81"/>
        <v>0</v>
      </c>
      <c r="P977" s="155">
        <f>IF(O977=1,SUM($O$6:O977),0)</f>
        <v>0</v>
      </c>
    </row>
    <row r="978" spans="1:16" ht="15" customHeight="1">
      <c r="A978" s="15"/>
      <c r="B978" s="194">
        <v>52</v>
      </c>
      <c r="C978" s="109" t="s">
        <v>1250</v>
      </c>
      <c r="D978" s="276" t="s">
        <v>47</v>
      </c>
      <c r="E978" s="277" t="s">
        <v>1102</v>
      </c>
      <c r="F978" s="278">
        <v>2534400.0000000005</v>
      </c>
      <c r="G978" s="278">
        <v>2534400.0000000005</v>
      </c>
      <c r="H978" s="171"/>
      <c r="I978" s="88">
        <f t="shared" si="77"/>
        <v>2534400.0000000005</v>
      </c>
      <c r="J978" s="163">
        <f t="shared" si="78"/>
        <v>0</v>
      </c>
      <c r="K978" s="155">
        <f t="shared" si="79"/>
        <v>0</v>
      </c>
      <c r="L978" s="155">
        <f>IF(J978=1,SUM($J$6:J978),0)</f>
        <v>0</v>
      </c>
      <c r="M978" s="155">
        <f>IF(K978=1,SUM($K$6:K978),0)</f>
        <v>0</v>
      </c>
      <c r="N978" s="165">
        <f t="shared" si="80"/>
        <v>0</v>
      </c>
      <c r="O978" s="155">
        <f t="shared" si="81"/>
        <v>0</v>
      </c>
      <c r="P978" s="155">
        <f>IF(O978=1,SUM($O$6:O978),0)</f>
        <v>0</v>
      </c>
    </row>
    <row r="979" spans="1:16" ht="15" customHeight="1">
      <c r="A979" s="15"/>
      <c r="B979" s="194">
        <v>53</v>
      </c>
      <c r="C979" s="109" t="s">
        <v>1251</v>
      </c>
      <c r="D979" s="276" t="s">
        <v>47</v>
      </c>
      <c r="E979" s="277" t="s">
        <v>1102</v>
      </c>
      <c r="F979" s="278">
        <v>2530000.0000000005</v>
      </c>
      <c r="G979" s="278">
        <v>2530000.0000000005</v>
      </c>
      <c r="H979" s="171"/>
      <c r="I979" s="88">
        <f t="shared" si="77"/>
        <v>2530000.0000000005</v>
      </c>
      <c r="J979" s="163">
        <f t="shared" si="78"/>
        <v>0</v>
      </c>
      <c r="K979" s="155">
        <f t="shared" si="79"/>
        <v>0</v>
      </c>
      <c r="L979" s="155">
        <f>IF(J979=1,SUM($J$6:J979),0)</f>
        <v>0</v>
      </c>
      <c r="M979" s="155">
        <f>IF(K979=1,SUM($K$6:K979),0)</f>
        <v>0</v>
      </c>
      <c r="N979" s="165">
        <f t="shared" si="80"/>
        <v>0</v>
      </c>
      <c r="O979" s="155">
        <f t="shared" si="81"/>
        <v>0</v>
      </c>
      <c r="P979" s="155">
        <f>IF(O979=1,SUM($O$6:O979),0)</f>
        <v>0</v>
      </c>
    </row>
    <row r="980" spans="1:16" ht="15" customHeight="1">
      <c r="A980" s="15"/>
      <c r="B980" s="194">
        <v>54</v>
      </c>
      <c r="C980" s="109" t="s">
        <v>1252</v>
      </c>
      <c r="D980" s="276" t="s">
        <v>47</v>
      </c>
      <c r="E980" s="277" t="s">
        <v>1102</v>
      </c>
      <c r="F980" s="278">
        <v>2239600.0000000005</v>
      </c>
      <c r="G980" s="278">
        <v>2239600.0000000005</v>
      </c>
      <c r="H980" s="171"/>
      <c r="I980" s="88">
        <f t="shared" si="77"/>
        <v>2239600.0000000005</v>
      </c>
      <c r="J980" s="163">
        <f t="shared" si="78"/>
        <v>0</v>
      </c>
      <c r="K980" s="155">
        <f t="shared" si="79"/>
        <v>0</v>
      </c>
      <c r="L980" s="155">
        <f>IF(J980=1,SUM($J$6:J980),0)</f>
        <v>0</v>
      </c>
      <c r="M980" s="155">
        <f>IF(K980=1,SUM($K$6:K980),0)</f>
        <v>0</v>
      </c>
      <c r="N980" s="165">
        <f t="shared" si="80"/>
        <v>0</v>
      </c>
      <c r="O980" s="155">
        <f t="shared" si="81"/>
        <v>0</v>
      </c>
      <c r="P980" s="155">
        <f>IF(O980=1,SUM($O$6:O980),0)</f>
        <v>0</v>
      </c>
    </row>
    <row r="981" spans="1:16" ht="15" customHeight="1">
      <c r="A981" s="15"/>
      <c r="B981" s="194">
        <v>55</v>
      </c>
      <c r="C981" s="109" t="s">
        <v>1253</v>
      </c>
      <c r="D981" s="276" t="s">
        <v>47</v>
      </c>
      <c r="E981" s="277" t="s">
        <v>1102</v>
      </c>
      <c r="F981" s="278">
        <v>13242832.628818881</v>
      </c>
      <c r="G981" s="278">
        <v>13242832.628818881</v>
      </c>
      <c r="H981" s="171"/>
      <c r="I981" s="88">
        <f t="shared" si="77"/>
        <v>13242832.628818881</v>
      </c>
      <c r="J981" s="163">
        <f t="shared" si="78"/>
        <v>0</v>
      </c>
      <c r="K981" s="155">
        <f t="shared" si="79"/>
        <v>0</v>
      </c>
      <c r="L981" s="155">
        <f>IF(J981=1,SUM($J$6:J981),0)</f>
        <v>0</v>
      </c>
      <c r="M981" s="155">
        <f>IF(K981=1,SUM($K$6:K981),0)</f>
        <v>0</v>
      </c>
      <c r="N981" s="165">
        <f t="shared" si="80"/>
        <v>0</v>
      </c>
      <c r="O981" s="155">
        <f t="shared" si="81"/>
        <v>0</v>
      </c>
      <c r="P981" s="155">
        <f>IF(O981=1,SUM($O$6:O981),0)</f>
        <v>0</v>
      </c>
    </row>
    <row r="982" spans="1:16" ht="15" customHeight="1">
      <c r="A982" s="15"/>
      <c r="B982" s="194"/>
      <c r="C982" s="109"/>
      <c r="D982" s="276" t="s">
        <v>48</v>
      </c>
      <c r="E982" s="277"/>
      <c r="F982" s="278">
        <v>0</v>
      </c>
      <c r="G982" s="278">
        <v>0</v>
      </c>
      <c r="H982" s="171"/>
      <c r="I982" s="88">
        <f t="shared" si="77"/>
        <v>0</v>
      </c>
      <c r="J982" s="163">
        <f t="shared" si="78"/>
        <v>0</v>
      </c>
      <c r="K982" s="155">
        <f t="shared" si="79"/>
        <v>0</v>
      </c>
      <c r="L982" s="155">
        <f>IF(J982=1,SUM($J$6:J982),0)</f>
        <v>0</v>
      </c>
      <c r="M982" s="155">
        <f>IF(K982=1,SUM($K$6:K982),0)</f>
        <v>0</v>
      </c>
      <c r="N982" s="165">
        <f t="shared" si="80"/>
        <v>0</v>
      </c>
      <c r="O982" s="155">
        <f t="shared" si="81"/>
        <v>0</v>
      </c>
      <c r="P982" s="155">
        <f>IF(O982=1,SUM($O$6:O982),0)</f>
        <v>0</v>
      </c>
    </row>
    <row r="983" spans="1:16" ht="15" customHeight="1">
      <c r="A983" s="15"/>
      <c r="B983" s="194" t="s">
        <v>1031</v>
      </c>
      <c r="C983" s="109" t="s">
        <v>779</v>
      </c>
      <c r="D983" s="276" t="s">
        <v>48</v>
      </c>
      <c r="E983" s="277"/>
      <c r="F983" s="278">
        <v>0</v>
      </c>
      <c r="G983" s="278">
        <v>0</v>
      </c>
      <c r="H983" s="171"/>
      <c r="I983" s="88">
        <f t="shared" si="77"/>
        <v>0</v>
      </c>
      <c r="J983" s="163">
        <f t="shared" si="78"/>
        <v>0</v>
      </c>
      <c r="K983" s="155">
        <f t="shared" si="79"/>
        <v>0</v>
      </c>
      <c r="L983" s="155">
        <f>IF(J983=1,SUM($J$6:J983),0)</f>
        <v>0</v>
      </c>
      <c r="M983" s="155">
        <f>IF(K983=1,SUM($K$6:K983),0)</f>
        <v>0</v>
      </c>
      <c r="N983" s="165">
        <f t="shared" si="80"/>
        <v>0</v>
      </c>
      <c r="O983" s="155">
        <f t="shared" si="81"/>
        <v>0</v>
      </c>
      <c r="P983" s="155">
        <f>IF(O983=1,SUM($O$6:O983),0)</f>
        <v>0</v>
      </c>
    </row>
    <row r="984" spans="1:16" ht="15" customHeight="1">
      <c r="A984" s="15"/>
      <c r="B984" s="194">
        <v>1</v>
      </c>
      <c r="C984" s="109" t="s">
        <v>1254</v>
      </c>
      <c r="D984" s="276" t="s">
        <v>47</v>
      </c>
      <c r="E984" s="277" t="s">
        <v>1102</v>
      </c>
      <c r="F984" s="278">
        <v>5710000</v>
      </c>
      <c r="G984" s="278">
        <v>5710000</v>
      </c>
      <c r="H984" s="171"/>
      <c r="I984" s="88">
        <f t="shared" si="77"/>
        <v>5710000</v>
      </c>
      <c r="J984" s="163">
        <f t="shared" si="78"/>
        <v>0</v>
      </c>
      <c r="K984" s="155">
        <f t="shared" si="79"/>
        <v>0</v>
      </c>
      <c r="L984" s="155">
        <f>IF(J984=1,SUM($J$6:J984),0)</f>
        <v>0</v>
      </c>
      <c r="M984" s="155">
        <f>IF(K984=1,SUM($K$6:K984),0)</f>
        <v>0</v>
      </c>
      <c r="N984" s="165">
        <f t="shared" si="80"/>
        <v>0</v>
      </c>
      <c r="O984" s="155">
        <f t="shared" si="81"/>
        <v>0</v>
      </c>
      <c r="P984" s="155">
        <f>IF(O984=1,SUM($O$6:O984),0)</f>
        <v>0</v>
      </c>
    </row>
    <row r="985" spans="1:16" ht="15" customHeight="1">
      <c r="A985" s="15"/>
      <c r="B985" s="194">
        <v>2</v>
      </c>
      <c r="C985" s="109" t="s">
        <v>1255</v>
      </c>
      <c r="D985" s="276" t="s">
        <v>47</v>
      </c>
      <c r="E985" s="277" t="s">
        <v>1102</v>
      </c>
      <c r="F985" s="278">
        <v>4800000</v>
      </c>
      <c r="G985" s="278">
        <v>4800000</v>
      </c>
      <c r="H985" s="171"/>
      <c r="I985" s="88">
        <f t="shared" si="77"/>
        <v>4800000</v>
      </c>
      <c r="J985" s="163">
        <f t="shared" si="78"/>
        <v>0</v>
      </c>
      <c r="K985" s="155">
        <f t="shared" si="79"/>
        <v>0</v>
      </c>
      <c r="L985" s="155">
        <f>IF(J985=1,SUM($J$6:J985),0)</f>
        <v>0</v>
      </c>
      <c r="M985" s="155">
        <f>IF(K985=1,SUM($K$6:K985),0)</f>
        <v>0</v>
      </c>
      <c r="N985" s="165">
        <f t="shared" si="80"/>
        <v>0</v>
      </c>
      <c r="O985" s="155">
        <f t="shared" si="81"/>
        <v>0</v>
      </c>
      <c r="P985" s="155">
        <f>IF(O985=1,SUM($O$6:O985),0)</f>
        <v>0</v>
      </c>
    </row>
    <row r="986" spans="1:16" ht="15" customHeight="1">
      <c r="A986" s="15"/>
      <c r="B986" s="194">
        <v>3</v>
      </c>
      <c r="C986" s="109" t="s">
        <v>1256</v>
      </c>
      <c r="D986" s="276" t="s">
        <v>47</v>
      </c>
      <c r="E986" s="277" t="s">
        <v>1102</v>
      </c>
      <c r="F986" s="278">
        <v>4416000</v>
      </c>
      <c r="G986" s="278">
        <v>4416000</v>
      </c>
      <c r="H986" s="171"/>
      <c r="I986" s="88">
        <f t="shared" si="77"/>
        <v>4416000</v>
      </c>
      <c r="J986" s="163">
        <f t="shared" si="78"/>
        <v>0</v>
      </c>
      <c r="K986" s="155">
        <f t="shared" si="79"/>
        <v>0</v>
      </c>
      <c r="L986" s="155">
        <f>IF(J986=1,SUM($J$6:J986),0)</f>
        <v>0</v>
      </c>
      <c r="M986" s="155">
        <f>IF(K986=1,SUM($K$6:K986),0)</f>
        <v>0</v>
      </c>
      <c r="N986" s="165">
        <f t="shared" si="80"/>
        <v>0</v>
      </c>
      <c r="O986" s="155">
        <f t="shared" si="81"/>
        <v>0</v>
      </c>
      <c r="P986" s="155">
        <f>IF(O986=1,SUM($O$6:O986),0)</f>
        <v>0</v>
      </c>
    </row>
    <row r="987" spans="1:16" ht="15" customHeight="1">
      <c r="A987" s="15"/>
      <c r="B987" s="194">
        <v>4</v>
      </c>
      <c r="C987" s="109" t="s">
        <v>1257</v>
      </c>
      <c r="D987" s="276" t="s">
        <v>47</v>
      </c>
      <c r="E987" s="277" t="s">
        <v>1102</v>
      </c>
      <c r="F987" s="278">
        <v>3286000</v>
      </c>
      <c r="G987" s="278">
        <v>3286000</v>
      </c>
      <c r="H987" s="171"/>
      <c r="I987" s="88">
        <f t="shared" si="77"/>
        <v>3286000</v>
      </c>
      <c r="J987" s="163">
        <f t="shared" si="78"/>
        <v>0</v>
      </c>
      <c r="K987" s="155">
        <f t="shared" si="79"/>
        <v>0</v>
      </c>
      <c r="L987" s="155">
        <f>IF(J987=1,SUM($J$6:J987),0)</f>
        <v>0</v>
      </c>
      <c r="M987" s="155">
        <f>IF(K987=1,SUM($K$6:K987),0)</f>
        <v>0</v>
      </c>
      <c r="N987" s="165">
        <f t="shared" si="80"/>
        <v>0</v>
      </c>
      <c r="O987" s="155">
        <f t="shared" si="81"/>
        <v>0</v>
      </c>
      <c r="P987" s="155">
        <f>IF(O987=1,SUM($O$6:O987),0)</f>
        <v>0</v>
      </c>
    </row>
    <row r="988" spans="1:16" ht="15" customHeight="1">
      <c r="A988" s="15"/>
      <c r="B988" s="194">
        <v>5</v>
      </c>
      <c r="C988" s="109" t="s">
        <v>1258</v>
      </c>
      <c r="D988" s="276" t="s">
        <v>47</v>
      </c>
      <c r="E988" s="277" t="s">
        <v>1102</v>
      </c>
      <c r="F988" s="278">
        <v>2234000</v>
      </c>
      <c r="G988" s="278">
        <v>2234000</v>
      </c>
      <c r="H988" s="171"/>
      <c r="I988" s="88">
        <f t="shared" si="77"/>
        <v>2234000</v>
      </c>
      <c r="J988" s="163">
        <f t="shared" si="78"/>
        <v>0</v>
      </c>
      <c r="K988" s="155">
        <f t="shared" si="79"/>
        <v>0</v>
      </c>
      <c r="L988" s="155">
        <f>IF(J988=1,SUM($J$6:J988),0)</f>
        <v>0</v>
      </c>
      <c r="M988" s="155">
        <f>IF(K988=1,SUM($K$6:K988),0)</f>
        <v>0</v>
      </c>
      <c r="N988" s="165">
        <f t="shared" si="80"/>
        <v>0</v>
      </c>
      <c r="O988" s="155">
        <f t="shared" si="81"/>
        <v>0</v>
      </c>
      <c r="P988" s="155">
        <f>IF(O988=1,SUM($O$6:O988),0)</f>
        <v>0</v>
      </c>
    </row>
    <row r="989" spans="1:16" ht="15" customHeight="1">
      <c r="A989" s="15"/>
      <c r="B989" s="194">
        <v>6</v>
      </c>
      <c r="C989" s="109" t="s">
        <v>1259</v>
      </c>
      <c r="D989" s="276" t="s">
        <v>47</v>
      </c>
      <c r="E989" s="277" t="s">
        <v>1102</v>
      </c>
      <c r="F989" s="278">
        <v>4470000</v>
      </c>
      <c r="G989" s="278">
        <v>4470000</v>
      </c>
      <c r="H989" s="171"/>
      <c r="I989" s="88">
        <f t="shared" si="77"/>
        <v>4470000</v>
      </c>
      <c r="J989" s="163">
        <f t="shared" si="78"/>
        <v>0</v>
      </c>
      <c r="K989" s="155">
        <f t="shared" si="79"/>
        <v>0</v>
      </c>
      <c r="L989" s="155">
        <f>IF(J989=1,SUM($J$6:J989),0)</f>
        <v>0</v>
      </c>
      <c r="M989" s="155">
        <f>IF(K989=1,SUM($K$6:K989),0)</f>
        <v>0</v>
      </c>
      <c r="N989" s="165">
        <f t="shared" si="80"/>
        <v>0</v>
      </c>
      <c r="O989" s="155">
        <f t="shared" si="81"/>
        <v>0</v>
      </c>
      <c r="P989" s="155">
        <f>IF(O989=1,SUM($O$6:O989),0)</f>
        <v>0</v>
      </c>
    </row>
    <row r="990" spans="1:16" ht="15" customHeight="1">
      <c r="A990" s="15"/>
      <c r="B990" s="194">
        <v>7</v>
      </c>
      <c r="C990" s="109" t="s">
        <v>1260</v>
      </c>
      <c r="D990" s="276" t="s">
        <v>47</v>
      </c>
      <c r="E990" s="277" t="s">
        <v>1102</v>
      </c>
      <c r="F990" s="278">
        <v>3580000</v>
      </c>
      <c r="G990" s="278">
        <v>3580000</v>
      </c>
      <c r="H990" s="171"/>
      <c r="I990" s="88">
        <f t="shared" si="77"/>
        <v>3580000</v>
      </c>
      <c r="J990" s="163">
        <f t="shared" si="78"/>
        <v>0</v>
      </c>
      <c r="K990" s="155">
        <f t="shared" si="79"/>
        <v>0</v>
      </c>
      <c r="L990" s="155">
        <f>IF(J990=1,SUM($J$6:J990),0)</f>
        <v>0</v>
      </c>
      <c r="M990" s="155">
        <f>IF(K990=1,SUM($K$6:K990),0)</f>
        <v>0</v>
      </c>
      <c r="N990" s="165">
        <f t="shared" si="80"/>
        <v>0</v>
      </c>
      <c r="O990" s="155">
        <f t="shared" si="81"/>
        <v>0</v>
      </c>
      <c r="P990" s="155">
        <f>IF(O990=1,SUM($O$6:O990),0)</f>
        <v>0</v>
      </c>
    </row>
    <row r="991" spans="1:16" ht="15" customHeight="1">
      <c r="A991" s="15"/>
      <c r="B991" s="194"/>
      <c r="C991" s="109"/>
      <c r="D991" s="276" t="s">
        <v>48</v>
      </c>
      <c r="E991" s="277"/>
      <c r="F991" s="278"/>
      <c r="G991" s="278"/>
      <c r="H991" s="171"/>
      <c r="I991" s="88">
        <f t="shared" si="77"/>
        <v>0</v>
      </c>
      <c r="J991" s="163">
        <f t="shared" si="78"/>
        <v>0</v>
      </c>
      <c r="K991" s="155">
        <f t="shared" si="79"/>
        <v>0</v>
      </c>
      <c r="L991" s="155">
        <f>IF(J991=1,SUM($J$6:J991),0)</f>
        <v>0</v>
      </c>
      <c r="M991" s="155">
        <f>IF(K991=1,SUM($K$6:K991),0)</f>
        <v>0</v>
      </c>
      <c r="N991" s="165">
        <f t="shared" si="80"/>
        <v>0</v>
      </c>
      <c r="O991" s="155">
        <f t="shared" si="81"/>
        <v>0</v>
      </c>
      <c r="P991" s="155">
        <f>IF(O991=1,SUM($O$6:O991),0)</f>
        <v>0</v>
      </c>
    </row>
    <row r="992" spans="1:16" ht="15" customHeight="1">
      <c r="A992" s="15"/>
      <c r="B992" s="194" t="s">
        <v>1031</v>
      </c>
      <c r="C992" s="109" t="s">
        <v>531</v>
      </c>
      <c r="D992" s="276" t="s">
        <v>48</v>
      </c>
      <c r="E992" s="277"/>
      <c r="F992" s="278"/>
      <c r="G992" s="278"/>
      <c r="H992" s="171"/>
      <c r="I992" s="88">
        <f t="shared" si="77"/>
        <v>0</v>
      </c>
      <c r="J992" s="163">
        <f t="shared" si="78"/>
        <v>0</v>
      </c>
      <c r="K992" s="155">
        <f t="shared" si="79"/>
        <v>0</v>
      </c>
      <c r="L992" s="155">
        <f>IF(J992=1,SUM($J$6:J992),0)</f>
        <v>0</v>
      </c>
      <c r="M992" s="155">
        <f>IF(K992=1,SUM($K$6:K992),0)</f>
        <v>0</v>
      </c>
      <c r="N992" s="165">
        <f t="shared" si="80"/>
        <v>0</v>
      </c>
      <c r="O992" s="155">
        <f t="shared" si="81"/>
        <v>0</v>
      </c>
      <c r="P992" s="155">
        <f>IF(O992=1,SUM($O$6:O992),0)</f>
        <v>0</v>
      </c>
    </row>
    <row r="993" spans="1:16" ht="15" customHeight="1">
      <c r="A993" s="15"/>
      <c r="B993" s="194">
        <v>1</v>
      </c>
      <c r="C993" s="109" t="s">
        <v>780</v>
      </c>
      <c r="D993" s="276" t="s">
        <v>47</v>
      </c>
      <c r="E993" s="277" t="s">
        <v>14</v>
      </c>
      <c r="F993" s="278">
        <v>355700</v>
      </c>
      <c r="G993" s="278">
        <v>355700</v>
      </c>
      <c r="H993" s="171"/>
      <c r="I993" s="88">
        <f t="shared" si="77"/>
        <v>355700</v>
      </c>
      <c r="J993" s="163">
        <f t="shared" si="78"/>
        <v>0</v>
      </c>
      <c r="K993" s="155">
        <f t="shared" si="79"/>
        <v>0</v>
      </c>
      <c r="L993" s="155">
        <f>IF(J993=1,SUM($J$6:J993),0)</f>
        <v>0</v>
      </c>
      <c r="M993" s="155">
        <f>IF(K993=1,SUM($K$6:K993),0)</f>
        <v>0</v>
      </c>
      <c r="N993" s="165">
        <f t="shared" si="80"/>
        <v>0</v>
      </c>
      <c r="O993" s="155">
        <f t="shared" si="81"/>
        <v>0</v>
      </c>
      <c r="P993" s="155">
        <f>IF(O993=1,SUM($O$6:O993),0)</f>
        <v>0</v>
      </c>
    </row>
    <row r="994" spans="1:16" ht="15" customHeight="1">
      <c r="A994" s="15"/>
      <c r="B994" s="194">
        <v>2</v>
      </c>
      <c r="C994" s="109" t="s">
        <v>781</v>
      </c>
      <c r="D994" s="276" t="s">
        <v>47</v>
      </c>
      <c r="E994" s="277" t="s">
        <v>14</v>
      </c>
      <c r="F994" s="278">
        <v>346400</v>
      </c>
      <c r="G994" s="278">
        <v>346400</v>
      </c>
      <c r="H994" s="171"/>
      <c r="I994" s="88">
        <f t="shared" si="77"/>
        <v>346400</v>
      </c>
      <c r="J994" s="163">
        <f t="shared" si="78"/>
        <v>0</v>
      </c>
      <c r="K994" s="155">
        <f t="shared" si="79"/>
        <v>0</v>
      </c>
      <c r="L994" s="155">
        <f>IF(J994=1,SUM($J$6:J994),0)</f>
        <v>0</v>
      </c>
      <c r="M994" s="155">
        <f>IF(K994=1,SUM($K$6:K994),0)</f>
        <v>0</v>
      </c>
      <c r="N994" s="165">
        <f t="shared" si="80"/>
        <v>0</v>
      </c>
      <c r="O994" s="155">
        <f t="shared" si="81"/>
        <v>0</v>
      </c>
      <c r="P994" s="155">
        <f>IF(O994=1,SUM($O$6:O994),0)</f>
        <v>0</v>
      </c>
    </row>
    <row r="995" spans="1:16" ht="15" customHeight="1">
      <c r="A995" s="15"/>
      <c r="B995" s="194">
        <v>3</v>
      </c>
      <c r="C995" s="109" t="s">
        <v>782</v>
      </c>
      <c r="D995" s="276" t="s">
        <v>47</v>
      </c>
      <c r="E995" s="277" t="s">
        <v>14</v>
      </c>
      <c r="F995" s="278">
        <v>571650</v>
      </c>
      <c r="G995" s="278">
        <v>571650</v>
      </c>
      <c r="H995" s="171"/>
      <c r="I995" s="88">
        <f t="shared" si="77"/>
        <v>571650</v>
      </c>
      <c r="J995" s="163">
        <f t="shared" si="78"/>
        <v>0</v>
      </c>
      <c r="K995" s="155">
        <f t="shared" si="79"/>
        <v>0</v>
      </c>
      <c r="L995" s="155">
        <f>IF(J995=1,SUM($J$6:J995),0)</f>
        <v>0</v>
      </c>
      <c r="M995" s="155">
        <f>IF(K995=1,SUM($K$6:K995),0)</f>
        <v>0</v>
      </c>
      <c r="N995" s="165">
        <f t="shared" si="80"/>
        <v>0</v>
      </c>
      <c r="O995" s="155">
        <f t="shared" si="81"/>
        <v>0</v>
      </c>
      <c r="P995" s="155">
        <f>IF(O995=1,SUM($O$6:O995),0)</f>
        <v>0</v>
      </c>
    </row>
    <row r="996" spans="1:16" ht="15" customHeight="1">
      <c r="A996" s="15"/>
      <c r="B996" s="194">
        <v>4</v>
      </c>
      <c r="C996" s="109" t="s">
        <v>783</v>
      </c>
      <c r="D996" s="276" t="s">
        <v>47</v>
      </c>
      <c r="E996" s="277" t="s">
        <v>14</v>
      </c>
      <c r="F996" s="278">
        <v>1182800</v>
      </c>
      <c r="G996" s="278">
        <v>1182800</v>
      </c>
      <c r="H996" s="171"/>
      <c r="I996" s="88">
        <f t="shared" ref="I996:I1056" si="82">IF($I$5=$G$4,G996,(IF($I$5=$F$4,F996,0)))</f>
        <v>1182800</v>
      </c>
      <c r="J996" s="163">
        <f t="shared" si="78"/>
        <v>0</v>
      </c>
      <c r="K996" s="155">
        <f t="shared" si="79"/>
        <v>0</v>
      </c>
      <c r="L996" s="155">
        <f>IF(J996=1,SUM($J$6:J996),0)</f>
        <v>0</v>
      </c>
      <c r="M996" s="155">
        <f>IF(K996=1,SUM($K$6:K996),0)</f>
        <v>0</v>
      </c>
      <c r="N996" s="165">
        <f t="shared" si="80"/>
        <v>0</v>
      </c>
      <c r="O996" s="155">
        <f t="shared" si="81"/>
        <v>0</v>
      </c>
      <c r="P996" s="155">
        <f>IF(O996=1,SUM($O$6:O996),0)</f>
        <v>0</v>
      </c>
    </row>
    <row r="997" spans="1:16" ht="15" customHeight="1">
      <c r="A997" s="15"/>
      <c r="B997" s="194">
        <v>5</v>
      </c>
      <c r="C997" s="109" t="s">
        <v>784</v>
      </c>
      <c r="D997" s="276" t="s">
        <v>47</v>
      </c>
      <c r="E997" s="277" t="s">
        <v>14</v>
      </c>
      <c r="F997" s="278">
        <v>2953300</v>
      </c>
      <c r="G997" s="278">
        <v>2953300</v>
      </c>
      <c r="H997" s="171"/>
      <c r="I997" s="88">
        <f t="shared" si="82"/>
        <v>2953300</v>
      </c>
      <c r="J997" s="163">
        <f t="shared" si="78"/>
        <v>0</v>
      </c>
      <c r="K997" s="155">
        <f t="shared" si="79"/>
        <v>0</v>
      </c>
      <c r="L997" s="155">
        <f>IF(J997=1,SUM($J$6:J997),0)</f>
        <v>0</v>
      </c>
      <c r="M997" s="155">
        <f>IF(K997=1,SUM($K$6:K997),0)</f>
        <v>0</v>
      </c>
      <c r="N997" s="165">
        <f t="shared" si="80"/>
        <v>0</v>
      </c>
      <c r="O997" s="155">
        <f t="shared" si="81"/>
        <v>0</v>
      </c>
      <c r="P997" s="155">
        <f>IF(O997=1,SUM($O$6:O997),0)</f>
        <v>0</v>
      </c>
    </row>
    <row r="998" spans="1:16" ht="15" customHeight="1">
      <c r="A998" s="15"/>
      <c r="B998" s="194">
        <v>6</v>
      </c>
      <c r="C998" s="109" t="s">
        <v>785</v>
      </c>
      <c r="D998" s="276" t="s">
        <v>47</v>
      </c>
      <c r="E998" s="277" t="s">
        <v>14</v>
      </c>
      <c r="F998" s="278">
        <v>1627400</v>
      </c>
      <c r="G998" s="278">
        <v>1627400</v>
      </c>
      <c r="H998" s="171"/>
      <c r="I998" s="88">
        <f t="shared" si="82"/>
        <v>1627400</v>
      </c>
      <c r="J998" s="163">
        <f t="shared" si="78"/>
        <v>0</v>
      </c>
      <c r="K998" s="155">
        <f t="shared" si="79"/>
        <v>0</v>
      </c>
      <c r="L998" s="155">
        <f>IF(J998=1,SUM($J$6:J998),0)</f>
        <v>0</v>
      </c>
      <c r="M998" s="155">
        <f>IF(K998=1,SUM($K$6:K998),0)</f>
        <v>0</v>
      </c>
      <c r="N998" s="165">
        <f t="shared" si="80"/>
        <v>0</v>
      </c>
      <c r="O998" s="155">
        <f t="shared" si="81"/>
        <v>0</v>
      </c>
      <c r="P998" s="155">
        <f>IF(O998=1,SUM($O$6:O998),0)</f>
        <v>0</v>
      </c>
    </row>
    <row r="999" spans="1:16" ht="15" customHeight="1">
      <c r="A999" s="15"/>
      <c r="B999" s="194">
        <v>7</v>
      </c>
      <c r="C999" s="109" t="s">
        <v>786</v>
      </c>
      <c r="D999" s="276" t="s">
        <v>47</v>
      </c>
      <c r="E999" s="277" t="s">
        <v>14</v>
      </c>
      <c r="F999" s="278">
        <v>3686500</v>
      </c>
      <c r="G999" s="278">
        <v>3686500</v>
      </c>
      <c r="H999" s="171"/>
      <c r="I999" s="88">
        <f t="shared" si="82"/>
        <v>3686500</v>
      </c>
      <c r="J999" s="163">
        <f t="shared" si="78"/>
        <v>0</v>
      </c>
      <c r="K999" s="155">
        <f t="shared" si="79"/>
        <v>0</v>
      </c>
      <c r="L999" s="155">
        <f>IF(J999=1,SUM($J$6:J999),0)</f>
        <v>0</v>
      </c>
      <c r="M999" s="155">
        <f>IF(K999=1,SUM($K$6:K999),0)</f>
        <v>0</v>
      </c>
      <c r="N999" s="165">
        <f t="shared" si="80"/>
        <v>0</v>
      </c>
      <c r="O999" s="155">
        <f t="shared" si="81"/>
        <v>0</v>
      </c>
      <c r="P999" s="155">
        <f>IF(O999=1,SUM($O$6:O999),0)</f>
        <v>0</v>
      </c>
    </row>
    <row r="1000" spans="1:16" ht="15" customHeight="1">
      <c r="A1000" s="15"/>
      <c r="B1000" s="194">
        <v>8</v>
      </c>
      <c r="C1000" s="109" t="s">
        <v>787</v>
      </c>
      <c r="D1000" s="276" t="s">
        <v>47</v>
      </c>
      <c r="E1000" s="277" t="s">
        <v>14</v>
      </c>
      <c r="F1000" s="278">
        <v>3784400</v>
      </c>
      <c r="G1000" s="278">
        <v>3784400</v>
      </c>
      <c r="H1000" s="171"/>
      <c r="I1000" s="88">
        <f t="shared" si="82"/>
        <v>3784400</v>
      </c>
      <c r="J1000" s="163">
        <f t="shared" si="78"/>
        <v>0</v>
      </c>
      <c r="K1000" s="155">
        <f t="shared" si="79"/>
        <v>0</v>
      </c>
      <c r="L1000" s="155">
        <f>IF(J1000=1,SUM($J$6:J1000),0)</f>
        <v>0</v>
      </c>
      <c r="M1000" s="155">
        <f>IF(K1000=1,SUM($K$6:K1000),0)</f>
        <v>0</v>
      </c>
      <c r="N1000" s="165">
        <f t="shared" si="80"/>
        <v>0</v>
      </c>
      <c r="O1000" s="155">
        <f t="shared" si="81"/>
        <v>0</v>
      </c>
      <c r="P1000" s="155">
        <f>IF(O1000=1,SUM($O$6:O1000),0)</f>
        <v>0</v>
      </c>
    </row>
    <row r="1001" spans="1:16" ht="15" customHeight="1">
      <c r="A1001" s="15"/>
      <c r="B1001" s="194">
        <v>9</v>
      </c>
      <c r="C1001" s="109" t="s">
        <v>1605</v>
      </c>
      <c r="D1001" s="276" t="s">
        <v>47</v>
      </c>
      <c r="E1001" s="277" t="s">
        <v>14</v>
      </c>
      <c r="F1001" s="278">
        <v>4127900</v>
      </c>
      <c r="G1001" s="278">
        <v>4127900</v>
      </c>
      <c r="H1001" s="171"/>
      <c r="I1001" s="88">
        <f t="shared" si="82"/>
        <v>4127900</v>
      </c>
      <c r="J1001" s="163">
        <f t="shared" si="78"/>
        <v>0</v>
      </c>
      <c r="K1001" s="155">
        <f t="shared" si="79"/>
        <v>0</v>
      </c>
      <c r="L1001" s="155">
        <f>IF(J1001=1,SUM($J$6:J1001),0)</f>
        <v>0</v>
      </c>
      <c r="M1001" s="155">
        <f>IF(K1001=1,SUM($K$6:K1001),0)</f>
        <v>0</v>
      </c>
      <c r="N1001" s="165">
        <f t="shared" si="80"/>
        <v>0</v>
      </c>
      <c r="O1001" s="155">
        <f t="shared" si="81"/>
        <v>0</v>
      </c>
      <c r="P1001" s="155">
        <f>IF(O1001=1,SUM($O$6:O1001),0)</f>
        <v>0</v>
      </c>
    </row>
    <row r="1002" spans="1:16" ht="15" customHeight="1">
      <c r="A1002" s="15"/>
      <c r="B1002" s="194">
        <v>10</v>
      </c>
      <c r="C1002" s="109" t="s">
        <v>1606</v>
      </c>
      <c r="D1002" s="276" t="s">
        <v>47</v>
      </c>
      <c r="E1002" s="277" t="s">
        <v>14</v>
      </c>
      <c r="F1002" s="278">
        <v>4540690</v>
      </c>
      <c r="G1002" s="278">
        <v>4540700</v>
      </c>
      <c r="H1002" s="171"/>
      <c r="I1002" s="88">
        <f t="shared" si="82"/>
        <v>4540700</v>
      </c>
      <c r="J1002" s="163">
        <f t="shared" si="78"/>
        <v>0</v>
      </c>
      <c r="K1002" s="155">
        <f t="shared" si="79"/>
        <v>0</v>
      </c>
      <c r="L1002" s="155">
        <f>IF(J1002=1,SUM($J$6:J1002),0)</f>
        <v>0</v>
      </c>
      <c r="M1002" s="155">
        <f>IF(K1002=1,SUM($K$6:K1002),0)</f>
        <v>0</v>
      </c>
      <c r="N1002" s="165">
        <f t="shared" si="80"/>
        <v>0</v>
      </c>
      <c r="O1002" s="155">
        <f t="shared" si="81"/>
        <v>0</v>
      </c>
      <c r="P1002" s="155">
        <f>IF(O1002=1,SUM($O$6:O1002),0)</f>
        <v>0</v>
      </c>
    </row>
    <row r="1003" spans="1:16" ht="15" customHeight="1">
      <c r="A1003" s="15"/>
      <c r="B1003" s="194">
        <v>11</v>
      </c>
      <c r="C1003" s="109" t="s">
        <v>1519</v>
      </c>
      <c r="D1003" s="276" t="s">
        <v>47</v>
      </c>
      <c r="E1003" s="277" t="s">
        <v>14</v>
      </c>
      <c r="F1003" s="278">
        <v>614700</v>
      </c>
      <c r="G1003" s="278">
        <v>614700</v>
      </c>
      <c r="H1003" s="171"/>
      <c r="I1003" s="88">
        <f t="shared" si="82"/>
        <v>614700</v>
      </c>
      <c r="J1003" s="163">
        <f t="shared" si="78"/>
        <v>0</v>
      </c>
      <c r="K1003" s="155">
        <f t="shared" si="79"/>
        <v>0</v>
      </c>
      <c r="L1003" s="155">
        <f>IF(J1003=1,SUM($J$6:J1003),0)</f>
        <v>0</v>
      </c>
      <c r="M1003" s="155">
        <f>IF(K1003=1,SUM($K$6:K1003),0)</f>
        <v>0</v>
      </c>
      <c r="N1003" s="165">
        <f t="shared" si="80"/>
        <v>0</v>
      </c>
      <c r="O1003" s="155">
        <f t="shared" si="81"/>
        <v>0</v>
      </c>
      <c r="P1003" s="155">
        <f>IF(O1003=1,SUM($O$6:O1003),0)</f>
        <v>0</v>
      </c>
    </row>
    <row r="1004" spans="1:16" ht="15" customHeight="1">
      <c r="A1004" s="15"/>
      <c r="B1004" s="194">
        <v>12</v>
      </c>
      <c r="C1004" s="109" t="s">
        <v>1520</v>
      </c>
      <c r="D1004" s="276" t="s">
        <v>47</v>
      </c>
      <c r="E1004" s="277" t="s">
        <v>14</v>
      </c>
      <c r="F1004" s="278">
        <v>829000</v>
      </c>
      <c r="G1004" s="278">
        <v>829000</v>
      </c>
      <c r="H1004" s="171"/>
      <c r="I1004" s="88">
        <f t="shared" si="82"/>
        <v>829000</v>
      </c>
      <c r="J1004" s="163">
        <f t="shared" si="78"/>
        <v>0</v>
      </c>
      <c r="K1004" s="155">
        <f t="shared" si="79"/>
        <v>0</v>
      </c>
      <c r="L1004" s="155">
        <f>IF(J1004=1,SUM($J$6:J1004),0)</f>
        <v>0</v>
      </c>
      <c r="M1004" s="155">
        <f>IF(K1004=1,SUM($K$6:K1004),0)</f>
        <v>0</v>
      </c>
      <c r="N1004" s="165">
        <f t="shared" si="80"/>
        <v>0</v>
      </c>
      <c r="O1004" s="155">
        <f t="shared" si="81"/>
        <v>0</v>
      </c>
      <c r="P1004" s="155">
        <f>IF(O1004=1,SUM($O$6:O1004),0)</f>
        <v>0</v>
      </c>
    </row>
    <row r="1005" spans="1:16" ht="15" customHeight="1">
      <c r="A1005" s="15"/>
      <c r="B1005" s="194"/>
      <c r="C1005" s="109" t="s">
        <v>48</v>
      </c>
      <c r="D1005" s="276" t="s">
        <v>48</v>
      </c>
      <c r="E1005" s="277"/>
      <c r="F1005" s="278"/>
      <c r="G1005" s="278"/>
      <c r="H1005" s="171"/>
      <c r="I1005" s="88">
        <f t="shared" si="82"/>
        <v>0</v>
      </c>
      <c r="J1005" s="163">
        <f t="shared" si="78"/>
        <v>0</v>
      </c>
      <c r="K1005" s="155">
        <f t="shared" si="79"/>
        <v>0</v>
      </c>
      <c r="L1005" s="155">
        <f>IF(J1005=1,SUM($J$6:J1005),0)</f>
        <v>0</v>
      </c>
      <c r="M1005" s="155">
        <f>IF(K1005=1,SUM($K$6:K1005),0)</f>
        <v>0</v>
      </c>
      <c r="N1005" s="165">
        <f t="shared" si="80"/>
        <v>0</v>
      </c>
      <c r="O1005" s="155">
        <f t="shared" si="81"/>
        <v>0</v>
      </c>
      <c r="P1005" s="155">
        <f>IF(O1005=1,SUM($O$6:O1005),0)</f>
        <v>0</v>
      </c>
    </row>
    <row r="1006" spans="1:16" ht="15" customHeight="1">
      <c r="A1006" s="15"/>
      <c r="B1006" s="194" t="s">
        <v>1031</v>
      </c>
      <c r="C1006" s="109" t="s">
        <v>788</v>
      </c>
      <c r="D1006" s="276" t="s">
        <v>48</v>
      </c>
      <c r="E1006" s="277"/>
      <c r="F1006" s="278"/>
      <c r="G1006" s="278"/>
      <c r="H1006" s="171"/>
      <c r="I1006" s="88">
        <f t="shared" si="82"/>
        <v>0</v>
      </c>
      <c r="J1006" s="163">
        <f t="shared" si="78"/>
        <v>0</v>
      </c>
      <c r="K1006" s="155">
        <f t="shared" si="79"/>
        <v>0</v>
      </c>
      <c r="L1006" s="155">
        <f>IF(J1006=1,SUM($J$6:J1006),0)</f>
        <v>0</v>
      </c>
      <c r="M1006" s="155">
        <f>IF(K1006=1,SUM($K$6:K1006),0)</f>
        <v>0</v>
      </c>
      <c r="N1006" s="165">
        <f t="shared" si="80"/>
        <v>0</v>
      </c>
      <c r="O1006" s="155">
        <f t="shared" si="81"/>
        <v>0</v>
      </c>
      <c r="P1006" s="155">
        <f>IF(O1006=1,SUM($O$6:O1006),0)</f>
        <v>0</v>
      </c>
    </row>
    <row r="1007" spans="1:16" ht="15" customHeight="1">
      <c r="A1007" s="15"/>
      <c r="B1007" s="194">
        <v>1</v>
      </c>
      <c r="C1007" s="109" t="s">
        <v>348</v>
      </c>
      <c r="D1007" s="276" t="s">
        <v>47</v>
      </c>
      <c r="E1007" s="277" t="s">
        <v>100</v>
      </c>
      <c r="F1007" s="278">
        <v>367100.81715813151</v>
      </c>
      <c r="G1007" s="278">
        <v>367100.81715813151</v>
      </c>
      <c r="H1007" s="171"/>
      <c r="I1007" s="88">
        <f t="shared" si="82"/>
        <v>367100.81715813151</v>
      </c>
      <c r="J1007" s="163">
        <f t="shared" si="78"/>
        <v>0</v>
      </c>
      <c r="K1007" s="155">
        <f t="shared" si="79"/>
        <v>0</v>
      </c>
      <c r="L1007" s="155">
        <f>IF(J1007=1,SUM($J$6:J1007),0)</f>
        <v>0</v>
      </c>
      <c r="M1007" s="155">
        <f>IF(K1007=1,SUM($K$6:K1007),0)</f>
        <v>0</v>
      </c>
      <c r="N1007" s="165">
        <f t="shared" si="80"/>
        <v>0</v>
      </c>
      <c r="O1007" s="155">
        <f t="shared" si="81"/>
        <v>0</v>
      </c>
      <c r="P1007" s="155">
        <f>IF(O1007=1,SUM($O$6:O1007),0)</f>
        <v>0</v>
      </c>
    </row>
    <row r="1008" spans="1:16" ht="15" customHeight="1">
      <c r="A1008" s="15"/>
      <c r="B1008" s="194">
        <v>2</v>
      </c>
      <c r="C1008" s="109" t="s">
        <v>349</v>
      </c>
      <c r="D1008" s="276" t="s">
        <v>47</v>
      </c>
      <c r="E1008" s="277" t="s">
        <v>100</v>
      </c>
      <c r="F1008" s="278">
        <v>367100.81715813151</v>
      </c>
      <c r="G1008" s="278">
        <v>367100.81715813151</v>
      </c>
      <c r="H1008" s="171"/>
      <c r="I1008" s="88">
        <f t="shared" si="82"/>
        <v>367100.81715813151</v>
      </c>
      <c r="J1008" s="163">
        <f t="shared" si="78"/>
        <v>0</v>
      </c>
      <c r="K1008" s="155">
        <f t="shared" si="79"/>
        <v>0</v>
      </c>
      <c r="L1008" s="155">
        <f>IF(J1008=1,SUM($J$6:J1008),0)</f>
        <v>0</v>
      </c>
      <c r="M1008" s="155">
        <f>IF(K1008=1,SUM($K$6:K1008),0)</f>
        <v>0</v>
      </c>
      <c r="N1008" s="165">
        <f t="shared" si="80"/>
        <v>0</v>
      </c>
      <c r="O1008" s="155">
        <f t="shared" si="81"/>
        <v>0</v>
      </c>
      <c r="P1008" s="155">
        <f>IF(O1008=1,SUM($O$6:O1008),0)</f>
        <v>0</v>
      </c>
    </row>
    <row r="1009" spans="1:16" ht="15" customHeight="1">
      <c r="A1009" s="15"/>
      <c r="B1009" s="194">
        <v>3</v>
      </c>
      <c r="C1009" s="109" t="s">
        <v>350</v>
      </c>
      <c r="D1009" s="276" t="s">
        <v>47</v>
      </c>
      <c r="E1009" s="277" t="s">
        <v>100</v>
      </c>
      <c r="F1009" s="278">
        <v>483136</v>
      </c>
      <c r="G1009" s="278">
        <v>483136</v>
      </c>
      <c r="H1009" s="171"/>
      <c r="I1009" s="88">
        <f t="shared" si="82"/>
        <v>483136</v>
      </c>
      <c r="J1009" s="163">
        <f t="shared" si="78"/>
        <v>0</v>
      </c>
      <c r="K1009" s="155">
        <f t="shared" si="79"/>
        <v>0</v>
      </c>
      <c r="L1009" s="155">
        <f>IF(J1009=1,SUM($J$6:J1009),0)</f>
        <v>0</v>
      </c>
      <c r="M1009" s="155">
        <f>IF(K1009=1,SUM($K$6:K1009),0)</f>
        <v>0</v>
      </c>
      <c r="N1009" s="165">
        <f t="shared" si="80"/>
        <v>0</v>
      </c>
      <c r="O1009" s="155">
        <f t="shared" si="81"/>
        <v>0</v>
      </c>
      <c r="P1009" s="155">
        <f>IF(O1009=1,SUM($O$6:O1009),0)</f>
        <v>0</v>
      </c>
    </row>
    <row r="1010" spans="1:16" ht="15" customHeight="1">
      <c r="A1010" s="15"/>
      <c r="B1010" s="194">
        <v>4</v>
      </c>
      <c r="C1010" s="109" t="s">
        <v>351</v>
      </c>
      <c r="D1010" s="276" t="s">
        <v>47</v>
      </c>
      <c r="E1010" s="277" t="s">
        <v>100</v>
      </c>
      <c r="F1010" s="278">
        <v>483136</v>
      </c>
      <c r="G1010" s="278">
        <v>483136</v>
      </c>
      <c r="H1010" s="171"/>
      <c r="I1010" s="88">
        <f t="shared" si="82"/>
        <v>483136</v>
      </c>
      <c r="J1010" s="163">
        <f t="shared" si="78"/>
        <v>0</v>
      </c>
      <c r="K1010" s="155">
        <f t="shared" si="79"/>
        <v>0</v>
      </c>
      <c r="L1010" s="155">
        <f>IF(J1010=1,SUM($J$6:J1010),0)</f>
        <v>0</v>
      </c>
      <c r="M1010" s="155">
        <f>IF(K1010=1,SUM($K$6:K1010),0)</f>
        <v>0</v>
      </c>
      <c r="N1010" s="165">
        <f t="shared" si="80"/>
        <v>0</v>
      </c>
      <c r="O1010" s="155">
        <f t="shared" si="81"/>
        <v>0</v>
      </c>
      <c r="P1010" s="155">
        <f>IF(O1010=1,SUM($O$6:O1010),0)</f>
        <v>0</v>
      </c>
    </row>
    <row r="1011" spans="1:16" ht="15" customHeight="1">
      <c r="A1011" s="15"/>
      <c r="B1011" s="194">
        <v>5</v>
      </c>
      <c r="C1011" s="109" t="s">
        <v>352</v>
      </c>
      <c r="D1011" s="276" t="s">
        <v>47</v>
      </c>
      <c r="E1011" s="277" t="s">
        <v>100</v>
      </c>
      <c r="F1011" s="278">
        <v>542850</v>
      </c>
      <c r="G1011" s="278">
        <v>542850</v>
      </c>
      <c r="H1011" s="171"/>
      <c r="I1011" s="88">
        <f t="shared" si="82"/>
        <v>542850</v>
      </c>
      <c r="J1011" s="163">
        <f t="shared" si="78"/>
        <v>0</v>
      </c>
      <c r="K1011" s="155">
        <f t="shared" si="79"/>
        <v>0</v>
      </c>
      <c r="L1011" s="155">
        <f>IF(J1011=1,SUM($J$6:J1011),0)</f>
        <v>0</v>
      </c>
      <c r="M1011" s="155">
        <f>IF(K1011=1,SUM($K$6:K1011),0)</f>
        <v>0</v>
      </c>
      <c r="N1011" s="165">
        <f t="shared" si="80"/>
        <v>0</v>
      </c>
      <c r="O1011" s="155">
        <f t="shared" si="81"/>
        <v>0</v>
      </c>
      <c r="P1011" s="155">
        <f>IF(O1011=1,SUM($O$6:O1011),0)</f>
        <v>0</v>
      </c>
    </row>
    <row r="1012" spans="1:16" ht="15" customHeight="1">
      <c r="A1012" s="15"/>
      <c r="B1012" s="194">
        <v>6</v>
      </c>
      <c r="C1012" s="109" t="s">
        <v>353</v>
      </c>
      <c r="D1012" s="276" t="s">
        <v>47</v>
      </c>
      <c r="E1012" s="277" t="s">
        <v>100</v>
      </c>
      <c r="F1012" s="278">
        <v>542850</v>
      </c>
      <c r="G1012" s="278">
        <v>542850</v>
      </c>
      <c r="H1012" s="171"/>
      <c r="I1012" s="88">
        <f t="shared" si="82"/>
        <v>542850</v>
      </c>
      <c r="J1012" s="163">
        <f t="shared" si="78"/>
        <v>0</v>
      </c>
      <c r="K1012" s="155">
        <f t="shared" si="79"/>
        <v>0</v>
      </c>
      <c r="L1012" s="155">
        <f>IF(J1012=1,SUM($J$6:J1012),0)</f>
        <v>0</v>
      </c>
      <c r="M1012" s="155">
        <f>IF(K1012=1,SUM($K$6:K1012),0)</f>
        <v>0</v>
      </c>
      <c r="N1012" s="165">
        <f t="shared" si="80"/>
        <v>0</v>
      </c>
      <c r="O1012" s="155">
        <f t="shared" si="81"/>
        <v>0</v>
      </c>
      <c r="P1012" s="155">
        <f>IF(O1012=1,SUM($O$6:O1012),0)</f>
        <v>0</v>
      </c>
    </row>
    <row r="1013" spans="1:16" ht="15" customHeight="1">
      <c r="A1013" s="15"/>
      <c r="B1013" s="194">
        <v>7</v>
      </c>
      <c r="C1013" s="109" t="s">
        <v>1130</v>
      </c>
      <c r="D1013" s="276" t="s">
        <v>47</v>
      </c>
      <c r="E1013" s="277" t="s">
        <v>100</v>
      </c>
      <c r="F1013" s="278">
        <v>580849</v>
      </c>
      <c r="G1013" s="278">
        <v>580849</v>
      </c>
      <c r="H1013" s="171"/>
      <c r="I1013" s="88">
        <f t="shared" si="82"/>
        <v>580849</v>
      </c>
      <c r="J1013" s="163">
        <f t="shared" si="78"/>
        <v>0</v>
      </c>
      <c r="K1013" s="155">
        <f t="shared" si="79"/>
        <v>0</v>
      </c>
      <c r="L1013" s="155">
        <f>IF(J1013=1,SUM($J$6:J1013),0)</f>
        <v>0</v>
      </c>
      <c r="M1013" s="155">
        <f>IF(K1013=1,SUM($K$6:K1013),0)</f>
        <v>0</v>
      </c>
      <c r="N1013" s="165">
        <f t="shared" si="80"/>
        <v>0</v>
      </c>
      <c r="O1013" s="155">
        <f t="shared" si="81"/>
        <v>0</v>
      </c>
      <c r="P1013" s="155">
        <f>IF(O1013=1,SUM($O$6:O1013),0)</f>
        <v>0</v>
      </c>
    </row>
    <row r="1014" spans="1:16" ht="15" customHeight="1">
      <c r="A1014" s="15"/>
      <c r="B1014" s="194">
        <v>8</v>
      </c>
      <c r="C1014" s="109" t="s">
        <v>1131</v>
      </c>
      <c r="D1014" s="276" t="s">
        <v>47</v>
      </c>
      <c r="E1014" s="277" t="s">
        <v>100</v>
      </c>
      <c r="F1014" s="278">
        <v>580849</v>
      </c>
      <c r="G1014" s="278">
        <v>580849</v>
      </c>
      <c r="H1014" s="171"/>
      <c r="I1014" s="88">
        <f t="shared" si="82"/>
        <v>580849</v>
      </c>
      <c r="J1014" s="163">
        <f t="shared" si="78"/>
        <v>0</v>
      </c>
      <c r="K1014" s="155">
        <f t="shared" si="79"/>
        <v>0</v>
      </c>
      <c r="L1014" s="155">
        <f>IF(J1014=1,SUM($J$6:J1014),0)</f>
        <v>0</v>
      </c>
      <c r="M1014" s="155">
        <f>IF(K1014=1,SUM($K$6:K1014),0)</f>
        <v>0</v>
      </c>
      <c r="N1014" s="165">
        <f t="shared" si="80"/>
        <v>0</v>
      </c>
      <c r="O1014" s="155">
        <f t="shared" si="81"/>
        <v>0</v>
      </c>
      <c r="P1014" s="155">
        <f>IF(O1014=1,SUM($O$6:O1014),0)</f>
        <v>0</v>
      </c>
    </row>
    <row r="1015" spans="1:16" ht="15" customHeight="1">
      <c r="A1015" s="15"/>
      <c r="B1015" s="194">
        <v>9</v>
      </c>
      <c r="C1015" s="109" t="s">
        <v>354</v>
      </c>
      <c r="D1015" s="276" t="s">
        <v>47</v>
      </c>
      <c r="E1015" s="277" t="s">
        <v>100</v>
      </c>
      <c r="F1015" s="278">
        <v>640563</v>
      </c>
      <c r="G1015" s="278">
        <v>640563</v>
      </c>
      <c r="H1015" s="171"/>
      <c r="I1015" s="88">
        <f t="shared" si="82"/>
        <v>640563</v>
      </c>
      <c r="J1015" s="163">
        <f t="shared" si="78"/>
        <v>0</v>
      </c>
      <c r="K1015" s="155">
        <f t="shared" si="79"/>
        <v>0</v>
      </c>
      <c r="L1015" s="155">
        <f>IF(J1015=1,SUM($J$6:J1015),0)</f>
        <v>0</v>
      </c>
      <c r="M1015" s="155">
        <f>IF(K1015=1,SUM($K$6:K1015),0)</f>
        <v>0</v>
      </c>
      <c r="N1015" s="165">
        <f t="shared" si="80"/>
        <v>0</v>
      </c>
      <c r="O1015" s="155">
        <f t="shared" si="81"/>
        <v>0</v>
      </c>
      <c r="P1015" s="155">
        <f>IF(O1015=1,SUM($O$6:O1015),0)</f>
        <v>0</v>
      </c>
    </row>
    <row r="1016" spans="1:16" ht="15" customHeight="1">
      <c r="A1016" s="15"/>
      <c r="B1016" s="194">
        <v>10</v>
      </c>
      <c r="C1016" s="109" t="s">
        <v>355</v>
      </c>
      <c r="D1016" s="276" t="s">
        <v>47</v>
      </c>
      <c r="E1016" s="277" t="s">
        <v>100</v>
      </c>
      <c r="F1016" s="278">
        <v>640563</v>
      </c>
      <c r="G1016" s="278">
        <v>640563</v>
      </c>
      <c r="H1016" s="171"/>
      <c r="I1016" s="88">
        <f t="shared" si="82"/>
        <v>640563</v>
      </c>
      <c r="J1016" s="163">
        <f t="shared" si="78"/>
        <v>0</v>
      </c>
      <c r="K1016" s="155">
        <f t="shared" si="79"/>
        <v>0</v>
      </c>
      <c r="L1016" s="155">
        <f>IF(J1016=1,SUM($J$6:J1016),0)</f>
        <v>0</v>
      </c>
      <c r="M1016" s="155">
        <f>IF(K1016=1,SUM($K$6:K1016),0)</f>
        <v>0</v>
      </c>
      <c r="N1016" s="165">
        <f t="shared" si="80"/>
        <v>0</v>
      </c>
      <c r="O1016" s="155">
        <f t="shared" si="81"/>
        <v>0</v>
      </c>
      <c r="P1016" s="155">
        <f>IF(O1016=1,SUM($O$6:O1016),0)</f>
        <v>0</v>
      </c>
    </row>
    <row r="1017" spans="1:16" ht="15" customHeight="1">
      <c r="A1017" s="15"/>
      <c r="B1017" s="194">
        <v>11</v>
      </c>
      <c r="C1017" s="109" t="s">
        <v>356</v>
      </c>
      <c r="D1017" s="276" t="s">
        <v>47</v>
      </c>
      <c r="E1017" s="277" t="s">
        <v>100</v>
      </c>
      <c r="F1017" s="278">
        <v>777904.11254937388</v>
      </c>
      <c r="G1017" s="278">
        <v>777904.11254937388</v>
      </c>
      <c r="H1017" s="171"/>
      <c r="I1017" s="88">
        <f t="shared" si="82"/>
        <v>777904.11254937388</v>
      </c>
      <c r="J1017" s="163">
        <f t="shared" si="78"/>
        <v>0</v>
      </c>
      <c r="K1017" s="155">
        <f t="shared" si="79"/>
        <v>0</v>
      </c>
      <c r="L1017" s="155">
        <f>IF(J1017=1,SUM($J$6:J1017),0)</f>
        <v>0</v>
      </c>
      <c r="M1017" s="155">
        <f>IF(K1017=1,SUM($K$6:K1017),0)</f>
        <v>0</v>
      </c>
      <c r="N1017" s="165">
        <f t="shared" si="80"/>
        <v>0</v>
      </c>
      <c r="O1017" s="155">
        <f t="shared" si="81"/>
        <v>0</v>
      </c>
      <c r="P1017" s="155">
        <f>IF(O1017=1,SUM($O$6:O1017),0)</f>
        <v>0</v>
      </c>
    </row>
    <row r="1018" spans="1:16" ht="15" customHeight="1">
      <c r="A1018" s="15"/>
      <c r="B1018" s="194">
        <v>12</v>
      </c>
      <c r="C1018" s="109" t="s">
        <v>357</v>
      </c>
      <c r="D1018" s="276" t="s">
        <v>47</v>
      </c>
      <c r="E1018" s="277" t="s">
        <v>100</v>
      </c>
      <c r="F1018" s="278">
        <v>777904.11254937388</v>
      </c>
      <c r="G1018" s="278">
        <v>777904.11254937388</v>
      </c>
      <c r="H1018" s="171"/>
      <c r="I1018" s="88">
        <f t="shared" si="82"/>
        <v>777904.11254937388</v>
      </c>
      <c r="J1018" s="163">
        <f t="shared" si="78"/>
        <v>0</v>
      </c>
      <c r="K1018" s="155">
        <f t="shared" si="79"/>
        <v>0</v>
      </c>
      <c r="L1018" s="155">
        <f>IF(J1018=1,SUM($J$6:J1018),0)</f>
        <v>0</v>
      </c>
      <c r="M1018" s="155">
        <f>IF(K1018=1,SUM($K$6:K1018),0)</f>
        <v>0</v>
      </c>
      <c r="N1018" s="165">
        <f t="shared" si="80"/>
        <v>0</v>
      </c>
      <c r="O1018" s="155">
        <f t="shared" si="81"/>
        <v>0</v>
      </c>
      <c r="P1018" s="155">
        <f>IF(O1018=1,SUM($O$6:O1018),0)</f>
        <v>0</v>
      </c>
    </row>
    <row r="1019" spans="1:16" ht="15" customHeight="1">
      <c r="A1019" s="15"/>
      <c r="B1019" s="194">
        <v>13</v>
      </c>
      <c r="C1019" s="109" t="s">
        <v>358</v>
      </c>
      <c r="D1019" s="276" t="s">
        <v>47</v>
      </c>
      <c r="E1019" s="277" t="s">
        <v>100</v>
      </c>
      <c r="F1019" s="278">
        <v>776275</v>
      </c>
      <c r="G1019" s="278">
        <v>776275</v>
      </c>
      <c r="H1019" s="171"/>
      <c r="I1019" s="88">
        <f t="shared" si="82"/>
        <v>776275</v>
      </c>
      <c r="J1019" s="163">
        <f t="shared" si="78"/>
        <v>0</v>
      </c>
      <c r="K1019" s="155">
        <f t="shared" si="79"/>
        <v>0</v>
      </c>
      <c r="L1019" s="155">
        <f>IF(J1019=1,SUM($J$6:J1019),0)</f>
        <v>0</v>
      </c>
      <c r="M1019" s="155">
        <f>IF(K1019=1,SUM($K$6:K1019),0)</f>
        <v>0</v>
      </c>
      <c r="N1019" s="165">
        <f t="shared" si="80"/>
        <v>0</v>
      </c>
      <c r="O1019" s="155">
        <f t="shared" si="81"/>
        <v>0</v>
      </c>
      <c r="P1019" s="155">
        <f>IF(O1019=1,SUM($O$6:O1019),0)</f>
        <v>0</v>
      </c>
    </row>
    <row r="1020" spans="1:16" ht="15" customHeight="1">
      <c r="A1020" s="15"/>
      <c r="B1020" s="194">
        <v>14</v>
      </c>
      <c r="C1020" s="109" t="s">
        <v>359</v>
      </c>
      <c r="D1020" s="276" t="s">
        <v>47</v>
      </c>
      <c r="E1020" s="277" t="s">
        <v>100</v>
      </c>
      <c r="F1020" s="278">
        <v>776275</v>
      </c>
      <c r="G1020" s="278">
        <v>776275</v>
      </c>
      <c r="H1020" s="171"/>
      <c r="I1020" s="88">
        <f t="shared" si="82"/>
        <v>776275</v>
      </c>
      <c r="J1020" s="163">
        <f t="shared" si="78"/>
        <v>0</v>
      </c>
      <c r="K1020" s="155">
        <f t="shared" si="79"/>
        <v>0</v>
      </c>
      <c r="L1020" s="155">
        <f>IF(J1020=1,SUM($J$6:J1020),0)</f>
        <v>0</v>
      </c>
      <c r="M1020" s="155">
        <f>IF(K1020=1,SUM($K$6:K1020),0)</f>
        <v>0</v>
      </c>
      <c r="N1020" s="165">
        <f t="shared" si="80"/>
        <v>0</v>
      </c>
      <c r="O1020" s="155">
        <f t="shared" si="81"/>
        <v>0</v>
      </c>
      <c r="P1020" s="155">
        <f>IF(O1020=1,SUM($O$6:O1020),0)</f>
        <v>0</v>
      </c>
    </row>
    <row r="1021" spans="1:16" ht="15" customHeight="1">
      <c r="A1021" s="15"/>
      <c r="B1021" s="194">
        <v>15</v>
      </c>
      <c r="C1021" s="109" t="s">
        <v>360</v>
      </c>
      <c r="D1021" s="276" t="s">
        <v>47</v>
      </c>
      <c r="E1021" s="277" t="s">
        <v>100</v>
      </c>
      <c r="F1021" s="278">
        <v>852274</v>
      </c>
      <c r="G1021" s="278">
        <v>852274</v>
      </c>
      <c r="H1021" s="171"/>
      <c r="I1021" s="88">
        <f t="shared" si="82"/>
        <v>852274</v>
      </c>
      <c r="J1021" s="163">
        <f t="shared" si="78"/>
        <v>0</v>
      </c>
      <c r="K1021" s="155">
        <f t="shared" si="79"/>
        <v>0</v>
      </c>
      <c r="L1021" s="155">
        <f>IF(J1021=1,SUM($J$6:J1021),0)</f>
        <v>0</v>
      </c>
      <c r="M1021" s="155">
        <f>IF(K1021=1,SUM($K$6:K1021),0)</f>
        <v>0</v>
      </c>
      <c r="N1021" s="165">
        <f t="shared" si="80"/>
        <v>0</v>
      </c>
      <c r="O1021" s="155">
        <f t="shared" si="81"/>
        <v>0</v>
      </c>
      <c r="P1021" s="155">
        <f>IF(O1021=1,SUM($O$6:O1021),0)</f>
        <v>0</v>
      </c>
    </row>
    <row r="1022" spans="1:16" ht="15" customHeight="1">
      <c r="A1022" s="15"/>
      <c r="B1022" s="194">
        <v>16</v>
      </c>
      <c r="C1022" s="109" t="s">
        <v>361</v>
      </c>
      <c r="D1022" s="276" t="s">
        <v>47</v>
      </c>
      <c r="E1022" s="277" t="s">
        <v>100</v>
      </c>
      <c r="F1022" s="278">
        <v>852274</v>
      </c>
      <c r="G1022" s="278">
        <v>852274</v>
      </c>
      <c r="H1022" s="171"/>
      <c r="I1022" s="88">
        <f t="shared" si="82"/>
        <v>852274</v>
      </c>
      <c r="J1022" s="163">
        <f t="shared" si="78"/>
        <v>0</v>
      </c>
      <c r="K1022" s="155">
        <f t="shared" si="79"/>
        <v>0</v>
      </c>
      <c r="L1022" s="155">
        <f>IF(J1022=1,SUM($J$6:J1022),0)</f>
        <v>0</v>
      </c>
      <c r="M1022" s="155">
        <f>IF(K1022=1,SUM($K$6:K1022),0)</f>
        <v>0</v>
      </c>
      <c r="N1022" s="165">
        <f t="shared" si="80"/>
        <v>0</v>
      </c>
      <c r="O1022" s="155">
        <f t="shared" si="81"/>
        <v>0</v>
      </c>
      <c r="P1022" s="155">
        <f>IF(O1022=1,SUM($O$6:O1022),0)</f>
        <v>0</v>
      </c>
    </row>
    <row r="1023" spans="1:16" ht="15" customHeight="1">
      <c r="A1023" s="15"/>
      <c r="B1023" s="194">
        <v>17</v>
      </c>
      <c r="C1023" s="109" t="s">
        <v>362</v>
      </c>
      <c r="D1023" s="276" t="s">
        <v>47</v>
      </c>
      <c r="E1023" s="277" t="s">
        <v>100</v>
      </c>
      <c r="F1023" s="278">
        <v>1280085.3169734846</v>
      </c>
      <c r="G1023" s="278">
        <v>1280085.3169734846</v>
      </c>
      <c r="H1023" s="171"/>
      <c r="I1023" s="88">
        <f t="shared" si="82"/>
        <v>1280085.3169734846</v>
      </c>
      <c r="J1023" s="163">
        <f t="shared" si="78"/>
        <v>0</v>
      </c>
      <c r="K1023" s="155">
        <f t="shared" si="79"/>
        <v>0</v>
      </c>
      <c r="L1023" s="155">
        <f>IF(J1023=1,SUM($J$6:J1023),0)</f>
        <v>0</v>
      </c>
      <c r="M1023" s="155">
        <f>IF(K1023=1,SUM($K$6:K1023),0)</f>
        <v>0</v>
      </c>
      <c r="N1023" s="165">
        <f t="shared" si="80"/>
        <v>0</v>
      </c>
      <c r="O1023" s="155">
        <f t="shared" si="81"/>
        <v>0</v>
      </c>
      <c r="P1023" s="155">
        <f>IF(O1023=1,SUM($O$6:O1023),0)</f>
        <v>0</v>
      </c>
    </row>
    <row r="1024" spans="1:16" ht="15" customHeight="1">
      <c r="A1024" s="15"/>
      <c r="B1024" s="194">
        <v>18</v>
      </c>
      <c r="C1024" s="109" t="s">
        <v>363</v>
      </c>
      <c r="D1024" s="276" t="s">
        <v>47</v>
      </c>
      <c r="E1024" s="277" t="s">
        <v>100</v>
      </c>
      <c r="F1024" s="278">
        <v>1280085.3169734846</v>
      </c>
      <c r="G1024" s="278">
        <v>1280085.3169734846</v>
      </c>
      <c r="H1024" s="171"/>
      <c r="I1024" s="88">
        <f t="shared" si="82"/>
        <v>1280085.3169734846</v>
      </c>
      <c r="J1024" s="163">
        <f t="shared" si="78"/>
        <v>0</v>
      </c>
      <c r="K1024" s="155">
        <f t="shared" si="79"/>
        <v>0</v>
      </c>
      <c r="L1024" s="155">
        <f>IF(J1024=1,SUM($J$6:J1024),0)</f>
        <v>0</v>
      </c>
      <c r="M1024" s="155">
        <f>IF(K1024=1,SUM($K$6:K1024),0)</f>
        <v>0</v>
      </c>
      <c r="N1024" s="165">
        <f t="shared" si="80"/>
        <v>0</v>
      </c>
      <c r="O1024" s="155">
        <f t="shared" si="81"/>
        <v>0</v>
      </c>
      <c r="P1024" s="155">
        <f>IF(O1024=1,SUM($O$6:O1024),0)</f>
        <v>0</v>
      </c>
    </row>
    <row r="1025" spans="1:16" ht="15" customHeight="1">
      <c r="A1025" s="15"/>
      <c r="B1025" s="194">
        <v>19</v>
      </c>
      <c r="C1025" s="109" t="s">
        <v>364</v>
      </c>
      <c r="D1025" s="276" t="s">
        <v>47</v>
      </c>
      <c r="E1025" s="277" t="s">
        <v>100</v>
      </c>
      <c r="F1025" s="278">
        <v>901131</v>
      </c>
      <c r="G1025" s="278">
        <v>901131</v>
      </c>
      <c r="H1025" s="171"/>
      <c r="I1025" s="88">
        <f t="shared" si="82"/>
        <v>901131</v>
      </c>
      <c r="J1025" s="163">
        <f t="shared" si="78"/>
        <v>0</v>
      </c>
      <c r="K1025" s="155">
        <f t="shared" si="79"/>
        <v>0</v>
      </c>
      <c r="L1025" s="155">
        <f>IF(J1025=1,SUM($J$6:J1025),0)</f>
        <v>0</v>
      </c>
      <c r="M1025" s="155">
        <f>IF(K1025=1,SUM($K$6:K1025),0)</f>
        <v>0</v>
      </c>
      <c r="N1025" s="165">
        <f t="shared" si="80"/>
        <v>0</v>
      </c>
      <c r="O1025" s="155">
        <f t="shared" si="81"/>
        <v>0</v>
      </c>
      <c r="P1025" s="155">
        <f>IF(O1025=1,SUM($O$6:O1025),0)</f>
        <v>0</v>
      </c>
    </row>
    <row r="1026" spans="1:16" ht="15" customHeight="1">
      <c r="A1026" s="15"/>
      <c r="B1026" s="194">
        <v>20</v>
      </c>
      <c r="C1026" s="109" t="s">
        <v>365</v>
      </c>
      <c r="D1026" s="276" t="s">
        <v>47</v>
      </c>
      <c r="E1026" s="277" t="s">
        <v>100</v>
      </c>
      <c r="F1026" s="278">
        <v>901131</v>
      </c>
      <c r="G1026" s="278">
        <v>901131</v>
      </c>
      <c r="H1026" s="171"/>
      <c r="I1026" s="88">
        <f t="shared" si="82"/>
        <v>901131</v>
      </c>
      <c r="J1026" s="163">
        <f t="shared" si="78"/>
        <v>0</v>
      </c>
      <c r="K1026" s="155">
        <f t="shared" si="79"/>
        <v>0</v>
      </c>
      <c r="L1026" s="155">
        <f>IF(J1026=1,SUM($J$6:J1026),0)</f>
        <v>0</v>
      </c>
      <c r="M1026" s="155">
        <f>IF(K1026=1,SUM($K$6:K1026),0)</f>
        <v>0</v>
      </c>
      <c r="N1026" s="165">
        <f t="shared" si="80"/>
        <v>0</v>
      </c>
      <c r="O1026" s="155">
        <f t="shared" si="81"/>
        <v>0</v>
      </c>
      <c r="P1026" s="155">
        <f>IF(O1026=1,SUM($O$6:O1026),0)</f>
        <v>0</v>
      </c>
    </row>
    <row r="1027" spans="1:16" ht="15" customHeight="1">
      <c r="A1027" s="15"/>
      <c r="B1027" s="194">
        <v>21</v>
      </c>
      <c r="C1027" s="109" t="s">
        <v>366</v>
      </c>
      <c r="D1027" s="276" t="s">
        <v>47</v>
      </c>
      <c r="E1027" s="277" t="s">
        <v>100</v>
      </c>
      <c r="F1027" s="278">
        <v>928273</v>
      </c>
      <c r="G1027" s="278">
        <v>928273</v>
      </c>
      <c r="H1027" s="171"/>
      <c r="I1027" s="88">
        <f t="shared" si="82"/>
        <v>928273</v>
      </c>
      <c r="J1027" s="163">
        <f t="shared" si="78"/>
        <v>0</v>
      </c>
      <c r="K1027" s="155">
        <f t="shared" si="79"/>
        <v>0</v>
      </c>
      <c r="L1027" s="155">
        <f>IF(J1027=1,SUM($J$6:J1027),0)</f>
        <v>0</v>
      </c>
      <c r="M1027" s="155">
        <f>IF(K1027=1,SUM($K$6:K1027),0)</f>
        <v>0</v>
      </c>
      <c r="N1027" s="165">
        <f t="shared" si="80"/>
        <v>0</v>
      </c>
      <c r="O1027" s="155">
        <f t="shared" si="81"/>
        <v>0</v>
      </c>
      <c r="P1027" s="155">
        <f>IF(O1027=1,SUM($O$6:O1027),0)</f>
        <v>0</v>
      </c>
    </row>
    <row r="1028" spans="1:16" ht="15" customHeight="1">
      <c r="A1028" s="15"/>
      <c r="B1028" s="194">
        <v>22</v>
      </c>
      <c r="C1028" s="109" t="s">
        <v>367</v>
      </c>
      <c r="D1028" s="276" t="s">
        <v>47</v>
      </c>
      <c r="E1028" s="277" t="s">
        <v>100</v>
      </c>
      <c r="F1028" s="278">
        <v>928273</v>
      </c>
      <c r="G1028" s="278">
        <v>928273</v>
      </c>
      <c r="H1028" s="171"/>
      <c r="I1028" s="88">
        <f t="shared" si="82"/>
        <v>928273</v>
      </c>
      <c r="J1028" s="163">
        <f t="shared" si="78"/>
        <v>0</v>
      </c>
      <c r="K1028" s="155">
        <f t="shared" si="79"/>
        <v>0</v>
      </c>
      <c r="L1028" s="155">
        <f>IF(J1028=1,SUM($J$6:J1028),0)</f>
        <v>0</v>
      </c>
      <c r="M1028" s="155">
        <f>IF(K1028=1,SUM($K$6:K1028),0)</f>
        <v>0</v>
      </c>
      <c r="N1028" s="165">
        <f t="shared" si="80"/>
        <v>0</v>
      </c>
      <c r="O1028" s="155">
        <f t="shared" si="81"/>
        <v>0</v>
      </c>
      <c r="P1028" s="155">
        <f>IF(O1028=1,SUM($O$6:O1028),0)</f>
        <v>0</v>
      </c>
    </row>
    <row r="1029" spans="1:16" ht="15" customHeight="1">
      <c r="A1029" s="15"/>
      <c r="B1029" s="194">
        <v>23</v>
      </c>
      <c r="C1029" s="109" t="s">
        <v>368</v>
      </c>
      <c r="D1029" s="276" t="s">
        <v>47</v>
      </c>
      <c r="E1029" s="277" t="s">
        <v>100</v>
      </c>
      <c r="F1029" s="278">
        <v>1063986</v>
      </c>
      <c r="G1029" s="278">
        <v>1063986</v>
      </c>
      <c r="H1029" s="171"/>
      <c r="I1029" s="88">
        <f t="shared" si="82"/>
        <v>1063986</v>
      </c>
      <c r="J1029" s="163">
        <f t="shared" si="78"/>
        <v>0</v>
      </c>
      <c r="K1029" s="155">
        <f t="shared" si="79"/>
        <v>0</v>
      </c>
      <c r="L1029" s="155">
        <f>IF(J1029=1,SUM($J$6:J1029),0)</f>
        <v>0</v>
      </c>
      <c r="M1029" s="155">
        <f>IF(K1029=1,SUM($K$6:K1029),0)</f>
        <v>0</v>
      </c>
      <c r="N1029" s="165">
        <f t="shared" si="80"/>
        <v>0</v>
      </c>
      <c r="O1029" s="155">
        <f t="shared" si="81"/>
        <v>0</v>
      </c>
      <c r="P1029" s="155">
        <f>IF(O1029=1,SUM($O$6:O1029),0)</f>
        <v>0</v>
      </c>
    </row>
    <row r="1030" spans="1:16" ht="15" customHeight="1">
      <c r="A1030" s="15"/>
      <c r="B1030" s="194">
        <v>24</v>
      </c>
      <c r="C1030" s="109" t="s">
        <v>369</v>
      </c>
      <c r="D1030" s="276" t="s">
        <v>47</v>
      </c>
      <c r="E1030" s="277" t="s">
        <v>100</v>
      </c>
      <c r="F1030" s="278">
        <v>1063986</v>
      </c>
      <c r="G1030" s="278">
        <v>1063986</v>
      </c>
      <c r="H1030" s="171"/>
      <c r="I1030" s="88">
        <f t="shared" si="82"/>
        <v>1063986</v>
      </c>
      <c r="J1030" s="163">
        <f t="shared" si="78"/>
        <v>0</v>
      </c>
      <c r="K1030" s="155">
        <f t="shared" si="79"/>
        <v>0</v>
      </c>
      <c r="L1030" s="155">
        <f>IF(J1030=1,SUM($J$6:J1030),0)</f>
        <v>0</v>
      </c>
      <c r="M1030" s="155">
        <f>IF(K1030=1,SUM($K$6:K1030),0)</f>
        <v>0</v>
      </c>
      <c r="N1030" s="165">
        <f t="shared" si="80"/>
        <v>0</v>
      </c>
      <c r="O1030" s="155">
        <f t="shared" si="81"/>
        <v>0</v>
      </c>
      <c r="P1030" s="155">
        <f>IF(O1030=1,SUM($O$6:O1030),0)</f>
        <v>0</v>
      </c>
    </row>
    <row r="1031" spans="1:16" ht="15" customHeight="1">
      <c r="A1031" s="15"/>
      <c r="B1031" s="194">
        <v>25</v>
      </c>
      <c r="C1031" s="109" t="s">
        <v>370</v>
      </c>
      <c r="D1031" s="276" t="s">
        <v>47</v>
      </c>
      <c r="E1031" s="277" t="s">
        <v>100</v>
      </c>
      <c r="F1031" s="278">
        <v>1503365.2512190146</v>
      </c>
      <c r="G1031" s="278">
        <v>1503365.2512190146</v>
      </c>
      <c r="H1031" s="171"/>
      <c r="I1031" s="88">
        <f t="shared" si="82"/>
        <v>1503365.2512190146</v>
      </c>
      <c r="J1031" s="163">
        <f t="shared" si="78"/>
        <v>0</v>
      </c>
      <c r="K1031" s="155">
        <f t="shared" si="79"/>
        <v>0</v>
      </c>
      <c r="L1031" s="155">
        <f>IF(J1031=1,SUM($J$6:J1031),0)</f>
        <v>0</v>
      </c>
      <c r="M1031" s="155">
        <f>IF(K1031=1,SUM($K$6:K1031),0)</f>
        <v>0</v>
      </c>
      <c r="N1031" s="165">
        <f t="shared" si="80"/>
        <v>0</v>
      </c>
      <c r="O1031" s="155">
        <f t="shared" si="81"/>
        <v>0</v>
      </c>
      <c r="P1031" s="155">
        <f>IF(O1031=1,SUM($O$6:O1031),0)</f>
        <v>0</v>
      </c>
    </row>
    <row r="1032" spans="1:16" ht="15" customHeight="1">
      <c r="A1032" s="15"/>
      <c r="B1032" s="194">
        <v>26</v>
      </c>
      <c r="C1032" s="109" t="s">
        <v>371</v>
      </c>
      <c r="D1032" s="276" t="s">
        <v>47</v>
      </c>
      <c r="E1032" s="277" t="s">
        <v>100</v>
      </c>
      <c r="F1032" s="278">
        <v>1503365.2512190146</v>
      </c>
      <c r="G1032" s="278">
        <v>1503365.2512190146</v>
      </c>
      <c r="H1032" s="171"/>
      <c r="I1032" s="88">
        <f t="shared" si="82"/>
        <v>1503365.2512190146</v>
      </c>
      <c r="J1032" s="163">
        <f t="shared" si="78"/>
        <v>0</v>
      </c>
      <c r="K1032" s="155">
        <f t="shared" si="79"/>
        <v>0</v>
      </c>
      <c r="L1032" s="155">
        <f>IF(J1032=1,SUM($J$6:J1032),0)</f>
        <v>0</v>
      </c>
      <c r="M1032" s="155">
        <f>IF(K1032=1,SUM($K$6:K1032),0)</f>
        <v>0</v>
      </c>
      <c r="N1032" s="165">
        <f t="shared" si="80"/>
        <v>0</v>
      </c>
      <c r="O1032" s="155">
        <f t="shared" si="81"/>
        <v>0</v>
      </c>
      <c r="P1032" s="155">
        <f>IF(O1032=1,SUM($O$6:O1032),0)</f>
        <v>0</v>
      </c>
    </row>
    <row r="1033" spans="1:16" ht="15" customHeight="1">
      <c r="A1033" s="15"/>
      <c r="B1033" s="194"/>
      <c r="C1033" s="109"/>
      <c r="D1033" s="276" t="s">
        <v>48</v>
      </c>
      <c r="E1033" s="277"/>
      <c r="F1033" s="278"/>
      <c r="G1033" s="278"/>
      <c r="H1033" s="171"/>
      <c r="I1033" s="88">
        <f t="shared" si="82"/>
        <v>0</v>
      </c>
      <c r="J1033" s="163">
        <f t="shared" ref="J1033:J1096" si="83">IF(D1033="MDU-KD",1,0)</f>
        <v>0</v>
      </c>
      <c r="K1033" s="155">
        <f t="shared" ref="K1033:K1096" si="84">IF(D1033="HDW",1,0)</f>
        <v>0</v>
      </c>
      <c r="L1033" s="155">
        <f>IF(J1033=1,SUM($J$6:J1033),0)</f>
        <v>0</v>
      </c>
      <c r="M1033" s="155">
        <f>IF(K1033=1,SUM($K$6:K1033),0)</f>
        <v>0</v>
      </c>
      <c r="N1033" s="165">
        <f t="shared" ref="N1033:N1096" si="85">IF(L1033=0,M1033,L1033)</f>
        <v>0</v>
      </c>
      <c r="O1033" s="155">
        <f t="shared" ref="O1033:O1096" si="86">IF(E1033=0,0,IF(LEFT(C1033,11)="Tiang Beton",1,0))</f>
        <v>0</v>
      </c>
      <c r="P1033" s="155">
        <f>IF(O1033=1,SUM($O$6:O1033),0)</f>
        <v>0</v>
      </c>
    </row>
    <row r="1034" spans="1:16" ht="15" customHeight="1">
      <c r="A1034" s="15"/>
      <c r="B1034" s="194" t="s">
        <v>1031</v>
      </c>
      <c r="C1034" s="109" t="s">
        <v>789</v>
      </c>
      <c r="D1034" s="276" t="s">
        <v>48</v>
      </c>
      <c r="E1034" s="277"/>
      <c r="F1034" s="278"/>
      <c r="G1034" s="278"/>
      <c r="H1034" s="171"/>
      <c r="I1034" s="88">
        <f t="shared" si="82"/>
        <v>0</v>
      </c>
      <c r="J1034" s="163">
        <f t="shared" si="83"/>
        <v>0</v>
      </c>
      <c r="K1034" s="155">
        <f t="shared" si="84"/>
        <v>0</v>
      </c>
      <c r="L1034" s="155">
        <f>IF(J1034=1,SUM($J$6:J1034),0)</f>
        <v>0</v>
      </c>
      <c r="M1034" s="155">
        <f>IF(K1034=1,SUM($K$6:K1034),0)</f>
        <v>0</v>
      </c>
      <c r="N1034" s="165">
        <f t="shared" si="85"/>
        <v>0</v>
      </c>
      <c r="O1034" s="155">
        <f t="shared" si="86"/>
        <v>0</v>
      </c>
      <c r="P1034" s="155">
        <f>IF(O1034=1,SUM($O$6:O1034),0)</f>
        <v>0</v>
      </c>
    </row>
    <row r="1035" spans="1:16" ht="15" customHeight="1">
      <c r="A1035" s="15"/>
      <c r="B1035" s="194">
        <v>12</v>
      </c>
      <c r="C1035" s="109" t="s">
        <v>372</v>
      </c>
      <c r="D1035" s="276" t="s">
        <v>47</v>
      </c>
      <c r="E1035" s="277" t="s">
        <v>14</v>
      </c>
      <c r="F1035" s="278">
        <v>11600</v>
      </c>
      <c r="G1035" s="278">
        <v>13800</v>
      </c>
      <c r="H1035" s="171"/>
      <c r="I1035" s="88">
        <f t="shared" si="82"/>
        <v>13800</v>
      </c>
      <c r="J1035" s="163">
        <f t="shared" si="83"/>
        <v>0</v>
      </c>
      <c r="K1035" s="155">
        <f t="shared" si="84"/>
        <v>0</v>
      </c>
      <c r="L1035" s="155">
        <f>IF(J1035=1,SUM($J$6:J1035),0)</f>
        <v>0</v>
      </c>
      <c r="M1035" s="155">
        <f>IF(K1035=1,SUM($K$6:K1035),0)</f>
        <v>0</v>
      </c>
      <c r="N1035" s="165">
        <f t="shared" si="85"/>
        <v>0</v>
      </c>
      <c r="O1035" s="155">
        <f t="shared" si="86"/>
        <v>0</v>
      </c>
      <c r="P1035" s="155">
        <f>IF(O1035=1,SUM($O$6:O1035),0)</f>
        <v>0</v>
      </c>
    </row>
    <row r="1036" spans="1:16" ht="15" customHeight="1">
      <c r="A1036" s="15"/>
      <c r="B1036" s="194">
        <v>13</v>
      </c>
      <c r="C1036" s="109" t="s">
        <v>373</v>
      </c>
      <c r="D1036" s="276" t="s">
        <v>47</v>
      </c>
      <c r="E1036" s="277" t="s">
        <v>14</v>
      </c>
      <c r="F1036" s="278">
        <v>10700</v>
      </c>
      <c r="G1036" s="278">
        <v>12700</v>
      </c>
      <c r="H1036" s="171"/>
      <c r="I1036" s="88">
        <f t="shared" si="82"/>
        <v>12700</v>
      </c>
      <c r="J1036" s="163">
        <f t="shared" si="83"/>
        <v>0</v>
      </c>
      <c r="K1036" s="155">
        <f t="shared" si="84"/>
        <v>0</v>
      </c>
      <c r="L1036" s="155">
        <f>IF(J1036=1,SUM($J$6:J1036),0)</f>
        <v>0</v>
      </c>
      <c r="M1036" s="155">
        <f>IF(K1036=1,SUM($K$6:K1036),0)</f>
        <v>0</v>
      </c>
      <c r="N1036" s="165">
        <f t="shared" si="85"/>
        <v>0</v>
      </c>
      <c r="O1036" s="155">
        <f t="shared" si="86"/>
        <v>0</v>
      </c>
      <c r="P1036" s="155">
        <f>IF(O1036=1,SUM($O$6:O1036),0)</f>
        <v>0</v>
      </c>
    </row>
    <row r="1037" spans="1:16" ht="15" customHeight="1">
      <c r="A1037" s="15"/>
      <c r="B1037" s="194">
        <v>14</v>
      </c>
      <c r="C1037" s="109" t="s">
        <v>374</v>
      </c>
      <c r="D1037" s="276" t="s">
        <v>47</v>
      </c>
      <c r="E1037" s="277" t="s">
        <v>297</v>
      </c>
      <c r="F1037" s="278">
        <v>1318750</v>
      </c>
      <c r="G1037" s="278">
        <f>31400*50</f>
        <v>1570000</v>
      </c>
      <c r="H1037" s="171"/>
      <c r="I1037" s="88">
        <f t="shared" si="82"/>
        <v>1570000</v>
      </c>
      <c r="J1037" s="163">
        <f t="shared" si="83"/>
        <v>0</v>
      </c>
      <c r="K1037" s="155">
        <f t="shared" si="84"/>
        <v>0</v>
      </c>
      <c r="L1037" s="155">
        <f>IF(J1037=1,SUM($J$6:J1037),0)</f>
        <v>0</v>
      </c>
      <c r="M1037" s="155">
        <f>IF(K1037=1,SUM($K$6:K1037),0)</f>
        <v>0</v>
      </c>
      <c r="N1037" s="165">
        <f t="shared" si="85"/>
        <v>0</v>
      </c>
      <c r="O1037" s="155">
        <f t="shared" si="86"/>
        <v>0</v>
      </c>
      <c r="P1037" s="155">
        <f>IF(O1037=1,SUM($O$6:O1037),0)</f>
        <v>0</v>
      </c>
    </row>
    <row r="1038" spans="1:16" ht="15" customHeight="1">
      <c r="A1038" s="15"/>
      <c r="B1038" s="194">
        <v>15</v>
      </c>
      <c r="C1038" s="109" t="s">
        <v>790</v>
      </c>
      <c r="D1038" s="276" t="s">
        <v>47</v>
      </c>
      <c r="E1038" s="277" t="s">
        <v>297</v>
      </c>
      <c r="F1038" s="278">
        <v>1055000</v>
      </c>
      <c r="G1038" s="278">
        <f>25100*50</f>
        <v>1255000</v>
      </c>
      <c r="H1038" s="171"/>
      <c r="I1038" s="88">
        <f t="shared" si="82"/>
        <v>1255000</v>
      </c>
      <c r="J1038" s="163">
        <f t="shared" si="83"/>
        <v>0</v>
      </c>
      <c r="K1038" s="155">
        <f t="shared" si="84"/>
        <v>0</v>
      </c>
      <c r="L1038" s="155">
        <f>IF(J1038=1,SUM($J$6:J1038),0)</f>
        <v>0</v>
      </c>
      <c r="M1038" s="155">
        <f>IF(K1038=1,SUM($K$6:K1038),0)</f>
        <v>0</v>
      </c>
      <c r="N1038" s="165">
        <f t="shared" si="85"/>
        <v>0</v>
      </c>
      <c r="O1038" s="155">
        <f t="shared" si="86"/>
        <v>0</v>
      </c>
      <c r="P1038" s="155">
        <f>IF(O1038=1,SUM($O$6:O1038),0)</f>
        <v>0</v>
      </c>
    </row>
    <row r="1039" spans="1:16" ht="15" customHeight="1">
      <c r="A1039" s="15"/>
      <c r="B1039" s="194">
        <v>16</v>
      </c>
      <c r="C1039" s="109" t="s">
        <v>791</v>
      </c>
      <c r="D1039" s="276" t="s">
        <v>47</v>
      </c>
      <c r="E1039" s="277" t="s">
        <v>473</v>
      </c>
      <c r="F1039" s="278">
        <v>700</v>
      </c>
      <c r="G1039" s="278">
        <v>700</v>
      </c>
      <c r="H1039" s="171"/>
      <c r="I1039" s="88">
        <f t="shared" si="82"/>
        <v>700</v>
      </c>
      <c r="J1039" s="163">
        <f t="shared" si="83"/>
        <v>0</v>
      </c>
      <c r="K1039" s="155">
        <f t="shared" si="84"/>
        <v>0</v>
      </c>
      <c r="L1039" s="155">
        <f>IF(J1039=1,SUM($J$6:J1039),0)</f>
        <v>0</v>
      </c>
      <c r="M1039" s="155">
        <f>IF(K1039=1,SUM($K$6:K1039),0)</f>
        <v>0</v>
      </c>
      <c r="N1039" s="165">
        <f t="shared" si="85"/>
        <v>0</v>
      </c>
      <c r="O1039" s="155">
        <f t="shared" si="86"/>
        <v>0</v>
      </c>
      <c r="P1039" s="155">
        <f>IF(O1039=1,SUM($O$6:O1039),0)</f>
        <v>0</v>
      </c>
    </row>
    <row r="1040" spans="1:16" ht="15" customHeight="1">
      <c r="A1040" s="15"/>
      <c r="B1040" s="194">
        <v>17</v>
      </c>
      <c r="C1040" s="109" t="s">
        <v>792</v>
      </c>
      <c r="D1040" s="276" t="s">
        <v>47</v>
      </c>
      <c r="E1040" s="277" t="s">
        <v>473</v>
      </c>
      <c r="F1040" s="278">
        <v>1400</v>
      </c>
      <c r="G1040" s="278">
        <v>1700</v>
      </c>
      <c r="H1040" s="171"/>
      <c r="I1040" s="88">
        <f t="shared" si="82"/>
        <v>1700</v>
      </c>
      <c r="J1040" s="163">
        <f t="shared" si="83"/>
        <v>0</v>
      </c>
      <c r="K1040" s="155">
        <f t="shared" si="84"/>
        <v>0</v>
      </c>
      <c r="L1040" s="155">
        <f>IF(J1040=1,SUM($J$6:J1040),0)</f>
        <v>0</v>
      </c>
      <c r="M1040" s="155">
        <f>IF(K1040=1,SUM($K$6:K1040),0)</f>
        <v>0</v>
      </c>
      <c r="N1040" s="165">
        <f t="shared" si="85"/>
        <v>0</v>
      </c>
      <c r="O1040" s="155">
        <f t="shared" si="86"/>
        <v>0</v>
      </c>
      <c r="P1040" s="155">
        <f>IF(O1040=1,SUM($O$6:O1040),0)</f>
        <v>0</v>
      </c>
    </row>
    <row r="1041" spans="1:16" ht="15" customHeight="1">
      <c r="A1041" s="15"/>
      <c r="B1041" s="194">
        <v>18</v>
      </c>
      <c r="C1041" s="109" t="s">
        <v>793</v>
      </c>
      <c r="D1041" s="276" t="s">
        <v>47</v>
      </c>
      <c r="E1041" s="277" t="s">
        <v>473</v>
      </c>
      <c r="F1041" s="278">
        <v>28300</v>
      </c>
      <c r="G1041" s="278">
        <v>33700</v>
      </c>
      <c r="H1041" s="171"/>
      <c r="I1041" s="88">
        <f t="shared" si="82"/>
        <v>33700</v>
      </c>
      <c r="J1041" s="163">
        <f t="shared" si="83"/>
        <v>0</v>
      </c>
      <c r="K1041" s="155">
        <f t="shared" si="84"/>
        <v>0</v>
      </c>
      <c r="L1041" s="155">
        <f>IF(J1041=1,SUM($J$6:J1041),0)</f>
        <v>0</v>
      </c>
      <c r="M1041" s="155">
        <f>IF(K1041=1,SUM($K$6:K1041),0)</f>
        <v>0</v>
      </c>
      <c r="N1041" s="165">
        <f t="shared" si="85"/>
        <v>0</v>
      </c>
      <c r="O1041" s="155">
        <f t="shared" si="86"/>
        <v>0</v>
      </c>
      <c r="P1041" s="155">
        <f>IF(O1041=1,SUM($O$6:O1041),0)</f>
        <v>0</v>
      </c>
    </row>
    <row r="1042" spans="1:16" ht="15" customHeight="1">
      <c r="A1042" s="15"/>
      <c r="B1042" s="194">
        <v>19</v>
      </c>
      <c r="C1042" s="109" t="s">
        <v>794</v>
      </c>
      <c r="D1042" s="276" t="s">
        <v>47</v>
      </c>
      <c r="E1042" s="277" t="s">
        <v>473</v>
      </c>
      <c r="F1042" s="278">
        <v>16900</v>
      </c>
      <c r="G1042" s="278">
        <v>20100</v>
      </c>
      <c r="H1042" s="171"/>
      <c r="I1042" s="88">
        <f t="shared" si="82"/>
        <v>20100</v>
      </c>
      <c r="J1042" s="163">
        <f t="shared" si="83"/>
        <v>0</v>
      </c>
      <c r="K1042" s="155">
        <f t="shared" si="84"/>
        <v>0</v>
      </c>
      <c r="L1042" s="155">
        <f>IF(J1042=1,SUM($J$6:J1042),0)</f>
        <v>0</v>
      </c>
      <c r="M1042" s="155">
        <f>IF(K1042=1,SUM($K$6:K1042),0)</f>
        <v>0</v>
      </c>
      <c r="N1042" s="165">
        <f t="shared" si="85"/>
        <v>0</v>
      </c>
      <c r="O1042" s="155">
        <f t="shared" si="86"/>
        <v>0</v>
      </c>
      <c r="P1042" s="155">
        <f>IF(O1042=1,SUM($O$6:O1042),0)</f>
        <v>0</v>
      </c>
    </row>
    <row r="1043" spans="1:16" ht="15" customHeight="1">
      <c r="A1043" s="15"/>
      <c r="B1043" s="194">
        <v>20</v>
      </c>
      <c r="C1043" s="109" t="s">
        <v>1094</v>
      </c>
      <c r="D1043" s="276" t="s">
        <v>47</v>
      </c>
      <c r="E1043" s="277" t="s">
        <v>473</v>
      </c>
      <c r="F1043" s="278">
        <v>4566.666666666667</v>
      </c>
      <c r="G1043" s="278">
        <v>4566.666666666667</v>
      </c>
      <c r="H1043" s="171"/>
      <c r="I1043" s="88">
        <f t="shared" si="82"/>
        <v>4566.666666666667</v>
      </c>
      <c r="J1043" s="163">
        <f t="shared" si="83"/>
        <v>0</v>
      </c>
      <c r="K1043" s="155">
        <f t="shared" si="84"/>
        <v>0</v>
      </c>
      <c r="L1043" s="155">
        <f>IF(J1043=1,SUM($J$6:J1043),0)</f>
        <v>0</v>
      </c>
      <c r="M1043" s="155">
        <f>IF(K1043=1,SUM($K$6:K1043),0)</f>
        <v>0</v>
      </c>
      <c r="N1043" s="165">
        <f t="shared" si="85"/>
        <v>0</v>
      </c>
      <c r="O1043" s="155">
        <f t="shared" si="86"/>
        <v>0</v>
      </c>
      <c r="P1043" s="155">
        <f>IF(O1043=1,SUM($O$6:O1043),0)</f>
        <v>0</v>
      </c>
    </row>
    <row r="1044" spans="1:16" ht="15" customHeight="1">
      <c r="A1044" s="15"/>
      <c r="B1044" s="194">
        <v>21</v>
      </c>
      <c r="C1044" s="109" t="s">
        <v>1521</v>
      </c>
      <c r="D1044" s="276" t="s">
        <v>47</v>
      </c>
      <c r="E1044" s="277" t="s">
        <v>473</v>
      </c>
      <c r="F1044" s="282">
        <v>1100</v>
      </c>
      <c r="G1044" s="282">
        <v>1300</v>
      </c>
      <c r="H1044" s="171"/>
      <c r="I1044" s="88">
        <f t="shared" si="82"/>
        <v>1300</v>
      </c>
      <c r="J1044" s="163">
        <f t="shared" si="83"/>
        <v>0</v>
      </c>
      <c r="K1044" s="155">
        <f t="shared" si="84"/>
        <v>0</v>
      </c>
      <c r="L1044" s="155">
        <f>IF(J1044=1,SUM($J$6:J1044),0)</f>
        <v>0</v>
      </c>
      <c r="M1044" s="155">
        <f>IF(K1044=1,SUM($K$6:K1044),0)</f>
        <v>0</v>
      </c>
      <c r="N1044" s="165">
        <f t="shared" si="85"/>
        <v>0</v>
      </c>
      <c r="O1044" s="155">
        <f t="shared" si="86"/>
        <v>0</v>
      </c>
      <c r="P1044" s="155">
        <f>IF(O1044=1,SUM($O$6:O1044),0)</f>
        <v>0</v>
      </c>
    </row>
    <row r="1045" spans="1:16" ht="15" customHeight="1">
      <c r="A1045" s="15"/>
      <c r="B1045" s="194">
        <v>22</v>
      </c>
      <c r="C1045" s="109" t="s">
        <v>1522</v>
      </c>
      <c r="D1045" s="276" t="s">
        <v>47</v>
      </c>
      <c r="E1045" s="277" t="s">
        <v>473</v>
      </c>
      <c r="F1045" s="282">
        <v>2200</v>
      </c>
      <c r="G1045" s="282">
        <v>2600</v>
      </c>
      <c r="H1045" s="171"/>
      <c r="I1045" s="88">
        <f t="shared" si="82"/>
        <v>2600</v>
      </c>
      <c r="J1045" s="163">
        <f t="shared" si="83"/>
        <v>0</v>
      </c>
      <c r="K1045" s="155">
        <f t="shared" si="84"/>
        <v>0</v>
      </c>
      <c r="L1045" s="155">
        <f>IF(J1045=1,SUM($J$6:J1045),0)</f>
        <v>0</v>
      </c>
      <c r="M1045" s="155">
        <f>IF(K1045=1,SUM($K$6:K1045),0)</f>
        <v>0</v>
      </c>
      <c r="N1045" s="165">
        <f t="shared" si="85"/>
        <v>0</v>
      </c>
      <c r="O1045" s="155">
        <f t="shared" si="86"/>
        <v>0</v>
      </c>
      <c r="P1045" s="155">
        <f>IF(O1045=1,SUM($O$6:O1045),0)</f>
        <v>0</v>
      </c>
    </row>
    <row r="1046" spans="1:16" ht="15" customHeight="1">
      <c r="A1046" s="15"/>
      <c r="B1046" s="194">
        <v>23</v>
      </c>
      <c r="C1046" s="109" t="s">
        <v>1523</v>
      </c>
      <c r="D1046" s="276" t="s">
        <v>47</v>
      </c>
      <c r="E1046" s="277" t="s">
        <v>473</v>
      </c>
      <c r="F1046" s="282">
        <v>5300</v>
      </c>
      <c r="G1046" s="282">
        <v>6300</v>
      </c>
      <c r="H1046" s="171"/>
      <c r="I1046" s="88">
        <f t="shared" si="82"/>
        <v>6300</v>
      </c>
      <c r="J1046" s="163">
        <f t="shared" si="83"/>
        <v>0</v>
      </c>
      <c r="K1046" s="155">
        <f t="shared" si="84"/>
        <v>0</v>
      </c>
      <c r="L1046" s="155">
        <f>IF(J1046=1,SUM($J$6:J1046),0)</f>
        <v>0</v>
      </c>
      <c r="M1046" s="155">
        <f>IF(K1046=1,SUM($K$6:K1046),0)</f>
        <v>0</v>
      </c>
      <c r="N1046" s="165">
        <f t="shared" si="85"/>
        <v>0</v>
      </c>
      <c r="O1046" s="155">
        <f t="shared" si="86"/>
        <v>0</v>
      </c>
      <c r="P1046" s="155">
        <f>IF(O1046=1,SUM($O$6:O1046),0)</f>
        <v>0</v>
      </c>
    </row>
    <row r="1047" spans="1:16" ht="15" customHeight="1">
      <c r="A1047" s="15"/>
      <c r="B1047" s="194">
        <v>24</v>
      </c>
      <c r="C1047" s="109" t="s">
        <v>1524</v>
      </c>
      <c r="D1047" s="276" t="s">
        <v>47</v>
      </c>
      <c r="E1047" s="277" t="s">
        <v>473</v>
      </c>
      <c r="F1047" s="282">
        <v>5800</v>
      </c>
      <c r="G1047" s="282">
        <v>6900</v>
      </c>
      <c r="H1047" s="171"/>
      <c r="I1047" s="88">
        <f t="shared" si="82"/>
        <v>6900</v>
      </c>
      <c r="J1047" s="163">
        <f t="shared" si="83"/>
        <v>0</v>
      </c>
      <c r="K1047" s="155">
        <f t="shared" si="84"/>
        <v>0</v>
      </c>
      <c r="L1047" s="155">
        <f>IF(J1047=1,SUM($J$6:J1047),0)</f>
        <v>0</v>
      </c>
      <c r="M1047" s="155">
        <f>IF(K1047=1,SUM($K$6:K1047),0)</f>
        <v>0</v>
      </c>
      <c r="N1047" s="165">
        <f t="shared" si="85"/>
        <v>0</v>
      </c>
      <c r="O1047" s="155">
        <f t="shared" si="86"/>
        <v>0</v>
      </c>
      <c r="P1047" s="155">
        <f>IF(O1047=1,SUM($O$6:O1047),0)</f>
        <v>0</v>
      </c>
    </row>
    <row r="1048" spans="1:16" ht="15" customHeight="1">
      <c r="A1048" s="15"/>
      <c r="B1048" s="194">
        <v>25</v>
      </c>
      <c r="C1048" s="109" t="s">
        <v>1525</v>
      </c>
      <c r="D1048" s="276" t="s">
        <v>47</v>
      </c>
      <c r="E1048" s="277" t="s">
        <v>473</v>
      </c>
      <c r="F1048" s="282">
        <v>7200</v>
      </c>
      <c r="G1048" s="282">
        <v>8600</v>
      </c>
      <c r="H1048" s="171"/>
      <c r="I1048" s="88">
        <f t="shared" si="82"/>
        <v>8600</v>
      </c>
      <c r="J1048" s="163">
        <f t="shared" si="83"/>
        <v>0</v>
      </c>
      <c r="K1048" s="155">
        <f t="shared" si="84"/>
        <v>0</v>
      </c>
      <c r="L1048" s="155">
        <f>IF(J1048=1,SUM($J$6:J1048),0)</f>
        <v>0</v>
      </c>
      <c r="M1048" s="155">
        <f>IF(K1048=1,SUM($K$6:K1048),0)</f>
        <v>0</v>
      </c>
      <c r="N1048" s="165">
        <f t="shared" si="85"/>
        <v>0</v>
      </c>
      <c r="O1048" s="155">
        <f t="shared" si="86"/>
        <v>0</v>
      </c>
      <c r="P1048" s="155">
        <f>IF(O1048=1,SUM($O$6:O1048),0)</f>
        <v>0</v>
      </c>
    </row>
    <row r="1049" spans="1:16" ht="15" customHeight="1">
      <c r="A1049" s="15"/>
      <c r="B1049" s="194">
        <v>26</v>
      </c>
      <c r="C1049" s="109" t="s">
        <v>795</v>
      </c>
      <c r="D1049" s="276" t="s">
        <v>47</v>
      </c>
      <c r="E1049" s="277" t="s">
        <v>796</v>
      </c>
      <c r="F1049" s="278">
        <v>162200</v>
      </c>
      <c r="G1049" s="278">
        <v>162200</v>
      </c>
      <c r="H1049" s="171"/>
      <c r="I1049" s="88">
        <f t="shared" si="82"/>
        <v>162200</v>
      </c>
      <c r="J1049" s="163">
        <f t="shared" si="83"/>
        <v>0</v>
      </c>
      <c r="K1049" s="155">
        <f t="shared" si="84"/>
        <v>0</v>
      </c>
      <c r="L1049" s="155">
        <f>IF(J1049=1,SUM($J$6:J1049),0)</f>
        <v>0</v>
      </c>
      <c r="M1049" s="155">
        <f>IF(K1049=1,SUM($K$6:K1049),0)</f>
        <v>0</v>
      </c>
      <c r="N1049" s="165">
        <f t="shared" si="85"/>
        <v>0</v>
      </c>
      <c r="O1049" s="155">
        <f t="shared" si="86"/>
        <v>0</v>
      </c>
      <c r="P1049" s="155">
        <f>IF(O1049=1,SUM($O$6:O1049),0)</f>
        <v>0</v>
      </c>
    </row>
    <row r="1050" spans="1:16" ht="15" customHeight="1">
      <c r="A1050" s="15"/>
      <c r="B1050" s="194"/>
      <c r="C1050" s="109"/>
      <c r="D1050" s="276"/>
      <c r="E1050" s="277"/>
      <c r="F1050" s="278"/>
      <c r="G1050" s="278"/>
      <c r="H1050" s="171"/>
      <c r="I1050" s="88">
        <f t="shared" si="82"/>
        <v>0</v>
      </c>
      <c r="J1050" s="163">
        <f t="shared" si="83"/>
        <v>0</v>
      </c>
      <c r="K1050" s="155">
        <f t="shared" si="84"/>
        <v>0</v>
      </c>
      <c r="L1050" s="155">
        <f>IF(J1050=1,SUM($J$6:J1050),0)</f>
        <v>0</v>
      </c>
      <c r="M1050" s="155">
        <f>IF(K1050=1,SUM($K$6:K1050),0)</f>
        <v>0</v>
      </c>
      <c r="N1050" s="165">
        <f t="shared" si="85"/>
        <v>0</v>
      </c>
      <c r="O1050" s="155">
        <f t="shared" si="86"/>
        <v>0</v>
      </c>
      <c r="P1050" s="155">
        <f>IF(O1050=1,SUM($O$6:O1050),0)</f>
        <v>0</v>
      </c>
    </row>
    <row r="1051" spans="1:16" ht="15" customHeight="1">
      <c r="A1051" s="15"/>
      <c r="B1051" s="194" t="s">
        <v>1031</v>
      </c>
      <c r="C1051" s="109" t="s">
        <v>797</v>
      </c>
      <c r="D1051" s="276" t="s">
        <v>48</v>
      </c>
      <c r="E1051" s="277"/>
      <c r="F1051" s="278"/>
      <c r="G1051" s="278"/>
      <c r="H1051" s="171"/>
      <c r="I1051" s="88">
        <f t="shared" si="82"/>
        <v>0</v>
      </c>
      <c r="J1051" s="163">
        <f t="shared" si="83"/>
        <v>0</v>
      </c>
      <c r="K1051" s="155">
        <f t="shared" si="84"/>
        <v>0</v>
      </c>
      <c r="L1051" s="155">
        <f>IF(J1051=1,SUM($J$6:J1051),0)</f>
        <v>0</v>
      </c>
      <c r="M1051" s="155">
        <f>IF(K1051=1,SUM($K$6:K1051),0)</f>
        <v>0</v>
      </c>
      <c r="N1051" s="165">
        <f t="shared" si="85"/>
        <v>0</v>
      </c>
      <c r="O1051" s="155">
        <f t="shared" si="86"/>
        <v>0</v>
      </c>
      <c r="P1051" s="155">
        <f>IF(O1051=1,SUM($O$6:O1051),0)</f>
        <v>0</v>
      </c>
    </row>
    <row r="1052" spans="1:16" ht="15" customHeight="1">
      <c r="A1052" s="15"/>
      <c r="B1052" s="194">
        <v>1</v>
      </c>
      <c r="C1052" s="109" t="s">
        <v>375</v>
      </c>
      <c r="D1052" s="276" t="s">
        <v>47</v>
      </c>
      <c r="E1052" s="277" t="s">
        <v>14</v>
      </c>
      <c r="F1052" s="278">
        <v>25000</v>
      </c>
      <c r="G1052" s="278">
        <v>25000</v>
      </c>
      <c r="H1052" s="171"/>
      <c r="I1052" s="88">
        <f t="shared" si="82"/>
        <v>25000</v>
      </c>
      <c r="J1052" s="163">
        <f t="shared" si="83"/>
        <v>0</v>
      </c>
      <c r="K1052" s="155">
        <f t="shared" si="84"/>
        <v>0</v>
      </c>
      <c r="L1052" s="155">
        <f>IF(J1052=1,SUM($J$6:J1052),0)</f>
        <v>0</v>
      </c>
      <c r="M1052" s="155">
        <f>IF(K1052=1,SUM($K$6:K1052),0)</f>
        <v>0</v>
      </c>
      <c r="N1052" s="165">
        <f t="shared" si="85"/>
        <v>0</v>
      </c>
      <c r="O1052" s="155">
        <f t="shared" si="86"/>
        <v>0</v>
      </c>
      <c r="P1052" s="155">
        <f>IF(O1052=1,SUM($O$6:O1052),0)</f>
        <v>0</v>
      </c>
    </row>
    <row r="1053" spans="1:16" ht="15" customHeight="1">
      <c r="A1053" s="15"/>
      <c r="B1053" s="194">
        <v>2</v>
      </c>
      <c r="C1053" s="109" t="s">
        <v>376</v>
      </c>
      <c r="D1053" s="276" t="s">
        <v>47</v>
      </c>
      <c r="E1053" s="277" t="s">
        <v>14</v>
      </c>
      <c r="F1053" s="278">
        <v>60300</v>
      </c>
      <c r="G1053" s="278">
        <v>60300</v>
      </c>
      <c r="H1053" s="171"/>
      <c r="I1053" s="88">
        <f t="shared" si="82"/>
        <v>60300</v>
      </c>
      <c r="J1053" s="163">
        <f t="shared" si="83"/>
        <v>0</v>
      </c>
      <c r="K1053" s="155">
        <f t="shared" si="84"/>
        <v>0</v>
      </c>
      <c r="L1053" s="155">
        <f>IF(J1053=1,SUM($J$6:J1053),0)</f>
        <v>0</v>
      </c>
      <c r="M1053" s="155">
        <f>IF(K1053=1,SUM($K$6:K1053),0)</f>
        <v>0</v>
      </c>
      <c r="N1053" s="165">
        <f t="shared" si="85"/>
        <v>0</v>
      </c>
      <c r="O1053" s="155">
        <f t="shared" si="86"/>
        <v>0</v>
      </c>
      <c r="P1053" s="155">
        <f>IF(O1053=1,SUM($O$6:O1053),0)</f>
        <v>0</v>
      </c>
    </row>
    <row r="1054" spans="1:16" ht="15" customHeight="1">
      <c r="A1054" s="15"/>
      <c r="B1054" s="194">
        <v>3</v>
      </c>
      <c r="C1054" s="109" t="s">
        <v>798</v>
      </c>
      <c r="D1054" s="276" t="s">
        <v>47</v>
      </c>
      <c r="E1054" s="277" t="s">
        <v>14</v>
      </c>
      <c r="F1054" s="278">
        <v>54400</v>
      </c>
      <c r="G1054" s="278">
        <v>54400</v>
      </c>
      <c r="H1054" s="171"/>
      <c r="I1054" s="88">
        <f t="shared" si="82"/>
        <v>54400</v>
      </c>
      <c r="J1054" s="163">
        <f t="shared" si="83"/>
        <v>0</v>
      </c>
      <c r="K1054" s="155">
        <f t="shared" si="84"/>
        <v>0</v>
      </c>
      <c r="L1054" s="155">
        <f>IF(J1054=1,SUM($J$6:J1054),0)</f>
        <v>0</v>
      </c>
      <c r="M1054" s="155">
        <f>IF(K1054=1,SUM($K$6:K1054),0)</f>
        <v>0</v>
      </c>
      <c r="N1054" s="165">
        <f t="shared" si="85"/>
        <v>0</v>
      </c>
      <c r="O1054" s="155">
        <f t="shared" si="86"/>
        <v>0</v>
      </c>
      <c r="P1054" s="155">
        <f>IF(O1054=1,SUM($O$6:O1054),0)</f>
        <v>0</v>
      </c>
    </row>
    <row r="1055" spans="1:16" ht="15" customHeight="1">
      <c r="A1055" s="15"/>
      <c r="B1055" s="194">
        <v>4</v>
      </c>
      <c r="C1055" s="109" t="s">
        <v>799</v>
      </c>
      <c r="D1055" s="276" t="s">
        <v>47</v>
      </c>
      <c r="E1055" s="277" t="s">
        <v>14</v>
      </c>
      <c r="F1055" s="278">
        <v>106400</v>
      </c>
      <c r="G1055" s="278">
        <v>106400</v>
      </c>
      <c r="H1055" s="171"/>
      <c r="I1055" s="88">
        <f t="shared" si="82"/>
        <v>106400</v>
      </c>
      <c r="J1055" s="163">
        <f t="shared" si="83"/>
        <v>0</v>
      </c>
      <c r="K1055" s="155">
        <f t="shared" si="84"/>
        <v>0</v>
      </c>
      <c r="L1055" s="155">
        <f>IF(J1055=1,SUM($J$6:J1055),0)</f>
        <v>0</v>
      </c>
      <c r="M1055" s="155">
        <f>IF(K1055=1,SUM($K$6:K1055),0)</f>
        <v>0</v>
      </c>
      <c r="N1055" s="165">
        <f t="shared" si="85"/>
        <v>0</v>
      </c>
      <c r="O1055" s="155">
        <f t="shared" si="86"/>
        <v>0</v>
      </c>
      <c r="P1055" s="155">
        <f>IF(O1055=1,SUM($O$6:O1055),0)</f>
        <v>0</v>
      </c>
    </row>
    <row r="1056" spans="1:16" ht="15" customHeight="1">
      <c r="A1056" s="15"/>
      <c r="B1056" s="194">
        <v>5</v>
      </c>
      <c r="C1056" s="109" t="s">
        <v>800</v>
      </c>
      <c r="D1056" s="276" t="s">
        <v>47</v>
      </c>
      <c r="E1056" s="277" t="s">
        <v>14</v>
      </c>
      <c r="F1056" s="278">
        <v>798700</v>
      </c>
      <c r="G1056" s="278">
        <v>798700</v>
      </c>
      <c r="H1056" s="171"/>
      <c r="I1056" s="88">
        <f t="shared" si="82"/>
        <v>798700</v>
      </c>
      <c r="J1056" s="163">
        <f t="shared" si="83"/>
        <v>0</v>
      </c>
      <c r="K1056" s="155">
        <f t="shared" si="84"/>
        <v>0</v>
      </c>
      <c r="L1056" s="155">
        <f>IF(J1056=1,SUM($J$6:J1056),0)</f>
        <v>0</v>
      </c>
      <c r="M1056" s="155">
        <f>IF(K1056=1,SUM($K$6:K1056),0)</f>
        <v>0</v>
      </c>
      <c r="N1056" s="165">
        <f t="shared" si="85"/>
        <v>0</v>
      </c>
      <c r="O1056" s="155">
        <f t="shared" si="86"/>
        <v>0</v>
      </c>
      <c r="P1056" s="155">
        <f>IF(O1056=1,SUM($O$6:O1056),0)</f>
        <v>0</v>
      </c>
    </row>
    <row r="1057" spans="1:16" ht="15" customHeight="1">
      <c r="A1057" s="15"/>
      <c r="B1057" s="194">
        <v>6</v>
      </c>
      <c r="C1057" s="109" t="s">
        <v>1167</v>
      </c>
      <c r="D1057" s="276" t="s">
        <v>47</v>
      </c>
      <c r="E1057" s="277" t="s">
        <v>14</v>
      </c>
      <c r="F1057" s="278">
        <v>1641700</v>
      </c>
      <c r="G1057" s="278">
        <v>1641700</v>
      </c>
      <c r="H1057" s="171"/>
      <c r="I1057" s="88">
        <f t="shared" ref="I1057:I1120" si="87">IF($I$5=$G$4,G1057,(IF($I$5=$F$4,F1057,0)))</f>
        <v>1641700</v>
      </c>
      <c r="J1057" s="163">
        <f t="shared" si="83"/>
        <v>0</v>
      </c>
      <c r="K1057" s="155">
        <f t="shared" si="84"/>
        <v>0</v>
      </c>
      <c r="L1057" s="155">
        <f>IF(J1057=1,SUM($J$6:J1057),0)</f>
        <v>0</v>
      </c>
      <c r="M1057" s="155">
        <f>IF(K1057=1,SUM($K$6:K1057),0)</f>
        <v>0</v>
      </c>
      <c r="N1057" s="165">
        <f t="shared" si="85"/>
        <v>0</v>
      </c>
      <c r="O1057" s="155">
        <f t="shared" si="86"/>
        <v>0</v>
      </c>
      <c r="P1057" s="155">
        <f>IF(O1057=1,SUM($O$6:O1057),0)</f>
        <v>0</v>
      </c>
    </row>
    <row r="1058" spans="1:16" ht="15" customHeight="1">
      <c r="A1058" s="15"/>
      <c r="B1058" s="194">
        <v>7</v>
      </c>
      <c r="C1058" s="109" t="s">
        <v>1526</v>
      </c>
      <c r="D1058" s="276" t="s">
        <v>47</v>
      </c>
      <c r="E1058" s="277" t="s">
        <v>14</v>
      </c>
      <c r="F1058" s="278">
        <v>39800</v>
      </c>
      <c r="G1058" s="278">
        <v>39800</v>
      </c>
      <c r="H1058" s="171"/>
      <c r="I1058" s="88">
        <f t="shared" si="87"/>
        <v>39800</v>
      </c>
      <c r="J1058" s="163">
        <f t="shared" si="83"/>
        <v>0</v>
      </c>
      <c r="K1058" s="155">
        <f t="shared" si="84"/>
        <v>0</v>
      </c>
      <c r="L1058" s="155">
        <f>IF(J1058=1,SUM($J$6:J1058),0)</f>
        <v>0</v>
      </c>
      <c r="M1058" s="155">
        <f>IF(K1058=1,SUM($K$6:K1058),0)</f>
        <v>0</v>
      </c>
      <c r="N1058" s="165">
        <f t="shared" si="85"/>
        <v>0</v>
      </c>
      <c r="O1058" s="155">
        <f t="shared" si="86"/>
        <v>0</v>
      </c>
      <c r="P1058" s="155">
        <f>IF(O1058=1,SUM($O$6:O1058),0)</f>
        <v>0</v>
      </c>
    </row>
    <row r="1059" spans="1:16" ht="15" customHeight="1">
      <c r="A1059" s="15"/>
      <c r="B1059" s="194">
        <v>8</v>
      </c>
      <c r="C1059" s="109" t="s">
        <v>1607</v>
      </c>
      <c r="D1059" s="276" t="s">
        <v>47</v>
      </c>
      <c r="E1059" s="277" t="s">
        <v>14</v>
      </c>
      <c r="F1059" s="278">
        <v>78008</v>
      </c>
      <c r="G1059" s="278">
        <v>78000</v>
      </c>
      <c r="H1059" s="171"/>
      <c r="I1059" s="88">
        <f t="shared" si="87"/>
        <v>78000</v>
      </c>
      <c r="J1059" s="163">
        <f t="shared" si="83"/>
        <v>0</v>
      </c>
      <c r="K1059" s="155">
        <f t="shared" si="84"/>
        <v>0</v>
      </c>
      <c r="L1059" s="155">
        <f>IF(J1059=1,SUM($J$6:J1059),0)</f>
        <v>0</v>
      </c>
      <c r="M1059" s="155">
        <f>IF(K1059=1,SUM($K$6:K1059),0)</f>
        <v>0</v>
      </c>
      <c r="N1059" s="165">
        <f t="shared" si="85"/>
        <v>0</v>
      </c>
      <c r="O1059" s="155">
        <f t="shared" si="86"/>
        <v>0</v>
      </c>
      <c r="P1059" s="155">
        <f>IF(O1059=1,SUM($O$6:O1059),0)</f>
        <v>0</v>
      </c>
    </row>
    <row r="1060" spans="1:16" ht="15" customHeight="1">
      <c r="A1060" s="15"/>
      <c r="B1060" s="194"/>
      <c r="C1060" s="109"/>
      <c r="D1060" s="276" t="s">
        <v>48</v>
      </c>
      <c r="E1060" s="277"/>
      <c r="F1060" s="278"/>
      <c r="G1060" s="278"/>
      <c r="H1060" s="171"/>
      <c r="I1060" s="88">
        <f t="shared" si="87"/>
        <v>0</v>
      </c>
      <c r="J1060" s="163">
        <f t="shared" si="83"/>
        <v>0</v>
      </c>
      <c r="K1060" s="155">
        <f t="shared" si="84"/>
        <v>0</v>
      </c>
      <c r="L1060" s="155">
        <f>IF(J1060=1,SUM($J$6:J1060),0)</f>
        <v>0</v>
      </c>
      <c r="M1060" s="155">
        <f>IF(K1060=1,SUM($K$6:K1060),0)</f>
        <v>0</v>
      </c>
      <c r="N1060" s="165">
        <f t="shared" si="85"/>
        <v>0</v>
      </c>
      <c r="O1060" s="155">
        <f t="shared" si="86"/>
        <v>0</v>
      </c>
      <c r="P1060" s="155">
        <f>IF(O1060=1,SUM($O$6:O1060),0)</f>
        <v>0</v>
      </c>
    </row>
    <row r="1061" spans="1:16" ht="15" customHeight="1">
      <c r="A1061" s="15"/>
      <c r="B1061" s="194" t="s">
        <v>22</v>
      </c>
      <c r="C1061" s="109" t="s">
        <v>802</v>
      </c>
      <c r="D1061" s="276" t="s">
        <v>48</v>
      </c>
      <c r="E1061" s="277"/>
      <c r="F1061" s="278"/>
      <c r="G1061" s="278"/>
      <c r="H1061" s="171"/>
      <c r="I1061" s="88">
        <f t="shared" si="87"/>
        <v>0</v>
      </c>
      <c r="J1061" s="163">
        <f t="shared" si="83"/>
        <v>0</v>
      </c>
      <c r="K1061" s="155">
        <f t="shared" si="84"/>
        <v>0</v>
      </c>
      <c r="L1061" s="155">
        <f>IF(J1061=1,SUM($J$6:J1061),0)</f>
        <v>0</v>
      </c>
      <c r="M1061" s="155">
        <f>IF(K1061=1,SUM($K$6:K1061),0)</f>
        <v>0</v>
      </c>
      <c r="N1061" s="165">
        <f t="shared" si="85"/>
        <v>0</v>
      </c>
      <c r="O1061" s="155">
        <f t="shared" si="86"/>
        <v>0</v>
      </c>
      <c r="P1061" s="155">
        <f>IF(O1061=1,SUM($O$6:O1061),0)</f>
        <v>0</v>
      </c>
    </row>
    <row r="1062" spans="1:16" ht="15" customHeight="1">
      <c r="A1062" s="15"/>
      <c r="B1062" s="194" t="s">
        <v>1031</v>
      </c>
      <c r="C1062" s="109" t="s">
        <v>618</v>
      </c>
      <c r="D1062" s="276" t="s">
        <v>48</v>
      </c>
      <c r="E1062" s="277"/>
      <c r="F1062" s="278"/>
      <c r="G1062" s="278"/>
      <c r="H1062" s="171"/>
      <c r="I1062" s="88">
        <f t="shared" si="87"/>
        <v>0</v>
      </c>
      <c r="J1062" s="163">
        <f t="shared" si="83"/>
        <v>0</v>
      </c>
      <c r="K1062" s="155">
        <f t="shared" si="84"/>
        <v>0</v>
      </c>
      <c r="L1062" s="155">
        <f>IF(J1062=1,SUM($J$6:J1062),0)</f>
        <v>0</v>
      </c>
      <c r="M1062" s="155">
        <f>IF(K1062=1,SUM($K$6:K1062),0)</f>
        <v>0</v>
      </c>
      <c r="N1062" s="165">
        <f t="shared" si="85"/>
        <v>0</v>
      </c>
      <c r="O1062" s="155">
        <f t="shared" si="86"/>
        <v>0</v>
      </c>
      <c r="P1062" s="155">
        <f>IF(O1062=1,SUM($O$6:O1062),0)</f>
        <v>0</v>
      </c>
    </row>
    <row r="1063" spans="1:16" ht="15" customHeight="1">
      <c r="A1063" s="15"/>
      <c r="B1063" s="174">
        <v>1</v>
      </c>
      <c r="C1063" s="109" t="s">
        <v>803</v>
      </c>
      <c r="D1063" s="276" t="s">
        <v>47</v>
      </c>
      <c r="E1063" s="277" t="s">
        <v>14</v>
      </c>
      <c r="F1063" s="278">
        <v>11880</v>
      </c>
      <c r="G1063" s="278">
        <v>11880</v>
      </c>
      <c r="H1063" s="171"/>
      <c r="I1063" s="88">
        <f t="shared" si="87"/>
        <v>11880</v>
      </c>
      <c r="J1063" s="163">
        <f t="shared" si="83"/>
        <v>0</v>
      </c>
      <c r="K1063" s="155">
        <f t="shared" si="84"/>
        <v>0</v>
      </c>
      <c r="L1063" s="155">
        <f>IF(J1063=1,SUM($J$6:J1063),0)</f>
        <v>0</v>
      </c>
      <c r="M1063" s="155">
        <f>IF(K1063=1,SUM($K$6:K1063),0)</f>
        <v>0</v>
      </c>
      <c r="N1063" s="165">
        <f t="shared" si="85"/>
        <v>0</v>
      </c>
      <c r="O1063" s="155">
        <f t="shared" si="86"/>
        <v>0</v>
      </c>
      <c r="P1063" s="155">
        <f>IF(O1063=1,SUM($O$6:O1063),0)</f>
        <v>0</v>
      </c>
    </row>
    <row r="1064" spans="1:16" ht="15" customHeight="1">
      <c r="A1064" s="15"/>
      <c r="B1064" s="174">
        <v>2</v>
      </c>
      <c r="C1064" s="109" t="s">
        <v>804</v>
      </c>
      <c r="D1064" s="276" t="s">
        <v>47</v>
      </c>
      <c r="E1064" s="277" t="s">
        <v>14</v>
      </c>
      <c r="F1064" s="278">
        <v>12300</v>
      </c>
      <c r="G1064" s="278">
        <v>12300</v>
      </c>
      <c r="H1064" s="171"/>
      <c r="I1064" s="88">
        <f t="shared" si="87"/>
        <v>12300</v>
      </c>
      <c r="J1064" s="163">
        <f t="shared" si="83"/>
        <v>0</v>
      </c>
      <c r="K1064" s="155">
        <f t="shared" si="84"/>
        <v>0</v>
      </c>
      <c r="L1064" s="155">
        <f>IF(J1064=1,SUM($J$6:J1064),0)</f>
        <v>0</v>
      </c>
      <c r="M1064" s="155">
        <f>IF(K1064=1,SUM($K$6:K1064),0)</f>
        <v>0</v>
      </c>
      <c r="N1064" s="165">
        <f t="shared" si="85"/>
        <v>0</v>
      </c>
      <c r="O1064" s="155">
        <f t="shared" si="86"/>
        <v>0</v>
      </c>
      <c r="P1064" s="155">
        <f>IF(O1064=1,SUM($O$6:O1064),0)</f>
        <v>0</v>
      </c>
    </row>
    <row r="1065" spans="1:16" ht="15" customHeight="1">
      <c r="A1065" s="15"/>
      <c r="B1065" s="174">
        <v>3</v>
      </c>
      <c r="C1065" s="109" t="s">
        <v>805</v>
      </c>
      <c r="D1065" s="276" t="s">
        <v>47</v>
      </c>
      <c r="E1065" s="277" t="s">
        <v>14</v>
      </c>
      <c r="F1065" s="278">
        <v>16500</v>
      </c>
      <c r="G1065" s="278">
        <v>16500</v>
      </c>
      <c r="H1065" s="171"/>
      <c r="I1065" s="88">
        <f t="shared" si="87"/>
        <v>16500</v>
      </c>
      <c r="J1065" s="163">
        <f t="shared" si="83"/>
        <v>0</v>
      </c>
      <c r="K1065" s="155">
        <f t="shared" si="84"/>
        <v>0</v>
      </c>
      <c r="L1065" s="155">
        <f>IF(J1065=1,SUM($J$6:J1065),0)</f>
        <v>0</v>
      </c>
      <c r="M1065" s="155">
        <f>IF(K1065=1,SUM($K$6:K1065),0)</f>
        <v>0</v>
      </c>
      <c r="N1065" s="165">
        <f t="shared" si="85"/>
        <v>0</v>
      </c>
      <c r="O1065" s="155">
        <f t="shared" si="86"/>
        <v>0</v>
      </c>
      <c r="P1065" s="155">
        <f>IF(O1065=1,SUM($O$6:O1065),0)</f>
        <v>0</v>
      </c>
    </row>
    <row r="1066" spans="1:16" ht="15" customHeight="1">
      <c r="A1066" s="15"/>
      <c r="B1066" s="174">
        <v>4</v>
      </c>
      <c r="C1066" s="109" t="s">
        <v>806</v>
      </c>
      <c r="D1066" s="276" t="s">
        <v>47</v>
      </c>
      <c r="E1066" s="277" t="s">
        <v>14</v>
      </c>
      <c r="F1066" s="278">
        <v>8940</v>
      </c>
      <c r="G1066" s="278">
        <v>8940</v>
      </c>
      <c r="H1066" s="171"/>
      <c r="I1066" s="88">
        <f t="shared" si="87"/>
        <v>8940</v>
      </c>
      <c r="J1066" s="163">
        <f t="shared" si="83"/>
        <v>0</v>
      </c>
      <c r="K1066" s="155">
        <f t="shared" si="84"/>
        <v>0</v>
      </c>
      <c r="L1066" s="155">
        <f>IF(J1066=1,SUM($J$6:J1066),0)</f>
        <v>0</v>
      </c>
      <c r="M1066" s="155">
        <f>IF(K1066=1,SUM($K$6:K1066),0)</f>
        <v>0</v>
      </c>
      <c r="N1066" s="165">
        <f t="shared" si="85"/>
        <v>0</v>
      </c>
      <c r="O1066" s="155">
        <f t="shared" si="86"/>
        <v>0</v>
      </c>
      <c r="P1066" s="155">
        <f>IF(O1066=1,SUM($O$6:O1066),0)</f>
        <v>0</v>
      </c>
    </row>
    <row r="1067" spans="1:16" ht="15" customHeight="1">
      <c r="A1067" s="15"/>
      <c r="B1067" s="174">
        <v>5</v>
      </c>
      <c r="C1067" s="109" t="s">
        <v>807</v>
      </c>
      <c r="D1067" s="276" t="s">
        <v>47</v>
      </c>
      <c r="E1067" s="277" t="s">
        <v>14</v>
      </c>
      <c r="F1067" s="278">
        <v>15060</v>
      </c>
      <c r="G1067" s="278">
        <v>15060</v>
      </c>
      <c r="H1067" s="171"/>
      <c r="I1067" s="88">
        <f t="shared" si="87"/>
        <v>15060</v>
      </c>
      <c r="J1067" s="163">
        <f t="shared" si="83"/>
        <v>0</v>
      </c>
      <c r="K1067" s="155">
        <f t="shared" si="84"/>
        <v>0</v>
      </c>
      <c r="L1067" s="155">
        <f>IF(J1067=1,SUM($J$6:J1067),0)</f>
        <v>0</v>
      </c>
      <c r="M1067" s="155">
        <f>IF(K1067=1,SUM($K$6:K1067),0)</f>
        <v>0</v>
      </c>
      <c r="N1067" s="165">
        <f t="shared" si="85"/>
        <v>0</v>
      </c>
      <c r="O1067" s="155">
        <f t="shared" si="86"/>
        <v>0</v>
      </c>
      <c r="P1067" s="155">
        <f>IF(O1067=1,SUM($O$6:O1067),0)</f>
        <v>0</v>
      </c>
    </row>
    <row r="1068" spans="1:16" ht="15" customHeight="1">
      <c r="A1068" s="15"/>
      <c r="B1068" s="174">
        <v>6</v>
      </c>
      <c r="C1068" s="109" t="s">
        <v>808</v>
      </c>
      <c r="D1068" s="276" t="s">
        <v>47</v>
      </c>
      <c r="E1068" s="277" t="s">
        <v>14</v>
      </c>
      <c r="F1068" s="278">
        <v>17820</v>
      </c>
      <c r="G1068" s="278">
        <v>17820</v>
      </c>
      <c r="H1068" s="171"/>
      <c r="I1068" s="88">
        <f t="shared" si="87"/>
        <v>17820</v>
      </c>
      <c r="J1068" s="163">
        <f t="shared" si="83"/>
        <v>0</v>
      </c>
      <c r="K1068" s="155">
        <f t="shared" si="84"/>
        <v>0</v>
      </c>
      <c r="L1068" s="155">
        <f>IF(J1068=1,SUM($J$6:J1068),0)</f>
        <v>0</v>
      </c>
      <c r="M1068" s="155">
        <f>IF(K1068=1,SUM($K$6:K1068),0)</f>
        <v>0</v>
      </c>
      <c r="N1068" s="165">
        <f t="shared" si="85"/>
        <v>0</v>
      </c>
      <c r="O1068" s="155">
        <f t="shared" si="86"/>
        <v>0</v>
      </c>
      <c r="P1068" s="155">
        <f>IF(O1068=1,SUM($O$6:O1068),0)</f>
        <v>0</v>
      </c>
    </row>
    <row r="1069" spans="1:16" ht="15" customHeight="1">
      <c r="A1069" s="15"/>
      <c r="B1069" s="174">
        <v>7</v>
      </c>
      <c r="C1069" s="109" t="s">
        <v>809</v>
      </c>
      <c r="D1069" s="276" t="s">
        <v>47</v>
      </c>
      <c r="E1069" s="277" t="s">
        <v>14</v>
      </c>
      <c r="F1069" s="278">
        <v>15060</v>
      </c>
      <c r="G1069" s="278">
        <v>15060</v>
      </c>
      <c r="H1069" s="171"/>
      <c r="I1069" s="88">
        <f t="shared" si="87"/>
        <v>15060</v>
      </c>
      <c r="J1069" s="163">
        <f t="shared" si="83"/>
        <v>0</v>
      </c>
      <c r="K1069" s="155">
        <f t="shared" si="84"/>
        <v>0</v>
      </c>
      <c r="L1069" s="155">
        <f>IF(J1069=1,SUM($J$6:J1069),0)</f>
        <v>0</v>
      </c>
      <c r="M1069" s="155">
        <f>IF(K1069=1,SUM($K$6:K1069),0)</f>
        <v>0</v>
      </c>
      <c r="N1069" s="165">
        <f t="shared" si="85"/>
        <v>0</v>
      </c>
      <c r="O1069" s="155">
        <f t="shared" si="86"/>
        <v>0</v>
      </c>
      <c r="P1069" s="155">
        <f>IF(O1069=1,SUM($O$6:O1069),0)</f>
        <v>0</v>
      </c>
    </row>
    <row r="1070" spans="1:16" ht="15" customHeight="1">
      <c r="A1070" s="15"/>
      <c r="B1070" s="174">
        <v>8</v>
      </c>
      <c r="C1070" s="109" t="s">
        <v>810</v>
      </c>
      <c r="D1070" s="276" t="s">
        <v>47</v>
      </c>
      <c r="E1070" s="277" t="s">
        <v>14</v>
      </c>
      <c r="F1070" s="278">
        <v>22560</v>
      </c>
      <c r="G1070" s="278">
        <v>22560</v>
      </c>
      <c r="H1070" s="171"/>
      <c r="I1070" s="88">
        <f t="shared" si="87"/>
        <v>22560</v>
      </c>
      <c r="J1070" s="163">
        <f t="shared" si="83"/>
        <v>0</v>
      </c>
      <c r="K1070" s="155">
        <f t="shared" si="84"/>
        <v>0</v>
      </c>
      <c r="L1070" s="155">
        <f>IF(J1070=1,SUM($J$6:J1070),0)</f>
        <v>0</v>
      </c>
      <c r="M1070" s="155">
        <f>IF(K1070=1,SUM($K$6:K1070),0)</f>
        <v>0</v>
      </c>
      <c r="N1070" s="165">
        <f t="shared" si="85"/>
        <v>0</v>
      </c>
      <c r="O1070" s="155">
        <f t="shared" si="86"/>
        <v>0</v>
      </c>
      <c r="P1070" s="155">
        <f>IF(O1070=1,SUM($O$6:O1070),0)</f>
        <v>0</v>
      </c>
    </row>
    <row r="1071" spans="1:16" ht="15" customHeight="1">
      <c r="A1071" s="15"/>
      <c r="B1071" s="174">
        <v>9</v>
      </c>
      <c r="C1071" s="109" t="s">
        <v>811</v>
      </c>
      <c r="D1071" s="276" t="s">
        <v>47</v>
      </c>
      <c r="E1071" s="277" t="s">
        <v>14</v>
      </c>
      <c r="F1071" s="278">
        <v>15060</v>
      </c>
      <c r="G1071" s="278">
        <v>15060</v>
      </c>
      <c r="H1071" s="171"/>
      <c r="I1071" s="88">
        <f t="shared" si="87"/>
        <v>15060</v>
      </c>
      <c r="J1071" s="163">
        <f t="shared" si="83"/>
        <v>0</v>
      </c>
      <c r="K1071" s="155">
        <f t="shared" si="84"/>
        <v>0</v>
      </c>
      <c r="L1071" s="155">
        <f>IF(J1071=1,SUM($J$6:J1071),0)</f>
        <v>0</v>
      </c>
      <c r="M1071" s="155">
        <f>IF(K1071=1,SUM($K$6:K1071),0)</f>
        <v>0</v>
      </c>
      <c r="N1071" s="165">
        <f t="shared" si="85"/>
        <v>0</v>
      </c>
      <c r="O1071" s="155">
        <f t="shared" si="86"/>
        <v>0</v>
      </c>
      <c r="P1071" s="155">
        <f>IF(O1071=1,SUM($O$6:O1071),0)</f>
        <v>0</v>
      </c>
    </row>
    <row r="1072" spans="1:16" ht="15" customHeight="1">
      <c r="A1072" s="15"/>
      <c r="B1072" s="174">
        <v>10</v>
      </c>
      <c r="C1072" s="109" t="s">
        <v>812</v>
      </c>
      <c r="D1072" s="276" t="s">
        <v>47</v>
      </c>
      <c r="E1072" s="277" t="s">
        <v>14</v>
      </c>
      <c r="F1072" s="278">
        <v>23880</v>
      </c>
      <c r="G1072" s="278">
        <v>23880</v>
      </c>
      <c r="H1072" s="171"/>
      <c r="I1072" s="88">
        <f t="shared" si="87"/>
        <v>23880</v>
      </c>
      <c r="J1072" s="163">
        <f t="shared" si="83"/>
        <v>0</v>
      </c>
      <c r="K1072" s="155">
        <f t="shared" si="84"/>
        <v>0</v>
      </c>
      <c r="L1072" s="155">
        <f>IF(J1072=1,SUM($J$6:J1072),0)</f>
        <v>0</v>
      </c>
      <c r="M1072" s="155">
        <f>IF(K1072=1,SUM($K$6:K1072),0)</f>
        <v>0</v>
      </c>
      <c r="N1072" s="165">
        <f t="shared" si="85"/>
        <v>0</v>
      </c>
      <c r="O1072" s="155">
        <f t="shared" si="86"/>
        <v>0</v>
      </c>
      <c r="P1072" s="155">
        <f>IF(O1072=1,SUM($O$6:O1072),0)</f>
        <v>0</v>
      </c>
    </row>
    <row r="1073" spans="1:16" ht="15" customHeight="1">
      <c r="A1073" s="15"/>
      <c r="B1073" s="174">
        <v>11</v>
      </c>
      <c r="C1073" s="109" t="s">
        <v>813</v>
      </c>
      <c r="D1073" s="276" t="s">
        <v>47</v>
      </c>
      <c r="E1073" s="277" t="s">
        <v>14</v>
      </c>
      <c r="F1073" s="278">
        <v>13320</v>
      </c>
      <c r="G1073" s="278">
        <v>13320</v>
      </c>
      <c r="H1073" s="171"/>
      <c r="I1073" s="88">
        <f t="shared" si="87"/>
        <v>13320</v>
      </c>
      <c r="J1073" s="163">
        <f t="shared" si="83"/>
        <v>0</v>
      </c>
      <c r="K1073" s="155">
        <f t="shared" si="84"/>
        <v>0</v>
      </c>
      <c r="L1073" s="155">
        <f>IF(J1073=1,SUM($J$6:J1073),0)</f>
        <v>0</v>
      </c>
      <c r="M1073" s="155">
        <f>IF(K1073=1,SUM($K$6:K1073),0)</f>
        <v>0</v>
      </c>
      <c r="N1073" s="165">
        <f t="shared" si="85"/>
        <v>0</v>
      </c>
      <c r="O1073" s="155">
        <f t="shared" si="86"/>
        <v>0</v>
      </c>
      <c r="P1073" s="155">
        <f>IF(O1073=1,SUM($O$6:O1073),0)</f>
        <v>0</v>
      </c>
    </row>
    <row r="1074" spans="1:16" ht="15" customHeight="1">
      <c r="A1074" s="15"/>
      <c r="B1074" s="174">
        <v>12</v>
      </c>
      <c r="C1074" s="109" t="s">
        <v>814</v>
      </c>
      <c r="D1074" s="276" t="s">
        <v>47</v>
      </c>
      <c r="E1074" s="277" t="s">
        <v>14</v>
      </c>
      <c r="F1074" s="278">
        <v>18180</v>
      </c>
      <c r="G1074" s="278">
        <v>18180</v>
      </c>
      <c r="H1074" s="171"/>
      <c r="I1074" s="88">
        <f t="shared" si="87"/>
        <v>18180</v>
      </c>
      <c r="J1074" s="163">
        <f t="shared" si="83"/>
        <v>0</v>
      </c>
      <c r="K1074" s="155">
        <f t="shared" si="84"/>
        <v>0</v>
      </c>
      <c r="L1074" s="155">
        <f>IF(J1074=1,SUM($J$6:J1074),0)</f>
        <v>0</v>
      </c>
      <c r="M1074" s="155">
        <f>IF(K1074=1,SUM($K$6:K1074),0)</f>
        <v>0</v>
      </c>
      <c r="N1074" s="165">
        <f t="shared" si="85"/>
        <v>0</v>
      </c>
      <c r="O1074" s="155">
        <f t="shared" si="86"/>
        <v>0</v>
      </c>
      <c r="P1074" s="155">
        <f>IF(O1074=1,SUM($O$6:O1074),0)</f>
        <v>0</v>
      </c>
    </row>
    <row r="1075" spans="1:16" ht="15" customHeight="1">
      <c r="A1075" s="15"/>
      <c r="B1075" s="174">
        <v>13</v>
      </c>
      <c r="C1075" s="109" t="s">
        <v>815</v>
      </c>
      <c r="D1075" s="276" t="s">
        <v>47</v>
      </c>
      <c r="E1075" s="277" t="s">
        <v>14</v>
      </c>
      <c r="F1075" s="278">
        <v>13920</v>
      </c>
      <c r="G1075" s="278">
        <v>13920</v>
      </c>
      <c r="H1075" s="171"/>
      <c r="I1075" s="88">
        <f t="shared" si="87"/>
        <v>13920</v>
      </c>
      <c r="J1075" s="163">
        <f t="shared" si="83"/>
        <v>0</v>
      </c>
      <c r="K1075" s="155">
        <f t="shared" si="84"/>
        <v>0</v>
      </c>
      <c r="L1075" s="155">
        <f>IF(J1075=1,SUM($J$6:J1075),0)</f>
        <v>0</v>
      </c>
      <c r="M1075" s="155">
        <f>IF(K1075=1,SUM($K$6:K1075),0)</f>
        <v>0</v>
      </c>
      <c r="N1075" s="165">
        <f t="shared" si="85"/>
        <v>0</v>
      </c>
      <c r="O1075" s="155">
        <f t="shared" si="86"/>
        <v>0</v>
      </c>
      <c r="P1075" s="155">
        <f>IF(O1075=1,SUM($O$6:O1075),0)</f>
        <v>0</v>
      </c>
    </row>
    <row r="1076" spans="1:16" ht="15" customHeight="1">
      <c r="A1076" s="15"/>
      <c r="B1076" s="174">
        <v>14</v>
      </c>
      <c r="C1076" s="109" t="s">
        <v>816</v>
      </c>
      <c r="D1076" s="276" t="s">
        <v>47</v>
      </c>
      <c r="E1076" s="277" t="s">
        <v>14</v>
      </c>
      <c r="F1076" s="278">
        <v>10320</v>
      </c>
      <c r="G1076" s="278">
        <v>10320</v>
      </c>
      <c r="H1076" s="171"/>
      <c r="I1076" s="88">
        <f t="shared" si="87"/>
        <v>10320</v>
      </c>
      <c r="J1076" s="163">
        <f t="shared" si="83"/>
        <v>0</v>
      </c>
      <c r="K1076" s="155">
        <f t="shared" si="84"/>
        <v>0</v>
      </c>
      <c r="L1076" s="155">
        <f>IF(J1076=1,SUM($J$6:J1076),0)</f>
        <v>0</v>
      </c>
      <c r="M1076" s="155">
        <f>IF(K1076=1,SUM($K$6:K1076),0)</f>
        <v>0</v>
      </c>
      <c r="N1076" s="165">
        <f t="shared" si="85"/>
        <v>0</v>
      </c>
      <c r="O1076" s="155">
        <f t="shared" si="86"/>
        <v>0</v>
      </c>
      <c r="P1076" s="155">
        <f>IF(O1076=1,SUM($O$6:O1076),0)</f>
        <v>0</v>
      </c>
    </row>
    <row r="1077" spans="1:16" ht="15" customHeight="1">
      <c r="A1077" s="15"/>
      <c r="B1077" s="174">
        <v>15</v>
      </c>
      <c r="C1077" s="109" t="s">
        <v>817</v>
      </c>
      <c r="D1077" s="276" t="s">
        <v>47</v>
      </c>
      <c r="E1077" s="277" t="s">
        <v>14</v>
      </c>
      <c r="F1077" s="278">
        <v>11880</v>
      </c>
      <c r="G1077" s="278">
        <v>11880</v>
      </c>
      <c r="H1077" s="171"/>
      <c r="I1077" s="88">
        <f t="shared" si="87"/>
        <v>11880</v>
      </c>
      <c r="J1077" s="163">
        <f t="shared" si="83"/>
        <v>0</v>
      </c>
      <c r="K1077" s="155">
        <f t="shared" si="84"/>
        <v>0</v>
      </c>
      <c r="L1077" s="155">
        <f>IF(J1077=1,SUM($J$6:J1077),0)</f>
        <v>0</v>
      </c>
      <c r="M1077" s="155">
        <f>IF(K1077=1,SUM($K$6:K1077),0)</f>
        <v>0</v>
      </c>
      <c r="N1077" s="165">
        <f t="shared" si="85"/>
        <v>0</v>
      </c>
      <c r="O1077" s="155">
        <f t="shared" si="86"/>
        <v>0</v>
      </c>
      <c r="P1077" s="155">
        <f>IF(O1077=1,SUM($O$6:O1077),0)</f>
        <v>0</v>
      </c>
    </row>
    <row r="1078" spans="1:16" ht="15" customHeight="1">
      <c r="A1078" s="15"/>
      <c r="B1078" s="174">
        <v>16</v>
      </c>
      <c r="C1078" s="109" t="s">
        <v>818</v>
      </c>
      <c r="D1078" s="276" t="s">
        <v>47</v>
      </c>
      <c r="E1078" s="277" t="s">
        <v>14</v>
      </c>
      <c r="F1078" s="278">
        <v>11880</v>
      </c>
      <c r="G1078" s="278">
        <v>11880</v>
      </c>
      <c r="H1078" s="171"/>
      <c r="I1078" s="88">
        <f t="shared" si="87"/>
        <v>11880</v>
      </c>
      <c r="J1078" s="163">
        <f t="shared" si="83"/>
        <v>0</v>
      </c>
      <c r="K1078" s="155">
        <f t="shared" si="84"/>
        <v>0</v>
      </c>
      <c r="L1078" s="155">
        <f>IF(J1078=1,SUM($J$6:J1078),0)</f>
        <v>0</v>
      </c>
      <c r="M1078" s="155">
        <f>IF(K1078=1,SUM($K$6:K1078),0)</f>
        <v>0</v>
      </c>
      <c r="N1078" s="165">
        <f t="shared" si="85"/>
        <v>0</v>
      </c>
      <c r="O1078" s="155">
        <f t="shared" si="86"/>
        <v>0</v>
      </c>
      <c r="P1078" s="155">
        <f>IF(O1078=1,SUM($O$6:O1078),0)</f>
        <v>0</v>
      </c>
    </row>
    <row r="1079" spans="1:16" ht="15" customHeight="1">
      <c r="A1079" s="15"/>
      <c r="B1079" s="174">
        <v>17</v>
      </c>
      <c r="C1079" s="109" t="s">
        <v>819</v>
      </c>
      <c r="D1079" s="276" t="s">
        <v>47</v>
      </c>
      <c r="E1079" s="277" t="s">
        <v>14</v>
      </c>
      <c r="F1079" s="278">
        <v>12300</v>
      </c>
      <c r="G1079" s="278">
        <v>12300</v>
      </c>
      <c r="H1079" s="171"/>
      <c r="I1079" s="88">
        <f t="shared" si="87"/>
        <v>12300</v>
      </c>
      <c r="J1079" s="163">
        <f t="shared" si="83"/>
        <v>0</v>
      </c>
      <c r="K1079" s="155">
        <f t="shared" si="84"/>
        <v>0</v>
      </c>
      <c r="L1079" s="155">
        <f>IF(J1079=1,SUM($J$6:J1079),0)</f>
        <v>0</v>
      </c>
      <c r="M1079" s="155">
        <f>IF(K1079=1,SUM($K$6:K1079),0)</f>
        <v>0</v>
      </c>
      <c r="N1079" s="165">
        <f t="shared" si="85"/>
        <v>0</v>
      </c>
      <c r="O1079" s="155">
        <f t="shared" si="86"/>
        <v>0</v>
      </c>
      <c r="P1079" s="155">
        <f>IF(O1079=1,SUM($O$6:O1079),0)</f>
        <v>0</v>
      </c>
    </row>
    <row r="1080" spans="1:16" ht="15" customHeight="1">
      <c r="A1080" s="15"/>
      <c r="B1080" s="174">
        <v>18</v>
      </c>
      <c r="C1080" s="109" t="s">
        <v>820</v>
      </c>
      <c r="D1080" s="276" t="s">
        <v>47</v>
      </c>
      <c r="E1080" s="277" t="s">
        <v>14</v>
      </c>
      <c r="F1080" s="278">
        <v>12300</v>
      </c>
      <c r="G1080" s="278">
        <v>12300</v>
      </c>
      <c r="H1080" s="171"/>
      <c r="I1080" s="88">
        <f t="shared" si="87"/>
        <v>12300</v>
      </c>
      <c r="J1080" s="163">
        <f t="shared" si="83"/>
        <v>0</v>
      </c>
      <c r="K1080" s="155">
        <f t="shared" si="84"/>
        <v>0</v>
      </c>
      <c r="L1080" s="155">
        <f>IF(J1080=1,SUM($J$6:J1080),0)</f>
        <v>0</v>
      </c>
      <c r="M1080" s="155">
        <f>IF(K1080=1,SUM($K$6:K1080),0)</f>
        <v>0</v>
      </c>
      <c r="N1080" s="165">
        <f t="shared" si="85"/>
        <v>0</v>
      </c>
      <c r="O1080" s="155">
        <f t="shared" si="86"/>
        <v>0</v>
      </c>
      <c r="P1080" s="155">
        <f>IF(O1080=1,SUM($O$6:O1080),0)</f>
        <v>0</v>
      </c>
    </row>
    <row r="1081" spans="1:16" ht="15" customHeight="1">
      <c r="A1081" s="15"/>
      <c r="B1081" s="174">
        <v>19</v>
      </c>
      <c r="C1081" s="109" t="s">
        <v>821</v>
      </c>
      <c r="D1081" s="276" t="s">
        <v>47</v>
      </c>
      <c r="E1081" s="277" t="s">
        <v>14</v>
      </c>
      <c r="F1081" s="278">
        <v>16500</v>
      </c>
      <c r="G1081" s="278">
        <v>16500</v>
      </c>
      <c r="H1081" s="171"/>
      <c r="I1081" s="88">
        <f t="shared" si="87"/>
        <v>16500</v>
      </c>
      <c r="J1081" s="163">
        <f t="shared" si="83"/>
        <v>0</v>
      </c>
      <c r="K1081" s="155">
        <f t="shared" si="84"/>
        <v>0</v>
      </c>
      <c r="L1081" s="155">
        <f>IF(J1081=1,SUM($J$6:J1081),0)</f>
        <v>0</v>
      </c>
      <c r="M1081" s="155">
        <f>IF(K1081=1,SUM($K$6:K1081),0)</f>
        <v>0</v>
      </c>
      <c r="N1081" s="165">
        <f t="shared" si="85"/>
        <v>0</v>
      </c>
      <c r="O1081" s="155">
        <f t="shared" si="86"/>
        <v>0</v>
      </c>
      <c r="P1081" s="155">
        <f>IF(O1081=1,SUM($O$6:O1081),0)</f>
        <v>0</v>
      </c>
    </row>
    <row r="1082" spans="1:16" ht="15" customHeight="1">
      <c r="A1082" s="15"/>
      <c r="B1082" s="174">
        <v>20</v>
      </c>
      <c r="C1082" s="109" t="s">
        <v>822</v>
      </c>
      <c r="D1082" s="276" t="s">
        <v>47</v>
      </c>
      <c r="E1082" s="277" t="s">
        <v>14</v>
      </c>
      <c r="F1082" s="278">
        <v>16500</v>
      </c>
      <c r="G1082" s="278">
        <v>16500</v>
      </c>
      <c r="H1082" s="171"/>
      <c r="I1082" s="88">
        <f t="shared" si="87"/>
        <v>16500</v>
      </c>
      <c r="J1082" s="163">
        <f t="shared" si="83"/>
        <v>0</v>
      </c>
      <c r="K1082" s="155">
        <f t="shared" si="84"/>
        <v>0</v>
      </c>
      <c r="L1082" s="155">
        <f>IF(J1082=1,SUM($J$6:J1082),0)</f>
        <v>0</v>
      </c>
      <c r="M1082" s="155">
        <f>IF(K1082=1,SUM($K$6:K1082),0)</f>
        <v>0</v>
      </c>
      <c r="N1082" s="165">
        <f t="shared" si="85"/>
        <v>0</v>
      </c>
      <c r="O1082" s="155">
        <f t="shared" si="86"/>
        <v>0</v>
      </c>
      <c r="P1082" s="155">
        <f>IF(O1082=1,SUM($O$6:O1082),0)</f>
        <v>0</v>
      </c>
    </row>
    <row r="1083" spans="1:16" ht="15" customHeight="1">
      <c r="A1083" s="15"/>
      <c r="B1083" s="174">
        <v>21</v>
      </c>
      <c r="C1083" s="109" t="s">
        <v>823</v>
      </c>
      <c r="D1083" s="276" t="s">
        <v>47</v>
      </c>
      <c r="E1083" s="277" t="s">
        <v>14</v>
      </c>
      <c r="F1083" s="278">
        <v>13260</v>
      </c>
      <c r="G1083" s="278">
        <v>13260</v>
      </c>
      <c r="H1083" s="171"/>
      <c r="I1083" s="88">
        <f t="shared" si="87"/>
        <v>13260</v>
      </c>
      <c r="J1083" s="163">
        <f t="shared" si="83"/>
        <v>0</v>
      </c>
      <c r="K1083" s="155">
        <f t="shared" si="84"/>
        <v>0</v>
      </c>
      <c r="L1083" s="155">
        <f>IF(J1083=1,SUM($J$6:J1083),0)</f>
        <v>0</v>
      </c>
      <c r="M1083" s="155">
        <f>IF(K1083=1,SUM($K$6:K1083),0)</f>
        <v>0</v>
      </c>
      <c r="N1083" s="165">
        <f t="shared" si="85"/>
        <v>0</v>
      </c>
      <c r="O1083" s="155">
        <f t="shared" si="86"/>
        <v>0</v>
      </c>
      <c r="P1083" s="155">
        <f>IF(O1083=1,SUM($O$6:O1083),0)</f>
        <v>0</v>
      </c>
    </row>
    <row r="1084" spans="1:16" ht="15" customHeight="1">
      <c r="A1084" s="15"/>
      <c r="B1084" s="194"/>
      <c r="C1084" s="109" t="s">
        <v>48</v>
      </c>
      <c r="D1084" s="276" t="s">
        <v>48</v>
      </c>
      <c r="E1084" s="277"/>
      <c r="F1084" s="278">
        <v>0</v>
      </c>
      <c r="G1084" s="278">
        <v>0</v>
      </c>
      <c r="H1084" s="171"/>
      <c r="I1084" s="88">
        <f t="shared" si="87"/>
        <v>0</v>
      </c>
      <c r="J1084" s="163">
        <f t="shared" si="83"/>
        <v>0</v>
      </c>
      <c r="K1084" s="155">
        <f t="shared" si="84"/>
        <v>0</v>
      </c>
      <c r="L1084" s="155">
        <f>IF(J1084=1,SUM($J$6:J1084),0)</f>
        <v>0</v>
      </c>
      <c r="M1084" s="155">
        <f>IF(K1084=1,SUM($K$6:K1084),0)</f>
        <v>0</v>
      </c>
      <c r="N1084" s="165">
        <f t="shared" si="85"/>
        <v>0</v>
      </c>
      <c r="O1084" s="155">
        <f t="shared" si="86"/>
        <v>0</v>
      </c>
      <c r="P1084" s="155">
        <f>IF(O1084=1,SUM($O$6:O1084),0)</f>
        <v>0</v>
      </c>
    </row>
    <row r="1085" spans="1:16" ht="15" customHeight="1">
      <c r="A1085" s="15"/>
      <c r="B1085" s="194" t="s">
        <v>1031</v>
      </c>
      <c r="C1085" s="109" t="s">
        <v>640</v>
      </c>
      <c r="D1085" s="276" t="s">
        <v>48</v>
      </c>
      <c r="E1085" s="277"/>
      <c r="F1085" s="278">
        <v>0</v>
      </c>
      <c r="G1085" s="278">
        <v>0</v>
      </c>
      <c r="H1085" s="171"/>
      <c r="I1085" s="88">
        <f t="shared" si="87"/>
        <v>0</v>
      </c>
      <c r="J1085" s="163">
        <f t="shared" si="83"/>
        <v>0</v>
      </c>
      <c r="K1085" s="155">
        <f t="shared" si="84"/>
        <v>0</v>
      </c>
      <c r="L1085" s="155">
        <f>IF(J1085=1,SUM($J$6:J1085),0)</f>
        <v>0</v>
      </c>
      <c r="M1085" s="155">
        <f>IF(K1085=1,SUM($K$6:K1085),0)</f>
        <v>0</v>
      </c>
      <c r="N1085" s="165">
        <f t="shared" si="85"/>
        <v>0</v>
      </c>
      <c r="O1085" s="155">
        <f t="shared" si="86"/>
        <v>0</v>
      </c>
      <c r="P1085" s="155">
        <f>IF(O1085=1,SUM($O$6:O1085),0)</f>
        <v>0</v>
      </c>
    </row>
    <row r="1086" spans="1:16" ht="15" customHeight="1">
      <c r="A1086" s="15"/>
      <c r="B1086" s="174">
        <v>1</v>
      </c>
      <c r="C1086" s="109" t="s">
        <v>824</v>
      </c>
      <c r="D1086" s="276" t="s">
        <v>47</v>
      </c>
      <c r="E1086" s="277" t="s">
        <v>14</v>
      </c>
      <c r="F1086" s="278">
        <v>31920</v>
      </c>
      <c r="G1086" s="278">
        <v>31920</v>
      </c>
      <c r="H1086" s="171"/>
      <c r="I1086" s="88">
        <f t="shared" si="87"/>
        <v>31920</v>
      </c>
      <c r="J1086" s="163">
        <f t="shared" si="83"/>
        <v>0</v>
      </c>
      <c r="K1086" s="155">
        <f t="shared" si="84"/>
        <v>0</v>
      </c>
      <c r="L1086" s="155">
        <f>IF(J1086=1,SUM($J$6:J1086),0)</f>
        <v>0</v>
      </c>
      <c r="M1086" s="155">
        <f>IF(K1086=1,SUM($K$6:K1086),0)</f>
        <v>0</v>
      </c>
      <c r="N1086" s="165">
        <f t="shared" si="85"/>
        <v>0</v>
      </c>
      <c r="O1086" s="155">
        <f t="shared" si="86"/>
        <v>0</v>
      </c>
      <c r="P1086" s="155">
        <f>IF(O1086=1,SUM($O$6:O1086),0)</f>
        <v>0</v>
      </c>
    </row>
    <row r="1087" spans="1:16" ht="15" customHeight="1">
      <c r="A1087" s="15"/>
      <c r="B1087" s="174">
        <v>2</v>
      </c>
      <c r="C1087" s="109" t="s">
        <v>825</v>
      </c>
      <c r="D1087" s="276" t="s">
        <v>47</v>
      </c>
      <c r="E1087" s="277" t="s">
        <v>14</v>
      </c>
      <c r="F1087" s="278">
        <v>31920</v>
      </c>
      <c r="G1087" s="278">
        <v>31920</v>
      </c>
      <c r="H1087" s="171"/>
      <c r="I1087" s="88">
        <f t="shared" si="87"/>
        <v>31920</v>
      </c>
      <c r="J1087" s="163">
        <f t="shared" si="83"/>
        <v>0</v>
      </c>
      <c r="K1087" s="155">
        <f t="shared" si="84"/>
        <v>0</v>
      </c>
      <c r="L1087" s="155">
        <f>IF(J1087=1,SUM($J$6:J1087),0)</f>
        <v>0</v>
      </c>
      <c r="M1087" s="155">
        <f>IF(K1087=1,SUM($K$6:K1087),0)</f>
        <v>0</v>
      </c>
      <c r="N1087" s="165">
        <f t="shared" si="85"/>
        <v>0</v>
      </c>
      <c r="O1087" s="155">
        <f t="shared" si="86"/>
        <v>0</v>
      </c>
      <c r="P1087" s="155">
        <f>IF(O1087=1,SUM($O$6:O1087),0)</f>
        <v>0</v>
      </c>
    </row>
    <row r="1088" spans="1:16" ht="15" customHeight="1">
      <c r="A1088" s="15"/>
      <c r="B1088" s="174">
        <v>3</v>
      </c>
      <c r="C1088" s="109" t="s">
        <v>826</v>
      </c>
      <c r="D1088" s="276" t="s">
        <v>47</v>
      </c>
      <c r="E1088" s="277" t="s">
        <v>14</v>
      </c>
      <c r="F1088" s="278">
        <v>31920</v>
      </c>
      <c r="G1088" s="278">
        <v>31920</v>
      </c>
      <c r="H1088" s="171"/>
      <c r="I1088" s="88">
        <f t="shared" si="87"/>
        <v>31920</v>
      </c>
      <c r="J1088" s="163">
        <f t="shared" si="83"/>
        <v>0</v>
      </c>
      <c r="K1088" s="155">
        <f t="shared" si="84"/>
        <v>0</v>
      </c>
      <c r="L1088" s="155">
        <f>IF(J1088=1,SUM($J$6:J1088),0)</f>
        <v>0</v>
      </c>
      <c r="M1088" s="155">
        <f>IF(K1088=1,SUM($K$6:K1088),0)</f>
        <v>0</v>
      </c>
      <c r="N1088" s="165">
        <f t="shared" si="85"/>
        <v>0</v>
      </c>
      <c r="O1088" s="155">
        <f t="shared" si="86"/>
        <v>0</v>
      </c>
      <c r="P1088" s="155">
        <f>IF(O1088=1,SUM($O$6:O1088),0)</f>
        <v>0</v>
      </c>
    </row>
    <row r="1089" spans="1:16" ht="15" customHeight="1">
      <c r="A1089" s="15"/>
      <c r="B1089" s="174">
        <v>4</v>
      </c>
      <c r="C1089" s="109" t="s">
        <v>827</v>
      </c>
      <c r="D1089" s="276" t="s">
        <v>47</v>
      </c>
      <c r="E1089" s="277" t="s">
        <v>14</v>
      </c>
      <c r="F1089" s="278">
        <v>48060</v>
      </c>
      <c r="G1089" s="278">
        <v>48060</v>
      </c>
      <c r="H1089" s="171"/>
      <c r="I1089" s="88">
        <f t="shared" si="87"/>
        <v>48060</v>
      </c>
      <c r="J1089" s="163">
        <f t="shared" si="83"/>
        <v>0</v>
      </c>
      <c r="K1089" s="155">
        <f t="shared" si="84"/>
        <v>0</v>
      </c>
      <c r="L1089" s="155">
        <f>IF(J1089=1,SUM($J$6:J1089),0)</f>
        <v>0</v>
      </c>
      <c r="M1089" s="155">
        <f>IF(K1089=1,SUM($K$6:K1089),0)</f>
        <v>0</v>
      </c>
      <c r="N1089" s="165">
        <f t="shared" si="85"/>
        <v>0</v>
      </c>
      <c r="O1089" s="155">
        <f t="shared" si="86"/>
        <v>0</v>
      </c>
      <c r="P1089" s="155">
        <f>IF(O1089=1,SUM($O$6:O1089),0)</f>
        <v>0</v>
      </c>
    </row>
    <row r="1090" spans="1:16" ht="15" customHeight="1">
      <c r="A1090" s="15"/>
      <c r="B1090" s="174">
        <v>5</v>
      </c>
      <c r="C1090" s="109" t="s">
        <v>828</v>
      </c>
      <c r="D1090" s="276" t="s">
        <v>47</v>
      </c>
      <c r="E1090" s="277" t="s">
        <v>14</v>
      </c>
      <c r="F1090" s="278">
        <v>16200</v>
      </c>
      <c r="G1090" s="278">
        <v>16200</v>
      </c>
      <c r="H1090" s="171"/>
      <c r="I1090" s="88">
        <f t="shared" si="87"/>
        <v>16200</v>
      </c>
      <c r="J1090" s="163">
        <f t="shared" si="83"/>
        <v>0</v>
      </c>
      <c r="K1090" s="155">
        <f t="shared" si="84"/>
        <v>0</v>
      </c>
      <c r="L1090" s="155">
        <f>IF(J1090=1,SUM($J$6:J1090),0)</f>
        <v>0</v>
      </c>
      <c r="M1090" s="155">
        <f>IF(K1090=1,SUM($K$6:K1090),0)</f>
        <v>0</v>
      </c>
      <c r="N1090" s="165">
        <f t="shared" si="85"/>
        <v>0</v>
      </c>
      <c r="O1090" s="155">
        <f t="shared" si="86"/>
        <v>0</v>
      </c>
      <c r="P1090" s="155">
        <f>IF(O1090=1,SUM($O$6:O1090),0)</f>
        <v>0</v>
      </c>
    </row>
    <row r="1091" spans="1:16" ht="15" customHeight="1">
      <c r="A1091" s="15"/>
      <c r="B1091" s="174">
        <v>7</v>
      </c>
      <c r="C1091" s="109" t="s">
        <v>829</v>
      </c>
      <c r="D1091" s="276" t="s">
        <v>47</v>
      </c>
      <c r="E1091" s="277" t="s">
        <v>14</v>
      </c>
      <c r="F1091" s="278">
        <v>48060</v>
      </c>
      <c r="G1091" s="278">
        <v>48060</v>
      </c>
      <c r="H1091" s="171"/>
      <c r="I1091" s="88">
        <f t="shared" si="87"/>
        <v>48060</v>
      </c>
      <c r="J1091" s="163">
        <f t="shared" si="83"/>
        <v>0</v>
      </c>
      <c r="K1091" s="155">
        <f t="shared" si="84"/>
        <v>0</v>
      </c>
      <c r="L1091" s="155">
        <f>IF(J1091=1,SUM($J$6:J1091),0)</f>
        <v>0</v>
      </c>
      <c r="M1091" s="155">
        <f>IF(K1091=1,SUM($K$6:K1091),0)</f>
        <v>0</v>
      </c>
      <c r="N1091" s="165">
        <f t="shared" si="85"/>
        <v>0</v>
      </c>
      <c r="O1091" s="155">
        <f t="shared" si="86"/>
        <v>0</v>
      </c>
      <c r="P1091" s="155">
        <f>IF(O1091=1,SUM($O$6:O1091),0)</f>
        <v>0</v>
      </c>
    </row>
    <row r="1092" spans="1:16" ht="15" customHeight="1">
      <c r="A1092" s="15"/>
      <c r="B1092" s="174">
        <v>8</v>
      </c>
      <c r="C1092" s="109" t="s">
        <v>830</v>
      </c>
      <c r="D1092" s="276" t="s">
        <v>47</v>
      </c>
      <c r="E1092" s="277" t="s">
        <v>14</v>
      </c>
      <c r="F1092" s="278">
        <v>50400</v>
      </c>
      <c r="G1092" s="278">
        <v>50400</v>
      </c>
      <c r="H1092" s="171"/>
      <c r="I1092" s="88">
        <f t="shared" si="87"/>
        <v>50400</v>
      </c>
      <c r="J1092" s="163">
        <f t="shared" si="83"/>
        <v>0</v>
      </c>
      <c r="K1092" s="155">
        <f t="shared" si="84"/>
        <v>0</v>
      </c>
      <c r="L1092" s="155">
        <f>IF(J1092=1,SUM($J$6:J1092),0)</f>
        <v>0</v>
      </c>
      <c r="M1092" s="155">
        <f>IF(K1092=1,SUM($K$6:K1092),0)</f>
        <v>0</v>
      </c>
      <c r="N1092" s="165">
        <f t="shared" si="85"/>
        <v>0</v>
      </c>
      <c r="O1092" s="155">
        <f t="shared" si="86"/>
        <v>0</v>
      </c>
      <c r="P1092" s="155">
        <f>IF(O1092=1,SUM($O$6:O1092),0)</f>
        <v>0</v>
      </c>
    </row>
    <row r="1093" spans="1:16" ht="15" customHeight="1">
      <c r="A1093" s="15"/>
      <c r="B1093" s="174">
        <v>9</v>
      </c>
      <c r="C1093" s="109" t="s">
        <v>831</v>
      </c>
      <c r="D1093" s="276" t="s">
        <v>47</v>
      </c>
      <c r="E1093" s="277" t="s">
        <v>14</v>
      </c>
      <c r="F1093" s="278">
        <v>26400</v>
      </c>
      <c r="G1093" s="278">
        <v>26400</v>
      </c>
      <c r="H1093" s="171"/>
      <c r="I1093" s="88">
        <f t="shared" si="87"/>
        <v>26400</v>
      </c>
      <c r="J1093" s="163">
        <f t="shared" si="83"/>
        <v>0</v>
      </c>
      <c r="K1093" s="155">
        <f t="shared" si="84"/>
        <v>0</v>
      </c>
      <c r="L1093" s="155">
        <f>IF(J1093=1,SUM($J$6:J1093),0)</f>
        <v>0</v>
      </c>
      <c r="M1093" s="155">
        <f>IF(K1093=1,SUM($K$6:K1093),0)</f>
        <v>0</v>
      </c>
      <c r="N1093" s="165">
        <f t="shared" si="85"/>
        <v>0</v>
      </c>
      <c r="O1093" s="155">
        <f t="shared" si="86"/>
        <v>0</v>
      </c>
      <c r="P1093" s="155">
        <f>IF(O1093=1,SUM($O$6:O1093),0)</f>
        <v>0</v>
      </c>
    </row>
    <row r="1094" spans="1:16" ht="15" customHeight="1">
      <c r="A1094" s="15"/>
      <c r="B1094" s="174">
        <v>10</v>
      </c>
      <c r="C1094" s="109" t="s">
        <v>832</v>
      </c>
      <c r="D1094" s="276" t="s">
        <v>47</v>
      </c>
      <c r="E1094" s="277" t="s">
        <v>14</v>
      </c>
      <c r="F1094" s="278">
        <v>42180</v>
      </c>
      <c r="G1094" s="278">
        <v>42180</v>
      </c>
      <c r="H1094" s="171"/>
      <c r="I1094" s="88">
        <f t="shared" si="87"/>
        <v>42180</v>
      </c>
      <c r="J1094" s="163">
        <f t="shared" si="83"/>
        <v>0</v>
      </c>
      <c r="K1094" s="155">
        <f t="shared" si="84"/>
        <v>0</v>
      </c>
      <c r="L1094" s="155">
        <f>IF(J1094=1,SUM($J$6:J1094),0)</f>
        <v>0</v>
      </c>
      <c r="M1094" s="155">
        <f>IF(K1094=1,SUM($K$6:K1094),0)</f>
        <v>0</v>
      </c>
      <c r="N1094" s="165">
        <f t="shared" si="85"/>
        <v>0</v>
      </c>
      <c r="O1094" s="155">
        <f t="shared" si="86"/>
        <v>0</v>
      </c>
      <c r="P1094" s="155">
        <f>IF(O1094=1,SUM($O$6:O1094),0)</f>
        <v>0</v>
      </c>
    </row>
    <row r="1095" spans="1:16" ht="15" customHeight="1">
      <c r="A1095" s="15"/>
      <c r="B1095" s="174">
        <v>11</v>
      </c>
      <c r="C1095" s="109" t="s">
        <v>833</v>
      </c>
      <c r="D1095" s="276" t="s">
        <v>47</v>
      </c>
      <c r="E1095" s="277" t="s">
        <v>14</v>
      </c>
      <c r="F1095" s="278">
        <v>42180</v>
      </c>
      <c r="G1095" s="278">
        <v>42180</v>
      </c>
      <c r="H1095" s="171"/>
      <c r="I1095" s="88">
        <f t="shared" si="87"/>
        <v>42180</v>
      </c>
      <c r="J1095" s="163">
        <f t="shared" si="83"/>
        <v>0</v>
      </c>
      <c r="K1095" s="155">
        <f t="shared" si="84"/>
        <v>0</v>
      </c>
      <c r="L1095" s="155">
        <f>IF(J1095=1,SUM($J$6:J1095),0)</f>
        <v>0</v>
      </c>
      <c r="M1095" s="155">
        <f>IF(K1095=1,SUM($K$6:K1095),0)</f>
        <v>0</v>
      </c>
      <c r="N1095" s="165">
        <f t="shared" si="85"/>
        <v>0</v>
      </c>
      <c r="O1095" s="155">
        <f t="shared" si="86"/>
        <v>0</v>
      </c>
      <c r="P1095" s="155">
        <f>IF(O1095=1,SUM($O$6:O1095),0)</f>
        <v>0</v>
      </c>
    </row>
    <row r="1096" spans="1:16" ht="15" customHeight="1">
      <c r="A1096" s="15"/>
      <c r="B1096" s="174">
        <v>12</v>
      </c>
      <c r="C1096" s="109" t="s">
        <v>834</v>
      </c>
      <c r="D1096" s="276" t="s">
        <v>47</v>
      </c>
      <c r="E1096" s="277" t="s">
        <v>14</v>
      </c>
      <c r="F1096" s="278">
        <v>27120</v>
      </c>
      <c r="G1096" s="278">
        <v>27120</v>
      </c>
      <c r="H1096" s="171"/>
      <c r="I1096" s="88">
        <f t="shared" si="87"/>
        <v>27120</v>
      </c>
      <c r="J1096" s="163">
        <f t="shared" si="83"/>
        <v>0</v>
      </c>
      <c r="K1096" s="155">
        <f t="shared" si="84"/>
        <v>0</v>
      </c>
      <c r="L1096" s="155">
        <f>IF(J1096=1,SUM($J$6:J1096),0)</f>
        <v>0</v>
      </c>
      <c r="M1096" s="155">
        <f>IF(K1096=1,SUM($K$6:K1096),0)</f>
        <v>0</v>
      </c>
      <c r="N1096" s="165">
        <f t="shared" si="85"/>
        <v>0</v>
      </c>
      <c r="O1096" s="155">
        <f t="shared" si="86"/>
        <v>0</v>
      </c>
      <c r="P1096" s="155">
        <f>IF(O1096=1,SUM($O$6:O1096),0)</f>
        <v>0</v>
      </c>
    </row>
    <row r="1097" spans="1:16" ht="15" customHeight="1">
      <c r="A1097" s="15"/>
      <c r="B1097" s="174">
        <v>13</v>
      </c>
      <c r="C1097" s="109" t="s">
        <v>835</v>
      </c>
      <c r="D1097" s="276" t="s">
        <v>47</v>
      </c>
      <c r="E1097" s="277" t="s">
        <v>14</v>
      </c>
      <c r="F1097" s="278">
        <v>46800</v>
      </c>
      <c r="G1097" s="278">
        <v>46800</v>
      </c>
      <c r="H1097" s="171"/>
      <c r="I1097" s="88">
        <f t="shared" si="87"/>
        <v>46800</v>
      </c>
      <c r="J1097" s="163">
        <f t="shared" ref="J1097:J1160" si="88">IF(D1097="MDU-KD",1,0)</f>
        <v>0</v>
      </c>
      <c r="K1097" s="155">
        <f t="shared" ref="K1097:K1160" si="89">IF(D1097="HDW",1,0)</f>
        <v>0</v>
      </c>
      <c r="L1097" s="155">
        <f>IF(J1097=1,SUM($J$6:J1097),0)</f>
        <v>0</v>
      </c>
      <c r="M1097" s="155">
        <f>IF(K1097=1,SUM($K$6:K1097),0)</f>
        <v>0</v>
      </c>
      <c r="N1097" s="165">
        <f t="shared" ref="N1097:N1160" si="90">IF(L1097=0,M1097,L1097)</f>
        <v>0</v>
      </c>
      <c r="O1097" s="155">
        <f t="shared" ref="O1097:O1160" si="91">IF(E1097=0,0,IF(LEFT(C1097,11)="Tiang Beton",1,0))</f>
        <v>0</v>
      </c>
      <c r="P1097" s="155">
        <f>IF(O1097=1,SUM($O$6:O1097),0)</f>
        <v>0</v>
      </c>
    </row>
    <row r="1098" spans="1:16" ht="15" customHeight="1">
      <c r="A1098" s="15"/>
      <c r="B1098" s="174">
        <v>14</v>
      </c>
      <c r="C1098" s="109" t="s">
        <v>836</v>
      </c>
      <c r="D1098" s="276" t="s">
        <v>47</v>
      </c>
      <c r="E1098" s="277" t="s">
        <v>14</v>
      </c>
      <c r="F1098" s="278">
        <v>46800</v>
      </c>
      <c r="G1098" s="278">
        <v>46800</v>
      </c>
      <c r="H1098" s="171"/>
      <c r="I1098" s="88">
        <f t="shared" si="87"/>
        <v>46800</v>
      </c>
      <c r="J1098" s="163">
        <f t="shared" si="88"/>
        <v>0</v>
      </c>
      <c r="K1098" s="155">
        <f t="shared" si="89"/>
        <v>0</v>
      </c>
      <c r="L1098" s="155">
        <f>IF(J1098=1,SUM($J$6:J1098),0)</f>
        <v>0</v>
      </c>
      <c r="M1098" s="155">
        <f>IF(K1098=1,SUM($K$6:K1098),0)</f>
        <v>0</v>
      </c>
      <c r="N1098" s="165">
        <f t="shared" si="90"/>
        <v>0</v>
      </c>
      <c r="O1098" s="155">
        <f t="shared" si="91"/>
        <v>0</v>
      </c>
      <c r="P1098" s="155">
        <f>IF(O1098=1,SUM($O$6:O1098),0)</f>
        <v>0</v>
      </c>
    </row>
    <row r="1099" spans="1:16" ht="15" customHeight="1">
      <c r="A1099" s="15"/>
      <c r="B1099" s="174">
        <v>15</v>
      </c>
      <c r="C1099" s="109" t="s">
        <v>837</v>
      </c>
      <c r="D1099" s="276" t="s">
        <v>47</v>
      </c>
      <c r="E1099" s="277" t="s">
        <v>14</v>
      </c>
      <c r="F1099" s="278">
        <v>45240</v>
      </c>
      <c r="G1099" s="278">
        <v>45240</v>
      </c>
      <c r="H1099" s="171"/>
      <c r="I1099" s="88">
        <f t="shared" si="87"/>
        <v>45240</v>
      </c>
      <c r="J1099" s="163">
        <f t="shared" si="88"/>
        <v>0</v>
      </c>
      <c r="K1099" s="155">
        <f t="shared" si="89"/>
        <v>0</v>
      </c>
      <c r="L1099" s="155">
        <f>IF(J1099=1,SUM($J$6:J1099),0)</f>
        <v>0</v>
      </c>
      <c r="M1099" s="155">
        <f>IF(K1099=1,SUM($K$6:K1099),0)</f>
        <v>0</v>
      </c>
      <c r="N1099" s="165">
        <f t="shared" si="90"/>
        <v>0</v>
      </c>
      <c r="O1099" s="155">
        <f t="shared" si="91"/>
        <v>0</v>
      </c>
      <c r="P1099" s="155">
        <f>IF(O1099=1,SUM($O$6:O1099),0)</f>
        <v>0</v>
      </c>
    </row>
    <row r="1100" spans="1:16" ht="15" customHeight="1">
      <c r="A1100" s="15"/>
      <c r="B1100" s="174">
        <v>16</v>
      </c>
      <c r="C1100" s="109" t="s">
        <v>838</v>
      </c>
      <c r="D1100" s="276" t="s">
        <v>47</v>
      </c>
      <c r="E1100" s="277" t="s">
        <v>14</v>
      </c>
      <c r="F1100" s="278">
        <v>22740</v>
      </c>
      <c r="G1100" s="278">
        <v>22740</v>
      </c>
      <c r="H1100" s="171"/>
      <c r="I1100" s="88">
        <f t="shared" si="87"/>
        <v>22740</v>
      </c>
      <c r="J1100" s="163">
        <f t="shared" si="88"/>
        <v>0</v>
      </c>
      <c r="K1100" s="155">
        <f t="shared" si="89"/>
        <v>0</v>
      </c>
      <c r="L1100" s="155">
        <f>IF(J1100=1,SUM($J$6:J1100),0)</f>
        <v>0</v>
      </c>
      <c r="M1100" s="155">
        <f>IF(K1100=1,SUM($K$6:K1100),0)</f>
        <v>0</v>
      </c>
      <c r="N1100" s="165">
        <f t="shared" si="90"/>
        <v>0</v>
      </c>
      <c r="O1100" s="155">
        <f t="shared" si="91"/>
        <v>0</v>
      </c>
      <c r="P1100" s="155">
        <f>IF(O1100=1,SUM($O$6:O1100),0)</f>
        <v>0</v>
      </c>
    </row>
    <row r="1101" spans="1:16" ht="15" customHeight="1">
      <c r="A1101" s="15"/>
      <c r="B1101" s="174">
        <v>17</v>
      </c>
      <c r="C1101" s="109" t="s">
        <v>839</v>
      </c>
      <c r="D1101" s="276" t="s">
        <v>47</v>
      </c>
      <c r="E1101" s="277" t="s">
        <v>14</v>
      </c>
      <c r="F1101" s="278">
        <v>22740</v>
      </c>
      <c r="G1101" s="278">
        <v>22740</v>
      </c>
      <c r="H1101" s="171"/>
      <c r="I1101" s="88">
        <f t="shared" si="87"/>
        <v>22740</v>
      </c>
      <c r="J1101" s="163">
        <f t="shared" si="88"/>
        <v>0</v>
      </c>
      <c r="K1101" s="155">
        <f t="shared" si="89"/>
        <v>0</v>
      </c>
      <c r="L1101" s="155">
        <f>IF(J1101=1,SUM($J$6:J1101),0)</f>
        <v>0</v>
      </c>
      <c r="M1101" s="155">
        <f>IF(K1101=1,SUM($K$6:K1101),0)</f>
        <v>0</v>
      </c>
      <c r="N1101" s="165">
        <f t="shared" si="90"/>
        <v>0</v>
      </c>
      <c r="O1101" s="155">
        <f t="shared" si="91"/>
        <v>0</v>
      </c>
      <c r="P1101" s="155">
        <f>IF(O1101=1,SUM($O$6:O1101),0)</f>
        <v>0</v>
      </c>
    </row>
    <row r="1102" spans="1:16" ht="15" customHeight="1">
      <c r="A1102" s="15"/>
      <c r="B1102" s="174">
        <v>18</v>
      </c>
      <c r="C1102" s="109" t="s">
        <v>840</v>
      </c>
      <c r="D1102" s="276" t="s">
        <v>47</v>
      </c>
      <c r="E1102" s="277" t="s">
        <v>14</v>
      </c>
      <c r="F1102" s="278">
        <v>24420</v>
      </c>
      <c r="G1102" s="278">
        <v>24420</v>
      </c>
      <c r="H1102" s="171"/>
      <c r="I1102" s="88">
        <f t="shared" si="87"/>
        <v>24420</v>
      </c>
      <c r="J1102" s="163">
        <f t="shared" si="88"/>
        <v>0</v>
      </c>
      <c r="K1102" s="155">
        <f t="shared" si="89"/>
        <v>0</v>
      </c>
      <c r="L1102" s="155">
        <f>IF(J1102=1,SUM($J$6:J1102),0)</f>
        <v>0</v>
      </c>
      <c r="M1102" s="155">
        <f>IF(K1102=1,SUM($K$6:K1102),0)</f>
        <v>0</v>
      </c>
      <c r="N1102" s="165">
        <f t="shared" si="90"/>
        <v>0</v>
      </c>
      <c r="O1102" s="155">
        <f t="shared" si="91"/>
        <v>0</v>
      </c>
      <c r="P1102" s="155">
        <f>IF(O1102=1,SUM($O$6:O1102),0)</f>
        <v>0</v>
      </c>
    </row>
    <row r="1103" spans="1:16" ht="15" customHeight="1">
      <c r="A1103" s="15"/>
      <c r="B1103" s="174">
        <v>19</v>
      </c>
      <c r="C1103" s="109" t="s">
        <v>841</v>
      </c>
      <c r="D1103" s="276" t="s">
        <v>47</v>
      </c>
      <c r="E1103" s="277" t="s">
        <v>14</v>
      </c>
      <c r="F1103" s="278">
        <v>24420</v>
      </c>
      <c r="G1103" s="278">
        <v>24420</v>
      </c>
      <c r="H1103" s="171"/>
      <c r="I1103" s="88">
        <f t="shared" si="87"/>
        <v>24420</v>
      </c>
      <c r="J1103" s="163">
        <f t="shared" si="88"/>
        <v>0</v>
      </c>
      <c r="K1103" s="155">
        <f t="shared" si="89"/>
        <v>0</v>
      </c>
      <c r="L1103" s="155">
        <f>IF(J1103=1,SUM($J$6:J1103),0)</f>
        <v>0</v>
      </c>
      <c r="M1103" s="155">
        <f>IF(K1103=1,SUM($K$6:K1103),0)</f>
        <v>0</v>
      </c>
      <c r="N1103" s="165">
        <f t="shared" si="90"/>
        <v>0</v>
      </c>
      <c r="O1103" s="155">
        <f t="shared" si="91"/>
        <v>0</v>
      </c>
      <c r="P1103" s="155">
        <f>IF(O1103=1,SUM($O$6:O1103),0)</f>
        <v>0</v>
      </c>
    </row>
    <row r="1104" spans="1:16" ht="15" customHeight="1">
      <c r="A1104" s="15"/>
      <c r="B1104" s="174">
        <v>20</v>
      </c>
      <c r="C1104" s="109" t="s">
        <v>842</v>
      </c>
      <c r="D1104" s="276" t="s">
        <v>47</v>
      </c>
      <c r="E1104" s="277" t="s">
        <v>14</v>
      </c>
      <c r="F1104" s="278">
        <v>24420</v>
      </c>
      <c r="G1104" s="278">
        <v>24420</v>
      </c>
      <c r="H1104" s="171"/>
      <c r="I1104" s="88">
        <f t="shared" si="87"/>
        <v>24420</v>
      </c>
      <c r="J1104" s="163">
        <f t="shared" si="88"/>
        <v>0</v>
      </c>
      <c r="K1104" s="155">
        <f t="shared" si="89"/>
        <v>0</v>
      </c>
      <c r="L1104" s="155">
        <f>IF(J1104=1,SUM($J$6:J1104),0)</f>
        <v>0</v>
      </c>
      <c r="M1104" s="155">
        <f>IF(K1104=1,SUM($K$6:K1104),0)</f>
        <v>0</v>
      </c>
      <c r="N1104" s="165">
        <f t="shared" si="90"/>
        <v>0</v>
      </c>
      <c r="O1104" s="155">
        <f t="shared" si="91"/>
        <v>0</v>
      </c>
      <c r="P1104" s="155">
        <f>IF(O1104=1,SUM($O$6:O1104),0)</f>
        <v>0</v>
      </c>
    </row>
    <row r="1105" spans="1:16" ht="15" customHeight="1">
      <c r="A1105" s="15"/>
      <c r="B1105" s="174">
        <v>21</v>
      </c>
      <c r="C1105" s="109" t="s">
        <v>843</v>
      </c>
      <c r="D1105" s="276" t="s">
        <v>47</v>
      </c>
      <c r="E1105" s="277" t="s">
        <v>14</v>
      </c>
      <c r="F1105" s="278">
        <v>24420</v>
      </c>
      <c r="G1105" s="278">
        <v>24420</v>
      </c>
      <c r="H1105" s="171"/>
      <c r="I1105" s="88">
        <f t="shared" si="87"/>
        <v>24420</v>
      </c>
      <c r="J1105" s="163">
        <f t="shared" si="88"/>
        <v>0</v>
      </c>
      <c r="K1105" s="155">
        <f t="shared" si="89"/>
        <v>0</v>
      </c>
      <c r="L1105" s="155">
        <f>IF(J1105=1,SUM($J$6:J1105),0)</f>
        <v>0</v>
      </c>
      <c r="M1105" s="155">
        <f>IF(K1105=1,SUM($K$6:K1105),0)</f>
        <v>0</v>
      </c>
      <c r="N1105" s="165">
        <f t="shared" si="90"/>
        <v>0</v>
      </c>
      <c r="O1105" s="155">
        <f t="shared" si="91"/>
        <v>0</v>
      </c>
      <c r="P1105" s="155">
        <f>IF(O1105=1,SUM($O$6:O1105),0)</f>
        <v>0</v>
      </c>
    </row>
    <row r="1106" spans="1:16" ht="15" customHeight="1">
      <c r="A1106" s="15"/>
      <c r="B1106" s="174">
        <v>22</v>
      </c>
      <c r="C1106" s="109" t="s">
        <v>844</v>
      </c>
      <c r="D1106" s="276" t="s">
        <v>47</v>
      </c>
      <c r="E1106" s="277" t="s">
        <v>14</v>
      </c>
      <c r="F1106" s="278">
        <v>21720</v>
      </c>
      <c r="G1106" s="278">
        <v>21720</v>
      </c>
      <c r="H1106" s="171"/>
      <c r="I1106" s="88">
        <f t="shared" si="87"/>
        <v>21720</v>
      </c>
      <c r="J1106" s="163">
        <f t="shared" si="88"/>
        <v>0</v>
      </c>
      <c r="K1106" s="155">
        <f t="shared" si="89"/>
        <v>0</v>
      </c>
      <c r="L1106" s="155">
        <f>IF(J1106=1,SUM($J$6:J1106),0)</f>
        <v>0</v>
      </c>
      <c r="M1106" s="155">
        <f>IF(K1106=1,SUM($K$6:K1106),0)</f>
        <v>0</v>
      </c>
      <c r="N1106" s="165">
        <f t="shared" si="90"/>
        <v>0</v>
      </c>
      <c r="O1106" s="155">
        <f t="shared" si="91"/>
        <v>0</v>
      </c>
      <c r="P1106" s="155">
        <f>IF(O1106=1,SUM($O$6:O1106),0)</f>
        <v>0</v>
      </c>
    </row>
    <row r="1107" spans="1:16" ht="15" customHeight="1">
      <c r="A1107" s="15"/>
      <c r="B1107" s="174">
        <v>23</v>
      </c>
      <c r="C1107" s="109" t="s">
        <v>845</v>
      </c>
      <c r="D1107" s="276" t="s">
        <v>47</v>
      </c>
      <c r="E1107" s="277" t="s">
        <v>14</v>
      </c>
      <c r="F1107" s="278">
        <v>20100</v>
      </c>
      <c r="G1107" s="278">
        <v>20100</v>
      </c>
      <c r="H1107" s="171"/>
      <c r="I1107" s="88">
        <f t="shared" si="87"/>
        <v>20100</v>
      </c>
      <c r="J1107" s="163">
        <f t="shared" si="88"/>
        <v>0</v>
      </c>
      <c r="K1107" s="155">
        <f t="shared" si="89"/>
        <v>0</v>
      </c>
      <c r="L1107" s="155">
        <f>IF(J1107=1,SUM($J$6:J1107),0)</f>
        <v>0</v>
      </c>
      <c r="M1107" s="155">
        <f>IF(K1107=1,SUM($K$6:K1107),0)</f>
        <v>0</v>
      </c>
      <c r="N1107" s="165">
        <f t="shared" si="90"/>
        <v>0</v>
      </c>
      <c r="O1107" s="155">
        <f t="shared" si="91"/>
        <v>0</v>
      </c>
      <c r="P1107" s="155">
        <f>IF(O1107=1,SUM($O$6:O1107),0)</f>
        <v>0</v>
      </c>
    </row>
    <row r="1108" spans="1:16" ht="15" customHeight="1">
      <c r="A1108" s="15"/>
      <c r="B1108" s="174">
        <v>24</v>
      </c>
      <c r="C1108" s="109" t="s">
        <v>846</v>
      </c>
      <c r="D1108" s="276" t="s">
        <v>47</v>
      </c>
      <c r="E1108" s="277" t="s">
        <v>14</v>
      </c>
      <c r="F1108" s="278">
        <v>20100</v>
      </c>
      <c r="G1108" s="278">
        <v>20100</v>
      </c>
      <c r="H1108" s="171"/>
      <c r="I1108" s="88">
        <f t="shared" si="87"/>
        <v>20100</v>
      </c>
      <c r="J1108" s="163">
        <f t="shared" si="88"/>
        <v>0</v>
      </c>
      <c r="K1108" s="155">
        <f t="shared" si="89"/>
        <v>0</v>
      </c>
      <c r="L1108" s="155">
        <f>IF(J1108=1,SUM($J$6:J1108),0)</f>
        <v>0</v>
      </c>
      <c r="M1108" s="155">
        <f>IF(K1108=1,SUM($K$6:K1108),0)</f>
        <v>0</v>
      </c>
      <c r="N1108" s="165">
        <f t="shared" si="90"/>
        <v>0</v>
      </c>
      <c r="O1108" s="155">
        <f t="shared" si="91"/>
        <v>0</v>
      </c>
      <c r="P1108" s="155">
        <f>IF(O1108=1,SUM($O$6:O1108),0)</f>
        <v>0</v>
      </c>
    </row>
    <row r="1109" spans="1:16" ht="15" customHeight="1">
      <c r="A1109" s="15"/>
      <c r="B1109" s="174">
        <v>25</v>
      </c>
      <c r="C1109" s="109" t="s">
        <v>847</v>
      </c>
      <c r="D1109" s="276" t="s">
        <v>47</v>
      </c>
      <c r="E1109" s="277" t="s">
        <v>14</v>
      </c>
      <c r="F1109" s="278">
        <v>20100</v>
      </c>
      <c r="G1109" s="278">
        <v>20100</v>
      </c>
      <c r="H1109" s="171"/>
      <c r="I1109" s="88">
        <f t="shared" si="87"/>
        <v>20100</v>
      </c>
      <c r="J1109" s="163">
        <f t="shared" si="88"/>
        <v>0</v>
      </c>
      <c r="K1109" s="155">
        <f t="shared" si="89"/>
        <v>0</v>
      </c>
      <c r="L1109" s="155">
        <f>IF(J1109=1,SUM($J$6:J1109),0)</f>
        <v>0</v>
      </c>
      <c r="M1109" s="155">
        <f>IF(K1109=1,SUM($K$6:K1109),0)</f>
        <v>0</v>
      </c>
      <c r="N1109" s="165">
        <f t="shared" si="90"/>
        <v>0</v>
      </c>
      <c r="O1109" s="155">
        <f t="shared" si="91"/>
        <v>0</v>
      </c>
      <c r="P1109" s="155">
        <f>IF(O1109=1,SUM($O$6:O1109),0)</f>
        <v>0</v>
      </c>
    </row>
    <row r="1110" spans="1:16" ht="15" customHeight="1">
      <c r="A1110" s="15"/>
      <c r="B1110" s="174">
        <v>26</v>
      </c>
      <c r="C1110" s="109" t="s">
        <v>848</v>
      </c>
      <c r="D1110" s="276" t="s">
        <v>47</v>
      </c>
      <c r="E1110" s="277" t="s">
        <v>14</v>
      </c>
      <c r="F1110" s="278">
        <v>20100</v>
      </c>
      <c r="G1110" s="278">
        <v>20100</v>
      </c>
      <c r="H1110" s="171"/>
      <c r="I1110" s="88">
        <f t="shared" si="87"/>
        <v>20100</v>
      </c>
      <c r="J1110" s="163">
        <f t="shared" si="88"/>
        <v>0</v>
      </c>
      <c r="K1110" s="155">
        <f t="shared" si="89"/>
        <v>0</v>
      </c>
      <c r="L1110" s="155">
        <f>IF(J1110=1,SUM($J$6:J1110),0)</f>
        <v>0</v>
      </c>
      <c r="M1110" s="155">
        <f>IF(K1110=1,SUM($K$6:K1110),0)</f>
        <v>0</v>
      </c>
      <c r="N1110" s="165">
        <f t="shared" si="90"/>
        <v>0</v>
      </c>
      <c r="O1110" s="155">
        <f t="shared" si="91"/>
        <v>0</v>
      </c>
      <c r="P1110" s="155">
        <f>IF(O1110=1,SUM($O$6:O1110),0)</f>
        <v>0</v>
      </c>
    </row>
    <row r="1111" spans="1:16" ht="15" customHeight="1">
      <c r="A1111" s="15"/>
      <c r="B1111" s="174">
        <v>27</v>
      </c>
      <c r="C1111" s="109" t="s">
        <v>849</v>
      </c>
      <c r="D1111" s="276" t="s">
        <v>47</v>
      </c>
      <c r="E1111" s="277" t="s">
        <v>14</v>
      </c>
      <c r="F1111" s="278">
        <v>42240</v>
      </c>
      <c r="G1111" s="278">
        <v>42240</v>
      </c>
      <c r="H1111" s="171"/>
      <c r="I1111" s="88">
        <f t="shared" si="87"/>
        <v>42240</v>
      </c>
      <c r="J1111" s="163">
        <f t="shared" si="88"/>
        <v>0</v>
      </c>
      <c r="K1111" s="155">
        <f t="shared" si="89"/>
        <v>0</v>
      </c>
      <c r="L1111" s="155">
        <f>IF(J1111=1,SUM($J$6:J1111),0)</f>
        <v>0</v>
      </c>
      <c r="M1111" s="155">
        <f>IF(K1111=1,SUM($K$6:K1111),0)</f>
        <v>0</v>
      </c>
      <c r="N1111" s="165">
        <f t="shared" si="90"/>
        <v>0</v>
      </c>
      <c r="O1111" s="155">
        <f t="shared" si="91"/>
        <v>0</v>
      </c>
      <c r="P1111" s="155">
        <f>IF(O1111=1,SUM($O$6:O1111),0)</f>
        <v>0</v>
      </c>
    </row>
    <row r="1112" spans="1:16" ht="15" customHeight="1">
      <c r="A1112" s="15"/>
      <c r="B1112" s="174">
        <v>28</v>
      </c>
      <c r="C1112" s="109" t="s">
        <v>850</v>
      </c>
      <c r="D1112" s="276" t="s">
        <v>47</v>
      </c>
      <c r="E1112" s="277" t="s">
        <v>14</v>
      </c>
      <c r="F1112" s="278">
        <v>42240</v>
      </c>
      <c r="G1112" s="278">
        <v>42240</v>
      </c>
      <c r="H1112" s="171"/>
      <c r="I1112" s="88">
        <f t="shared" si="87"/>
        <v>42240</v>
      </c>
      <c r="J1112" s="163">
        <f t="shared" si="88"/>
        <v>0</v>
      </c>
      <c r="K1112" s="155">
        <f t="shared" si="89"/>
        <v>0</v>
      </c>
      <c r="L1112" s="155">
        <f>IF(J1112=1,SUM($J$6:J1112),0)</f>
        <v>0</v>
      </c>
      <c r="M1112" s="155">
        <f>IF(K1112=1,SUM($K$6:K1112),0)</f>
        <v>0</v>
      </c>
      <c r="N1112" s="165">
        <f t="shared" si="90"/>
        <v>0</v>
      </c>
      <c r="O1112" s="155">
        <f t="shared" si="91"/>
        <v>0</v>
      </c>
      <c r="P1112" s="155">
        <f>IF(O1112=1,SUM($O$6:O1112),0)</f>
        <v>0</v>
      </c>
    </row>
    <row r="1113" spans="1:16" ht="15" customHeight="1">
      <c r="A1113" s="15"/>
      <c r="B1113" s="174">
        <v>29</v>
      </c>
      <c r="C1113" s="109" t="s">
        <v>851</v>
      </c>
      <c r="D1113" s="276" t="s">
        <v>47</v>
      </c>
      <c r="E1113" s="277" t="s">
        <v>14</v>
      </c>
      <c r="F1113" s="278">
        <v>40260</v>
      </c>
      <c r="G1113" s="278">
        <v>40260</v>
      </c>
      <c r="H1113" s="171"/>
      <c r="I1113" s="88">
        <f t="shared" si="87"/>
        <v>40260</v>
      </c>
      <c r="J1113" s="163">
        <f t="shared" si="88"/>
        <v>0</v>
      </c>
      <c r="K1113" s="155">
        <f t="shared" si="89"/>
        <v>0</v>
      </c>
      <c r="L1113" s="155">
        <f>IF(J1113=1,SUM($J$6:J1113),0)</f>
        <v>0</v>
      </c>
      <c r="M1113" s="155">
        <f>IF(K1113=1,SUM($K$6:K1113),0)</f>
        <v>0</v>
      </c>
      <c r="N1113" s="165">
        <f t="shared" si="90"/>
        <v>0</v>
      </c>
      <c r="O1113" s="155">
        <f t="shared" si="91"/>
        <v>0</v>
      </c>
      <c r="P1113" s="155">
        <f>IF(O1113=1,SUM($O$6:O1113),0)</f>
        <v>0</v>
      </c>
    </row>
    <row r="1114" spans="1:16" ht="15" customHeight="1">
      <c r="A1114" s="15"/>
      <c r="B1114" s="174">
        <v>30</v>
      </c>
      <c r="C1114" s="109" t="s">
        <v>852</v>
      </c>
      <c r="D1114" s="276" t="s">
        <v>47</v>
      </c>
      <c r="E1114" s="277" t="s">
        <v>14</v>
      </c>
      <c r="F1114" s="278">
        <v>28020</v>
      </c>
      <c r="G1114" s="278">
        <v>28020</v>
      </c>
      <c r="H1114" s="171"/>
      <c r="I1114" s="88">
        <f t="shared" si="87"/>
        <v>28020</v>
      </c>
      <c r="J1114" s="163">
        <f t="shared" si="88"/>
        <v>0</v>
      </c>
      <c r="K1114" s="155">
        <f t="shared" si="89"/>
        <v>0</v>
      </c>
      <c r="L1114" s="155">
        <f>IF(J1114=1,SUM($J$6:J1114),0)</f>
        <v>0</v>
      </c>
      <c r="M1114" s="155">
        <f>IF(K1114=1,SUM($K$6:K1114),0)</f>
        <v>0</v>
      </c>
      <c r="N1114" s="165">
        <f t="shared" si="90"/>
        <v>0</v>
      </c>
      <c r="O1114" s="155">
        <f t="shared" si="91"/>
        <v>0</v>
      </c>
      <c r="P1114" s="155">
        <f>IF(O1114=1,SUM($O$6:O1114),0)</f>
        <v>0</v>
      </c>
    </row>
    <row r="1115" spans="1:16" ht="15" customHeight="1">
      <c r="A1115" s="15"/>
      <c r="B1115" s="174">
        <v>31</v>
      </c>
      <c r="C1115" s="109" t="s">
        <v>853</v>
      </c>
      <c r="D1115" s="276" t="s">
        <v>47</v>
      </c>
      <c r="E1115" s="277" t="s">
        <v>14</v>
      </c>
      <c r="F1115" s="278">
        <v>28020</v>
      </c>
      <c r="G1115" s="278">
        <v>28020</v>
      </c>
      <c r="H1115" s="171"/>
      <c r="I1115" s="88">
        <f t="shared" si="87"/>
        <v>28020</v>
      </c>
      <c r="J1115" s="163">
        <f t="shared" si="88"/>
        <v>0</v>
      </c>
      <c r="K1115" s="155">
        <f t="shared" si="89"/>
        <v>0</v>
      </c>
      <c r="L1115" s="155">
        <f>IF(J1115=1,SUM($J$6:J1115),0)</f>
        <v>0</v>
      </c>
      <c r="M1115" s="155">
        <f>IF(K1115=1,SUM($K$6:K1115),0)</f>
        <v>0</v>
      </c>
      <c r="N1115" s="165">
        <f t="shared" si="90"/>
        <v>0</v>
      </c>
      <c r="O1115" s="155">
        <f t="shared" si="91"/>
        <v>0</v>
      </c>
      <c r="P1115" s="155">
        <f>IF(O1115=1,SUM($O$6:O1115),0)</f>
        <v>0</v>
      </c>
    </row>
    <row r="1116" spans="1:16" ht="15" customHeight="1">
      <c r="A1116" s="15"/>
      <c r="B1116" s="174">
        <v>32</v>
      </c>
      <c r="C1116" s="109" t="s">
        <v>854</v>
      </c>
      <c r="D1116" s="276" t="s">
        <v>47</v>
      </c>
      <c r="E1116" s="277" t="s">
        <v>14</v>
      </c>
      <c r="F1116" s="278">
        <v>45360</v>
      </c>
      <c r="G1116" s="278">
        <v>45360</v>
      </c>
      <c r="H1116" s="171"/>
      <c r="I1116" s="88">
        <f t="shared" si="87"/>
        <v>45360</v>
      </c>
      <c r="J1116" s="163">
        <f t="shared" si="88"/>
        <v>0</v>
      </c>
      <c r="K1116" s="155">
        <f t="shared" si="89"/>
        <v>0</v>
      </c>
      <c r="L1116" s="155">
        <f>IF(J1116=1,SUM($J$6:J1116),0)</f>
        <v>0</v>
      </c>
      <c r="M1116" s="155">
        <f>IF(K1116=1,SUM($K$6:K1116),0)</f>
        <v>0</v>
      </c>
      <c r="N1116" s="165">
        <f t="shared" si="90"/>
        <v>0</v>
      </c>
      <c r="O1116" s="155">
        <f t="shared" si="91"/>
        <v>0</v>
      </c>
      <c r="P1116" s="155">
        <f>IF(O1116=1,SUM($O$6:O1116),0)</f>
        <v>0</v>
      </c>
    </row>
    <row r="1117" spans="1:16" ht="15" customHeight="1">
      <c r="A1117" s="15"/>
      <c r="B1117" s="174">
        <v>33</v>
      </c>
      <c r="C1117" s="109" t="s">
        <v>855</v>
      </c>
      <c r="D1117" s="276" t="s">
        <v>47</v>
      </c>
      <c r="E1117" s="277" t="s">
        <v>14</v>
      </c>
      <c r="F1117" s="278">
        <v>45360</v>
      </c>
      <c r="G1117" s="278">
        <v>45360</v>
      </c>
      <c r="H1117" s="171"/>
      <c r="I1117" s="88">
        <f t="shared" si="87"/>
        <v>45360</v>
      </c>
      <c r="J1117" s="163">
        <f t="shared" si="88"/>
        <v>0</v>
      </c>
      <c r="K1117" s="155">
        <f t="shared" si="89"/>
        <v>0</v>
      </c>
      <c r="L1117" s="155">
        <f>IF(J1117=1,SUM($J$6:J1117),0)</f>
        <v>0</v>
      </c>
      <c r="M1117" s="155">
        <f>IF(K1117=1,SUM($K$6:K1117),0)</f>
        <v>0</v>
      </c>
      <c r="N1117" s="165">
        <f t="shared" si="90"/>
        <v>0</v>
      </c>
      <c r="O1117" s="155">
        <f t="shared" si="91"/>
        <v>0</v>
      </c>
      <c r="P1117" s="155">
        <f>IF(O1117=1,SUM($O$6:O1117),0)</f>
        <v>0</v>
      </c>
    </row>
    <row r="1118" spans="1:16" ht="15" customHeight="1">
      <c r="A1118" s="15"/>
      <c r="B1118" s="174">
        <v>34</v>
      </c>
      <c r="C1118" s="109" t="s">
        <v>856</v>
      </c>
      <c r="D1118" s="276" t="s">
        <v>47</v>
      </c>
      <c r="E1118" s="277" t="s">
        <v>14</v>
      </c>
      <c r="F1118" s="278">
        <v>36060</v>
      </c>
      <c r="G1118" s="278">
        <v>36060</v>
      </c>
      <c r="H1118" s="171"/>
      <c r="I1118" s="88">
        <f t="shared" si="87"/>
        <v>36060</v>
      </c>
      <c r="J1118" s="163">
        <f t="shared" si="88"/>
        <v>0</v>
      </c>
      <c r="K1118" s="155">
        <f t="shared" si="89"/>
        <v>0</v>
      </c>
      <c r="L1118" s="155">
        <f>IF(J1118=1,SUM($J$6:J1118),0)</f>
        <v>0</v>
      </c>
      <c r="M1118" s="155">
        <f>IF(K1118=1,SUM($K$6:K1118),0)</f>
        <v>0</v>
      </c>
      <c r="N1118" s="165">
        <f t="shared" si="90"/>
        <v>0</v>
      </c>
      <c r="O1118" s="155">
        <f t="shared" si="91"/>
        <v>0</v>
      </c>
      <c r="P1118" s="155">
        <f>IF(O1118=1,SUM($O$6:O1118),0)</f>
        <v>0</v>
      </c>
    </row>
    <row r="1119" spans="1:16" ht="15" customHeight="1">
      <c r="A1119" s="15"/>
      <c r="B1119" s="174">
        <v>35</v>
      </c>
      <c r="C1119" s="109" t="s">
        <v>857</v>
      </c>
      <c r="D1119" s="276" t="s">
        <v>47</v>
      </c>
      <c r="E1119" s="277" t="s">
        <v>14</v>
      </c>
      <c r="F1119" s="278">
        <v>33660</v>
      </c>
      <c r="G1119" s="278">
        <v>33660</v>
      </c>
      <c r="H1119" s="171"/>
      <c r="I1119" s="88">
        <f t="shared" si="87"/>
        <v>33660</v>
      </c>
      <c r="J1119" s="163">
        <f t="shared" si="88"/>
        <v>0</v>
      </c>
      <c r="K1119" s="155">
        <f t="shared" si="89"/>
        <v>0</v>
      </c>
      <c r="L1119" s="155">
        <f>IF(J1119=1,SUM($J$6:J1119),0)</f>
        <v>0</v>
      </c>
      <c r="M1119" s="155">
        <f>IF(K1119=1,SUM($K$6:K1119),0)</f>
        <v>0</v>
      </c>
      <c r="N1119" s="165">
        <f t="shared" si="90"/>
        <v>0</v>
      </c>
      <c r="O1119" s="155">
        <f t="shared" si="91"/>
        <v>0</v>
      </c>
      <c r="P1119" s="155">
        <f>IF(O1119=1,SUM($O$6:O1119),0)</f>
        <v>0</v>
      </c>
    </row>
    <row r="1120" spans="1:16" ht="15" customHeight="1">
      <c r="A1120" s="15"/>
      <c r="B1120" s="194"/>
      <c r="C1120" s="109" t="s">
        <v>48</v>
      </c>
      <c r="D1120" s="276" t="s">
        <v>48</v>
      </c>
      <c r="E1120" s="277"/>
      <c r="F1120" s="278">
        <v>0</v>
      </c>
      <c r="G1120" s="278">
        <v>0</v>
      </c>
      <c r="H1120" s="171"/>
      <c r="I1120" s="88">
        <f t="shared" si="87"/>
        <v>0</v>
      </c>
      <c r="J1120" s="163">
        <f t="shared" si="88"/>
        <v>0</v>
      </c>
      <c r="K1120" s="155">
        <f t="shared" si="89"/>
        <v>0</v>
      </c>
      <c r="L1120" s="155">
        <f>IF(J1120=1,SUM($J$6:J1120),0)</f>
        <v>0</v>
      </c>
      <c r="M1120" s="155">
        <f>IF(K1120=1,SUM($K$6:K1120),0)</f>
        <v>0</v>
      </c>
      <c r="N1120" s="165">
        <f t="shared" si="90"/>
        <v>0</v>
      </c>
      <c r="O1120" s="155">
        <f t="shared" si="91"/>
        <v>0</v>
      </c>
      <c r="P1120" s="155">
        <f>IF(O1120=1,SUM($O$6:O1120),0)</f>
        <v>0</v>
      </c>
    </row>
    <row r="1121" spans="1:16" ht="15" customHeight="1">
      <c r="A1121" s="15"/>
      <c r="B1121" s="194" t="s">
        <v>1031</v>
      </c>
      <c r="C1121" s="109" t="s">
        <v>675</v>
      </c>
      <c r="D1121" s="276" t="s">
        <v>48</v>
      </c>
      <c r="E1121" s="277"/>
      <c r="F1121" s="278">
        <v>0</v>
      </c>
      <c r="G1121" s="278">
        <v>0</v>
      </c>
      <c r="H1121" s="171"/>
      <c r="I1121" s="88">
        <f t="shared" ref="I1121:I1184" si="92">IF($I$5=$G$4,G1121,(IF($I$5=$F$4,F1121,0)))</f>
        <v>0</v>
      </c>
      <c r="J1121" s="163">
        <f t="shared" si="88"/>
        <v>0</v>
      </c>
      <c r="K1121" s="155">
        <f t="shared" si="89"/>
        <v>0</v>
      </c>
      <c r="L1121" s="155">
        <f>IF(J1121=1,SUM($J$6:J1121),0)</f>
        <v>0</v>
      </c>
      <c r="M1121" s="155">
        <f>IF(K1121=1,SUM($K$6:K1121),0)</f>
        <v>0</v>
      </c>
      <c r="N1121" s="165">
        <f t="shared" si="90"/>
        <v>0</v>
      </c>
      <c r="O1121" s="155">
        <f t="shared" si="91"/>
        <v>0</v>
      </c>
      <c r="P1121" s="155">
        <f>IF(O1121=1,SUM($O$6:O1121),0)</f>
        <v>0</v>
      </c>
    </row>
    <row r="1122" spans="1:16" ht="15" customHeight="1">
      <c r="A1122" s="15"/>
      <c r="B1122" s="174">
        <v>1</v>
      </c>
      <c r="C1122" s="109" t="s">
        <v>858</v>
      </c>
      <c r="D1122" s="276" t="s">
        <v>47</v>
      </c>
      <c r="E1122" s="277" t="s">
        <v>14</v>
      </c>
      <c r="F1122" s="278">
        <v>38820</v>
      </c>
      <c r="G1122" s="278">
        <v>38820</v>
      </c>
      <c r="H1122" s="171"/>
      <c r="I1122" s="88">
        <f t="shared" si="92"/>
        <v>38820</v>
      </c>
      <c r="J1122" s="163">
        <f t="shared" si="88"/>
        <v>0</v>
      </c>
      <c r="K1122" s="155">
        <f t="shared" si="89"/>
        <v>0</v>
      </c>
      <c r="L1122" s="155">
        <f>IF(J1122=1,SUM($J$6:J1122),0)</f>
        <v>0</v>
      </c>
      <c r="M1122" s="155">
        <f>IF(K1122=1,SUM($K$6:K1122),0)</f>
        <v>0</v>
      </c>
      <c r="N1122" s="165">
        <f t="shared" si="90"/>
        <v>0</v>
      </c>
      <c r="O1122" s="155">
        <f t="shared" si="91"/>
        <v>0</v>
      </c>
      <c r="P1122" s="155">
        <f>IF(O1122=1,SUM($O$6:O1122),0)</f>
        <v>0</v>
      </c>
    </row>
    <row r="1123" spans="1:16" ht="15" customHeight="1">
      <c r="A1123" s="15"/>
      <c r="B1123" s="174">
        <v>2</v>
      </c>
      <c r="C1123" s="109" t="s">
        <v>859</v>
      </c>
      <c r="D1123" s="276" t="s">
        <v>47</v>
      </c>
      <c r="E1123" s="277" t="s">
        <v>14</v>
      </c>
      <c r="F1123" s="278">
        <v>38820</v>
      </c>
      <c r="G1123" s="278">
        <v>38820</v>
      </c>
      <c r="H1123" s="171"/>
      <c r="I1123" s="88">
        <f t="shared" si="92"/>
        <v>38820</v>
      </c>
      <c r="J1123" s="163">
        <f t="shared" si="88"/>
        <v>0</v>
      </c>
      <c r="K1123" s="155">
        <f t="shared" si="89"/>
        <v>0</v>
      </c>
      <c r="L1123" s="155">
        <f>IF(J1123=1,SUM($J$6:J1123),0)</f>
        <v>0</v>
      </c>
      <c r="M1123" s="155">
        <f>IF(K1123=1,SUM($K$6:K1123),0)</f>
        <v>0</v>
      </c>
      <c r="N1123" s="165">
        <f t="shared" si="90"/>
        <v>0</v>
      </c>
      <c r="O1123" s="155">
        <f t="shared" si="91"/>
        <v>0</v>
      </c>
      <c r="P1123" s="155">
        <f>IF(O1123=1,SUM($O$6:O1123),0)</f>
        <v>0</v>
      </c>
    </row>
    <row r="1124" spans="1:16" ht="15" customHeight="1">
      <c r="A1124" s="15"/>
      <c r="B1124" s="174">
        <v>3</v>
      </c>
      <c r="C1124" s="109" t="s">
        <v>860</v>
      </c>
      <c r="D1124" s="276" t="s">
        <v>47</v>
      </c>
      <c r="E1124" s="277" t="s">
        <v>14</v>
      </c>
      <c r="F1124" s="278">
        <v>47880</v>
      </c>
      <c r="G1124" s="278">
        <v>47880</v>
      </c>
      <c r="H1124" s="171"/>
      <c r="I1124" s="88">
        <f t="shared" si="92"/>
        <v>47880</v>
      </c>
      <c r="J1124" s="163">
        <f t="shared" si="88"/>
        <v>0</v>
      </c>
      <c r="K1124" s="155">
        <f t="shared" si="89"/>
        <v>0</v>
      </c>
      <c r="L1124" s="155">
        <f>IF(J1124=1,SUM($J$6:J1124),0)</f>
        <v>0</v>
      </c>
      <c r="M1124" s="155">
        <f>IF(K1124=1,SUM($K$6:K1124),0)</f>
        <v>0</v>
      </c>
      <c r="N1124" s="165">
        <f t="shared" si="90"/>
        <v>0</v>
      </c>
      <c r="O1124" s="155">
        <f t="shared" si="91"/>
        <v>0</v>
      </c>
      <c r="P1124" s="155">
        <f>IF(O1124=1,SUM($O$6:O1124),0)</f>
        <v>0</v>
      </c>
    </row>
    <row r="1125" spans="1:16" ht="15" customHeight="1">
      <c r="A1125" s="15"/>
      <c r="B1125" s="174">
        <v>4</v>
      </c>
      <c r="C1125" s="109" t="s">
        <v>861</v>
      </c>
      <c r="D1125" s="276" t="s">
        <v>47</v>
      </c>
      <c r="E1125" s="277" t="s">
        <v>14</v>
      </c>
      <c r="F1125" s="278">
        <v>49920</v>
      </c>
      <c r="G1125" s="278">
        <v>49920</v>
      </c>
      <c r="H1125" s="171"/>
      <c r="I1125" s="88">
        <f t="shared" si="92"/>
        <v>49920</v>
      </c>
      <c r="J1125" s="163">
        <f t="shared" si="88"/>
        <v>0</v>
      </c>
      <c r="K1125" s="155">
        <f t="shared" si="89"/>
        <v>0</v>
      </c>
      <c r="L1125" s="155">
        <f>IF(J1125=1,SUM($J$6:J1125),0)</f>
        <v>0</v>
      </c>
      <c r="M1125" s="155">
        <f>IF(K1125=1,SUM($K$6:K1125),0)</f>
        <v>0</v>
      </c>
      <c r="N1125" s="165">
        <f t="shared" si="90"/>
        <v>0</v>
      </c>
      <c r="O1125" s="155">
        <f t="shared" si="91"/>
        <v>0</v>
      </c>
      <c r="P1125" s="155">
        <f>IF(O1125=1,SUM($O$6:O1125),0)</f>
        <v>0</v>
      </c>
    </row>
    <row r="1126" spans="1:16" ht="15" customHeight="1">
      <c r="A1126" s="15"/>
      <c r="B1126" s="174">
        <v>5</v>
      </c>
      <c r="C1126" s="109" t="s">
        <v>862</v>
      </c>
      <c r="D1126" s="276" t="s">
        <v>47</v>
      </c>
      <c r="E1126" s="277" t="s">
        <v>14</v>
      </c>
      <c r="F1126" s="278">
        <v>64260</v>
      </c>
      <c r="G1126" s="278">
        <v>64260</v>
      </c>
      <c r="H1126" s="171"/>
      <c r="I1126" s="88">
        <f t="shared" si="92"/>
        <v>64260</v>
      </c>
      <c r="J1126" s="163">
        <f t="shared" si="88"/>
        <v>0</v>
      </c>
      <c r="K1126" s="155">
        <f t="shared" si="89"/>
        <v>0</v>
      </c>
      <c r="L1126" s="155">
        <f>IF(J1126=1,SUM($J$6:J1126),0)</f>
        <v>0</v>
      </c>
      <c r="M1126" s="155">
        <f>IF(K1126=1,SUM($K$6:K1126),0)</f>
        <v>0</v>
      </c>
      <c r="N1126" s="165">
        <f t="shared" si="90"/>
        <v>0</v>
      </c>
      <c r="O1126" s="155">
        <f t="shared" si="91"/>
        <v>0</v>
      </c>
      <c r="P1126" s="155">
        <f>IF(O1126=1,SUM($O$6:O1126),0)</f>
        <v>0</v>
      </c>
    </row>
    <row r="1127" spans="1:16" ht="15" customHeight="1">
      <c r="A1127" s="15"/>
      <c r="B1127" s="174">
        <v>6</v>
      </c>
      <c r="C1127" s="109" t="s">
        <v>863</v>
      </c>
      <c r="D1127" s="276" t="s">
        <v>47</v>
      </c>
      <c r="E1127" s="277" t="s">
        <v>14</v>
      </c>
      <c r="F1127" s="278">
        <v>110640</v>
      </c>
      <c r="G1127" s="278">
        <v>110640</v>
      </c>
      <c r="H1127" s="171"/>
      <c r="I1127" s="88">
        <f t="shared" si="92"/>
        <v>110640</v>
      </c>
      <c r="J1127" s="163">
        <f t="shared" si="88"/>
        <v>0</v>
      </c>
      <c r="K1127" s="155">
        <f t="shared" si="89"/>
        <v>0</v>
      </c>
      <c r="L1127" s="155">
        <f>IF(J1127=1,SUM($J$6:J1127),0)</f>
        <v>0</v>
      </c>
      <c r="M1127" s="155">
        <f>IF(K1127=1,SUM($K$6:K1127),0)</f>
        <v>0</v>
      </c>
      <c r="N1127" s="165">
        <f t="shared" si="90"/>
        <v>0</v>
      </c>
      <c r="O1127" s="155">
        <f t="shared" si="91"/>
        <v>0</v>
      </c>
      <c r="P1127" s="155">
        <f>IF(O1127=1,SUM($O$6:O1127),0)</f>
        <v>0</v>
      </c>
    </row>
    <row r="1128" spans="1:16" ht="15" customHeight="1">
      <c r="A1128" s="15"/>
      <c r="B1128" s="194"/>
      <c r="C1128" s="109" t="s">
        <v>48</v>
      </c>
      <c r="D1128" s="276" t="s">
        <v>48</v>
      </c>
      <c r="E1128" s="277"/>
      <c r="F1128" s="278">
        <v>0</v>
      </c>
      <c r="G1128" s="278">
        <v>0</v>
      </c>
      <c r="H1128" s="171"/>
      <c r="I1128" s="88">
        <f t="shared" si="92"/>
        <v>0</v>
      </c>
      <c r="J1128" s="163">
        <f t="shared" si="88"/>
        <v>0</v>
      </c>
      <c r="K1128" s="155">
        <f t="shared" si="89"/>
        <v>0</v>
      </c>
      <c r="L1128" s="155">
        <f>IF(J1128=1,SUM($J$6:J1128),0)</f>
        <v>0</v>
      </c>
      <c r="M1128" s="155">
        <f>IF(K1128=1,SUM($K$6:K1128),0)</f>
        <v>0</v>
      </c>
      <c r="N1128" s="165">
        <f t="shared" si="90"/>
        <v>0</v>
      </c>
      <c r="O1128" s="155">
        <f t="shared" si="91"/>
        <v>0</v>
      </c>
      <c r="P1128" s="155">
        <f>IF(O1128=1,SUM($O$6:O1128),0)</f>
        <v>0</v>
      </c>
    </row>
    <row r="1129" spans="1:16" ht="15" customHeight="1">
      <c r="A1129" s="15"/>
      <c r="B1129" s="194" t="s">
        <v>1031</v>
      </c>
      <c r="C1129" s="109" t="s">
        <v>682</v>
      </c>
      <c r="D1129" s="276" t="s">
        <v>48</v>
      </c>
      <c r="E1129" s="277"/>
      <c r="F1129" s="278">
        <v>0</v>
      </c>
      <c r="G1129" s="278">
        <v>0</v>
      </c>
      <c r="H1129" s="171"/>
      <c r="I1129" s="88">
        <f t="shared" si="92"/>
        <v>0</v>
      </c>
      <c r="J1129" s="163">
        <f t="shared" si="88"/>
        <v>0</v>
      </c>
      <c r="K1129" s="155">
        <f t="shared" si="89"/>
        <v>0</v>
      </c>
      <c r="L1129" s="155">
        <f>IF(J1129=1,SUM($J$6:J1129),0)</f>
        <v>0</v>
      </c>
      <c r="M1129" s="155">
        <f>IF(K1129=1,SUM($K$6:K1129),0)</f>
        <v>0</v>
      </c>
      <c r="N1129" s="165">
        <f t="shared" si="90"/>
        <v>0</v>
      </c>
      <c r="O1129" s="155">
        <f t="shared" si="91"/>
        <v>0</v>
      </c>
      <c r="P1129" s="155">
        <f>IF(O1129=1,SUM($O$6:O1129),0)</f>
        <v>0</v>
      </c>
    </row>
    <row r="1130" spans="1:16" ht="15" customHeight="1">
      <c r="A1130" s="15"/>
      <c r="B1130" s="174">
        <v>1</v>
      </c>
      <c r="C1130" s="109" t="s">
        <v>864</v>
      </c>
      <c r="D1130" s="276" t="s">
        <v>47</v>
      </c>
      <c r="E1130" s="277" t="s">
        <v>14</v>
      </c>
      <c r="F1130" s="278">
        <v>45120</v>
      </c>
      <c r="G1130" s="278">
        <v>45120</v>
      </c>
      <c r="H1130" s="171"/>
      <c r="I1130" s="88">
        <f t="shared" si="92"/>
        <v>45120</v>
      </c>
      <c r="J1130" s="163">
        <f t="shared" si="88"/>
        <v>0</v>
      </c>
      <c r="K1130" s="155">
        <f t="shared" si="89"/>
        <v>0</v>
      </c>
      <c r="L1130" s="155">
        <f>IF(J1130=1,SUM($J$6:J1130),0)</f>
        <v>0</v>
      </c>
      <c r="M1130" s="155">
        <f>IF(K1130=1,SUM($K$6:K1130),0)</f>
        <v>0</v>
      </c>
      <c r="N1130" s="165">
        <f t="shared" si="90"/>
        <v>0</v>
      </c>
      <c r="O1130" s="155">
        <f t="shared" si="91"/>
        <v>0</v>
      </c>
      <c r="P1130" s="155">
        <f>IF(O1130=1,SUM($O$6:O1130),0)</f>
        <v>0</v>
      </c>
    </row>
    <row r="1131" spans="1:16" ht="15" customHeight="1">
      <c r="A1131" s="15"/>
      <c r="B1131" s="174">
        <v>2</v>
      </c>
      <c r="C1131" s="109" t="s">
        <v>865</v>
      </c>
      <c r="D1131" s="276" t="s">
        <v>47</v>
      </c>
      <c r="E1131" s="277" t="s">
        <v>14</v>
      </c>
      <c r="F1131" s="278">
        <v>45120</v>
      </c>
      <c r="G1131" s="278">
        <v>45120</v>
      </c>
      <c r="H1131" s="171"/>
      <c r="I1131" s="88">
        <f t="shared" si="92"/>
        <v>45120</v>
      </c>
      <c r="J1131" s="163">
        <f t="shared" si="88"/>
        <v>0</v>
      </c>
      <c r="K1131" s="155">
        <f t="shared" si="89"/>
        <v>0</v>
      </c>
      <c r="L1131" s="155">
        <f>IF(J1131=1,SUM($J$6:J1131),0)</f>
        <v>0</v>
      </c>
      <c r="M1131" s="155">
        <f>IF(K1131=1,SUM($K$6:K1131),0)</f>
        <v>0</v>
      </c>
      <c r="N1131" s="165">
        <f t="shared" si="90"/>
        <v>0</v>
      </c>
      <c r="O1131" s="155">
        <f t="shared" si="91"/>
        <v>0</v>
      </c>
      <c r="P1131" s="155">
        <f>IF(O1131=1,SUM($O$6:O1131),0)</f>
        <v>0</v>
      </c>
    </row>
    <row r="1132" spans="1:16" ht="15" customHeight="1">
      <c r="A1132" s="15"/>
      <c r="B1132" s="174">
        <v>3</v>
      </c>
      <c r="C1132" s="109" t="s">
        <v>866</v>
      </c>
      <c r="D1132" s="276" t="s">
        <v>47</v>
      </c>
      <c r="E1132" s="277" t="s">
        <v>14</v>
      </c>
      <c r="F1132" s="278">
        <v>44940</v>
      </c>
      <c r="G1132" s="278">
        <v>44940</v>
      </c>
      <c r="H1132" s="171"/>
      <c r="I1132" s="88">
        <f t="shared" si="92"/>
        <v>44940</v>
      </c>
      <c r="J1132" s="163">
        <f t="shared" si="88"/>
        <v>0</v>
      </c>
      <c r="K1132" s="155">
        <f t="shared" si="89"/>
        <v>0</v>
      </c>
      <c r="L1132" s="155">
        <f>IF(J1132=1,SUM($J$6:J1132),0)</f>
        <v>0</v>
      </c>
      <c r="M1132" s="155">
        <f>IF(K1132=1,SUM($K$6:K1132),0)</f>
        <v>0</v>
      </c>
      <c r="N1132" s="165">
        <f t="shared" si="90"/>
        <v>0</v>
      </c>
      <c r="O1132" s="155">
        <f t="shared" si="91"/>
        <v>0</v>
      </c>
      <c r="P1132" s="155">
        <f>IF(O1132=1,SUM($O$6:O1132),0)</f>
        <v>0</v>
      </c>
    </row>
    <row r="1133" spans="1:16" ht="15" customHeight="1">
      <c r="A1133" s="15"/>
      <c r="B1133" s="174">
        <v>4</v>
      </c>
      <c r="C1133" s="109" t="s">
        <v>867</v>
      </c>
      <c r="D1133" s="276" t="s">
        <v>47</v>
      </c>
      <c r="E1133" s="277" t="s">
        <v>14</v>
      </c>
      <c r="F1133" s="278">
        <v>47640</v>
      </c>
      <c r="G1133" s="278">
        <v>47640</v>
      </c>
      <c r="H1133" s="171"/>
      <c r="I1133" s="88">
        <f t="shared" si="92"/>
        <v>47640</v>
      </c>
      <c r="J1133" s="163">
        <f t="shared" si="88"/>
        <v>0</v>
      </c>
      <c r="K1133" s="155">
        <f t="shared" si="89"/>
        <v>0</v>
      </c>
      <c r="L1133" s="155">
        <f>IF(J1133=1,SUM($J$6:J1133),0)</f>
        <v>0</v>
      </c>
      <c r="M1133" s="155">
        <f>IF(K1133=1,SUM($K$6:K1133),0)</f>
        <v>0</v>
      </c>
      <c r="N1133" s="165">
        <f t="shared" si="90"/>
        <v>0</v>
      </c>
      <c r="O1133" s="155">
        <f t="shared" si="91"/>
        <v>0</v>
      </c>
      <c r="P1133" s="155">
        <f>IF(O1133=1,SUM($O$6:O1133),0)</f>
        <v>0</v>
      </c>
    </row>
    <row r="1134" spans="1:16" ht="15" customHeight="1">
      <c r="A1134" s="15"/>
      <c r="B1134" s="174">
        <v>5</v>
      </c>
      <c r="C1134" s="109" t="s">
        <v>868</v>
      </c>
      <c r="D1134" s="276" t="s">
        <v>47</v>
      </c>
      <c r="E1134" s="277" t="s">
        <v>14</v>
      </c>
      <c r="F1134" s="278">
        <v>50340</v>
      </c>
      <c r="G1134" s="278">
        <v>50340</v>
      </c>
      <c r="H1134" s="171"/>
      <c r="I1134" s="88">
        <f t="shared" si="92"/>
        <v>50340</v>
      </c>
      <c r="J1134" s="163">
        <f t="shared" si="88"/>
        <v>0</v>
      </c>
      <c r="K1134" s="155">
        <f t="shared" si="89"/>
        <v>0</v>
      </c>
      <c r="L1134" s="155">
        <f>IF(J1134=1,SUM($J$6:J1134),0)</f>
        <v>0</v>
      </c>
      <c r="M1134" s="155">
        <f>IF(K1134=1,SUM($K$6:K1134),0)</f>
        <v>0</v>
      </c>
      <c r="N1134" s="165">
        <f t="shared" si="90"/>
        <v>0</v>
      </c>
      <c r="O1134" s="155">
        <f t="shared" si="91"/>
        <v>0</v>
      </c>
      <c r="P1134" s="155">
        <f>IF(O1134=1,SUM($O$6:O1134),0)</f>
        <v>0</v>
      </c>
    </row>
    <row r="1135" spans="1:16" ht="15" customHeight="1">
      <c r="A1135" s="15"/>
      <c r="B1135" s="174">
        <v>6</v>
      </c>
      <c r="C1135" s="109" t="s">
        <v>869</v>
      </c>
      <c r="D1135" s="276" t="s">
        <v>47</v>
      </c>
      <c r="E1135" s="277" t="s">
        <v>14</v>
      </c>
      <c r="F1135" s="278">
        <v>43860</v>
      </c>
      <c r="G1135" s="278">
        <v>43860</v>
      </c>
      <c r="H1135" s="171"/>
      <c r="I1135" s="88">
        <f t="shared" si="92"/>
        <v>43860</v>
      </c>
      <c r="J1135" s="163">
        <f t="shared" si="88"/>
        <v>0</v>
      </c>
      <c r="K1135" s="155">
        <f t="shared" si="89"/>
        <v>0</v>
      </c>
      <c r="L1135" s="155">
        <f>IF(J1135=1,SUM($J$6:J1135),0)</f>
        <v>0</v>
      </c>
      <c r="M1135" s="155">
        <f>IF(K1135=1,SUM($K$6:K1135),0)</f>
        <v>0</v>
      </c>
      <c r="N1135" s="165">
        <f t="shared" si="90"/>
        <v>0</v>
      </c>
      <c r="O1135" s="155">
        <f t="shared" si="91"/>
        <v>0</v>
      </c>
      <c r="P1135" s="155">
        <f>IF(O1135=1,SUM($O$6:O1135),0)</f>
        <v>0</v>
      </c>
    </row>
    <row r="1136" spans="1:16" ht="15" customHeight="1">
      <c r="A1136" s="15"/>
      <c r="B1136" s="174">
        <v>7</v>
      </c>
      <c r="C1136" s="109" t="s">
        <v>870</v>
      </c>
      <c r="D1136" s="276" t="s">
        <v>47</v>
      </c>
      <c r="E1136" s="277" t="s">
        <v>14</v>
      </c>
      <c r="F1136" s="278">
        <v>50940</v>
      </c>
      <c r="G1136" s="278">
        <v>50940</v>
      </c>
      <c r="H1136" s="171"/>
      <c r="I1136" s="88">
        <f t="shared" si="92"/>
        <v>50940</v>
      </c>
      <c r="J1136" s="163">
        <f t="shared" si="88"/>
        <v>0</v>
      </c>
      <c r="K1136" s="155">
        <f t="shared" si="89"/>
        <v>0</v>
      </c>
      <c r="L1136" s="155">
        <f>IF(J1136=1,SUM($J$6:J1136),0)</f>
        <v>0</v>
      </c>
      <c r="M1136" s="155">
        <f>IF(K1136=1,SUM($K$6:K1136),0)</f>
        <v>0</v>
      </c>
      <c r="N1136" s="165">
        <f t="shared" si="90"/>
        <v>0</v>
      </c>
      <c r="O1136" s="155">
        <f t="shared" si="91"/>
        <v>0</v>
      </c>
      <c r="P1136" s="155">
        <f>IF(O1136=1,SUM($O$6:O1136),0)</f>
        <v>0</v>
      </c>
    </row>
    <row r="1137" spans="1:16" ht="15" customHeight="1">
      <c r="A1137" s="15"/>
      <c r="B1137" s="174">
        <v>8</v>
      </c>
      <c r="C1137" s="109" t="s">
        <v>871</v>
      </c>
      <c r="D1137" s="276" t="s">
        <v>47</v>
      </c>
      <c r="E1137" s="277" t="s">
        <v>14</v>
      </c>
      <c r="F1137" s="278">
        <v>50940</v>
      </c>
      <c r="G1137" s="278">
        <v>50940</v>
      </c>
      <c r="H1137" s="171"/>
      <c r="I1137" s="88">
        <f t="shared" si="92"/>
        <v>50940</v>
      </c>
      <c r="J1137" s="163">
        <f t="shared" si="88"/>
        <v>0</v>
      </c>
      <c r="K1137" s="155">
        <f t="shared" si="89"/>
        <v>0</v>
      </c>
      <c r="L1137" s="155">
        <f>IF(J1137=1,SUM($J$6:J1137),0)</f>
        <v>0</v>
      </c>
      <c r="M1137" s="155">
        <f>IF(K1137=1,SUM($K$6:K1137),0)</f>
        <v>0</v>
      </c>
      <c r="N1137" s="165">
        <f t="shared" si="90"/>
        <v>0</v>
      </c>
      <c r="O1137" s="155">
        <f t="shared" si="91"/>
        <v>0</v>
      </c>
      <c r="P1137" s="155">
        <f>IF(O1137=1,SUM($O$6:O1137),0)</f>
        <v>0</v>
      </c>
    </row>
    <row r="1138" spans="1:16" ht="15" customHeight="1">
      <c r="A1138" s="15"/>
      <c r="B1138" s="174">
        <v>9</v>
      </c>
      <c r="C1138" s="109" t="s">
        <v>872</v>
      </c>
      <c r="D1138" s="276" t="s">
        <v>47</v>
      </c>
      <c r="E1138" s="277" t="s">
        <v>14</v>
      </c>
      <c r="F1138" s="278">
        <v>48240</v>
      </c>
      <c r="G1138" s="278">
        <v>48240</v>
      </c>
      <c r="H1138" s="171"/>
      <c r="I1138" s="88">
        <f t="shared" si="92"/>
        <v>48240</v>
      </c>
      <c r="J1138" s="163">
        <f t="shared" si="88"/>
        <v>0</v>
      </c>
      <c r="K1138" s="155">
        <f t="shared" si="89"/>
        <v>0</v>
      </c>
      <c r="L1138" s="155">
        <f>IF(J1138=1,SUM($J$6:J1138),0)</f>
        <v>0</v>
      </c>
      <c r="M1138" s="155">
        <f>IF(K1138=1,SUM($K$6:K1138),0)</f>
        <v>0</v>
      </c>
      <c r="N1138" s="165">
        <f t="shared" si="90"/>
        <v>0</v>
      </c>
      <c r="O1138" s="155">
        <f t="shared" si="91"/>
        <v>0</v>
      </c>
      <c r="P1138" s="155">
        <f>IF(O1138=1,SUM($O$6:O1138),0)</f>
        <v>0</v>
      </c>
    </row>
    <row r="1139" spans="1:16" ht="15" customHeight="1">
      <c r="A1139" s="15"/>
      <c r="B1139" s="174">
        <v>10</v>
      </c>
      <c r="C1139" s="109" t="s">
        <v>873</v>
      </c>
      <c r="D1139" s="276" t="s">
        <v>47</v>
      </c>
      <c r="E1139" s="277" t="s">
        <v>14</v>
      </c>
      <c r="F1139" s="278">
        <v>47280</v>
      </c>
      <c r="G1139" s="278">
        <v>47280</v>
      </c>
      <c r="H1139" s="171"/>
      <c r="I1139" s="88">
        <f t="shared" si="92"/>
        <v>47280</v>
      </c>
      <c r="J1139" s="163">
        <f t="shared" si="88"/>
        <v>0</v>
      </c>
      <c r="K1139" s="155">
        <f t="shared" si="89"/>
        <v>0</v>
      </c>
      <c r="L1139" s="155">
        <f>IF(J1139=1,SUM($J$6:J1139),0)</f>
        <v>0</v>
      </c>
      <c r="M1139" s="155">
        <f>IF(K1139=1,SUM($K$6:K1139),0)</f>
        <v>0</v>
      </c>
      <c r="N1139" s="165">
        <f t="shared" si="90"/>
        <v>0</v>
      </c>
      <c r="O1139" s="155">
        <f t="shared" si="91"/>
        <v>0</v>
      </c>
      <c r="P1139" s="155">
        <f>IF(O1139=1,SUM($O$6:O1139),0)</f>
        <v>0</v>
      </c>
    </row>
    <row r="1140" spans="1:16" ht="15" customHeight="1">
      <c r="A1140" s="15"/>
      <c r="B1140" s="174">
        <v>11</v>
      </c>
      <c r="C1140" s="109" t="s">
        <v>874</v>
      </c>
      <c r="D1140" s="276" t="s">
        <v>47</v>
      </c>
      <c r="E1140" s="277" t="s">
        <v>14</v>
      </c>
      <c r="F1140" s="278">
        <v>59940</v>
      </c>
      <c r="G1140" s="278">
        <v>59940</v>
      </c>
      <c r="H1140" s="171"/>
      <c r="I1140" s="88">
        <f t="shared" si="92"/>
        <v>59940</v>
      </c>
      <c r="J1140" s="163">
        <f t="shared" si="88"/>
        <v>0</v>
      </c>
      <c r="K1140" s="155">
        <f t="shared" si="89"/>
        <v>0</v>
      </c>
      <c r="L1140" s="155">
        <f>IF(J1140=1,SUM($J$6:J1140),0)</f>
        <v>0</v>
      </c>
      <c r="M1140" s="155">
        <f>IF(K1140=1,SUM($K$6:K1140),0)</f>
        <v>0</v>
      </c>
      <c r="N1140" s="165">
        <f t="shared" si="90"/>
        <v>0</v>
      </c>
      <c r="O1140" s="155">
        <f t="shared" si="91"/>
        <v>0</v>
      </c>
      <c r="P1140" s="155">
        <f>IF(O1140=1,SUM($O$6:O1140),0)</f>
        <v>0</v>
      </c>
    </row>
    <row r="1141" spans="1:16" ht="15" customHeight="1">
      <c r="A1141" s="15"/>
      <c r="B1141" s="174">
        <v>12</v>
      </c>
      <c r="C1141" s="109" t="s">
        <v>875</v>
      </c>
      <c r="D1141" s="276" t="s">
        <v>47</v>
      </c>
      <c r="E1141" s="277" t="s">
        <v>14</v>
      </c>
      <c r="F1141" s="278">
        <v>55080</v>
      </c>
      <c r="G1141" s="278">
        <v>55080</v>
      </c>
      <c r="H1141" s="171"/>
      <c r="I1141" s="88">
        <f t="shared" si="92"/>
        <v>55080</v>
      </c>
      <c r="J1141" s="163">
        <f t="shared" si="88"/>
        <v>0</v>
      </c>
      <c r="K1141" s="155">
        <f t="shared" si="89"/>
        <v>0</v>
      </c>
      <c r="L1141" s="155">
        <f>IF(J1141=1,SUM($J$6:J1141),0)</f>
        <v>0</v>
      </c>
      <c r="M1141" s="155">
        <f>IF(K1141=1,SUM($K$6:K1141),0)</f>
        <v>0</v>
      </c>
      <c r="N1141" s="165">
        <f t="shared" si="90"/>
        <v>0</v>
      </c>
      <c r="O1141" s="155">
        <f t="shared" si="91"/>
        <v>0</v>
      </c>
      <c r="P1141" s="155">
        <f>IF(O1141=1,SUM($O$6:O1141),0)</f>
        <v>0</v>
      </c>
    </row>
    <row r="1142" spans="1:16" ht="15" customHeight="1">
      <c r="A1142" s="15"/>
      <c r="B1142" s="174">
        <v>13</v>
      </c>
      <c r="C1142" s="109" t="s">
        <v>876</v>
      </c>
      <c r="D1142" s="276" t="s">
        <v>47</v>
      </c>
      <c r="E1142" s="277" t="s">
        <v>14</v>
      </c>
      <c r="F1142" s="278">
        <v>44640</v>
      </c>
      <c r="G1142" s="278">
        <v>44640</v>
      </c>
      <c r="H1142" s="171"/>
      <c r="I1142" s="88">
        <f t="shared" si="92"/>
        <v>44640</v>
      </c>
      <c r="J1142" s="163">
        <f t="shared" si="88"/>
        <v>0</v>
      </c>
      <c r="K1142" s="155">
        <f t="shared" si="89"/>
        <v>0</v>
      </c>
      <c r="L1142" s="155">
        <f>IF(J1142=1,SUM($J$6:J1142),0)</f>
        <v>0</v>
      </c>
      <c r="M1142" s="155">
        <f>IF(K1142=1,SUM($K$6:K1142),0)</f>
        <v>0</v>
      </c>
      <c r="N1142" s="165">
        <f t="shared" si="90"/>
        <v>0</v>
      </c>
      <c r="O1142" s="155">
        <f t="shared" si="91"/>
        <v>0</v>
      </c>
      <c r="P1142" s="155">
        <f>IF(O1142=1,SUM($O$6:O1142),0)</f>
        <v>0</v>
      </c>
    </row>
    <row r="1143" spans="1:16" ht="15" customHeight="1">
      <c r="A1143" s="15"/>
      <c r="B1143" s="174">
        <v>14</v>
      </c>
      <c r="C1143" s="109" t="s">
        <v>877</v>
      </c>
      <c r="D1143" s="276" t="s">
        <v>47</v>
      </c>
      <c r="E1143" s="277" t="s">
        <v>14</v>
      </c>
      <c r="F1143" s="278">
        <v>58920</v>
      </c>
      <c r="G1143" s="278">
        <v>58920</v>
      </c>
      <c r="H1143" s="171"/>
      <c r="I1143" s="88">
        <f t="shared" si="92"/>
        <v>58920</v>
      </c>
      <c r="J1143" s="163">
        <f t="shared" si="88"/>
        <v>0</v>
      </c>
      <c r="K1143" s="155">
        <f t="shared" si="89"/>
        <v>0</v>
      </c>
      <c r="L1143" s="155">
        <f>IF(J1143=1,SUM($J$6:J1143),0)</f>
        <v>0</v>
      </c>
      <c r="M1143" s="155">
        <f>IF(K1143=1,SUM($K$6:K1143),0)</f>
        <v>0</v>
      </c>
      <c r="N1143" s="165">
        <f t="shared" si="90"/>
        <v>0</v>
      </c>
      <c r="O1143" s="155">
        <f t="shared" si="91"/>
        <v>0</v>
      </c>
      <c r="P1143" s="155">
        <f>IF(O1143=1,SUM($O$6:O1143),0)</f>
        <v>0</v>
      </c>
    </row>
    <row r="1144" spans="1:16" ht="15" customHeight="1">
      <c r="A1144" s="15"/>
      <c r="B1144" s="174">
        <v>15</v>
      </c>
      <c r="C1144" s="109" t="s">
        <v>878</v>
      </c>
      <c r="D1144" s="276" t="s">
        <v>47</v>
      </c>
      <c r="E1144" s="277" t="s">
        <v>14</v>
      </c>
      <c r="F1144" s="278">
        <v>58920</v>
      </c>
      <c r="G1144" s="278">
        <v>58920</v>
      </c>
      <c r="H1144" s="171"/>
      <c r="I1144" s="88">
        <f t="shared" si="92"/>
        <v>58920</v>
      </c>
      <c r="J1144" s="163">
        <f t="shared" si="88"/>
        <v>0</v>
      </c>
      <c r="K1144" s="155">
        <f t="shared" si="89"/>
        <v>0</v>
      </c>
      <c r="L1144" s="155">
        <f>IF(J1144=1,SUM($J$6:J1144),0)</f>
        <v>0</v>
      </c>
      <c r="M1144" s="155">
        <f>IF(K1144=1,SUM($K$6:K1144),0)</f>
        <v>0</v>
      </c>
      <c r="N1144" s="165">
        <f t="shared" si="90"/>
        <v>0</v>
      </c>
      <c r="O1144" s="155">
        <f t="shared" si="91"/>
        <v>0</v>
      </c>
      <c r="P1144" s="155">
        <f>IF(O1144=1,SUM($O$6:O1144),0)</f>
        <v>0</v>
      </c>
    </row>
    <row r="1145" spans="1:16" ht="15" customHeight="1">
      <c r="A1145" s="15"/>
      <c r="B1145" s="174">
        <v>16</v>
      </c>
      <c r="C1145" s="109" t="s">
        <v>879</v>
      </c>
      <c r="D1145" s="276" t="s">
        <v>47</v>
      </c>
      <c r="E1145" s="277" t="s">
        <v>14</v>
      </c>
      <c r="F1145" s="278">
        <v>58140</v>
      </c>
      <c r="G1145" s="278">
        <v>58140</v>
      </c>
      <c r="H1145" s="171"/>
      <c r="I1145" s="88">
        <f t="shared" si="92"/>
        <v>58140</v>
      </c>
      <c r="J1145" s="163">
        <f t="shared" si="88"/>
        <v>0</v>
      </c>
      <c r="K1145" s="155">
        <f t="shared" si="89"/>
        <v>0</v>
      </c>
      <c r="L1145" s="155">
        <f>IF(J1145=1,SUM($J$6:J1145),0)</f>
        <v>0</v>
      </c>
      <c r="M1145" s="155">
        <f>IF(K1145=1,SUM($K$6:K1145),0)</f>
        <v>0</v>
      </c>
      <c r="N1145" s="165">
        <f t="shared" si="90"/>
        <v>0</v>
      </c>
      <c r="O1145" s="155">
        <f t="shared" si="91"/>
        <v>0</v>
      </c>
      <c r="P1145" s="155">
        <f>IF(O1145=1,SUM($O$6:O1145),0)</f>
        <v>0</v>
      </c>
    </row>
    <row r="1146" spans="1:16" ht="15" customHeight="1">
      <c r="A1146" s="15"/>
      <c r="B1146" s="174">
        <v>17</v>
      </c>
      <c r="C1146" s="109" t="s">
        <v>880</v>
      </c>
      <c r="D1146" s="276" t="s">
        <v>47</v>
      </c>
      <c r="E1146" s="277" t="s">
        <v>14</v>
      </c>
      <c r="F1146" s="278">
        <v>58140</v>
      </c>
      <c r="G1146" s="278">
        <v>58140</v>
      </c>
      <c r="H1146" s="171"/>
      <c r="I1146" s="88">
        <f t="shared" si="92"/>
        <v>58140</v>
      </c>
      <c r="J1146" s="163">
        <f t="shared" si="88"/>
        <v>0</v>
      </c>
      <c r="K1146" s="155">
        <f t="shared" si="89"/>
        <v>0</v>
      </c>
      <c r="L1146" s="155">
        <f>IF(J1146=1,SUM($J$6:J1146),0)</f>
        <v>0</v>
      </c>
      <c r="M1146" s="155">
        <f>IF(K1146=1,SUM($K$6:K1146),0)</f>
        <v>0</v>
      </c>
      <c r="N1146" s="165">
        <f t="shared" si="90"/>
        <v>0</v>
      </c>
      <c r="O1146" s="155">
        <f t="shared" si="91"/>
        <v>0</v>
      </c>
      <c r="P1146" s="155">
        <f>IF(O1146=1,SUM($O$6:O1146),0)</f>
        <v>0</v>
      </c>
    </row>
    <row r="1147" spans="1:16" ht="15" customHeight="1">
      <c r="A1147" s="15"/>
      <c r="B1147" s="174">
        <v>18</v>
      </c>
      <c r="C1147" s="109" t="s">
        <v>881</v>
      </c>
      <c r="D1147" s="276" t="s">
        <v>47</v>
      </c>
      <c r="E1147" s="277" t="s">
        <v>14</v>
      </c>
      <c r="F1147" s="278">
        <v>56340</v>
      </c>
      <c r="G1147" s="278">
        <v>56340</v>
      </c>
      <c r="H1147" s="171"/>
      <c r="I1147" s="88">
        <f t="shared" si="92"/>
        <v>56340</v>
      </c>
      <c r="J1147" s="163">
        <f t="shared" si="88"/>
        <v>0</v>
      </c>
      <c r="K1147" s="155">
        <f t="shared" si="89"/>
        <v>0</v>
      </c>
      <c r="L1147" s="155">
        <f>IF(J1147=1,SUM($J$6:J1147),0)</f>
        <v>0</v>
      </c>
      <c r="M1147" s="155">
        <f>IF(K1147=1,SUM($K$6:K1147),0)</f>
        <v>0</v>
      </c>
      <c r="N1147" s="165">
        <f t="shared" si="90"/>
        <v>0</v>
      </c>
      <c r="O1147" s="155">
        <f t="shared" si="91"/>
        <v>0</v>
      </c>
      <c r="P1147" s="155">
        <f>IF(O1147=1,SUM($O$6:O1147),0)</f>
        <v>0</v>
      </c>
    </row>
    <row r="1148" spans="1:16" ht="15" customHeight="1">
      <c r="A1148" s="15"/>
      <c r="B1148" s="174">
        <v>19</v>
      </c>
      <c r="C1148" s="109" t="s">
        <v>882</v>
      </c>
      <c r="D1148" s="276" t="s">
        <v>47</v>
      </c>
      <c r="E1148" s="277" t="s">
        <v>14</v>
      </c>
      <c r="F1148" s="278">
        <v>105060</v>
      </c>
      <c r="G1148" s="278">
        <v>105060</v>
      </c>
      <c r="H1148" s="171"/>
      <c r="I1148" s="88">
        <f t="shared" si="92"/>
        <v>105060</v>
      </c>
      <c r="J1148" s="163">
        <f t="shared" si="88"/>
        <v>0</v>
      </c>
      <c r="K1148" s="155">
        <f t="shared" si="89"/>
        <v>0</v>
      </c>
      <c r="L1148" s="155">
        <f>IF(J1148=1,SUM($J$6:J1148),0)</f>
        <v>0</v>
      </c>
      <c r="M1148" s="155">
        <f>IF(K1148=1,SUM($K$6:K1148),0)</f>
        <v>0</v>
      </c>
      <c r="N1148" s="165">
        <f t="shared" si="90"/>
        <v>0</v>
      </c>
      <c r="O1148" s="155">
        <f t="shared" si="91"/>
        <v>0</v>
      </c>
      <c r="P1148" s="155">
        <f>IF(O1148=1,SUM($O$6:O1148),0)</f>
        <v>0</v>
      </c>
    </row>
    <row r="1149" spans="1:16" ht="15" customHeight="1">
      <c r="A1149" s="15"/>
      <c r="B1149" s="174">
        <v>20</v>
      </c>
      <c r="C1149" s="109" t="s">
        <v>883</v>
      </c>
      <c r="D1149" s="276" t="s">
        <v>47</v>
      </c>
      <c r="E1149" s="277" t="s">
        <v>14</v>
      </c>
      <c r="F1149" s="278">
        <v>57540</v>
      </c>
      <c r="G1149" s="278">
        <v>57540</v>
      </c>
      <c r="H1149" s="171"/>
      <c r="I1149" s="88">
        <f t="shared" si="92"/>
        <v>57540</v>
      </c>
      <c r="J1149" s="163">
        <f t="shared" si="88"/>
        <v>0</v>
      </c>
      <c r="K1149" s="155">
        <f t="shared" si="89"/>
        <v>0</v>
      </c>
      <c r="L1149" s="155">
        <f>IF(J1149=1,SUM($J$6:J1149),0)</f>
        <v>0</v>
      </c>
      <c r="M1149" s="155">
        <f>IF(K1149=1,SUM($K$6:K1149),0)</f>
        <v>0</v>
      </c>
      <c r="N1149" s="165">
        <f t="shared" si="90"/>
        <v>0</v>
      </c>
      <c r="O1149" s="155">
        <f t="shared" si="91"/>
        <v>0</v>
      </c>
      <c r="P1149" s="155">
        <f>IF(O1149=1,SUM($O$6:O1149),0)</f>
        <v>0</v>
      </c>
    </row>
    <row r="1150" spans="1:16" ht="15" customHeight="1">
      <c r="A1150" s="15"/>
      <c r="B1150" s="174">
        <v>21</v>
      </c>
      <c r="C1150" s="109" t="s">
        <v>884</v>
      </c>
      <c r="D1150" s="276" t="s">
        <v>47</v>
      </c>
      <c r="E1150" s="277" t="s">
        <v>14</v>
      </c>
      <c r="F1150" s="278">
        <v>61080</v>
      </c>
      <c r="G1150" s="278">
        <v>61080</v>
      </c>
      <c r="H1150" s="171"/>
      <c r="I1150" s="88">
        <f t="shared" si="92"/>
        <v>61080</v>
      </c>
      <c r="J1150" s="163">
        <f t="shared" si="88"/>
        <v>0</v>
      </c>
      <c r="K1150" s="155">
        <f t="shared" si="89"/>
        <v>0</v>
      </c>
      <c r="L1150" s="155">
        <f>IF(J1150=1,SUM($J$6:J1150),0)</f>
        <v>0</v>
      </c>
      <c r="M1150" s="155">
        <f>IF(K1150=1,SUM($K$6:K1150),0)</f>
        <v>0</v>
      </c>
      <c r="N1150" s="165">
        <f t="shared" si="90"/>
        <v>0</v>
      </c>
      <c r="O1150" s="155">
        <f t="shared" si="91"/>
        <v>0</v>
      </c>
      <c r="P1150" s="155">
        <f>IF(O1150=1,SUM($O$6:O1150),0)</f>
        <v>0</v>
      </c>
    </row>
    <row r="1151" spans="1:16" ht="15" customHeight="1">
      <c r="A1151" s="15"/>
      <c r="B1151" s="174">
        <v>22</v>
      </c>
      <c r="C1151" s="109" t="s">
        <v>885</v>
      </c>
      <c r="D1151" s="276" t="s">
        <v>47</v>
      </c>
      <c r="E1151" s="277" t="s">
        <v>14</v>
      </c>
      <c r="F1151" s="278">
        <v>71880</v>
      </c>
      <c r="G1151" s="278">
        <v>71880</v>
      </c>
      <c r="H1151" s="171"/>
      <c r="I1151" s="88">
        <f t="shared" si="92"/>
        <v>71880</v>
      </c>
      <c r="J1151" s="163">
        <f t="shared" si="88"/>
        <v>0</v>
      </c>
      <c r="K1151" s="155">
        <f t="shared" si="89"/>
        <v>0</v>
      </c>
      <c r="L1151" s="155">
        <f>IF(J1151=1,SUM($J$6:J1151),0)</f>
        <v>0</v>
      </c>
      <c r="M1151" s="155">
        <f>IF(K1151=1,SUM($K$6:K1151),0)</f>
        <v>0</v>
      </c>
      <c r="N1151" s="165">
        <f t="shared" si="90"/>
        <v>0</v>
      </c>
      <c r="O1151" s="155">
        <f t="shared" si="91"/>
        <v>0</v>
      </c>
      <c r="P1151" s="155">
        <f>IF(O1151=1,SUM($O$6:O1151),0)</f>
        <v>0</v>
      </c>
    </row>
    <row r="1152" spans="1:16" ht="15" customHeight="1">
      <c r="A1152" s="15"/>
      <c r="B1152" s="174">
        <v>23</v>
      </c>
      <c r="C1152" s="109" t="s">
        <v>886</v>
      </c>
      <c r="D1152" s="276" t="s">
        <v>47</v>
      </c>
      <c r="E1152" s="277" t="s">
        <v>14</v>
      </c>
      <c r="F1152" s="278">
        <v>61080</v>
      </c>
      <c r="G1152" s="278">
        <v>61080</v>
      </c>
      <c r="H1152" s="171"/>
      <c r="I1152" s="88">
        <f t="shared" si="92"/>
        <v>61080</v>
      </c>
      <c r="J1152" s="163">
        <f t="shared" si="88"/>
        <v>0</v>
      </c>
      <c r="K1152" s="155">
        <f t="shared" si="89"/>
        <v>0</v>
      </c>
      <c r="L1152" s="155">
        <f>IF(J1152=1,SUM($J$6:J1152),0)</f>
        <v>0</v>
      </c>
      <c r="M1152" s="155">
        <f>IF(K1152=1,SUM($K$6:K1152),0)</f>
        <v>0</v>
      </c>
      <c r="N1152" s="165">
        <f t="shared" si="90"/>
        <v>0</v>
      </c>
      <c r="O1152" s="155">
        <f t="shared" si="91"/>
        <v>0</v>
      </c>
      <c r="P1152" s="155">
        <f>IF(O1152=1,SUM($O$6:O1152),0)</f>
        <v>0</v>
      </c>
    </row>
    <row r="1153" spans="1:16" ht="15" customHeight="1">
      <c r="A1153" s="15"/>
      <c r="B1153" s="174">
        <v>24</v>
      </c>
      <c r="C1153" s="109" t="s">
        <v>887</v>
      </c>
      <c r="D1153" s="276" t="s">
        <v>47</v>
      </c>
      <c r="E1153" s="277" t="s">
        <v>14</v>
      </c>
      <c r="F1153" s="278">
        <v>55860</v>
      </c>
      <c r="G1153" s="278">
        <v>55860</v>
      </c>
      <c r="H1153" s="171"/>
      <c r="I1153" s="88">
        <f t="shared" si="92"/>
        <v>55860</v>
      </c>
      <c r="J1153" s="163">
        <f t="shared" si="88"/>
        <v>0</v>
      </c>
      <c r="K1153" s="155">
        <f t="shared" si="89"/>
        <v>0</v>
      </c>
      <c r="L1153" s="155">
        <f>IF(J1153=1,SUM($J$6:J1153),0)</f>
        <v>0</v>
      </c>
      <c r="M1153" s="155">
        <f>IF(K1153=1,SUM($K$6:K1153),0)</f>
        <v>0</v>
      </c>
      <c r="N1153" s="165">
        <f t="shared" si="90"/>
        <v>0</v>
      </c>
      <c r="O1153" s="155">
        <f t="shared" si="91"/>
        <v>0</v>
      </c>
      <c r="P1153" s="155">
        <f>IF(O1153=1,SUM($O$6:O1153),0)</f>
        <v>0</v>
      </c>
    </row>
    <row r="1154" spans="1:16" ht="15" customHeight="1">
      <c r="A1154" s="15"/>
      <c r="B1154" s="174">
        <v>25</v>
      </c>
      <c r="C1154" s="109" t="s">
        <v>888</v>
      </c>
      <c r="D1154" s="276" t="s">
        <v>47</v>
      </c>
      <c r="E1154" s="277" t="s">
        <v>14</v>
      </c>
      <c r="F1154" s="278">
        <v>58680</v>
      </c>
      <c r="G1154" s="278">
        <v>58680</v>
      </c>
      <c r="H1154" s="171"/>
      <c r="I1154" s="88">
        <f t="shared" si="92"/>
        <v>58680</v>
      </c>
      <c r="J1154" s="163">
        <f t="shared" si="88"/>
        <v>0</v>
      </c>
      <c r="K1154" s="155">
        <f t="shared" si="89"/>
        <v>0</v>
      </c>
      <c r="L1154" s="155">
        <f>IF(J1154=1,SUM($J$6:J1154),0)</f>
        <v>0</v>
      </c>
      <c r="M1154" s="155">
        <f>IF(K1154=1,SUM($K$6:K1154),0)</f>
        <v>0</v>
      </c>
      <c r="N1154" s="165">
        <f t="shared" si="90"/>
        <v>0</v>
      </c>
      <c r="O1154" s="155">
        <f t="shared" si="91"/>
        <v>0</v>
      </c>
      <c r="P1154" s="155">
        <f>IF(O1154=1,SUM($O$6:O1154),0)</f>
        <v>0</v>
      </c>
    </row>
    <row r="1155" spans="1:16" ht="15" customHeight="1">
      <c r="A1155" s="15"/>
      <c r="B1155" s="174">
        <v>26</v>
      </c>
      <c r="C1155" s="109" t="s">
        <v>889</v>
      </c>
      <c r="D1155" s="276" t="s">
        <v>47</v>
      </c>
      <c r="E1155" s="277" t="s">
        <v>14</v>
      </c>
      <c r="F1155" s="278">
        <v>115680</v>
      </c>
      <c r="G1155" s="278">
        <v>115680</v>
      </c>
      <c r="H1155" s="171"/>
      <c r="I1155" s="88">
        <f t="shared" si="92"/>
        <v>115680</v>
      </c>
      <c r="J1155" s="163">
        <f t="shared" si="88"/>
        <v>0</v>
      </c>
      <c r="K1155" s="155">
        <f t="shared" si="89"/>
        <v>0</v>
      </c>
      <c r="L1155" s="155">
        <f>IF(J1155=1,SUM($J$6:J1155),0)</f>
        <v>0</v>
      </c>
      <c r="M1155" s="155">
        <f>IF(K1155=1,SUM($K$6:K1155),0)</f>
        <v>0</v>
      </c>
      <c r="N1155" s="165">
        <f t="shared" si="90"/>
        <v>0</v>
      </c>
      <c r="O1155" s="155">
        <f t="shared" si="91"/>
        <v>0</v>
      </c>
      <c r="P1155" s="155">
        <f>IF(O1155=1,SUM($O$6:O1155),0)</f>
        <v>0</v>
      </c>
    </row>
    <row r="1156" spans="1:16" ht="15" customHeight="1">
      <c r="A1156" s="15"/>
      <c r="B1156" s="174">
        <v>27</v>
      </c>
      <c r="C1156" s="109" t="s">
        <v>890</v>
      </c>
      <c r="D1156" s="276" t="s">
        <v>47</v>
      </c>
      <c r="E1156" s="277" t="s">
        <v>14</v>
      </c>
      <c r="F1156" s="278">
        <v>118500</v>
      </c>
      <c r="G1156" s="278">
        <v>118500</v>
      </c>
      <c r="H1156" s="171"/>
      <c r="I1156" s="88">
        <f t="shared" si="92"/>
        <v>118500</v>
      </c>
      <c r="J1156" s="163">
        <f t="shared" si="88"/>
        <v>0</v>
      </c>
      <c r="K1156" s="155">
        <f t="shared" si="89"/>
        <v>0</v>
      </c>
      <c r="L1156" s="155">
        <f>IF(J1156=1,SUM($J$6:J1156),0)</f>
        <v>0</v>
      </c>
      <c r="M1156" s="155">
        <f>IF(K1156=1,SUM($K$6:K1156),0)</f>
        <v>0</v>
      </c>
      <c r="N1156" s="165">
        <f t="shared" si="90"/>
        <v>0</v>
      </c>
      <c r="O1156" s="155">
        <f t="shared" si="91"/>
        <v>0</v>
      </c>
      <c r="P1156" s="155">
        <f>IF(O1156=1,SUM($O$6:O1156),0)</f>
        <v>0</v>
      </c>
    </row>
    <row r="1157" spans="1:16" ht="15" customHeight="1">
      <c r="A1157" s="15"/>
      <c r="B1157" s="174">
        <v>28</v>
      </c>
      <c r="C1157" s="109" t="s">
        <v>891</v>
      </c>
      <c r="D1157" s="276" t="s">
        <v>47</v>
      </c>
      <c r="E1157" s="277" t="s">
        <v>14</v>
      </c>
      <c r="F1157" s="278">
        <v>118500</v>
      </c>
      <c r="G1157" s="278">
        <v>118500</v>
      </c>
      <c r="H1157" s="171"/>
      <c r="I1157" s="88">
        <f t="shared" si="92"/>
        <v>118500</v>
      </c>
      <c r="J1157" s="163">
        <f t="shared" si="88"/>
        <v>0</v>
      </c>
      <c r="K1157" s="155">
        <f t="shared" si="89"/>
        <v>0</v>
      </c>
      <c r="L1157" s="155">
        <f>IF(J1157=1,SUM($J$6:J1157),0)</f>
        <v>0</v>
      </c>
      <c r="M1157" s="155">
        <f>IF(K1157=1,SUM($K$6:K1157),0)</f>
        <v>0</v>
      </c>
      <c r="N1157" s="165">
        <f t="shared" si="90"/>
        <v>0</v>
      </c>
      <c r="O1157" s="155">
        <f t="shared" si="91"/>
        <v>0</v>
      </c>
      <c r="P1157" s="155">
        <f>IF(O1157=1,SUM($O$6:O1157),0)</f>
        <v>0</v>
      </c>
    </row>
    <row r="1158" spans="1:16" ht="15" customHeight="1">
      <c r="A1158" s="15"/>
      <c r="B1158" s="174">
        <v>29</v>
      </c>
      <c r="C1158" s="109" t="s">
        <v>892</v>
      </c>
      <c r="D1158" s="276" t="s">
        <v>47</v>
      </c>
      <c r="E1158" s="277" t="s">
        <v>14</v>
      </c>
      <c r="F1158" s="278">
        <v>117900</v>
      </c>
      <c r="G1158" s="278">
        <v>117900</v>
      </c>
      <c r="H1158" s="171"/>
      <c r="I1158" s="88">
        <f t="shared" si="92"/>
        <v>117900</v>
      </c>
      <c r="J1158" s="163">
        <f t="shared" si="88"/>
        <v>0</v>
      </c>
      <c r="K1158" s="155">
        <f t="shared" si="89"/>
        <v>0</v>
      </c>
      <c r="L1158" s="155">
        <f>IF(J1158=1,SUM($J$6:J1158),0)</f>
        <v>0</v>
      </c>
      <c r="M1158" s="155">
        <f>IF(K1158=1,SUM($K$6:K1158),0)</f>
        <v>0</v>
      </c>
      <c r="N1158" s="165">
        <f t="shared" si="90"/>
        <v>0</v>
      </c>
      <c r="O1158" s="155">
        <f t="shared" si="91"/>
        <v>0</v>
      </c>
      <c r="P1158" s="155">
        <f>IF(O1158=1,SUM($O$6:O1158),0)</f>
        <v>0</v>
      </c>
    </row>
    <row r="1159" spans="1:16" ht="15" customHeight="1">
      <c r="A1159" s="15"/>
      <c r="B1159" s="174">
        <v>30</v>
      </c>
      <c r="C1159" s="109" t="s">
        <v>893</v>
      </c>
      <c r="D1159" s="276" t="s">
        <v>47</v>
      </c>
      <c r="E1159" s="277" t="s">
        <v>14</v>
      </c>
      <c r="F1159" s="278">
        <v>120120</v>
      </c>
      <c r="G1159" s="278">
        <v>120120</v>
      </c>
      <c r="H1159" s="171"/>
      <c r="I1159" s="88">
        <f t="shared" si="92"/>
        <v>120120</v>
      </c>
      <c r="J1159" s="163">
        <f t="shared" si="88"/>
        <v>0</v>
      </c>
      <c r="K1159" s="155">
        <f t="shared" si="89"/>
        <v>0</v>
      </c>
      <c r="L1159" s="155">
        <f>IF(J1159=1,SUM($J$6:J1159),0)</f>
        <v>0</v>
      </c>
      <c r="M1159" s="155">
        <f>IF(K1159=1,SUM($K$6:K1159),0)</f>
        <v>0</v>
      </c>
      <c r="N1159" s="165">
        <f t="shared" si="90"/>
        <v>0</v>
      </c>
      <c r="O1159" s="155">
        <f t="shared" si="91"/>
        <v>0</v>
      </c>
      <c r="P1159" s="155">
        <f>IF(O1159=1,SUM($O$6:O1159),0)</f>
        <v>0</v>
      </c>
    </row>
    <row r="1160" spans="1:16" ht="15" customHeight="1">
      <c r="A1160" s="15"/>
      <c r="B1160" s="174">
        <v>31</v>
      </c>
      <c r="C1160" s="109" t="s">
        <v>894</v>
      </c>
      <c r="D1160" s="276" t="s">
        <v>47</v>
      </c>
      <c r="E1160" s="277" t="s">
        <v>14</v>
      </c>
      <c r="F1160" s="278">
        <v>50460</v>
      </c>
      <c r="G1160" s="278">
        <v>50460</v>
      </c>
      <c r="H1160" s="171"/>
      <c r="I1160" s="88">
        <f t="shared" si="92"/>
        <v>50460</v>
      </c>
      <c r="J1160" s="163">
        <f t="shared" si="88"/>
        <v>0</v>
      </c>
      <c r="K1160" s="155">
        <f t="shared" si="89"/>
        <v>0</v>
      </c>
      <c r="L1160" s="155">
        <f>IF(J1160=1,SUM($J$6:J1160),0)</f>
        <v>0</v>
      </c>
      <c r="M1160" s="155">
        <f>IF(K1160=1,SUM($K$6:K1160),0)</f>
        <v>0</v>
      </c>
      <c r="N1160" s="165">
        <f t="shared" si="90"/>
        <v>0</v>
      </c>
      <c r="O1160" s="155">
        <f t="shared" si="91"/>
        <v>0</v>
      </c>
      <c r="P1160" s="155">
        <f>IF(O1160=1,SUM($O$6:O1160),0)</f>
        <v>0</v>
      </c>
    </row>
    <row r="1161" spans="1:16" ht="15" customHeight="1">
      <c r="A1161" s="15"/>
      <c r="B1161" s="174">
        <v>32</v>
      </c>
      <c r="C1161" s="109" t="s">
        <v>895</v>
      </c>
      <c r="D1161" s="276" t="s">
        <v>47</v>
      </c>
      <c r="E1161" s="277" t="s">
        <v>14</v>
      </c>
      <c r="F1161" s="278">
        <v>50460</v>
      </c>
      <c r="G1161" s="278">
        <v>50460</v>
      </c>
      <c r="H1161" s="171"/>
      <c r="I1161" s="88">
        <f t="shared" si="92"/>
        <v>50460</v>
      </c>
      <c r="J1161" s="163">
        <f t="shared" ref="J1161:J1224" si="93">IF(D1161="MDU-KD",1,0)</f>
        <v>0</v>
      </c>
      <c r="K1161" s="155">
        <f t="shared" ref="K1161:K1224" si="94">IF(D1161="HDW",1,0)</f>
        <v>0</v>
      </c>
      <c r="L1161" s="155">
        <f>IF(J1161=1,SUM($J$6:J1161),0)</f>
        <v>0</v>
      </c>
      <c r="M1161" s="155">
        <f>IF(K1161=1,SUM($K$6:K1161),0)</f>
        <v>0</v>
      </c>
      <c r="N1161" s="165">
        <f t="shared" ref="N1161:N1224" si="95">IF(L1161=0,M1161,L1161)</f>
        <v>0</v>
      </c>
      <c r="O1161" s="155">
        <f t="shared" ref="O1161:O1224" si="96">IF(E1161=0,0,IF(LEFT(C1161,11)="Tiang Beton",1,0))</f>
        <v>0</v>
      </c>
      <c r="P1161" s="155">
        <f>IF(O1161=1,SUM($O$6:O1161),0)</f>
        <v>0</v>
      </c>
    </row>
    <row r="1162" spans="1:16" ht="15" customHeight="1">
      <c r="A1162" s="15"/>
      <c r="B1162" s="174">
        <v>33</v>
      </c>
      <c r="C1162" s="109" t="s">
        <v>896</v>
      </c>
      <c r="D1162" s="276" t="s">
        <v>47</v>
      </c>
      <c r="E1162" s="277" t="s">
        <v>14</v>
      </c>
      <c r="F1162" s="278">
        <v>41400</v>
      </c>
      <c r="G1162" s="278">
        <v>41400</v>
      </c>
      <c r="H1162" s="171"/>
      <c r="I1162" s="88">
        <f t="shared" si="92"/>
        <v>41400</v>
      </c>
      <c r="J1162" s="163">
        <f t="shared" si="93"/>
        <v>0</v>
      </c>
      <c r="K1162" s="155">
        <f t="shared" si="94"/>
        <v>0</v>
      </c>
      <c r="L1162" s="155">
        <f>IF(J1162=1,SUM($J$6:J1162),0)</f>
        <v>0</v>
      </c>
      <c r="M1162" s="155">
        <f>IF(K1162=1,SUM($K$6:K1162),0)</f>
        <v>0</v>
      </c>
      <c r="N1162" s="165">
        <f t="shared" si="95"/>
        <v>0</v>
      </c>
      <c r="O1162" s="155">
        <f t="shared" si="96"/>
        <v>0</v>
      </c>
      <c r="P1162" s="155">
        <f>IF(O1162=1,SUM($O$6:O1162),0)</f>
        <v>0</v>
      </c>
    </row>
    <row r="1163" spans="1:16" ht="15" customHeight="1">
      <c r="A1163" s="15"/>
      <c r="B1163" s="174">
        <v>34</v>
      </c>
      <c r="C1163" s="109" t="s">
        <v>897</v>
      </c>
      <c r="D1163" s="276" t="s">
        <v>47</v>
      </c>
      <c r="E1163" s="277" t="s">
        <v>14</v>
      </c>
      <c r="F1163" s="278">
        <v>61140</v>
      </c>
      <c r="G1163" s="278">
        <v>61140</v>
      </c>
      <c r="H1163" s="171"/>
      <c r="I1163" s="88">
        <f t="shared" si="92"/>
        <v>61140</v>
      </c>
      <c r="J1163" s="163">
        <f t="shared" si="93"/>
        <v>0</v>
      </c>
      <c r="K1163" s="155">
        <f t="shared" si="94"/>
        <v>0</v>
      </c>
      <c r="L1163" s="155">
        <f>IF(J1163=1,SUM($J$6:J1163),0)</f>
        <v>0</v>
      </c>
      <c r="M1163" s="155">
        <f>IF(K1163=1,SUM($K$6:K1163),0)</f>
        <v>0</v>
      </c>
      <c r="N1163" s="165">
        <f t="shared" si="95"/>
        <v>0</v>
      </c>
      <c r="O1163" s="155">
        <f t="shared" si="96"/>
        <v>0</v>
      </c>
      <c r="P1163" s="155">
        <f>IF(O1163=1,SUM($O$6:O1163),0)</f>
        <v>0</v>
      </c>
    </row>
    <row r="1164" spans="1:16" ht="15" customHeight="1">
      <c r="A1164" s="15"/>
      <c r="B1164" s="174">
        <v>35</v>
      </c>
      <c r="C1164" s="109" t="s">
        <v>898</v>
      </c>
      <c r="D1164" s="276" t="s">
        <v>47</v>
      </c>
      <c r="E1164" s="277" t="s">
        <v>14</v>
      </c>
      <c r="F1164" s="278">
        <v>61140</v>
      </c>
      <c r="G1164" s="278">
        <v>61140</v>
      </c>
      <c r="H1164" s="171"/>
      <c r="I1164" s="88">
        <f t="shared" si="92"/>
        <v>61140</v>
      </c>
      <c r="J1164" s="163">
        <f t="shared" si="93"/>
        <v>0</v>
      </c>
      <c r="K1164" s="155">
        <f t="shared" si="94"/>
        <v>0</v>
      </c>
      <c r="L1164" s="155">
        <f>IF(J1164=1,SUM($J$6:J1164),0)</f>
        <v>0</v>
      </c>
      <c r="M1164" s="155">
        <f>IF(K1164=1,SUM($K$6:K1164),0)</f>
        <v>0</v>
      </c>
      <c r="N1164" s="165">
        <f t="shared" si="95"/>
        <v>0</v>
      </c>
      <c r="O1164" s="155">
        <f t="shared" si="96"/>
        <v>0</v>
      </c>
      <c r="P1164" s="155">
        <f>IF(O1164=1,SUM($O$6:O1164),0)</f>
        <v>0</v>
      </c>
    </row>
    <row r="1165" spans="1:16" ht="15" customHeight="1">
      <c r="A1165" s="15"/>
      <c r="B1165" s="174">
        <v>36</v>
      </c>
      <c r="C1165" s="109" t="s">
        <v>899</v>
      </c>
      <c r="D1165" s="276" t="s">
        <v>47</v>
      </c>
      <c r="E1165" s="277" t="s">
        <v>14</v>
      </c>
      <c r="F1165" s="278">
        <v>55380</v>
      </c>
      <c r="G1165" s="278">
        <v>55380</v>
      </c>
      <c r="H1165" s="171"/>
      <c r="I1165" s="88">
        <f t="shared" si="92"/>
        <v>55380</v>
      </c>
      <c r="J1165" s="163">
        <f t="shared" si="93"/>
        <v>0</v>
      </c>
      <c r="K1165" s="155">
        <f t="shared" si="94"/>
        <v>0</v>
      </c>
      <c r="L1165" s="155">
        <f>IF(J1165=1,SUM($J$6:J1165),0)</f>
        <v>0</v>
      </c>
      <c r="M1165" s="155">
        <f>IF(K1165=1,SUM($K$6:K1165),0)</f>
        <v>0</v>
      </c>
      <c r="N1165" s="165">
        <f t="shared" si="95"/>
        <v>0</v>
      </c>
      <c r="O1165" s="155">
        <f t="shared" si="96"/>
        <v>0</v>
      </c>
      <c r="P1165" s="155">
        <f>IF(O1165=1,SUM($O$6:O1165),0)</f>
        <v>0</v>
      </c>
    </row>
    <row r="1166" spans="1:16" ht="15" customHeight="1">
      <c r="A1166" s="15"/>
      <c r="B1166" s="174">
        <v>37</v>
      </c>
      <c r="C1166" s="109" t="s">
        <v>900</v>
      </c>
      <c r="D1166" s="276" t="s">
        <v>47</v>
      </c>
      <c r="E1166" s="277" t="s">
        <v>14</v>
      </c>
      <c r="F1166" s="278">
        <v>61860</v>
      </c>
      <c r="G1166" s="278">
        <v>61860</v>
      </c>
      <c r="H1166" s="171"/>
      <c r="I1166" s="88">
        <f t="shared" si="92"/>
        <v>61860</v>
      </c>
      <c r="J1166" s="163">
        <f t="shared" si="93"/>
        <v>0</v>
      </c>
      <c r="K1166" s="155">
        <f t="shared" si="94"/>
        <v>0</v>
      </c>
      <c r="L1166" s="155">
        <f>IF(J1166=1,SUM($J$6:J1166),0)</f>
        <v>0</v>
      </c>
      <c r="M1166" s="155">
        <f>IF(K1166=1,SUM($K$6:K1166),0)</f>
        <v>0</v>
      </c>
      <c r="N1166" s="165">
        <f t="shared" si="95"/>
        <v>0</v>
      </c>
      <c r="O1166" s="155">
        <f t="shared" si="96"/>
        <v>0</v>
      </c>
      <c r="P1166" s="155">
        <f>IF(O1166=1,SUM($O$6:O1166),0)</f>
        <v>0</v>
      </c>
    </row>
    <row r="1167" spans="1:16" ht="15" customHeight="1">
      <c r="A1167" s="15"/>
      <c r="B1167" s="174">
        <v>38</v>
      </c>
      <c r="C1167" s="109" t="s">
        <v>901</v>
      </c>
      <c r="D1167" s="276" t="s">
        <v>47</v>
      </c>
      <c r="E1167" s="277" t="s">
        <v>14</v>
      </c>
      <c r="F1167" s="278">
        <v>63900</v>
      </c>
      <c r="G1167" s="278">
        <v>63900</v>
      </c>
      <c r="H1167" s="171"/>
      <c r="I1167" s="88">
        <f t="shared" si="92"/>
        <v>63900</v>
      </c>
      <c r="J1167" s="163">
        <f t="shared" si="93"/>
        <v>0</v>
      </c>
      <c r="K1167" s="155">
        <f t="shared" si="94"/>
        <v>0</v>
      </c>
      <c r="L1167" s="155">
        <f>IF(J1167=1,SUM($J$6:J1167),0)</f>
        <v>0</v>
      </c>
      <c r="M1167" s="155">
        <f>IF(K1167=1,SUM($K$6:K1167),0)</f>
        <v>0</v>
      </c>
      <c r="N1167" s="165">
        <f t="shared" si="95"/>
        <v>0</v>
      </c>
      <c r="O1167" s="155">
        <f t="shared" si="96"/>
        <v>0</v>
      </c>
      <c r="P1167" s="155">
        <f>IF(O1167=1,SUM($O$6:O1167),0)</f>
        <v>0</v>
      </c>
    </row>
    <row r="1168" spans="1:16" ht="15" customHeight="1">
      <c r="A1168" s="15"/>
      <c r="B1168" s="174">
        <v>39</v>
      </c>
      <c r="C1168" s="109" t="s">
        <v>902</v>
      </c>
      <c r="D1168" s="276" t="s">
        <v>47</v>
      </c>
      <c r="E1168" s="277" t="s">
        <v>14</v>
      </c>
      <c r="F1168" s="278">
        <v>59220</v>
      </c>
      <c r="G1168" s="278">
        <v>59220</v>
      </c>
      <c r="H1168" s="171"/>
      <c r="I1168" s="88">
        <f t="shared" si="92"/>
        <v>59220</v>
      </c>
      <c r="J1168" s="163">
        <f t="shared" si="93"/>
        <v>0</v>
      </c>
      <c r="K1168" s="155">
        <f t="shared" si="94"/>
        <v>0</v>
      </c>
      <c r="L1168" s="155">
        <f>IF(J1168=1,SUM($J$6:J1168),0)</f>
        <v>0</v>
      </c>
      <c r="M1168" s="155">
        <f>IF(K1168=1,SUM($K$6:K1168),0)</f>
        <v>0</v>
      </c>
      <c r="N1168" s="165">
        <f t="shared" si="95"/>
        <v>0</v>
      </c>
      <c r="O1168" s="155">
        <f t="shared" si="96"/>
        <v>0</v>
      </c>
      <c r="P1168" s="155">
        <f>IF(O1168=1,SUM($O$6:O1168),0)</f>
        <v>0</v>
      </c>
    </row>
    <row r="1169" spans="1:16" ht="15" customHeight="1">
      <c r="A1169" s="15"/>
      <c r="B1169" s="194"/>
      <c r="C1169" s="109" t="s">
        <v>48</v>
      </c>
      <c r="D1169" s="276" t="s">
        <v>48</v>
      </c>
      <c r="E1169" s="277"/>
      <c r="F1169" s="278">
        <v>0</v>
      </c>
      <c r="G1169" s="278">
        <v>0</v>
      </c>
      <c r="H1169" s="171"/>
      <c r="I1169" s="88">
        <f t="shared" si="92"/>
        <v>0</v>
      </c>
      <c r="J1169" s="163">
        <f t="shared" si="93"/>
        <v>0</v>
      </c>
      <c r="K1169" s="155">
        <f t="shared" si="94"/>
        <v>0</v>
      </c>
      <c r="L1169" s="155">
        <f>IF(J1169=1,SUM($J$6:J1169),0)</f>
        <v>0</v>
      </c>
      <c r="M1169" s="155">
        <f>IF(K1169=1,SUM($K$6:K1169),0)</f>
        <v>0</v>
      </c>
      <c r="N1169" s="165">
        <f t="shared" si="95"/>
        <v>0</v>
      </c>
      <c r="O1169" s="155">
        <f t="shared" si="96"/>
        <v>0</v>
      </c>
      <c r="P1169" s="155">
        <f>IF(O1169=1,SUM($O$6:O1169),0)</f>
        <v>0</v>
      </c>
    </row>
    <row r="1170" spans="1:16" ht="15" customHeight="1">
      <c r="A1170" s="15"/>
      <c r="B1170" s="194" t="s">
        <v>1031</v>
      </c>
      <c r="C1170" s="109" t="s">
        <v>722</v>
      </c>
      <c r="D1170" s="276" t="s">
        <v>48</v>
      </c>
      <c r="E1170" s="277"/>
      <c r="F1170" s="278">
        <v>0</v>
      </c>
      <c r="G1170" s="278">
        <v>0</v>
      </c>
      <c r="H1170" s="171"/>
      <c r="I1170" s="88">
        <f t="shared" si="92"/>
        <v>0</v>
      </c>
      <c r="J1170" s="163">
        <f t="shared" si="93"/>
        <v>0</v>
      </c>
      <c r="K1170" s="155">
        <f t="shared" si="94"/>
        <v>0</v>
      </c>
      <c r="L1170" s="155">
        <f>IF(J1170=1,SUM($J$6:J1170),0)</f>
        <v>0</v>
      </c>
      <c r="M1170" s="155">
        <f>IF(K1170=1,SUM($K$6:K1170),0)</f>
        <v>0</v>
      </c>
      <c r="N1170" s="165">
        <f t="shared" si="95"/>
        <v>0</v>
      </c>
      <c r="O1170" s="155">
        <f t="shared" si="96"/>
        <v>0</v>
      </c>
      <c r="P1170" s="155">
        <f>IF(O1170=1,SUM($O$6:O1170),0)</f>
        <v>0</v>
      </c>
    </row>
    <row r="1171" spans="1:16" ht="15" customHeight="1">
      <c r="A1171" s="15"/>
      <c r="B1171" s="174">
        <v>1</v>
      </c>
      <c r="C1171" s="109" t="s">
        <v>903</v>
      </c>
      <c r="D1171" s="276" t="s">
        <v>47</v>
      </c>
      <c r="E1171" s="277" t="s">
        <v>14</v>
      </c>
      <c r="F1171" s="278">
        <v>89700</v>
      </c>
      <c r="G1171" s="278">
        <v>89700</v>
      </c>
      <c r="H1171" s="171"/>
      <c r="I1171" s="88">
        <f t="shared" si="92"/>
        <v>89700</v>
      </c>
      <c r="J1171" s="163">
        <f t="shared" si="93"/>
        <v>0</v>
      </c>
      <c r="K1171" s="155">
        <f t="shared" si="94"/>
        <v>0</v>
      </c>
      <c r="L1171" s="155">
        <f>IF(J1171=1,SUM($J$6:J1171),0)</f>
        <v>0</v>
      </c>
      <c r="M1171" s="155">
        <f>IF(K1171=1,SUM($K$6:K1171),0)</f>
        <v>0</v>
      </c>
      <c r="N1171" s="165">
        <f t="shared" si="95"/>
        <v>0</v>
      </c>
      <c r="O1171" s="155">
        <f t="shared" si="96"/>
        <v>0</v>
      </c>
      <c r="P1171" s="155">
        <f>IF(O1171=1,SUM($O$6:O1171),0)</f>
        <v>0</v>
      </c>
    </row>
    <row r="1172" spans="1:16" ht="15" customHeight="1">
      <c r="A1172" s="15"/>
      <c r="B1172" s="174">
        <v>2</v>
      </c>
      <c r="C1172" s="109" t="s">
        <v>904</v>
      </c>
      <c r="D1172" s="276" t="s">
        <v>47</v>
      </c>
      <c r="E1172" s="277" t="s">
        <v>14</v>
      </c>
      <c r="F1172" s="278">
        <v>91200</v>
      </c>
      <c r="G1172" s="278">
        <v>91200</v>
      </c>
      <c r="H1172" s="171"/>
      <c r="I1172" s="88">
        <f t="shared" si="92"/>
        <v>91200</v>
      </c>
      <c r="J1172" s="163">
        <f t="shared" si="93"/>
        <v>0</v>
      </c>
      <c r="K1172" s="155">
        <f t="shared" si="94"/>
        <v>0</v>
      </c>
      <c r="L1172" s="155">
        <f>IF(J1172=1,SUM($J$6:J1172),0)</f>
        <v>0</v>
      </c>
      <c r="M1172" s="155">
        <f>IF(K1172=1,SUM($K$6:K1172),0)</f>
        <v>0</v>
      </c>
      <c r="N1172" s="165">
        <f t="shared" si="95"/>
        <v>0</v>
      </c>
      <c r="O1172" s="155">
        <f t="shared" si="96"/>
        <v>0</v>
      </c>
      <c r="P1172" s="155">
        <f>IF(O1172=1,SUM($O$6:O1172),0)</f>
        <v>0</v>
      </c>
    </row>
    <row r="1173" spans="1:16" ht="15" customHeight="1">
      <c r="A1173" s="15"/>
      <c r="B1173" s="174">
        <v>3</v>
      </c>
      <c r="C1173" s="109" t="s">
        <v>905</v>
      </c>
      <c r="D1173" s="276" t="s">
        <v>47</v>
      </c>
      <c r="E1173" s="277" t="s">
        <v>14</v>
      </c>
      <c r="F1173" s="278">
        <v>95640</v>
      </c>
      <c r="G1173" s="278">
        <v>95640</v>
      </c>
      <c r="H1173" s="171"/>
      <c r="I1173" s="88">
        <f t="shared" si="92"/>
        <v>95640</v>
      </c>
      <c r="J1173" s="163">
        <f t="shared" si="93"/>
        <v>0</v>
      </c>
      <c r="K1173" s="155">
        <f t="shared" si="94"/>
        <v>0</v>
      </c>
      <c r="L1173" s="155">
        <f>IF(J1173=1,SUM($J$6:J1173),0)</f>
        <v>0</v>
      </c>
      <c r="M1173" s="155">
        <f>IF(K1173=1,SUM($K$6:K1173),0)</f>
        <v>0</v>
      </c>
      <c r="N1173" s="165">
        <f t="shared" si="95"/>
        <v>0</v>
      </c>
      <c r="O1173" s="155">
        <f t="shared" si="96"/>
        <v>0</v>
      </c>
      <c r="P1173" s="155">
        <f>IF(O1173=1,SUM($O$6:O1173),0)</f>
        <v>0</v>
      </c>
    </row>
    <row r="1174" spans="1:16" ht="15" customHeight="1">
      <c r="A1174" s="15"/>
      <c r="B1174" s="174">
        <v>4</v>
      </c>
      <c r="C1174" s="109" t="s">
        <v>906</v>
      </c>
      <c r="D1174" s="276" t="s">
        <v>47</v>
      </c>
      <c r="E1174" s="277" t="s">
        <v>14</v>
      </c>
      <c r="F1174" s="278">
        <v>95640</v>
      </c>
      <c r="G1174" s="278">
        <v>95640</v>
      </c>
      <c r="H1174" s="171"/>
      <c r="I1174" s="88">
        <f t="shared" si="92"/>
        <v>95640</v>
      </c>
      <c r="J1174" s="163">
        <f t="shared" si="93"/>
        <v>0</v>
      </c>
      <c r="K1174" s="155">
        <f t="shared" si="94"/>
        <v>0</v>
      </c>
      <c r="L1174" s="155">
        <f>IF(J1174=1,SUM($J$6:J1174),0)</f>
        <v>0</v>
      </c>
      <c r="M1174" s="155">
        <f>IF(K1174=1,SUM($K$6:K1174),0)</f>
        <v>0</v>
      </c>
      <c r="N1174" s="165">
        <f t="shared" si="95"/>
        <v>0</v>
      </c>
      <c r="O1174" s="155">
        <f t="shared" si="96"/>
        <v>0</v>
      </c>
      <c r="P1174" s="155">
        <f>IF(O1174=1,SUM($O$6:O1174),0)</f>
        <v>0</v>
      </c>
    </row>
    <row r="1175" spans="1:16" ht="15" customHeight="1">
      <c r="A1175" s="15"/>
      <c r="B1175" s="174">
        <v>5</v>
      </c>
      <c r="C1175" s="109" t="s">
        <v>907</v>
      </c>
      <c r="D1175" s="276" t="s">
        <v>47</v>
      </c>
      <c r="E1175" s="277" t="s">
        <v>14</v>
      </c>
      <c r="F1175" s="278">
        <v>116340</v>
      </c>
      <c r="G1175" s="278">
        <v>116340</v>
      </c>
      <c r="H1175" s="171"/>
      <c r="I1175" s="88">
        <f t="shared" si="92"/>
        <v>116340</v>
      </c>
      <c r="J1175" s="163">
        <f t="shared" si="93"/>
        <v>0</v>
      </c>
      <c r="K1175" s="155">
        <f t="shared" si="94"/>
        <v>0</v>
      </c>
      <c r="L1175" s="155">
        <f>IF(J1175=1,SUM($J$6:J1175),0)</f>
        <v>0</v>
      </c>
      <c r="M1175" s="155">
        <f>IF(K1175=1,SUM($K$6:K1175),0)</f>
        <v>0</v>
      </c>
      <c r="N1175" s="165">
        <f t="shared" si="95"/>
        <v>0</v>
      </c>
      <c r="O1175" s="155">
        <f t="shared" si="96"/>
        <v>0</v>
      </c>
      <c r="P1175" s="155">
        <f>IF(O1175=1,SUM($O$6:O1175),0)</f>
        <v>0</v>
      </c>
    </row>
    <row r="1176" spans="1:16" ht="15" customHeight="1">
      <c r="A1176" s="15"/>
      <c r="B1176" s="174">
        <v>6</v>
      </c>
      <c r="C1176" s="109" t="s">
        <v>908</v>
      </c>
      <c r="D1176" s="276" t="s">
        <v>47</v>
      </c>
      <c r="E1176" s="277" t="s">
        <v>14</v>
      </c>
      <c r="F1176" s="278">
        <v>115020</v>
      </c>
      <c r="G1176" s="278">
        <v>115020</v>
      </c>
      <c r="H1176" s="171"/>
      <c r="I1176" s="88">
        <f t="shared" si="92"/>
        <v>115020</v>
      </c>
      <c r="J1176" s="163">
        <f t="shared" si="93"/>
        <v>0</v>
      </c>
      <c r="K1176" s="155">
        <f t="shared" si="94"/>
        <v>0</v>
      </c>
      <c r="L1176" s="155">
        <f>IF(J1176=1,SUM($J$6:J1176),0)</f>
        <v>0</v>
      </c>
      <c r="M1176" s="155">
        <f>IF(K1176=1,SUM($K$6:K1176),0)</f>
        <v>0</v>
      </c>
      <c r="N1176" s="165">
        <f t="shared" si="95"/>
        <v>0</v>
      </c>
      <c r="O1176" s="155">
        <f t="shared" si="96"/>
        <v>0</v>
      </c>
      <c r="P1176" s="155">
        <f>IF(O1176=1,SUM($O$6:O1176),0)</f>
        <v>0</v>
      </c>
    </row>
    <row r="1177" spans="1:16" ht="15" customHeight="1">
      <c r="A1177" s="15"/>
      <c r="B1177" s="174">
        <v>7</v>
      </c>
      <c r="C1177" s="109" t="s">
        <v>909</v>
      </c>
      <c r="D1177" s="276" t="s">
        <v>47</v>
      </c>
      <c r="E1177" s="277" t="s">
        <v>14</v>
      </c>
      <c r="F1177" s="278">
        <v>115020</v>
      </c>
      <c r="G1177" s="278">
        <v>115020</v>
      </c>
      <c r="H1177" s="171"/>
      <c r="I1177" s="88">
        <f t="shared" si="92"/>
        <v>115020</v>
      </c>
      <c r="J1177" s="163">
        <f t="shared" si="93"/>
        <v>0</v>
      </c>
      <c r="K1177" s="155">
        <f t="shared" si="94"/>
        <v>0</v>
      </c>
      <c r="L1177" s="155">
        <f>IF(J1177=1,SUM($J$6:J1177),0)</f>
        <v>0</v>
      </c>
      <c r="M1177" s="155">
        <f>IF(K1177=1,SUM($K$6:K1177),0)</f>
        <v>0</v>
      </c>
      <c r="N1177" s="165">
        <f t="shared" si="95"/>
        <v>0</v>
      </c>
      <c r="O1177" s="155">
        <f t="shared" si="96"/>
        <v>0</v>
      </c>
      <c r="P1177" s="155">
        <f>IF(O1177=1,SUM($O$6:O1177),0)</f>
        <v>0</v>
      </c>
    </row>
    <row r="1178" spans="1:16" ht="15" customHeight="1">
      <c r="A1178" s="15"/>
      <c r="B1178" s="174">
        <v>8</v>
      </c>
      <c r="C1178" s="109" t="s">
        <v>910</v>
      </c>
      <c r="D1178" s="276" t="s">
        <v>47</v>
      </c>
      <c r="E1178" s="277" t="s">
        <v>14</v>
      </c>
      <c r="F1178" s="278">
        <v>115020</v>
      </c>
      <c r="G1178" s="278">
        <v>115020</v>
      </c>
      <c r="H1178" s="171"/>
      <c r="I1178" s="88">
        <f t="shared" si="92"/>
        <v>115020</v>
      </c>
      <c r="J1178" s="163">
        <f t="shared" si="93"/>
        <v>0</v>
      </c>
      <c r="K1178" s="155">
        <f t="shared" si="94"/>
        <v>0</v>
      </c>
      <c r="L1178" s="155">
        <f>IF(J1178=1,SUM($J$6:J1178),0)</f>
        <v>0</v>
      </c>
      <c r="M1178" s="155">
        <f>IF(K1178=1,SUM($K$6:K1178),0)</f>
        <v>0</v>
      </c>
      <c r="N1178" s="165">
        <f t="shared" si="95"/>
        <v>0</v>
      </c>
      <c r="O1178" s="155">
        <f t="shared" si="96"/>
        <v>0</v>
      </c>
      <c r="P1178" s="155">
        <f>IF(O1178=1,SUM($O$6:O1178),0)</f>
        <v>0</v>
      </c>
    </row>
    <row r="1179" spans="1:16" ht="15" customHeight="1">
      <c r="A1179" s="15"/>
      <c r="B1179" s="174">
        <v>9</v>
      </c>
      <c r="C1179" s="109" t="s">
        <v>911</v>
      </c>
      <c r="D1179" s="276" t="s">
        <v>47</v>
      </c>
      <c r="E1179" s="277" t="s">
        <v>14</v>
      </c>
      <c r="F1179" s="278">
        <v>117900</v>
      </c>
      <c r="G1179" s="278">
        <v>117900</v>
      </c>
      <c r="H1179" s="171"/>
      <c r="I1179" s="88">
        <f t="shared" si="92"/>
        <v>117900</v>
      </c>
      <c r="J1179" s="163">
        <f t="shared" si="93"/>
        <v>0</v>
      </c>
      <c r="K1179" s="155">
        <f t="shared" si="94"/>
        <v>0</v>
      </c>
      <c r="L1179" s="155">
        <f>IF(J1179=1,SUM($J$6:J1179),0)</f>
        <v>0</v>
      </c>
      <c r="M1179" s="155">
        <f>IF(K1179=1,SUM($K$6:K1179),0)</f>
        <v>0</v>
      </c>
      <c r="N1179" s="165">
        <f t="shared" si="95"/>
        <v>0</v>
      </c>
      <c r="O1179" s="155">
        <f t="shared" si="96"/>
        <v>0</v>
      </c>
      <c r="P1179" s="155">
        <f>IF(O1179=1,SUM($O$6:O1179),0)</f>
        <v>0</v>
      </c>
    </row>
    <row r="1180" spans="1:16" ht="15" customHeight="1">
      <c r="A1180" s="15"/>
      <c r="B1180" s="174">
        <v>10</v>
      </c>
      <c r="C1180" s="109" t="s">
        <v>912</v>
      </c>
      <c r="D1180" s="276" t="s">
        <v>47</v>
      </c>
      <c r="E1180" s="277" t="s">
        <v>14</v>
      </c>
      <c r="F1180" s="278">
        <v>136860</v>
      </c>
      <c r="G1180" s="278">
        <v>136860</v>
      </c>
      <c r="H1180" s="171"/>
      <c r="I1180" s="88">
        <f t="shared" si="92"/>
        <v>136860</v>
      </c>
      <c r="J1180" s="163">
        <f t="shared" si="93"/>
        <v>0</v>
      </c>
      <c r="K1180" s="155">
        <f t="shared" si="94"/>
        <v>0</v>
      </c>
      <c r="L1180" s="155">
        <f>IF(J1180=1,SUM($J$6:J1180),0)</f>
        <v>0</v>
      </c>
      <c r="M1180" s="155">
        <f>IF(K1180=1,SUM($K$6:K1180),0)</f>
        <v>0</v>
      </c>
      <c r="N1180" s="165">
        <f t="shared" si="95"/>
        <v>0</v>
      </c>
      <c r="O1180" s="155">
        <f t="shared" si="96"/>
        <v>0</v>
      </c>
      <c r="P1180" s="155">
        <f>IF(O1180=1,SUM($O$6:O1180),0)</f>
        <v>0</v>
      </c>
    </row>
    <row r="1181" spans="1:16" ht="15" customHeight="1">
      <c r="A1181" s="15"/>
      <c r="B1181" s="174">
        <v>11</v>
      </c>
      <c r="C1181" s="109" t="s">
        <v>913</v>
      </c>
      <c r="D1181" s="276" t="s">
        <v>47</v>
      </c>
      <c r="E1181" s="277" t="s">
        <v>14</v>
      </c>
      <c r="F1181" s="278">
        <v>220920</v>
      </c>
      <c r="G1181" s="278">
        <v>220920</v>
      </c>
      <c r="H1181" s="171"/>
      <c r="I1181" s="88">
        <f t="shared" si="92"/>
        <v>220920</v>
      </c>
      <c r="J1181" s="163">
        <f t="shared" si="93"/>
        <v>0</v>
      </c>
      <c r="K1181" s="155">
        <f t="shared" si="94"/>
        <v>0</v>
      </c>
      <c r="L1181" s="155">
        <f>IF(J1181=1,SUM($J$6:J1181),0)</f>
        <v>0</v>
      </c>
      <c r="M1181" s="155">
        <f>IF(K1181=1,SUM($K$6:K1181),0)</f>
        <v>0</v>
      </c>
      <c r="N1181" s="165">
        <f t="shared" si="95"/>
        <v>0</v>
      </c>
      <c r="O1181" s="155">
        <f t="shared" si="96"/>
        <v>0</v>
      </c>
      <c r="P1181" s="155">
        <f>IF(O1181=1,SUM($O$6:O1181),0)</f>
        <v>0</v>
      </c>
    </row>
    <row r="1182" spans="1:16" ht="15" customHeight="1">
      <c r="A1182" s="15"/>
      <c r="B1182" s="174">
        <v>12</v>
      </c>
      <c r="C1182" s="109" t="s">
        <v>914</v>
      </c>
      <c r="D1182" s="276" t="s">
        <v>47</v>
      </c>
      <c r="E1182" s="277" t="s">
        <v>14</v>
      </c>
      <c r="F1182" s="278">
        <v>220920</v>
      </c>
      <c r="G1182" s="278">
        <v>220920</v>
      </c>
      <c r="H1182" s="171"/>
      <c r="I1182" s="88">
        <f t="shared" si="92"/>
        <v>220920</v>
      </c>
      <c r="J1182" s="163">
        <f t="shared" si="93"/>
        <v>0</v>
      </c>
      <c r="K1182" s="155">
        <f t="shared" si="94"/>
        <v>0</v>
      </c>
      <c r="L1182" s="155">
        <f>IF(J1182=1,SUM($J$6:J1182),0)</f>
        <v>0</v>
      </c>
      <c r="M1182" s="155">
        <f>IF(K1182=1,SUM($K$6:K1182),0)</f>
        <v>0</v>
      </c>
      <c r="N1182" s="165">
        <f t="shared" si="95"/>
        <v>0</v>
      </c>
      <c r="O1182" s="155">
        <f t="shared" si="96"/>
        <v>0</v>
      </c>
      <c r="P1182" s="155">
        <f>IF(O1182=1,SUM($O$6:O1182),0)</f>
        <v>0</v>
      </c>
    </row>
    <row r="1183" spans="1:16" ht="15" customHeight="1">
      <c r="A1183" s="15"/>
      <c r="B1183" s="194"/>
      <c r="C1183" s="109"/>
      <c r="D1183" s="276" t="s">
        <v>48</v>
      </c>
      <c r="E1183" s="277"/>
      <c r="F1183" s="278">
        <v>0</v>
      </c>
      <c r="G1183" s="278">
        <v>0</v>
      </c>
      <c r="H1183" s="171"/>
      <c r="I1183" s="88">
        <f t="shared" si="92"/>
        <v>0</v>
      </c>
      <c r="J1183" s="163">
        <f t="shared" si="93"/>
        <v>0</v>
      </c>
      <c r="K1183" s="155">
        <f t="shared" si="94"/>
        <v>0</v>
      </c>
      <c r="L1183" s="155">
        <f>IF(J1183=1,SUM($J$6:J1183),0)</f>
        <v>0</v>
      </c>
      <c r="M1183" s="155">
        <f>IF(K1183=1,SUM($K$6:K1183),0)</f>
        <v>0</v>
      </c>
      <c r="N1183" s="165">
        <f t="shared" si="95"/>
        <v>0</v>
      </c>
      <c r="O1183" s="155">
        <f t="shared" si="96"/>
        <v>0</v>
      </c>
      <c r="P1183" s="155">
        <f>IF(O1183=1,SUM($O$6:O1183),0)</f>
        <v>0</v>
      </c>
    </row>
    <row r="1184" spans="1:16" ht="15" customHeight="1">
      <c r="A1184" s="15"/>
      <c r="B1184" s="194" t="s">
        <v>1031</v>
      </c>
      <c r="C1184" s="109" t="s">
        <v>1059</v>
      </c>
      <c r="D1184" s="276" t="s">
        <v>48</v>
      </c>
      <c r="E1184" s="277"/>
      <c r="F1184" s="278">
        <v>0</v>
      </c>
      <c r="G1184" s="278">
        <v>0</v>
      </c>
      <c r="H1184" s="171"/>
      <c r="I1184" s="88">
        <f t="shared" si="92"/>
        <v>0</v>
      </c>
      <c r="J1184" s="163">
        <f t="shared" si="93"/>
        <v>0</v>
      </c>
      <c r="K1184" s="155">
        <f t="shared" si="94"/>
        <v>0</v>
      </c>
      <c r="L1184" s="155">
        <f>IF(J1184=1,SUM($J$6:J1184),0)</f>
        <v>0</v>
      </c>
      <c r="M1184" s="155">
        <f>IF(K1184=1,SUM($K$6:K1184),0)</f>
        <v>0</v>
      </c>
      <c r="N1184" s="165">
        <f t="shared" si="95"/>
        <v>0</v>
      </c>
      <c r="O1184" s="155">
        <f t="shared" si="96"/>
        <v>0</v>
      </c>
      <c r="P1184" s="155">
        <f>IF(O1184=1,SUM($O$6:O1184),0)</f>
        <v>0</v>
      </c>
    </row>
    <row r="1185" spans="1:16" ht="15" customHeight="1">
      <c r="A1185" s="15"/>
      <c r="B1185" s="194">
        <v>1</v>
      </c>
      <c r="C1185" s="109" t="s">
        <v>1173</v>
      </c>
      <c r="D1185" s="276" t="s">
        <v>47</v>
      </c>
      <c r="E1185" s="277" t="s">
        <v>14</v>
      </c>
      <c r="F1185" s="278">
        <v>19440</v>
      </c>
      <c r="G1185" s="278">
        <v>19440</v>
      </c>
      <c r="H1185" s="171"/>
      <c r="I1185" s="88">
        <f t="shared" ref="I1185:I1249" si="97">IF($I$5=$G$4,G1185,(IF($I$5=$F$4,F1185,0)))</f>
        <v>19440</v>
      </c>
      <c r="J1185" s="163">
        <f t="shared" si="93"/>
        <v>0</v>
      </c>
      <c r="K1185" s="155">
        <f t="shared" si="94"/>
        <v>0</v>
      </c>
      <c r="L1185" s="155">
        <f>IF(J1185=1,SUM($J$6:J1185),0)</f>
        <v>0</v>
      </c>
      <c r="M1185" s="155">
        <f>IF(K1185=1,SUM($K$6:K1185),0)</f>
        <v>0</v>
      </c>
      <c r="N1185" s="165">
        <f t="shared" si="95"/>
        <v>0</v>
      </c>
      <c r="O1185" s="155">
        <f t="shared" si="96"/>
        <v>0</v>
      </c>
      <c r="P1185" s="155">
        <f>IF(O1185=1,SUM($O$6:O1185),0)</f>
        <v>0</v>
      </c>
    </row>
    <row r="1186" spans="1:16" ht="15" customHeight="1">
      <c r="A1186" s="15"/>
      <c r="B1186" s="194">
        <v>2</v>
      </c>
      <c r="C1186" s="109" t="s">
        <v>1174</v>
      </c>
      <c r="D1186" s="276" t="s">
        <v>47</v>
      </c>
      <c r="E1186" s="277" t="s">
        <v>14</v>
      </c>
      <c r="F1186" s="278">
        <v>28860</v>
      </c>
      <c r="G1186" s="278">
        <v>28860</v>
      </c>
      <c r="H1186" s="171"/>
      <c r="I1186" s="88">
        <f t="shared" si="97"/>
        <v>28860</v>
      </c>
      <c r="J1186" s="163">
        <f t="shared" si="93"/>
        <v>0</v>
      </c>
      <c r="K1186" s="155">
        <f t="shared" si="94"/>
        <v>0</v>
      </c>
      <c r="L1186" s="155">
        <f>IF(J1186=1,SUM($J$6:J1186),0)</f>
        <v>0</v>
      </c>
      <c r="M1186" s="155">
        <f>IF(K1186=1,SUM($K$6:K1186),0)</f>
        <v>0</v>
      </c>
      <c r="N1186" s="165">
        <f t="shared" si="95"/>
        <v>0</v>
      </c>
      <c r="O1186" s="155">
        <f t="shared" si="96"/>
        <v>0</v>
      </c>
      <c r="P1186" s="155">
        <f>IF(O1186=1,SUM($O$6:O1186),0)</f>
        <v>0</v>
      </c>
    </row>
    <row r="1187" spans="1:16" ht="15" customHeight="1">
      <c r="A1187" s="15"/>
      <c r="B1187" s="194">
        <v>3</v>
      </c>
      <c r="C1187" s="109" t="s">
        <v>1175</v>
      </c>
      <c r="D1187" s="276" t="s">
        <v>47</v>
      </c>
      <c r="E1187" s="277" t="s">
        <v>14</v>
      </c>
      <c r="F1187" s="278">
        <v>33180</v>
      </c>
      <c r="G1187" s="278">
        <v>33180</v>
      </c>
      <c r="H1187" s="171"/>
      <c r="I1187" s="88">
        <f t="shared" si="97"/>
        <v>33180</v>
      </c>
      <c r="J1187" s="163">
        <f t="shared" si="93"/>
        <v>0</v>
      </c>
      <c r="K1187" s="155">
        <f t="shared" si="94"/>
        <v>0</v>
      </c>
      <c r="L1187" s="155">
        <f>IF(J1187=1,SUM($J$6:J1187),0)</f>
        <v>0</v>
      </c>
      <c r="M1187" s="155">
        <f>IF(K1187=1,SUM($K$6:K1187),0)</f>
        <v>0</v>
      </c>
      <c r="N1187" s="165">
        <f t="shared" si="95"/>
        <v>0</v>
      </c>
      <c r="O1187" s="155">
        <f t="shared" si="96"/>
        <v>0</v>
      </c>
      <c r="P1187" s="155">
        <f>IF(O1187=1,SUM($O$6:O1187),0)</f>
        <v>0</v>
      </c>
    </row>
    <row r="1188" spans="1:16" ht="15" customHeight="1">
      <c r="A1188" s="15"/>
      <c r="B1188" s="194">
        <v>4</v>
      </c>
      <c r="C1188" s="109" t="s">
        <v>1176</v>
      </c>
      <c r="D1188" s="276" t="s">
        <v>47</v>
      </c>
      <c r="E1188" s="277" t="s">
        <v>14</v>
      </c>
      <c r="F1188" s="278">
        <v>30900</v>
      </c>
      <c r="G1188" s="278">
        <v>30900</v>
      </c>
      <c r="H1188" s="171"/>
      <c r="I1188" s="88">
        <f t="shared" si="97"/>
        <v>30900</v>
      </c>
      <c r="J1188" s="163">
        <f t="shared" si="93"/>
        <v>0</v>
      </c>
      <c r="K1188" s="155">
        <f t="shared" si="94"/>
        <v>0</v>
      </c>
      <c r="L1188" s="155">
        <f>IF(J1188=1,SUM($J$6:J1188),0)</f>
        <v>0</v>
      </c>
      <c r="M1188" s="155">
        <f>IF(K1188=1,SUM($K$6:K1188),0)</f>
        <v>0</v>
      </c>
      <c r="N1188" s="165">
        <f t="shared" si="95"/>
        <v>0</v>
      </c>
      <c r="O1188" s="155">
        <f t="shared" si="96"/>
        <v>0</v>
      </c>
      <c r="P1188" s="155">
        <f>IF(O1188=1,SUM($O$6:O1188),0)</f>
        <v>0</v>
      </c>
    </row>
    <row r="1189" spans="1:16" ht="15" customHeight="1">
      <c r="A1189" s="15"/>
      <c r="B1189" s="194">
        <v>5</v>
      </c>
      <c r="C1189" s="109" t="s">
        <v>1177</v>
      </c>
      <c r="D1189" s="276" t="s">
        <v>47</v>
      </c>
      <c r="E1189" s="277" t="s">
        <v>14</v>
      </c>
      <c r="F1189" s="278">
        <v>40740</v>
      </c>
      <c r="G1189" s="278">
        <v>40740</v>
      </c>
      <c r="H1189" s="171"/>
      <c r="I1189" s="88">
        <f t="shared" si="97"/>
        <v>40740</v>
      </c>
      <c r="J1189" s="163">
        <f t="shared" si="93"/>
        <v>0</v>
      </c>
      <c r="K1189" s="155">
        <f t="shared" si="94"/>
        <v>0</v>
      </c>
      <c r="L1189" s="155">
        <f>IF(J1189=1,SUM($J$6:J1189),0)</f>
        <v>0</v>
      </c>
      <c r="M1189" s="155">
        <f>IF(K1189=1,SUM($K$6:K1189),0)</f>
        <v>0</v>
      </c>
      <c r="N1189" s="165">
        <f t="shared" si="95"/>
        <v>0</v>
      </c>
      <c r="O1189" s="155">
        <f t="shared" si="96"/>
        <v>0</v>
      </c>
      <c r="P1189" s="155">
        <f>IF(O1189=1,SUM($O$6:O1189),0)</f>
        <v>0</v>
      </c>
    </row>
    <row r="1190" spans="1:16" ht="15" customHeight="1">
      <c r="A1190" s="15"/>
      <c r="B1190" s="194">
        <v>6</v>
      </c>
      <c r="C1190" s="109" t="s">
        <v>1178</v>
      </c>
      <c r="D1190" s="276" t="s">
        <v>47</v>
      </c>
      <c r="E1190" s="277" t="s">
        <v>14</v>
      </c>
      <c r="F1190" s="278">
        <v>34020</v>
      </c>
      <c r="G1190" s="278">
        <v>34020</v>
      </c>
      <c r="H1190" s="171"/>
      <c r="I1190" s="88">
        <f t="shared" si="97"/>
        <v>34020</v>
      </c>
      <c r="J1190" s="163">
        <f t="shared" si="93"/>
        <v>0</v>
      </c>
      <c r="K1190" s="155">
        <f t="shared" si="94"/>
        <v>0</v>
      </c>
      <c r="L1190" s="155">
        <f>IF(J1190=1,SUM($J$6:J1190),0)</f>
        <v>0</v>
      </c>
      <c r="M1190" s="155">
        <f>IF(K1190=1,SUM($K$6:K1190),0)</f>
        <v>0</v>
      </c>
      <c r="N1190" s="165">
        <f t="shared" si="95"/>
        <v>0</v>
      </c>
      <c r="O1190" s="155">
        <f t="shared" si="96"/>
        <v>0</v>
      </c>
      <c r="P1190" s="155">
        <f>IF(O1190=1,SUM($O$6:O1190),0)</f>
        <v>0</v>
      </c>
    </row>
    <row r="1191" spans="1:16" ht="15" customHeight="1">
      <c r="A1191" s="15"/>
      <c r="B1191" s="194">
        <v>7</v>
      </c>
      <c r="C1191" s="109" t="s">
        <v>1179</v>
      </c>
      <c r="D1191" s="276" t="s">
        <v>47</v>
      </c>
      <c r="E1191" s="277" t="s">
        <v>14</v>
      </c>
      <c r="F1191" s="278">
        <v>358140</v>
      </c>
      <c r="G1191" s="278">
        <v>358140</v>
      </c>
      <c r="H1191" s="171"/>
      <c r="I1191" s="88">
        <f t="shared" si="97"/>
        <v>358140</v>
      </c>
      <c r="J1191" s="163">
        <f t="shared" si="93"/>
        <v>0</v>
      </c>
      <c r="K1191" s="155">
        <f t="shared" si="94"/>
        <v>0</v>
      </c>
      <c r="L1191" s="155">
        <f>IF(J1191=1,SUM($J$6:J1191),0)</f>
        <v>0</v>
      </c>
      <c r="M1191" s="155">
        <f>IF(K1191=1,SUM($K$6:K1191),0)</f>
        <v>0</v>
      </c>
      <c r="N1191" s="165">
        <f t="shared" si="95"/>
        <v>0</v>
      </c>
      <c r="O1191" s="155">
        <f t="shared" si="96"/>
        <v>0</v>
      </c>
      <c r="P1191" s="155">
        <f>IF(O1191=1,SUM($O$6:O1191),0)</f>
        <v>0</v>
      </c>
    </row>
    <row r="1192" spans="1:16" ht="15" customHeight="1">
      <c r="A1192" s="15"/>
      <c r="B1192" s="194">
        <v>8</v>
      </c>
      <c r="C1192" s="109" t="s">
        <v>1180</v>
      </c>
      <c r="D1192" s="276" t="s">
        <v>47</v>
      </c>
      <c r="E1192" s="277" t="s">
        <v>14</v>
      </c>
      <c r="F1192" s="278">
        <v>240900</v>
      </c>
      <c r="G1192" s="278">
        <v>240900</v>
      </c>
      <c r="H1192" s="171"/>
      <c r="I1192" s="88">
        <f t="shared" si="97"/>
        <v>240900</v>
      </c>
      <c r="J1192" s="163">
        <f t="shared" si="93"/>
        <v>0</v>
      </c>
      <c r="K1192" s="155">
        <f t="shared" si="94"/>
        <v>0</v>
      </c>
      <c r="L1192" s="155">
        <f>IF(J1192=1,SUM($J$6:J1192),0)</f>
        <v>0</v>
      </c>
      <c r="M1192" s="155">
        <f>IF(K1192=1,SUM($K$6:K1192),0)</f>
        <v>0</v>
      </c>
      <c r="N1192" s="165">
        <f t="shared" si="95"/>
        <v>0</v>
      </c>
      <c r="O1192" s="155">
        <f t="shared" si="96"/>
        <v>0</v>
      </c>
      <c r="P1192" s="155">
        <f>IF(O1192=1,SUM($O$6:O1192),0)</f>
        <v>0</v>
      </c>
    </row>
    <row r="1193" spans="1:16" ht="15" customHeight="1">
      <c r="A1193" s="15"/>
      <c r="B1193" s="194"/>
      <c r="C1193" s="109"/>
      <c r="D1193" s="276" t="s">
        <v>48</v>
      </c>
      <c r="E1193" s="277"/>
      <c r="F1193" s="278">
        <v>0</v>
      </c>
      <c r="G1193" s="278">
        <v>0</v>
      </c>
      <c r="H1193" s="171"/>
      <c r="I1193" s="88">
        <f t="shared" si="97"/>
        <v>0</v>
      </c>
      <c r="J1193" s="163">
        <f t="shared" si="93"/>
        <v>0</v>
      </c>
      <c r="K1193" s="155">
        <f t="shared" si="94"/>
        <v>0</v>
      </c>
      <c r="L1193" s="155">
        <f>IF(J1193=1,SUM($J$6:J1193),0)</f>
        <v>0</v>
      </c>
      <c r="M1193" s="155">
        <f>IF(K1193=1,SUM($K$6:K1193),0)</f>
        <v>0</v>
      </c>
      <c r="N1193" s="165">
        <f t="shared" si="95"/>
        <v>0</v>
      </c>
      <c r="O1193" s="155">
        <f t="shared" si="96"/>
        <v>0</v>
      </c>
      <c r="P1193" s="155">
        <f>IF(O1193=1,SUM($O$6:O1193),0)</f>
        <v>0</v>
      </c>
    </row>
    <row r="1194" spans="1:16" ht="15" customHeight="1">
      <c r="A1194" s="15"/>
      <c r="B1194" s="194" t="s">
        <v>1031</v>
      </c>
      <c r="C1194" s="109" t="s">
        <v>734</v>
      </c>
      <c r="D1194" s="276" t="s">
        <v>48</v>
      </c>
      <c r="E1194" s="277"/>
      <c r="F1194" s="278">
        <v>0</v>
      </c>
      <c r="G1194" s="278">
        <v>0</v>
      </c>
      <c r="H1194" s="171"/>
      <c r="I1194" s="88">
        <f t="shared" si="97"/>
        <v>0</v>
      </c>
      <c r="J1194" s="163">
        <f t="shared" si="93"/>
        <v>0</v>
      </c>
      <c r="K1194" s="155">
        <f t="shared" si="94"/>
        <v>0</v>
      </c>
      <c r="L1194" s="155">
        <f>IF(J1194=1,SUM($J$6:J1194),0)</f>
        <v>0</v>
      </c>
      <c r="M1194" s="155">
        <f>IF(K1194=1,SUM($K$6:K1194),0)</f>
        <v>0</v>
      </c>
      <c r="N1194" s="165">
        <f t="shared" si="95"/>
        <v>0</v>
      </c>
      <c r="O1194" s="155">
        <f t="shared" si="96"/>
        <v>0</v>
      </c>
      <c r="P1194" s="155">
        <f>IF(O1194=1,SUM($O$6:O1194),0)</f>
        <v>0</v>
      </c>
    </row>
    <row r="1195" spans="1:16" ht="15" customHeight="1">
      <c r="A1195" s="15"/>
      <c r="B1195" s="194">
        <v>1</v>
      </c>
      <c r="C1195" s="109" t="s">
        <v>915</v>
      </c>
      <c r="D1195" s="276" t="s">
        <v>47</v>
      </c>
      <c r="E1195" s="277" t="s">
        <v>14</v>
      </c>
      <c r="F1195" s="278">
        <v>33840</v>
      </c>
      <c r="G1195" s="278">
        <v>33840</v>
      </c>
      <c r="H1195" s="171"/>
      <c r="I1195" s="88">
        <f t="shared" si="97"/>
        <v>33840</v>
      </c>
      <c r="J1195" s="163">
        <f t="shared" si="93"/>
        <v>0</v>
      </c>
      <c r="K1195" s="155">
        <f t="shared" si="94"/>
        <v>0</v>
      </c>
      <c r="L1195" s="155">
        <f>IF(J1195=1,SUM($J$6:J1195),0)</f>
        <v>0</v>
      </c>
      <c r="M1195" s="155">
        <f>IF(K1195=1,SUM($K$6:K1195),0)</f>
        <v>0</v>
      </c>
      <c r="N1195" s="165">
        <f t="shared" si="95"/>
        <v>0</v>
      </c>
      <c r="O1195" s="155">
        <f t="shared" si="96"/>
        <v>0</v>
      </c>
      <c r="P1195" s="155">
        <f>IF(O1195=1,SUM($O$6:O1195),0)</f>
        <v>0</v>
      </c>
    </row>
    <row r="1196" spans="1:16" ht="15" customHeight="1">
      <c r="A1196" s="15"/>
      <c r="B1196" s="194">
        <v>2</v>
      </c>
      <c r="C1196" s="109" t="s">
        <v>916</v>
      </c>
      <c r="D1196" s="276" t="s">
        <v>47</v>
      </c>
      <c r="E1196" s="277" t="s">
        <v>14</v>
      </c>
      <c r="F1196" s="278">
        <v>39240</v>
      </c>
      <c r="G1196" s="278">
        <v>39240</v>
      </c>
      <c r="H1196" s="171"/>
      <c r="I1196" s="88">
        <f t="shared" si="97"/>
        <v>39240</v>
      </c>
      <c r="J1196" s="163">
        <f t="shared" si="93"/>
        <v>0</v>
      </c>
      <c r="K1196" s="155">
        <f t="shared" si="94"/>
        <v>0</v>
      </c>
      <c r="L1196" s="155">
        <f>IF(J1196=1,SUM($J$6:J1196),0)</f>
        <v>0</v>
      </c>
      <c r="M1196" s="155">
        <f>IF(K1196=1,SUM($K$6:K1196),0)</f>
        <v>0</v>
      </c>
      <c r="N1196" s="165">
        <f t="shared" si="95"/>
        <v>0</v>
      </c>
      <c r="O1196" s="155">
        <f t="shared" si="96"/>
        <v>0</v>
      </c>
      <c r="P1196" s="155">
        <f>IF(O1196=1,SUM($O$6:O1196),0)</f>
        <v>0</v>
      </c>
    </row>
    <row r="1197" spans="1:16" ht="15" customHeight="1">
      <c r="A1197" s="15"/>
      <c r="B1197" s="194">
        <v>3</v>
      </c>
      <c r="C1197" s="109" t="s">
        <v>917</v>
      </c>
      <c r="D1197" s="276" t="s">
        <v>47</v>
      </c>
      <c r="E1197" s="277" t="s">
        <v>14</v>
      </c>
      <c r="F1197" s="278">
        <v>7320</v>
      </c>
      <c r="G1197" s="278">
        <v>7320</v>
      </c>
      <c r="H1197" s="171"/>
      <c r="I1197" s="88">
        <f t="shared" si="97"/>
        <v>7320</v>
      </c>
      <c r="J1197" s="163">
        <f t="shared" si="93"/>
        <v>0</v>
      </c>
      <c r="K1197" s="155">
        <f t="shared" si="94"/>
        <v>0</v>
      </c>
      <c r="L1197" s="155">
        <f>IF(J1197=1,SUM($J$6:J1197),0)</f>
        <v>0</v>
      </c>
      <c r="M1197" s="155">
        <f>IF(K1197=1,SUM($K$6:K1197),0)</f>
        <v>0</v>
      </c>
      <c r="N1197" s="165">
        <f t="shared" si="95"/>
        <v>0</v>
      </c>
      <c r="O1197" s="155">
        <f t="shared" si="96"/>
        <v>0</v>
      </c>
      <c r="P1197" s="155">
        <f>IF(O1197=1,SUM($O$6:O1197),0)</f>
        <v>0</v>
      </c>
    </row>
    <row r="1198" spans="1:16" ht="15" customHeight="1">
      <c r="A1198" s="15"/>
      <c r="B1198" s="194">
        <v>4</v>
      </c>
      <c r="C1198" s="109" t="s">
        <v>918</v>
      </c>
      <c r="D1198" s="276" t="s">
        <v>47</v>
      </c>
      <c r="E1198" s="277" t="s">
        <v>14</v>
      </c>
      <c r="F1198" s="278">
        <v>9600</v>
      </c>
      <c r="G1198" s="278">
        <v>9600</v>
      </c>
      <c r="H1198" s="171"/>
      <c r="I1198" s="88">
        <f t="shared" si="97"/>
        <v>9600</v>
      </c>
      <c r="J1198" s="163">
        <f t="shared" si="93"/>
        <v>0</v>
      </c>
      <c r="K1198" s="155">
        <f t="shared" si="94"/>
        <v>0</v>
      </c>
      <c r="L1198" s="155">
        <f>IF(J1198=1,SUM($J$6:J1198),0)</f>
        <v>0</v>
      </c>
      <c r="M1198" s="155">
        <f>IF(K1198=1,SUM($K$6:K1198),0)</f>
        <v>0</v>
      </c>
      <c r="N1198" s="165">
        <f t="shared" si="95"/>
        <v>0</v>
      </c>
      <c r="O1198" s="155">
        <f t="shared" si="96"/>
        <v>0</v>
      </c>
      <c r="P1198" s="155">
        <f>IF(O1198=1,SUM($O$6:O1198),0)</f>
        <v>0</v>
      </c>
    </row>
    <row r="1199" spans="1:16" ht="15" customHeight="1">
      <c r="A1199" s="15"/>
      <c r="B1199" s="194">
        <v>5</v>
      </c>
      <c r="C1199" s="109" t="s">
        <v>919</v>
      </c>
      <c r="D1199" s="276" t="s">
        <v>47</v>
      </c>
      <c r="E1199" s="277" t="s">
        <v>14</v>
      </c>
      <c r="F1199" s="278">
        <v>103860</v>
      </c>
      <c r="G1199" s="278">
        <v>103860</v>
      </c>
      <c r="H1199" s="171"/>
      <c r="I1199" s="88">
        <f t="shared" si="97"/>
        <v>103860</v>
      </c>
      <c r="J1199" s="163">
        <f t="shared" si="93"/>
        <v>0</v>
      </c>
      <c r="K1199" s="155">
        <f t="shared" si="94"/>
        <v>0</v>
      </c>
      <c r="L1199" s="155">
        <f>IF(J1199=1,SUM($J$6:J1199),0)</f>
        <v>0</v>
      </c>
      <c r="M1199" s="155">
        <f>IF(K1199=1,SUM($K$6:K1199),0)</f>
        <v>0</v>
      </c>
      <c r="N1199" s="165">
        <f t="shared" si="95"/>
        <v>0</v>
      </c>
      <c r="O1199" s="155">
        <f t="shared" si="96"/>
        <v>0</v>
      </c>
      <c r="P1199" s="155">
        <f>IF(O1199=1,SUM($O$6:O1199),0)</f>
        <v>0</v>
      </c>
    </row>
    <row r="1200" spans="1:16" ht="15" customHeight="1">
      <c r="A1200" s="15"/>
      <c r="B1200" s="194">
        <v>6</v>
      </c>
      <c r="C1200" s="109" t="s">
        <v>920</v>
      </c>
      <c r="D1200" s="276" t="s">
        <v>47</v>
      </c>
      <c r="E1200" s="277" t="s">
        <v>14</v>
      </c>
      <c r="F1200" s="278">
        <v>923940</v>
      </c>
      <c r="G1200" s="278">
        <v>923940</v>
      </c>
      <c r="H1200" s="171"/>
      <c r="I1200" s="88">
        <f t="shared" si="97"/>
        <v>923940</v>
      </c>
      <c r="J1200" s="163">
        <f t="shared" si="93"/>
        <v>0</v>
      </c>
      <c r="K1200" s="155">
        <f t="shared" si="94"/>
        <v>0</v>
      </c>
      <c r="L1200" s="155">
        <f>IF(J1200=1,SUM($J$6:J1200),0)</f>
        <v>0</v>
      </c>
      <c r="M1200" s="155">
        <f>IF(K1200=1,SUM($K$6:K1200),0)</f>
        <v>0</v>
      </c>
      <c r="N1200" s="165">
        <f t="shared" si="95"/>
        <v>0</v>
      </c>
      <c r="O1200" s="155">
        <f t="shared" si="96"/>
        <v>0</v>
      </c>
      <c r="P1200" s="155">
        <f>IF(O1200=1,SUM($O$6:O1200),0)</f>
        <v>0</v>
      </c>
    </row>
    <row r="1201" spans="1:16" ht="15" customHeight="1">
      <c r="A1201" s="15"/>
      <c r="B1201" s="194">
        <v>7</v>
      </c>
      <c r="C1201" s="109" t="s">
        <v>921</v>
      </c>
      <c r="D1201" s="276" t="s">
        <v>47</v>
      </c>
      <c r="E1201" s="277" t="s">
        <v>14</v>
      </c>
      <c r="F1201" s="278">
        <v>14160</v>
      </c>
      <c r="G1201" s="278">
        <v>14160</v>
      </c>
      <c r="H1201" s="171"/>
      <c r="I1201" s="88">
        <f t="shared" si="97"/>
        <v>14160</v>
      </c>
      <c r="J1201" s="163">
        <f t="shared" si="93"/>
        <v>0</v>
      </c>
      <c r="K1201" s="155">
        <f t="shared" si="94"/>
        <v>0</v>
      </c>
      <c r="L1201" s="155">
        <f>IF(J1201=1,SUM($J$6:J1201),0)</f>
        <v>0</v>
      </c>
      <c r="M1201" s="155">
        <f>IF(K1201=1,SUM($K$6:K1201),0)</f>
        <v>0</v>
      </c>
      <c r="N1201" s="165">
        <f t="shared" si="95"/>
        <v>0</v>
      </c>
      <c r="O1201" s="155">
        <f t="shared" si="96"/>
        <v>0</v>
      </c>
      <c r="P1201" s="155">
        <f>IF(O1201=1,SUM($O$6:O1201),0)</f>
        <v>0</v>
      </c>
    </row>
    <row r="1202" spans="1:16" ht="15" customHeight="1">
      <c r="A1202" s="15"/>
      <c r="B1202" s="194">
        <v>8</v>
      </c>
      <c r="C1202" s="109" t="s">
        <v>922</v>
      </c>
      <c r="D1202" s="276" t="s">
        <v>47</v>
      </c>
      <c r="E1202" s="277" t="s">
        <v>14</v>
      </c>
      <c r="F1202" s="278">
        <v>12060</v>
      </c>
      <c r="G1202" s="278">
        <v>12060</v>
      </c>
      <c r="H1202" s="171"/>
      <c r="I1202" s="88">
        <f t="shared" si="97"/>
        <v>12060</v>
      </c>
      <c r="J1202" s="163">
        <f t="shared" si="93"/>
        <v>0</v>
      </c>
      <c r="K1202" s="155">
        <f t="shared" si="94"/>
        <v>0</v>
      </c>
      <c r="L1202" s="155">
        <f>IF(J1202=1,SUM($J$6:J1202),0)</f>
        <v>0</v>
      </c>
      <c r="M1202" s="155">
        <f>IF(K1202=1,SUM($K$6:K1202),0)</f>
        <v>0</v>
      </c>
      <c r="N1202" s="165">
        <f t="shared" si="95"/>
        <v>0</v>
      </c>
      <c r="O1202" s="155">
        <f t="shared" si="96"/>
        <v>0</v>
      </c>
      <c r="P1202" s="155">
        <f>IF(O1202=1,SUM($O$6:O1202),0)</f>
        <v>0</v>
      </c>
    </row>
    <row r="1203" spans="1:16" ht="15" customHeight="1">
      <c r="A1203" s="15"/>
      <c r="B1203" s="194">
        <v>9</v>
      </c>
      <c r="C1203" s="109" t="s">
        <v>923</v>
      </c>
      <c r="D1203" s="276" t="s">
        <v>47</v>
      </c>
      <c r="E1203" s="277" t="s">
        <v>14</v>
      </c>
      <c r="F1203" s="278">
        <v>14160</v>
      </c>
      <c r="G1203" s="278">
        <v>14160</v>
      </c>
      <c r="H1203" s="171"/>
      <c r="I1203" s="88">
        <f t="shared" si="97"/>
        <v>14160</v>
      </c>
      <c r="J1203" s="163">
        <f t="shared" si="93"/>
        <v>0</v>
      </c>
      <c r="K1203" s="155">
        <f t="shared" si="94"/>
        <v>0</v>
      </c>
      <c r="L1203" s="155">
        <f>IF(J1203=1,SUM($J$6:J1203),0)</f>
        <v>0</v>
      </c>
      <c r="M1203" s="155">
        <f>IF(K1203=1,SUM($K$6:K1203),0)</f>
        <v>0</v>
      </c>
      <c r="N1203" s="165">
        <f t="shared" si="95"/>
        <v>0</v>
      </c>
      <c r="O1203" s="155">
        <f t="shared" si="96"/>
        <v>0</v>
      </c>
      <c r="P1203" s="155">
        <f>IF(O1203=1,SUM($O$6:O1203),0)</f>
        <v>0</v>
      </c>
    </row>
    <row r="1204" spans="1:16" ht="15" customHeight="1">
      <c r="A1204" s="15"/>
      <c r="B1204" s="194">
        <v>10</v>
      </c>
      <c r="C1204" s="109" t="s">
        <v>924</v>
      </c>
      <c r="D1204" s="276" t="s">
        <v>47</v>
      </c>
      <c r="E1204" s="277" t="s">
        <v>14</v>
      </c>
      <c r="F1204" s="278">
        <v>14160</v>
      </c>
      <c r="G1204" s="278">
        <v>14160</v>
      </c>
      <c r="H1204" s="171"/>
      <c r="I1204" s="88">
        <f t="shared" si="97"/>
        <v>14160</v>
      </c>
      <c r="J1204" s="163">
        <f t="shared" si="93"/>
        <v>0</v>
      </c>
      <c r="K1204" s="155">
        <f t="shared" si="94"/>
        <v>0</v>
      </c>
      <c r="L1204" s="155">
        <f>IF(J1204=1,SUM($J$6:J1204),0)</f>
        <v>0</v>
      </c>
      <c r="M1204" s="155">
        <f>IF(K1204=1,SUM($K$6:K1204),0)</f>
        <v>0</v>
      </c>
      <c r="N1204" s="165">
        <f t="shared" si="95"/>
        <v>0</v>
      </c>
      <c r="O1204" s="155">
        <f t="shared" si="96"/>
        <v>0</v>
      </c>
      <c r="P1204" s="155">
        <f>IF(O1204=1,SUM($O$6:O1204),0)</f>
        <v>0</v>
      </c>
    </row>
    <row r="1205" spans="1:16" ht="15" customHeight="1">
      <c r="A1205" s="15"/>
      <c r="B1205" s="194">
        <v>11</v>
      </c>
      <c r="C1205" s="109" t="s">
        <v>925</v>
      </c>
      <c r="D1205" s="276" t="s">
        <v>47</v>
      </c>
      <c r="E1205" s="277" t="s">
        <v>14</v>
      </c>
      <c r="F1205" s="278">
        <v>35040</v>
      </c>
      <c r="G1205" s="278">
        <v>35040</v>
      </c>
      <c r="H1205" s="171"/>
      <c r="I1205" s="88">
        <f t="shared" si="97"/>
        <v>35040</v>
      </c>
      <c r="J1205" s="163">
        <f t="shared" si="93"/>
        <v>0</v>
      </c>
      <c r="K1205" s="155">
        <f t="shared" si="94"/>
        <v>0</v>
      </c>
      <c r="L1205" s="155">
        <f>IF(J1205=1,SUM($J$6:J1205),0)</f>
        <v>0</v>
      </c>
      <c r="M1205" s="155">
        <f>IF(K1205=1,SUM($K$6:K1205),0)</f>
        <v>0</v>
      </c>
      <c r="N1205" s="165">
        <f t="shared" si="95"/>
        <v>0</v>
      </c>
      <c r="O1205" s="155">
        <f t="shared" si="96"/>
        <v>0</v>
      </c>
      <c r="P1205" s="155">
        <f>IF(O1205=1,SUM($O$6:O1205),0)</f>
        <v>0</v>
      </c>
    </row>
    <row r="1206" spans="1:16" ht="15" customHeight="1">
      <c r="A1206" s="15"/>
      <c r="B1206" s="194">
        <v>12</v>
      </c>
      <c r="C1206" s="109" t="s">
        <v>926</v>
      </c>
      <c r="D1206" s="276" t="s">
        <v>47</v>
      </c>
      <c r="E1206" s="277" t="s">
        <v>14</v>
      </c>
      <c r="F1206" s="278">
        <v>25860</v>
      </c>
      <c r="G1206" s="278">
        <v>25860</v>
      </c>
      <c r="H1206" s="171"/>
      <c r="I1206" s="88">
        <f t="shared" si="97"/>
        <v>25860</v>
      </c>
      <c r="J1206" s="163">
        <f t="shared" si="93"/>
        <v>0</v>
      </c>
      <c r="K1206" s="155">
        <f t="shared" si="94"/>
        <v>0</v>
      </c>
      <c r="L1206" s="155">
        <f>IF(J1206=1,SUM($J$6:J1206),0)</f>
        <v>0</v>
      </c>
      <c r="M1206" s="155">
        <f>IF(K1206=1,SUM($K$6:K1206),0)</f>
        <v>0</v>
      </c>
      <c r="N1206" s="165">
        <f t="shared" si="95"/>
        <v>0</v>
      </c>
      <c r="O1206" s="155">
        <f t="shared" si="96"/>
        <v>0</v>
      </c>
      <c r="P1206" s="155">
        <f>IF(O1206=1,SUM($O$6:O1206),0)</f>
        <v>0</v>
      </c>
    </row>
    <row r="1207" spans="1:16" ht="15" customHeight="1">
      <c r="A1207" s="15"/>
      <c r="B1207" s="194">
        <v>13</v>
      </c>
      <c r="C1207" s="109" t="s">
        <v>927</v>
      </c>
      <c r="D1207" s="276" t="s">
        <v>47</v>
      </c>
      <c r="E1207" s="277" t="s">
        <v>14</v>
      </c>
      <c r="F1207" s="278">
        <v>35040</v>
      </c>
      <c r="G1207" s="278">
        <v>35040</v>
      </c>
      <c r="H1207" s="171"/>
      <c r="I1207" s="88">
        <f t="shared" si="97"/>
        <v>35040</v>
      </c>
      <c r="J1207" s="163">
        <f t="shared" si="93"/>
        <v>0</v>
      </c>
      <c r="K1207" s="155">
        <f t="shared" si="94"/>
        <v>0</v>
      </c>
      <c r="L1207" s="155">
        <f>IF(J1207=1,SUM($J$6:J1207),0)</f>
        <v>0</v>
      </c>
      <c r="M1207" s="155">
        <f>IF(K1207=1,SUM($K$6:K1207),0)</f>
        <v>0</v>
      </c>
      <c r="N1207" s="165">
        <f t="shared" si="95"/>
        <v>0</v>
      </c>
      <c r="O1207" s="155">
        <f t="shared" si="96"/>
        <v>0</v>
      </c>
      <c r="P1207" s="155">
        <f>IF(O1207=1,SUM($O$6:O1207),0)</f>
        <v>0</v>
      </c>
    </row>
    <row r="1208" spans="1:16" ht="15" customHeight="1">
      <c r="A1208" s="15"/>
      <c r="B1208" s="194">
        <v>14</v>
      </c>
      <c r="C1208" s="109" t="s">
        <v>928</v>
      </c>
      <c r="D1208" s="276" t="s">
        <v>47</v>
      </c>
      <c r="E1208" s="277" t="s">
        <v>14</v>
      </c>
      <c r="F1208" s="278">
        <v>35040</v>
      </c>
      <c r="G1208" s="278">
        <v>35040</v>
      </c>
      <c r="H1208" s="171"/>
      <c r="I1208" s="88">
        <f t="shared" si="97"/>
        <v>35040</v>
      </c>
      <c r="J1208" s="163">
        <f t="shared" si="93"/>
        <v>0</v>
      </c>
      <c r="K1208" s="155">
        <f t="shared" si="94"/>
        <v>0</v>
      </c>
      <c r="L1208" s="155">
        <f>IF(J1208=1,SUM($J$6:J1208),0)</f>
        <v>0</v>
      </c>
      <c r="M1208" s="155">
        <f>IF(K1208=1,SUM($K$6:K1208),0)</f>
        <v>0</v>
      </c>
      <c r="N1208" s="165">
        <f t="shared" si="95"/>
        <v>0</v>
      </c>
      <c r="O1208" s="155">
        <f t="shared" si="96"/>
        <v>0</v>
      </c>
      <c r="P1208" s="155">
        <f>IF(O1208=1,SUM($O$6:O1208),0)</f>
        <v>0</v>
      </c>
    </row>
    <row r="1209" spans="1:16" ht="15" customHeight="1">
      <c r="A1209" s="15"/>
      <c r="B1209" s="194">
        <v>15</v>
      </c>
      <c r="C1209" s="109" t="s">
        <v>929</v>
      </c>
      <c r="D1209" s="276" t="s">
        <v>47</v>
      </c>
      <c r="E1209" s="277" t="s">
        <v>14</v>
      </c>
      <c r="F1209" s="278">
        <v>25860</v>
      </c>
      <c r="G1209" s="278">
        <v>25860</v>
      </c>
      <c r="H1209" s="171"/>
      <c r="I1209" s="88">
        <f t="shared" si="97"/>
        <v>25860</v>
      </c>
      <c r="J1209" s="163">
        <f t="shared" si="93"/>
        <v>0</v>
      </c>
      <c r="K1209" s="155">
        <f t="shared" si="94"/>
        <v>0</v>
      </c>
      <c r="L1209" s="155">
        <f>IF(J1209=1,SUM($J$6:J1209),0)</f>
        <v>0</v>
      </c>
      <c r="M1209" s="155">
        <f>IF(K1209=1,SUM($K$6:K1209),0)</f>
        <v>0</v>
      </c>
      <c r="N1209" s="165">
        <f t="shared" si="95"/>
        <v>0</v>
      </c>
      <c r="O1209" s="155">
        <f t="shared" si="96"/>
        <v>0</v>
      </c>
      <c r="P1209" s="155">
        <f>IF(O1209=1,SUM($O$6:O1209),0)</f>
        <v>0</v>
      </c>
    </row>
    <row r="1210" spans="1:16" ht="15" customHeight="1">
      <c r="A1210" s="15"/>
      <c r="B1210" s="194">
        <v>16</v>
      </c>
      <c r="C1210" s="109" t="s">
        <v>930</v>
      </c>
      <c r="D1210" s="276" t="s">
        <v>47</v>
      </c>
      <c r="E1210" s="277" t="s">
        <v>14</v>
      </c>
      <c r="F1210" s="278">
        <v>25860</v>
      </c>
      <c r="G1210" s="278">
        <v>25860</v>
      </c>
      <c r="H1210" s="171"/>
      <c r="I1210" s="88">
        <f t="shared" si="97"/>
        <v>25860</v>
      </c>
      <c r="J1210" s="163">
        <f t="shared" si="93"/>
        <v>0</v>
      </c>
      <c r="K1210" s="155">
        <f t="shared" si="94"/>
        <v>0</v>
      </c>
      <c r="L1210" s="155">
        <f>IF(J1210=1,SUM($J$6:J1210),0)</f>
        <v>0</v>
      </c>
      <c r="M1210" s="155">
        <f>IF(K1210=1,SUM($K$6:K1210),0)</f>
        <v>0</v>
      </c>
      <c r="N1210" s="165">
        <f t="shared" si="95"/>
        <v>0</v>
      </c>
      <c r="O1210" s="155">
        <f t="shared" si="96"/>
        <v>0</v>
      </c>
      <c r="P1210" s="155">
        <f>IF(O1210=1,SUM($O$6:O1210),0)</f>
        <v>0</v>
      </c>
    </row>
    <row r="1211" spans="1:16" ht="15" customHeight="1">
      <c r="A1211" s="15"/>
      <c r="B1211" s="194">
        <v>17</v>
      </c>
      <c r="C1211" s="109" t="s">
        <v>931</v>
      </c>
      <c r="D1211" s="276" t="s">
        <v>47</v>
      </c>
      <c r="E1211" s="277" t="s">
        <v>14</v>
      </c>
      <c r="F1211" s="278">
        <v>30960</v>
      </c>
      <c r="G1211" s="278">
        <v>30960</v>
      </c>
      <c r="H1211" s="171"/>
      <c r="I1211" s="88">
        <f t="shared" si="97"/>
        <v>30960</v>
      </c>
      <c r="J1211" s="163">
        <f t="shared" si="93"/>
        <v>0</v>
      </c>
      <c r="K1211" s="155">
        <f t="shared" si="94"/>
        <v>0</v>
      </c>
      <c r="L1211" s="155">
        <f>IF(J1211=1,SUM($J$6:J1211),0)</f>
        <v>0</v>
      </c>
      <c r="M1211" s="155">
        <f>IF(K1211=1,SUM($K$6:K1211),0)</f>
        <v>0</v>
      </c>
      <c r="N1211" s="165">
        <f t="shared" si="95"/>
        <v>0</v>
      </c>
      <c r="O1211" s="155">
        <f t="shared" si="96"/>
        <v>0</v>
      </c>
      <c r="P1211" s="155">
        <f>IF(O1211=1,SUM($O$6:O1211),0)</f>
        <v>0</v>
      </c>
    </row>
    <row r="1212" spans="1:16" ht="15" customHeight="1">
      <c r="A1212" s="15"/>
      <c r="B1212" s="194">
        <v>18</v>
      </c>
      <c r="C1212" s="109" t="s">
        <v>932</v>
      </c>
      <c r="D1212" s="276" t="s">
        <v>47</v>
      </c>
      <c r="E1212" s="277" t="s">
        <v>14</v>
      </c>
      <c r="F1212" s="278">
        <v>25860</v>
      </c>
      <c r="G1212" s="278">
        <v>25860</v>
      </c>
      <c r="H1212" s="171"/>
      <c r="I1212" s="88">
        <f t="shared" si="97"/>
        <v>25860</v>
      </c>
      <c r="J1212" s="163">
        <f t="shared" si="93"/>
        <v>0</v>
      </c>
      <c r="K1212" s="155">
        <f t="shared" si="94"/>
        <v>0</v>
      </c>
      <c r="L1212" s="155">
        <f>IF(J1212=1,SUM($J$6:J1212),0)</f>
        <v>0</v>
      </c>
      <c r="M1212" s="155">
        <f>IF(K1212=1,SUM($K$6:K1212),0)</f>
        <v>0</v>
      </c>
      <c r="N1212" s="165">
        <f t="shared" si="95"/>
        <v>0</v>
      </c>
      <c r="O1212" s="155">
        <f t="shared" si="96"/>
        <v>0</v>
      </c>
      <c r="P1212" s="155">
        <f>IF(O1212=1,SUM($O$6:O1212),0)</f>
        <v>0</v>
      </c>
    </row>
    <row r="1213" spans="1:16" ht="15" customHeight="1">
      <c r="A1213" s="15"/>
      <c r="B1213" s="194">
        <v>19</v>
      </c>
      <c r="C1213" s="109" t="s">
        <v>933</v>
      </c>
      <c r="D1213" s="276" t="s">
        <v>47</v>
      </c>
      <c r="E1213" s="277" t="s">
        <v>14</v>
      </c>
      <c r="F1213" s="278">
        <v>2305860</v>
      </c>
      <c r="G1213" s="278">
        <v>2305860</v>
      </c>
      <c r="H1213" s="171"/>
      <c r="I1213" s="88">
        <f t="shared" si="97"/>
        <v>2305860</v>
      </c>
      <c r="J1213" s="163">
        <f t="shared" si="93"/>
        <v>0</v>
      </c>
      <c r="K1213" s="155">
        <f t="shared" si="94"/>
        <v>0</v>
      </c>
      <c r="L1213" s="155">
        <f>IF(J1213=1,SUM($J$6:J1213),0)</f>
        <v>0</v>
      </c>
      <c r="M1213" s="155">
        <f>IF(K1213=1,SUM($K$6:K1213),0)</f>
        <v>0</v>
      </c>
      <c r="N1213" s="165">
        <f t="shared" si="95"/>
        <v>0</v>
      </c>
      <c r="O1213" s="155">
        <f t="shared" si="96"/>
        <v>0</v>
      </c>
      <c r="P1213" s="155">
        <f>IF(O1213=1,SUM($O$6:O1213),0)</f>
        <v>0</v>
      </c>
    </row>
    <row r="1214" spans="1:16" ht="15" customHeight="1">
      <c r="A1214" s="15"/>
      <c r="B1214" s="194">
        <v>20</v>
      </c>
      <c r="C1214" s="109" t="s">
        <v>934</v>
      </c>
      <c r="D1214" s="276" t="s">
        <v>47</v>
      </c>
      <c r="E1214" s="277" t="s">
        <v>14</v>
      </c>
      <c r="F1214" s="278">
        <v>18780</v>
      </c>
      <c r="G1214" s="278">
        <v>18780</v>
      </c>
      <c r="H1214" s="171"/>
      <c r="I1214" s="88">
        <f t="shared" si="97"/>
        <v>18780</v>
      </c>
      <c r="J1214" s="163">
        <f t="shared" si="93"/>
        <v>0</v>
      </c>
      <c r="K1214" s="155">
        <f t="shared" si="94"/>
        <v>0</v>
      </c>
      <c r="L1214" s="155">
        <f>IF(J1214=1,SUM($J$6:J1214),0)</f>
        <v>0</v>
      </c>
      <c r="M1214" s="155">
        <f>IF(K1214=1,SUM($K$6:K1214),0)</f>
        <v>0</v>
      </c>
      <c r="N1214" s="165">
        <f t="shared" si="95"/>
        <v>0</v>
      </c>
      <c r="O1214" s="155">
        <f t="shared" si="96"/>
        <v>0</v>
      </c>
      <c r="P1214" s="155">
        <f>IF(O1214=1,SUM($O$6:O1214),0)</f>
        <v>0</v>
      </c>
    </row>
    <row r="1215" spans="1:16" ht="15" customHeight="1">
      <c r="A1215" s="15"/>
      <c r="B1215" s="194">
        <v>21</v>
      </c>
      <c r="C1215" s="109" t="s">
        <v>935</v>
      </c>
      <c r="D1215" s="276" t="s">
        <v>47</v>
      </c>
      <c r="E1215" s="277" t="s">
        <v>14</v>
      </c>
      <c r="F1215" s="278">
        <v>27360</v>
      </c>
      <c r="G1215" s="278">
        <v>27360</v>
      </c>
      <c r="H1215" s="175"/>
      <c r="I1215" s="88">
        <f t="shared" si="97"/>
        <v>27360</v>
      </c>
      <c r="J1215" s="163">
        <f t="shared" si="93"/>
        <v>0</v>
      </c>
      <c r="K1215" s="155">
        <f t="shared" si="94"/>
        <v>0</v>
      </c>
      <c r="L1215" s="155">
        <f>IF(J1215=1,SUM($J$6:J1215),0)</f>
        <v>0</v>
      </c>
      <c r="M1215" s="155">
        <f>IF(K1215=1,SUM($K$6:K1215),0)</f>
        <v>0</v>
      </c>
      <c r="N1215" s="165">
        <f t="shared" si="95"/>
        <v>0</v>
      </c>
      <c r="O1215" s="155">
        <f t="shared" si="96"/>
        <v>0</v>
      </c>
      <c r="P1215" s="155">
        <f>IF(O1215=1,SUM($O$6:O1215),0)</f>
        <v>0</v>
      </c>
    </row>
    <row r="1216" spans="1:16" ht="15" customHeight="1">
      <c r="A1216" s="15"/>
      <c r="B1216" s="194">
        <v>22</v>
      </c>
      <c r="C1216" s="109" t="s">
        <v>936</v>
      </c>
      <c r="D1216" s="276" t="s">
        <v>47</v>
      </c>
      <c r="E1216" s="277" t="s">
        <v>14</v>
      </c>
      <c r="F1216" s="278">
        <v>18780</v>
      </c>
      <c r="G1216" s="278">
        <v>18780</v>
      </c>
      <c r="H1216" s="175"/>
      <c r="I1216" s="88">
        <f t="shared" si="97"/>
        <v>18780</v>
      </c>
      <c r="J1216" s="163">
        <f t="shared" si="93"/>
        <v>0</v>
      </c>
      <c r="K1216" s="155">
        <f t="shared" si="94"/>
        <v>0</v>
      </c>
      <c r="L1216" s="155">
        <f>IF(J1216=1,SUM($J$6:J1216),0)</f>
        <v>0</v>
      </c>
      <c r="M1216" s="155">
        <f>IF(K1216=1,SUM($K$6:K1216),0)</f>
        <v>0</v>
      </c>
      <c r="N1216" s="165">
        <f t="shared" si="95"/>
        <v>0</v>
      </c>
      <c r="O1216" s="155">
        <f t="shared" si="96"/>
        <v>0</v>
      </c>
      <c r="P1216" s="155">
        <f>IF(O1216=1,SUM($O$6:O1216),0)</f>
        <v>0</v>
      </c>
    </row>
    <row r="1217" spans="1:16" ht="15" customHeight="1">
      <c r="A1217" s="15"/>
      <c r="B1217" s="194">
        <v>23</v>
      </c>
      <c r="C1217" s="109" t="s">
        <v>937</v>
      </c>
      <c r="D1217" s="276" t="s">
        <v>47</v>
      </c>
      <c r="E1217" s="277" t="s">
        <v>14</v>
      </c>
      <c r="F1217" s="278">
        <v>27360</v>
      </c>
      <c r="G1217" s="278">
        <v>27360</v>
      </c>
      <c r="H1217" s="175"/>
      <c r="I1217" s="88">
        <f t="shared" si="97"/>
        <v>27360</v>
      </c>
      <c r="J1217" s="163">
        <f t="shared" si="93"/>
        <v>0</v>
      </c>
      <c r="K1217" s="155">
        <f t="shared" si="94"/>
        <v>0</v>
      </c>
      <c r="L1217" s="155">
        <f>IF(J1217=1,SUM($J$6:J1217),0)</f>
        <v>0</v>
      </c>
      <c r="M1217" s="155">
        <f>IF(K1217=1,SUM($K$6:K1217),0)</f>
        <v>0</v>
      </c>
      <c r="N1217" s="165">
        <f t="shared" si="95"/>
        <v>0</v>
      </c>
      <c r="O1217" s="155">
        <f t="shared" si="96"/>
        <v>0</v>
      </c>
      <c r="P1217" s="155">
        <f>IF(O1217=1,SUM($O$6:O1217),0)</f>
        <v>0</v>
      </c>
    </row>
    <row r="1218" spans="1:16" ht="15" customHeight="1">
      <c r="A1218" s="15"/>
      <c r="B1218" s="194">
        <v>24</v>
      </c>
      <c r="C1218" s="109" t="s">
        <v>938</v>
      </c>
      <c r="D1218" s="276" t="s">
        <v>47</v>
      </c>
      <c r="E1218" s="277" t="s">
        <v>14</v>
      </c>
      <c r="F1218" s="278">
        <v>18720</v>
      </c>
      <c r="G1218" s="278">
        <v>18720</v>
      </c>
      <c r="H1218" s="175"/>
      <c r="I1218" s="88">
        <f t="shared" si="97"/>
        <v>18720</v>
      </c>
      <c r="J1218" s="163">
        <f t="shared" si="93"/>
        <v>0</v>
      </c>
      <c r="K1218" s="155">
        <f t="shared" si="94"/>
        <v>0</v>
      </c>
      <c r="L1218" s="155">
        <f>IF(J1218=1,SUM($J$6:J1218),0)</f>
        <v>0</v>
      </c>
      <c r="M1218" s="155">
        <f>IF(K1218=1,SUM($K$6:K1218),0)</f>
        <v>0</v>
      </c>
      <c r="N1218" s="165">
        <f t="shared" si="95"/>
        <v>0</v>
      </c>
      <c r="O1218" s="155">
        <f t="shared" si="96"/>
        <v>0</v>
      </c>
      <c r="P1218" s="155">
        <f>IF(O1218=1,SUM($O$6:O1218),0)</f>
        <v>0</v>
      </c>
    </row>
    <row r="1219" spans="1:16" ht="15" customHeight="1">
      <c r="A1219" s="15"/>
      <c r="B1219" s="194">
        <v>25</v>
      </c>
      <c r="C1219" s="109" t="s">
        <v>939</v>
      </c>
      <c r="D1219" s="276" t="s">
        <v>47</v>
      </c>
      <c r="E1219" s="277" t="s">
        <v>14</v>
      </c>
      <c r="F1219" s="278">
        <v>18720</v>
      </c>
      <c r="G1219" s="278">
        <v>18720</v>
      </c>
      <c r="H1219" s="175"/>
      <c r="I1219" s="88">
        <f t="shared" si="97"/>
        <v>18720</v>
      </c>
      <c r="J1219" s="163">
        <f t="shared" si="93"/>
        <v>0</v>
      </c>
      <c r="K1219" s="155">
        <f t="shared" si="94"/>
        <v>0</v>
      </c>
      <c r="L1219" s="155">
        <f>IF(J1219=1,SUM($J$6:J1219),0)</f>
        <v>0</v>
      </c>
      <c r="M1219" s="155">
        <f>IF(K1219=1,SUM($K$6:K1219),0)</f>
        <v>0</v>
      </c>
      <c r="N1219" s="165">
        <f t="shared" si="95"/>
        <v>0</v>
      </c>
      <c r="O1219" s="155">
        <f t="shared" si="96"/>
        <v>0</v>
      </c>
      <c r="P1219" s="155">
        <f>IF(O1219=1,SUM($O$6:O1219),0)</f>
        <v>0</v>
      </c>
    </row>
    <row r="1220" spans="1:16" ht="15" customHeight="1">
      <c r="A1220" s="15"/>
      <c r="B1220" s="194">
        <v>26</v>
      </c>
      <c r="C1220" s="109" t="s">
        <v>940</v>
      </c>
      <c r="D1220" s="276" t="s">
        <v>47</v>
      </c>
      <c r="E1220" s="277" t="s">
        <v>14</v>
      </c>
      <c r="F1220" s="278">
        <v>18720</v>
      </c>
      <c r="G1220" s="278">
        <v>18720</v>
      </c>
      <c r="H1220" s="175"/>
      <c r="I1220" s="88">
        <f t="shared" si="97"/>
        <v>18720</v>
      </c>
      <c r="J1220" s="163">
        <f t="shared" si="93"/>
        <v>0</v>
      </c>
      <c r="K1220" s="155">
        <f t="shared" si="94"/>
        <v>0</v>
      </c>
      <c r="L1220" s="155">
        <f>IF(J1220=1,SUM($J$6:J1220),0)</f>
        <v>0</v>
      </c>
      <c r="M1220" s="155">
        <f>IF(K1220=1,SUM($K$6:K1220),0)</f>
        <v>0</v>
      </c>
      <c r="N1220" s="165">
        <f t="shared" si="95"/>
        <v>0</v>
      </c>
      <c r="O1220" s="155">
        <f t="shared" si="96"/>
        <v>0</v>
      </c>
      <c r="P1220" s="155">
        <f>IF(O1220=1,SUM($O$6:O1220),0)</f>
        <v>0</v>
      </c>
    </row>
    <row r="1221" spans="1:16" ht="15" customHeight="1">
      <c r="A1221" s="15"/>
      <c r="B1221" s="194">
        <v>27</v>
      </c>
      <c r="C1221" s="109" t="s">
        <v>941</v>
      </c>
      <c r="D1221" s="276" t="s">
        <v>47</v>
      </c>
      <c r="E1221" s="277" t="s">
        <v>14</v>
      </c>
      <c r="F1221" s="278">
        <v>25260</v>
      </c>
      <c r="G1221" s="278">
        <v>25260</v>
      </c>
      <c r="H1221" s="175"/>
      <c r="I1221" s="88">
        <f t="shared" si="97"/>
        <v>25260</v>
      </c>
      <c r="J1221" s="163">
        <f t="shared" si="93"/>
        <v>0</v>
      </c>
      <c r="K1221" s="155">
        <f t="shared" si="94"/>
        <v>0</v>
      </c>
      <c r="L1221" s="155">
        <f>IF(J1221=1,SUM($J$6:J1221),0)</f>
        <v>0</v>
      </c>
      <c r="M1221" s="155">
        <f>IF(K1221=1,SUM($K$6:K1221),0)</f>
        <v>0</v>
      </c>
      <c r="N1221" s="165">
        <f t="shared" si="95"/>
        <v>0</v>
      </c>
      <c r="O1221" s="155">
        <f t="shared" si="96"/>
        <v>0</v>
      </c>
      <c r="P1221" s="155">
        <f>IF(O1221=1,SUM($O$6:O1221),0)</f>
        <v>0</v>
      </c>
    </row>
    <row r="1222" spans="1:16" ht="15" customHeight="1">
      <c r="A1222" s="15"/>
      <c r="B1222" s="194">
        <v>28</v>
      </c>
      <c r="C1222" s="109" t="s">
        <v>942</v>
      </c>
      <c r="D1222" s="276" t="s">
        <v>47</v>
      </c>
      <c r="E1222" s="277" t="s">
        <v>14</v>
      </c>
      <c r="F1222" s="278">
        <v>25260</v>
      </c>
      <c r="G1222" s="278">
        <v>25260</v>
      </c>
      <c r="H1222" s="175"/>
      <c r="I1222" s="88">
        <f t="shared" si="97"/>
        <v>25260</v>
      </c>
      <c r="J1222" s="163">
        <f t="shared" si="93"/>
        <v>0</v>
      </c>
      <c r="K1222" s="155">
        <f t="shared" si="94"/>
        <v>0</v>
      </c>
      <c r="L1222" s="155">
        <f>IF(J1222=1,SUM($J$6:J1222),0)</f>
        <v>0</v>
      </c>
      <c r="M1222" s="155">
        <f>IF(K1222=1,SUM($K$6:K1222),0)</f>
        <v>0</v>
      </c>
      <c r="N1222" s="165">
        <f t="shared" si="95"/>
        <v>0</v>
      </c>
      <c r="O1222" s="155">
        <f t="shared" si="96"/>
        <v>0</v>
      </c>
      <c r="P1222" s="155">
        <f>IF(O1222=1,SUM($O$6:O1222),0)</f>
        <v>0</v>
      </c>
    </row>
    <row r="1223" spans="1:16" ht="15" customHeight="1">
      <c r="A1223" s="15"/>
      <c r="B1223" s="194">
        <v>29</v>
      </c>
      <c r="C1223" s="109" t="s">
        <v>943</v>
      </c>
      <c r="D1223" s="276" t="s">
        <v>47</v>
      </c>
      <c r="E1223" s="277" t="s">
        <v>14</v>
      </c>
      <c r="F1223" s="278">
        <v>22860</v>
      </c>
      <c r="G1223" s="278">
        <v>22860</v>
      </c>
      <c r="H1223" s="175"/>
      <c r="I1223" s="88">
        <f t="shared" si="97"/>
        <v>22860</v>
      </c>
      <c r="J1223" s="163">
        <f t="shared" si="93"/>
        <v>0</v>
      </c>
      <c r="K1223" s="155">
        <f t="shared" si="94"/>
        <v>0</v>
      </c>
      <c r="L1223" s="155">
        <f>IF(J1223=1,SUM($J$6:J1223),0)</f>
        <v>0</v>
      </c>
      <c r="M1223" s="155">
        <f>IF(K1223=1,SUM($K$6:K1223),0)</f>
        <v>0</v>
      </c>
      <c r="N1223" s="165">
        <f t="shared" si="95"/>
        <v>0</v>
      </c>
      <c r="O1223" s="155">
        <f t="shared" si="96"/>
        <v>0</v>
      </c>
      <c r="P1223" s="155">
        <f>IF(O1223=1,SUM($O$6:O1223),0)</f>
        <v>0</v>
      </c>
    </row>
    <row r="1224" spans="1:16" ht="15" customHeight="1">
      <c r="A1224" s="15"/>
      <c r="B1224" s="194">
        <v>30</v>
      </c>
      <c r="C1224" s="109" t="s">
        <v>944</v>
      </c>
      <c r="D1224" s="276" t="s">
        <v>47</v>
      </c>
      <c r="E1224" s="277" t="s">
        <v>14</v>
      </c>
      <c r="F1224" s="278">
        <v>74340</v>
      </c>
      <c r="G1224" s="278">
        <v>74340</v>
      </c>
      <c r="H1224" s="175"/>
      <c r="I1224" s="88">
        <f t="shared" si="97"/>
        <v>74340</v>
      </c>
      <c r="J1224" s="163">
        <f t="shared" si="93"/>
        <v>0</v>
      </c>
      <c r="K1224" s="155">
        <f t="shared" si="94"/>
        <v>0</v>
      </c>
      <c r="L1224" s="155">
        <f>IF(J1224=1,SUM($J$6:J1224),0)</f>
        <v>0</v>
      </c>
      <c r="M1224" s="155">
        <f>IF(K1224=1,SUM($K$6:K1224),0)</f>
        <v>0</v>
      </c>
      <c r="N1224" s="165">
        <f t="shared" si="95"/>
        <v>0</v>
      </c>
      <c r="O1224" s="155">
        <f t="shared" si="96"/>
        <v>0</v>
      </c>
      <c r="P1224" s="155">
        <f>IF(O1224=1,SUM($O$6:O1224),0)</f>
        <v>0</v>
      </c>
    </row>
    <row r="1225" spans="1:16" ht="15" customHeight="1">
      <c r="A1225" s="15"/>
      <c r="B1225" s="194">
        <v>31</v>
      </c>
      <c r="C1225" s="109" t="s">
        <v>945</v>
      </c>
      <c r="D1225" s="276" t="s">
        <v>47</v>
      </c>
      <c r="E1225" s="277" t="s">
        <v>14</v>
      </c>
      <c r="F1225" s="278">
        <v>74340</v>
      </c>
      <c r="G1225" s="278">
        <v>74340</v>
      </c>
      <c r="H1225" s="175"/>
      <c r="I1225" s="88">
        <f t="shared" si="97"/>
        <v>74340</v>
      </c>
      <c r="J1225" s="163">
        <f t="shared" ref="J1225:J1288" si="98">IF(D1225="MDU-KD",1,0)</f>
        <v>0</v>
      </c>
      <c r="K1225" s="155">
        <f t="shared" ref="K1225:K1288" si="99">IF(D1225="HDW",1,0)</f>
        <v>0</v>
      </c>
      <c r="L1225" s="155">
        <f>IF(J1225=1,SUM($J$6:J1225),0)</f>
        <v>0</v>
      </c>
      <c r="M1225" s="155">
        <f>IF(K1225=1,SUM($K$6:K1225),0)</f>
        <v>0</v>
      </c>
      <c r="N1225" s="165">
        <f t="shared" ref="N1225:N1288" si="100">IF(L1225=0,M1225,L1225)</f>
        <v>0</v>
      </c>
      <c r="O1225" s="155">
        <f t="shared" ref="O1225:O1288" si="101">IF(E1225=0,0,IF(LEFT(C1225,11)="Tiang Beton",1,0))</f>
        <v>0</v>
      </c>
      <c r="P1225" s="155">
        <f>IF(O1225=1,SUM($O$6:O1225),0)</f>
        <v>0</v>
      </c>
    </row>
    <row r="1226" spans="1:16" ht="15" customHeight="1">
      <c r="A1226" s="15"/>
      <c r="B1226" s="194">
        <v>32</v>
      </c>
      <c r="C1226" s="109" t="s">
        <v>946</v>
      </c>
      <c r="D1226" s="276" t="s">
        <v>47</v>
      </c>
      <c r="E1226" s="277" t="s">
        <v>14</v>
      </c>
      <c r="F1226" s="278">
        <v>27540</v>
      </c>
      <c r="G1226" s="278">
        <v>27540</v>
      </c>
      <c r="H1226" s="175"/>
      <c r="I1226" s="88">
        <f t="shared" si="97"/>
        <v>27540</v>
      </c>
      <c r="J1226" s="163">
        <f t="shared" si="98"/>
        <v>0</v>
      </c>
      <c r="K1226" s="155">
        <f t="shared" si="99"/>
        <v>0</v>
      </c>
      <c r="L1226" s="155">
        <f>IF(J1226=1,SUM($J$6:J1226),0)</f>
        <v>0</v>
      </c>
      <c r="M1226" s="155">
        <f>IF(K1226=1,SUM($K$6:K1226),0)</f>
        <v>0</v>
      </c>
      <c r="N1226" s="165">
        <f t="shared" si="100"/>
        <v>0</v>
      </c>
      <c r="O1226" s="155">
        <f t="shared" si="101"/>
        <v>0</v>
      </c>
      <c r="P1226" s="155">
        <f>IF(O1226=1,SUM($O$6:O1226),0)</f>
        <v>0</v>
      </c>
    </row>
    <row r="1227" spans="1:16" ht="15" customHeight="1">
      <c r="A1227" s="15"/>
      <c r="B1227" s="194">
        <v>33</v>
      </c>
      <c r="C1227" s="109" t="s">
        <v>947</v>
      </c>
      <c r="D1227" s="276" t="s">
        <v>47</v>
      </c>
      <c r="E1227" s="277" t="s">
        <v>14</v>
      </c>
      <c r="F1227" s="278">
        <v>21480</v>
      </c>
      <c r="G1227" s="278">
        <v>21480</v>
      </c>
      <c r="H1227" s="175"/>
      <c r="I1227" s="88">
        <f t="shared" si="97"/>
        <v>21480</v>
      </c>
      <c r="J1227" s="163">
        <f t="shared" si="98"/>
        <v>0</v>
      </c>
      <c r="K1227" s="155">
        <f t="shared" si="99"/>
        <v>0</v>
      </c>
      <c r="L1227" s="155">
        <f>IF(J1227=1,SUM($J$6:J1227),0)</f>
        <v>0</v>
      </c>
      <c r="M1227" s="155">
        <f>IF(K1227=1,SUM($K$6:K1227),0)</f>
        <v>0</v>
      </c>
      <c r="N1227" s="165">
        <f t="shared" si="100"/>
        <v>0</v>
      </c>
      <c r="O1227" s="155">
        <f t="shared" si="101"/>
        <v>0</v>
      </c>
      <c r="P1227" s="155">
        <f>IF(O1227=1,SUM($O$6:O1227),0)</f>
        <v>0</v>
      </c>
    </row>
    <row r="1228" spans="1:16" ht="15" customHeight="1">
      <c r="A1228" s="15"/>
      <c r="B1228" s="194">
        <v>34</v>
      </c>
      <c r="C1228" s="109" t="s">
        <v>948</v>
      </c>
      <c r="D1228" s="276" t="s">
        <v>47</v>
      </c>
      <c r="E1228" s="277" t="s">
        <v>14</v>
      </c>
      <c r="F1228" s="278">
        <v>25560</v>
      </c>
      <c r="G1228" s="278">
        <v>25560</v>
      </c>
      <c r="H1228" s="175"/>
      <c r="I1228" s="88">
        <f t="shared" si="97"/>
        <v>25560</v>
      </c>
      <c r="J1228" s="163">
        <f t="shared" si="98"/>
        <v>0</v>
      </c>
      <c r="K1228" s="155">
        <f t="shared" si="99"/>
        <v>0</v>
      </c>
      <c r="L1228" s="155">
        <f>IF(J1228=1,SUM($J$6:J1228),0)</f>
        <v>0</v>
      </c>
      <c r="M1228" s="155">
        <f>IF(K1228=1,SUM($K$6:K1228),0)</f>
        <v>0</v>
      </c>
      <c r="N1228" s="165">
        <f t="shared" si="100"/>
        <v>0</v>
      </c>
      <c r="O1228" s="155">
        <f t="shared" si="101"/>
        <v>0</v>
      </c>
      <c r="P1228" s="155">
        <f>IF(O1228=1,SUM($O$6:O1228),0)</f>
        <v>0</v>
      </c>
    </row>
    <row r="1229" spans="1:16" ht="15" customHeight="1">
      <c r="A1229" s="15"/>
      <c r="B1229" s="194">
        <v>35</v>
      </c>
      <c r="C1229" s="109" t="s">
        <v>949</v>
      </c>
      <c r="D1229" s="276" t="s">
        <v>47</v>
      </c>
      <c r="E1229" s="277" t="s">
        <v>14</v>
      </c>
      <c r="F1229" s="278">
        <v>457260</v>
      </c>
      <c r="G1229" s="278">
        <v>457260</v>
      </c>
      <c r="H1229" s="175"/>
      <c r="I1229" s="88">
        <f t="shared" si="97"/>
        <v>457260</v>
      </c>
      <c r="J1229" s="163">
        <f t="shared" si="98"/>
        <v>0</v>
      </c>
      <c r="K1229" s="155">
        <f t="shared" si="99"/>
        <v>0</v>
      </c>
      <c r="L1229" s="155">
        <f>IF(J1229=1,SUM($J$6:J1229),0)</f>
        <v>0</v>
      </c>
      <c r="M1229" s="155">
        <f>IF(K1229=1,SUM($K$6:K1229),0)</f>
        <v>0</v>
      </c>
      <c r="N1229" s="165">
        <f t="shared" si="100"/>
        <v>0</v>
      </c>
      <c r="O1229" s="155">
        <f t="shared" si="101"/>
        <v>0</v>
      </c>
      <c r="P1229" s="155">
        <f>IF(O1229=1,SUM($O$6:O1229),0)</f>
        <v>0</v>
      </c>
    </row>
    <row r="1230" spans="1:16" ht="15" customHeight="1">
      <c r="A1230" s="15"/>
      <c r="B1230" s="194">
        <v>36</v>
      </c>
      <c r="C1230" s="109" t="s">
        <v>377</v>
      </c>
      <c r="D1230" s="276" t="s">
        <v>47</v>
      </c>
      <c r="E1230" s="277" t="s">
        <v>14</v>
      </c>
      <c r="F1230" s="278">
        <v>6360</v>
      </c>
      <c r="G1230" s="278">
        <v>6360</v>
      </c>
      <c r="H1230" s="175"/>
      <c r="I1230" s="88">
        <f t="shared" si="97"/>
        <v>6360</v>
      </c>
      <c r="J1230" s="163">
        <f t="shared" si="98"/>
        <v>0</v>
      </c>
      <c r="K1230" s="155">
        <f t="shared" si="99"/>
        <v>0</v>
      </c>
      <c r="L1230" s="155">
        <f>IF(J1230=1,SUM($J$6:J1230),0)</f>
        <v>0</v>
      </c>
      <c r="M1230" s="155">
        <f>IF(K1230=1,SUM($K$6:K1230),0)</f>
        <v>0</v>
      </c>
      <c r="N1230" s="165">
        <f t="shared" si="100"/>
        <v>0</v>
      </c>
      <c r="O1230" s="155">
        <f t="shared" si="101"/>
        <v>0</v>
      </c>
      <c r="P1230" s="155">
        <f>IF(O1230=1,SUM($O$6:O1230),0)</f>
        <v>0</v>
      </c>
    </row>
    <row r="1231" spans="1:16" ht="15" customHeight="1">
      <c r="A1231" s="15"/>
      <c r="B1231" s="194">
        <v>38</v>
      </c>
      <c r="C1231" s="109" t="s">
        <v>1181</v>
      </c>
      <c r="D1231" s="276" t="s">
        <v>47</v>
      </c>
      <c r="E1231" s="277" t="s">
        <v>14</v>
      </c>
      <c r="F1231" s="278">
        <v>368820</v>
      </c>
      <c r="G1231" s="278">
        <v>368820</v>
      </c>
      <c r="H1231" s="175"/>
      <c r="I1231" s="88">
        <f t="shared" si="97"/>
        <v>368820</v>
      </c>
      <c r="J1231" s="163">
        <f t="shared" si="98"/>
        <v>0</v>
      </c>
      <c r="K1231" s="155">
        <f t="shared" si="99"/>
        <v>0</v>
      </c>
      <c r="L1231" s="155">
        <f>IF(J1231=1,SUM($J$6:J1231),0)</f>
        <v>0</v>
      </c>
      <c r="M1231" s="155">
        <f>IF(K1231=1,SUM($K$6:K1231),0)</f>
        <v>0</v>
      </c>
      <c r="N1231" s="165">
        <f t="shared" si="100"/>
        <v>0</v>
      </c>
      <c r="O1231" s="155">
        <f t="shared" si="101"/>
        <v>0</v>
      </c>
      <c r="P1231" s="155">
        <f>IF(O1231=1,SUM($O$6:O1231),0)</f>
        <v>0</v>
      </c>
    </row>
    <row r="1232" spans="1:16" ht="15" customHeight="1">
      <c r="A1232" s="15"/>
      <c r="B1232" s="194">
        <v>39</v>
      </c>
      <c r="C1232" s="109" t="s">
        <v>1182</v>
      </c>
      <c r="D1232" s="276" t="s">
        <v>47</v>
      </c>
      <c r="E1232" s="277" t="s">
        <v>14</v>
      </c>
      <c r="F1232" s="278">
        <v>497400</v>
      </c>
      <c r="G1232" s="278">
        <v>497400</v>
      </c>
      <c r="H1232" s="175"/>
      <c r="I1232" s="88">
        <f t="shared" si="97"/>
        <v>497400</v>
      </c>
      <c r="J1232" s="163">
        <f t="shared" si="98"/>
        <v>0</v>
      </c>
      <c r="K1232" s="155">
        <f t="shared" si="99"/>
        <v>0</v>
      </c>
      <c r="L1232" s="155">
        <f>IF(J1232=1,SUM($J$6:J1232),0)</f>
        <v>0</v>
      </c>
      <c r="M1232" s="155">
        <f>IF(K1232=1,SUM($K$6:K1232),0)</f>
        <v>0</v>
      </c>
      <c r="N1232" s="165">
        <f t="shared" si="100"/>
        <v>0</v>
      </c>
      <c r="O1232" s="155">
        <f t="shared" si="101"/>
        <v>0</v>
      </c>
      <c r="P1232" s="155">
        <f>IF(O1232=1,SUM($O$6:O1232),0)</f>
        <v>0</v>
      </c>
    </row>
    <row r="1233" spans="1:16" ht="15" customHeight="1">
      <c r="A1233" s="15"/>
      <c r="B1233" s="194">
        <v>41</v>
      </c>
      <c r="C1233" s="109" t="s">
        <v>1022</v>
      </c>
      <c r="D1233" s="276" t="s">
        <v>47</v>
      </c>
      <c r="E1233" s="277" t="s">
        <v>14</v>
      </c>
      <c r="F1233" s="278">
        <v>107520</v>
      </c>
      <c r="G1233" s="278">
        <v>107520</v>
      </c>
      <c r="H1233" s="175"/>
      <c r="I1233" s="88">
        <f t="shared" si="97"/>
        <v>107520</v>
      </c>
      <c r="J1233" s="163">
        <f t="shared" si="98"/>
        <v>0</v>
      </c>
      <c r="K1233" s="155">
        <f t="shared" si="99"/>
        <v>0</v>
      </c>
      <c r="L1233" s="155">
        <f>IF(J1233=1,SUM($J$6:J1233),0)</f>
        <v>0</v>
      </c>
      <c r="M1233" s="155">
        <f>IF(K1233=1,SUM($K$6:K1233),0)</f>
        <v>0</v>
      </c>
      <c r="N1233" s="165">
        <f t="shared" si="100"/>
        <v>0</v>
      </c>
      <c r="O1233" s="155">
        <f t="shared" si="101"/>
        <v>0</v>
      </c>
      <c r="P1233" s="155">
        <f>IF(O1233=1,SUM($O$6:O1233),0)</f>
        <v>0</v>
      </c>
    </row>
    <row r="1234" spans="1:16" ht="15" customHeight="1">
      <c r="A1234" s="15"/>
      <c r="B1234" s="194">
        <v>42</v>
      </c>
      <c r="C1234" s="109" t="s">
        <v>1183</v>
      </c>
      <c r="D1234" s="276" t="s">
        <v>47</v>
      </c>
      <c r="E1234" s="277" t="s">
        <v>473</v>
      </c>
      <c r="F1234" s="278">
        <v>8622.4599999999991</v>
      </c>
      <c r="G1234" s="278">
        <v>8622.4599999999991</v>
      </c>
      <c r="H1234" s="175"/>
      <c r="I1234" s="88">
        <f t="shared" si="97"/>
        <v>8622.4599999999991</v>
      </c>
      <c r="J1234" s="163">
        <f t="shared" si="98"/>
        <v>0</v>
      </c>
      <c r="K1234" s="155">
        <f t="shared" si="99"/>
        <v>0</v>
      </c>
      <c r="L1234" s="155">
        <f>IF(J1234=1,SUM($J$6:J1234),0)</f>
        <v>0</v>
      </c>
      <c r="M1234" s="155">
        <f>IF(K1234=1,SUM($K$6:K1234),0)</f>
        <v>0</v>
      </c>
      <c r="N1234" s="165">
        <f t="shared" si="100"/>
        <v>0</v>
      </c>
      <c r="O1234" s="155">
        <f t="shared" si="101"/>
        <v>0</v>
      </c>
      <c r="P1234" s="155">
        <f>IF(O1234=1,SUM($O$6:O1234),0)</f>
        <v>0</v>
      </c>
    </row>
    <row r="1235" spans="1:16" ht="15" customHeight="1">
      <c r="A1235" s="15"/>
      <c r="B1235" s="194"/>
      <c r="C1235" s="109"/>
      <c r="D1235" s="276" t="s">
        <v>48</v>
      </c>
      <c r="E1235" s="277"/>
      <c r="F1235" s="278">
        <v>0</v>
      </c>
      <c r="G1235" s="278">
        <v>0</v>
      </c>
      <c r="H1235" s="175"/>
      <c r="I1235" s="88">
        <f t="shared" si="97"/>
        <v>0</v>
      </c>
      <c r="J1235" s="163">
        <f t="shared" si="98"/>
        <v>0</v>
      </c>
      <c r="K1235" s="155">
        <f t="shared" si="99"/>
        <v>0</v>
      </c>
      <c r="L1235" s="155">
        <f>IF(J1235=1,SUM($J$6:J1235),0)</f>
        <v>0</v>
      </c>
      <c r="M1235" s="155">
        <f>IF(K1235=1,SUM($K$6:K1235),0)</f>
        <v>0</v>
      </c>
      <c r="N1235" s="165">
        <f t="shared" si="100"/>
        <v>0</v>
      </c>
      <c r="O1235" s="155">
        <f t="shared" si="101"/>
        <v>0</v>
      </c>
      <c r="P1235" s="155">
        <f>IF(O1235=1,SUM($O$6:O1235),0)</f>
        <v>0</v>
      </c>
    </row>
    <row r="1236" spans="1:16" ht="15" customHeight="1">
      <c r="A1236" s="15"/>
      <c r="B1236" s="194" t="s">
        <v>1031</v>
      </c>
      <c r="C1236" s="109" t="s">
        <v>1168</v>
      </c>
      <c r="D1236" s="276" t="s">
        <v>48</v>
      </c>
      <c r="E1236" s="277"/>
      <c r="F1236" s="278">
        <v>0</v>
      </c>
      <c r="G1236" s="278">
        <v>0</v>
      </c>
      <c r="H1236" s="175"/>
      <c r="I1236" s="88">
        <f t="shared" si="97"/>
        <v>0</v>
      </c>
      <c r="J1236" s="163">
        <f t="shared" si="98"/>
        <v>0</v>
      </c>
      <c r="K1236" s="155">
        <f t="shared" si="99"/>
        <v>0</v>
      </c>
      <c r="L1236" s="155">
        <f>IF(J1236=1,SUM($J$6:J1236),0)</f>
        <v>0</v>
      </c>
      <c r="M1236" s="155">
        <f>IF(K1236=1,SUM($K$6:K1236),0)</f>
        <v>0</v>
      </c>
      <c r="N1236" s="165">
        <f t="shared" si="100"/>
        <v>0</v>
      </c>
      <c r="O1236" s="155">
        <f t="shared" si="101"/>
        <v>0</v>
      </c>
      <c r="P1236" s="155">
        <f>IF(O1236=1,SUM($O$6:O1236),0)</f>
        <v>0</v>
      </c>
    </row>
    <row r="1237" spans="1:16" ht="15" customHeight="1">
      <c r="A1237" s="15"/>
      <c r="B1237" s="194">
        <v>1</v>
      </c>
      <c r="C1237" s="109" t="s">
        <v>1184</v>
      </c>
      <c r="D1237" s="276" t="s">
        <v>47</v>
      </c>
      <c r="E1237" s="277" t="s">
        <v>14</v>
      </c>
      <c r="F1237" s="278">
        <v>940920</v>
      </c>
      <c r="G1237" s="278">
        <v>940920</v>
      </c>
      <c r="H1237" s="171"/>
      <c r="I1237" s="88">
        <f t="shared" si="97"/>
        <v>940920</v>
      </c>
      <c r="J1237" s="163">
        <f t="shared" si="98"/>
        <v>0</v>
      </c>
      <c r="K1237" s="155">
        <f t="shared" si="99"/>
        <v>0</v>
      </c>
      <c r="L1237" s="155">
        <f>IF(J1237=1,SUM($J$6:J1237),0)</f>
        <v>0</v>
      </c>
      <c r="M1237" s="155">
        <f>IF(K1237=1,SUM($K$6:K1237),0)</f>
        <v>0</v>
      </c>
      <c r="N1237" s="165">
        <f t="shared" si="100"/>
        <v>0</v>
      </c>
      <c r="O1237" s="155">
        <f t="shared" si="101"/>
        <v>0</v>
      </c>
      <c r="P1237" s="155">
        <f>IF(O1237=1,SUM($O$6:O1237),0)</f>
        <v>0</v>
      </c>
    </row>
    <row r="1238" spans="1:16" ht="15" customHeight="1">
      <c r="A1238" s="15"/>
      <c r="B1238" s="194">
        <v>2</v>
      </c>
      <c r="C1238" s="109" t="s">
        <v>1185</v>
      </c>
      <c r="D1238" s="276" t="s">
        <v>47</v>
      </c>
      <c r="E1238" s="277" t="s">
        <v>14</v>
      </c>
      <c r="F1238" s="278">
        <v>2080260</v>
      </c>
      <c r="G1238" s="278">
        <v>2080260</v>
      </c>
      <c r="H1238" s="175"/>
      <c r="I1238" s="88">
        <f t="shared" si="97"/>
        <v>2080260</v>
      </c>
      <c r="J1238" s="163">
        <f t="shared" si="98"/>
        <v>0</v>
      </c>
      <c r="K1238" s="155">
        <f t="shared" si="99"/>
        <v>0</v>
      </c>
      <c r="L1238" s="155">
        <f>IF(J1238=1,SUM($J$6:J1238),0)</f>
        <v>0</v>
      </c>
      <c r="M1238" s="155">
        <f>IF(K1238=1,SUM($K$6:K1238),0)</f>
        <v>0</v>
      </c>
      <c r="N1238" s="165">
        <f t="shared" si="100"/>
        <v>0</v>
      </c>
      <c r="O1238" s="155">
        <f t="shared" si="101"/>
        <v>0</v>
      </c>
      <c r="P1238" s="155">
        <f>IF(O1238=1,SUM($O$6:O1238),0)</f>
        <v>0</v>
      </c>
    </row>
    <row r="1239" spans="1:16" ht="15" customHeight="1">
      <c r="A1239" s="15"/>
      <c r="B1239" s="194">
        <v>3</v>
      </c>
      <c r="C1239" s="109" t="s">
        <v>1186</v>
      </c>
      <c r="D1239" s="276" t="s">
        <v>47</v>
      </c>
      <c r="E1239" s="277" t="s">
        <v>14</v>
      </c>
      <c r="F1239" s="278">
        <v>2080260</v>
      </c>
      <c r="G1239" s="278">
        <v>2080260</v>
      </c>
      <c r="H1239" s="175"/>
      <c r="I1239" s="88">
        <f t="shared" si="97"/>
        <v>2080260</v>
      </c>
      <c r="J1239" s="163">
        <f t="shared" si="98"/>
        <v>0</v>
      </c>
      <c r="K1239" s="155">
        <f t="shared" si="99"/>
        <v>0</v>
      </c>
      <c r="L1239" s="155">
        <f>IF(J1239=1,SUM($J$6:J1239),0)</f>
        <v>0</v>
      </c>
      <c r="M1239" s="155">
        <f>IF(K1239=1,SUM($K$6:K1239),0)</f>
        <v>0</v>
      </c>
      <c r="N1239" s="165">
        <f t="shared" si="100"/>
        <v>0</v>
      </c>
      <c r="O1239" s="155">
        <f t="shared" si="101"/>
        <v>0</v>
      </c>
      <c r="P1239" s="155">
        <f>IF(O1239=1,SUM($O$6:O1239),0)</f>
        <v>0</v>
      </c>
    </row>
    <row r="1240" spans="1:16" ht="15" customHeight="1">
      <c r="A1240" s="15"/>
      <c r="B1240" s="194">
        <v>4</v>
      </c>
      <c r="C1240" s="109" t="s">
        <v>1187</v>
      </c>
      <c r="D1240" s="276" t="s">
        <v>47</v>
      </c>
      <c r="E1240" s="277" t="s">
        <v>14</v>
      </c>
      <c r="F1240" s="278">
        <v>909420</v>
      </c>
      <c r="G1240" s="278">
        <v>909420</v>
      </c>
      <c r="H1240" s="175"/>
      <c r="I1240" s="88">
        <f t="shared" si="97"/>
        <v>909420</v>
      </c>
      <c r="J1240" s="163">
        <f t="shared" si="98"/>
        <v>0</v>
      </c>
      <c r="K1240" s="155">
        <f t="shared" si="99"/>
        <v>0</v>
      </c>
      <c r="L1240" s="155">
        <f>IF(J1240=1,SUM($J$6:J1240),0)</f>
        <v>0</v>
      </c>
      <c r="M1240" s="155">
        <f>IF(K1240=1,SUM($K$6:K1240),0)</f>
        <v>0</v>
      </c>
      <c r="N1240" s="165">
        <f t="shared" si="100"/>
        <v>0</v>
      </c>
      <c r="O1240" s="155">
        <f t="shared" si="101"/>
        <v>0</v>
      </c>
      <c r="P1240" s="155">
        <f>IF(O1240=1,SUM($O$6:O1240),0)</f>
        <v>0</v>
      </c>
    </row>
    <row r="1241" spans="1:16" ht="15" customHeight="1">
      <c r="A1241" s="15"/>
      <c r="B1241" s="194"/>
      <c r="C1241" s="109"/>
      <c r="D1241" s="276"/>
      <c r="E1241" s="277"/>
      <c r="F1241" s="278">
        <v>0</v>
      </c>
      <c r="G1241" s="278">
        <v>0</v>
      </c>
      <c r="H1241" s="175"/>
      <c r="I1241" s="88">
        <f t="shared" si="97"/>
        <v>0</v>
      </c>
      <c r="J1241" s="163">
        <f t="shared" si="98"/>
        <v>0</v>
      </c>
      <c r="K1241" s="155">
        <f t="shared" si="99"/>
        <v>0</v>
      </c>
      <c r="L1241" s="155">
        <f>IF(J1241=1,SUM($J$6:J1241),0)</f>
        <v>0</v>
      </c>
      <c r="M1241" s="155">
        <f>IF(K1241=1,SUM($K$6:K1241),0)</f>
        <v>0</v>
      </c>
      <c r="N1241" s="165">
        <f t="shared" si="100"/>
        <v>0</v>
      </c>
      <c r="O1241" s="155">
        <f t="shared" si="101"/>
        <v>0</v>
      </c>
      <c r="P1241" s="155">
        <f>IF(O1241=1,SUM($O$6:O1241),0)</f>
        <v>0</v>
      </c>
    </row>
    <row r="1242" spans="1:16" ht="15" customHeight="1">
      <c r="A1242" s="15"/>
      <c r="B1242" s="194" t="s">
        <v>1031</v>
      </c>
      <c r="C1242" s="109" t="s">
        <v>770</v>
      </c>
      <c r="D1242" s="276" t="s">
        <v>48</v>
      </c>
      <c r="E1242" s="277"/>
      <c r="F1242" s="278">
        <v>0</v>
      </c>
      <c r="G1242" s="278">
        <v>0</v>
      </c>
      <c r="H1242" s="175"/>
      <c r="I1242" s="88">
        <f t="shared" si="97"/>
        <v>0</v>
      </c>
      <c r="J1242" s="163">
        <f t="shared" si="98"/>
        <v>0</v>
      </c>
      <c r="K1242" s="155">
        <f t="shared" si="99"/>
        <v>0</v>
      </c>
      <c r="L1242" s="155">
        <f>IF(J1242=1,SUM($J$6:J1242),0)</f>
        <v>0</v>
      </c>
      <c r="M1242" s="155">
        <f>IF(K1242=1,SUM($K$6:K1242),0)</f>
        <v>0</v>
      </c>
      <c r="N1242" s="165">
        <f t="shared" si="100"/>
        <v>0</v>
      </c>
      <c r="O1242" s="155">
        <f t="shared" si="101"/>
        <v>0</v>
      </c>
      <c r="P1242" s="155">
        <f>IF(O1242=1,SUM($O$6:O1242),0)</f>
        <v>0</v>
      </c>
    </row>
    <row r="1243" spans="1:16" ht="15" customHeight="1">
      <c r="A1243" s="15"/>
      <c r="B1243" s="194">
        <v>1</v>
      </c>
      <c r="C1243" s="109" t="s">
        <v>950</v>
      </c>
      <c r="D1243" s="276" t="s">
        <v>47</v>
      </c>
      <c r="E1243" s="277" t="s">
        <v>297</v>
      </c>
      <c r="F1243" s="278">
        <v>285420</v>
      </c>
      <c r="G1243" s="278">
        <v>285420</v>
      </c>
      <c r="H1243" s="175"/>
      <c r="I1243" s="88">
        <f t="shared" si="97"/>
        <v>285420</v>
      </c>
      <c r="J1243" s="163">
        <f t="shared" si="98"/>
        <v>0</v>
      </c>
      <c r="K1243" s="155">
        <f t="shared" si="99"/>
        <v>0</v>
      </c>
      <c r="L1243" s="155">
        <f>IF(J1243=1,SUM($J$6:J1243),0)</f>
        <v>0</v>
      </c>
      <c r="M1243" s="155">
        <f>IF(K1243=1,SUM($K$6:K1243),0)</f>
        <v>0</v>
      </c>
      <c r="N1243" s="165">
        <f t="shared" si="100"/>
        <v>0</v>
      </c>
      <c r="O1243" s="155">
        <f t="shared" si="101"/>
        <v>0</v>
      </c>
      <c r="P1243" s="155">
        <f>IF(O1243=1,SUM($O$6:O1243),0)</f>
        <v>0</v>
      </c>
    </row>
    <row r="1244" spans="1:16" ht="15" customHeight="1">
      <c r="A1244" s="15"/>
      <c r="B1244" s="194">
        <v>2</v>
      </c>
      <c r="C1244" s="109" t="s">
        <v>378</v>
      </c>
      <c r="D1244" s="276" t="s">
        <v>47</v>
      </c>
      <c r="E1244" s="277" t="s">
        <v>297</v>
      </c>
      <c r="F1244" s="278">
        <v>285420</v>
      </c>
      <c r="G1244" s="278">
        <v>285420</v>
      </c>
      <c r="H1244" s="175"/>
      <c r="I1244" s="88">
        <f t="shared" si="97"/>
        <v>285420</v>
      </c>
      <c r="J1244" s="163">
        <f t="shared" si="98"/>
        <v>0</v>
      </c>
      <c r="K1244" s="155">
        <f t="shared" si="99"/>
        <v>0</v>
      </c>
      <c r="L1244" s="155">
        <f>IF(J1244=1,SUM($J$6:J1244),0)</f>
        <v>0</v>
      </c>
      <c r="M1244" s="155">
        <f>IF(K1244=1,SUM($K$6:K1244),0)</f>
        <v>0</v>
      </c>
      <c r="N1244" s="165">
        <f t="shared" si="100"/>
        <v>0</v>
      </c>
      <c r="O1244" s="155">
        <f t="shared" si="101"/>
        <v>0</v>
      </c>
      <c r="P1244" s="155">
        <f>IF(O1244=1,SUM($O$6:O1244),0)</f>
        <v>0</v>
      </c>
    </row>
    <row r="1245" spans="1:16" ht="15" customHeight="1">
      <c r="A1245" s="15"/>
      <c r="B1245" s="194">
        <v>3</v>
      </c>
      <c r="C1245" s="109" t="s">
        <v>379</v>
      </c>
      <c r="D1245" s="276" t="s">
        <v>47</v>
      </c>
      <c r="E1245" s="277" t="s">
        <v>297</v>
      </c>
      <c r="F1245" s="278">
        <v>222780</v>
      </c>
      <c r="G1245" s="278">
        <v>222780</v>
      </c>
      <c r="H1245" s="175"/>
      <c r="I1245" s="88">
        <f t="shared" si="97"/>
        <v>222780</v>
      </c>
      <c r="J1245" s="163">
        <f t="shared" si="98"/>
        <v>0</v>
      </c>
      <c r="K1245" s="155">
        <f t="shared" si="99"/>
        <v>0</v>
      </c>
      <c r="L1245" s="155">
        <f>IF(J1245=1,SUM($J$6:J1245),0)</f>
        <v>0</v>
      </c>
      <c r="M1245" s="155">
        <f>IF(K1245=1,SUM($K$6:K1245),0)</f>
        <v>0</v>
      </c>
      <c r="N1245" s="165">
        <f t="shared" si="100"/>
        <v>0</v>
      </c>
      <c r="O1245" s="155">
        <f t="shared" si="101"/>
        <v>0</v>
      </c>
      <c r="P1245" s="155">
        <f>IF(O1245=1,SUM($O$6:O1245),0)</f>
        <v>0</v>
      </c>
    </row>
    <row r="1246" spans="1:16" ht="15" customHeight="1">
      <c r="A1246" s="15"/>
      <c r="B1246" s="194">
        <v>4</v>
      </c>
      <c r="C1246" s="109" t="s">
        <v>380</v>
      </c>
      <c r="D1246" s="276" t="s">
        <v>47</v>
      </c>
      <c r="E1246" s="277" t="s">
        <v>297</v>
      </c>
      <c r="F1246" s="278">
        <v>211020</v>
      </c>
      <c r="G1246" s="278">
        <v>211020</v>
      </c>
      <c r="H1246" s="175"/>
      <c r="I1246" s="88">
        <f t="shared" si="97"/>
        <v>211020</v>
      </c>
      <c r="J1246" s="163">
        <f t="shared" si="98"/>
        <v>0</v>
      </c>
      <c r="K1246" s="155">
        <f t="shared" si="99"/>
        <v>0</v>
      </c>
      <c r="L1246" s="155">
        <f>IF(J1246=1,SUM($J$6:J1246),0)</f>
        <v>0</v>
      </c>
      <c r="M1246" s="155">
        <f>IF(K1246=1,SUM($K$6:K1246),0)</f>
        <v>0</v>
      </c>
      <c r="N1246" s="165">
        <f t="shared" si="100"/>
        <v>0</v>
      </c>
      <c r="O1246" s="155">
        <f t="shared" si="101"/>
        <v>0</v>
      </c>
      <c r="P1246" s="155">
        <f>IF(O1246=1,SUM($O$6:O1246),0)</f>
        <v>0</v>
      </c>
    </row>
    <row r="1247" spans="1:16" ht="15" customHeight="1">
      <c r="A1247" s="15"/>
      <c r="B1247" s="194">
        <v>5</v>
      </c>
      <c r="C1247" s="109" t="s">
        <v>381</v>
      </c>
      <c r="D1247" s="276" t="s">
        <v>47</v>
      </c>
      <c r="E1247" s="277" t="s">
        <v>297</v>
      </c>
      <c r="F1247" s="278">
        <v>180060</v>
      </c>
      <c r="G1247" s="278">
        <v>180060</v>
      </c>
      <c r="H1247" s="175"/>
      <c r="I1247" s="88">
        <f t="shared" si="97"/>
        <v>180060</v>
      </c>
      <c r="J1247" s="163">
        <f t="shared" si="98"/>
        <v>0</v>
      </c>
      <c r="K1247" s="155">
        <f t="shared" si="99"/>
        <v>0</v>
      </c>
      <c r="L1247" s="155">
        <f>IF(J1247=1,SUM($J$6:J1247),0)</f>
        <v>0</v>
      </c>
      <c r="M1247" s="155">
        <f>IF(K1247=1,SUM($K$6:K1247),0)</f>
        <v>0</v>
      </c>
      <c r="N1247" s="165">
        <f t="shared" si="100"/>
        <v>0</v>
      </c>
      <c r="O1247" s="155">
        <f t="shared" si="101"/>
        <v>0</v>
      </c>
      <c r="P1247" s="155">
        <f>IF(O1247=1,SUM($O$6:O1247),0)</f>
        <v>0</v>
      </c>
    </row>
    <row r="1248" spans="1:16" ht="15" customHeight="1">
      <c r="A1248" s="15"/>
      <c r="B1248" s="194">
        <v>6</v>
      </c>
      <c r="C1248" s="109" t="s">
        <v>382</v>
      </c>
      <c r="D1248" s="276" t="s">
        <v>47</v>
      </c>
      <c r="E1248" s="277" t="s">
        <v>297</v>
      </c>
      <c r="F1248" s="278">
        <v>174540</v>
      </c>
      <c r="G1248" s="278">
        <v>174540</v>
      </c>
      <c r="H1248" s="175"/>
      <c r="I1248" s="88">
        <f t="shared" si="97"/>
        <v>174540</v>
      </c>
      <c r="J1248" s="163">
        <f t="shared" si="98"/>
        <v>0</v>
      </c>
      <c r="K1248" s="155">
        <f t="shared" si="99"/>
        <v>0</v>
      </c>
      <c r="L1248" s="155">
        <f>IF(J1248=1,SUM($J$6:J1248),0)</f>
        <v>0</v>
      </c>
      <c r="M1248" s="155">
        <f>IF(K1248=1,SUM($K$6:K1248),0)</f>
        <v>0</v>
      </c>
      <c r="N1248" s="165">
        <f t="shared" si="100"/>
        <v>0</v>
      </c>
      <c r="O1248" s="155">
        <f t="shared" si="101"/>
        <v>0</v>
      </c>
      <c r="P1248" s="155">
        <f>IF(O1248=1,SUM($O$6:O1248),0)</f>
        <v>0</v>
      </c>
    </row>
    <row r="1249" spans="1:16" ht="15" customHeight="1">
      <c r="A1249" s="15"/>
      <c r="B1249" s="194">
        <v>7</v>
      </c>
      <c r="C1249" s="109" t="s">
        <v>383</v>
      </c>
      <c r="D1249" s="276" t="s">
        <v>47</v>
      </c>
      <c r="E1249" s="277" t="s">
        <v>297</v>
      </c>
      <c r="F1249" s="278">
        <v>174360</v>
      </c>
      <c r="G1249" s="278">
        <v>174360</v>
      </c>
      <c r="H1249" s="175"/>
      <c r="I1249" s="88">
        <f t="shared" si="97"/>
        <v>174360</v>
      </c>
      <c r="J1249" s="163">
        <f t="shared" si="98"/>
        <v>0</v>
      </c>
      <c r="K1249" s="155">
        <f t="shared" si="99"/>
        <v>0</v>
      </c>
      <c r="L1249" s="155">
        <f>IF(J1249=1,SUM($J$6:J1249),0)</f>
        <v>0</v>
      </c>
      <c r="M1249" s="155">
        <f>IF(K1249=1,SUM($K$6:K1249),0)</f>
        <v>0</v>
      </c>
      <c r="N1249" s="165">
        <f t="shared" si="100"/>
        <v>0</v>
      </c>
      <c r="O1249" s="155">
        <f t="shared" si="101"/>
        <v>0</v>
      </c>
      <c r="P1249" s="155">
        <f>IF(O1249=1,SUM($O$6:O1249),0)</f>
        <v>0</v>
      </c>
    </row>
    <row r="1250" spans="1:16" ht="15" customHeight="1">
      <c r="A1250" s="15"/>
      <c r="B1250" s="194">
        <v>8</v>
      </c>
      <c r="C1250" s="109" t="s">
        <v>384</v>
      </c>
      <c r="D1250" s="276" t="s">
        <v>47</v>
      </c>
      <c r="E1250" s="277" t="s">
        <v>297</v>
      </c>
      <c r="F1250" s="278">
        <v>148200</v>
      </c>
      <c r="G1250" s="278">
        <v>148200</v>
      </c>
      <c r="H1250" s="175"/>
      <c r="I1250" s="88">
        <f t="shared" ref="I1250:I1314" si="102">IF($I$5=$G$4,G1250,(IF($I$5=$F$4,F1250,0)))</f>
        <v>148200</v>
      </c>
      <c r="J1250" s="163">
        <f t="shared" si="98"/>
        <v>0</v>
      </c>
      <c r="K1250" s="155">
        <f t="shared" si="99"/>
        <v>0</v>
      </c>
      <c r="L1250" s="155">
        <f>IF(J1250=1,SUM($J$6:J1250),0)</f>
        <v>0</v>
      </c>
      <c r="M1250" s="155">
        <f>IF(K1250=1,SUM($K$6:K1250),0)</f>
        <v>0</v>
      </c>
      <c r="N1250" s="165">
        <f t="shared" si="100"/>
        <v>0</v>
      </c>
      <c r="O1250" s="155">
        <f t="shared" si="101"/>
        <v>0</v>
      </c>
      <c r="P1250" s="155">
        <f>IF(O1250=1,SUM($O$6:O1250),0)</f>
        <v>0</v>
      </c>
    </row>
    <row r="1251" spans="1:16" ht="15" customHeight="1">
      <c r="A1251" s="15"/>
      <c r="B1251" s="194">
        <v>9</v>
      </c>
      <c r="C1251" s="109" t="s">
        <v>385</v>
      </c>
      <c r="D1251" s="276" t="s">
        <v>47</v>
      </c>
      <c r="E1251" s="277" t="s">
        <v>297</v>
      </c>
      <c r="F1251" s="278">
        <v>165600</v>
      </c>
      <c r="G1251" s="278">
        <v>165600</v>
      </c>
      <c r="H1251" s="175"/>
      <c r="I1251" s="88">
        <f t="shared" si="102"/>
        <v>165600</v>
      </c>
      <c r="J1251" s="163">
        <f t="shared" si="98"/>
        <v>0</v>
      </c>
      <c r="K1251" s="155">
        <f t="shared" si="99"/>
        <v>0</v>
      </c>
      <c r="L1251" s="155">
        <f>IF(J1251=1,SUM($J$6:J1251),0)</f>
        <v>0</v>
      </c>
      <c r="M1251" s="155">
        <f>IF(K1251=1,SUM($K$6:K1251),0)</f>
        <v>0</v>
      </c>
      <c r="N1251" s="165">
        <f t="shared" si="100"/>
        <v>0</v>
      </c>
      <c r="O1251" s="155">
        <f t="shared" si="101"/>
        <v>0</v>
      </c>
      <c r="P1251" s="155">
        <f>IF(O1251=1,SUM($O$6:O1251),0)</f>
        <v>0</v>
      </c>
    </row>
    <row r="1252" spans="1:16" ht="15" customHeight="1">
      <c r="A1252" s="15"/>
      <c r="B1252" s="194">
        <v>10</v>
      </c>
      <c r="C1252" s="109" t="s">
        <v>386</v>
      </c>
      <c r="D1252" s="276" t="s">
        <v>47</v>
      </c>
      <c r="E1252" s="277" t="s">
        <v>297</v>
      </c>
      <c r="F1252" s="278">
        <v>160860</v>
      </c>
      <c r="G1252" s="278">
        <v>160860</v>
      </c>
      <c r="H1252" s="175"/>
      <c r="I1252" s="88">
        <f t="shared" si="102"/>
        <v>160860</v>
      </c>
      <c r="J1252" s="163">
        <f t="shared" si="98"/>
        <v>0</v>
      </c>
      <c r="K1252" s="155">
        <f t="shared" si="99"/>
        <v>0</v>
      </c>
      <c r="L1252" s="155">
        <f>IF(J1252=1,SUM($J$6:J1252),0)</f>
        <v>0</v>
      </c>
      <c r="M1252" s="155">
        <f>IF(K1252=1,SUM($K$6:K1252),0)</f>
        <v>0</v>
      </c>
      <c r="N1252" s="165">
        <f t="shared" si="100"/>
        <v>0</v>
      </c>
      <c r="O1252" s="155">
        <f t="shared" si="101"/>
        <v>0</v>
      </c>
      <c r="P1252" s="155">
        <f>IF(O1252=1,SUM($O$6:O1252),0)</f>
        <v>0</v>
      </c>
    </row>
    <row r="1253" spans="1:16" ht="15" customHeight="1">
      <c r="A1253" s="15"/>
      <c r="B1253" s="194">
        <v>11</v>
      </c>
      <c r="C1253" s="109" t="s">
        <v>387</v>
      </c>
      <c r="D1253" s="276" t="s">
        <v>47</v>
      </c>
      <c r="E1253" s="277" t="s">
        <v>297</v>
      </c>
      <c r="F1253" s="278">
        <v>133440</v>
      </c>
      <c r="G1253" s="278">
        <v>133440</v>
      </c>
      <c r="H1253" s="175"/>
      <c r="I1253" s="88">
        <f t="shared" si="102"/>
        <v>133440</v>
      </c>
      <c r="J1253" s="163">
        <f t="shared" si="98"/>
        <v>0</v>
      </c>
      <c r="K1253" s="155">
        <f t="shared" si="99"/>
        <v>0</v>
      </c>
      <c r="L1253" s="155">
        <f>IF(J1253=1,SUM($J$6:J1253),0)</f>
        <v>0</v>
      </c>
      <c r="M1253" s="155">
        <f>IF(K1253=1,SUM($K$6:K1253),0)</f>
        <v>0</v>
      </c>
      <c r="N1253" s="165">
        <f t="shared" si="100"/>
        <v>0</v>
      </c>
      <c r="O1253" s="155">
        <f t="shared" si="101"/>
        <v>0</v>
      </c>
      <c r="P1253" s="155">
        <f>IF(O1253=1,SUM($O$6:O1253),0)</f>
        <v>0</v>
      </c>
    </row>
    <row r="1254" spans="1:16" ht="15" customHeight="1">
      <c r="A1254" s="15"/>
      <c r="B1254" s="194">
        <v>12</v>
      </c>
      <c r="C1254" s="109" t="s">
        <v>388</v>
      </c>
      <c r="D1254" s="276" t="s">
        <v>47</v>
      </c>
      <c r="E1254" s="277" t="s">
        <v>297</v>
      </c>
      <c r="F1254" s="278">
        <v>133440</v>
      </c>
      <c r="G1254" s="278">
        <v>133440</v>
      </c>
      <c r="H1254" s="175"/>
      <c r="I1254" s="88">
        <f t="shared" si="102"/>
        <v>133440</v>
      </c>
      <c r="J1254" s="163">
        <f t="shared" si="98"/>
        <v>0</v>
      </c>
      <c r="K1254" s="155">
        <f t="shared" si="99"/>
        <v>0</v>
      </c>
      <c r="L1254" s="155">
        <f>IF(J1254=1,SUM($J$6:J1254),0)</f>
        <v>0</v>
      </c>
      <c r="M1254" s="155">
        <f>IF(K1254=1,SUM($K$6:K1254),0)</f>
        <v>0</v>
      </c>
      <c r="N1254" s="165">
        <f t="shared" si="100"/>
        <v>0</v>
      </c>
      <c r="O1254" s="155">
        <f t="shared" si="101"/>
        <v>0</v>
      </c>
      <c r="P1254" s="155">
        <f>IF(O1254=1,SUM($O$6:O1254),0)</f>
        <v>0</v>
      </c>
    </row>
    <row r="1255" spans="1:16" ht="15" customHeight="1">
      <c r="A1255" s="15"/>
      <c r="B1255" s="194">
        <v>13</v>
      </c>
      <c r="C1255" s="109" t="s">
        <v>389</v>
      </c>
      <c r="D1255" s="276" t="s">
        <v>47</v>
      </c>
      <c r="E1255" s="277" t="s">
        <v>297</v>
      </c>
      <c r="F1255" s="278">
        <v>118380</v>
      </c>
      <c r="G1255" s="278">
        <v>118380</v>
      </c>
      <c r="H1255" s="175"/>
      <c r="I1255" s="88">
        <f t="shared" si="102"/>
        <v>118380</v>
      </c>
      <c r="J1255" s="163">
        <f t="shared" si="98"/>
        <v>0</v>
      </c>
      <c r="K1255" s="155">
        <f t="shared" si="99"/>
        <v>0</v>
      </c>
      <c r="L1255" s="155">
        <f>IF(J1255=1,SUM($J$6:J1255),0)</f>
        <v>0</v>
      </c>
      <c r="M1255" s="155">
        <f>IF(K1255=1,SUM($K$6:K1255),0)</f>
        <v>0</v>
      </c>
      <c r="N1255" s="165">
        <f t="shared" si="100"/>
        <v>0</v>
      </c>
      <c r="O1255" s="155">
        <f t="shared" si="101"/>
        <v>0</v>
      </c>
      <c r="P1255" s="155">
        <f>IF(O1255=1,SUM($O$6:O1255),0)</f>
        <v>0</v>
      </c>
    </row>
    <row r="1256" spans="1:16" ht="15" customHeight="1">
      <c r="A1256" s="15"/>
      <c r="B1256" s="194">
        <v>14</v>
      </c>
      <c r="C1256" s="109" t="s">
        <v>390</v>
      </c>
      <c r="D1256" s="276" t="s">
        <v>47</v>
      </c>
      <c r="E1256" s="277" t="s">
        <v>297</v>
      </c>
      <c r="F1256" s="278">
        <v>89520</v>
      </c>
      <c r="G1256" s="278">
        <v>89520</v>
      </c>
      <c r="H1256" s="175"/>
      <c r="I1256" s="88">
        <f t="shared" si="102"/>
        <v>89520</v>
      </c>
      <c r="J1256" s="163">
        <f t="shared" si="98"/>
        <v>0</v>
      </c>
      <c r="K1256" s="155">
        <f t="shared" si="99"/>
        <v>0</v>
      </c>
      <c r="L1256" s="155">
        <f>IF(J1256=1,SUM($J$6:J1256),0)</f>
        <v>0</v>
      </c>
      <c r="M1256" s="155">
        <f>IF(K1256=1,SUM($K$6:K1256),0)</f>
        <v>0</v>
      </c>
      <c r="N1256" s="165">
        <f t="shared" si="100"/>
        <v>0</v>
      </c>
      <c r="O1256" s="155">
        <f t="shared" si="101"/>
        <v>0</v>
      </c>
      <c r="P1256" s="155">
        <f>IF(O1256=1,SUM($O$6:O1256),0)</f>
        <v>0</v>
      </c>
    </row>
    <row r="1257" spans="1:16" ht="15" customHeight="1">
      <c r="A1257" s="15"/>
      <c r="B1257" s="194">
        <v>15</v>
      </c>
      <c r="C1257" s="109" t="s">
        <v>391</v>
      </c>
      <c r="D1257" s="276" t="s">
        <v>47</v>
      </c>
      <c r="E1257" s="277" t="s">
        <v>297</v>
      </c>
      <c r="F1257" s="278">
        <v>234120</v>
      </c>
      <c r="G1257" s="278">
        <v>234120</v>
      </c>
      <c r="H1257" s="175"/>
      <c r="I1257" s="88">
        <f t="shared" si="102"/>
        <v>234120</v>
      </c>
      <c r="J1257" s="163">
        <f t="shared" si="98"/>
        <v>0</v>
      </c>
      <c r="K1257" s="155">
        <f t="shared" si="99"/>
        <v>0</v>
      </c>
      <c r="L1257" s="155">
        <f>IF(J1257=1,SUM($J$6:J1257),0)</f>
        <v>0</v>
      </c>
      <c r="M1257" s="155">
        <f>IF(K1257=1,SUM($K$6:K1257),0)</f>
        <v>0</v>
      </c>
      <c r="N1257" s="165">
        <f t="shared" si="100"/>
        <v>0</v>
      </c>
      <c r="O1257" s="155">
        <f t="shared" si="101"/>
        <v>0</v>
      </c>
      <c r="P1257" s="155">
        <f>IF(O1257=1,SUM($O$6:O1257),0)</f>
        <v>0</v>
      </c>
    </row>
    <row r="1258" spans="1:16" ht="15" customHeight="1">
      <c r="A1258" s="15"/>
      <c r="B1258" s="194">
        <v>16</v>
      </c>
      <c r="C1258" s="109" t="s">
        <v>393</v>
      </c>
      <c r="D1258" s="276" t="s">
        <v>47</v>
      </c>
      <c r="E1258" s="277" t="s">
        <v>297</v>
      </c>
      <c r="F1258" s="278">
        <v>184560</v>
      </c>
      <c r="G1258" s="278">
        <v>184560</v>
      </c>
      <c r="H1258" s="175"/>
      <c r="I1258" s="88">
        <f t="shared" si="102"/>
        <v>184560</v>
      </c>
      <c r="J1258" s="163">
        <f t="shared" si="98"/>
        <v>0</v>
      </c>
      <c r="K1258" s="155">
        <f t="shared" si="99"/>
        <v>0</v>
      </c>
      <c r="L1258" s="155">
        <f>IF(J1258=1,SUM($J$6:J1258),0)</f>
        <v>0</v>
      </c>
      <c r="M1258" s="155">
        <f>IF(K1258=1,SUM($K$6:K1258),0)</f>
        <v>0</v>
      </c>
      <c r="N1258" s="165">
        <f t="shared" si="100"/>
        <v>0</v>
      </c>
      <c r="O1258" s="155">
        <f t="shared" si="101"/>
        <v>0</v>
      </c>
      <c r="P1258" s="155">
        <f>IF(O1258=1,SUM($O$6:O1258),0)</f>
        <v>0</v>
      </c>
    </row>
    <row r="1259" spans="1:16" ht="15" customHeight="1">
      <c r="A1259" s="15"/>
      <c r="B1259" s="194">
        <v>17</v>
      </c>
      <c r="C1259" s="109" t="s">
        <v>395</v>
      </c>
      <c r="D1259" s="276" t="s">
        <v>47</v>
      </c>
      <c r="E1259" s="277" t="s">
        <v>297</v>
      </c>
      <c r="F1259" s="278">
        <v>156960</v>
      </c>
      <c r="G1259" s="278">
        <v>156960</v>
      </c>
      <c r="H1259" s="175"/>
      <c r="I1259" s="88">
        <f t="shared" si="102"/>
        <v>156960</v>
      </c>
      <c r="J1259" s="163">
        <f t="shared" si="98"/>
        <v>0</v>
      </c>
      <c r="K1259" s="155">
        <f t="shared" si="99"/>
        <v>0</v>
      </c>
      <c r="L1259" s="155">
        <f>IF(J1259=1,SUM($J$6:J1259),0)</f>
        <v>0</v>
      </c>
      <c r="M1259" s="155">
        <f>IF(K1259=1,SUM($K$6:K1259),0)</f>
        <v>0</v>
      </c>
      <c r="N1259" s="165">
        <f t="shared" si="100"/>
        <v>0</v>
      </c>
      <c r="O1259" s="155">
        <f t="shared" si="101"/>
        <v>0</v>
      </c>
      <c r="P1259" s="155">
        <f>IF(O1259=1,SUM($O$6:O1259),0)</f>
        <v>0</v>
      </c>
    </row>
    <row r="1260" spans="1:16" ht="15" customHeight="1">
      <c r="A1260" s="15"/>
      <c r="B1260" s="194">
        <v>18</v>
      </c>
      <c r="C1260" s="109" t="s">
        <v>397</v>
      </c>
      <c r="D1260" s="276" t="s">
        <v>47</v>
      </c>
      <c r="E1260" s="277" t="s">
        <v>297</v>
      </c>
      <c r="F1260" s="278">
        <v>119220</v>
      </c>
      <c r="G1260" s="278">
        <v>119220</v>
      </c>
      <c r="H1260" s="171"/>
      <c r="I1260" s="88">
        <f t="shared" si="102"/>
        <v>119220</v>
      </c>
      <c r="J1260" s="163">
        <f t="shared" si="98"/>
        <v>0</v>
      </c>
      <c r="K1260" s="155">
        <f t="shared" si="99"/>
        <v>0</v>
      </c>
      <c r="L1260" s="155">
        <f>IF(J1260=1,SUM($J$6:J1260),0)</f>
        <v>0</v>
      </c>
      <c r="M1260" s="155">
        <f>IF(K1260=1,SUM($K$6:K1260),0)</f>
        <v>0</v>
      </c>
      <c r="N1260" s="165">
        <f t="shared" si="100"/>
        <v>0</v>
      </c>
      <c r="O1260" s="155">
        <f t="shared" si="101"/>
        <v>0</v>
      </c>
      <c r="P1260" s="155">
        <f>IF(O1260=1,SUM($O$6:O1260),0)</f>
        <v>0</v>
      </c>
    </row>
    <row r="1261" spans="1:16" ht="15" customHeight="1">
      <c r="A1261" s="15"/>
      <c r="B1261" s="194">
        <v>19</v>
      </c>
      <c r="C1261" s="109" t="s">
        <v>392</v>
      </c>
      <c r="D1261" s="276" t="s">
        <v>47</v>
      </c>
      <c r="E1261" s="277" t="s">
        <v>297</v>
      </c>
      <c r="F1261" s="278">
        <v>163560</v>
      </c>
      <c r="G1261" s="278">
        <v>163560</v>
      </c>
      <c r="H1261" s="171"/>
      <c r="I1261" s="88">
        <f t="shared" si="102"/>
        <v>163560</v>
      </c>
      <c r="J1261" s="163">
        <f t="shared" si="98"/>
        <v>0</v>
      </c>
      <c r="K1261" s="155">
        <f t="shared" si="99"/>
        <v>0</v>
      </c>
      <c r="L1261" s="155">
        <f>IF(J1261=1,SUM($J$6:J1261),0)</f>
        <v>0</v>
      </c>
      <c r="M1261" s="155">
        <f>IF(K1261=1,SUM($K$6:K1261),0)</f>
        <v>0</v>
      </c>
      <c r="N1261" s="165">
        <f t="shared" si="100"/>
        <v>0</v>
      </c>
      <c r="O1261" s="155">
        <f t="shared" si="101"/>
        <v>0</v>
      </c>
      <c r="P1261" s="155">
        <f>IF(O1261=1,SUM($O$6:O1261),0)</f>
        <v>0</v>
      </c>
    </row>
    <row r="1262" spans="1:16" ht="15" customHeight="1">
      <c r="A1262" s="15"/>
      <c r="B1262" s="194">
        <v>20</v>
      </c>
      <c r="C1262" s="109" t="s">
        <v>394</v>
      </c>
      <c r="D1262" s="276" t="s">
        <v>47</v>
      </c>
      <c r="E1262" s="277" t="s">
        <v>297</v>
      </c>
      <c r="F1262" s="278">
        <v>146040</v>
      </c>
      <c r="G1262" s="278">
        <v>146040</v>
      </c>
      <c r="H1262" s="171"/>
      <c r="I1262" s="88">
        <f t="shared" si="102"/>
        <v>146040</v>
      </c>
      <c r="J1262" s="163">
        <f t="shared" si="98"/>
        <v>0</v>
      </c>
      <c r="K1262" s="155">
        <f t="shared" si="99"/>
        <v>0</v>
      </c>
      <c r="L1262" s="155">
        <f>IF(J1262=1,SUM($J$6:J1262),0)</f>
        <v>0</v>
      </c>
      <c r="M1262" s="155">
        <f>IF(K1262=1,SUM($K$6:K1262),0)</f>
        <v>0</v>
      </c>
      <c r="N1262" s="165">
        <f t="shared" si="100"/>
        <v>0</v>
      </c>
      <c r="O1262" s="155">
        <f t="shared" si="101"/>
        <v>0</v>
      </c>
      <c r="P1262" s="155">
        <f>IF(O1262=1,SUM($O$6:O1262),0)</f>
        <v>0</v>
      </c>
    </row>
    <row r="1263" spans="1:16" ht="15" customHeight="1">
      <c r="A1263" s="15"/>
      <c r="B1263" s="194">
        <v>21</v>
      </c>
      <c r="C1263" s="109" t="s">
        <v>396</v>
      </c>
      <c r="D1263" s="276" t="s">
        <v>47</v>
      </c>
      <c r="E1263" s="277" t="s">
        <v>297</v>
      </c>
      <c r="F1263" s="278">
        <v>107580</v>
      </c>
      <c r="G1263" s="278">
        <v>107580</v>
      </c>
      <c r="H1263" s="171"/>
      <c r="I1263" s="88">
        <f t="shared" si="102"/>
        <v>107580</v>
      </c>
      <c r="J1263" s="163">
        <f t="shared" si="98"/>
        <v>0</v>
      </c>
      <c r="K1263" s="155">
        <f t="shared" si="99"/>
        <v>0</v>
      </c>
      <c r="L1263" s="155">
        <f>IF(J1263=1,SUM($J$6:J1263),0)</f>
        <v>0</v>
      </c>
      <c r="M1263" s="155">
        <f>IF(K1263=1,SUM($K$6:K1263),0)</f>
        <v>0</v>
      </c>
      <c r="N1263" s="165">
        <f t="shared" si="100"/>
        <v>0</v>
      </c>
      <c r="O1263" s="155">
        <f t="shared" si="101"/>
        <v>0</v>
      </c>
      <c r="P1263" s="155">
        <f>IF(O1263=1,SUM($O$6:O1263),0)</f>
        <v>0</v>
      </c>
    </row>
    <row r="1264" spans="1:16" ht="15" customHeight="1">
      <c r="A1264" s="15"/>
      <c r="B1264" s="194">
        <v>22</v>
      </c>
      <c r="C1264" s="109" t="s">
        <v>398</v>
      </c>
      <c r="D1264" s="276" t="s">
        <v>47</v>
      </c>
      <c r="E1264" s="277" t="s">
        <v>297</v>
      </c>
      <c r="F1264" s="278">
        <v>91140</v>
      </c>
      <c r="G1264" s="278">
        <v>91140</v>
      </c>
      <c r="H1264" s="171"/>
      <c r="I1264" s="88">
        <f t="shared" si="102"/>
        <v>91140</v>
      </c>
      <c r="J1264" s="163">
        <f t="shared" si="98"/>
        <v>0</v>
      </c>
      <c r="K1264" s="155">
        <f t="shared" si="99"/>
        <v>0</v>
      </c>
      <c r="L1264" s="155">
        <f>IF(J1264=1,SUM($J$6:J1264),0)</f>
        <v>0</v>
      </c>
      <c r="M1264" s="155">
        <f>IF(K1264=1,SUM($K$6:K1264),0)</f>
        <v>0</v>
      </c>
      <c r="N1264" s="165">
        <f t="shared" si="100"/>
        <v>0</v>
      </c>
      <c r="O1264" s="155">
        <f t="shared" si="101"/>
        <v>0</v>
      </c>
      <c r="P1264" s="155">
        <f>IF(O1264=1,SUM($O$6:O1264),0)</f>
        <v>0</v>
      </c>
    </row>
    <row r="1265" spans="1:16" ht="15" customHeight="1">
      <c r="A1265" s="15"/>
      <c r="B1265" s="194">
        <v>23</v>
      </c>
      <c r="C1265" s="109" t="s">
        <v>951</v>
      </c>
      <c r="D1265" s="276" t="s">
        <v>47</v>
      </c>
      <c r="E1265" s="277" t="s">
        <v>297</v>
      </c>
      <c r="F1265" s="278">
        <v>81891.065868368882</v>
      </c>
      <c r="G1265" s="278">
        <v>81891.065868368882</v>
      </c>
      <c r="H1265" s="171"/>
      <c r="I1265" s="88">
        <f t="shared" si="102"/>
        <v>81891.065868368882</v>
      </c>
      <c r="J1265" s="163">
        <f t="shared" si="98"/>
        <v>0</v>
      </c>
      <c r="K1265" s="155">
        <f t="shared" si="99"/>
        <v>0</v>
      </c>
      <c r="L1265" s="155">
        <f>IF(J1265=1,SUM($J$6:J1265),0)</f>
        <v>0</v>
      </c>
      <c r="M1265" s="155">
        <f>IF(K1265=1,SUM($K$6:K1265),0)</f>
        <v>0</v>
      </c>
      <c r="N1265" s="165">
        <f t="shared" si="100"/>
        <v>0</v>
      </c>
      <c r="O1265" s="155">
        <f t="shared" si="101"/>
        <v>0</v>
      </c>
      <c r="P1265" s="155">
        <f>IF(O1265=1,SUM($O$6:O1265),0)</f>
        <v>0</v>
      </c>
    </row>
    <row r="1266" spans="1:16" ht="15" customHeight="1">
      <c r="A1266" s="15"/>
      <c r="B1266" s="194">
        <v>24</v>
      </c>
      <c r="C1266" s="109" t="s">
        <v>952</v>
      </c>
      <c r="D1266" s="276" t="s">
        <v>47</v>
      </c>
      <c r="E1266" s="277" t="s">
        <v>297</v>
      </c>
      <c r="F1266" s="278">
        <v>75288.699780185358</v>
      </c>
      <c r="G1266" s="278">
        <v>75288.699780185358</v>
      </c>
      <c r="H1266" s="171"/>
      <c r="I1266" s="88">
        <f t="shared" si="102"/>
        <v>75288.699780185358</v>
      </c>
      <c r="J1266" s="163">
        <f t="shared" si="98"/>
        <v>0</v>
      </c>
      <c r="K1266" s="155">
        <f t="shared" si="99"/>
        <v>0</v>
      </c>
      <c r="L1266" s="155">
        <f>IF(J1266=1,SUM($J$6:J1266),0)</f>
        <v>0</v>
      </c>
      <c r="M1266" s="155">
        <f>IF(K1266=1,SUM($K$6:K1266),0)</f>
        <v>0</v>
      </c>
      <c r="N1266" s="165">
        <f t="shared" si="100"/>
        <v>0</v>
      </c>
      <c r="O1266" s="155">
        <f t="shared" si="101"/>
        <v>0</v>
      </c>
      <c r="P1266" s="155">
        <f>IF(O1266=1,SUM($O$6:O1266),0)</f>
        <v>0</v>
      </c>
    </row>
    <row r="1267" spans="1:16" ht="15" customHeight="1">
      <c r="A1267" s="15"/>
      <c r="B1267" s="194">
        <v>25</v>
      </c>
      <c r="C1267" s="109" t="s">
        <v>953</v>
      </c>
      <c r="D1267" s="276" t="s">
        <v>47</v>
      </c>
      <c r="E1267" s="277" t="s">
        <v>297</v>
      </c>
      <c r="F1267" s="278">
        <v>69120</v>
      </c>
      <c r="G1267" s="278">
        <v>69120</v>
      </c>
      <c r="H1267" s="171"/>
      <c r="I1267" s="88">
        <f t="shared" si="102"/>
        <v>69120</v>
      </c>
      <c r="J1267" s="163">
        <f t="shared" si="98"/>
        <v>0</v>
      </c>
      <c r="K1267" s="155">
        <f t="shared" si="99"/>
        <v>0</v>
      </c>
      <c r="L1267" s="155">
        <f>IF(J1267=1,SUM($J$6:J1267),0)</f>
        <v>0</v>
      </c>
      <c r="M1267" s="155">
        <f>IF(K1267=1,SUM($K$6:K1267),0)</f>
        <v>0</v>
      </c>
      <c r="N1267" s="165">
        <f t="shared" si="100"/>
        <v>0</v>
      </c>
      <c r="O1267" s="155">
        <f t="shared" si="101"/>
        <v>0</v>
      </c>
      <c r="P1267" s="155">
        <f>IF(O1267=1,SUM($O$6:O1267),0)</f>
        <v>0</v>
      </c>
    </row>
    <row r="1268" spans="1:16" ht="15" customHeight="1">
      <c r="A1268" s="15"/>
      <c r="B1268" s="194">
        <v>26</v>
      </c>
      <c r="C1268" s="109" t="s">
        <v>954</v>
      </c>
      <c r="D1268" s="276" t="s">
        <v>47</v>
      </c>
      <c r="E1268" s="277" t="s">
        <v>297</v>
      </c>
      <c r="F1268" s="278">
        <v>69000</v>
      </c>
      <c r="G1268" s="278">
        <v>69000</v>
      </c>
      <c r="H1268" s="171"/>
      <c r="I1268" s="88">
        <f t="shared" si="102"/>
        <v>69000</v>
      </c>
      <c r="J1268" s="163">
        <f t="shared" si="98"/>
        <v>0</v>
      </c>
      <c r="K1268" s="155">
        <f t="shared" si="99"/>
        <v>0</v>
      </c>
      <c r="L1268" s="155">
        <f>IF(J1268=1,SUM($J$6:J1268),0)</f>
        <v>0</v>
      </c>
      <c r="M1268" s="155">
        <f>IF(K1268=1,SUM($K$6:K1268),0)</f>
        <v>0</v>
      </c>
      <c r="N1268" s="165">
        <f t="shared" si="100"/>
        <v>0</v>
      </c>
      <c r="O1268" s="155">
        <f t="shared" si="101"/>
        <v>0</v>
      </c>
      <c r="P1268" s="155">
        <f>IF(O1268=1,SUM($O$6:O1268),0)</f>
        <v>0</v>
      </c>
    </row>
    <row r="1269" spans="1:16" ht="15" customHeight="1">
      <c r="A1269" s="15"/>
      <c r="B1269" s="194">
        <v>27</v>
      </c>
      <c r="C1269" s="109" t="s">
        <v>955</v>
      </c>
      <c r="D1269" s="276" t="s">
        <v>47</v>
      </c>
      <c r="E1269" s="277" t="s">
        <v>297</v>
      </c>
      <c r="F1269" s="278">
        <v>61080</v>
      </c>
      <c r="G1269" s="278">
        <v>61080</v>
      </c>
      <c r="H1269" s="171"/>
      <c r="I1269" s="88">
        <f t="shared" si="102"/>
        <v>61080</v>
      </c>
      <c r="J1269" s="163">
        <f t="shared" si="98"/>
        <v>0</v>
      </c>
      <c r="K1269" s="155">
        <f t="shared" si="99"/>
        <v>0</v>
      </c>
      <c r="L1269" s="155">
        <f>IF(J1269=1,SUM($J$6:J1269),0)</f>
        <v>0</v>
      </c>
      <c r="M1269" s="155">
        <f>IF(K1269=1,SUM($K$6:K1269),0)</f>
        <v>0</v>
      </c>
      <c r="N1269" s="165">
        <f t="shared" si="100"/>
        <v>0</v>
      </c>
      <c r="O1269" s="155">
        <f t="shared" si="101"/>
        <v>0</v>
      </c>
      <c r="P1269" s="155">
        <f>IF(O1269=1,SUM($O$6:O1269),0)</f>
        <v>0</v>
      </c>
    </row>
    <row r="1270" spans="1:16" ht="15" customHeight="1">
      <c r="A1270" s="15"/>
      <c r="B1270" s="194">
        <v>28</v>
      </c>
      <c r="C1270" s="109" t="s">
        <v>399</v>
      </c>
      <c r="D1270" s="276" t="s">
        <v>47</v>
      </c>
      <c r="E1270" s="277" t="s">
        <v>297</v>
      </c>
      <c r="F1270" s="278">
        <v>313962</v>
      </c>
      <c r="G1270" s="278">
        <v>313962</v>
      </c>
      <c r="H1270" s="171"/>
      <c r="I1270" s="88">
        <f t="shared" si="102"/>
        <v>313962</v>
      </c>
      <c r="J1270" s="163">
        <f t="shared" si="98"/>
        <v>0</v>
      </c>
      <c r="K1270" s="155">
        <f t="shared" si="99"/>
        <v>0</v>
      </c>
      <c r="L1270" s="155">
        <f>IF(J1270=1,SUM($J$6:J1270),0)</f>
        <v>0</v>
      </c>
      <c r="M1270" s="155">
        <f>IF(K1270=1,SUM($K$6:K1270),0)</f>
        <v>0</v>
      </c>
      <c r="N1270" s="165">
        <f t="shared" si="100"/>
        <v>0</v>
      </c>
      <c r="O1270" s="155">
        <f t="shared" si="101"/>
        <v>0</v>
      </c>
      <c r="P1270" s="155">
        <f>IF(O1270=1,SUM($O$6:O1270),0)</f>
        <v>0</v>
      </c>
    </row>
    <row r="1271" spans="1:16" ht="15" customHeight="1">
      <c r="A1271" s="15"/>
      <c r="B1271" s="194">
        <v>29</v>
      </c>
      <c r="C1271" s="109" t="s">
        <v>400</v>
      </c>
      <c r="D1271" s="276" t="s">
        <v>47</v>
      </c>
      <c r="E1271" s="277" t="s">
        <v>297</v>
      </c>
      <c r="F1271" s="278">
        <v>313962</v>
      </c>
      <c r="G1271" s="278">
        <v>313962</v>
      </c>
      <c r="H1271" s="171"/>
      <c r="I1271" s="88">
        <f t="shared" si="102"/>
        <v>313962</v>
      </c>
      <c r="J1271" s="163">
        <f t="shared" si="98"/>
        <v>0</v>
      </c>
      <c r="K1271" s="155">
        <f t="shared" si="99"/>
        <v>0</v>
      </c>
      <c r="L1271" s="155">
        <f>IF(J1271=1,SUM($J$6:J1271),0)</f>
        <v>0</v>
      </c>
      <c r="M1271" s="155">
        <f>IF(K1271=1,SUM($K$6:K1271),0)</f>
        <v>0</v>
      </c>
      <c r="N1271" s="165">
        <f t="shared" si="100"/>
        <v>0</v>
      </c>
      <c r="O1271" s="155">
        <f t="shared" si="101"/>
        <v>0</v>
      </c>
      <c r="P1271" s="155">
        <f>IF(O1271=1,SUM($O$6:O1271),0)</f>
        <v>0</v>
      </c>
    </row>
    <row r="1272" spans="1:16" ht="15" customHeight="1">
      <c r="A1272" s="15"/>
      <c r="B1272" s="194">
        <v>30</v>
      </c>
      <c r="C1272" s="109" t="s">
        <v>401</v>
      </c>
      <c r="D1272" s="276" t="s">
        <v>47</v>
      </c>
      <c r="E1272" s="277" t="s">
        <v>297</v>
      </c>
      <c r="F1272" s="278">
        <v>245058.00000000003</v>
      </c>
      <c r="G1272" s="278">
        <v>245058.00000000003</v>
      </c>
      <c r="H1272" s="171"/>
      <c r="I1272" s="88">
        <f t="shared" si="102"/>
        <v>245058.00000000003</v>
      </c>
      <c r="J1272" s="163">
        <f t="shared" si="98"/>
        <v>0</v>
      </c>
      <c r="K1272" s="155">
        <f t="shared" si="99"/>
        <v>0</v>
      </c>
      <c r="L1272" s="155">
        <f>IF(J1272=1,SUM($J$6:J1272),0)</f>
        <v>0</v>
      </c>
      <c r="M1272" s="155">
        <f>IF(K1272=1,SUM($K$6:K1272),0)</f>
        <v>0</v>
      </c>
      <c r="N1272" s="165">
        <f t="shared" si="100"/>
        <v>0</v>
      </c>
      <c r="O1272" s="155">
        <f t="shared" si="101"/>
        <v>0</v>
      </c>
      <c r="P1272" s="155">
        <f>IF(O1272=1,SUM($O$6:O1272),0)</f>
        <v>0</v>
      </c>
    </row>
    <row r="1273" spans="1:16" ht="15" customHeight="1">
      <c r="A1273" s="15"/>
      <c r="B1273" s="194">
        <v>31</v>
      </c>
      <c r="C1273" s="109" t="s">
        <v>402</v>
      </c>
      <c r="D1273" s="276" t="s">
        <v>47</v>
      </c>
      <c r="E1273" s="277" t="s">
        <v>297</v>
      </c>
      <c r="F1273" s="278">
        <v>232122.00000000003</v>
      </c>
      <c r="G1273" s="278">
        <v>232122.00000000003</v>
      </c>
      <c r="H1273" s="171"/>
      <c r="I1273" s="88">
        <f t="shared" si="102"/>
        <v>232122.00000000003</v>
      </c>
      <c r="J1273" s="163">
        <f t="shared" si="98"/>
        <v>0</v>
      </c>
      <c r="K1273" s="155">
        <f t="shared" si="99"/>
        <v>0</v>
      </c>
      <c r="L1273" s="155">
        <f>IF(J1273=1,SUM($J$6:J1273),0)</f>
        <v>0</v>
      </c>
      <c r="M1273" s="155">
        <f>IF(K1273=1,SUM($K$6:K1273),0)</f>
        <v>0</v>
      </c>
      <c r="N1273" s="165">
        <f t="shared" si="100"/>
        <v>0</v>
      </c>
      <c r="O1273" s="155">
        <f t="shared" si="101"/>
        <v>0</v>
      </c>
      <c r="P1273" s="155">
        <f>IF(O1273=1,SUM($O$6:O1273),0)</f>
        <v>0</v>
      </c>
    </row>
    <row r="1274" spans="1:16" ht="15" customHeight="1">
      <c r="A1274" s="15"/>
      <c r="B1274" s="194">
        <v>32</v>
      </c>
      <c r="C1274" s="109" t="s">
        <v>403</v>
      </c>
      <c r="D1274" s="276" t="s">
        <v>47</v>
      </c>
      <c r="E1274" s="277" t="s">
        <v>297</v>
      </c>
      <c r="F1274" s="278">
        <v>198066</v>
      </c>
      <c r="G1274" s="278">
        <v>198066</v>
      </c>
      <c r="H1274" s="171"/>
      <c r="I1274" s="88">
        <f t="shared" si="102"/>
        <v>198066</v>
      </c>
      <c r="J1274" s="163">
        <f t="shared" si="98"/>
        <v>0</v>
      </c>
      <c r="K1274" s="155">
        <f t="shared" si="99"/>
        <v>0</v>
      </c>
      <c r="L1274" s="155">
        <f>IF(J1274=1,SUM($J$6:J1274),0)</f>
        <v>0</v>
      </c>
      <c r="M1274" s="155">
        <f>IF(K1274=1,SUM($K$6:K1274),0)</f>
        <v>0</v>
      </c>
      <c r="N1274" s="165">
        <f t="shared" si="100"/>
        <v>0</v>
      </c>
      <c r="O1274" s="155">
        <f t="shared" si="101"/>
        <v>0</v>
      </c>
      <c r="P1274" s="155">
        <f>IF(O1274=1,SUM($O$6:O1274),0)</f>
        <v>0</v>
      </c>
    </row>
    <row r="1275" spans="1:16" ht="15" customHeight="1">
      <c r="A1275" s="15"/>
      <c r="B1275" s="194">
        <v>33</v>
      </c>
      <c r="C1275" s="109" t="s">
        <v>404</v>
      </c>
      <c r="D1275" s="276" t="s">
        <v>47</v>
      </c>
      <c r="E1275" s="277" t="s">
        <v>297</v>
      </c>
      <c r="F1275" s="278">
        <v>191994</v>
      </c>
      <c r="G1275" s="278">
        <v>191994</v>
      </c>
      <c r="H1275" s="171"/>
      <c r="I1275" s="88">
        <f t="shared" si="102"/>
        <v>191994</v>
      </c>
      <c r="J1275" s="163">
        <f t="shared" si="98"/>
        <v>0</v>
      </c>
      <c r="K1275" s="155">
        <f t="shared" si="99"/>
        <v>0</v>
      </c>
      <c r="L1275" s="155">
        <f>IF(J1275=1,SUM($J$6:J1275),0)</f>
        <v>0</v>
      </c>
      <c r="M1275" s="155">
        <f>IF(K1275=1,SUM($K$6:K1275),0)</f>
        <v>0</v>
      </c>
      <c r="N1275" s="165">
        <f t="shared" si="100"/>
        <v>0</v>
      </c>
      <c r="O1275" s="155">
        <f t="shared" si="101"/>
        <v>0</v>
      </c>
      <c r="P1275" s="155">
        <f>IF(O1275=1,SUM($O$6:O1275),0)</f>
        <v>0</v>
      </c>
    </row>
    <row r="1276" spans="1:16" ht="15" customHeight="1">
      <c r="A1276" s="15"/>
      <c r="B1276" s="194">
        <v>34</v>
      </c>
      <c r="C1276" s="109" t="s">
        <v>405</v>
      </c>
      <c r="D1276" s="276" t="s">
        <v>47</v>
      </c>
      <c r="E1276" s="277" t="s">
        <v>297</v>
      </c>
      <c r="F1276" s="278">
        <v>191796</v>
      </c>
      <c r="G1276" s="278">
        <v>191796</v>
      </c>
      <c r="H1276" s="171"/>
      <c r="I1276" s="88">
        <f t="shared" si="102"/>
        <v>191796</v>
      </c>
      <c r="J1276" s="163">
        <f t="shared" si="98"/>
        <v>0</v>
      </c>
      <c r="K1276" s="155">
        <f t="shared" si="99"/>
        <v>0</v>
      </c>
      <c r="L1276" s="155">
        <f>IF(J1276=1,SUM($J$6:J1276),0)</f>
        <v>0</v>
      </c>
      <c r="M1276" s="155">
        <f>IF(K1276=1,SUM($K$6:K1276),0)</f>
        <v>0</v>
      </c>
      <c r="N1276" s="165">
        <f t="shared" si="100"/>
        <v>0</v>
      </c>
      <c r="O1276" s="155">
        <f t="shared" si="101"/>
        <v>0</v>
      </c>
      <c r="P1276" s="155">
        <f>IF(O1276=1,SUM($O$6:O1276),0)</f>
        <v>0</v>
      </c>
    </row>
    <row r="1277" spans="1:16" ht="15" customHeight="1">
      <c r="A1277" s="15"/>
      <c r="B1277" s="194">
        <v>35</v>
      </c>
      <c r="C1277" s="109" t="s">
        <v>406</v>
      </c>
      <c r="D1277" s="276" t="s">
        <v>47</v>
      </c>
      <c r="E1277" s="277" t="s">
        <v>297</v>
      </c>
      <c r="F1277" s="278">
        <v>163020</v>
      </c>
      <c r="G1277" s="278">
        <v>163020</v>
      </c>
      <c r="H1277" s="171"/>
      <c r="I1277" s="88">
        <f t="shared" si="102"/>
        <v>163020</v>
      </c>
      <c r="J1277" s="163">
        <f t="shared" si="98"/>
        <v>0</v>
      </c>
      <c r="K1277" s="155">
        <f t="shared" si="99"/>
        <v>0</v>
      </c>
      <c r="L1277" s="155">
        <f>IF(J1277=1,SUM($J$6:J1277),0)</f>
        <v>0</v>
      </c>
      <c r="M1277" s="155">
        <f>IF(K1277=1,SUM($K$6:K1277),0)</f>
        <v>0</v>
      </c>
      <c r="N1277" s="165">
        <f t="shared" si="100"/>
        <v>0</v>
      </c>
      <c r="O1277" s="155">
        <f t="shared" si="101"/>
        <v>0</v>
      </c>
      <c r="P1277" s="155">
        <f>IF(O1277=1,SUM($O$6:O1277),0)</f>
        <v>0</v>
      </c>
    </row>
    <row r="1278" spans="1:16" ht="15" customHeight="1">
      <c r="A1278" s="15"/>
      <c r="B1278" s="194">
        <v>36</v>
      </c>
      <c r="C1278" s="109" t="s">
        <v>407</v>
      </c>
      <c r="D1278" s="276" t="s">
        <v>47</v>
      </c>
      <c r="E1278" s="277" t="s">
        <v>297</v>
      </c>
      <c r="F1278" s="278">
        <v>182160</v>
      </c>
      <c r="G1278" s="278">
        <v>182160</v>
      </c>
      <c r="H1278" s="171"/>
      <c r="I1278" s="88">
        <f t="shared" si="102"/>
        <v>182160</v>
      </c>
      <c r="J1278" s="163">
        <f t="shared" si="98"/>
        <v>0</v>
      </c>
      <c r="K1278" s="155">
        <f t="shared" si="99"/>
        <v>0</v>
      </c>
      <c r="L1278" s="155">
        <f>IF(J1278=1,SUM($J$6:J1278),0)</f>
        <v>0</v>
      </c>
      <c r="M1278" s="155">
        <f>IF(K1278=1,SUM($K$6:K1278),0)</f>
        <v>0</v>
      </c>
      <c r="N1278" s="165">
        <f t="shared" si="100"/>
        <v>0</v>
      </c>
      <c r="O1278" s="155">
        <f t="shared" si="101"/>
        <v>0</v>
      </c>
      <c r="P1278" s="155">
        <f>IF(O1278=1,SUM($O$6:O1278),0)</f>
        <v>0</v>
      </c>
    </row>
    <row r="1279" spans="1:16" ht="15" customHeight="1">
      <c r="A1279" s="15"/>
      <c r="B1279" s="194">
        <v>37</v>
      </c>
      <c r="C1279" s="109" t="s">
        <v>408</v>
      </c>
      <c r="D1279" s="276" t="s">
        <v>47</v>
      </c>
      <c r="E1279" s="277" t="s">
        <v>297</v>
      </c>
      <c r="F1279" s="278">
        <v>176946</v>
      </c>
      <c r="G1279" s="278">
        <v>176946</v>
      </c>
      <c r="H1279" s="171"/>
      <c r="I1279" s="88">
        <f>IF($I$5=$G$4,G1279,(IF($I$5=$F$4,F1279,0)))</f>
        <v>176946</v>
      </c>
      <c r="J1279" s="163">
        <f t="shared" si="98"/>
        <v>0</v>
      </c>
      <c r="K1279" s="155">
        <f t="shared" si="99"/>
        <v>0</v>
      </c>
      <c r="L1279" s="155">
        <f>IF(J1279=1,SUM($J$6:J1279),0)</f>
        <v>0</v>
      </c>
      <c r="M1279" s="155">
        <f>IF(K1279=1,SUM($K$6:K1279),0)</f>
        <v>0</v>
      </c>
      <c r="N1279" s="165">
        <f t="shared" si="100"/>
        <v>0</v>
      </c>
      <c r="O1279" s="155">
        <f t="shared" si="101"/>
        <v>0</v>
      </c>
      <c r="P1279" s="155">
        <f>IF(O1279=1,SUM($O$6:O1279),0)</f>
        <v>0</v>
      </c>
    </row>
    <row r="1280" spans="1:16" ht="15" customHeight="1">
      <c r="A1280" s="15"/>
      <c r="B1280" s="194">
        <v>38</v>
      </c>
      <c r="C1280" s="109" t="s">
        <v>409</v>
      </c>
      <c r="D1280" s="276" t="s">
        <v>47</v>
      </c>
      <c r="E1280" s="277" t="s">
        <v>297</v>
      </c>
      <c r="F1280" s="278">
        <v>146784</v>
      </c>
      <c r="G1280" s="278">
        <v>146784</v>
      </c>
      <c r="H1280" s="171"/>
      <c r="I1280" s="88">
        <f t="shared" si="102"/>
        <v>146784</v>
      </c>
      <c r="J1280" s="163">
        <f t="shared" si="98"/>
        <v>0</v>
      </c>
      <c r="K1280" s="155">
        <f t="shared" si="99"/>
        <v>0</v>
      </c>
      <c r="L1280" s="155">
        <f>IF(J1280=1,SUM($J$6:J1280),0)</f>
        <v>0</v>
      </c>
      <c r="M1280" s="155">
        <f>IF(K1280=1,SUM($K$6:K1280),0)</f>
        <v>0</v>
      </c>
      <c r="N1280" s="165">
        <f t="shared" si="100"/>
        <v>0</v>
      </c>
      <c r="O1280" s="155">
        <f t="shared" si="101"/>
        <v>0</v>
      </c>
      <c r="P1280" s="155">
        <f>IF(O1280=1,SUM($O$6:O1280),0)</f>
        <v>0</v>
      </c>
    </row>
    <row r="1281" spans="1:16" ht="15" customHeight="1">
      <c r="A1281" s="15"/>
      <c r="B1281" s="194">
        <v>39</v>
      </c>
      <c r="C1281" s="109" t="s">
        <v>410</v>
      </c>
      <c r="D1281" s="276" t="s">
        <v>47</v>
      </c>
      <c r="E1281" s="277" t="s">
        <v>297</v>
      </c>
      <c r="F1281" s="278">
        <v>146784</v>
      </c>
      <c r="G1281" s="278">
        <v>146784</v>
      </c>
      <c r="H1281" s="171"/>
      <c r="I1281" s="88">
        <f t="shared" si="102"/>
        <v>146784</v>
      </c>
      <c r="J1281" s="163">
        <f t="shared" si="98"/>
        <v>0</v>
      </c>
      <c r="K1281" s="155">
        <f t="shared" si="99"/>
        <v>0</v>
      </c>
      <c r="L1281" s="155">
        <f>IF(J1281=1,SUM($J$6:J1281),0)</f>
        <v>0</v>
      </c>
      <c r="M1281" s="155">
        <f>IF(K1281=1,SUM($K$6:K1281),0)</f>
        <v>0</v>
      </c>
      <c r="N1281" s="165">
        <f t="shared" si="100"/>
        <v>0</v>
      </c>
      <c r="O1281" s="155">
        <f t="shared" si="101"/>
        <v>0</v>
      </c>
      <c r="P1281" s="155">
        <f>IF(O1281=1,SUM($O$6:O1281),0)</f>
        <v>0</v>
      </c>
    </row>
    <row r="1282" spans="1:16" ht="15" customHeight="1">
      <c r="A1282" s="15"/>
      <c r="B1282" s="194">
        <v>40</v>
      </c>
      <c r="C1282" s="109" t="s">
        <v>411</v>
      </c>
      <c r="D1282" s="276" t="s">
        <v>47</v>
      </c>
      <c r="E1282" s="277" t="s">
        <v>297</v>
      </c>
      <c r="F1282" s="278">
        <v>130218.00000000001</v>
      </c>
      <c r="G1282" s="278">
        <v>130218.00000000001</v>
      </c>
      <c r="H1282" s="171"/>
      <c r="I1282" s="88">
        <f t="shared" si="102"/>
        <v>130218.00000000001</v>
      </c>
      <c r="J1282" s="163">
        <f t="shared" si="98"/>
        <v>0</v>
      </c>
      <c r="K1282" s="155">
        <f t="shared" si="99"/>
        <v>0</v>
      </c>
      <c r="L1282" s="155">
        <f>IF(J1282=1,SUM($J$6:J1282),0)</f>
        <v>0</v>
      </c>
      <c r="M1282" s="155">
        <f>IF(K1282=1,SUM($K$6:K1282),0)</f>
        <v>0</v>
      </c>
      <c r="N1282" s="165">
        <f t="shared" si="100"/>
        <v>0</v>
      </c>
      <c r="O1282" s="155">
        <f t="shared" si="101"/>
        <v>0</v>
      </c>
      <c r="P1282" s="155">
        <f>IF(O1282=1,SUM($O$6:O1282),0)</f>
        <v>0</v>
      </c>
    </row>
    <row r="1283" spans="1:16" ht="15" customHeight="1">
      <c r="A1283" s="15"/>
      <c r="B1283" s="194">
        <v>41</v>
      </c>
      <c r="C1283" s="109" t="s">
        <v>412</v>
      </c>
      <c r="D1283" s="276" t="s">
        <v>47</v>
      </c>
      <c r="E1283" s="277" t="s">
        <v>297</v>
      </c>
      <c r="F1283" s="278">
        <v>98472</v>
      </c>
      <c r="G1283" s="278">
        <v>98472</v>
      </c>
      <c r="H1283" s="171"/>
      <c r="I1283" s="88">
        <f t="shared" si="102"/>
        <v>98472</v>
      </c>
      <c r="J1283" s="163">
        <f t="shared" si="98"/>
        <v>0</v>
      </c>
      <c r="K1283" s="155">
        <f t="shared" si="99"/>
        <v>0</v>
      </c>
      <c r="L1283" s="155">
        <f>IF(J1283=1,SUM($J$6:J1283),0)</f>
        <v>0</v>
      </c>
      <c r="M1283" s="155">
        <f>IF(K1283=1,SUM($K$6:K1283),0)</f>
        <v>0</v>
      </c>
      <c r="N1283" s="165">
        <f t="shared" si="100"/>
        <v>0</v>
      </c>
      <c r="O1283" s="155">
        <f t="shared" si="101"/>
        <v>0</v>
      </c>
      <c r="P1283" s="155">
        <f>IF(O1283=1,SUM($O$6:O1283),0)</f>
        <v>0</v>
      </c>
    </row>
    <row r="1284" spans="1:16" ht="15" customHeight="1">
      <c r="A1284" s="15"/>
      <c r="B1284" s="194">
        <v>42</v>
      </c>
      <c r="C1284" s="109" t="s">
        <v>413</v>
      </c>
      <c r="D1284" s="276" t="s">
        <v>47</v>
      </c>
      <c r="E1284" s="277" t="s">
        <v>297</v>
      </c>
      <c r="F1284" s="278">
        <v>257532.00000000003</v>
      </c>
      <c r="G1284" s="278">
        <v>257532.00000000003</v>
      </c>
      <c r="H1284" s="171"/>
      <c r="I1284" s="88">
        <f t="shared" si="102"/>
        <v>257532.00000000003</v>
      </c>
      <c r="J1284" s="163">
        <f t="shared" si="98"/>
        <v>0</v>
      </c>
      <c r="K1284" s="155">
        <f t="shared" si="99"/>
        <v>0</v>
      </c>
      <c r="L1284" s="155">
        <f>IF(J1284=1,SUM($J$6:J1284),0)</f>
        <v>0</v>
      </c>
      <c r="M1284" s="155">
        <f>IF(K1284=1,SUM($K$6:K1284),0)</f>
        <v>0</v>
      </c>
      <c r="N1284" s="165">
        <f t="shared" si="100"/>
        <v>0</v>
      </c>
      <c r="O1284" s="155">
        <f t="shared" si="101"/>
        <v>0</v>
      </c>
      <c r="P1284" s="155">
        <f>IF(O1284=1,SUM($O$6:O1284),0)</f>
        <v>0</v>
      </c>
    </row>
    <row r="1285" spans="1:16" ht="15" customHeight="1">
      <c r="A1285" s="15"/>
      <c r="B1285" s="194">
        <v>43</v>
      </c>
      <c r="C1285" s="109" t="s">
        <v>415</v>
      </c>
      <c r="D1285" s="276" t="s">
        <v>47</v>
      </c>
      <c r="E1285" s="277" t="s">
        <v>297</v>
      </c>
      <c r="F1285" s="278">
        <v>203016</v>
      </c>
      <c r="G1285" s="278">
        <v>203016</v>
      </c>
      <c r="H1285" s="171"/>
      <c r="I1285" s="88">
        <f t="shared" si="102"/>
        <v>203016</v>
      </c>
      <c r="J1285" s="163">
        <f t="shared" si="98"/>
        <v>0</v>
      </c>
      <c r="K1285" s="155">
        <f t="shared" si="99"/>
        <v>0</v>
      </c>
      <c r="L1285" s="155">
        <f>IF(J1285=1,SUM($J$6:J1285),0)</f>
        <v>0</v>
      </c>
      <c r="M1285" s="155">
        <f>IF(K1285=1,SUM($K$6:K1285),0)</f>
        <v>0</v>
      </c>
      <c r="N1285" s="165">
        <f t="shared" si="100"/>
        <v>0</v>
      </c>
      <c r="O1285" s="155">
        <f t="shared" si="101"/>
        <v>0</v>
      </c>
      <c r="P1285" s="155">
        <f>IF(O1285=1,SUM($O$6:O1285),0)</f>
        <v>0</v>
      </c>
    </row>
    <row r="1286" spans="1:16" ht="15" customHeight="1">
      <c r="A1286" s="15"/>
      <c r="B1286" s="194">
        <v>44</v>
      </c>
      <c r="C1286" s="109" t="s">
        <v>417</v>
      </c>
      <c r="D1286" s="276" t="s">
        <v>47</v>
      </c>
      <c r="E1286" s="277" t="s">
        <v>297</v>
      </c>
      <c r="F1286" s="278">
        <v>172656</v>
      </c>
      <c r="G1286" s="278">
        <v>172656</v>
      </c>
      <c r="H1286" s="171"/>
      <c r="I1286" s="88">
        <f t="shared" si="102"/>
        <v>172656</v>
      </c>
      <c r="J1286" s="163">
        <f t="shared" si="98"/>
        <v>0</v>
      </c>
      <c r="K1286" s="155">
        <f t="shared" si="99"/>
        <v>0</v>
      </c>
      <c r="L1286" s="155">
        <f>IF(J1286=1,SUM($J$6:J1286),0)</f>
        <v>0</v>
      </c>
      <c r="M1286" s="155">
        <f>IF(K1286=1,SUM($K$6:K1286),0)</f>
        <v>0</v>
      </c>
      <c r="N1286" s="165">
        <f t="shared" si="100"/>
        <v>0</v>
      </c>
      <c r="O1286" s="155">
        <f t="shared" si="101"/>
        <v>0</v>
      </c>
      <c r="P1286" s="155">
        <f>IF(O1286=1,SUM($O$6:O1286),0)</f>
        <v>0</v>
      </c>
    </row>
    <row r="1287" spans="1:16" ht="15" customHeight="1">
      <c r="A1287" s="15"/>
      <c r="B1287" s="194">
        <v>45</v>
      </c>
      <c r="C1287" s="109" t="s">
        <v>419</v>
      </c>
      <c r="D1287" s="276" t="s">
        <v>47</v>
      </c>
      <c r="E1287" s="277" t="s">
        <v>297</v>
      </c>
      <c r="F1287" s="278">
        <v>131142</v>
      </c>
      <c r="G1287" s="278">
        <v>131142</v>
      </c>
      <c r="H1287" s="171"/>
      <c r="I1287" s="88">
        <f t="shared" si="102"/>
        <v>131142</v>
      </c>
      <c r="J1287" s="163">
        <f t="shared" si="98"/>
        <v>0</v>
      </c>
      <c r="K1287" s="155">
        <f t="shared" si="99"/>
        <v>0</v>
      </c>
      <c r="L1287" s="155">
        <f>IF(J1287=1,SUM($J$6:J1287),0)</f>
        <v>0</v>
      </c>
      <c r="M1287" s="155">
        <f>IF(K1287=1,SUM($K$6:K1287),0)</f>
        <v>0</v>
      </c>
      <c r="N1287" s="165">
        <f t="shared" si="100"/>
        <v>0</v>
      </c>
      <c r="O1287" s="155">
        <f t="shared" si="101"/>
        <v>0</v>
      </c>
      <c r="P1287" s="155">
        <f>IF(O1287=1,SUM($O$6:O1287),0)</f>
        <v>0</v>
      </c>
    </row>
    <row r="1288" spans="1:16" ht="15" customHeight="1">
      <c r="A1288" s="15"/>
      <c r="B1288" s="194">
        <v>46</v>
      </c>
      <c r="C1288" s="109" t="s">
        <v>414</v>
      </c>
      <c r="D1288" s="276" t="s">
        <v>47</v>
      </c>
      <c r="E1288" s="277" t="s">
        <v>297</v>
      </c>
      <c r="F1288" s="278">
        <v>179916</v>
      </c>
      <c r="G1288" s="278">
        <v>179916</v>
      </c>
      <c r="H1288" s="171"/>
      <c r="I1288" s="88">
        <f t="shared" si="102"/>
        <v>179916</v>
      </c>
      <c r="J1288" s="163">
        <f t="shared" si="98"/>
        <v>0</v>
      </c>
      <c r="K1288" s="155">
        <f t="shared" si="99"/>
        <v>0</v>
      </c>
      <c r="L1288" s="155">
        <f>IF(J1288=1,SUM($J$6:J1288),0)</f>
        <v>0</v>
      </c>
      <c r="M1288" s="155">
        <f>IF(K1288=1,SUM($K$6:K1288),0)</f>
        <v>0</v>
      </c>
      <c r="N1288" s="165">
        <f t="shared" si="100"/>
        <v>0</v>
      </c>
      <c r="O1288" s="155">
        <f t="shared" si="101"/>
        <v>0</v>
      </c>
      <c r="P1288" s="155">
        <f>IF(O1288=1,SUM($O$6:O1288),0)</f>
        <v>0</v>
      </c>
    </row>
    <row r="1289" spans="1:16" ht="15" customHeight="1">
      <c r="A1289" s="15"/>
      <c r="B1289" s="194">
        <v>47</v>
      </c>
      <c r="C1289" s="109" t="s">
        <v>416</v>
      </c>
      <c r="D1289" s="276" t="s">
        <v>47</v>
      </c>
      <c r="E1289" s="277" t="s">
        <v>297</v>
      </c>
      <c r="F1289" s="278">
        <v>160644</v>
      </c>
      <c r="G1289" s="278">
        <v>160644</v>
      </c>
      <c r="H1289" s="171"/>
      <c r="I1289" s="88">
        <f t="shared" si="102"/>
        <v>160644</v>
      </c>
      <c r="J1289" s="163">
        <f t="shared" ref="J1289:J1352" si="103">IF(D1289="MDU-KD",1,0)</f>
        <v>0</v>
      </c>
      <c r="K1289" s="155">
        <f t="shared" ref="K1289:K1352" si="104">IF(D1289="HDW",1,0)</f>
        <v>0</v>
      </c>
      <c r="L1289" s="155">
        <f>IF(J1289=1,SUM($J$6:J1289),0)</f>
        <v>0</v>
      </c>
      <c r="M1289" s="155">
        <f>IF(K1289=1,SUM($K$6:K1289),0)</f>
        <v>0</v>
      </c>
      <c r="N1289" s="165">
        <f t="shared" ref="N1289:N1352" si="105">IF(L1289=0,M1289,L1289)</f>
        <v>0</v>
      </c>
      <c r="O1289" s="155">
        <f t="shared" ref="O1289:O1352" si="106">IF(E1289=0,0,IF(LEFT(C1289,11)="Tiang Beton",1,0))</f>
        <v>0</v>
      </c>
      <c r="P1289" s="155">
        <f>IF(O1289=1,SUM($O$6:O1289),0)</f>
        <v>0</v>
      </c>
    </row>
    <row r="1290" spans="1:16" ht="15" customHeight="1">
      <c r="A1290" s="15"/>
      <c r="B1290" s="194">
        <v>48</v>
      </c>
      <c r="C1290" s="109" t="s">
        <v>418</v>
      </c>
      <c r="D1290" s="276" t="s">
        <v>47</v>
      </c>
      <c r="E1290" s="277" t="s">
        <v>297</v>
      </c>
      <c r="F1290" s="278">
        <v>118338.00000000001</v>
      </c>
      <c r="G1290" s="278">
        <v>118338.00000000001</v>
      </c>
      <c r="H1290" s="171"/>
      <c r="I1290" s="88">
        <f t="shared" si="102"/>
        <v>118338.00000000001</v>
      </c>
      <c r="J1290" s="163">
        <f t="shared" si="103"/>
        <v>0</v>
      </c>
      <c r="K1290" s="155">
        <f t="shared" si="104"/>
        <v>0</v>
      </c>
      <c r="L1290" s="155">
        <f>IF(J1290=1,SUM($J$6:J1290),0)</f>
        <v>0</v>
      </c>
      <c r="M1290" s="155">
        <f>IF(K1290=1,SUM($K$6:K1290),0)</f>
        <v>0</v>
      </c>
      <c r="N1290" s="165">
        <f t="shared" si="105"/>
        <v>0</v>
      </c>
      <c r="O1290" s="155">
        <f t="shared" si="106"/>
        <v>0</v>
      </c>
      <c r="P1290" s="155">
        <f>IF(O1290=1,SUM($O$6:O1290),0)</f>
        <v>0</v>
      </c>
    </row>
    <row r="1291" spans="1:16" ht="15" customHeight="1">
      <c r="A1291" s="15"/>
      <c r="B1291" s="194">
        <v>49</v>
      </c>
      <c r="C1291" s="109" t="s">
        <v>420</v>
      </c>
      <c r="D1291" s="276" t="s">
        <v>47</v>
      </c>
      <c r="E1291" s="277" t="s">
        <v>297</v>
      </c>
      <c r="F1291" s="278">
        <v>100254</v>
      </c>
      <c r="G1291" s="278">
        <v>100254</v>
      </c>
      <c r="H1291" s="171"/>
      <c r="I1291" s="88">
        <f t="shared" si="102"/>
        <v>100254</v>
      </c>
      <c r="J1291" s="163">
        <f t="shared" si="103"/>
        <v>0</v>
      </c>
      <c r="K1291" s="155">
        <f t="shared" si="104"/>
        <v>0</v>
      </c>
      <c r="L1291" s="155">
        <f>IF(J1291=1,SUM($J$6:J1291),0)</f>
        <v>0</v>
      </c>
      <c r="M1291" s="155">
        <f>IF(K1291=1,SUM($K$6:K1291),0)</f>
        <v>0</v>
      </c>
      <c r="N1291" s="165">
        <f t="shared" si="105"/>
        <v>0</v>
      </c>
      <c r="O1291" s="155">
        <f t="shared" si="106"/>
        <v>0</v>
      </c>
      <c r="P1291" s="155">
        <f>IF(O1291=1,SUM($O$6:O1291),0)</f>
        <v>0</v>
      </c>
    </row>
    <row r="1292" spans="1:16" ht="15" customHeight="1">
      <c r="A1292" s="15"/>
      <c r="B1292" s="194">
        <v>50</v>
      </c>
      <c r="C1292" s="109" t="s">
        <v>956</v>
      </c>
      <c r="D1292" s="276" t="s">
        <v>47</v>
      </c>
      <c r="E1292" s="277" t="s">
        <v>297</v>
      </c>
      <c r="F1292" s="278">
        <v>90080.172455205786</v>
      </c>
      <c r="G1292" s="278">
        <v>90080.172455205786</v>
      </c>
      <c r="H1292" s="171"/>
      <c r="I1292" s="88">
        <f t="shared" si="102"/>
        <v>90080.172455205786</v>
      </c>
      <c r="J1292" s="163">
        <f t="shared" si="103"/>
        <v>0</v>
      </c>
      <c r="K1292" s="155">
        <f t="shared" si="104"/>
        <v>0</v>
      </c>
      <c r="L1292" s="155">
        <f>IF(J1292=1,SUM($J$6:J1292),0)</f>
        <v>0</v>
      </c>
      <c r="M1292" s="155">
        <f>IF(K1292=1,SUM($K$6:K1292),0)</f>
        <v>0</v>
      </c>
      <c r="N1292" s="165">
        <f t="shared" si="105"/>
        <v>0</v>
      </c>
      <c r="O1292" s="155">
        <f t="shared" si="106"/>
        <v>0</v>
      </c>
      <c r="P1292" s="155">
        <f>IF(O1292=1,SUM($O$6:O1292),0)</f>
        <v>0</v>
      </c>
    </row>
    <row r="1293" spans="1:16" ht="15" customHeight="1">
      <c r="A1293" s="15"/>
      <c r="B1293" s="194">
        <v>51</v>
      </c>
      <c r="C1293" s="109" t="s">
        <v>957</v>
      </c>
      <c r="D1293" s="276" t="s">
        <v>47</v>
      </c>
      <c r="E1293" s="277" t="s">
        <v>297</v>
      </c>
      <c r="F1293" s="278">
        <v>82817.569758203899</v>
      </c>
      <c r="G1293" s="278">
        <v>82817.569758203899</v>
      </c>
      <c r="H1293" s="171"/>
      <c r="I1293" s="88">
        <f t="shared" si="102"/>
        <v>82817.569758203899</v>
      </c>
      <c r="J1293" s="163">
        <f t="shared" si="103"/>
        <v>0</v>
      </c>
      <c r="K1293" s="155">
        <f t="shared" si="104"/>
        <v>0</v>
      </c>
      <c r="L1293" s="155">
        <f>IF(J1293=1,SUM($J$6:J1293),0)</f>
        <v>0</v>
      </c>
      <c r="M1293" s="155">
        <f>IF(K1293=1,SUM($K$6:K1293),0)</f>
        <v>0</v>
      </c>
      <c r="N1293" s="165">
        <f t="shared" si="105"/>
        <v>0</v>
      </c>
      <c r="O1293" s="155">
        <f t="shared" si="106"/>
        <v>0</v>
      </c>
      <c r="P1293" s="155">
        <f>IF(O1293=1,SUM($O$6:O1293),0)</f>
        <v>0</v>
      </c>
    </row>
    <row r="1294" spans="1:16" ht="15" customHeight="1">
      <c r="A1294" s="15"/>
      <c r="B1294" s="194">
        <v>52</v>
      </c>
      <c r="C1294" s="109" t="s">
        <v>958</v>
      </c>
      <c r="D1294" s="276" t="s">
        <v>47</v>
      </c>
      <c r="E1294" s="277" t="s">
        <v>297</v>
      </c>
      <c r="F1294" s="278">
        <v>76032</v>
      </c>
      <c r="G1294" s="278">
        <v>76032</v>
      </c>
      <c r="H1294" s="171"/>
      <c r="I1294" s="88">
        <f t="shared" si="102"/>
        <v>76032</v>
      </c>
      <c r="J1294" s="163">
        <f t="shared" si="103"/>
        <v>0</v>
      </c>
      <c r="K1294" s="155">
        <f t="shared" si="104"/>
        <v>0</v>
      </c>
      <c r="L1294" s="155">
        <f>IF(J1294=1,SUM($J$6:J1294),0)</f>
        <v>0</v>
      </c>
      <c r="M1294" s="155">
        <f>IF(K1294=1,SUM($K$6:K1294),0)</f>
        <v>0</v>
      </c>
      <c r="N1294" s="165">
        <f t="shared" si="105"/>
        <v>0</v>
      </c>
      <c r="O1294" s="155">
        <f t="shared" si="106"/>
        <v>0</v>
      </c>
      <c r="P1294" s="155">
        <f>IF(O1294=1,SUM($O$6:O1294),0)</f>
        <v>0</v>
      </c>
    </row>
    <row r="1295" spans="1:16" ht="15" customHeight="1">
      <c r="A1295" s="15"/>
      <c r="B1295" s="194">
        <v>53</v>
      </c>
      <c r="C1295" s="109" t="s">
        <v>959</v>
      </c>
      <c r="D1295" s="276" t="s">
        <v>47</v>
      </c>
      <c r="E1295" s="277" t="s">
        <v>297</v>
      </c>
      <c r="F1295" s="278">
        <v>75900</v>
      </c>
      <c r="G1295" s="278">
        <v>75900</v>
      </c>
      <c r="H1295" s="171"/>
      <c r="I1295" s="88">
        <f t="shared" si="102"/>
        <v>75900</v>
      </c>
      <c r="J1295" s="163">
        <f t="shared" si="103"/>
        <v>0</v>
      </c>
      <c r="K1295" s="155">
        <f t="shared" si="104"/>
        <v>0</v>
      </c>
      <c r="L1295" s="155">
        <f>IF(J1295=1,SUM($J$6:J1295),0)</f>
        <v>0</v>
      </c>
      <c r="M1295" s="155">
        <f>IF(K1295=1,SUM($K$6:K1295),0)</f>
        <v>0</v>
      </c>
      <c r="N1295" s="165">
        <f t="shared" si="105"/>
        <v>0</v>
      </c>
      <c r="O1295" s="155">
        <f t="shared" si="106"/>
        <v>0</v>
      </c>
      <c r="P1295" s="155">
        <f>IF(O1295=1,SUM($O$6:O1295),0)</f>
        <v>0</v>
      </c>
    </row>
    <row r="1296" spans="1:16" ht="15" customHeight="1">
      <c r="A1296" s="15"/>
      <c r="B1296" s="194">
        <v>54</v>
      </c>
      <c r="C1296" s="109" t="s">
        <v>960</v>
      </c>
      <c r="D1296" s="276" t="s">
        <v>47</v>
      </c>
      <c r="E1296" s="277" t="s">
        <v>297</v>
      </c>
      <c r="F1296" s="278">
        <v>67188</v>
      </c>
      <c r="G1296" s="278">
        <v>67188</v>
      </c>
      <c r="H1296" s="171"/>
      <c r="I1296" s="88">
        <f t="shared" si="102"/>
        <v>67188</v>
      </c>
      <c r="J1296" s="163">
        <f t="shared" si="103"/>
        <v>0</v>
      </c>
      <c r="K1296" s="155">
        <f t="shared" si="104"/>
        <v>0</v>
      </c>
      <c r="L1296" s="155">
        <f>IF(J1296=1,SUM($J$6:J1296),0)</f>
        <v>0</v>
      </c>
      <c r="M1296" s="155">
        <f>IF(K1296=1,SUM($K$6:K1296),0)</f>
        <v>0</v>
      </c>
      <c r="N1296" s="165">
        <f t="shared" si="105"/>
        <v>0</v>
      </c>
      <c r="O1296" s="155">
        <f t="shared" si="106"/>
        <v>0</v>
      </c>
      <c r="P1296" s="155">
        <f>IF(O1296=1,SUM($O$6:O1296),0)</f>
        <v>0</v>
      </c>
    </row>
    <row r="1297" spans="1:16" ht="15" customHeight="1">
      <c r="A1297" s="15"/>
      <c r="B1297" s="194">
        <v>55</v>
      </c>
      <c r="C1297" s="109" t="s">
        <v>1126</v>
      </c>
      <c r="D1297" s="276" t="s">
        <v>47</v>
      </c>
      <c r="E1297" s="277" t="s">
        <v>297</v>
      </c>
      <c r="F1297" s="278">
        <v>397284.97886456642</v>
      </c>
      <c r="G1297" s="278">
        <v>397284.97886456642</v>
      </c>
      <c r="H1297" s="171"/>
      <c r="I1297" s="88">
        <f t="shared" si="102"/>
        <v>397284.97886456642</v>
      </c>
      <c r="J1297" s="163">
        <f t="shared" si="103"/>
        <v>0</v>
      </c>
      <c r="K1297" s="155">
        <f t="shared" si="104"/>
        <v>0</v>
      </c>
      <c r="L1297" s="155">
        <f>IF(J1297=1,SUM($J$6:J1297),0)</f>
        <v>0</v>
      </c>
      <c r="M1297" s="155">
        <f>IF(K1297=1,SUM($K$6:K1297),0)</f>
        <v>0</v>
      </c>
      <c r="N1297" s="165">
        <f t="shared" si="105"/>
        <v>0</v>
      </c>
      <c r="O1297" s="155">
        <f t="shared" si="106"/>
        <v>0</v>
      </c>
      <c r="P1297" s="155">
        <f>IF(O1297=1,SUM($O$6:O1297),0)</f>
        <v>0</v>
      </c>
    </row>
    <row r="1298" spans="1:16" ht="15" customHeight="1">
      <c r="A1298" s="15"/>
      <c r="B1298" s="194"/>
      <c r="C1298" s="109"/>
      <c r="D1298" s="276" t="s">
        <v>48</v>
      </c>
      <c r="E1298" s="277"/>
      <c r="F1298" s="278">
        <v>0</v>
      </c>
      <c r="G1298" s="278">
        <v>0</v>
      </c>
      <c r="H1298" s="171"/>
      <c r="I1298" s="88">
        <f t="shared" si="102"/>
        <v>0</v>
      </c>
      <c r="J1298" s="163">
        <f t="shared" si="103"/>
        <v>0</v>
      </c>
      <c r="K1298" s="155">
        <f t="shared" si="104"/>
        <v>0</v>
      </c>
      <c r="L1298" s="155">
        <f>IF(J1298=1,SUM($J$6:J1298),0)</f>
        <v>0</v>
      </c>
      <c r="M1298" s="155">
        <f>IF(K1298=1,SUM($K$6:K1298),0)</f>
        <v>0</v>
      </c>
      <c r="N1298" s="165">
        <f t="shared" si="105"/>
        <v>0</v>
      </c>
      <c r="O1298" s="155">
        <f t="shared" si="106"/>
        <v>0</v>
      </c>
      <c r="P1298" s="155">
        <f>IF(O1298=1,SUM($O$6:O1298),0)</f>
        <v>0</v>
      </c>
    </row>
    <row r="1299" spans="1:16" ht="15" customHeight="1">
      <c r="A1299" s="15"/>
      <c r="B1299" s="194" t="s">
        <v>1031</v>
      </c>
      <c r="C1299" s="109" t="s">
        <v>779</v>
      </c>
      <c r="D1299" s="276" t="s">
        <v>48</v>
      </c>
      <c r="E1299" s="277"/>
      <c r="F1299" s="278">
        <v>0</v>
      </c>
      <c r="G1299" s="278">
        <v>0</v>
      </c>
      <c r="H1299" s="171"/>
      <c r="I1299" s="88">
        <f t="shared" si="102"/>
        <v>0</v>
      </c>
      <c r="J1299" s="163">
        <f t="shared" si="103"/>
        <v>0</v>
      </c>
      <c r="K1299" s="155">
        <f t="shared" si="104"/>
        <v>0</v>
      </c>
      <c r="L1299" s="155">
        <f>IF(J1299=1,SUM($J$6:J1299),0)</f>
        <v>0</v>
      </c>
      <c r="M1299" s="155">
        <f>IF(K1299=1,SUM($K$6:K1299),0)</f>
        <v>0</v>
      </c>
      <c r="N1299" s="165">
        <f t="shared" si="105"/>
        <v>0</v>
      </c>
      <c r="O1299" s="155">
        <f t="shared" si="106"/>
        <v>0</v>
      </c>
      <c r="P1299" s="155">
        <f>IF(O1299=1,SUM($O$6:O1299),0)</f>
        <v>0</v>
      </c>
    </row>
    <row r="1300" spans="1:16" ht="15" customHeight="1">
      <c r="A1300" s="15"/>
      <c r="B1300" s="194">
        <v>1</v>
      </c>
      <c r="C1300" s="109" t="s">
        <v>421</v>
      </c>
      <c r="D1300" s="276" t="s">
        <v>47</v>
      </c>
      <c r="E1300" s="277" t="s">
        <v>297</v>
      </c>
      <c r="F1300" s="278">
        <v>171300</v>
      </c>
      <c r="G1300" s="278">
        <v>171300</v>
      </c>
      <c r="H1300" s="171"/>
      <c r="I1300" s="88">
        <f t="shared" si="102"/>
        <v>171300</v>
      </c>
      <c r="J1300" s="163">
        <f t="shared" si="103"/>
        <v>0</v>
      </c>
      <c r="K1300" s="155">
        <f t="shared" si="104"/>
        <v>0</v>
      </c>
      <c r="L1300" s="155">
        <f>IF(J1300=1,SUM($J$6:J1300),0)</f>
        <v>0</v>
      </c>
      <c r="M1300" s="155">
        <f>IF(K1300=1,SUM($K$6:K1300),0)</f>
        <v>0</v>
      </c>
      <c r="N1300" s="165">
        <f t="shared" si="105"/>
        <v>0</v>
      </c>
      <c r="O1300" s="155">
        <f t="shared" si="106"/>
        <v>0</v>
      </c>
      <c r="P1300" s="155">
        <f>IF(O1300=1,SUM($O$6:O1300),0)</f>
        <v>0</v>
      </c>
    </row>
    <row r="1301" spans="1:16" ht="15" customHeight="1">
      <c r="A1301" s="15"/>
      <c r="B1301" s="194">
        <v>2</v>
      </c>
      <c r="C1301" s="109" t="s">
        <v>422</v>
      </c>
      <c r="D1301" s="276" t="s">
        <v>47</v>
      </c>
      <c r="E1301" s="277" t="s">
        <v>297</v>
      </c>
      <c r="F1301" s="278">
        <v>144000</v>
      </c>
      <c r="G1301" s="278">
        <v>144000</v>
      </c>
      <c r="H1301" s="171"/>
      <c r="I1301" s="88">
        <f t="shared" si="102"/>
        <v>144000</v>
      </c>
      <c r="J1301" s="163">
        <f t="shared" si="103"/>
        <v>0</v>
      </c>
      <c r="K1301" s="155">
        <f t="shared" si="104"/>
        <v>0</v>
      </c>
      <c r="L1301" s="155">
        <f>IF(J1301=1,SUM($J$6:J1301),0)</f>
        <v>0</v>
      </c>
      <c r="M1301" s="155">
        <f>IF(K1301=1,SUM($K$6:K1301),0)</f>
        <v>0</v>
      </c>
      <c r="N1301" s="165">
        <f t="shared" si="105"/>
        <v>0</v>
      </c>
      <c r="O1301" s="155">
        <f t="shared" si="106"/>
        <v>0</v>
      </c>
      <c r="P1301" s="155">
        <f>IF(O1301=1,SUM($O$6:O1301),0)</f>
        <v>0</v>
      </c>
    </row>
    <row r="1302" spans="1:16" ht="15" customHeight="1">
      <c r="A1302" s="15"/>
      <c r="B1302" s="194">
        <v>3</v>
      </c>
      <c r="C1302" s="109" t="s">
        <v>423</v>
      </c>
      <c r="D1302" s="276" t="s">
        <v>47</v>
      </c>
      <c r="E1302" s="277" t="s">
        <v>297</v>
      </c>
      <c r="F1302" s="278">
        <v>132480</v>
      </c>
      <c r="G1302" s="278">
        <v>132480</v>
      </c>
      <c r="H1302" s="171"/>
      <c r="I1302" s="88">
        <f t="shared" si="102"/>
        <v>132480</v>
      </c>
      <c r="J1302" s="163">
        <f t="shared" si="103"/>
        <v>0</v>
      </c>
      <c r="K1302" s="155">
        <f t="shared" si="104"/>
        <v>0</v>
      </c>
      <c r="L1302" s="155">
        <f>IF(J1302=1,SUM($J$6:J1302),0)</f>
        <v>0</v>
      </c>
      <c r="M1302" s="155">
        <f>IF(K1302=1,SUM($K$6:K1302),0)</f>
        <v>0</v>
      </c>
      <c r="N1302" s="165">
        <f t="shared" si="105"/>
        <v>0</v>
      </c>
      <c r="O1302" s="155">
        <f t="shared" si="106"/>
        <v>0</v>
      </c>
      <c r="P1302" s="155">
        <f>IF(O1302=1,SUM($O$6:O1302),0)</f>
        <v>0</v>
      </c>
    </row>
    <row r="1303" spans="1:16" ht="15" customHeight="1">
      <c r="A1303" s="15"/>
      <c r="B1303" s="194">
        <v>4</v>
      </c>
      <c r="C1303" s="109" t="s">
        <v>424</v>
      </c>
      <c r="D1303" s="276" t="s">
        <v>47</v>
      </c>
      <c r="E1303" s="277" t="s">
        <v>297</v>
      </c>
      <c r="F1303" s="278">
        <v>98580</v>
      </c>
      <c r="G1303" s="278">
        <v>98580</v>
      </c>
      <c r="H1303" s="171"/>
      <c r="I1303" s="88">
        <f t="shared" si="102"/>
        <v>98580</v>
      </c>
      <c r="J1303" s="163">
        <f t="shared" si="103"/>
        <v>0</v>
      </c>
      <c r="K1303" s="155">
        <f t="shared" si="104"/>
        <v>0</v>
      </c>
      <c r="L1303" s="155">
        <f>IF(J1303=1,SUM($J$6:J1303),0)</f>
        <v>0</v>
      </c>
      <c r="M1303" s="155">
        <f>IF(K1303=1,SUM($K$6:K1303),0)</f>
        <v>0</v>
      </c>
      <c r="N1303" s="165">
        <f t="shared" si="105"/>
        <v>0</v>
      </c>
      <c r="O1303" s="155">
        <f t="shared" si="106"/>
        <v>0</v>
      </c>
      <c r="P1303" s="155">
        <f>IF(O1303=1,SUM($O$6:O1303),0)</f>
        <v>0</v>
      </c>
    </row>
    <row r="1304" spans="1:16" ht="15" customHeight="1">
      <c r="A1304" s="15"/>
      <c r="B1304" s="194">
        <v>5</v>
      </c>
      <c r="C1304" s="109" t="s">
        <v>425</v>
      </c>
      <c r="D1304" s="276" t="s">
        <v>47</v>
      </c>
      <c r="E1304" s="277" t="s">
        <v>297</v>
      </c>
      <c r="F1304" s="278">
        <v>67020</v>
      </c>
      <c r="G1304" s="278">
        <v>67020</v>
      </c>
      <c r="H1304" s="171"/>
      <c r="I1304" s="88">
        <f t="shared" si="102"/>
        <v>67020</v>
      </c>
      <c r="J1304" s="163">
        <f t="shared" si="103"/>
        <v>0</v>
      </c>
      <c r="K1304" s="155">
        <f t="shared" si="104"/>
        <v>0</v>
      </c>
      <c r="L1304" s="155">
        <f>IF(J1304=1,SUM($J$6:J1304),0)</f>
        <v>0</v>
      </c>
      <c r="M1304" s="155">
        <f>IF(K1304=1,SUM($K$6:K1304),0)</f>
        <v>0</v>
      </c>
      <c r="N1304" s="165">
        <f t="shared" si="105"/>
        <v>0</v>
      </c>
      <c r="O1304" s="155">
        <f t="shared" si="106"/>
        <v>0</v>
      </c>
      <c r="P1304" s="155">
        <f>IF(O1304=1,SUM($O$6:O1304),0)</f>
        <v>0</v>
      </c>
    </row>
    <row r="1305" spans="1:16" ht="15" customHeight="1">
      <c r="A1305" s="15"/>
      <c r="B1305" s="194">
        <v>6</v>
      </c>
      <c r="C1305" s="109" t="s">
        <v>426</v>
      </c>
      <c r="D1305" s="276" t="s">
        <v>47</v>
      </c>
      <c r="E1305" s="277" t="s">
        <v>297</v>
      </c>
      <c r="F1305" s="278">
        <v>134100</v>
      </c>
      <c r="G1305" s="278">
        <v>134100</v>
      </c>
      <c r="H1305" s="171"/>
      <c r="I1305" s="88">
        <f t="shared" si="102"/>
        <v>134100</v>
      </c>
      <c r="J1305" s="163">
        <f t="shared" si="103"/>
        <v>0</v>
      </c>
      <c r="K1305" s="155">
        <f t="shared" si="104"/>
        <v>0</v>
      </c>
      <c r="L1305" s="155">
        <f>IF(J1305=1,SUM($J$6:J1305),0)</f>
        <v>0</v>
      </c>
      <c r="M1305" s="155">
        <f>IF(K1305=1,SUM($K$6:K1305),0)</f>
        <v>0</v>
      </c>
      <c r="N1305" s="165">
        <f t="shared" si="105"/>
        <v>0</v>
      </c>
      <c r="O1305" s="155">
        <f t="shared" si="106"/>
        <v>0</v>
      </c>
      <c r="P1305" s="155">
        <f>IF(O1305=1,SUM($O$6:O1305),0)</f>
        <v>0</v>
      </c>
    </row>
    <row r="1306" spans="1:16" ht="15" customHeight="1">
      <c r="A1306" s="15"/>
      <c r="B1306" s="194">
        <v>7</v>
      </c>
      <c r="C1306" s="109" t="s">
        <v>427</v>
      </c>
      <c r="D1306" s="276" t="s">
        <v>47</v>
      </c>
      <c r="E1306" s="277" t="s">
        <v>297</v>
      </c>
      <c r="F1306" s="278">
        <v>107400</v>
      </c>
      <c r="G1306" s="278">
        <v>107400</v>
      </c>
      <c r="H1306" s="171"/>
      <c r="I1306" s="88">
        <f t="shared" si="102"/>
        <v>107400</v>
      </c>
      <c r="J1306" s="163">
        <f t="shared" si="103"/>
        <v>0</v>
      </c>
      <c r="K1306" s="155">
        <f t="shared" si="104"/>
        <v>0</v>
      </c>
      <c r="L1306" s="155">
        <f>IF(J1306=1,SUM($J$6:J1306),0)</f>
        <v>0</v>
      </c>
      <c r="M1306" s="155">
        <f>IF(K1306=1,SUM($K$6:K1306),0)</f>
        <v>0</v>
      </c>
      <c r="N1306" s="165">
        <f t="shared" si="105"/>
        <v>0</v>
      </c>
      <c r="O1306" s="155">
        <f t="shared" si="106"/>
        <v>0</v>
      </c>
      <c r="P1306" s="155">
        <f>IF(O1306=1,SUM($O$6:O1306),0)</f>
        <v>0</v>
      </c>
    </row>
    <row r="1307" spans="1:16" ht="15" customHeight="1">
      <c r="A1307" s="15"/>
      <c r="B1307" s="194"/>
      <c r="C1307" s="109"/>
      <c r="D1307" s="276" t="s">
        <v>48</v>
      </c>
      <c r="E1307" s="277"/>
      <c r="F1307" s="278">
        <v>0</v>
      </c>
      <c r="G1307" s="278">
        <v>0</v>
      </c>
      <c r="H1307" s="171"/>
      <c r="I1307" s="88">
        <f t="shared" si="102"/>
        <v>0</v>
      </c>
      <c r="J1307" s="163">
        <f t="shared" si="103"/>
        <v>0</v>
      </c>
      <c r="K1307" s="155">
        <f t="shared" si="104"/>
        <v>0</v>
      </c>
      <c r="L1307" s="155">
        <f>IF(J1307=1,SUM($J$6:J1307),0)</f>
        <v>0</v>
      </c>
      <c r="M1307" s="155">
        <f>IF(K1307=1,SUM($K$6:K1307),0)</f>
        <v>0</v>
      </c>
      <c r="N1307" s="165">
        <f t="shared" si="105"/>
        <v>0</v>
      </c>
      <c r="O1307" s="155">
        <f t="shared" si="106"/>
        <v>0</v>
      </c>
      <c r="P1307" s="155">
        <f>IF(O1307=1,SUM($O$6:O1307),0)</f>
        <v>0</v>
      </c>
    </row>
    <row r="1308" spans="1:16" ht="15" customHeight="1">
      <c r="A1308" s="15"/>
      <c r="B1308" s="194" t="s">
        <v>1031</v>
      </c>
      <c r="C1308" s="109" t="s">
        <v>770</v>
      </c>
      <c r="D1308" s="276" t="s">
        <v>48</v>
      </c>
      <c r="E1308" s="277"/>
      <c r="F1308" s="278">
        <v>0</v>
      </c>
      <c r="G1308" s="278">
        <v>0</v>
      </c>
      <c r="H1308" s="171"/>
      <c r="I1308" s="88">
        <f t="shared" si="102"/>
        <v>0</v>
      </c>
      <c r="J1308" s="163">
        <f t="shared" si="103"/>
        <v>0</v>
      </c>
      <c r="K1308" s="155">
        <f t="shared" si="104"/>
        <v>0</v>
      </c>
      <c r="L1308" s="155">
        <f>IF(J1308=1,SUM($J$6:J1308),0)</f>
        <v>0</v>
      </c>
      <c r="M1308" s="155">
        <f>IF(K1308=1,SUM($K$6:K1308),0)</f>
        <v>0</v>
      </c>
      <c r="N1308" s="165">
        <f t="shared" si="105"/>
        <v>0</v>
      </c>
      <c r="O1308" s="155">
        <f t="shared" si="106"/>
        <v>0</v>
      </c>
      <c r="P1308" s="155">
        <f>IF(O1308=1,SUM($O$6:O1308),0)</f>
        <v>0</v>
      </c>
    </row>
    <row r="1309" spans="1:16" ht="15" customHeight="1">
      <c r="A1309" s="15"/>
      <c r="B1309" s="194">
        <v>1</v>
      </c>
      <c r="C1309" s="109" t="s">
        <v>1261</v>
      </c>
      <c r="D1309" s="276" t="s">
        <v>47</v>
      </c>
      <c r="E1309" s="277" t="s">
        <v>1102</v>
      </c>
      <c r="F1309" s="278">
        <v>5708400</v>
      </c>
      <c r="G1309" s="278">
        <v>5708400</v>
      </c>
      <c r="H1309" s="171"/>
      <c r="I1309" s="88">
        <f t="shared" si="102"/>
        <v>5708400</v>
      </c>
      <c r="J1309" s="163">
        <f t="shared" si="103"/>
        <v>0</v>
      </c>
      <c r="K1309" s="155">
        <f t="shared" si="104"/>
        <v>0</v>
      </c>
      <c r="L1309" s="155">
        <f>IF(J1309=1,SUM($J$6:J1309),0)</f>
        <v>0</v>
      </c>
      <c r="M1309" s="155">
        <f>IF(K1309=1,SUM($K$6:K1309),0)</f>
        <v>0</v>
      </c>
      <c r="N1309" s="165">
        <f t="shared" si="105"/>
        <v>0</v>
      </c>
      <c r="O1309" s="155">
        <f t="shared" si="106"/>
        <v>0</v>
      </c>
      <c r="P1309" s="155">
        <f>IF(O1309=1,SUM($O$6:O1309),0)</f>
        <v>0</v>
      </c>
    </row>
    <row r="1310" spans="1:16" ht="15" customHeight="1">
      <c r="A1310" s="15"/>
      <c r="B1310" s="194">
        <v>2</v>
      </c>
      <c r="C1310" s="109" t="s">
        <v>1262</v>
      </c>
      <c r="D1310" s="276" t="s">
        <v>47</v>
      </c>
      <c r="E1310" s="277" t="s">
        <v>1102</v>
      </c>
      <c r="F1310" s="278">
        <v>5708400</v>
      </c>
      <c r="G1310" s="278">
        <v>5708400</v>
      </c>
      <c r="H1310" s="171"/>
      <c r="I1310" s="88">
        <f t="shared" si="102"/>
        <v>5708400</v>
      </c>
      <c r="J1310" s="163">
        <f t="shared" si="103"/>
        <v>0</v>
      </c>
      <c r="K1310" s="155">
        <f t="shared" si="104"/>
        <v>0</v>
      </c>
      <c r="L1310" s="155">
        <f>IF(J1310=1,SUM($J$6:J1310),0)</f>
        <v>0</v>
      </c>
      <c r="M1310" s="155">
        <f>IF(K1310=1,SUM($K$6:K1310),0)</f>
        <v>0</v>
      </c>
      <c r="N1310" s="165">
        <f t="shared" si="105"/>
        <v>0</v>
      </c>
      <c r="O1310" s="155">
        <f t="shared" si="106"/>
        <v>0</v>
      </c>
      <c r="P1310" s="155">
        <f>IF(O1310=1,SUM($O$6:O1310),0)</f>
        <v>0</v>
      </c>
    </row>
    <row r="1311" spans="1:16" ht="15" customHeight="1">
      <c r="A1311" s="15"/>
      <c r="B1311" s="194">
        <v>3</v>
      </c>
      <c r="C1311" s="109" t="s">
        <v>1263</v>
      </c>
      <c r="D1311" s="276" t="s">
        <v>47</v>
      </c>
      <c r="E1311" s="277" t="s">
        <v>1102</v>
      </c>
      <c r="F1311" s="278">
        <v>4455600</v>
      </c>
      <c r="G1311" s="278">
        <v>4455600</v>
      </c>
      <c r="H1311" s="171"/>
      <c r="I1311" s="88">
        <f t="shared" si="102"/>
        <v>4455600</v>
      </c>
      <c r="J1311" s="163">
        <f t="shared" si="103"/>
        <v>0</v>
      </c>
      <c r="K1311" s="155">
        <f t="shared" si="104"/>
        <v>0</v>
      </c>
      <c r="L1311" s="155">
        <f>IF(J1311=1,SUM($J$6:J1311),0)</f>
        <v>0</v>
      </c>
      <c r="M1311" s="155">
        <f>IF(K1311=1,SUM($K$6:K1311),0)</f>
        <v>0</v>
      </c>
      <c r="N1311" s="165">
        <f t="shared" si="105"/>
        <v>0</v>
      </c>
      <c r="O1311" s="155">
        <f t="shared" si="106"/>
        <v>0</v>
      </c>
      <c r="P1311" s="155">
        <f>IF(O1311=1,SUM($O$6:O1311),0)</f>
        <v>0</v>
      </c>
    </row>
    <row r="1312" spans="1:16" ht="15" customHeight="1">
      <c r="A1312" s="15"/>
      <c r="B1312" s="194">
        <v>4</v>
      </c>
      <c r="C1312" s="109" t="s">
        <v>1264</v>
      </c>
      <c r="D1312" s="276" t="s">
        <v>47</v>
      </c>
      <c r="E1312" s="277" t="s">
        <v>1102</v>
      </c>
      <c r="F1312" s="278">
        <v>4220400</v>
      </c>
      <c r="G1312" s="278">
        <v>4220400</v>
      </c>
      <c r="H1312" s="171"/>
      <c r="I1312" s="88">
        <f t="shared" si="102"/>
        <v>4220400</v>
      </c>
      <c r="J1312" s="163">
        <f t="shared" si="103"/>
        <v>0</v>
      </c>
      <c r="K1312" s="155">
        <f t="shared" si="104"/>
        <v>0</v>
      </c>
      <c r="L1312" s="155">
        <f>IF(J1312=1,SUM($J$6:J1312),0)</f>
        <v>0</v>
      </c>
      <c r="M1312" s="155">
        <f>IF(K1312=1,SUM($K$6:K1312),0)</f>
        <v>0</v>
      </c>
      <c r="N1312" s="165">
        <f t="shared" si="105"/>
        <v>0</v>
      </c>
      <c r="O1312" s="155">
        <f t="shared" si="106"/>
        <v>0</v>
      </c>
      <c r="P1312" s="155">
        <f>IF(O1312=1,SUM($O$6:O1312),0)</f>
        <v>0</v>
      </c>
    </row>
    <row r="1313" spans="1:16" ht="15" customHeight="1">
      <c r="A1313" s="15"/>
      <c r="B1313" s="194">
        <v>5</v>
      </c>
      <c r="C1313" s="109" t="s">
        <v>1265</v>
      </c>
      <c r="D1313" s="276" t="s">
        <v>47</v>
      </c>
      <c r="E1313" s="277" t="s">
        <v>1102</v>
      </c>
      <c r="F1313" s="278">
        <v>3601200</v>
      </c>
      <c r="G1313" s="278">
        <v>3601200</v>
      </c>
      <c r="H1313" s="171"/>
      <c r="I1313" s="88">
        <f t="shared" si="102"/>
        <v>3601200</v>
      </c>
      <c r="J1313" s="163">
        <f t="shared" si="103"/>
        <v>0</v>
      </c>
      <c r="K1313" s="155">
        <f t="shared" si="104"/>
        <v>0</v>
      </c>
      <c r="L1313" s="155">
        <f>IF(J1313=1,SUM($J$6:J1313),0)</f>
        <v>0</v>
      </c>
      <c r="M1313" s="155">
        <f>IF(K1313=1,SUM($K$6:K1313),0)</f>
        <v>0</v>
      </c>
      <c r="N1313" s="165">
        <f t="shared" si="105"/>
        <v>0</v>
      </c>
      <c r="O1313" s="155">
        <f t="shared" si="106"/>
        <v>0</v>
      </c>
      <c r="P1313" s="155">
        <f>IF(O1313=1,SUM($O$6:O1313),0)</f>
        <v>0</v>
      </c>
    </row>
    <row r="1314" spans="1:16" ht="15" customHeight="1">
      <c r="A1314" s="15"/>
      <c r="B1314" s="194">
        <v>6</v>
      </c>
      <c r="C1314" s="109" t="s">
        <v>1266</v>
      </c>
      <c r="D1314" s="276" t="s">
        <v>47</v>
      </c>
      <c r="E1314" s="277" t="s">
        <v>1102</v>
      </c>
      <c r="F1314" s="278">
        <v>3490800</v>
      </c>
      <c r="G1314" s="278">
        <v>3490800</v>
      </c>
      <c r="H1314" s="171"/>
      <c r="I1314" s="88">
        <f t="shared" si="102"/>
        <v>3490800</v>
      </c>
      <c r="J1314" s="163">
        <f t="shared" si="103"/>
        <v>0</v>
      </c>
      <c r="K1314" s="155">
        <f t="shared" si="104"/>
        <v>0</v>
      </c>
      <c r="L1314" s="155">
        <f>IF(J1314=1,SUM($J$6:J1314),0)</f>
        <v>0</v>
      </c>
      <c r="M1314" s="155">
        <f>IF(K1314=1,SUM($K$6:K1314),0)</f>
        <v>0</v>
      </c>
      <c r="N1314" s="165">
        <f t="shared" si="105"/>
        <v>0</v>
      </c>
      <c r="O1314" s="155">
        <f t="shared" si="106"/>
        <v>0</v>
      </c>
      <c r="P1314" s="155">
        <f>IF(O1314=1,SUM($O$6:O1314),0)</f>
        <v>0</v>
      </c>
    </row>
    <row r="1315" spans="1:16" ht="15" customHeight="1">
      <c r="A1315" s="15"/>
      <c r="B1315" s="194">
        <v>7</v>
      </c>
      <c r="C1315" s="109" t="s">
        <v>1267</v>
      </c>
      <c r="D1315" s="276" t="s">
        <v>47</v>
      </c>
      <c r="E1315" s="277" t="s">
        <v>1102</v>
      </c>
      <c r="F1315" s="278">
        <v>3487200</v>
      </c>
      <c r="G1315" s="278">
        <v>3487200</v>
      </c>
      <c r="H1315" s="171"/>
      <c r="I1315" s="88">
        <f>IF($I$5=$G$4,G1315,(IF($I$5=$F$4,F1315,0)))</f>
        <v>3487200</v>
      </c>
      <c r="J1315" s="163">
        <f t="shared" si="103"/>
        <v>0</v>
      </c>
      <c r="K1315" s="155">
        <f t="shared" si="104"/>
        <v>0</v>
      </c>
      <c r="L1315" s="155">
        <f>IF(J1315=1,SUM($J$6:J1315),0)</f>
        <v>0</v>
      </c>
      <c r="M1315" s="155">
        <f>IF(K1315=1,SUM($K$6:K1315),0)</f>
        <v>0</v>
      </c>
      <c r="N1315" s="165">
        <f t="shared" si="105"/>
        <v>0</v>
      </c>
      <c r="O1315" s="155">
        <f t="shared" si="106"/>
        <v>0</v>
      </c>
      <c r="P1315" s="155">
        <f>IF(O1315=1,SUM($O$6:O1315),0)</f>
        <v>0</v>
      </c>
    </row>
    <row r="1316" spans="1:16" ht="15" customHeight="1">
      <c r="A1316" s="15"/>
      <c r="B1316" s="194">
        <v>8</v>
      </c>
      <c r="C1316" s="109" t="s">
        <v>1268</v>
      </c>
      <c r="D1316" s="276" t="s">
        <v>47</v>
      </c>
      <c r="E1316" s="277" t="s">
        <v>1102</v>
      </c>
      <c r="F1316" s="278">
        <v>2964000</v>
      </c>
      <c r="G1316" s="278">
        <v>2964000</v>
      </c>
      <c r="H1316" s="175"/>
      <c r="I1316" s="88">
        <f t="shared" ref="I1316:I1381" si="107">IF($I$5=$G$4,G1316,(IF($I$5=$F$4,F1316,0)))</f>
        <v>2964000</v>
      </c>
      <c r="J1316" s="163">
        <f t="shared" si="103"/>
        <v>0</v>
      </c>
      <c r="K1316" s="155">
        <f t="shared" si="104"/>
        <v>0</v>
      </c>
      <c r="L1316" s="155">
        <f>IF(J1316=1,SUM($J$6:J1316),0)</f>
        <v>0</v>
      </c>
      <c r="M1316" s="155">
        <f>IF(K1316=1,SUM($K$6:K1316),0)</f>
        <v>0</v>
      </c>
      <c r="N1316" s="165">
        <f t="shared" si="105"/>
        <v>0</v>
      </c>
      <c r="O1316" s="155">
        <f t="shared" si="106"/>
        <v>0</v>
      </c>
      <c r="P1316" s="155">
        <f>IF(O1316=1,SUM($O$6:O1316),0)</f>
        <v>0</v>
      </c>
    </row>
    <row r="1317" spans="1:16" ht="15" customHeight="1">
      <c r="A1317" s="15"/>
      <c r="B1317" s="194">
        <v>9</v>
      </c>
      <c r="C1317" s="109" t="s">
        <v>1269</v>
      </c>
      <c r="D1317" s="276" t="s">
        <v>47</v>
      </c>
      <c r="E1317" s="277" t="s">
        <v>1102</v>
      </c>
      <c r="F1317" s="278">
        <v>3312000</v>
      </c>
      <c r="G1317" s="278">
        <v>3312000</v>
      </c>
      <c r="H1317" s="175"/>
      <c r="I1317" s="88">
        <f t="shared" si="107"/>
        <v>3312000</v>
      </c>
      <c r="J1317" s="163">
        <f t="shared" si="103"/>
        <v>0</v>
      </c>
      <c r="K1317" s="155">
        <f t="shared" si="104"/>
        <v>0</v>
      </c>
      <c r="L1317" s="155">
        <f>IF(J1317=1,SUM($J$6:J1317),0)</f>
        <v>0</v>
      </c>
      <c r="M1317" s="155">
        <f>IF(K1317=1,SUM($K$6:K1317),0)</f>
        <v>0</v>
      </c>
      <c r="N1317" s="165">
        <f t="shared" si="105"/>
        <v>0</v>
      </c>
      <c r="O1317" s="155">
        <f t="shared" si="106"/>
        <v>0</v>
      </c>
      <c r="P1317" s="155">
        <f>IF(O1317=1,SUM($O$6:O1317),0)</f>
        <v>0</v>
      </c>
    </row>
    <row r="1318" spans="1:16" ht="15" customHeight="1">
      <c r="A1318" s="15"/>
      <c r="B1318" s="194">
        <v>10</v>
      </c>
      <c r="C1318" s="109" t="s">
        <v>1270</v>
      </c>
      <c r="D1318" s="276" t="s">
        <v>47</v>
      </c>
      <c r="E1318" s="277" t="s">
        <v>1102</v>
      </c>
      <c r="F1318" s="278">
        <v>3217200</v>
      </c>
      <c r="G1318" s="278">
        <v>3217200</v>
      </c>
      <c r="H1318" s="171"/>
      <c r="I1318" s="88">
        <f t="shared" si="107"/>
        <v>3217200</v>
      </c>
      <c r="J1318" s="163">
        <f t="shared" si="103"/>
        <v>0</v>
      </c>
      <c r="K1318" s="155">
        <f t="shared" si="104"/>
        <v>0</v>
      </c>
      <c r="L1318" s="155">
        <f>IF(J1318=1,SUM($J$6:J1318),0)</f>
        <v>0</v>
      </c>
      <c r="M1318" s="155">
        <f>IF(K1318=1,SUM($K$6:K1318),0)</f>
        <v>0</v>
      </c>
      <c r="N1318" s="165">
        <f t="shared" si="105"/>
        <v>0</v>
      </c>
      <c r="O1318" s="155">
        <f t="shared" si="106"/>
        <v>0</v>
      </c>
      <c r="P1318" s="155">
        <f>IF(O1318=1,SUM($O$6:O1318),0)</f>
        <v>0</v>
      </c>
    </row>
    <row r="1319" spans="1:16" ht="15" customHeight="1">
      <c r="A1319" s="15"/>
      <c r="B1319" s="194">
        <v>11</v>
      </c>
      <c r="C1319" s="109" t="s">
        <v>1271</v>
      </c>
      <c r="D1319" s="276" t="s">
        <v>47</v>
      </c>
      <c r="E1319" s="277" t="s">
        <v>1102</v>
      </c>
      <c r="F1319" s="278">
        <v>2668800</v>
      </c>
      <c r="G1319" s="278">
        <v>2668800</v>
      </c>
      <c r="H1319" s="171"/>
      <c r="I1319" s="88">
        <f t="shared" si="107"/>
        <v>2668800</v>
      </c>
      <c r="J1319" s="163">
        <f t="shared" si="103"/>
        <v>0</v>
      </c>
      <c r="K1319" s="155">
        <f t="shared" si="104"/>
        <v>0</v>
      </c>
      <c r="L1319" s="155">
        <f>IF(J1319=1,SUM($J$6:J1319),0)</f>
        <v>0</v>
      </c>
      <c r="M1319" s="155">
        <f>IF(K1319=1,SUM($K$6:K1319),0)</f>
        <v>0</v>
      </c>
      <c r="N1319" s="165">
        <f t="shared" si="105"/>
        <v>0</v>
      </c>
      <c r="O1319" s="155">
        <f t="shared" si="106"/>
        <v>0</v>
      </c>
      <c r="P1319" s="155">
        <f>IF(O1319=1,SUM($O$6:O1319),0)</f>
        <v>0</v>
      </c>
    </row>
    <row r="1320" spans="1:16" ht="15" customHeight="1">
      <c r="A1320" s="15"/>
      <c r="B1320" s="194">
        <v>12</v>
      </c>
      <c r="C1320" s="109" t="s">
        <v>1272</v>
      </c>
      <c r="D1320" s="276" t="s">
        <v>47</v>
      </c>
      <c r="E1320" s="277" t="s">
        <v>1102</v>
      </c>
      <c r="F1320" s="278">
        <v>2668800</v>
      </c>
      <c r="G1320" s="278">
        <v>2668800</v>
      </c>
      <c r="H1320" s="171"/>
      <c r="I1320" s="88">
        <f t="shared" si="107"/>
        <v>2668800</v>
      </c>
      <c r="J1320" s="163">
        <f t="shared" si="103"/>
        <v>0</v>
      </c>
      <c r="K1320" s="155">
        <f t="shared" si="104"/>
        <v>0</v>
      </c>
      <c r="L1320" s="155">
        <f>IF(J1320=1,SUM($J$6:J1320),0)</f>
        <v>0</v>
      </c>
      <c r="M1320" s="155">
        <f>IF(K1320=1,SUM($K$6:K1320),0)</f>
        <v>0</v>
      </c>
      <c r="N1320" s="165">
        <f t="shared" si="105"/>
        <v>0</v>
      </c>
      <c r="O1320" s="155">
        <f t="shared" si="106"/>
        <v>0</v>
      </c>
      <c r="P1320" s="155">
        <f>IF(O1320=1,SUM($O$6:O1320),0)</f>
        <v>0</v>
      </c>
    </row>
    <row r="1321" spans="1:16" ht="15" customHeight="1">
      <c r="A1321" s="15"/>
      <c r="B1321" s="194">
        <v>13</v>
      </c>
      <c r="C1321" s="109" t="s">
        <v>1273</v>
      </c>
      <c r="D1321" s="276" t="s">
        <v>47</v>
      </c>
      <c r="E1321" s="277" t="s">
        <v>1102</v>
      </c>
      <c r="F1321" s="278">
        <v>2367600</v>
      </c>
      <c r="G1321" s="278">
        <v>2367600</v>
      </c>
      <c r="H1321" s="171"/>
      <c r="I1321" s="88">
        <f t="shared" si="107"/>
        <v>2367600</v>
      </c>
      <c r="J1321" s="163">
        <f t="shared" si="103"/>
        <v>0</v>
      </c>
      <c r="K1321" s="155">
        <f t="shared" si="104"/>
        <v>0</v>
      </c>
      <c r="L1321" s="155">
        <f>IF(J1321=1,SUM($J$6:J1321),0)</f>
        <v>0</v>
      </c>
      <c r="M1321" s="155">
        <f>IF(K1321=1,SUM($K$6:K1321),0)</f>
        <v>0</v>
      </c>
      <c r="N1321" s="165">
        <f t="shared" si="105"/>
        <v>0</v>
      </c>
      <c r="O1321" s="155">
        <f t="shared" si="106"/>
        <v>0</v>
      </c>
      <c r="P1321" s="155">
        <f>IF(O1321=1,SUM($O$6:O1321),0)</f>
        <v>0</v>
      </c>
    </row>
    <row r="1322" spans="1:16" ht="15" customHeight="1">
      <c r="A1322" s="15"/>
      <c r="B1322" s="194">
        <v>14</v>
      </c>
      <c r="C1322" s="109" t="s">
        <v>1274</v>
      </c>
      <c r="D1322" s="276" t="s">
        <v>47</v>
      </c>
      <c r="E1322" s="277" t="s">
        <v>1102</v>
      </c>
      <c r="F1322" s="278">
        <v>1790400</v>
      </c>
      <c r="G1322" s="278">
        <v>1790400</v>
      </c>
      <c r="H1322" s="171"/>
      <c r="I1322" s="88">
        <f t="shared" si="107"/>
        <v>1790400</v>
      </c>
      <c r="J1322" s="163">
        <f t="shared" si="103"/>
        <v>0</v>
      </c>
      <c r="K1322" s="155">
        <f t="shared" si="104"/>
        <v>0</v>
      </c>
      <c r="L1322" s="155">
        <f>IF(J1322=1,SUM($J$6:J1322),0)</f>
        <v>0</v>
      </c>
      <c r="M1322" s="155">
        <f>IF(K1322=1,SUM($K$6:K1322),0)</f>
        <v>0</v>
      </c>
      <c r="N1322" s="165">
        <f t="shared" si="105"/>
        <v>0</v>
      </c>
      <c r="O1322" s="155">
        <f t="shared" si="106"/>
        <v>0</v>
      </c>
      <c r="P1322" s="155">
        <f>IF(O1322=1,SUM($O$6:O1322),0)</f>
        <v>0</v>
      </c>
    </row>
    <row r="1323" spans="1:16" ht="15" customHeight="1">
      <c r="A1323" s="15"/>
      <c r="B1323" s="194">
        <v>15</v>
      </c>
      <c r="C1323" s="109" t="s">
        <v>1275</v>
      </c>
      <c r="D1323" s="276" t="s">
        <v>47</v>
      </c>
      <c r="E1323" s="277" t="s">
        <v>1102</v>
      </c>
      <c r="F1323" s="278">
        <v>4682400</v>
      </c>
      <c r="G1323" s="278">
        <v>4682400</v>
      </c>
      <c r="H1323" s="171"/>
      <c r="I1323" s="88">
        <f t="shared" si="107"/>
        <v>4682400</v>
      </c>
      <c r="J1323" s="163">
        <f t="shared" si="103"/>
        <v>0</v>
      </c>
      <c r="K1323" s="155">
        <f t="shared" si="104"/>
        <v>0</v>
      </c>
      <c r="L1323" s="155">
        <f>IF(J1323=1,SUM($J$6:J1323),0)</f>
        <v>0</v>
      </c>
      <c r="M1323" s="155">
        <f>IF(K1323=1,SUM($K$6:K1323),0)</f>
        <v>0</v>
      </c>
      <c r="N1323" s="165">
        <f t="shared" si="105"/>
        <v>0</v>
      </c>
      <c r="O1323" s="155">
        <f t="shared" si="106"/>
        <v>0</v>
      </c>
      <c r="P1323" s="155">
        <f>IF(O1323=1,SUM($O$6:O1323),0)</f>
        <v>0</v>
      </c>
    </row>
    <row r="1324" spans="1:16" ht="15" customHeight="1">
      <c r="A1324" s="15"/>
      <c r="B1324" s="194">
        <v>16</v>
      </c>
      <c r="C1324" s="109" t="s">
        <v>1276</v>
      </c>
      <c r="D1324" s="276" t="s">
        <v>47</v>
      </c>
      <c r="E1324" s="277" t="s">
        <v>1102</v>
      </c>
      <c r="F1324" s="278">
        <v>3691200</v>
      </c>
      <c r="G1324" s="278">
        <v>3691200</v>
      </c>
      <c r="H1324" s="171"/>
      <c r="I1324" s="88">
        <f t="shared" si="107"/>
        <v>3691200</v>
      </c>
      <c r="J1324" s="163">
        <f t="shared" si="103"/>
        <v>0</v>
      </c>
      <c r="K1324" s="155">
        <f t="shared" si="104"/>
        <v>0</v>
      </c>
      <c r="L1324" s="155">
        <f>IF(J1324=1,SUM($J$6:J1324),0)</f>
        <v>0</v>
      </c>
      <c r="M1324" s="155">
        <f>IF(K1324=1,SUM($K$6:K1324),0)</f>
        <v>0</v>
      </c>
      <c r="N1324" s="165">
        <f t="shared" si="105"/>
        <v>0</v>
      </c>
      <c r="O1324" s="155">
        <f t="shared" si="106"/>
        <v>0</v>
      </c>
      <c r="P1324" s="155">
        <f>IF(O1324=1,SUM($O$6:O1324),0)</f>
        <v>0</v>
      </c>
    </row>
    <row r="1325" spans="1:16" ht="15" customHeight="1">
      <c r="A1325" s="15"/>
      <c r="B1325" s="194">
        <v>17</v>
      </c>
      <c r="C1325" s="109" t="s">
        <v>1277</v>
      </c>
      <c r="D1325" s="276" t="s">
        <v>47</v>
      </c>
      <c r="E1325" s="277" t="s">
        <v>1102</v>
      </c>
      <c r="F1325" s="278">
        <v>3139200</v>
      </c>
      <c r="G1325" s="278">
        <v>3139200</v>
      </c>
      <c r="H1325" s="171"/>
      <c r="I1325" s="88">
        <f t="shared" si="107"/>
        <v>3139200</v>
      </c>
      <c r="J1325" s="163">
        <f t="shared" si="103"/>
        <v>0</v>
      </c>
      <c r="K1325" s="155">
        <f t="shared" si="104"/>
        <v>0</v>
      </c>
      <c r="L1325" s="155">
        <f>IF(J1325=1,SUM($J$6:J1325),0)</f>
        <v>0</v>
      </c>
      <c r="M1325" s="155">
        <f>IF(K1325=1,SUM($K$6:K1325),0)</f>
        <v>0</v>
      </c>
      <c r="N1325" s="165">
        <f t="shared" si="105"/>
        <v>0</v>
      </c>
      <c r="O1325" s="155">
        <f t="shared" si="106"/>
        <v>0</v>
      </c>
      <c r="P1325" s="155">
        <f>IF(O1325=1,SUM($O$6:O1325),0)</f>
        <v>0</v>
      </c>
    </row>
    <row r="1326" spans="1:16" ht="15" customHeight="1">
      <c r="A1326" s="15"/>
      <c r="B1326" s="194">
        <v>18</v>
      </c>
      <c r="C1326" s="109" t="s">
        <v>1278</v>
      </c>
      <c r="D1326" s="276" t="s">
        <v>47</v>
      </c>
      <c r="E1326" s="277" t="s">
        <v>1102</v>
      </c>
      <c r="F1326" s="278">
        <v>2384400</v>
      </c>
      <c r="G1326" s="278">
        <v>2384400</v>
      </c>
      <c r="H1326" s="171"/>
      <c r="I1326" s="88">
        <f t="shared" si="107"/>
        <v>2384400</v>
      </c>
      <c r="J1326" s="163">
        <f t="shared" si="103"/>
        <v>0</v>
      </c>
      <c r="K1326" s="155">
        <f t="shared" si="104"/>
        <v>0</v>
      </c>
      <c r="L1326" s="155">
        <f>IF(J1326=1,SUM($J$6:J1326),0)</f>
        <v>0</v>
      </c>
      <c r="M1326" s="155">
        <f>IF(K1326=1,SUM($K$6:K1326),0)</f>
        <v>0</v>
      </c>
      <c r="N1326" s="165">
        <f t="shared" si="105"/>
        <v>0</v>
      </c>
      <c r="O1326" s="155">
        <f t="shared" si="106"/>
        <v>0</v>
      </c>
      <c r="P1326" s="155">
        <f>IF(O1326=1,SUM($O$6:O1326),0)</f>
        <v>0</v>
      </c>
    </row>
    <row r="1327" spans="1:16" ht="15" customHeight="1">
      <c r="A1327" s="15"/>
      <c r="B1327" s="194">
        <v>19</v>
      </c>
      <c r="C1327" s="109" t="s">
        <v>1279</v>
      </c>
      <c r="D1327" s="276" t="s">
        <v>47</v>
      </c>
      <c r="E1327" s="277" t="s">
        <v>1102</v>
      </c>
      <c r="F1327" s="278">
        <v>3271200</v>
      </c>
      <c r="G1327" s="278">
        <v>3271200</v>
      </c>
      <c r="H1327" s="171"/>
      <c r="I1327" s="88">
        <f t="shared" si="107"/>
        <v>3271200</v>
      </c>
      <c r="J1327" s="163">
        <f t="shared" si="103"/>
        <v>0</v>
      </c>
      <c r="K1327" s="155">
        <f t="shared" si="104"/>
        <v>0</v>
      </c>
      <c r="L1327" s="155">
        <f>IF(J1327=1,SUM($J$6:J1327),0)</f>
        <v>0</v>
      </c>
      <c r="M1327" s="155">
        <f>IF(K1327=1,SUM($K$6:K1327),0)</f>
        <v>0</v>
      </c>
      <c r="N1327" s="165">
        <f t="shared" si="105"/>
        <v>0</v>
      </c>
      <c r="O1327" s="155">
        <f t="shared" si="106"/>
        <v>0</v>
      </c>
      <c r="P1327" s="155">
        <f>IF(O1327=1,SUM($O$6:O1327),0)</f>
        <v>0</v>
      </c>
    </row>
    <row r="1328" spans="1:16" ht="15" customHeight="1">
      <c r="A1328" s="15"/>
      <c r="B1328" s="194">
        <v>20</v>
      </c>
      <c r="C1328" s="109" t="s">
        <v>1280</v>
      </c>
      <c r="D1328" s="276" t="s">
        <v>47</v>
      </c>
      <c r="E1328" s="277" t="s">
        <v>1102</v>
      </c>
      <c r="F1328" s="278">
        <v>2920800</v>
      </c>
      <c r="G1328" s="278">
        <v>2920800</v>
      </c>
      <c r="H1328" s="171"/>
      <c r="I1328" s="88">
        <f t="shared" si="107"/>
        <v>2920800</v>
      </c>
      <c r="J1328" s="163">
        <f t="shared" si="103"/>
        <v>0</v>
      </c>
      <c r="K1328" s="155">
        <f t="shared" si="104"/>
        <v>0</v>
      </c>
      <c r="L1328" s="155">
        <f>IF(J1328=1,SUM($J$6:J1328),0)</f>
        <v>0</v>
      </c>
      <c r="M1328" s="155">
        <f>IF(K1328=1,SUM($K$6:K1328),0)</f>
        <v>0</v>
      </c>
      <c r="N1328" s="165">
        <f t="shared" si="105"/>
        <v>0</v>
      </c>
      <c r="O1328" s="155">
        <f t="shared" si="106"/>
        <v>0</v>
      </c>
      <c r="P1328" s="155">
        <f>IF(O1328=1,SUM($O$6:O1328),0)</f>
        <v>0</v>
      </c>
    </row>
    <row r="1329" spans="1:16" ht="15" customHeight="1">
      <c r="A1329" s="15"/>
      <c r="B1329" s="194">
        <v>21</v>
      </c>
      <c r="C1329" s="109" t="s">
        <v>1281</v>
      </c>
      <c r="D1329" s="276" t="s">
        <v>47</v>
      </c>
      <c r="E1329" s="277" t="s">
        <v>1102</v>
      </c>
      <c r="F1329" s="278">
        <v>2151600</v>
      </c>
      <c r="G1329" s="278">
        <v>2151600</v>
      </c>
      <c r="H1329" s="171"/>
      <c r="I1329" s="88">
        <f t="shared" si="107"/>
        <v>2151600</v>
      </c>
      <c r="J1329" s="163">
        <f t="shared" si="103"/>
        <v>0</v>
      </c>
      <c r="K1329" s="155">
        <f t="shared" si="104"/>
        <v>0</v>
      </c>
      <c r="L1329" s="155">
        <f>IF(J1329=1,SUM($J$6:J1329),0)</f>
        <v>0</v>
      </c>
      <c r="M1329" s="155">
        <f>IF(K1329=1,SUM($K$6:K1329),0)</f>
        <v>0</v>
      </c>
      <c r="N1329" s="165">
        <f t="shared" si="105"/>
        <v>0</v>
      </c>
      <c r="O1329" s="155">
        <f t="shared" si="106"/>
        <v>0</v>
      </c>
      <c r="P1329" s="155">
        <f>IF(O1329=1,SUM($O$6:O1329),0)</f>
        <v>0</v>
      </c>
    </row>
    <row r="1330" spans="1:16" ht="15" customHeight="1">
      <c r="A1330" s="15"/>
      <c r="B1330" s="194">
        <v>22</v>
      </c>
      <c r="C1330" s="109" t="s">
        <v>1282</v>
      </c>
      <c r="D1330" s="276" t="s">
        <v>47</v>
      </c>
      <c r="E1330" s="277" t="s">
        <v>1102</v>
      </c>
      <c r="F1330" s="278">
        <v>1822800</v>
      </c>
      <c r="G1330" s="278">
        <v>1822800</v>
      </c>
      <c r="H1330" s="171"/>
      <c r="I1330" s="88">
        <f t="shared" si="107"/>
        <v>1822800</v>
      </c>
      <c r="J1330" s="163">
        <f t="shared" si="103"/>
        <v>0</v>
      </c>
      <c r="K1330" s="155">
        <f t="shared" si="104"/>
        <v>0</v>
      </c>
      <c r="L1330" s="155">
        <f>IF(J1330=1,SUM($J$6:J1330),0)</f>
        <v>0</v>
      </c>
      <c r="M1330" s="155">
        <f>IF(K1330=1,SUM($K$6:K1330),0)</f>
        <v>0</v>
      </c>
      <c r="N1330" s="165">
        <f t="shared" si="105"/>
        <v>0</v>
      </c>
      <c r="O1330" s="155">
        <f t="shared" si="106"/>
        <v>0</v>
      </c>
      <c r="P1330" s="155">
        <f>IF(O1330=1,SUM($O$6:O1330),0)</f>
        <v>0</v>
      </c>
    </row>
    <row r="1331" spans="1:16" ht="15" customHeight="1">
      <c r="A1331" s="15"/>
      <c r="B1331" s="194">
        <v>23</v>
      </c>
      <c r="C1331" s="109" t="s">
        <v>1283</v>
      </c>
      <c r="D1331" s="276" t="s">
        <v>47</v>
      </c>
      <c r="E1331" s="277" t="s">
        <v>1102</v>
      </c>
      <c r="F1331" s="278">
        <v>1637821.3173673779</v>
      </c>
      <c r="G1331" s="278">
        <v>1637821.3173673779</v>
      </c>
      <c r="H1331" s="171"/>
      <c r="I1331" s="88">
        <f t="shared" si="107"/>
        <v>1637821.3173673779</v>
      </c>
      <c r="J1331" s="163">
        <f t="shared" si="103"/>
        <v>0</v>
      </c>
      <c r="K1331" s="155">
        <f t="shared" si="104"/>
        <v>0</v>
      </c>
      <c r="L1331" s="155">
        <f>IF(J1331=1,SUM($J$6:J1331),0)</f>
        <v>0</v>
      </c>
      <c r="M1331" s="155">
        <f>IF(K1331=1,SUM($K$6:K1331),0)</f>
        <v>0</v>
      </c>
      <c r="N1331" s="165">
        <f t="shared" si="105"/>
        <v>0</v>
      </c>
      <c r="O1331" s="155">
        <f t="shared" si="106"/>
        <v>0</v>
      </c>
      <c r="P1331" s="155">
        <f>IF(O1331=1,SUM($O$6:O1331),0)</f>
        <v>0</v>
      </c>
    </row>
    <row r="1332" spans="1:16" ht="15" customHeight="1">
      <c r="A1332" s="15"/>
      <c r="B1332" s="194">
        <v>24</v>
      </c>
      <c r="C1332" s="109" t="s">
        <v>1284</v>
      </c>
      <c r="D1332" s="276" t="s">
        <v>47</v>
      </c>
      <c r="E1332" s="277" t="s">
        <v>1102</v>
      </c>
      <c r="F1332" s="278">
        <v>1505773.9956037072</v>
      </c>
      <c r="G1332" s="278">
        <v>1505773.9956037072</v>
      </c>
      <c r="H1332" s="171"/>
      <c r="I1332" s="88">
        <f t="shared" si="107"/>
        <v>1505773.9956037072</v>
      </c>
      <c r="J1332" s="163">
        <f t="shared" si="103"/>
        <v>0</v>
      </c>
      <c r="K1332" s="155">
        <f t="shared" si="104"/>
        <v>0</v>
      </c>
      <c r="L1332" s="155">
        <f>IF(J1332=1,SUM($J$6:J1332),0)</f>
        <v>0</v>
      </c>
      <c r="M1332" s="155">
        <f>IF(K1332=1,SUM($K$6:K1332),0)</f>
        <v>0</v>
      </c>
      <c r="N1332" s="165">
        <f t="shared" si="105"/>
        <v>0</v>
      </c>
      <c r="O1332" s="155">
        <f t="shared" si="106"/>
        <v>0</v>
      </c>
      <c r="P1332" s="155">
        <f>IF(O1332=1,SUM($O$6:O1332),0)</f>
        <v>0</v>
      </c>
    </row>
    <row r="1333" spans="1:16" ht="15" customHeight="1">
      <c r="A1333" s="15"/>
      <c r="B1333" s="194">
        <v>25</v>
      </c>
      <c r="C1333" s="109" t="s">
        <v>1285</v>
      </c>
      <c r="D1333" s="276" t="s">
        <v>47</v>
      </c>
      <c r="E1333" s="277" t="s">
        <v>1102</v>
      </c>
      <c r="F1333" s="278">
        <v>1382400</v>
      </c>
      <c r="G1333" s="278">
        <v>1382400</v>
      </c>
      <c r="H1333" s="171"/>
      <c r="I1333" s="88">
        <f t="shared" si="107"/>
        <v>1382400</v>
      </c>
      <c r="J1333" s="163">
        <f t="shared" si="103"/>
        <v>0</v>
      </c>
      <c r="K1333" s="155">
        <f t="shared" si="104"/>
        <v>0</v>
      </c>
      <c r="L1333" s="155">
        <f>IF(J1333=1,SUM($J$6:J1333),0)</f>
        <v>0</v>
      </c>
      <c r="M1333" s="155">
        <f>IF(K1333=1,SUM($K$6:K1333),0)</f>
        <v>0</v>
      </c>
      <c r="N1333" s="165">
        <f t="shared" si="105"/>
        <v>0</v>
      </c>
      <c r="O1333" s="155">
        <f t="shared" si="106"/>
        <v>0</v>
      </c>
      <c r="P1333" s="155">
        <f>IF(O1333=1,SUM($O$6:O1333),0)</f>
        <v>0</v>
      </c>
    </row>
    <row r="1334" spans="1:16" ht="15" customHeight="1">
      <c r="A1334" s="15"/>
      <c r="B1334" s="194">
        <v>26</v>
      </c>
      <c r="C1334" s="109" t="s">
        <v>1286</v>
      </c>
      <c r="D1334" s="276" t="s">
        <v>47</v>
      </c>
      <c r="E1334" s="277" t="s">
        <v>1102</v>
      </c>
      <c r="F1334" s="278">
        <v>1380000</v>
      </c>
      <c r="G1334" s="278">
        <v>1380000</v>
      </c>
      <c r="H1334" s="171"/>
      <c r="I1334" s="88">
        <f t="shared" si="107"/>
        <v>1380000</v>
      </c>
      <c r="J1334" s="163">
        <f t="shared" si="103"/>
        <v>0</v>
      </c>
      <c r="K1334" s="155">
        <f t="shared" si="104"/>
        <v>0</v>
      </c>
      <c r="L1334" s="155">
        <f>IF(J1334=1,SUM($J$6:J1334),0)</f>
        <v>0</v>
      </c>
      <c r="M1334" s="155">
        <f>IF(K1334=1,SUM($K$6:K1334),0)</f>
        <v>0</v>
      </c>
      <c r="N1334" s="165">
        <f t="shared" si="105"/>
        <v>0</v>
      </c>
      <c r="O1334" s="155">
        <f t="shared" si="106"/>
        <v>0</v>
      </c>
      <c r="P1334" s="155">
        <f>IF(O1334=1,SUM($O$6:O1334),0)</f>
        <v>0</v>
      </c>
    </row>
    <row r="1335" spans="1:16" ht="15" customHeight="1">
      <c r="A1335" s="15"/>
      <c r="B1335" s="194">
        <v>27</v>
      </c>
      <c r="C1335" s="109" t="s">
        <v>1287</v>
      </c>
      <c r="D1335" s="276" t="s">
        <v>47</v>
      </c>
      <c r="E1335" s="277" t="s">
        <v>1102</v>
      </c>
      <c r="F1335" s="278">
        <v>1221600</v>
      </c>
      <c r="G1335" s="278">
        <v>1221600</v>
      </c>
      <c r="H1335" s="171"/>
      <c r="I1335" s="88">
        <f t="shared" si="107"/>
        <v>1221600</v>
      </c>
      <c r="J1335" s="163">
        <f t="shared" si="103"/>
        <v>0</v>
      </c>
      <c r="K1335" s="155">
        <f t="shared" si="104"/>
        <v>0</v>
      </c>
      <c r="L1335" s="155">
        <f>IF(J1335=1,SUM($J$6:J1335),0)</f>
        <v>0</v>
      </c>
      <c r="M1335" s="155">
        <f>IF(K1335=1,SUM($K$6:K1335),0)</f>
        <v>0</v>
      </c>
      <c r="N1335" s="165">
        <f t="shared" si="105"/>
        <v>0</v>
      </c>
      <c r="O1335" s="155">
        <f t="shared" si="106"/>
        <v>0</v>
      </c>
      <c r="P1335" s="155">
        <f>IF(O1335=1,SUM($O$6:O1335),0)</f>
        <v>0</v>
      </c>
    </row>
    <row r="1336" spans="1:16" ht="15" customHeight="1">
      <c r="A1336" s="15"/>
      <c r="B1336" s="194">
        <v>28</v>
      </c>
      <c r="C1336" s="109" t="s">
        <v>1288</v>
      </c>
      <c r="D1336" s="276" t="s">
        <v>47</v>
      </c>
      <c r="E1336" s="277" t="s">
        <v>1102</v>
      </c>
      <c r="F1336" s="278">
        <v>6279240.0000000009</v>
      </c>
      <c r="G1336" s="278">
        <v>6279240.0000000009</v>
      </c>
      <c r="H1336" s="171"/>
      <c r="I1336" s="88">
        <f t="shared" si="107"/>
        <v>6279240.0000000009</v>
      </c>
      <c r="J1336" s="163">
        <f t="shared" si="103"/>
        <v>0</v>
      </c>
      <c r="K1336" s="155">
        <f t="shared" si="104"/>
        <v>0</v>
      </c>
      <c r="L1336" s="155">
        <f>IF(J1336=1,SUM($J$6:J1336),0)</f>
        <v>0</v>
      </c>
      <c r="M1336" s="155">
        <f>IF(K1336=1,SUM($K$6:K1336),0)</f>
        <v>0</v>
      </c>
      <c r="N1336" s="165">
        <f t="shared" si="105"/>
        <v>0</v>
      </c>
      <c r="O1336" s="155">
        <f t="shared" si="106"/>
        <v>0</v>
      </c>
      <c r="P1336" s="155">
        <f>IF(O1336=1,SUM($O$6:O1336),0)</f>
        <v>0</v>
      </c>
    </row>
    <row r="1337" spans="1:16" ht="15" customHeight="1">
      <c r="A1337" s="15"/>
      <c r="B1337" s="194">
        <v>29</v>
      </c>
      <c r="C1337" s="109" t="s">
        <v>1289</v>
      </c>
      <c r="D1337" s="276" t="s">
        <v>47</v>
      </c>
      <c r="E1337" s="277" t="s">
        <v>1102</v>
      </c>
      <c r="F1337" s="278">
        <v>6279240.0000000009</v>
      </c>
      <c r="G1337" s="278">
        <v>6279240.0000000009</v>
      </c>
      <c r="H1337" s="175"/>
      <c r="I1337" s="88">
        <f t="shared" si="107"/>
        <v>6279240.0000000009</v>
      </c>
      <c r="J1337" s="163">
        <f t="shared" si="103"/>
        <v>0</v>
      </c>
      <c r="K1337" s="155">
        <f t="shared" si="104"/>
        <v>0</v>
      </c>
      <c r="L1337" s="155">
        <f>IF(J1337=1,SUM($J$6:J1337),0)</f>
        <v>0</v>
      </c>
      <c r="M1337" s="155">
        <f>IF(K1337=1,SUM($K$6:K1337),0)</f>
        <v>0</v>
      </c>
      <c r="N1337" s="165">
        <f t="shared" si="105"/>
        <v>0</v>
      </c>
      <c r="O1337" s="155">
        <f t="shared" si="106"/>
        <v>0</v>
      </c>
      <c r="P1337" s="155">
        <f>IF(O1337=1,SUM($O$6:O1337),0)</f>
        <v>0</v>
      </c>
    </row>
    <row r="1338" spans="1:16" ht="15" customHeight="1">
      <c r="A1338" s="15"/>
      <c r="B1338" s="194">
        <v>30</v>
      </c>
      <c r="C1338" s="109" t="s">
        <v>1290</v>
      </c>
      <c r="D1338" s="276" t="s">
        <v>47</v>
      </c>
      <c r="E1338" s="277" t="s">
        <v>1102</v>
      </c>
      <c r="F1338" s="278">
        <v>4901160</v>
      </c>
      <c r="G1338" s="278">
        <v>4901160</v>
      </c>
      <c r="H1338" s="175"/>
      <c r="I1338" s="88">
        <f t="shared" si="107"/>
        <v>4901160</v>
      </c>
      <c r="J1338" s="163">
        <f t="shared" si="103"/>
        <v>0</v>
      </c>
      <c r="K1338" s="155">
        <f t="shared" si="104"/>
        <v>0</v>
      </c>
      <c r="L1338" s="155">
        <f>IF(J1338=1,SUM($J$6:J1338),0)</f>
        <v>0</v>
      </c>
      <c r="M1338" s="155">
        <f>IF(K1338=1,SUM($K$6:K1338),0)</f>
        <v>0</v>
      </c>
      <c r="N1338" s="165">
        <f t="shared" si="105"/>
        <v>0</v>
      </c>
      <c r="O1338" s="155">
        <f t="shared" si="106"/>
        <v>0</v>
      </c>
      <c r="P1338" s="155">
        <f>IF(O1338=1,SUM($O$6:O1338),0)</f>
        <v>0</v>
      </c>
    </row>
    <row r="1339" spans="1:16" ht="15" customHeight="1">
      <c r="A1339" s="15"/>
      <c r="B1339" s="194">
        <v>31</v>
      </c>
      <c r="C1339" s="109" t="s">
        <v>1291</v>
      </c>
      <c r="D1339" s="276" t="s">
        <v>47</v>
      </c>
      <c r="E1339" s="277" t="s">
        <v>1102</v>
      </c>
      <c r="F1339" s="278">
        <v>4642440</v>
      </c>
      <c r="G1339" s="278">
        <v>4642440</v>
      </c>
      <c r="H1339" s="175"/>
      <c r="I1339" s="88">
        <f t="shared" si="107"/>
        <v>4642440</v>
      </c>
      <c r="J1339" s="163">
        <f t="shared" si="103"/>
        <v>0</v>
      </c>
      <c r="K1339" s="155">
        <f t="shared" si="104"/>
        <v>0</v>
      </c>
      <c r="L1339" s="155">
        <f>IF(J1339=1,SUM($J$6:J1339),0)</f>
        <v>0</v>
      </c>
      <c r="M1339" s="155">
        <f>IF(K1339=1,SUM($K$6:K1339),0)</f>
        <v>0</v>
      </c>
      <c r="N1339" s="165">
        <f t="shared" si="105"/>
        <v>0</v>
      </c>
      <c r="O1339" s="155">
        <f t="shared" si="106"/>
        <v>0</v>
      </c>
      <c r="P1339" s="155">
        <f>IF(O1339=1,SUM($O$6:O1339),0)</f>
        <v>0</v>
      </c>
    </row>
    <row r="1340" spans="1:16" ht="15" customHeight="1">
      <c r="A1340" s="15"/>
      <c r="B1340" s="194">
        <v>32</v>
      </c>
      <c r="C1340" s="109" t="s">
        <v>1292</v>
      </c>
      <c r="D1340" s="276" t="s">
        <v>47</v>
      </c>
      <c r="E1340" s="277" t="s">
        <v>1102</v>
      </c>
      <c r="F1340" s="278">
        <v>3961320</v>
      </c>
      <c r="G1340" s="278">
        <v>3961320</v>
      </c>
      <c r="H1340" s="175"/>
      <c r="I1340" s="88">
        <f t="shared" si="107"/>
        <v>3961320</v>
      </c>
      <c r="J1340" s="163">
        <f t="shared" si="103"/>
        <v>0</v>
      </c>
      <c r="K1340" s="155">
        <f t="shared" si="104"/>
        <v>0</v>
      </c>
      <c r="L1340" s="155">
        <f>IF(J1340=1,SUM($J$6:J1340),0)</f>
        <v>0</v>
      </c>
      <c r="M1340" s="155">
        <f>IF(K1340=1,SUM($K$6:K1340),0)</f>
        <v>0</v>
      </c>
      <c r="N1340" s="165">
        <f t="shared" si="105"/>
        <v>0</v>
      </c>
      <c r="O1340" s="155">
        <f t="shared" si="106"/>
        <v>0</v>
      </c>
      <c r="P1340" s="155">
        <f>IF(O1340=1,SUM($O$6:O1340),0)</f>
        <v>0</v>
      </c>
    </row>
    <row r="1341" spans="1:16" ht="15" customHeight="1">
      <c r="A1341" s="15"/>
      <c r="B1341" s="194">
        <v>33</v>
      </c>
      <c r="C1341" s="109" t="s">
        <v>1293</v>
      </c>
      <c r="D1341" s="276" t="s">
        <v>47</v>
      </c>
      <c r="E1341" s="277" t="s">
        <v>1102</v>
      </c>
      <c r="F1341" s="278">
        <v>3839880</v>
      </c>
      <c r="G1341" s="278">
        <v>3839880</v>
      </c>
      <c r="H1341" s="175"/>
      <c r="I1341" s="88">
        <f t="shared" si="107"/>
        <v>3839880</v>
      </c>
      <c r="J1341" s="163">
        <f t="shared" si="103"/>
        <v>0</v>
      </c>
      <c r="K1341" s="155">
        <f t="shared" si="104"/>
        <v>0</v>
      </c>
      <c r="L1341" s="155">
        <f>IF(J1341=1,SUM($J$6:J1341),0)</f>
        <v>0</v>
      </c>
      <c r="M1341" s="155">
        <f>IF(K1341=1,SUM($K$6:K1341),0)</f>
        <v>0</v>
      </c>
      <c r="N1341" s="165">
        <f t="shared" si="105"/>
        <v>0</v>
      </c>
      <c r="O1341" s="155">
        <f t="shared" si="106"/>
        <v>0</v>
      </c>
      <c r="P1341" s="155">
        <f>IF(O1341=1,SUM($O$6:O1341),0)</f>
        <v>0</v>
      </c>
    </row>
    <row r="1342" spans="1:16" ht="15" customHeight="1">
      <c r="A1342" s="15"/>
      <c r="B1342" s="194">
        <v>34</v>
      </c>
      <c r="C1342" s="109" t="s">
        <v>1294</v>
      </c>
      <c r="D1342" s="276" t="s">
        <v>47</v>
      </c>
      <c r="E1342" s="277" t="s">
        <v>1102</v>
      </c>
      <c r="F1342" s="278">
        <v>3835920</v>
      </c>
      <c r="G1342" s="278">
        <v>3835920</v>
      </c>
      <c r="H1342" s="175"/>
      <c r="I1342" s="88">
        <f t="shared" si="107"/>
        <v>3835920</v>
      </c>
      <c r="J1342" s="163">
        <f t="shared" si="103"/>
        <v>0</v>
      </c>
      <c r="K1342" s="155">
        <f t="shared" si="104"/>
        <v>0</v>
      </c>
      <c r="L1342" s="155">
        <f>IF(J1342=1,SUM($J$6:J1342),0)</f>
        <v>0</v>
      </c>
      <c r="M1342" s="155">
        <f>IF(K1342=1,SUM($K$6:K1342),0)</f>
        <v>0</v>
      </c>
      <c r="N1342" s="165">
        <f t="shared" si="105"/>
        <v>0</v>
      </c>
      <c r="O1342" s="155">
        <f t="shared" si="106"/>
        <v>0</v>
      </c>
      <c r="P1342" s="155">
        <f>IF(O1342=1,SUM($O$6:O1342),0)</f>
        <v>0</v>
      </c>
    </row>
    <row r="1343" spans="1:16" ht="15" customHeight="1">
      <c r="A1343" s="15"/>
      <c r="B1343" s="194">
        <v>35</v>
      </c>
      <c r="C1343" s="109" t="s">
        <v>1295</v>
      </c>
      <c r="D1343" s="276" t="s">
        <v>47</v>
      </c>
      <c r="E1343" s="277" t="s">
        <v>1102</v>
      </c>
      <c r="F1343" s="278">
        <v>3260400</v>
      </c>
      <c r="G1343" s="278">
        <v>3260400</v>
      </c>
      <c r="H1343" s="175"/>
      <c r="I1343" s="88">
        <f t="shared" si="107"/>
        <v>3260400</v>
      </c>
      <c r="J1343" s="163">
        <f t="shared" si="103"/>
        <v>0</v>
      </c>
      <c r="K1343" s="155">
        <f t="shared" si="104"/>
        <v>0</v>
      </c>
      <c r="L1343" s="155">
        <f>IF(J1343=1,SUM($J$6:J1343),0)</f>
        <v>0</v>
      </c>
      <c r="M1343" s="155">
        <f>IF(K1343=1,SUM($K$6:K1343),0)</f>
        <v>0</v>
      </c>
      <c r="N1343" s="165">
        <f t="shared" si="105"/>
        <v>0</v>
      </c>
      <c r="O1343" s="155">
        <f t="shared" si="106"/>
        <v>0</v>
      </c>
      <c r="P1343" s="155">
        <f>IF(O1343=1,SUM($O$6:O1343),0)</f>
        <v>0</v>
      </c>
    </row>
    <row r="1344" spans="1:16" ht="15" customHeight="1">
      <c r="A1344" s="15"/>
      <c r="B1344" s="194">
        <v>36</v>
      </c>
      <c r="C1344" s="109" t="s">
        <v>1296</v>
      </c>
      <c r="D1344" s="276" t="s">
        <v>47</v>
      </c>
      <c r="E1344" s="277" t="s">
        <v>1102</v>
      </c>
      <c r="F1344" s="278">
        <v>3643200</v>
      </c>
      <c r="G1344" s="278">
        <v>3643200</v>
      </c>
      <c r="H1344" s="175"/>
      <c r="I1344" s="88">
        <f t="shared" si="107"/>
        <v>3643200</v>
      </c>
      <c r="J1344" s="163">
        <f t="shared" si="103"/>
        <v>0</v>
      </c>
      <c r="K1344" s="155">
        <f t="shared" si="104"/>
        <v>0</v>
      </c>
      <c r="L1344" s="155">
        <f>IF(J1344=1,SUM($J$6:J1344),0)</f>
        <v>0</v>
      </c>
      <c r="M1344" s="155">
        <f>IF(K1344=1,SUM($K$6:K1344),0)</f>
        <v>0</v>
      </c>
      <c r="N1344" s="165">
        <f t="shared" si="105"/>
        <v>0</v>
      </c>
      <c r="O1344" s="155">
        <f t="shared" si="106"/>
        <v>0</v>
      </c>
      <c r="P1344" s="155">
        <f>IF(O1344=1,SUM($O$6:O1344),0)</f>
        <v>0</v>
      </c>
    </row>
    <row r="1345" spans="1:16" ht="15" customHeight="1">
      <c r="A1345" s="15"/>
      <c r="B1345" s="194">
        <v>37</v>
      </c>
      <c r="C1345" s="109" t="s">
        <v>1297</v>
      </c>
      <c r="D1345" s="276" t="s">
        <v>47</v>
      </c>
      <c r="E1345" s="277" t="s">
        <v>1102</v>
      </c>
      <c r="F1345" s="278">
        <v>3538920</v>
      </c>
      <c r="G1345" s="278">
        <v>3538920</v>
      </c>
      <c r="H1345" s="175"/>
      <c r="I1345" s="88">
        <f t="shared" si="107"/>
        <v>3538920</v>
      </c>
      <c r="J1345" s="163">
        <f t="shared" si="103"/>
        <v>0</v>
      </c>
      <c r="K1345" s="155">
        <f t="shared" si="104"/>
        <v>0</v>
      </c>
      <c r="L1345" s="155">
        <f>IF(J1345=1,SUM($J$6:J1345),0)</f>
        <v>0</v>
      </c>
      <c r="M1345" s="155">
        <f>IF(K1345=1,SUM($K$6:K1345),0)</f>
        <v>0</v>
      </c>
      <c r="N1345" s="165">
        <f t="shared" si="105"/>
        <v>0</v>
      </c>
      <c r="O1345" s="155">
        <f t="shared" si="106"/>
        <v>0</v>
      </c>
      <c r="P1345" s="155">
        <f>IF(O1345=1,SUM($O$6:O1345),0)</f>
        <v>0</v>
      </c>
    </row>
    <row r="1346" spans="1:16" ht="15" customHeight="1">
      <c r="A1346" s="15"/>
      <c r="B1346" s="194">
        <v>38</v>
      </c>
      <c r="C1346" s="109" t="s">
        <v>1298</v>
      </c>
      <c r="D1346" s="276" t="s">
        <v>47</v>
      </c>
      <c r="E1346" s="277" t="s">
        <v>1102</v>
      </c>
      <c r="F1346" s="278">
        <v>2935680.0000000005</v>
      </c>
      <c r="G1346" s="278">
        <v>2935680.0000000005</v>
      </c>
      <c r="H1346" s="175"/>
      <c r="I1346" s="88">
        <f t="shared" si="107"/>
        <v>2935680.0000000005</v>
      </c>
      <c r="J1346" s="163">
        <f t="shared" si="103"/>
        <v>0</v>
      </c>
      <c r="K1346" s="155">
        <f t="shared" si="104"/>
        <v>0</v>
      </c>
      <c r="L1346" s="155">
        <f>IF(J1346=1,SUM($J$6:J1346),0)</f>
        <v>0</v>
      </c>
      <c r="M1346" s="155">
        <f>IF(K1346=1,SUM($K$6:K1346),0)</f>
        <v>0</v>
      </c>
      <c r="N1346" s="165">
        <f t="shared" si="105"/>
        <v>0</v>
      </c>
      <c r="O1346" s="155">
        <f t="shared" si="106"/>
        <v>0</v>
      </c>
      <c r="P1346" s="155">
        <f>IF(O1346=1,SUM($O$6:O1346),0)</f>
        <v>0</v>
      </c>
    </row>
    <row r="1347" spans="1:16" ht="15" customHeight="1">
      <c r="A1347" s="15"/>
      <c r="B1347" s="194">
        <v>39</v>
      </c>
      <c r="C1347" s="109" t="s">
        <v>1299</v>
      </c>
      <c r="D1347" s="276" t="s">
        <v>47</v>
      </c>
      <c r="E1347" s="277" t="s">
        <v>1102</v>
      </c>
      <c r="F1347" s="278">
        <v>2935680.0000000005</v>
      </c>
      <c r="G1347" s="278">
        <v>2935680.0000000005</v>
      </c>
      <c r="H1347" s="175"/>
      <c r="I1347" s="88">
        <f t="shared" si="107"/>
        <v>2935680.0000000005</v>
      </c>
      <c r="J1347" s="163">
        <f t="shared" si="103"/>
        <v>0</v>
      </c>
      <c r="K1347" s="155">
        <f t="shared" si="104"/>
        <v>0</v>
      </c>
      <c r="L1347" s="155">
        <f>IF(J1347=1,SUM($J$6:J1347),0)</f>
        <v>0</v>
      </c>
      <c r="M1347" s="155">
        <f>IF(K1347=1,SUM($K$6:K1347),0)</f>
        <v>0</v>
      </c>
      <c r="N1347" s="165">
        <f t="shared" si="105"/>
        <v>0</v>
      </c>
      <c r="O1347" s="155">
        <f t="shared" si="106"/>
        <v>0</v>
      </c>
      <c r="P1347" s="155">
        <f>IF(O1347=1,SUM($O$6:O1347),0)</f>
        <v>0</v>
      </c>
    </row>
    <row r="1348" spans="1:16" ht="15" customHeight="1">
      <c r="A1348" s="15"/>
      <c r="B1348" s="194">
        <v>40</v>
      </c>
      <c r="C1348" s="109" t="s">
        <v>1300</v>
      </c>
      <c r="D1348" s="276" t="s">
        <v>47</v>
      </c>
      <c r="E1348" s="277" t="s">
        <v>1102</v>
      </c>
      <c r="F1348" s="278">
        <v>2604360.0000000005</v>
      </c>
      <c r="G1348" s="278">
        <v>2604360.0000000005</v>
      </c>
      <c r="H1348" s="175"/>
      <c r="I1348" s="88">
        <f t="shared" si="107"/>
        <v>2604360.0000000005</v>
      </c>
      <c r="J1348" s="163">
        <f t="shared" si="103"/>
        <v>0</v>
      </c>
      <c r="K1348" s="155">
        <f t="shared" si="104"/>
        <v>0</v>
      </c>
      <c r="L1348" s="155">
        <f>IF(J1348=1,SUM($J$6:J1348),0)</f>
        <v>0</v>
      </c>
      <c r="M1348" s="155">
        <f>IF(K1348=1,SUM($K$6:K1348),0)</f>
        <v>0</v>
      </c>
      <c r="N1348" s="165">
        <f t="shared" si="105"/>
        <v>0</v>
      </c>
      <c r="O1348" s="155">
        <f t="shared" si="106"/>
        <v>0</v>
      </c>
      <c r="P1348" s="155">
        <f>IF(O1348=1,SUM($O$6:O1348),0)</f>
        <v>0</v>
      </c>
    </row>
    <row r="1349" spans="1:16" ht="15" customHeight="1">
      <c r="A1349" s="15"/>
      <c r="B1349" s="194">
        <v>41</v>
      </c>
      <c r="C1349" s="109" t="s">
        <v>1301</v>
      </c>
      <c r="D1349" s="276" t="s">
        <v>47</v>
      </c>
      <c r="E1349" s="277" t="s">
        <v>1102</v>
      </c>
      <c r="F1349" s="278">
        <v>1969440</v>
      </c>
      <c r="G1349" s="278">
        <v>1969440</v>
      </c>
      <c r="H1349" s="175"/>
      <c r="I1349" s="88">
        <f t="shared" si="107"/>
        <v>1969440</v>
      </c>
      <c r="J1349" s="163">
        <f t="shared" si="103"/>
        <v>0</v>
      </c>
      <c r="K1349" s="155">
        <f t="shared" si="104"/>
        <v>0</v>
      </c>
      <c r="L1349" s="155">
        <f>IF(J1349=1,SUM($J$6:J1349),0)</f>
        <v>0</v>
      </c>
      <c r="M1349" s="155">
        <f>IF(K1349=1,SUM($K$6:K1349),0)</f>
        <v>0</v>
      </c>
      <c r="N1349" s="165">
        <f t="shared" si="105"/>
        <v>0</v>
      </c>
      <c r="O1349" s="155">
        <f t="shared" si="106"/>
        <v>0</v>
      </c>
      <c r="P1349" s="155">
        <f>IF(O1349=1,SUM($O$6:O1349),0)</f>
        <v>0</v>
      </c>
    </row>
    <row r="1350" spans="1:16" ht="15" customHeight="1">
      <c r="A1350" s="15"/>
      <c r="B1350" s="194">
        <v>42</v>
      </c>
      <c r="C1350" s="109" t="s">
        <v>1302</v>
      </c>
      <c r="D1350" s="276" t="s">
        <v>47</v>
      </c>
      <c r="E1350" s="277" t="s">
        <v>1102</v>
      </c>
      <c r="F1350" s="278">
        <v>5150640.0000000009</v>
      </c>
      <c r="G1350" s="278">
        <v>5150640.0000000009</v>
      </c>
      <c r="H1350" s="175"/>
      <c r="I1350" s="88">
        <f t="shared" si="107"/>
        <v>5150640.0000000009</v>
      </c>
      <c r="J1350" s="163">
        <f t="shared" si="103"/>
        <v>0</v>
      </c>
      <c r="K1350" s="155">
        <f t="shared" si="104"/>
        <v>0</v>
      </c>
      <c r="L1350" s="155">
        <f>IF(J1350=1,SUM($J$6:J1350),0)</f>
        <v>0</v>
      </c>
      <c r="M1350" s="155">
        <f>IF(K1350=1,SUM($K$6:K1350),0)</f>
        <v>0</v>
      </c>
      <c r="N1350" s="165">
        <f t="shared" si="105"/>
        <v>0</v>
      </c>
      <c r="O1350" s="155">
        <f t="shared" si="106"/>
        <v>0</v>
      </c>
      <c r="P1350" s="155">
        <f>IF(O1350=1,SUM($O$6:O1350),0)</f>
        <v>0</v>
      </c>
    </row>
    <row r="1351" spans="1:16" ht="15" customHeight="1">
      <c r="A1351" s="15"/>
      <c r="B1351" s="194">
        <v>43</v>
      </c>
      <c r="C1351" s="109" t="s">
        <v>1303</v>
      </c>
      <c r="D1351" s="276" t="s">
        <v>47</v>
      </c>
      <c r="E1351" s="277" t="s">
        <v>1102</v>
      </c>
      <c r="F1351" s="278">
        <v>4060320</v>
      </c>
      <c r="G1351" s="278">
        <v>4060320</v>
      </c>
      <c r="H1351" s="175"/>
      <c r="I1351" s="88">
        <f t="shared" si="107"/>
        <v>4060320</v>
      </c>
      <c r="J1351" s="163">
        <f t="shared" si="103"/>
        <v>0</v>
      </c>
      <c r="K1351" s="155">
        <f t="shared" si="104"/>
        <v>0</v>
      </c>
      <c r="L1351" s="155">
        <f>IF(J1351=1,SUM($J$6:J1351),0)</f>
        <v>0</v>
      </c>
      <c r="M1351" s="155">
        <f>IF(K1351=1,SUM($K$6:K1351),0)</f>
        <v>0</v>
      </c>
      <c r="N1351" s="165">
        <f t="shared" si="105"/>
        <v>0</v>
      </c>
      <c r="O1351" s="155">
        <f t="shared" si="106"/>
        <v>0</v>
      </c>
      <c r="P1351" s="155">
        <f>IF(O1351=1,SUM($O$6:O1351),0)</f>
        <v>0</v>
      </c>
    </row>
    <row r="1352" spans="1:16" ht="15" customHeight="1">
      <c r="A1352" s="15"/>
      <c r="B1352" s="194">
        <v>44</v>
      </c>
      <c r="C1352" s="109" t="s">
        <v>1304</v>
      </c>
      <c r="D1352" s="276" t="s">
        <v>47</v>
      </c>
      <c r="E1352" s="277" t="s">
        <v>1102</v>
      </c>
      <c r="F1352" s="278">
        <v>3453120</v>
      </c>
      <c r="G1352" s="278">
        <v>3453120</v>
      </c>
      <c r="H1352" s="175"/>
      <c r="I1352" s="88">
        <f t="shared" si="107"/>
        <v>3453120</v>
      </c>
      <c r="J1352" s="163">
        <f t="shared" si="103"/>
        <v>0</v>
      </c>
      <c r="K1352" s="155">
        <f t="shared" si="104"/>
        <v>0</v>
      </c>
      <c r="L1352" s="155">
        <f>IF(J1352=1,SUM($J$6:J1352),0)</f>
        <v>0</v>
      </c>
      <c r="M1352" s="155">
        <f>IF(K1352=1,SUM($K$6:K1352),0)</f>
        <v>0</v>
      </c>
      <c r="N1352" s="165">
        <f t="shared" si="105"/>
        <v>0</v>
      </c>
      <c r="O1352" s="155">
        <f t="shared" si="106"/>
        <v>0</v>
      </c>
      <c r="P1352" s="155">
        <f>IF(O1352=1,SUM($O$6:O1352),0)</f>
        <v>0</v>
      </c>
    </row>
    <row r="1353" spans="1:16" ht="15" customHeight="1">
      <c r="A1353" s="15"/>
      <c r="B1353" s="194">
        <v>45</v>
      </c>
      <c r="C1353" s="109" t="s">
        <v>1305</v>
      </c>
      <c r="D1353" s="276" t="s">
        <v>47</v>
      </c>
      <c r="E1353" s="277" t="s">
        <v>1102</v>
      </c>
      <c r="F1353" s="278">
        <v>2622840.0000000005</v>
      </c>
      <c r="G1353" s="278">
        <v>2622840.0000000005</v>
      </c>
      <c r="H1353" s="171"/>
      <c r="I1353" s="88">
        <f t="shared" si="107"/>
        <v>2622840.0000000005</v>
      </c>
      <c r="J1353" s="163">
        <f t="shared" ref="J1353:J1416" si="108">IF(D1353="MDU-KD",1,0)</f>
        <v>0</v>
      </c>
      <c r="K1353" s="155">
        <f t="shared" ref="K1353:K1416" si="109">IF(D1353="HDW",1,0)</f>
        <v>0</v>
      </c>
      <c r="L1353" s="155">
        <f>IF(J1353=1,SUM($J$6:J1353),0)</f>
        <v>0</v>
      </c>
      <c r="M1353" s="155">
        <f>IF(K1353=1,SUM($K$6:K1353),0)</f>
        <v>0</v>
      </c>
      <c r="N1353" s="165">
        <f t="shared" ref="N1353:N1416" si="110">IF(L1353=0,M1353,L1353)</f>
        <v>0</v>
      </c>
      <c r="O1353" s="155">
        <f t="shared" ref="O1353:O1416" si="111">IF(E1353=0,0,IF(LEFT(C1353,11)="Tiang Beton",1,0))</f>
        <v>0</v>
      </c>
      <c r="P1353" s="155">
        <f>IF(O1353=1,SUM($O$6:O1353),0)</f>
        <v>0</v>
      </c>
    </row>
    <row r="1354" spans="1:16" ht="15" customHeight="1">
      <c r="A1354" s="15"/>
      <c r="B1354" s="194">
        <v>46</v>
      </c>
      <c r="C1354" s="109" t="s">
        <v>1306</v>
      </c>
      <c r="D1354" s="276" t="s">
        <v>47</v>
      </c>
      <c r="E1354" s="277" t="s">
        <v>1102</v>
      </c>
      <c r="F1354" s="278">
        <v>3598320</v>
      </c>
      <c r="G1354" s="278">
        <v>3598320</v>
      </c>
      <c r="H1354" s="171"/>
      <c r="I1354" s="88">
        <f t="shared" si="107"/>
        <v>3598320</v>
      </c>
      <c r="J1354" s="163">
        <f t="shared" si="108"/>
        <v>0</v>
      </c>
      <c r="K1354" s="155">
        <f t="shared" si="109"/>
        <v>0</v>
      </c>
      <c r="L1354" s="155">
        <f>IF(J1354=1,SUM($J$6:J1354),0)</f>
        <v>0</v>
      </c>
      <c r="M1354" s="155">
        <f>IF(K1354=1,SUM($K$6:K1354),0)</f>
        <v>0</v>
      </c>
      <c r="N1354" s="165">
        <f t="shared" si="110"/>
        <v>0</v>
      </c>
      <c r="O1354" s="155">
        <f t="shared" si="111"/>
        <v>0</v>
      </c>
      <c r="P1354" s="155">
        <f>IF(O1354=1,SUM($O$6:O1354),0)</f>
        <v>0</v>
      </c>
    </row>
    <row r="1355" spans="1:16" ht="15" customHeight="1">
      <c r="A1355" s="15"/>
      <c r="B1355" s="194">
        <v>47</v>
      </c>
      <c r="C1355" s="109" t="s">
        <v>1307</v>
      </c>
      <c r="D1355" s="276" t="s">
        <v>47</v>
      </c>
      <c r="E1355" s="277" t="s">
        <v>1102</v>
      </c>
      <c r="F1355" s="278">
        <v>3212880</v>
      </c>
      <c r="G1355" s="278">
        <v>3212880</v>
      </c>
      <c r="H1355" s="171"/>
      <c r="I1355" s="88">
        <f t="shared" si="107"/>
        <v>3212880</v>
      </c>
      <c r="J1355" s="163">
        <f t="shared" si="108"/>
        <v>0</v>
      </c>
      <c r="K1355" s="155">
        <f t="shared" si="109"/>
        <v>0</v>
      </c>
      <c r="L1355" s="155">
        <f>IF(J1355=1,SUM($J$6:J1355),0)</f>
        <v>0</v>
      </c>
      <c r="M1355" s="155">
        <f>IF(K1355=1,SUM($K$6:K1355),0)</f>
        <v>0</v>
      </c>
      <c r="N1355" s="165">
        <f t="shared" si="110"/>
        <v>0</v>
      </c>
      <c r="O1355" s="155">
        <f t="shared" si="111"/>
        <v>0</v>
      </c>
      <c r="P1355" s="155">
        <f>IF(O1355=1,SUM($O$6:O1355),0)</f>
        <v>0</v>
      </c>
    </row>
    <row r="1356" spans="1:16" ht="15" customHeight="1">
      <c r="A1356" s="15"/>
      <c r="B1356" s="194">
        <v>48</v>
      </c>
      <c r="C1356" s="109" t="s">
        <v>1308</v>
      </c>
      <c r="D1356" s="276" t="s">
        <v>47</v>
      </c>
      <c r="E1356" s="277" t="s">
        <v>1102</v>
      </c>
      <c r="F1356" s="278">
        <v>2366760</v>
      </c>
      <c r="G1356" s="278">
        <v>2366760</v>
      </c>
      <c r="H1356" s="171"/>
      <c r="I1356" s="88">
        <f>IF($I$5=$G$4,G1356,(IF($I$5=$F$4,F1356,0)))</f>
        <v>2366760</v>
      </c>
      <c r="J1356" s="163">
        <f t="shared" si="108"/>
        <v>0</v>
      </c>
      <c r="K1356" s="155">
        <f t="shared" si="109"/>
        <v>0</v>
      </c>
      <c r="L1356" s="155">
        <f>IF(J1356=1,SUM($J$6:J1356),0)</f>
        <v>0</v>
      </c>
      <c r="M1356" s="155">
        <f>IF(K1356=1,SUM($K$6:K1356),0)</f>
        <v>0</v>
      </c>
      <c r="N1356" s="165">
        <f t="shared" si="110"/>
        <v>0</v>
      </c>
      <c r="O1356" s="155">
        <f t="shared" si="111"/>
        <v>0</v>
      </c>
      <c r="P1356" s="155">
        <f>IF(O1356=1,SUM($O$6:O1356),0)</f>
        <v>0</v>
      </c>
    </row>
    <row r="1357" spans="1:16" ht="15" customHeight="1">
      <c r="A1357" s="15"/>
      <c r="B1357" s="194">
        <v>49</v>
      </c>
      <c r="C1357" s="109" t="s">
        <v>1309</v>
      </c>
      <c r="D1357" s="276" t="s">
        <v>47</v>
      </c>
      <c r="E1357" s="277" t="s">
        <v>1102</v>
      </c>
      <c r="F1357" s="278">
        <v>2005080</v>
      </c>
      <c r="G1357" s="278">
        <v>2005080</v>
      </c>
      <c r="H1357" s="171"/>
      <c r="I1357" s="88">
        <f>IF($I$5=$G$4,G1357,(IF($I$5=$F$4,F1357,0)))</f>
        <v>2005080</v>
      </c>
      <c r="J1357" s="163">
        <f t="shared" si="108"/>
        <v>0</v>
      </c>
      <c r="K1357" s="155">
        <f t="shared" si="109"/>
        <v>0</v>
      </c>
      <c r="L1357" s="155">
        <f>IF(J1357=1,SUM($J$6:J1357),0)</f>
        <v>0</v>
      </c>
      <c r="M1357" s="155">
        <f>IF(K1357=1,SUM($K$6:K1357),0)</f>
        <v>0</v>
      </c>
      <c r="N1357" s="165">
        <f t="shared" si="110"/>
        <v>0</v>
      </c>
      <c r="O1357" s="155">
        <f t="shared" si="111"/>
        <v>0</v>
      </c>
      <c r="P1357" s="155">
        <f>IF(O1357=1,SUM($O$6:O1357),0)</f>
        <v>0</v>
      </c>
    </row>
    <row r="1358" spans="1:16" ht="15" customHeight="1">
      <c r="A1358" s="15"/>
      <c r="B1358" s="194">
        <v>50</v>
      </c>
      <c r="C1358" s="109" t="s">
        <v>1310</v>
      </c>
      <c r="D1358" s="276" t="s">
        <v>47</v>
      </c>
      <c r="E1358" s="277" t="s">
        <v>1102</v>
      </c>
      <c r="F1358" s="278">
        <v>1801603.4491041158</v>
      </c>
      <c r="G1358" s="278">
        <v>1801603.4491041158</v>
      </c>
      <c r="H1358" s="171"/>
      <c r="I1358" s="88">
        <f t="shared" si="107"/>
        <v>1801603.4491041158</v>
      </c>
      <c r="J1358" s="163">
        <f t="shared" si="108"/>
        <v>0</v>
      </c>
      <c r="K1358" s="155">
        <f t="shared" si="109"/>
        <v>0</v>
      </c>
      <c r="L1358" s="155">
        <f>IF(J1358=1,SUM($J$6:J1358),0)</f>
        <v>0</v>
      </c>
      <c r="M1358" s="155">
        <f>IF(K1358=1,SUM($K$6:K1358),0)</f>
        <v>0</v>
      </c>
      <c r="N1358" s="165">
        <f t="shared" si="110"/>
        <v>0</v>
      </c>
      <c r="O1358" s="155">
        <f t="shared" si="111"/>
        <v>0</v>
      </c>
      <c r="P1358" s="155">
        <f>IF(O1358=1,SUM($O$6:O1358),0)</f>
        <v>0</v>
      </c>
    </row>
    <row r="1359" spans="1:16" ht="15" customHeight="1">
      <c r="A1359" s="15"/>
      <c r="B1359" s="194">
        <v>51</v>
      </c>
      <c r="C1359" s="109" t="s">
        <v>1311</v>
      </c>
      <c r="D1359" s="276" t="s">
        <v>47</v>
      </c>
      <c r="E1359" s="277" t="s">
        <v>1102</v>
      </c>
      <c r="F1359" s="278">
        <v>1656351.3951640779</v>
      </c>
      <c r="G1359" s="278">
        <v>1656351.3951640779</v>
      </c>
      <c r="H1359" s="171"/>
      <c r="I1359" s="88">
        <f t="shared" si="107"/>
        <v>1656351.3951640779</v>
      </c>
      <c r="J1359" s="163">
        <f t="shared" si="108"/>
        <v>0</v>
      </c>
      <c r="K1359" s="155">
        <f t="shared" si="109"/>
        <v>0</v>
      </c>
      <c r="L1359" s="155">
        <f>IF(J1359=1,SUM($J$6:J1359),0)</f>
        <v>0</v>
      </c>
      <c r="M1359" s="155">
        <f>IF(K1359=1,SUM($K$6:K1359),0)</f>
        <v>0</v>
      </c>
      <c r="N1359" s="165">
        <f t="shared" si="110"/>
        <v>0</v>
      </c>
      <c r="O1359" s="155">
        <f t="shared" si="111"/>
        <v>0</v>
      </c>
      <c r="P1359" s="155">
        <f>IF(O1359=1,SUM($O$6:O1359),0)</f>
        <v>0</v>
      </c>
    </row>
    <row r="1360" spans="1:16" ht="15" customHeight="1">
      <c r="A1360" s="15"/>
      <c r="B1360" s="194">
        <v>52</v>
      </c>
      <c r="C1360" s="109" t="s">
        <v>1312</v>
      </c>
      <c r="D1360" s="276" t="s">
        <v>47</v>
      </c>
      <c r="E1360" s="277" t="s">
        <v>1102</v>
      </c>
      <c r="F1360" s="278">
        <v>1520640.0000000002</v>
      </c>
      <c r="G1360" s="278">
        <v>1520640.0000000002</v>
      </c>
      <c r="H1360" s="171"/>
      <c r="I1360" s="88">
        <f t="shared" si="107"/>
        <v>1520640.0000000002</v>
      </c>
      <c r="J1360" s="163">
        <f t="shared" si="108"/>
        <v>0</v>
      </c>
      <c r="K1360" s="155">
        <f t="shared" si="109"/>
        <v>0</v>
      </c>
      <c r="L1360" s="155">
        <f>IF(J1360=1,SUM($J$6:J1360),0)</f>
        <v>0</v>
      </c>
      <c r="M1360" s="155">
        <f>IF(K1360=1,SUM($K$6:K1360),0)</f>
        <v>0</v>
      </c>
      <c r="N1360" s="165">
        <f t="shared" si="110"/>
        <v>0</v>
      </c>
      <c r="O1360" s="155">
        <f t="shared" si="111"/>
        <v>0</v>
      </c>
      <c r="P1360" s="155">
        <f>IF(O1360=1,SUM($O$6:O1360),0)</f>
        <v>0</v>
      </c>
    </row>
    <row r="1361" spans="1:16" ht="15" customHeight="1">
      <c r="A1361" s="15"/>
      <c r="B1361" s="194">
        <v>53</v>
      </c>
      <c r="C1361" s="109" t="s">
        <v>1313</v>
      </c>
      <c r="D1361" s="276" t="s">
        <v>47</v>
      </c>
      <c r="E1361" s="277" t="s">
        <v>1102</v>
      </c>
      <c r="F1361" s="278">
        <v>1518000.0000000002</v>
      </c>
      <c r="G1361" s="278">
        <v>1518000.0000000002</v>
      </c>
      <c r="H1361" s="171"/>
      <c r="I1361" s="88">
        <f t="shared" si="107"/>
        <v>1518000.0000000002</v>
      </c>
      <c r="J1361" s="163">
        <f t="shared" si="108"/>
        <v>0</v>
      </c>
      <c r="K1361" s="155">
        <f t="shared" si="109"/>
        <v>0</v>
      </c>
      <c r="L1361" s="155">
        <f>IF(J1361=1,SUM($J$6:J1361),0)</f>
        <v>0</v>
      </c>
      <c r="M1361" s="155">
        <f>IF(K1361=1,SUM($K$6:K1361),0)</f>
        <v>0</v>
      </c>
      <c r="N1361" s="165">
        <f t="shared" si="110"/>
        <v>0</v>
      </c>
      <c r="O1361" s="155">
        <f t="shared" si="111"/>
        <v>0</v>
      </c>
      <c r="P1361" s="155">
        <f>IF(O1361=1,SUM($O$6:O1361),0)</f>
        <v>0</v>
      </c>
    </row>
    <row r="1362" spans="1:16" ht="15" customHeight="1">
      <c r="A1362" s="15"/>
      <c r="B1362" s="194">
        <v>54</v>
      </c>
      <c r="C1362" s="109" t="s">
        <v>1314</v>
      </c>
      <c r="D1362" s="276" t="s">
        <v>47</v>
      </c>
      <c r="E1362" s="277" t="s">
        <v>1102</v>
      </c>
      <c r="F1362" s="278">
        <v>1343760.0000000002</v>
      </c>
      <c r="G1362" s="278">
        <v>1343760.0000000002</v>
      </c>
      <c r="H1362" s="171"/>
      <c r="I1362" s="88">
        <f t="shared" si="107"/>
        <v>1343760.0000000002</v>
      </c>
      <c r="J1362" s="163">
        <f t="shared" si="108"/>
        <v>0</v>
      </c>
      <c r="K1362" s="155">
        <f t="shared" si="109"/>
        <v>0</v>
      </c>
      <c r="L1362" s="155">
        <f>IF(J1362=1,SUM($J$6:J1362),0)</f>
        <v>0</v>
      </c>
      <c r="M1362" s="155">
        <f>IF(K1362=1,SUM($K$6:K1362),0)</f>
        <v>0</v>
      </c>
      <c r="N1362" s="165">
        <f t="shared" si="110"/>
        <v>0</v>
      </c>
      <c r="O1362" s="155">
        <f t="shared" si="111"/>
        <v>0</v>
      </c>
      <c r="P1362" s="155">
        <f>IF(O1362=1,SUM($O$6:O1362),0)</f>
        <v>0</v>
      </c>
    </row>
    <row r="1363" spans="1:16" ht="15" customHeight="1">
      <c r="A1363" s="15"/>
      <c r="B1363" s="194">
        <v>55</v>
      </c>
      <c r="C1363" s="109" t="s">
        <v>1315</v>
      </c>
      <c r="D1363" s="276" t="s">
        <v>47</v>
      </c>
      <c r="E1363" s="277" t="s">
        <v>1102</v>
      </c>
      <c r="F1363" s="278">
        <v>7945699.5772913285</v>
      </c>
      <c r="G1363" s="278">
        <v>7945699.5772913285</v>
      </c>
      <c r="H1363" s="171"/>
      <c r="I1363" s="88">
        <f t="shared" si="107"/>
        <v>7945699.5772913285</v>
      </c>
      <c r="J1363" s="163">
        <f t="shared" si="108"/>
        <v>0</v>
      </c>
      <c r="K1363" s="155">
        <f t="shared" si="109"/>
        <v>0</v>
      </c>
      <c r="L1363" s="155">
        <f>IF(J1363=1,SUM($J$6:J1363),0)</f>
        <v>0</v>
      </c>
      <c r="M1363" s="155">
        <f>IF(K1363=1,SUM($K$6:K1363),0)</f>
        <v>0</v>
      </c>
      <c r="N1363" s="165">
        <f t="shared" si="110"/>
        <v>0</v>
      </c>
      <c r="O1363" s="155">
        <f t="shared" si="111"/>
        <v>0</v>
      </c>
      <c r="P1363" s="155">
        <f>IF(O1363=1,SUM($O$6:O1363),0)</f>
        <v>0</v>
      </c>
    </row>
    <row r="1364" spans="1:16" ht="15" customHeight="1">
      <c r="A1364" s="15"/>
      <c r="B1364" s="194"/>
      <c r="C1364" s="109"/>
      <c r="D1364" s="276" t="s">
        <v>48</v>
      </c>
      <c r="E1364" s="277"/>
      <c r="F1364" s="278">
        <v>0</v>
      </c>
      <c r="G1364" s="278">
        <v>0</v>
      </c>
      <c r="H1364" s="171"/>
      <c r="I1364" s="88">
        <f t="shared" si="107"/>
        <v>0</v>
      </c>
      <c r="J1364" s="163">
        <f t="shared" si="108"/>
        <v>0</v>
      </c>
      <c r="K1364" s="155">
        <f t="shared" si="109"/>
        <v>0</v>
      </c>
      <c r="L1364" s="155">
        <f>IF(J1364=1,SUM($J$6:J1364),0)</f>
        <v>0</v>
      </c>
      <c r="M1364" s="155">
        <f>IF(K1364=1,SUM($K$6:K1364),0)</f>
        <v>0</v>
      </c>
      <c r="N1364" s="165">
        <f t="shared" si="110"/>
        <v>0</v>
      </c>
      <c r="O1364" s="155">
        <f t="shared" si="111"/>
        <v>0</v>
      </c>
      <c r="P1364" s="155">
        <f>IF(O1364=1,SUM($O$6:O1364),0)</f>
        <v>0</v>
      </c>
    </row>
    <row r="1365" spans="1:16" ht="15" customHeight="1">
      <c r="A1365" s="15"/>
      <c r="B1365" s="194" t="s">
        <v>1031</v>
      </c>
      <c r="C1365" s="109" t="s">
        <v>779</v>
      </c>
      <c r="D1365" s="276" t="s">
        <v>48</v>
      </c>
      <c r="E1365" s="277"/>
      <c r="F1365" s="278">
        <v>0</v>
      </c>
      <c r="G1365" s="278">
        <v>0</v>
      </c>
      <c r="H1365" s="171"/>
      <c r="I1365" s="88">
        <f t="shared" si="107"/>
        <v>0</v>
      </c>
      <c r="J1365" s="163">
        <f t="shared" si="108"/>
        <v>0</v>
      </c>
      <c r="K1365" s="155">
        <f t="shared" si="109"/>
        <v>0</v>
      </c>
      <c r="L1365" s="155">
        <f>IF(J1365=1,SUM($J$6:J1365),0)</f>
        <v>0</v>
      </c>
      <c r="M1365" s="155">
        <f>IF(K1365=1,SUM($K$6:K1365),0)</f>
        <v>0</v>
      </c>
      <c r="N1365" s="165">
        <f t="shared" si="110"/>
        <v>0</v>
      </c>
      <c r="O1365" s="155">
        <f t="shared" si="111"/>
        <v>0</v>
      </c>
      <c r="P1365" s="155">
        <f>IF(O1365=1,SUM($O$6:O1365),0)</f>
        <v>0</v>
      </c>
    </row>
    <row r="1366" spans="1:16" ht="15" customHeight="1">
      <c r="A1366" s="15"/>
      <c r="B1366" s="194">
        <v>1</v>
      </c>
      <c r="C1366" s="109" t="s">
        <v>1316</v>
      </c>
      <c r="D1366" s="276" t="s">
        <v>47</v>
      </c>
      <c r="E1366" s="277" t="s">
        <v>1102</v>
      </c>
      <c r="F1366" s="278">
        <v>3426000</v>
      </c>
      <c r="G1366" s="278">
        <v>3426000</v>
      </c>
      <c r="H1366" s="171"/>
      <c r="I1366" s="88">
        <f t="shared" si="107"/>
        <v>3426000</v>
      </c>
      <c r="J1366" s="163">
        <f t="shared" si="108"/>
        <v>0</v>
      </c>
      <c r="K1366" s="155">
        <f t="shared" si="109"/>
        <v>0</v>
      </c>
      <c r="L1366" s="155">
        <f>IF(J1366=1,SUM($J$6:J1366),0)</f>
        <v>0</v>
      </c>
      <c r="M1366" s="155">
        <f>IF(K1366=1,SUM($K$6:K1366),0)</f>
        <v>0</v>
      </c>
      <c r="N1366" s="165">
        <f t="shared" si="110"/>
        <v>0</v>
      </c>
      <c r="O1366" s="155">
        <f t="shared" si="111"/>
        <v>0</v>
      </c>
      <c r="P1366" s="155">
        <f>IF(O1366=1,SUM($O$6:O1366),0)</f>
        <v>0</v>
      </c>
    </row>
    <row r="1367" spans="1:16" ht="15" customHeight="1">
      <c r="A1367" s="15"/>
      <c r="B1367" s="194">
        <v>2</v>
      </c>
      <c r="C1367" s="109" t="s">
        <v>1317</v>
      </c>
      <c r="D1367" s="276" t="s">
        <v>47</v>
      </c>
      <c r="E1367" s="277" t="s">
        <v>1102</v>
      </c>
      <c r="F1367" s="278">
        <v>2880000</v>
      </c>
      <c r="G1367" s="278">
        <v>2880000</v>
      </c>
      <c r="H1367" s="171"/>
      <c r="I1367" s="88">
        <f t="shared" si="107"/>
        <v>2880000</v>
      </c>
      <c r="J1367" s="163">
        <f t="shared" si="108"/>
        <v>0</v>
      </c>
      <c r="K1367" s="155">
        <f t="shared" si="109"/>
        <v>0</v>
      </c>
      <c r="L1367" s="155">
        <f>IF(J1367=1,SUM($J$6:J1367),0)</f>
        <v>0</v>
      </c>
      <c r="M1367" s="155">
        <f>IF(K1367=1,SUM($K$6:K1367),0)</f>
        <v>0</v>
      </c>
      <c r="N1367" s="165">
        <f t="shared" si="110"/>
        <v>0</v>
      </c>
      <c r="O1367" s="155">
        <f t="shared" si="111"/>
        <v>0</v>
      </c>
      <c r="P1367" s="155">
        <f>IF(O1367=1,SUM($O$6:O1367),0)</f>
        <v>0</v>
      </c>
    </row>
    <row r="1368" spans="1:16" ht="15" customHeight="1">
      <c r="A1368" s="15"/>
      <c r="B1368" s="194">
        <v>3</v>
      </c>
      <c r="C1368" s="109" t="s">
        <v>1318</v>
      </c>
      <c r="D1368" s="276" t="s">
        <v>47</v>
      </c>
      <c r="E1368" s="277" t="s">
        <v>1102</v>
      </c>
      <c r="F1368" s="278">
        <v>2649600</v>
      </c>
      <c r="G1368" s="278">
        <v>2649600</v>
      </c>
      <c r="H1368" s="171"/>
      <c r="I1368" s="88">
        <f t="shared" si="107"/>
        <v>2649600</v>
      </c>
      <c r="J1368" s="163">
        <f t="shared" si="108"/>
        <v>0</v>
      </c>
      <c r="K1368" s="155">
        <f t="shared" si="109"/>
        <v>0</v>
      </c>
      <c r="L1368" s="155">
        <f>IF(J1368=1,SUM($J$6:J1368),0)</f>
        <v>0</v>
      </c>
      <c r="M1368" s="155">
        <f>IF(K1368=1,SUM($K$6:K1368),0)</f>
        <v>0</v>
      </c>
      <c r="N1368" s="165">
        <f t="shared" si="110"/>
        <v>0</v>
      </c>
      <c r="O1368" s="155">
        <f t="shared" si="111"/>
        <v>0</v>
      </c>
      <c r="P1368" s="155">
        <f>IF(O1368=1,SUM($O$6:O1368),0)</f>
        <v>0</v>
      </c>
    </row>
    <row r="1369" spans="1:16" ht="15" customHeight="1">
      <c r="A1369" s="15"/>
      <c r="B1369" s="194">
        <v>4</v>
      </c>
      <c r="C1369" s="109" t="s">
        <v>1319</v>
      </c>
      <c r="D1369" s="276" t="s">
        <v>47</v>
      </c>
      <c r="E1369" s="277" t="s">
        <v>1102</v>
      </c>
      <c r="F1369" s="278">
        <v>1971600</v>
      </c>
      <c r="G1369" s="278">
        <v>1971600</v>
      </c>
      <c r="H1369" s="171"/>
      <c r="I1369" s="88">
        <f t="shared" si="107"/>
        <v>1971600</v>
      </c>
      <c r="J1369" s="163">
        <f t="shared" si="108"/>
        <v>0</v>
      </c>
      <c r="K1369" s="155">
        <f t="shared" si="109"/>
        <v>0</v>
      </c>
      <c r="L1369" s="155">
        <f>IF(J1369=1,SUM($J$6:J1369),0)</f>
        <v>0</v>
      </c>
      <c r="M1369" s="155">
        <f>IF(K1369=1,SUM($K$6:K1369),0)</f>
        <v>0</v>
      </c>
      <c r="N1369" s="165">
        <f t="shared" si="110"/>
        <v>0</v>
      </c>
      <c r="O1369" s="155">
        <f t="shared" si="111"/>
        <v>0</v>
      </c>
      <c r="P1369" s="155">
        <f>IF(O1369=1,SUM($O$6:O1369),0)</f>
        <v>0</v>
      </c>
    </row>
    <row r="1370" spans="1:16" ht="15" customHeight="1">
      <c r="A1370" s="15"/>
      <c r="B1370" s="194">
        <v>5</v>
      </c>
      <c r="C1370" s="109" t="s">
        <v>1320</v>
      </c>
      <c r="D1370" s="276" t="s">
        <v>47</v>
      </c>
      <c r="E1370" s="277" t="s">
        <v>1102</v>
      </c>
      <c r="F1370" s="278">
        <v>1340400</v>
      </c>
      <c r="G1370" s="278">
        <v>1340400</v>
      </c>
      <c r="H1370" s="171"/>
      <c r="I1370" s="88">
        <f t="shared" si="107"/>
        <v>1340400</v>
      </c>
      <c r="J1370" s="163">
        <f t="shared" si="108"/>
        <v>0</v>
      </c>
      <c r="K1370" s="155">
        <f t="shared" si="109"/>
        <v>0</v>
      </c>
      <c r="L1370" s="155">
        <f>IF(J1370=1,SUM($J$6:J1370),0)</f>
        <v>0</v>
      </c>
      <c r="M1370" s="155">
        <f>IF(K1370=1,SUM($K$6:K1370),0)</f>
        <v>0</v>
      </c>
      <c r="N1370" s="165">
        <f t="shared" si="110"/>
        <v>0</v>
      </c>
      <c r="O1370" s="155">
        <f t="shared" si="111"/>
        <v>0</v>
      </c>
      <c r="P1370" s="155">
        <f>IF(O1370=1,SUM($O$6:O1370),0)</f>
        <v>0</v>
      </c>
    </row>
    <row r="1371" spans="1:16" ht="15" customHeight="1">
      <c r="A1371" s="15"/>
      <c r="B1371" s="194">
        <v>6</v>
      </c>
      <c r="C1371" s="109" t="s">
        <v>1321</v>
      </c>
      <c r="D1371" s="276" t="s">
        <v>47</v>
      </c>
      <c r="E1371" s="277" t="s">
        <v>1102</v>
      </c>
      <c r="F1371" s="278">
        <v>2682000</v>
      </c>
      <c r="G1371" s="278">
        <v>2682000</v>
      </c>
      <c r="H1371" s="171"/>
      <c r="I1371" s="88">
        <f t="shared" si="107"/>
        <v>2682000</v>
      </c>
      <c r="J1371" s="163">
        <f t="shared" si="108"/>
        <v>0</v>
      </c>
      <c r="K1371" s="155">
        <f t="shared" si="109"/>
        <v>0</v>
      </c>
      <c r="L1371" s="155">
        <f>IF(J1371=1,SUM($J$6:J1371),0)</f>
        <v>0</v>
      </c>
      <c r="M1371" s="155">
        <f>IF(K1371=1,SUM($K$6:K1371),0)</f>
        <v>0</v>
      </c>
      <c r="N1371" s="165">
        <f t="shared" si="110"/>
        <v>0</v>
      </c>
      <c r="O1371" s="155">
        <f t="shared" si="111"/>
        <v>0</v>
      </c>
      <c r="P1371" s="155">
        <f>IF(O1371=1,SUM($O$6:O1371),0)</f>
        <v>0</v>
      </c>
    </row>
    <row r="1372" spans="1:16" ht="15" customHeight="1">
      <c r="A1372" s="15"/>
      <c r="B1372" s="194">
        <v>7</v>
      </c>
      <c r="C1372" s="109" t="s">
        <v>1322</v>
      </c>
      <c r="D1372" s="276" t="s">
        <v>47</v>
      </c>
      <c r="E1372" s="277" t="s">
        <v>1102</v>
      </c>
      <c r="F1372" s="278">
        <v>2148000</v>
      </c>
      <c r="G1372" s="278">
        <v>2148000</v>
      </c>
      <c r="H1372" s="171"/>
      <c r="I1372" s="88">
        <f t="shared" si="107"/>
        <v>2148000</v>
      </c>
      <c r="J1372" s="163">
        <f t="shared" si="108"/>
        <v>0</v>
      </c>
      <c r="K1372" s="155">
        <f t="shared" si="109"/>
        <v>0</v>
      </c>
      <c r="L1372" s="155">
        <f>IF(J1372=1,SUM($J$6:J1372),0)</f>
        <v>0</v>
      </c>
      <c r="M1372" s="155">
        <f>IF(K1372=1,SUM($K$6:K1372),0)</f>
        <v>0</v>
      </c>
      <c r="N1372" s="165">
        <f t="shared" si="110"/>
        <v>0</v>
      </c>
      <c r="O1372" s="155">
        <f t="shared" si="111"/>
        <v>0</v>
      </c>
      <c r="P1372" s="155">
        <f>IF(O1372=1,SUM($O$6:O1372),0)</f>
        <v>0</v>
      </c>
    </row>
    <row r="1373" spans="1:16" ht="15" customHeight="1">
      <c r="A1373" s="15"/>
      <c r="B1373" s="194"/>
      <c r="C1373" s="109"/>
      <c r="D1373" s="276" t="s">
        <v>48</v>
      </c>
      <c r="E1373" s="277"/>
      <c r="F1373" s="278">
        <v>0</v>
      </c>
      <c r="G1373" s="278">
        <v>0</v>
      </c>
      <c r="H1373" s="171"/>
      <c r="I1373" s="88">
        <f t="shared" si="107"/>
        <v>0</v>
      </c>
      <c r="J1373" s="163">
        <f t="shared" si="108"/>
        <v>0</v>
      </c>
      <c r="K1373" s="155">
        <f t="shared" si="109"/>
        <v>0</v>
      </c>
      <c r="L1373" s="155">
        <f>IF(J1373=1,SUM($J$6:J1373),0)</f>
        <v>0</v>
      </c>
      <c r="M1373" s="155">
        <f>IF(K1373=1,SUM($K$6:K1373),0)</f>
        <v>0</v>
      </c>
      <c r="N1373" s="165">
        <f t="shared" si="110"/>
        <v>0</v>
      </c>
      <c r="O1373" s="155">
        <f t="shared" si="111"/>
        <v>0</v>
      </c>
      <c r="P1373" s="155">
        <f>IF(O1373=1,SUM($O$6:O1373),0)</f>
        <v>0</v>
      </c>
    </row>
    <row r="1374" spans="1:16" ht="15" customHeight="1">
      <c r="A1374" s="15"/>
      <c r="B1374" s="194" t="s">
        <v>1031</v>
      </c>
      <c r="C1374" s="109" t="s">
        <v>531</v>
      </c>
      <c r="D1374" s="276" t="s">
        <v>48</v>
      </c>
      <c r="E1374" s="277"/>
      <c r="F1374" s="278">
        <v>0</v>
      </c>
      <c r="G1374" s="278">
        <v>0</v>
      </c>
      <c r="H1374" s="175"/>
      <c r="I1374" s="88">
        <f t="shared" si="107"/>
        <v>0</v>
      </c>
      <c r="J1374" s="163">
        <f t="shared" si="108"/>
        <v>0</v>
      </c>
      <c r="K1374" s="155">
        <f t="shared" si="109"/>
        <v>0</v>
      </c>
      <c r="L1374" s="155">
        <f>IF(J1374=1,SUM($J$6:J1374),0)</f>
        <v>0</v>
      </c>
      <c r="M1374" s="155">
        <f>IF(K1374=1,SUM($K$6:K1374),0)</f>
        <v>0</v>
      </c>
      <c r="N1374" s="165">
        <f t="shared" si="110"/>
        <v>0</v>
      </c>
      <c r="O1374" s="155">
        <f t="shared" si="111"/>
        <v>0</v>
      </c>
      <c r="P1374" s="155">
        <f>IF(O1374=1,SUM($O$6:O1374),0)</f>
        <v>0</v>
      </c>
    </row>
    <row r="1375" spans="1:16" ht="15" customHeight="1">
      <c r="A1375" s="15"/>
      <c r="B1375" s="194">
        <v>1</v>
      </c>
      <c r="C1375" s="109" t="s">
        <v>961</v>
      </c>
      <c r="D1375" s="276" t="s">
        <v>47</v>
      </c>
      <c r="E1375" s="277" t="s">
        <v>14</v>
      </c>
      <c r="F1375" s="278">
        <v>213420</v>
      </c>
      <c r="G1375" s="278">
        <v>213420</v>
      </c>
      <c r="H1375" s="175"/>
      <c r="I1375" s="88">
        <f t="shared" si="107"/>
        <v>213420</v>
      </c>
      <c r="J1375" s="163">
        <f t="shared" si="108"/>
        <v>0</v>
      </c>
      <c r="K1375" s="155">
        <f t="shared" si="109"/>
        <v>0</v>
      </c>
      <c r="L1375" s="155">
        <f>IF(J1375=1,SUM($J$6:J1375),0)</f>
        <v>0</v>
      </c>
      <c r="M1375" s="155">
        <f>IF(K1375=1,SUM($K$6:K1375),0)</f>
        <v>0</v>
      </c>
      <c r="N1375" s="165">
        <f t="shared" si="110"/>
        <v>0</v>
      </c>
      <c r="O1375" s="155">
        <f t="shared" si="111"/>
        <v>0</v>
      </c>
      <c r="P1375" s="155">
        <f>IF(O1375=1,SUM($O$6:O1375),0)</f>
        <v>0</v>
      </c>
    </row>
    <row r="1376" spans="1:16" ht="15" customHeight="1">
      <c r="A1376" s="15"/>
      <c r="B1376" s="194">
        <v>2</v>
      </c>
      <c r="C1376" s="109" t="s">
        <v>962</v>
      </c>
      <c r="D1376" s="276" t="s">
        <v>47</v>
      </c>
      <c r="E1376" s="277" t="s">
        <v>14</v>
      </c>
      <c r="F1376" s="278">
        <v>207840</v>
      </c>
      <c r="G1376" s="278">
        <v>207840</v>
      </c>
      <c r="H1376" s="175"/>
      <c r="I1376" s="88">
        <f t="shared" si="107"/>
        <v>207840</v>
      </c>
      <c r="J1376" s="163">
        <f t="shared" si="108"/>
        <v>0</v>
      </c>
      <c r="K1376" s="155">
        <f t="shared" si="109"/>
        <v>0</v>
      </c>
      <c r="L1376" s="155">
        <f>IF(J1376=1,SUM($J$6:J1376),0)</f>
        <v>0</v>
      </c>
      <c r="M1376" s="155">
        <f>IF(K1376=1,SUM($K$6:K1376),0)</f>
        <v>0</v>
      </c>
      <c r="N1376" s="165">
        <f t="shared" si="110"/>
        <v>0</v>
      </c>
      <c r="O1376" s="155">
        <f t="shared" si="111"/>
        <v>0</v>
      </c>
      <c r="P1376" s="155">
        <f>IF(O1376=1,SUM($O$6:O1376),0)</f>
        <v>0</v>
      </c>
    </row>
    <row r="1377" spans="1:16" ht="15" customHeight="1">
      <c r="A1377" s="15"/>
      <c r="B1377" s="194">
        <v>3</v>
      </c>
      <c r="C1377" s="109" t="s">
        <v>963</v>
      </c>
      <c r="D1377" s="276" t="s">
        <v>47</v>
      </c>
      <c r="E1377" s="277" t="s">
        <v>14</v>
      </c>
      <c r="F1377" s="278">
        <v>342990</v>
      </c>
      <c r="G1377" s="278">
        <v>342990</v>
      </c>
      <c r="H1377" s="175"/>
      <c r="I1377" s="88">
        <f t="shared" si="107"/>
        <v>342990</v>
      </c>
      <c r="J1377" s="163">
        <f t="shared" si="108"/>
        <v>0</v>
      </c>
      <c r="K1377" s="155">
        <f t="shared" si="109"/>
        <v>0</v>
      </c>
      <c r="L1377" s="155">
        <f>IF(J1377=1,SUM($J$6:J1377),0)</f>
        <v>0</v>
      </c>
      <c r="M1377" s="155">
        <f>IF(K1377=1,SUM($K$6:K1377),0)</f>
        <v>0</v>
      </c>
      <c r="N1377" s="165">
        <f t="shared" si="110"/>
        <v>0</v>
      </c>
      <c r="O1377" s="155">
        <f t="shared" si="111"/>
        <v>0</v>
      </c>
      <c r="P1377" s="155">
        <f>IF(O1377=1,SUM($O$6:O1377),0)</f>
        <v>0</v>
      </c>
    </row>
    <row r="1378" spans="1:16" ht="15" customHeight="1">
      <c r="A1378" s="15"/>
      <c r="B1378" s="194">
        <v>4</v>
      </c>
      <c r="C1378" s="109" t="s">
        <v>964</v>
      </c>
      <c r="D1378" s="276" t="s">
        <v>47</v>
      </c>
      <c r="E1378" s="277" t="s">
        <v>14</v>
      </c>
      <c r="F1378" s="278">
        <v>709680</v>
      </c>
      <c r="G1378" s="278">
        <v>709680</v>
      </c>
      <c r="H1378" s="175"/>
      <c r="I1378" s="88">
        <f t="shared" si="107"/>
        <v>709680</v>
      </c>
      <c r="J1378" s="163">
        <f t="shared" si="108"/>
        <v>0</v>
      </c>
      <c r="K1378" s="155">
        <f t="shared" si="109"/>
        <v>0</v>
      </c>
      <c r="L1378" s="155">
        <f>IF(J1378=1,SUM($J$6:J1378),0)</f>
        <v>0</v>
      </c>
      <c r="M1378" s="155">
        <f>IF(K1378=1,SUM($K$6:K1378),0)</f>
        <v>0</v>
      </c>
      <c r="N1378" s="165">
        <f t="shared" si="110"/>
        <v>0</v>
      </c>
      <c r="O1378" s="155">
        <f t="shared" si="111"/>
        <v>0</v>
      </c>
      <c r="P1378" s="155">
        <f>IF(O1378=1,SUM($O$6:O1378),0)</f>
        <v>0</v>
      </c>
    </row>
    <row r="1379" spans="1:16" ht="15" customHeight="1">
      <c r="A1379" s="15"/>
      <c r="B1379" s="194">
        <v>5</v>
      </c>
      <c r="C1379" s="109" t="s">
        <v>965</v>
      </c>
      <c r="D1379" s="276" t="s">
        <v>47</v>
      </c>
      <c r="E1379" s="277" t="s">
        <v>14</v>
      </c>
      <c r="F1379" s="278">
        <v>1771980</v>
      </c>
      <c r="G1379" s="278">
        <v>1771980</v>
      </c>
      <c r="H1379" s="175"/>
      <c r="I1379" s="88">
        <f t="shared" si="107"/>
        <v>1771980</v>
      </c>
      <c r="J1379" s="163">
        <f t="shared" si="108"/>
        <v>0</v>
      </c>
      <c r="K1379" s="155">
        <f t="shared" si="109"/>
        <v>0</v>
      </c>
      <c r="L1379" s="155">
        <f>IF(J1379=1,SUM($J$6:J1379),0)</f>
        <v>0</v>
      </c>
      <c r="M1379" s="155">
        <f>IF(K1379=1,SUM($K$6:K1379),0)</f>
        <v>0</v>
      </c>
      <c r="N1379" s="165">
        <f t="shared" si="110"/>
        <v>0</v>
      </c>
      <c r="O1379" s="155">
        <f t="shared" si="111"/>
        <v>0</v>
      </c>
      <c r="P1379" s="155">
        <f>IF(O1379=1,SUM($O$6:O1379),0)</f>
        <v>0</v>
      </c>
    </row>
    <row r="1380" spans="1:16" ht="15" customHeight="1">
      <c r="A1380" s="15"/>
      <c r="B1380" s="194">
        <v>6</v>
      </c>
      <c r="C1380" s="109" t="s">
        <v>966</v>
      </c>
      <c r="D1380" s="276" t="s">
        <v>47</v>
      </c>
      <c r="E1380" s="277" t="s">
        <v>14</v>
      </c>
      <c r="F1380" s="278">
        <v>976440</v>
      </c>
      <c r="G1380" s="278">
        <v>976440</v>
      </c>
      <c r="H1380" s="175"/>
      <c r="I1380" s="88">
        <f t="shared" si="107"/>
        <v>976440</v>
      </c>
      <c r="J1380" s="163">
        <f t="shared" si="108"/>
        <v>0</v>
      </c>
      <c r="K1380" s="155">
        <f t="shared" si="109"/>
        <v>0</v>
      </c>
      <c r="L1380" s="155">
        <f>IF(J1380=1,SUM($J$6:J1380),0)</f>
        <v>0</v>
      </c>
      <c r="M1380" s="155">
        <f>IF(K1380=1,SUM($K$6:K1380),0)</f>
        <v>0</v>
      </c>
      <c r="N1380" s="165">
        <f t="shared" si="110"/>
        <v>0</v>
      </c>
      <c r="O1380" s="155">
        <f t="shared" si="111"/>
        <v>0</v>
      </c>
      <c r="P1380" s="155">
        <f>IF(O1380=1,SUM($O$6:O1380),0)</f>
        <v>0</v>
      </c>
    </row>
    <row r="1381" spans="1:16" ht="15" customHeight="1">
      <c r="A1381" s="15"/>
      <c r="B1381" s="194">
        <v>7</v>
      </c>
      <c r="C1381" s="109" t="s">
        <v>967</v>
      </c>
      <c r="D1381" s="276" t="s">
        <v>47</v>
      </c>
      <c r="E1381" s="277" t="s">
        <v>14</v>
      </c>
      <c r="F1381" s="278">
        <v>2211900</v>
      </c>
      <c r="G1381" s="278">
        <v>2211900</v>
      </c>
      <c r="H1381" s="175"/>
      <c r="I1381" s="88">
        <f t="shared" si="107"/>
        <v>2211900</v>
      </c>
      <c r="J1381" s="163">
        <f t="shared" si="108"/>
        <v>0</v>
      </c>
      <c r="K1381" s="155">
        <f t="shared" si="109"/>
        <v>0</v>
      </c>
      <c r="L1381" s="155">
        <f>IF(J1381=1,SUM($J$6:J1381),0)</f>
        <v>0</v>
      </c>
      <c r="M1381" s="155">
        <f>IF(K1381=1,SUM($K$6:K1381),0)</f>
        <v>0</v>
      </c>
      <c r="N1381" s="165">
        <f t="shared" si="110"/>
        <v>0</v>
      </c>
      <c r="O1381" s="155">
        <f t="shared" si="111"/>
        <v>0</v>
      </c>
      <c r="P1381" s="155">
        <f>IF(O1381=1,SUM($O$6:O1381),0)</f>
        <v>0</v>
      </c>
    </row>
    <row r="1382" spans="1:16" ht="15" customHeight="1">
      <c r="A1382" s="15"/>
      <c r="B1382" s="194">
        <v>8</v>
      </c>
      <c r="C1382" s="109" t="s">
        <v>968</v>
      </c>
      <c r="D1382" s="276" t="s">
        <v>47</v>
      </c>
      <c r="E1382" s="277" t="s">
        <v>14</v>
      </c>
      <c r="F1382" s="278">
        <v>2270640</v>
      </c>
      <c r="G1382" s="278">
        <v>2270640</v>
      </c>
      <c r="H1382" s="175"/>
      <c r="I1382" s="88">
        <f t="shared" ref="I1382:I1395" si="112">IF($I$5=$G$4,G1382,(IF($I$5=$F$4,F1382,0)))</f>
        <v>2270640</v>
      </c>
      <c r="J1382" s="163">
        <f t="shared" si="108"/>
        <v>0</v>
      </c>
      <c r="K1382" s="155">
        <f t="shared" si="109"/>
        <v>0</v>
      </c>
      <c r="L1382" s="155">
        <f>IF(J1382=1,SUM($J$6:J1382),0)</f>
        <v>0</v>
      </c>
      <c r="M1382" s="155">
        <f>IF(K1382=1,SUM($K$6:K1382),0)</f>
        <v>0</v>
      </c>
      <c r="N1382" s="165">
        <f t="shared" si="110"/>
        <v>0</v>
      </c>
      <c r="O1382" s="155">
        <f t="shared" si="111"/>
        <v>0</v>
      </c>
      <c r="P1382" s="155">
        <f>IF(O1382=1,SUM($O$6:O1382),0)</f>
        <v>0</v>
      </c>
    </row>
    <row r="1383" spans="1:16" ht="15" customHeight="1">
      <c r="A1383" s="15"/>
      <c r="B1383" s="194">
        <v>9</v>
      </c>
      <c r="C1383" s="109" t="s">
        <v>969</v>
      </c>
      <c r="D1383" s="276" t="s">
        <v>47</v>
      </c>
      <c r="E1383" s="277" t="s">
        <v>14</v>
      </c>
      <c r="F1383" s="278">
        <v>2476740</v>
      </c>
      <c r="G1383" s="278">
        <v>2476740</v>
      </c>
      <c r="H1383" s="175"/>
      <c r="I1383" s="88">
        <f t="shared" si="112"/>
        <v>2476740</v>
      </c>
      <c r="J1383" s="163">
        <f t="shared" si="108"/>
        <v>0</v>
      </c>
      <c r="K1383" s="155">
        <f t="shared" si="109"/>
        <v>0</v>
      </c>
      <c r="L1383" s="155">
        <f>IF(J1383=1,SUM($J$6:J1383),0)</f>
        <v>0</v>
      </c>
      <c r="M1383" s="155">
        <f>IF(K1383=1,SUM($K$6:K1383),0)</f>
        <v>0</v>
      </c>
      <c r="N1383" s="165">
        <f t="shared" si="110"/>
        <v>0</v>
      </c>
      <c r="O1383" s="155">
        <f t="shared" si="111"/>
        <v>0</v>
      </c>
      <c r="P1383" s="155">
        <f>IF(O1383=1,SUM($O$6:O1383),0)</f>
        <v>0</v>
      </c>
    </row>
    <row r="1384" spans="1:16" ht="15" customHeight="1">
      <c r="A1384" s="15"/>
      <c r="B1384" s="194"/>
      <c r="C1384" s="109" t="s">
        <v>48</v>
      </c>
      <c r="D1384" s="276" t="s">
        <v>48</v>
      </c>
      <c r="E1384" s="277"/>
      <c r="F1384" s="278">
        <v>0</v>
      </c>
      <c r="G1384" s="278">
        <v>0</v>
      </c>
      <c r="H1384" s="175"/>
      <c r="I1384" s="88">
        <f t="shared" si="112"/>
        <v>0</v>
      </c>
      <c r="J1384" s="163">
        <f t="shared" si="108"/>
        <v>0</v>
      </c>
      <c r="K1384" s="155">
        <f t="shared" si="109"/>
        <v>0</v>
      </c>
      <c r="L1384" s="155">
        <f>IF(J1384=1,SUM($J$6:J1384),0)</f>
        <v>0</v>
      </c>
      <c r="M1384" s="155">
        <f>IF(K1384=1,SUM($K$6:K1384),0)</f>
        <v>0</v>
      </c>
      <c r="N1384" s="165">
        <f t="shared" si="110"/>
        <v>0</v>
      </c>
      <c r="O1384" s="155">
        <f t="shared" si="111"/>
        <v>0</v>
      </c>
      <c r="P1384" s="155">
        <f>IF(O1384=1,SUM($O$6:O1384),0)</f>
        <v>0</v>
      </c>
    </row>
    <row r="1385" spans="1:16" ht="15" customHeight="1">
      <c r="A1385" s="15"/>
      <c r="B1385" s="194" t="s">
        <v>1031</v>
      </c>
      <c r="C1385" s="109" t="s">
        <v>788</v>
      </c>
      <c r="D1385" s="276" t="s">
        <v>48</v>
      </c>
      <c r="E1385" s="277"/>
      <c r="F1385" s="278">
        <v>0</v>
      </c>
      <c r="G1385" s="278">
        <v>0</v>
      </c>
      <c r="H1385" s="175"/>
      <c r="I1385" s="88">
        <f t="shared" si="112"/>
        <v>0</v>
      </c>
      <c r="J1385" s="163">
        <f t="shared" si="108"/>
        <v>0</v>
      </c>
      <c r="K1385" s="155">
        <f t="shared" si="109"/>
        <v>0</v>
      </c>
      <c r="L1385" s="155">
        <f>IF(J1385=1,SUM($J$6:J1385),0)</f>
        <v>0</v>
      </c>
      <c r="M1385" s="155">
        <f>IF(K1385=1,SUM($K$6:K1385),0)</f>
        <v>0</v>
      </c>
      <c r="N1385" s="165">
        <f t="shared" si="110"/>
        <v>0</v>
      </c>
      <c r="O1385" s="155">
        <f t="shared" si="111"/>
        <v>0</v>
      </c>
      <c r="P1385" s="155">
        <f>IF(O1385=1,SUM($O$6:O1385),0)</f>
        <v>0</v>
      </c>
    </row>
    <row r="1386" spans="1:16" ht="15" customHeight="1">
      <c r="A1386" s="15"/>
      <c r="B1386" s="194">
        <v>1</v>
      </c>
      <c r="C1386" s="109" t="s">
        <v>428</v>
      </c>
      <c r="D1386" s="276" t="s">
        <v>47</v>
      </c>
      <c r="E1386" s="277" t="s">
        <v>100</v>
      </c>
      <c r="F1386" s="278">
        <v>220260.49029487889</v>
      </c>
      <c r="G1386" s="278">
        <v>220260.49029487889</v>
      </c>
      <c r="H1386" s="175"/>
      <c r="I1386" s="88">
        <f t="shared" si="112"/>
        <v>220260.49029487889</v>
      </c>
      <c r="J1386" s="163">
        <f t="shared" si="108"/>
        <v>0</v>
      </c>
      <c r="K1386" s="155">
        <f t="shared" si="109"/>
        <v>0</v>
      </c>
      <c r="L1386" s="155">
        <f>IF(J1386=1,SUM($J$6:J1386),0)</f>
        <v>0</v>
      </c>
      <c r="M1386" s="155">
        <f>IF(K1386=1,SUM($K$6:K1386),0)</f>
        <v>0</v>
      </c>
      <c r="N1386" s="165">
        <f t="shared" si="110"/>
        <v>0</v>
      </c>
      <c r="O1386" s="155">
        <f t="shared" si="111"/>
        <v>0</v>
      </c>
      <c r="P1386" s="155">
        <f>IF(O1386=1,SUM($O$6:O1386),0)</f>
        <v>0</v>
      </c>
    </row>
    <row r="1387" spans="1:16" ht="15" customHeight="1">
      <c r="A1387" s="15"/>
      <c r="B1387" s="194">
        <v>2</v>
      </c>
      <c r="C1387" s="109" t="s">
        <v>429</v>
      </c>
      <c r="D1387" s="276" t="s">
        <v>47</v>
      </c>
      <c r="E1387" s="277" t="s">
        <v>100</v>
      </c>
      <c r="F1387" s="278">
        <v>220260.49029487889</v>
      </c>
      <c r="G1387" s="278">
        <v>220260.49029487889</v>
      </c>
      <c r="H1387" s="175"/>
      <c r="I1387" s="88">
        <f t="shared" si="112"/>
        <v>220260.49029487889</v>
      </c>
      <c r="J1387" s="163">
        <f t="shared" si="108"/>
        <v>0</v>
      </c>
      <c r="K1387" s="155">
        <f t="shared" si="109"/>
        <v>0</v>
      </c>
      <c r="L1387" s="155">
        <f>IF(J1387=1,SUM($J$6:J1387),0)</f>
        <v>0</v>
      </c>
      <c r="M1387" s="155">
        <f>IF(K1387=1,SUM($K$6:K1387),0)</f>
        <v>0</v>
      </c>
      <c r="N1387" s="165">
        <f t="shared" si="110"/>
        <v>0</v>
      </c>
      <c r="O1387" s="155">
        <f t="shared" si="111"/>
        <v>0</v>
      </c>
      <c r="P1387" s="155">
        <f>IF(O1387=1,SUM($O$6:O1387),0)</f>
        <v>0</v>
      </c>
    </row>
    <row r="1388" spans="1:16" ht="15" customHeight="1">
      <c r="A1388" s="15"/>
      <c r="B1388" s="194">
        <v>3</v>
      </c>
      <c r="C1388" s="109" t="s">
        <v>430</v>
      </c>
      <c r="D1388" s="276" t="s">
        <v>47</v>
      </c>
      <c r="E1388" s="277" t="s">
        <v>100</v>
      </c>
      <c r="F1388" s="278">
        <v>250977.08928157968</v>
      </c>
      <c r="G1388" s="278">
        <v>250977.08928157968</v>
      </c>
      <c r="H1388" s="175"/>
      <c r="I1388" s="88">
        <f t="shared" si="112"/>
        <v>250977.08928157968</v>
      </c>
      <c r="J1388" s="163">
        <f t="shared" si="108"/>
        <v>0</v>
      </c>
      <c r="K1388" s="155">
        <f t="shared" si="109"/>
        <v>0</v>
      </c>
      <c r="L1388" s="155">
        <f>IF(J1388=1,SUM($J$6:J1388),0)</f>
        <v>0</v>
      </c>
      <c r="M1388" s="155">
        <f>IF(K1388=1,SUM($K$6:K1388),0)</f>
        <v>0</v>
      </c>
      <c r="N1388" s="165">
        <f t="shared" si="110"/>
        <v>0</v>
      </c>
      <c r="O1388" s="155">
        <f t="shared" si="111"/>
        <v>0</v>
      </c>
      <c r="P1388" s="155">
        <f>IF(O1388=1,SUM($O$6:O1388),0)</f>
        <v>0</v>
      </c>
    </row>
    <row r="1389" spans="1:16" ht="15" customHeight="1">
      <c r="A1389" s="15"/>
      <c r="B1389" s="194">
        <v>4</v>
      </c>
      <c r="C1389" s="109" t="s">
        <v>431</v>
      </c>
      <c r="D1389" s="276" t="s">
        <v>47</v>
      </c>
      <c r="E1389" s="277" t="s">
        <v>100</v>
      </c>
      <c r="F1389" s="278">
        <v>289200</v>
      </c>
      <c r="G1389" s="278">
        <v>289200</v>
      </c>
      <c r="H1389" s="175"/>
      <c r="I1389" s="88">
        <f t="shared" si="112"/>
        <v>289200</v>
      </c>
      <c r="J1389" s="163">
        <f t="shared" si="108"/>
        <v>0</v>
      </c>
      <c r="K1389" s="155">
        <f t="shared" si="109"/>
        <v>0</v>
      </c>
      <c r="L1389" s="155">
        <f>IF(J1389=1,SUM($J$6:J1389),0)</f>
        <v>0</v>
      </c>
      <c r="M1389" s="155">
        <f>IF(K1389=1,SUM($K$6:K1389),0)</f>
        <v>0</v>
      </c>
      <c r="N1389" s="165">
        <f t="shared" si="110"/>
        <v>0</v>
      </c>
      <c r="O1389" s="155">
        <f t="shared" si="111"/>
        <v>0</v>
      </c>
      <c r="P1389" s="155">
        <f>IF(O1389=1,SUM($O$6:O1389),0)</f>
        <v>0</v>
      </c>
    </row>
    <row r="1390" spans="1:16" ht="15" customHeight="1">
      <c r="A1390" s="15"/>
      <c r="B1390" s="194">
        <v>5</v>
      </c>
      <c r="C1390" s="109" t="s">
        <v>432</v>
      </c>
      <c r="D1390" s="276" t="s">
        <v>47</v>
      </c>
      <c r="E1390" s="277" t="s">
        <v>100</v>
      </c>
      <c r="F1390" s="278">
        <v>277947.76156258525</v>
      </c>
      <c r="G1390" s="278">
        <v>277947.76156258525</v>
      </c>
      <c r="H1390" s="175"/>
      <c r="I1390" s="88">
        <f t="shared" si="112"/>
        <v>277947.76156258525</v>
      </c>
      <c r="J1390" s="163">
        <f t="shared" si="108"/>
        <v>0</v>
      </c>
      <c r="K1390" s="155">
        <f t="shared" si="109"/>
        <v>0</v>
      </c>
      <c r="L1390" s="155">
        <f>IF(J1390=1,SUM($J$6:J1390),0)</f>
        <v>0</v>
      </c>
      <c r="M1390" s="155">
        <f>IF(K1390=1,SUM($K$6:K1390),0)</f>
        <v>0</v>
      </c>
      <c r="N1390" s="165">
        <f t="shared" si="110"/>
        <v>0</v>
      </c>
      <c r="O1390" s="155">
        <f t="shared" si="111"/>
        <v>0</v>
      </c>
      <c r="P1390" s="155">
        <f>IF(O1390=1,SUM($O$6:O1390),0)</f>
        <v>0</v>
      </c>
    </row>
    <row r="1391" spans="1:16" ht="15" customHeight="1">
      <c r="A1391" s="15"/>
      <c r="B1391" s="194">
        <v>6</v>
      </c>
      <c r="C1391" s="109" t="s">
        <v>433</v>
      </c>
      <c r="D1391" s="276" t="s">
        <v>47</v>
      </c>
      <c r="E1391" s="277" t="s">
        <v>100</v>
      </c>
      <c r="F1391" s="278">
        <v>309000</v>
      </c>
      <c r="G1391" s="278">
        <v>309000</v>
      </c>
      <c r="H1391" s="175"/>
      <c r="I1391" s="88">
        <f t="shared" si="112"/>
        <v>309000</v>
      </c>
      <c r="J1391" s="163">
        <f t="shared" si="108"/>
        <v>0</v>
      </c>
      <c r="K1391" s="155">
        <f t="shared" si="109"/>
        <v>0</v>
      </c>
      <c r="L1391" s="155">
        <f>IF(J1391=1,SUM($J$6:J1391),0)</f>
        <v>0</v>
      </c>
      <c r="M1391" s="155">
        <f>IF(K1391=1,SUM($K$6:K1391),0)</f>
        <v>0</v>
      </c>
      <c r="N1391" s="165">
        <f t="shared" si="110"/>
        <v>0</v>
      </c>
      <c r="O1391" s="155">
        <f t="shared" si="111"/>
        <v>0</v>
      </c>
      <c r="P1391" s="155">
        <f>IF(O1391=1,SUM($O$6:O1391),0)</f>
        <v>0</v>
      </c>
    </row>
    <row r="1392" spans="1:16" ht="15" customHeight="1">
      <c r="A1392" s="15"/>
      <c r="B1392" s="194">
        <v>7</v>
      </c>
      <c r="C1392" s="109" t="s">
        <v>1132</v>
      </c>
      <c r="D1392" s="276" t="s">
        <v>47</v>
      </c>
      <c r="E1392" s="277" t="s">
        <v>100</v>
      </c>
      <c r="F1392" s="278">
        <v>277947.76156258525</v>
      </c>
      <c r="G1392" s="278">
        <v>277947.76156258525</v>
      </c>
      <c r="H1392" s="175"/>
      <c r="I1392" s="88">
        <f t="shared" si="112"/>
        <v>277947.76156258525</v>
      </c>
      <c r="J1392" s="163">
        <f t="shared" si="108"/>
        <v>0</v>
      </c>
      <c r="K1392" s="155">
        <f t="shared" si="109"/>
        <v>0</v>
      </c>
      <c r="L1392" s="155">
        <f>IF(J1392=1,SUM($J$6:J1392),0)</f>
        <v>0</v>
      </c>
      <c r="M1392" s="155">
        <f>IF(K1392=1,SUM($K$6:K1392),0)</f>
        <v>0</v>
      </c>
      <c r="N1392" s="165">
        <f t="shared" si="110"/>
        <v>0</v>
      </c>
      <c r="O1392" s="155">
        <f t="shared" si="111"/>
        <v>0</v>
      </c>
      <c r="P1392" s="155">
        <f>IF(O1392=1,SUM($O$6:O1392),0)</f>
        <v>0</v>
      </c>
    </row>
    <row r="1393" spans="1:16" ht="15" customHeight="1">
      <c r="A1393" s="15"/>
      <c r="B1393" s="194">
        <v>8</v>
      </c>
      <c r="C1393" s="109" t="s">
        <v>1133</v>
      </c>
      <c r="D1393" s="276" t="s">
        <v>47</v>
      </c>
      <c r="E1393" s="277" t="s">
        <v>100</v>
      </c>
      <c r="F1393" s="278">
        <v>345600</v>
      </c>
      <c r="G1393" s="278">
        <v>345600</v>
      </c>
      <c r="H1393" s="175"/>
      <c r="I1393" s="88">
        <f t="shared" si="112"/>
        <v>345600</v>
      </c>
      <c r="J1393" s="163">
        <f t="shared" si="108"/>
        <v>0</v>
      </c>
      <c r="K1393" s="155">
        <f t="shared" si="109"/>
        <v>0</v>
      </c>
      <c r="L1393" s="155">
        <f>IF(J1393=1,SUM($J$6:J1393),0)</f>
        <v>0</v>
      </c>
      <c r="M1393" s="155">
        <f>IF(K1393=1,SUM($K$6:K1393),0)</f>
        <v>0</v>
      </c>
      <c r="N1393" s="165">
        <f t="shared" si="110"/>
        <v>0</v>
      </c>
      <c r="O1393" s="155">
        <f t="shared" si="111"/>
        <v>0</v>
      </c>
      <c r="P1393" s="155">
        <f>IF(O1393=1,SUM($O$6:O1393),0)</f>
        <v>0</v>
      </c>
    </row>
    <row r="1394" spans="1:16" ht="15" customHeight="1">
      <c r="A1394" s="15"/>
      <c r="B1394" s="194">
        <v>9</v>
      </c>
      <c r="C1394" s="109" t="s">
        <v>434</v>
      </c>
      <c r="D1394" s="276" t="s">
        <v>47</v>
      </c>
      <c r="E1394" s="277" t="s">
        <v>100</v>
      </c>
      <c r="F1394" s="278">
        <v>438273.42456634069</v>
      </c>
      <c r="G1394" s="278">
        <v>438273.42456634069</v>
      </c>
      <c r="H1394" s="175"/>
      <c r="I1394" s="88">
        <f t="shared" si="112"/>
        <v>438273.42456634069</v>
      </c>
      <c r="J1394" s="163">
        <f t="shared" si="108"/>
        <v>0</v>
      </c>
      <c r="K1394" s="155">
        <f t="shared" si="109"/>
        <v>0</v>
      </c>
      <c r="L1394" s="155">
        <f>IF(J1394=1,SUM($J$6:J1394),0)</f>
        <v>0</v>
      </c>
      <c r="M1394" s="155">
        <f>IF(K1394=1,SUM($K$6:K1394),0)</f>
        <v>0</v>
      </c>
      <c r="N1394" s="165">
        <f t="shared" si="110"/>
        <v>0</v>
      </c>
      <c r="O1394" s="155">
        <f t="shared" si="111"/>
        <v>0</v>
      </c>
      <c r="P1394" s="155">
        <f>IF(O1394=1,SUM($O$6:O1394),0)</f>
        <v>0</v>
      </c>
    </row>
    <row r="1395" spans="1:16" ht="15" customHeight="1">
      <c r="A1395" s="15"/>
      <c r="B1395" s="194">
        <v>10</v>
      </c>
      <c r="C1395" s="109" t="s">
        <v>435</v>
      </c>
      <c r="D1395" s="276" t="s">
        <v>47</v>
      </c>
      <c r="E1395" s="277" t="s">
        <v>100</v>
      </c>
      <c r="F1395" s="278">
        <v>384600</v>
      </c>
      <c r="G1395" s="278">
        <v>384600</v>
      </c>
      <c r="H1395" s="175"/>
      <c r="I1395" s="88">
        <f t="shared" si="112"/>
        <v>384600</v>
      </c>
      <c r="J1395" s="163">
        <f t="shared" si="108"/>
        <v>0</v>
      </c>
      <c r="K1395" s="155">
        <f t="shared" si="109"/>
        <v>0</v>
      </c>
      <c r="L1395" s="155">
        <f>IF(J1395=1,SUM($J$6:J1395),0)</f>
        <v>0</v>
      </c>
      <c r="M1395" s="155">
        <f>IF(K1395=1,SUM($K$6:K1395),0)</f>
        <v>0</v>
      </c>
      <c r="N1395" s="165">
        <f t="shared" si="110"/>
        <v>0</v>
      </c>
      <c r="O1395" s="155">
        <f t="shared" si="111"/>
        <v>0</v>
      </c>
      <c r="P1395" s="155">
        <f>IF(O1395=1,SUM($O$6:O1395),0)</f>
        <v>0</v>
      </c>
    </row>
    <row r="1396" spans="1:16" ht="15" customHeight="1">
      <c r="A1396" s="15"/>
      <c r="B1396" s="194">
        <v>11</v>
      </c>
      <c r="C1396" s="109" t="s">
        <v>436</v>
      </c>
      <c r="D1396" s="276" t="s">
        <v>47</v>
      </c>
      <c r="E1396" s="277" t="s">
        <v>100</v>
      </c>
      <c r="F1396" s="278">
        <v>466742.46752962429</v>
      </c>
      <c r="G1396" s="278">
        <v>466742.46752962429</v>
      </c>
      <c r="H1396" s="175"/>
      <c r="I1396" s="88">
        <f t="shared" ref="I1396:I1433" si="113">IF($I$5=$G$4,G1396,(IF($I$5=$F$4,F1396,0)))</f>
        <v>466742.46752962429</v>
      </c>
      <c r="J1396" s="163">
        <f t="shared" si="108"/>
        <v>0</v>
      </c>
      <c r="K1396" s="155">
        <f t="shared" si="109"/>
        <v>0</v>
      </c>
      <c r="L1396" s="155">
        <f>IF(J1396=1,SUM($J$6:J1396),0)</f>
        <v>0</v>
      </c>
      <c r="M1396" s="155">
        <f>IF(K1396=1,SUM($K$6:K1396),0)</f>
        <v>0</v>
      </c>
      <c r="N1396" s="165">
        <f t="shared" si="110"/>
        <v>0</v>
      </c>
      <c r="O1396" s="155">
        <f t="shared" si="111"/>
        <v>0</v>
      </c>
      <c r="P1396" s="155">
        <f>IF(O1396=1,SUM($O$6:O1396),0)</f>
        <v>0</v>
      </c>
    </row>
    <row r="1397" spans="1:16" ht="15" customHeight="1">
      <c r="A1397" s="15"/>
      <c r="B1397" s="194">
        <v>12</v>
      </c>
      <c r="C1397" s="109" t="s">
        <v>437</v>
      </c>
      <c r="D1397" s="276" t="s">
        <v>47</v>
      </c>
      <c r="E1397" s="277" t="s">
        <v>100</v>
      </c>
      <c r="F1397" s="278">
        <v>466742.46752962429</v>
      </c>
      <c r="G1397" s="278">
        <v>466742.46752962429</v>
      </c>
      <c r="H1397" s="175"/>
      <c r="I1397" s="154">
        <f t="shared" si="113"/>
        <v>466742.46752962429</v>
      </c>
      <c r="J1397" s="163">
        <f t="shared" si="108"/>
        <v>0</v>
      </c>
      <c r="K1397" s="155">
        <f t="shared" si="109"/>
        <v>0</v>
      </c>
      <c r="L1397" s="155">
        <f>IF(J1397=1,SUM($J$6:J1397),0)</f>
        <v>0</v>
      </c>
      <c r="M1397" s="155">
        <f>IF(K1397=1,SUM($K$6:K1397),0)</f>
        <v>0</v>
      </c>
      <c r="N1397" s="165">
        <f t="shared" si="110"/>
        <v>0</v>
      </c>
      <c r="O1397" s="155">
        <f t="shared" si="111"/>
        <v>0</v>
      </c>
      <c r="P1397" s="155">
        <f>IF(O1397=1,SUM($O$6:O1397),0)</f>
        <v>0</v>
      </c>
    </row>
    <row r="1398" spans="1:16" ht="15" customHeight="1">
      <c r="A1398" s="15"/>
      <c r="B1398" s="194">
        <v>13</v>
      </c>
      <c r="C1398" s="109" t="s">
        <v>438</v>
      </c>
      <c r="D1398" s="276" t="s">
        <v>47</v>
      </c>
      <c r="E1398" s="277" t="s">
        <v>100</v>
      </c>
      <c r="F1398" s="278">
        <v>513941.14402138407</v>
      </c>
      <c r="G1398" s="278">
        <v>513941.14402138407</v>
      </c>
      <c r="H1398" s="175"/>
      <c r="I1398" s="88">
        <f t="shared" si="113"/>
        <v>513941.14402138407</v>
      </c>
      <c r="J1398" s="163">
        <f t="shared" si="108"/>
        <v>0</v>
      </c>
      <c r="K1398" s="155">
        <f t="shared" si="109"/>
        <v>0</v>
      </c>
      <c r="L1398" s="155">
        <f>IF(J1398=1,SUM($J$6:J1398),0)</f>
        <v>0</v>
      </c>
      <c r="M1398" s="155">
        <f>IF(K1398=1,SUM($K$6:K1398),0)</f>
        <v>0</v>
      </c>
      <c r="N1398" s="165">
        <f t="shared" si="110"/>
        <v>0</v>
      </c>
      <c r="O1398" s="155">
        <f t="shared" si="111"/>
        <v>0</v>
      </c>
      <c r="P1398" s="155">
        <f>IF(O1398=1,SUM($O$6:O1398),0)</f>
        <v>0</v>
      </c>
    </row>
    <row r="1399" spans="1:16" ht="15" customHeight="1">
      <c r="A1399" s="15"/>
      <c r="B1399" s="194">
        <v>14</v>
      </c>
      <c r="C1399" s="109" t="s">
        <v>439</v>
      </c>
      <c r="D1399" s="276" t="s">
        <v>47</v>
      </c>
      <c r="E1399" s="277" t="s">
        <v>100</v>
      </c>
      <c r="F1399" s="278">
        <v>502200</v>
      </c>
      <c r="G1399" s="278">
        <v>502200</v>
      </c>
      <c r="H1399" s="175"/>
      <c r="I1399" s="88">
        <f t="shared" si="113"/>
        <v>502200</v>
      </c>
      <c r="J1399" s="163">
        <f t="shared" si="108"/>
        <v>0</v>
      </c>
      <c r="K1399" s="155">
        <f t="shared" si="109"/>
        <v>0</v>
      </c>
      <c r="L1399" s="155">
        <f>IF(J1399=1,SUM($J$6:J1399),0)</f>
        <v>0</v>
      </c>
      <c r="M1399" s="155">
        <f>IF(K1399=1,SUM($K$6:K1399),0)</f>
        <v>0</v>
      </c>
      <c r="N1399" s="165">
        <f t="shared" si="110"/>
        <v>0</v>
      </c>
      <c r="O1399" s="155">
        <f t="shared" si="111"/>
        <v>0</v>
      </c>
      <c r="P1399" s="155">
        <f>IF(O1399=1,SUM($O$6:O1399),0)</f>
        <v>0</v>
      </c>
    </row>
    <row r="1400" spans="1:16" ht="15" customHeight="1">
      <c r="A1400" s="15"/>
      <c r="B1400" s="194">
        <v>15</v>
      </c>
      <c r="C1400" s="109" t="s">
        <v>440</v>
      </c>
      <c r="D1400" s="276" t="s">
        <v>47</v>
      </c>
      <c r="E1400" s="277" t="s">
        <v>100</v>
      </c>
      <c r="F1400" s="278">
        <v>580618.63938275899</v>
      </c>
      <c r="G1400" s="278">
        <v>580618.63938275899</v>
      </c>
      <c r="H1400" s="175"/>
      <c r="I1400" s="88">
        <f t="shared" si="113"/>
        <v>580618.63938275899</v>
      </c>
      <c r="J1400" s="163">
        <f t="shared" si="108"/>
        <v>0</v>
      </c>
      <c r="K1400" s="155">
        <f t="shared" si="109"/>
        <v>0</v>
      </c>
      <c r="L1400" s="155">
        <f>IF(J1400=1,SUM($J$6:J1400),0)</f>
        <v>0</v>
      </c>
      <c r="M1400" s="155">
        <f>IF(K1400=1,SUM($K$6:K1400),0)</f>
        <v>0</v>
      </c>
      <c r="N1400" s="165">
        <f t="shared" si="110"/>
        <v>0</v>
      </c>
      <c r="O1400" s="155">
        <f t="shared" si="111"/>
        <v>0</v>
      </c>
      <c r="P1400" s="155">
        <f>IF(O1400=1,SUM($O$6:O1400),0)</f>
        <v>0</v>
      </c>
    </row>
    <row r="1401" spans="1:16" ht="15" customHeight="1">
      <c r="A1401" s="15"/>
      <c r="B1401" s="194">
        <v>16</v>
      </c>
      <c r="C1401" s="109" t="s">
        <v>441</v>
      </c>
      <c r="D1401" s="276" t="s">
        <v>47</v>
      </c>
      <c r="E1401" s="277" t="s">
        <v>100</v>
      </c>
      <c r="F1401" s="278">
        <v>522000</v>
      </c>
      <c r="G1401" s="278">
        <v>522000</v>
      </c>
      <c r="H1401" s="175"/>
      <c r="I1401" s="88">
        <f t="shared" si="113"/>
        <v>522000</v>
      </c>
      <c r="J1401" s="163">
        <f t="shared" si="108"/>
        <v>0</v>
      </c>
      <c r="K1401" s="155">
        <f t="shared" si="109"/>
        <v>0</v>
      </c>
      <c r="L1401" s="155">
        <f>IF(J1401=1,SUM($J$6:J1401),0)</f>
        <v>0</v>
      </c>
      <c r="M1401" s="155">
        <f>IF(K1401=1,SUM($K$6:K1401),0)</f>
        <v>0</v>
      </c>
      <c r="N1401" s="165">
        <f t="shared" si="110"/>
        <v>0</v>
      </c>
      <c r="O1401" s="155">
        <f t="shared" si="111"/>
        <v>0</v>
      </c>
      <c r="P1401" s="155">
        <f>IF(O1401=1,SUM($O$6:O1401),0)</f>
        <v>0</v>
      </c>
    </row>
    <row r="1402" spans="1:16" ht="15" customHeight="1">
      <c r="A1402" s="15"/>
      <c r="B1402" s="194">
        <v>17</v>
      </c>
      <c r="C1402" s="109" t="s">
        <v>442</v>
      </c>
      <c r="D1402" s="276" t="s">
        <v>47</v>
      </c>
      <c r="E1402" s="277" t="s">
        <v>100</v>
      </c>
      <c r="F1402" s="278">
        <v>768051.19018409075</v>
      </c>
      <c r="G1402" s="278">
        <v>768051.19018409075</v>
      </c>
      <c r="H1402" s="175"/>
      <c r="I1402" s="88">
        <f t="shared" si="113"/>
        <v>768051.19018409075</v>
      </c>
      <c r="J1402" s="163">
        <f t="shared" si="108"/>
        <v>0</v>
      </c>
      <c r="K1402" s="155">
        <f t="shared" si="109"/>
        <v>0</v>
      </c>
      <c r="L1402" s="155">
        <f>IF(J1402=1,SUM($J$6:J1402),0)</f>
        <v>0</v>
      </c>
      <c r="M1402" s="155">
        <f>IF(K1402=1,SUM($K$6:K1402),0)</f>
        <v>0</v>
      </c>
      <c r="N1402" s="165">
        <f t="shared" si="110"/>
        <v>0</v>
      </c>
      <c r="O1402" s="155">
        <f t="shared" si="111"/>
        <v>0</v>
      </c>
      <c r="P1402" s="155">
        <f>IF(O1402=1,SUM($O$6:O1402),0)</f>
        <v>0</v>
      </c>
    </row>
    <row r="1403" spans="1:16" ht="15" customHeight="1">
      <c r="A1403" s="15"/>
      <c r="B1403" s="194">
        <v>18</v>
      </c>
      <c r="C1403" s="109" t="s">
        <v>443</v>
      </c>
      <c r="D1403" s="276" t="s">
        <v>47</v>
      </c>
      <c r="E1403" s="277" t="s">
        <v>100</v>
      </c>
      <c r="F1403" s="278">
        <v>768051.19018409075</v>
      </c>
      <c r="G1403" s="278">
        <v>768051.19018409075</v>
      </c>
      <c r="H1403" s="175"/>
      <c r="I1403" s="88">
        <f t="shared" si="113"/>
        <v>768051.19018409075</v>
      </c>
      <c r="J1403" s="163">
        <f t="shared" si="108"/>
        <v>0</v>
      </c>
      <c r="K1403" s="155">
        <f t="shared" si="109"/>
        <v>0</v>
      </c>
      <c r="L1403" s="155">
        <f>IF(J1403=1,SUM($J$6:J1403),0)</f>
        <v>0</v>
      </c>
      <c r="M1403" s="155">
        <f>IF(K1403=1,SUM($K$6:K1403),0)</f>
        <v>0</v>
      </c>
      <c r="N1403" s="165">
        <f t="shared" si="110"/>
        <v>0</v>
      </c>
      <c r="O1403" s="155">
        <f t="shared" si="111"/>
        <v>0</v>
      </c>
      <c r="P1403" s="155">
        <f>IF(O1403=1,SUM($O$6:O1403),0)</f>
        <v>0</v>
      </c>
    </row>
    <row r="1404" spans="1:16" ht="15" customHeight="1">
      <c r="A1404" s="15"/>
      <c r="B1404" s="194">
        <v>19</v>
      </c>
      <c r="C1404" s="109" t="s">
        <v>444</v>
      </c>
      <c r="D1404" s="276" t="s">
        <v>47</v>
      </c>
      <c r="E1404" s="277" t="s">
        <v>100</v>
      </c>
      <c r="F1404" s="278">
        <v>755996.11696758063</v>
      </c>
      <c r="G1404" s="278">
        <v>755996.11696758063</v>
      </c>
      <c r="H1404" s="175"/>
      <c r="I1404" s="88">
        <f t="shared" si="113"/>
        <v>755996.11696758063</v>
      </c>
      <c r="J1404" s="163">
        <f t="shared" si="108"/>
        <v>0</v>
      </c>
      <c r="K1404" s="155">
        <f t="shared" si="109"/>
        <v>0</v>
      </c>
      <c r="L1404" s="155">
        <f>IF(J1404=1,SUM($J$6:J1404),0)</f>
        <v>0</v>
      </c>
      <c r="M1404" s="155">
        <f>IF(K1404=1,SUM($K$6:K1404),0)</f>
        <v>0</v>
      </c>
      <c r="N1404" s="165">
        <f t="shared" si="110"/>
        <v>0</v>
      </c>
      <c r="O1404" s="155">
        <f t="shared" si="111"/>
        <v>0</v>
      </c>
      <c r="P1404" s="155">
        <f>IF(O1404=1,SUM($O$6:O1404),0)</f>
        <v>0</v>
      </c>
    </row>
    <row r="1405" spans="1:16" ht="15" customHeight="1">
      <c r="A1405" s="15"/>
      <c r="B1405" s="194">
        <v>20</v>
      </c>
      <c r="C1405" s="109" t="s">
        <v>445</v>
      </c>
      <c r="D1405" s="276" t="s">
        <v>47</v>
      </c>
      <c r="E1405" s="277" t="s">
        <v>100</v>
      </c>
      <c r="F1405" s="278">
        <v>589800</v>
      </c>
      <c r="G1405" s="278">
        <v>589800</v>
      </c>
      <c r="H1405" s="175"/>
      <c r="I1405" s="176">
        <f t="shared" si="113"/>
        <v>589800</v>
      </c>
      <c r="J1405" s="163">
        <f t="shared" si="108"/>
        <v>0</v>
      </c>
      <c r="K1405" s="155">
        <f t="shared" si="109"/>
        <v>0</v>
      </c>
      <c r="L1405" s="155">
        <f>IF(J1405=1,SUM($J$6:J1405),0)</f>
        <v>0</v>
      </c>
      <c r="M1405" s="155">
        <f>IF(K1405=1,SUM($K$6:K1405),0)</f>
        <v>0</v>
      </c>
      <c r="N1405" s="165">
        <f t="shared" si="110"/>
        <v>0</v>
      </c>
      <c r="O1405" s="155">
        <f t="shared" si="111"/>
        <v>0</v>
      </c>
      <c r="P1405" s="155">
        <f>IF(O1405=1,SUM($O$6:O1405),0)</f>
        <v>0</v>
      </c>
    </row>
    <row r="1406" spans="1:16" ht="15" customHeight="1">
      <c r="A1406" s="15"/>
      <c r="B1406" s="194">
        <v>21</v>
      </c>
      <c r="C1406" s="109" t="s">
        <v>446</v>
      </c>
      <c r="D1406" s="276" t="s">
        <v>47</v>
      </c>
      <c r="E1406" s="277" t="s">
        <v>100</v>
      </c>
      <c r="F1406" s="278">
        <v>832055.45603276498</v>
      </c>
      <c r="G1406" s="278">
        <v>832055.45603276498</v>
      </c>
      <c r="H1406" s="175"/>
      <c r="I1406" s="176">
        <f t="shared" si="113"/>
        <v>832055.45603276498</v>
      </c>
      <c r="J1406" s="163">
        <f t="shared" si="108"/>
        <v>0</v>
      </c>
      <c r="K1406" s="155">
        <f t="shared" si="109"/>
        <v>0</v>
      </c>
      <c r="L1406" s="155">
        <f>IF(J1406=1,SUM($J$6:J1406),0)</f>
        <v>0</v>
      </c>
      <c r="M1406" s="155">
        <f>IF(K1406=1,SUM($K$6:K1406),0)</f>
        <v>0</v>
      </c>
      <c r="N1406" s="165">
        <f t="shared" si="110"/>
        <v>0</v>
      </c>
      <c r="O1406" s="155">
        <f t="shared" si="111"/>
        <v>0</v>
      </c>
      <c r="P1406" s="155">
        <f>IF(O1406=1,SUM($O$6:O1406),0)</f>
        <v>0</v>
      </c>
    </row>
    <row r="1407" spans="1:16" ht="15" customHeight="1">
      <c r="A1407" s="15"/>
      <c r="B1407" s="194">
        <v>22</v>
      </c>
      <c r="C1407" s="109" t="s">
        <v>447</v>
      </c>
      <c r="D1407" s="276" t="s">
        <v>47</v>
      </c>
      <c r="E1407" s="277" t="s">
        <v>100</v>
      </c>
      <c r="F1407" s="278">
        <v>636000</v>
      </c>
      <c r="G1407" s="278">
        <v>636000</v>
      </c>
      <c r="H1407" s="175"/>
      <c r="I1407" s="176">
        <f t="shared" si="113"/>
        <v>636000</v>
      </c>
      <c r="J1407" s="163">
        <f t="shared" si="108"/>
        <v>0</v>
      </c>
      <c r="K1407" s="155">
        <f t="shared" si="109"/>
        <v>0</v>
      </c>
      <c r="L1407" s="155">
        <f>IF(J1407=1,SUM($J$6:J1407),0)</f>
        <v>0</v>
      </c>
      <c r="M1407" s="155">
        <f>IF(K1407=1,SUM($K$6:K1407),0)</f>
        <v>0</v>
      </c>
      <c r="N1407" s="165">
        <f t="shared" si="110"/>
        <v>0</v>
      </c>
      <c r="O1407" s="155">
        <f t="shared" si="111"/>
        <v>0</v>
      </c>
      <c r="P1407" s="155">
        <f>IF(O1407=1,SUM($O$6:O1407),0)</f>
        <v>0</v>
      </c>
    </row>
    <row r="1408" spans="1:16" ht="15" customHeight="1">
      <c r="A1408" s="15"/>
      <c r="B1408" s="194">
        <v>23</v>
      </c>
      <c r="C1408" s="109" t="s">
        <v>448</v>
      </c>
      <c r="D1408" s="276" t="s">
        <v>47</v>
      </c>
      <c r="E1408" s="277" t="s">
        <v>100</v>
      </c>
      <c r="F1408" s="278">
        <v>842833.50878142437</v>
      </c>
      <c r="G1408" s="278">
        <v>842833.50878142437</v>
      </c>
      <c r="H1408" s="175"/>
      <c r="I1408" s="176">
        <f t="shared" si="113"/>
        <v>842833.50878142437</v>
      </c>
      <c r="J1408" s="163">
        <f t="shared" si="108"/>
        <v>0</v>
      </c>
      <c r="K1408" s="155">
        <f t="shared" si="109"/>
        <v>0</v>
      </c>
      <c r="L1408" s="155">
        <f>IF(J1408=1,SUM($J$6:J1408),0)</f>
        <v>0</v>
      </c>
      <c r="M1408" s="155">
        <f>IF(K1408=1,SUM($K$6:K1408),0)</f>
        <v>0</v>
      </c>
      <c r="N1408" s="165">
        <f t="shared" si="110"/>
        <v>0</v>
      </c>
      <c r="O1408" s="155">
        <f t="shared" si="111"/>
        <v>0</v>
      </c>
      <c r="P1408" s="155">
        <f>IF(O1408=1,SUM($O$6:O1408),0)</f>
        <v>0</v>
      </c>
    </row>
    <row r="1409" spans="1:16" ht="15" customHeight="1">
      <c r="A1409" s="15"/>
      <c r="B1409" s="194">
        <v>24</v>
      </c>
      <c r="C1409" s="109" t="s">
        <v>449</v>
      </c>
      <c r="D1409" s="276" t="s">
        <v>47</v>
      </c>
      <c r="E1409" s="277" t="s">
        <v>100</v>
      </c>
      <c r="F1409" s="278">
        <v>762000</v>
      </c>
      <c r="G1409" s="278">
        <v>762000</v>
      </c>
      <c r="H1409" s="175"/>
      <c r="I1409" s="176">
        <f t="shared" si="113"/>
        <v>762000</v>
      </c>
      <c r="J1409" s="163">
        <f t="shared" si="108"/>
        <v>0</v>
      </c>
      <c r="K1409" s="155">
        <f t="shared" si="109"/>
        <v>0</v>
      </c>
      <c r="L1409" s="155">
        <f>IF(J1409=1,SUM($J$6:J1409),0)</f>
        <v>0</v>
      </c>
      <c r="M1409" s="155">
        <f>IF(K1409=1,SUM($K$6:K1409),0)</f>
        <v>0</v>
      </c>
      <c r="N1409" s="165">
        <f t="shared" si="110"/>
        <v>0</v>
      </c>
      <c r="O1409" s="155">
        <f t="shared" si="111"/>
        <v>0</v>
      </c>
      <c r="P1409" s="155">
        <f>IF(O1409=1,SUM($O$6:O1409),0)</f>
        <v>0</v>
      </c>
    </row>
    <row r="1410" spans="1:16" ht="15" customHeight="1">
      <c r="A1410" s="15"/>
      <c r="B1410" s="194">
        <v>25</v>
      </c>
      <c r="C1410" s="109" t="s">
        <v>450</v>
      </c>
      <c r="D1410" s="276" t="s">
        <v>47</v>
      </c>
      <c r="E1410" s="277" t="s">
        <v>100</v>
      </c>
      <c r="F1410" s="278">
        <v>902019.15073140874</v>
      </c>
      <c r="G1410" s="278">
        <v>902019.15073140874</v>
      </c>
      <c r="H1410" s="175"/>
      <c r="I1410" s="176">
        <f t="shared" si="113"/>
        <v>902019.15073140874</v>
      </c>
      <c r="J1410" s="163">
        <f t="shared" si="108"/>
        <v>0</v>
      </c>
      <c r="K1410" s="155">
        <f t="shared" si="109"/>
        <v>0</v>
      </c>
      <c r="L1410" s="155">
        <f>IF(J1410=1,SUM($J$6:J1410),0)</f>
        <v>0</v>
      </c>
      <c r="M1410" s="155">
        <f>IF(K1410=1,SUM($K$6:K1410),0)</f>
        <v>0</v>
      </c>
      <c r="N1410" s="165">
        <f t="shared" si="110"/>
        <v>0</v>
      </c>
      <c r="O1410" s="155">
        <f t="shared" si="111"/>
        <v>0</v>
      </c>
      <c r="P1410" s="155">
        <f>IF(O1410=1,SUM($O$6:O1410),0)</f>
        <v>0</v>
      </c>
    </row>
    <row r="1411" spans="1:16" ht="15" customHeight="1">
      <c r="A1411" s="15"/>
      <c r="B1411" s="194">
        <v>26</v>
      </c>
      <c r="C1411" s="109" t="s">
        <v>451</v>
      </c>
      <c r="D1411" s="276" t="s">
        <v>47</v>
      </c>
      <c r="E1411" s="277" t="s">
        <v>100</v>
      </c>
      <c r="F1411" s="278">
        <v>902019.15073140874</v>
      </c>
      <c r="G1411" s="278">
        <v>902019.15073140874</v>
      </c>
      <c r="H1411" s="175"/>
      <c r="I1411" s="176">
        <f t="shared" si="113"/>
        <v>902019.15073140874</v>
      </c>
      <c r="J1411" s="163">
        <f t="shared" si="108"/>
        <v>0</v>
      </c>
      <c r="K1411" s="155">
        <f t="shared" si="109"/>
        <v>0</v>
      </c>
      <c r="L1411" s="155">
        <f>IF(J1411=1,SUM($J$6:J1411),0)</f>
        <v>0</v>
      </c>
      <c r="M1411" s="155">
        <f>IF(K1411=1,SUM($K$6:K1411),0)</f>
        <v>0</v>
      </c>
      <c r="N1411" s="165">
        <f t="shared" si="110"/>
        <v>0</v>
      </c>
      <c r="O1411" s="155">
        <f t="shared" si="111"/>
        <v>0</v>
      </c>
      <c r="P1411" s="155">
        <f>IF(O1411=1,SUM($O$6:O1411),0)</f>
        <v>0</v>
      </c>
    </row>
    <row r="1412" spans="1:16" ht="15" customHeight="1">
      <c r="A1412" s="15"/>
      <c r="B1412" s="194"/>
      <c r="C1412" s="109"/>
      <c r="D1412" s="276" t="s">
        <v>48</v>
      </c>
      <c r="E1412" s="277"/>
      <c r="F1412" s="278">
        <v>0</v>
      </c>
      <c r="G1412" s="278">
        <v>0</v>
      </c>
      <c r="H1412" s="177"/>
      <c r="I1412" s="176">
        <f t="shared" si="113"/>
        <v>0</v>
      </c>
      <c r="J1412" s="163">
        <f t="shared" si="108"/>
        <v>0</v>
      </c>
      <c r="K1412" s="155">
        <f t="shared" si="109"/>
        <v>0</v>
      </c>
      <c r="L1412" s="155">
        <f>IF(J1412=1,SUM($J$6:J1412),0)</f>
        <v>0</v>
      </c>
      <c r="M1412" s="155">
        <f>IF(K1412=1,SUM($K$6:K1412),0)</f>
        <v>0</v>
      </c>
      <c r="N1412" s="165">
        <f t="shared" si="110"/>
        <v>0</v>
      </c>
      <c r="O1412" s="155">
        <f t="shared" si="111"/>
        <v>0</v>
      </c>
      <c r="P1412" s="155">
        <f>IF(O1412=1,SUM($O$6:O1412),0)</f>
        <v>0</v>
      </c>
    </row>
    <row r="1413" spans="1:16" ht="15" customHeight="1">
      <c r="A1413" s="15"/>
      <c r="B1413" s="194" t="s">
        <v>1031</v>
      </c>
      <c r="C1413" s="109" t="s">
        <v>789</v>
      </c>
      <c r="D1413" s="276" t="s">
        <v>48</v>
      </c>
      <c r="E1413" s="277"/>
      <c r="F1413" s="278">
        <v>0</v>
      </c>
      <c r="G1413" s="278">
        <v>0</v>
      </c>
      <c r="H1413" s="177"/>
      <c r="I1413" s="176">
        <f t="shared" si="113"/>
        <v>0</v>
      </c>
      <c r="J1413" s="163">
        <f t="shared" si="108"/>
        <v>0</v>
      </c>
      <c r="K1413" s="155">
        <f t="shared" si="109"/>
        <v>0</v>
      </c>
      <c r="L1413" s="155">
        <f>IF(J1413=1,SUM($J$6:J1413),0)</f>
        <v>0</v>
      </c>
      <c r="M1413" s="155">
        <f>IF(K1413=1,SUM($K$6:K1413),0)</f>
        <v>0</v>
      </c>
      <c r="N1413" s="165">
        <f t="shared" si="110"/>
        <v>0</v>
      </c>
      <c r="O1413" s="155">
        <f t="shared" si="111"/>
        <v>0</v>
      </c>
      <c r="P1413" s="155">
        <f>IF(O1413=1,SUM($O$6:O1413),0)</f>
        <v>0</v>
      </c>
    </row>
    <row r="1414" spans="1:16" ht="15" customHeight="1">
      <c r="A1414" s="15"/>
      <c r="B1414" s="194">
        <v>1</v>
      </c>
      <c r="C1414" s="109" t="s">
        <v>1095</v>
      </c>
      <c r="D1414" s="276" t="s">
        <v>47</v>
      </c>
      <c r="E1414" s="277" t="s">
        <v>14</v>
      </c>
      <c r="F1414" s="278">
        <v>96180</v>
      </c>
      <c r="G1414" s="278">
        <v>96180</v>
      </c>
      <c r="H1414" s="177"/>
      <c r="I1414" s="176">
        <f t="shared" si="113"/>
        <v>96180</v>
      </c>
      <c r="J1414" s="163">
        <f t="shared" si="108"/>
        <v>0</v>
      </c>
      <c r="K1414" s="155">
        <f t="shared" si="109"/>
        <v>0</v>
      </c>
      <c r="L1414" s="155">
        <f>IF(J1414=1,SUM($J$6:J1414),0)</f>
        <v>0</v>
      </c>
      <c r="M1414" s="155">
        <f>IF(K1414=1,SUM($K$6:K1414),0)</f>
        <v>0</v>
      </c>
      <c r="N1414" s="165">
        <f t="shared" si="110"/>
        <v>0</v>
      </c>
      <c r="O1414" s="155">
        <f t="shared" si="111"/>
        <v>0</v>
      </c>
      <c r="P1414" s="155">
        <f>IF(O1414=1,SUM($O$6:O1414),0)</f>
        <v>0</v>
      </c>
    </row>
    <row r="1415" spans="1:16" ht="15" customHeight="1">
      <c r="A1415" s="15"/>
      <c r="B1415" s="194">
        <v>2</v>
      </c>
      <c r="C1415" s="109" t="s">
        <v>970</v>
      </c>
      <c r="D1415" s="276" t="s">
        <v>47</v>
      </c>
      <c r="E1415" s="277" t="s">
        <v>14</v>
      </c>
      <c r="F1415" s="278">
        <v>257820</v>
      </c>
      <c r="G1415" s="278">
        <v>257820</v>
      </c>
      <c r="H1415" s="177"/>
      <c r="I1415" s="176">
        <f t="shared" si="113"/>
        <v>257820</v>
      </c>
      <c r="J1415" s="163">
        <f t="shared" si="108"/>
        <v>0</v>
      </c>
      <c r="K1415" s="155">
        <f t="shared" si="109"/>
        <v>0</v>
      </c>
      <c r="L1415" s="155">
        <f>IF(J1415=1,SUM($J$6:J1415),0)</f>
        <v>0</v>
      </c>
      <c r="M1415" s="155">
        <f>IF(K1415=1,SUM($K$6:K1415),0)</f>
        <v>0</v>
      </c>
      <c r="N1415" s="165">
        <f t="shared" si="110"/>
        <v>0</v>
      </c>
      <c r="O1415" s="155">
        <f t="shared" si="111"/>
        <v>0</v>
      </c>
      <c r="P1415" s="155">
        <f>IF(O1415=1,SUM($O$6:O1415),0)</f>
        <v>0</v>
      </c>
    </row>
    <row r="1416" spans="1:16" ht="15" customHeight="1">
      <c r="A1416" s="15"/>
      <c r="B1416" s="194">
        <v>3</v>
      </c>
      <c r="C1416" s="109" t="s">
        <v>971</v>
      </c>
      <c r="D1416" s="276" t="s">
        <v>47</v>
      </c>
      <c r="E1416" s="277" t="s">
        <v>14</v>
      </c>
      <c r="F1416" s="278">
        <v>299160</v>
      </c>
      <c r="G1416" s="278">
        <v>299160</v>
      </c>
      <c r="H1416" s="177"/>
      <c r="I1416" s="176">
        <f t="shared" si="113"/>
        <v>299160</v>
      </c>
      <c r="J1416" s="163">
        <f t="shared" si="108"/>
        <v>0</v>
      </c>
      <c r="K1416" s="155">
        <f t="shared" si="109"/>
        <v>0</v>
      </c>
      <c r="L1416" s="155">
        <f>IF(J1416=1,SUM($J$6:J1416),0)</f>
        <v>0</v>
      </c>
      <c r="M1416" s="155">
        <f>IF(K1416=1,SUM($K$6:K1416),0)</f>
        <v>0</v>
      </c>
      <c r="N1416" s="165">
        <f t="shared" si="110"/>
        <v>0</v>
      </c>
      <c r="O1416" s="155">
        <f t="shared" si="111"/>
        <v>0</v>
      </c>
      <c r="P1416" s="155">
        <f>IF(O1416=1,SUM($O$6:O1416),0)</f>
        <v>0</v>
      </c>
    </row>
    <row r="1417" spans="1:16" ht="15" customHeight="1">
      <c r="A1417" s="15"/>
      <c r="B1417" s="194">
        <v>4</v>
      </c>
      <c r="C1417" s="109" t="s">
        <v>972</v>
      </c>
      <c r="D1417" s="276" t="s">
        <v>47</v>
      </c>
      <c r="E1417" s="277" t="s">
        <v>14</v>
      </c>
      <c r="F1417" s="278">
        <v>246960</v>
      </c>
      <c r="G1417" s="278">
        <v>246960</v>
      </c>
      <c r="H1417" s="177"/>
      <c r="I1417" s="176">
        <f t="shared" si="113"/>
        <v>246960</v>
      </c>
      <c r="J1417" s="163">
        <f t="shared" ref="J1417:J1454" si="114">IF(D1417="MDU-KD",1,0)</f>
        <v>0</v>
      </c>
      <c r="K1417" s="155">
        <f t="shared" ref="K1417:K1454" si="115">IF(D1417="HDW",1,0)</f>
        <v>0</v>
      </c>
      <c r="L1417" s="155">
        <f>IF(J1417=1,SUM($J$6:J1417),0)</f>
        <v>0</v>
      </c>
      <c r="M1417" s="155">
        <f>IF(K1417=1,SUM($K$6:K1417),0)</f>
        <v>0</v>
      </c>
      <c r="N1417" s="165">
        <f t="shared" ref="N1417:N1454" si="116">IF(L1417=0,M1417,L1417)</f>
        <v>0</v>
      </c>
      <c r="O1417" s="155">
        <f t="shared" ref="O1417:O1454" si="117">IF(E1417=0,0,IF(LEFT(C1417,11)="Tiang Beton",1,0))</f>
        <v>0</v>
      </c>
      <c r="P1417" s="155">
        <f>IF(O1417=1,SUM($O$6:O1417),0)</f>
        <v>0</v>
      </c>
    </row>
    <row r="1418" spans="1:16" ht="15" customHeight="1">
      <c r="A1418" s="15"/>
      <c r="B1418" s="194">
        <v>5</v>
      </c>
      <c r="C1418" s="109" t="s">
        <v>973</v>
      </c>
      <c r="D1418" s="276" t="s">
        <v>47</v>
      </c>
      <c r="E1418" s="277" t="s">
        <v>14</v>
      </c>
      <c r="F1418" s="278">
        <v>286461</v>
      </c>
      <c r="G1418" s="278">
        <v>286461</v>
      </c>
      <c r="H1418" s="177"/>
      <c r="I1418" s="176">
        <f t="shared" si="113"/>
        <v>286461</v>
      </c>
      <c r="J1418" s="163">
        <f t="shared" si="114"/>
        <v>0</v>
      </c>
      <c r="K1418" s="155">
        <f t="shared" si="115"/>
        <v>0</v>
      </c>
      <c r="L1418" s="155">
        <f>IF(J1418=1,SUM($J$6:J1418),0)</f>
        <v>0</v>
      </c>
      <c r="M1418" s="155">
        <f>IF(K1418=1,SUM($K$6:K1418),0)</f>
        <v>0</v>
      </c>
      <c r="N1418" s="165">
        <f t="shared" si="116"/>
        <v>0</v>
      </c>
      <c r="O1418" s="155">
        <f t="shared" si="117"/>
        <v>0</v>
      </c>
      <c r="P1418" s="155">
        <f>IF(O1418=1,SUM($O$6:O1418),0)</f>
        <v>0</v>
      </c>
    </row>
    <row r="1419" spans="1:16" ht="15" customHeight="1">
      <c r="A1419" s="15"/>
      <c r="B1419" s="194">
        <v>6</v>
      </c>
      <c r="C1419" s="109" t="s">
        <v>974</v>
      </c>
      <c r="D1419" s="276" t="s">
        <v>47</v>
      </c>
      <c r="E1419" s="277" t="s">
        <v>14</v>
      </c>
      <c r="F1419" s="278">
        <v>259308</v>
      </c>
      <c r="G1419" s="278">
        <v>259308</v>
      </c>
      <c r="H1419" s="177"/>
      <c r="I1419" s="176"/>
      <c r="J1419" s="163">
        <f t="shared" si="114"/>
        <v>0</v>
      </c>
      <c r="K1419" s="155">
        <f t="shared" si="115"/>
        <v>0</v>
      </c>
      <c r="L1419" s="155">
        <f>IF(J1419=1,SUM($J$6:J1419),0)</f>
        <v>0</v>
      </c>
      <c r="M1419" s="155">
        <f>IF(K1419=1,SUM($K$6:K1419),0)</f>
        <v>0</v>
      </c>
      <c r="N1419" s="165">
        <f t="shared" si="116"/>
        <v>0</v>
      </c>
      <c r="O1419" s="155">
        <f t="shared" si="117"/>
        <v>0</v>
      </c>
      <c r="P1419" s="155">
        <f>IF(O1419=1,SUM($O$6:O1419),0)</f>
        <v>0</v>
      </c>
    </row>
    <row r="1420" spans="1:16" ht="15" customHeight="1">
      <c r="A1420" s="15"/>
      <c r="B1420" s="194">
        <v>7</v>
      </c>
      <c r="C1420" s="109" t="s">
        <v>975</v>
      </c>
      <c r="D1420" s="276" t="s">
        <v>47</v>
      </c>
      <c r="E1420" s="277" t="s">
        <v>14</v>
      </c>
      <c r="F1420" s="278">
        <v>300784.05</v>
      </c>
      <c r="G1420" s="278">
        <v>300784.05</v>
      </c>
      <c r="H1420" s="177"/>
      <c r="I1420" s="176"/>
      <c r="J1420" s="163">
        <f t="shared" si="114"/>
        <v>0</v>
      </c>
      <c r="K1420" s="155">
        <f t="shared" si="115"/>
        <v>0</v>
      </c>
      <c r="L1420" s="155">
        <f>IF(J1420=1,SUM($J$6:J1420),0)</f>
        <v>0</v>
      </c>
      <c r="M1420" s="155">
        <f>IF(K1420=1,SUM($K$6:K1420),0)</f>
        <v>0</v>
      </c>
      <c r="N1420" s="165">
        <f t="shared" si="116"/>
        <v>0</v>
      </c>
      <c r="O1420" s="155">
        <f t="shared" si="117"/>
        <v>0</v>
      </c>
      <c r="P1420" s="155">
        <f>IF(O1420=1,SUM($O$6:O1420),0)</f>
        <v>0</v>
      </c>
    </row>
    <row r="1421" spans="1:16" ht="15" customHeight="1">
      <c r="A1421" s="15"/>
      <c r="B1421" s="194">
        <v>8</v>
      </c>
      <c r="C1421" s="109" t="s">
        <v>452</v>
      </c>
      <c r="D1421" s="276" t="s">
        <v>47</v>
      </c>
      <c r="E1421" s="277" t="s">
        <v>14</v>
      </c>
      <c r="F1421" s="278">
        <v>300600</v>
      </c>
      <c r="G1421" s="278">
        <v>300600</v>
      </c>
      <c r="H1421" s="177"/>
      <c r="I1421" s="176">
        <f t="shared" si="113"/>
        <v>300600</v>
      </c>
      <c r="J1421" s="163">
        <f t="shared" si="114"/>
        <v>0</v>
      </c>
      <c r="K1421" s="155">
        <f t="shared" si="115"/>
        <v>0</v>
      </c>
      <c r="L1421" s="155">
        <f>IF(J1421=1,SUM($J$6:J1421),0)</f>
        <v>0</v>
      </c>
      <c r="M1421" s="155">
        <f>IF(K1421=1,SUM($K$6:K1421),0)</f>
        <v>0</v>
      </c>
      <c r="N1421" s="165">
        <f t="shared" si="116"/>
        <v>0</v>
      </c>
      <c r="O1421" s="155">
        <f t="shared" si="117"/>
        <v>0</v>
      </c>
      <c r="P1421" s="155">
        <f>IF(O1421=1,SUM($O$6:O1421),0)</f>
        <v>0</v>
      </c>
    </row>
    <row r="1422" spans="1:16" ht="15" customHeight="1">
      <c r="A1422" s="15"/>
      <c r="B1422" s="194">
        <v>9</v>
      </c>
      <c r="C1422" s="109" t="s">
        <v>453</v>
      </c>
      <c r="D1422" s="276" t="s">
        <v>47</v>
      </c>
      <c r="E1422" s="277" t="s">
        <v>14</v>
      </c>
      <c r="F1422" s="278">
        <v>358140</v>
      </c>
      <c r="G1422" s="278">
        <v>358140</v>
      </c>
      <c r="H1422" s="177"/>
      <c r="I1422" s="176">
        <f t="shared" si="113"/>
        <v>358140</v>
      </c>
      <c r="J1422" s="163">
        <f t="shared" si="114"/>
        <v>0</v>
      </c>
      <c r="K1422" s="155">
        <f t="shared" si="115"/>
        <v>0</v>
      </c>
      <c r="L1422" s="155">
        <f>IF(J1422=1,SUM($J$6:J1422),0)</f>
        <v>0</v>
      </c>
      <c r="M1422" s="155">
        <f>IF(K1422=1,SUM($K$6:K1422),0)</f>
        <v>0</v>
      </c>
      <c r="N1422" s="165">
        <f t="shared" si="116"/>
        <v>0</v>
      </c>
      <c r="O1422" s="155">
        <f t="shared" si="117"/>
        <v>0</v>
      </c>
      <c r="P1422" s="155">
        <f>IF(O1422=1,SUM($O$6:O1422),0)</f>
        <v>0</v>
      </c>
    </row>
    <row r="1423" spans="1:16" ht="15" customHeight="1">
      <c r="A1423" s="15"/>
      <c r="B1423" s="194">
        <v>10</v>
      </c>
      <c r="C1423" s="109" t="s">
        <v>454</v>
      </c>
      <c r="D1423" s="276" t="s">
        <v>47</v>
      </c>
      <c r="E1423" s="277" t="s">
        <v>14</v>
      </c>
      <c r="F1423" s="278">
        <v>341777.99941898551</v>
      </c>
      <c r="G1423" s="278">
        <v>341777.99941898551</v>
      </c>
      <c r="H1423" s="177"/>
      <c r="I1423" s="176">
        <f t="shared" si="113"/>
        <v>341777.99941898551</v>
      </c>
      <c r="J1423" s="163">
        <f t="shared" si="114"/>
        <v>0</v>
      </c>
      <c r="K1423" s="155">
        <f t="shared" si="115"/>
        <v>0</v>
      </c>
      <c r="L1423" s="155">
        <f>IF(J1423=1,SUM($J$6:J1423),0)</f>
        <v>0</v>
      </c>
      <c r="M1423" s="155">
        <f>IF(K1423=1,SUM($K$6:K1423),0)</f>
        <v>0</v>
      </c>
      <c r="N1423" s="165">
        <f t="shared" si="116"/>
        <v>0</v>
      </c>
      <c r="O1423" s="155">
        <f t="shared" si="117"/>
        <v>0</v>
      </c>
      <c r="P1423" s="155">
        <f>IF(O1423=1,SUM($O$6:O1423),0)</f>
        <v>0</v>
      </c>
    </row>
    <row r="1424" spans="1:16" ht="15" customHeight="1">
      <c r="A1424" s="15"/>
      <c r="B1424" s="194">
        <v>11</v>
      </c>
      <c r="C1424" s="109" t="s">
        <v>455</v>
      </c>
      <c r="D1424" s="276" t="s">
        <v>47</v>
      </c>
      <c r="E1424" s="277" t="s">
        <v>14</v>
      </c>
      <c r="F1424" s="278">
        <v>395879.58401850733</v>
      </c>
      <c r="G1424" s="278">
        <v>395879.58401850733</v>
      </c>
      <c r="H1424" s="177"/>
      <c r="I1424" s="176">
        <f t="shared" si="113"/>
        <v>395879.58401850733</v>
      </c>
      <c r="J1424" s="163">
        <f t="shared" si="114"/>
        <v>0</v>
      </c>
      <c r="K1424" s="155">
        <f t="shared" si="115"/>
        <v>0</v>
      </c>
      <c r="L1424" s="155">
        <f>IF(J1424=1,SUM($J$6:J1424),0)</f>
        <v>0</v>
      </c>
      <c r="M1424" s="155">
        <f>IF(K1424=1,SUM($K$6:K1424),0)</f>
        <v>0</v>
      </c>
      <c r="N1424" s="165">
        <f t="shared" si="116"/>
        <v>0</v>
      </c>
      <c r="O1424" s="155">
        <f t="shared" si="117"/>
        <v>0</v>
      </c>
      <c r="P1424" s="155">
        <f>IF(O1424=1,SUM($O$6:O1424),0)</f>
        <v>0</v>
      </c>
    </row>
    <row r="1425" spans="1:16" ht="15" customHeight="1">
      <c r="A1425" s="15"/>
      <c r="B1425" s="194">
        <v>12</v>
      </c>
      <c r="C1425" s="109" t="s">
        <v>456</v>
      </c>
      <c r="D1425" s="276" t="s">
        <v>47</v>
      </c>
      <c r="E1425" s="277" t="s">
        <v>14</v>
      </c>
      <c r="F1425" s="278">
        <v>6240</v>
      </c>
      <c r="G1425" s="278">
        <v>6240</v>
      </c>
      <c r="H1425" s="177"/>
      <c r="I1425" s="176">
        <f t="shared" si="113"/>
        <v>6240</v>
      </c>
      <c r="J1425" s="163">
        <f t="shared" si="114"/>
        <v>0</v>
      </c>
      <c r="K1425" s="155">
        <f t="shared" si="115"/>
        <v>0</v>
      </c>
      <c r="L1425" s="155">
        <f>IF(J1425=1,SUM($J$6:J1425),0)</f>
        <v>0</v>
      </c>
      <c r="M1425" s="155">
        <f>IF(K1425=1,SUM($K$6:K1425),0)</f>
        <v>0</v>
      </c>
      <c r="N1425" s="165">
        <f t="shared" si="116"/>
        <v>0</v>
      </c>
      <c r="O1425" s="155">
        <f t="shared" si="117"/>
        <v>0</v>
      </c>
      <c r="P1425" s="155">
        <f>IF(O1425=1,SUM($O$6:O1425),0)</f>
        <v>0</v>
      </c>
    </row>
    <row r="1426" spans="1:16" ht="15" customHeight="1">
      <c r="A1426" s="15"/>
      <c r="B1426" s="194">
        <v>13</v>
      </c>
      <c r="C1426" s="109" t="s">
        <v>457</v>
      </c>
      <c r="D1426" s="276" t="s">
        <v>47</v>
      </c>
      <c r="E1426" s="277" t="s">
        <v>14</v>
      </c>
      <c r="F1426" s="278">
        <v>5760</v>
      </c>
      <c r="G1426" s="278">
        <v>5760</v>
      </c>
      <c r="H1426" s="177"/>
      <c r="I1426" s="176">
        <f t="shared" si="113"/>
        <v>5760</v>
      </c>
      <c r="J1426" s="163">
        <f t="shared" si="114"/>
        <v>0</v>
      </c>
      <c r="K1426" s="155">
        <f t="shared" si="115"/>
        <v>0</v>
      </c>
      <c r="L1426" s="155">
        <f>IF(J1426=1,SUM($J$6:J1426),0)</f>
        <v>0</v>
      </c>
      <c r="M1426" s="155">
        <f>IF(K1426=1,SUM($K$6:K1426),0)</f>
        <v>0</v>
      </c>
      <c r="N1426" s="165">
        <f t="shared" si="116"/>
        <v>0</v>
      </c>
      <c r="O1426" s="155">
        <f t="shared" si="117"/>
        <v>0</v>
      </c>
      <c r="P1426" s="155">
        <f>IF(O1426=1,SUM($O$6:O1426),0)</f>
        <v>0</v>
      </c>
    </row>
    <row r="1427" spans="1:16" ht="15" customHeight="1">
      <c r="A1427" s="15"/>
      <c r="B1427" s="194">
        <v>14</v>
      </c>
      <c r="C1427" s="109" t="s">
        <v>458</v>
      </c>
      <c r="D1427" s="276" t="s">
        <v>47</v>
      </c>
      <c r="E1427" s="277" t="s">
        <v>297</v>
      </c>
      <c r="F1427" s="278">
        <v>337284.9788645666</v>
      </c>
      <c r="G1427" s="278">
        <v>337284.9788645666</v>
      </c>
      <c r="H1427" s="177"/>
      <c r="I1427" s="176">
        <f t="shared" si="113"/>
        <v>337284.9788645666</v>
      </c>
      <c r="J1427" s="163">
        <f t="shared" si="114"/>
        <v>0</v>
      </c>
      <c r="K1427" s="155">
        <f t="shared" si="115"/>
        <v>0</v>
      </c>
      <c r="L1427" s="155">
        <f>IF(J1427=1,SUM($J$6:J1427),0)</f>
        <v>0</v>
      </c>
      <c r="M1427" s="155">
        <f>IF(K1427=1,SUM($K$6:K1427),0)</f>
        <v>0</v>
      </c>
      <c r="N1427" s="165">
        <f t="shared" si="116"/>
        <v>0</v>
      </c>
      <c r="O1427" s="155">
        <f t="shared" si="117"/>
        <v>0</v>
      </c>
      <c r="P1427" s="155">
        <f>IF(O1427=1,SUM($O$6:O1427),0)</f>
        <v>0</v>
      </c>
    </row>
    <row r="1428" spans="1:16" ht="15" customHeight="1">
      <c r="A1428" s="15"/>
      <c r="B1428" s="194">
        <v>15</v>
      </c>
      <c r="C1428" s="109" t="s">
        <v>976</v>
      </c>
      <c r="D1428" s="276" t="s">
        <v>47</v>
      </c>
      <c r="E1428" s="277" t="s">
        <v>297</v>
      </c>
      <c r="F1428" s="278">
        <v>269827.98309165332</v>
      </c>
      <c r="G1428" s="278">
        <v>269827.98309165332</v>
      </c>
      <c r="H1428" s="177"/>
      <c r="I1428" s="176">
        <f t="shared" si="113"/>
        <v>269827.98309165332</v>
      </c>
      <c r="J1428" s="163">
        <f t="shared" si="114"/>
        <v>0</v>
      </c>
      <c r="K1428" s="155">
        <f t="shared" si="115"/>
        <v>0</v>
      </c>
      <c r="L1428" s="155">
        <f>IF(J1428=1,SUM($J$6:J1428),0)</f>
        <v>0</v>
      </c>
      <c r="M1428" s="155">
        <f>IF(K1428=1,SUM($K$6:K1428),0)</f>
        <v>0</v>
      </c>
      <c r="N1428" s="165">
        <f t="shared" si="116"/>
        <v>0</v>
      </c>
      <c r="O1428" s="155">
        <f t="shared" si="117"/>
        <v>0</v>
      </c>
      <c r="P1428" s="155">
        <f>IF(O1428=1,SUM($O$6:O1428),0)</f>
        <v>0</v>
      </c>
    </row>
    <row r="1429" spans="1:16" ht="15" customHeight="1">
      <c r="A1429" s="15"/>
      <c r="B1429" s="194">
        <v>16</v>
      </c>
      <c r="C1429" s="109" t="s">
        <v>977</v>
      </c>
      <c r="D1429" s="276" t="s">
        <v>47</v>
      </c>
      <c r="E1429" s="277" t="s">
        <v>473</v>
      </c>
      <c r="F1429" s="278">
        <v>420</v>
      </c>
      <c r="G1429" s="278">
        <v>420</v>
      </c>
      <c r="H1429" s="177"/>
      <c r="I1429" s="176">
        <f t="shared" si="113"/>
        <v>420</v>
      </c>
      <c r="J1429" s="163">
        <f t="shared" si="114"/>
        <v>0</v>
      </c>
      <c r="K1429" s="155">
        <f t="shared" si="115"/>
        <v>0</v>
      </c>
      <c r="L1429" s="155">
        <f>IF(J1429=1,SUM($J$6:J1429),0)</f>
        <v>0</v>
      </c>
      <c r="M1429" s="155">
        <f>IF(K1429=1,SUM($K$6:K1429),0)</f>
        <v>0</v>
      </c>
      <c r="N1429" s="165">
        <f t="shared" si="116"/>
        <v>0</v>
      </c>
      <c r="O1429" s="155">
        <f t="shared" si="117"/>
        <v>0</v>
      </c>
      <c r="P1429" s="155">
        <f>IF(O1429=1,SUM($O$6:O1429),0)</f>
        <v>0</v>
      </c>
    </row>
    <row r="1430" spans="1:16" ht="15" customHeight="1">
      <c r="A1430" s="15"/>
      <c r="B1430" s="194">
        <v>17</v>
      </c>
      <c r="C1430" s="109" t="s">
        <v>978</v>
      </c>
      <c r="D1430" s="276" t="s">
        <v>47</v>
      </c>
      <c r="E1430" s="277" t="s">
        <v>473</v>
      </c>
      <c r="F1430" s="278">
        <v>720</v>
      </c>
      <c r="G1430" s="278">
        <v>720</v>
      </c>
      <c r="H1430" s="177"/>
      <c r="I1430" s="176">
        <f t="shared" si="113"/>
        <v>720</v>
      </c>
      <c r="J1430" s="163">
        <f t="shared" si="114"/>
        <v>0</v>
      </c>
      <c r="K1430" s="155">
        <f t="shared" si="115"/>
        <v>0</v>
      </c>
      <c r="L1430" s="155">
        <f>IF(J1430=1,SUM($J$6:J1430),0)</f>
        <v>0</v>
      </c>
      <c r="M1430" s="155">
        <f>IF(K1430=1,SUM($K$6:K1430),0)</f>
        <v>0</v>
      </c>
      <c r="N1430" s="165">
        <f t="shared" si="116"/>
        <v>0</v>
      </c>
      <c r="O1430" s="155">
        <f t="shared" si="117"/>
        <v>0</v>
      </c>
      <c r="P1430" s="155">
        <f>IF(O1430=1,SUM($O$6:O1430),0)</f>
        <v>0</v>
      </c>
    </row>
    <row r="1431" spans="1:16" ht="15" customHeight="1">
      <c r="A1431" s="15"/>
      <c r="B1431" s="194">
        <v>18</v>
      </c>
      <c r="C1431" s="109" t="s">
        <v>979</v>
      </c>
      <c r="D1431" s="276" t="s">
        <v>47</v>
      </c>
      <c r="E1431" s="277" t="s">
        <v>473</v>
      </c>
      <c r="F1431" s="278">
        <v>15300</v>
      </c>
      <c r="G1431" s="278">
        <v>15300</v>
      </c>
      <c r="H1431" s="177"/>
      <c r="I1431" s="176">
        <f t="shared" si="113"/>
        <v>15300</v>
      </c>
      <c r="J1431" s="163">
        <f t="shared" si="114"/>
        <v>0</v>
      </c>
      <c r="K1431" s="155">
        <f t="shared" si="115"/>
        <v>0</v>
      </c>
      <c r="L1431" s="155">
        <f>IF(J1431=1,SUM($J$6:J1431),0)</f>
        <v>0</v>
      </c>
      <c r="M1431" s="155">
        <f>IF(K1431=1,SUM($K$6:K1431),0)</f>
        <v>0</v>
      </c>
      <c r="N1431" s="165">
        <f t="shared" si="116"/>
        <v>0</v>
      </c>
      <c r="O1431" s="155">
        <f t="shared" si="117"/>
        <v>0</v>
      </c>
      <c r="P1431" s="155">
        <f>IF(O1431=1,SUM($O$6:O1431),0)</f>
        <v>0</v>
      </c>
    </row>
    <row r="1432" spans="1:16" ht="15" customHeight="1">
      <c r="A1432" s="15"/>
      <c r="B1432" s="194">
        <v>19</v>
      </c>
      <c r="C1432" s="109" t="s">
        <v>980</v>
      </c>
      <c r="D1432" s="276" t="s">
        <v>47</v>
      </c>
      <c r="E1432" s="277" t="s">
        <v>473</v>
      </c>
      <c r="F1432" s="278">
        <v>9120</v>
      </c>
      <c r="G1432" s="278">
        <v>9120</v>
      </c>
      <c r="H1432" s="177"/>
      <c r="I1432" s="176">
        <f t="shared" si="113"/>
        <v>9120</v>
      </c>
      <c r="J1432" s="163">
        <f t="shared" si="114"/>
        <v>0</v>
      </c>
      <c r="K1432" s="155">
        <f t="shared" si="115"/>
        <v>0</v>
      </c>
      <c r="L1432" s="155">
        <f>IF(J1432=1,SUM($J$6:J1432),0)</f>
        <v>0</v>
      </c>
      <c r="M1432" s="155">
        <f>IF(K1432=1,SUM($K$6:K1432),0)</f>
        <v>0</v>
      </c>
      <c r="N1432" s="165">
        <f t="shared" si="116"/>
        <v>0</v>
      </c>
      <c r="O1432" s="155">
        <f t="shared" si="117"/>
        <v>0</v>
      </c>
      <c r="P1432" s="155">
        <f>IF(O1432=1,SUM($O$6:O1432),0)</f>
        <v>0</v>
      </c>
    </row>
    <row r="1433" spans="1:16" ht="15" customHeight="1">
      <c r="A1433" s="15"/>
      <c r="B1433" s="194">
        <v>20</v>
      </c>
      <c r="C1433" s="109" t="s">
        <v>1096</v>
      </c>
      <c r="D1433" s="276" t="s">
        <v>47</v>
      </c>
      <c r="E1433" s="277" t="s">
        <v>473</v>
      </c>
      <c r="F1433" s="473">
        <v>2740</v>
      </c>
      <c r="G1433" s="473">
        <v>2740</v>
      </c>
      <c r="H1433" s="177"/>
      <c r="I1433" s="176">
        <f t="shared" si="113"/>
        <v>2740</v>
      </c>
      <c r="J1433" s="163">
        <f t="shared" si="114"/>
        <v>0</v>
      </c>
      <c r="K1433" s="155">
        <f t="shared" si="115"/>
        <v>0</v>
      </c>
      <c r="L1433" s="155">
        <f>IF(J1433=1,SUM($J$6:J1433),0)</f>
        <v>0</v>
      </c>
      <c r="M1433" s="155">
        <f>IF(K1433=1,SUM($K$6:K1433),0)</f>
        <v>0</v>
      </c>
      <c r="N1433" s="165">
        <f t="shared" si="116"/>
        <v>0</v>
      </c>
      <c r="O1433" s="155">
        <f t="shared" si="117"/>
        <v>0</v>
      </c>
      <c r="P1433" s="155">
        <f>IF(O1433=1,SUM($O$6:O1433),0)</f>
        <v>0</v>
      </c>
    </row>
    <row r="1434" spans="1:16" ht="15" customHeight="1">
      <c r="A1434" s="15"/>
      <c r="B1434" s="194"/>
      <c r="C1434" s="109"/>
      <c r="D1434" s="276" t="s">
        <v>48</v>
      </c>
      <c r="E1434" s="277"/>
      <c r="F1434" s="278">
        <v>0</v>
      </c>
      <c r="G1434" s="278">
        <v>0</v>
      </c>
      <c r="H1434" s="96"/>
      <c r="I1434" s="88">
        <f t="shared" ref="I1434:I1439" si="118">IF($I$5=$G$4,G1434,(IF($I$5=$F$4,F1434,0)))</f>
        <v>0</v>
      </c>
      <c r="J1434" s="163">
        <f t="shared" si="114"/>
        <v>0</v>
      </c>
      <c r="K1434" s="155">
        <f t="shared" si="115"/>
        <v>0</v>
      </c>
      <c r="L1434" s="155">
        <f>IF(J1434=1,SUM($J$6:J1434),0)</f>
        <v>0</v>
      </c>
      <c r="M1434" s="155">
        <f>IF(K1434=1,SUM($K$6:K1434),0)</f>
        <v>0</v>
      </c>
      <c r="N1434" s="165">
        <f t="shared" si="116"/>
        <v>0</v>
      </c>
      <c r="O1434" s="155">
        <f t="shared" si="117"/>
        <v>0</v>
      </c>
      <c r="P1434" s="155">
        <f>IF(O1434=1,SUM($O$6:O1434),0)</f>
        <v>0</v>
      </c>
    </row>
    <row r="1435" spans="1:16" ht="15" customHeight="1">
      <c r="A1435" s="15"/>
      <c r="B1435" s="194" t="s">
        <v>1031</v>
      </c>
      <c r="C1435" s="109" t="s">
        <v>797</v>
      </c>
      <c r="D1435" s="276" t="s">
        <v>48</v>
      </c>
      <c r="E1435" s="277"/>
      <c r="F1435" s="278">
        <v>0</v>
      </c>
      <c r="G1435" s="278">
        <v>0</v>
      </c>
      <c r="H1435" s="96"/>
      <c r="I1435" s="88">
        <f t="shared" si="118"/>
        <v>0</v>
      </c>
      <c r="J1435" s="163">
        <f t="shared" si="114"/>
        <v>0</v>
      </c>
      <c r="K1435" s="155">
        <f t="shared" si="115"/>
        <v>0</v>
      </c>
      <c r="L1435" s="155">
        <f>IF(J1435=1,SUM($J$6:J1435),0)</f>
        <v>0</v>
      </c>
      <c r="M1435" s="155">
        <f>IF(K1435=1,SUM($K$6:K1435),0)</f>
        <v>0</v>
      </c>
      <c r="N1435" s="165">
        <f t="shared" si="116"/>
        <v>0</v>
      </c>
      <c r="O1435" s="155">
        <f t="shared" si="117"/>
        <v>0</v>
      </c>
      <c r="P1435" s="155">
        <f>IF(O1435=1,SUM($O$6:O1435),0)</f>
        <v>0</v>
      </c>
    </row>
    <row r="1436" spans="1:16" ht="15" customHeight="1">
      <c r="A1436" s="15"/>
      <c r="B1436" s="194">
        <v>1</v>
      </c>
      <c r="C1436" s="109" t="s">
        <v>459</v>
      </c>
      <c r="D1436" s="276" t="s">
        <v>47</v>
      </c>
      <c r="E1436" s="277" t="s">
        <v>14</v>
      </c>
      <c r="F1436" s="278">
        <v>15000</v>
      </c>
      <c r="G1436" s="278">
        <v>15000</v>
      </c>
      <c r="H1436" s="96"/>
      <c r="I1436" s="88">
        <f t="shared" si="118"/>
        <v>15000</v>
      </c>
      <c r="J1436" s="163">
        <f t="shared" si="114"/>
        <v>0</v>
      </c>
      <c r="K1436" s="155">
        <f t="shared" si="115"/>
        <v>0</v>
      </c>
      <c r="L1436" s="155">
        <f>IF(J1436=1,SUM($J$6:J1436),0)</f>
        <v>0</v>
      </c>
      <c r="M1436" s="155">
        <f>IF(K1436=1,SUM($K$6:K1436),0)</f>
        <v>0</v>
      </c>
      <c r="N1436" s="165">
        <f t="shared" si="116"/>
        <v>0</v>
      </c>
      <c r="O1436" s="155">
        <f t="shared" si="117"/>
        <v>0</v>
      </c>
      <c r="P1436" s="155">
        <f>IF(O1436=1,SUM($O$6:O1436),0)</f>
        <v>0</v>
      </c>
    </row>
    <row r="1437" spans="1:16" ht="15" customHeight="1">
      <c r="A1437" s="15"/>
      <c r="B1437" s="194">
        <v>2</v>
      </c>
      <c r="C1437" s="109" t="s">
        <v>460</v>
      </c>
      <c r="D1437" s="276" t="s">
        <v>47</v>
      </c>
      <c r="E1437" s="277" t="s">
        <v>14</v>
      </c>
      <c r="F1437" s="278">
        <v>36180</v>
      </c>
      <c r="G1437" s="278">
        <v>36180</v>
      </c>
      <c r="H1437" s="96"/>
      <c r="I1437" s="88">
        <f t="shared" si="118"/>
        <v>36180</v>
      </c>
      <c r="J1437" s="163">
        <f t="shared" si="114"/>
        <v>0</v>
      </c>
      <c r="K1437" s="155">
        <f t="shared" si="115"/>
        <v>0</v>
      </c>
      <c r="L1437" s="155">
        <f>IF(J1437=1,SUM($J$6:J1437),0)</f>
        <v>0</v>
      </c>
      <c r="M1437" s="155">
        <f>IF(K1437=1,SUM($K$6:K1437),0)</f>
        <v>0</v>
      </c>
      <c r="N1437" s="165">
        <f t="shared" si="116"/>
        <v>0</v>
      </c>
      <c r="O1437" s="155">
        <f t="shared" si="117"/>
        <v>0</v>
      </c>
      <c r="P1437" s="155">
        <f>IF(O1437=1,SUM($O$6:O1437),0)</f>
        <v>0</v>
      </c>
    </row>
    <row r="1438" spans="1:16" ht="15" customHeight="1">
      <c r="A1438" s="15"/>
      <c r="B1438" s="194">
        <v>3</v>
      </c>
      <c r="C1438" s="109" t="s">
        <v>981</v>
      </c>
      <c r="D1438" s="276" t="s">
        <v>47</v>
      </c>
      <c r="E1438" s="277" t="s">
        <v>14</v>
      </c>
      <c r="F1438" s="278">
        <v>32640</v>
      </c>
      <c r="G1438" s="278">
        <v>32640</v>
      </c>
      <c r="H1438" s="96"/>
      <c r="I1438" s="88">
        <f t="shared" si="118"/>
        <v>32640</v>
      </c>
      <c r="J1438" s="163">
        <f t="shared" si="114"/>
        <v>0</v>
      </c>
      <c r="K1438" s="155">
        <f t="shared" si="115"/>
        <v>0</v>
      </c>
      <c r="L1438" s="155">
        <f>IF(J1438=1,SUM($J$6:J1438),0)</f>
        <v>0</v>
      </c>
      <c r="M1438" s="155">
        <f>IF(K1438=1,SUM($K$6:K1438),0)</f>
        <v>0</v>
      </c>
      <c r="N1438" s="165">
        <f t="shared" si="116"/>
        <v>0</v>
      </c>
      <c r="O1438" s="155">
        <f t="shared" si="117"/>
        <v>0</v>
      </c>
      <c r="P1438" s="155">
        <f>IF(O1438=1,SUM($O$6:O1438),0)</f>
        <v>0</v>
      </c>
    </row>
    <row r="1439" spans="1:16" ht="15" customHeight="1">
      <c r="A1439" s="15"/>
      <c r="B1439" s="194">
        <v>4</v>
      </c>
      <c r="C1439" s="109" t="s">
        <v>982</v>
      </c>
      <c r="D1439" s="276" t="s">
        <v>47</v>
      </c>
      <c r="E1439" s="277" t="s">
        <v>14</v>
      </c>
      <c r="F1439" s="278">
        <v>63840</v>
      </c>
      <c r="G1439" s="278">
        <v>63840</v>
      </c>
      <c r="H1439" s="96"/>
      <c r="I1439" s="88">
        <f t="shared" si="118"/>
        <v>63840</v>
      </c>
      <c r="J1439" s="163">
        <f t="shared" si="114"/>
        <v>0</v>
      </c>
      <c r="K1439" s="155">
        <f t="shared" si="115"/>
        <v>0</v>
      </c>
      <c r="L1439" s="155">
        <f>IF(J1439=1,SUM($J$6:J1439),0)</f>
        <v>0</v>
      </c>
      <c r="M1439" s="155">
        <f>IF(K1439=1,SUM($K$6:K1439),0)</f>
        <v>0</v>
      </c>
      <c r="N1439" s="165">
        <f t="shared" si="116"/>
        <v>0</v>
      </c>
      <c r="O1439" s="155">
        <f t="shared" si="117"/>
        <v>0</v>
      </c>
      <c r="P1439" s="155">
        <f>IF(O1439=1,SUM($O$6:O1439),0)</f>
        <v>0</v>
      </c>
    </row>
    <row r="1440" spans="1:16" ht="15" customHeight="1">
      <c r="A1440" s="15"/>
      <c r="B1440" s="194">
        <v>5</v>
      </c>
      <c r="C1440" s="109" t="s">
        <v>983</v>
      </c>
      <c r="D1440" s="276" t="s">
        <v>47</v>
      </c>
      <c r="E1440" s="277" t="s">
        <v>14</v>
      </c>
      <c r="F1440" s="278">
        <v>450000</v>
      </c>
      <c r="G1440" s="278">
        <v>450000</v>
      </c>
      <c r="H1440" s="96"/>
      <c r="I1440" s="88">
        <f t="shared" ref="I1440:I1494" si="119">IF($I$5=$G$4,G1440,(IF($I$5=$F$4,F1440,0)))</f>
        <v>450000</v>
      </c>
      <c r="J1440" s="163">
        <f t="shared" si="114"/>
        <v>0</v>
      </c>
      <c r="K1440" s="155">
        <f t="shared" si="115"/>
        <v>0</v>
      </c>
      <c r="L1440" s="155">
        <f>IF(J1440=1,SUM($J$6:J1440),0)</f>
        <v>0</v>
      </c>
      <c r="M1440" s="155">
        <f>IF(K1440=1,SUM($K$6:K1440),0)</f>
        <v>0</v>
      </c>
      <c r="N1440" s="165">
        <f t="shared" si="116"/>
        <v>0</v>
      </c>
      <c r="O1440" s="155">
        <f t="shared" si="117"/>
        <v>0</v>
      </c>
      <c r="P1440" s="155">
        <f>IF(O1440=1,SUM($O$6:O1440),0)</f>
        <v>0</v>
      </c>
    </row>
    <row r="1441" spans="1:16" ht="15" customHeight="1">
      <c r="A1441" s="15"/>
      <c r="B1441" s="194">
        <v>6</v>
      </c>
      <c r="C1441" s="109" t="s">
        <v>1188</v>
      </c>
      <c r="D1441" s="276" t="s">
        <v>47</v>
      </c>
      <c r="E1441" s="277" t="s">
        <v>14</v>
      </c>
      <c r="F1441" s="176">
        <v>985020</v>
      </c>
      <c r="G1441" s="176">
        <v>985020</v>
      </c>
      <c r="H1441" s="96"/>
      <c r="I1441" s="88">
        <f t="shared" si="119"/>
        <v>985020</v>
      </c>
      <c r="J1441" s="163">
        <f t="shared" si="114"/>
        <v>0</v>
      </c>
      <c r="K1441" s="155">
        <f t="shared" si="115"/>
        <v>0</v>
      </c>
      <c r="L1441" s="155">
        <f>IF(J1441=1,SUM($J$6:J1441),0)</f>
        <v>0</v>
      </c>
      <c r="M1441" s="155">
        <f>IF(K1441=1,SUM($K$6:K1441),0)</f>
        <v>0</v>
      </c>
      <c r="N1441" s="165">
        <f t="shared" si="116"/>
        <v>0</v>
      </c>
      <c r="O1441" s="155">
        <f t="shared" si="117"/>
        <v>0</v>
      </c>
      <c r="P1441" s="155">
        <f>IF(O1441=1,SUM($O$6:O1441),0)</f>
        <v>0</v>
      </c>
    </row>
    <row r="1442" spans="1:16" ht="15" customHeight="1">
      <c r="A1442" s="15"/>
      <c r="B1442" s="194"/>
      <c r="C1442" s="109" t="s">
        <v>48</v>
      </c>
      <c r="D1442" s="276" t="s">
        <v>48</v>
      </c>
      <c r="E1442" s="277"/>
      <c r="F1442" s="176"/>
      <c r="G1442" s="176"/>
      <c r="H1442" s="96"/>
      <c r="I1442" s="88">
        <f t="shared" si="119"/>
        <v>0</v>
      </c>
      <c r="J1442" s="163">
        <f t="shared" si="114"/>
        <v>0</v>
      </c>
      <c r="K1442" s="155">
        <f t="shared" si="115"/>
        <v>0</v>
      </c>
      <c r="L1442" s="155">
        <f>IF(J1442=1,SUM($J$6:J1442),0)</f>
        <v>0</v>
      </c>
      <c r="M1442" s="155">
        <f>IF(K1442=1,SUM($K$6:K1442),0)</f>
        <v>0</v>
      </c>
      <c r="N1442" s="165">
        <f t="shared" si="116"/>
        <v>0</v>
      </c>
      <c r="O1442" s="155">
        <f t="shared" si="117"/>
        <v>0</v>
      </c>
      <c r="P1442" s="155">
        <f>IF(O1442=1,SUM($O$6:O1442),0)</f>
        <v>0</v>
      </c>
    </row>
    <row r="1443" spans="1:16" ht="15" customHeight="1">
      <c r="A1443" s="15"/>
      <c r="B1443" s="194" t="s">
        <v>1189</v>
      </c>
      <c r="C1443" s="109" t="s">
        <v>1003</v>
      </c>
      <c r="D1443" s="276" t="s">
        <v>48</v>
      </c>
      <c r="E1443" s="277"/>
      <c r="F1443" s="176"/>
      <c r="G1443" s="176"/>
      <c r="H1443" s="96"/>
      <c r="I1443" s="88">
        <f t="shared" si="119"/>
        <v>0</v>
      </c>
      <c r="J1443" s="163">
        <f t="shared" si="114"/>
        <v>0</v>
      </c>
      <c r="K1443" s="155">
        <f t="shared" si="115"/>
        <v>0</v>
      </c>
      <c r="L1443" s="155">
        <f>IF(J1443=1,SUM($J$6:J1443),0)</f>
        <v>0</v>
      </c>
      <c r="M1443" s="155">
        <f>IF(K1443=1,SUM($K$6:K1443),0)</f>
        <v>0</v>
      </c>
      <c r="N1443" s="165">
        <f t="shared" si="116"/>
        <v>0</v>
      </c>
      <c r="O1443" s="155">
        <f t="shared" si="117"/>
        <v>0</v>
      </c>
      <c r="P1443" s="155">
        <f>IF(O1443=1,SUM($O$6:O1443),0)</f>
        <v>0</v>
      </c>
    </row>
    <row r="1444" spans="1:16" ht="15" customHeight="1">
      <c r="A1444" s="15"/>
      <c r="B1444" s="194">
        <v>1</v>
      </c>
      <c r="C1444" s="109" t="s">
        <v>1091</v>
      </c>
      <c r="D1444" s="276" t="s">
        <v>47</v>
      </c>
      <c r="E1444" s="277" t="s">
        <v>1004</v>
      </c>
      <c r="F1444" s="176">
        <v>2.5000000000000001E-2</v>
      </c>
      <c r="G1444" s="176">
        <v>2.5000000000000001E-2</v>
      </c>
      <c r="H1444" s="96"/>
      <c r="I1444" s="88">
        <f t="shared" si="119"/>
        <v>2.5000000000000001E-2</v>
      </c>
      <c r="J1444" s="163">
        <f t="shared" si="114"/>
        <v>0</v>
      </c>
      <c r="K1444" s="155">
        <f t="shared" si="115"/>
        <v>0</v>
      </c>
      <c r="L1444" s="155">
        <f>IF(J1444=1,SUM($J$6:J1444),0)</f>
        <v>0</v>
      </c>
      <c r="M1444" s="155">
        <f>IF(K1444=1,SUM($K$6:K1444),0)</f>
        <v>0</v>
      </c>
      <c r="N1444" s="165">
        <f t="shared" si="116"/>
        <v>0</v>
      </c>
      <c r="O1444" s="155">
        <f t="shared" si="117"/>
        <v>0</v>
      </c>
      <c r="P1444" s="155">
        <f>IF(O1444=1,SUM($O$6:O1444),0)</f>
        <v>0</v>
      </c>
    </row>
    <row r="1445" spans="1:16" ht="15" customHeight="1">
      <c r="A1445" s="15"/>
      <c r="B1445" s="194">
        <v>2</v>
      </c>
      <c r="C1445" s="109" t="s">
        <v>1006</v>
      </c>
      <c r="D1445" s="276" t="s">
        <v>47</v>
      </c>
      <c r="E1445" s="277" t="s">
        <v>1005</v>
      </c>
      <c r="F1445" s="176">
        <v>800000</v>
      </c>
      <c r="G1445" s="176">
        <v>800000</v>
      </c>
      <c r="H1445" s="96"/>
      <c r="I1445" s="88">
        <f t="shared" si="119"/>
        <v>800000</v>
      </c>
      <c r="J1445" s="163">
        <f t="shared" si="114"/>
        <v>0</v>
      </c>
      <c r="K1445" s="155">
        <f t="shared" si="115"/>
        <v>0</v>
      </c>
      <c r="L1445" s="155">
        <f>IF(J1445=1,SUM($J$6:J1445),0)</f>
        <v>0</v>
      </c>
      <c r="M1445" s="155">
        <f>IF(K1445=1,SUM($K$6:K1445),0)</f>
        <v>0</v>
      </c>
      <c r="N1445" s="165">
        <f t="shared" si="116"/>
        <v>0</v>
      </c>
      <c r="O1445" s="155">
        <f t="shared" si="117"/>
        <v>0</v>
      </c>
      <c r="P1445" s="155">
        <f>IF(O1445=1,SUM($O$6:O1445),0)</f>
        <v>0</v>
      </c>
    </row>
    <row r="1446" spans="1:16" ht="15" customHeight="1">
      <c r="A1446" s="15"/>
      <c r="B1446" s="194">
        <v>3</v>
      </c>
      <c r="C1446" s="109" t="s">
        <v>1007</v>
      </c>
      <c r="D1446" s="276" t="s">
        <v>47</v>
      </c>
      <c r="E1446" s="277" t="s">
        <v>40</v>
      </c>
      <c r="F1446" s="176">
        <v>300000</v>
      </c>
      <c r="G1446" s="176">
        <v>300000</v>
      </c>
      <c r="H1446" s="96"/>
      <c r="I1446" s="88">
        <f t="shared" si="119"/>
        <v>300000</v>
      </c>
      <c r="J1446" s="163">
        <f t="shared" si="114"/>
        <v>0</v>
      </c>
      <c r="K1446" s="155">
        <f t="shared" si="115"/>
        <v>0</v>
      </c>
      <c r="L1446" s="155">
        <f>IF(J1446=1,SUM($J$6:J1446),0)</f>
        <v>0</v>
      </c>
      <c r="M1446" s="155">
        <f>IF(K1446=1,SUM($K$6:K1446),0)</f>
        <v>0</v>
      </c>
      <c r="N1446" s="165">
        <f t="shared" si="116"/>
        <v>0</v>
      </c>
      <c r="O1446" s="155">
        <f t="shared" si="117"/>
        <v>0</v>
      </c>
      <c r="P1446" s="155">
        <f>IF(O1446=1,SUM($O$6:O1446),0)</f>
        <v>0</v>
      </c>
    </row>
    <row r="1447" spans="1:16" ht="15" customHeight="1">
      <c r="A1447" s="15"/>
      <c r="B1447" s="194">
        <v>4</v>
      </c>
      <c r="C1447" s="197" t="s">
        <v>1097</v>
      </c>
      <c r="D1447" s="276" t="s">
        <v>47</v>
      </c>
      <c r="E1447" s="277" t="s">
        <v>1103</v>
      </c>
      <c r="F1447" s="176">
        <v>300000</v>
      </c>
      <c r="G1447" s="176">
        <v>300000</v>
      </c>
      <c r="H1447" s="96"/>
      <c r="I1447" s="88">
        <f t="shared" si="119"/>
        <v>300000</v>
      </c>
      <c r="J1447" s="163">
        <f t="shared" si="114"/>
        <v>0</v>
      </c>
      <c r="K1447" s="155">
        <f t="shared" si="115"/>
        <v>0</v>
      </c>
      <c r="L1447" s="155">
        <f>IF(J1447=1,SUM($J$6:J1447),0)</f>
        <v>0</v>
      </c>
      <c r="M1447" s="155">
        <f>IF(K1447=1,SUM($K$6:K1447),0)</f>
        <v>0</v>
      </c>
      <c r="N1447" s="165">
        <f t="shared" si="116"/>
        <v>0</v>
      </c>
      <c r="O1447" s="155">
        <f t="shared" si="117"/>
        <v>0</v>
      </c>
      <c r="P1447" s="155">
        <f>IF(O1447=1,SUM($O$6:O1447),0)</f>
        <v>0</v>
      </c>
    </row>
    <row r="1448" spans="1:16" ht="15" customHeight="1">
      <c r="A1448" s="15"/>
      <c r="B1448" s="194">
        <v>5</v>
      </c>
      <c r="C1448" s="197" t="s">
        <v>1098</v>
      </c>
      <c r="D1448" s="276" t="s">
        <v>47</v>
      </c>
      <c r="E1448" s="277" t="s">
        <v>1103</v>
      </c>
      <c r="F1448" s="176">
        <v>57250</v>
      </c>
      <c r="G1448" s="176">
        <v>57250</v>
      </c>
      <c r="H1448" s="96"/>
      <c r="I1448" s="88">
        <f t="shared" si="119"/>
        <v>57250</v>
      </c>
      <c r="J1448" s="163">
        <f t="shared" si="114"/>
        <v>0</v>
      </c>
      <c r="K1448" s="155">
        <f t="shared" si="115"/>
        <v>0</v>
      </c>
      <c r="L1448" s="155">
        <f>IF(J1448=1,SUM($J$6:J1448),0)</f>
        <v>0</v>
      </c>
      <c r="M1448" s="155">
        <f>IF(K1448=1,SUM($K$6:K1448),0)</f>
        <v>0</v>
      </c>
      <c r="N1448" s="165">
        <f t="shared" si="116"/>
        <v>0</v>
      </c>
      <c r="O1448" s="155">
        <f t="shared" si="117"/>
        <v>0</v>
      </c>
      <c r="P1448" s="155">
        <f>IF(O1448=1,SUM($O$6:O1448),0)</f>
        <v>0</v>
      </c>
    </row>
    <row r="1449" spans="1:16" ht="15" customHeight="1">
      <c r="A1449" s="15"/>
      <c r="B1449" s="194">
        <v>6</v>
      </c>
      <c r="C1449" s="197" t="s">
        <v>1099</v>
      </c>
      <c r="D1449" s="276" t="s">
        <v>47</v>
      </c>
      <c r="E1449" s="277" t="s">
        <v>8</v>
      </c>
      <c r="F1449" s="176">
        <v>13770</v>
      </c>
      <c r="G1449" s="176">
        <v>13770</v>
      </c>
      <c r="H1449" s="96"/>
      <c r="I1449" s="88">
        <f t="shared" si="119"/>
        <v>13770</v>
      </c>
      <c r="J1449" s="163">
        <f t="shared" si="114"/>
        <v>0</v>
      </c>
      <c r="K1449" s="155">
        <f t="shared" si="115"/>
        <v>0</v>
      </c>
      <c r="L1449" s="155">
        <f>IF(J1449=1,SUM($J$6:J1449),0)</f>
        <v>0</v>
      </c>
      <c r="M1449" s="155">
        <f>IF(K1449=1,SUM($K$6:K1449),0)</f>
        <v>0</v>
      </c>
      <c r="N1449" s="165">
        <f t="shared" si="116"/>
        <v>0</v>
      </c>
      <c r="O1449" s="155">
        <f t="shared" si="117"/>
        <v>0</v>
      </c>
      <c r="P1449" s="155">
        <f>IF(O1449=1,SUM($O$6:O1449),0)</f>
        <v>0</v>
      </c>
    </row>
    <row r="1450" spans="1:16" ht="15" customHeight="1">
      <c r="A1450" s="15"/>
      <c r="B1450" s="194">
        <v>7</v>
      </c>
      <c r="C1450" s="197" t="s">
        <v>1100</v>
      </c>
      <c r="D1450" s="276" t="s">
        <v>47</v>
      </c>
      <c r="E1450" s="277" t="s">
        <v>8</v>
      </c>
      <c r="F1450" s="176">
        <v>29730</v>
      </c>
      <c r="G1450" s="176">
        <v>29730</v>
      </c>
      <c r="H1450" s="96"/>
      <c r="I1450" s="88">
        <f t="shared" si="119"/>
        <v>29730</v>
      </c>
      <c r="J1450" s="163">
        <f t="shared" si="114"/>
        <v>0</v>
      </c>
      <c r="K1450" s="155">
        <f t="shared" si="115"/>
        <v>0</v>
      </c>
      <c r="L1450" s="155">
        <f>IF(J1450=1,SUM($J$6:J1450),0)</f>
        <v>0</v>
      </c>
      <c r="M1450" s="155">
        <f>IF(K1450=1,SUM($K$6:K1450),0)</f>
        <v>0</v>
      </c>
      <c r="N1450" s="165">
        <f t="shared" si="116"/>
        <v>0</v>
      </c>
      <c r="O1450" s="155">
        <f t="shared" si="117"/>
        <v>0</v>
      </c>
      <c r="P1450" s="155">
        <f>IF(O1450=1,SUM($O$6:O1450),0)</f>
        <v>0</v>
      </c>
    </row>
    <row r="1451" spans="1:16" ht="15" customHeight="1">
      <c r="A1451" s="15"/>
      <c r="B1451" s="194">
        <v>8</v>
      </c>
      <c r="C1451" s="197" t="s">
        <v>1101</v>
      </c>
      <c r="D1451" s="276" t="s">
        <v>47</v>
      </c>
      <c r="E1451" s="277" t="s">
        <v>8</v>
      </c>
      <c r="F1451" s="176">
        <v>250000</v>
      </c>
      <c r="G1451" s="176">
        <v>250000</v>
      </c>
      <c r="H1451" s="96"/>
      <c r="I1451" s="88">
        <f t="shared" si="119"/>
        <v>250000</v>
      </c>
      <c r="J1451" s="163">
        <f t="shared" si="114"/>
        <v>0</v>
      </c>
      <c r="K1451" s="155">
        <f t="shared" si="115"/>
        <v>0</v>
      </c>
      <c r="L1451" s="155">
        <f>IF(J1451=1,SUM($J$6:J1451),0)</f>
        <v>0</v>
      </c>
      <c r="M1451" s="155">
        <f>IF(K1451=1,SUM($K$6:K1451),0)</f>
        <v>0</v>
      </c>
      <c r="N1451" s="165">
        <f t="shared" si="116"/>
        <v>0</v>
      </c>
      <c r="O1451" s="155">
        <f t="shared" si="117"/>
        <v>0</v>
      </c>
      <c r="P1451" s="155">
        <f>IF(O1451=1,SUM($O$6:O1451),0)</f>
        <v>0</v>
      </c>
    </row>
    <row r="1452" spans="1:16" ht="15" customHeight="1">
      <c r="A1452" s="15"/>
      <c r="B1452" s="198">
        <v>9</v>
      </c>
      <c r="C1452" s="199" t="s">
        <v>1405</v>
      </c>
      <c r="D1452" s="276" t="s">
        <v>47</v>
      </c>
      <c r="E1452" s="277" t="s">
        <v>8</v>
      </c>
      <c r="F1452" s="176">
        <v>54500</v>
      </c>
      <c r="G1452" s="176">
        <v>54500</v>
      </c>
      <c r="H1452" s="96"/>
      <c r="I1452" s="88">
        <f t="shared" si="119"/>
        <v>54500</v>
      </c>
      <c r="J1452" s="163">
        <f t="shared" si="114"/>
        <v>0</v>
      </c>
      <c r="K1452" s="155">
        <f t="shared" si="115"/>
        <v>0</v>
      </c>
      <c r="L1452" s="155">
        <f>IF(J1452=1,SUM($J$6:J1452),0)</f>
        <v>0</v>
      </c>
      <c r="M1452" s="155">
        <f>IF(K1452=1,SUM($K$6:K1452),0)</f>
        <v>0</v>
      </c>
      <c r="N1452" s="165">
        <f t="shared" si="116"/>
        <v>0</v>
      </c>
      <c r="O1452" s="155">
        <f t="shared" si="117"/>
        <v>0</v>
      </c>
      <c r="P1452" s="155">
        <f>IF(O1452=1,SUM($O$6:O1452),0)</f>
        <v>0</v>
      </c>
    </row>
    <row r="1453" spans="1:16" ht="15" customHeight="1">
      <c r="A1453" s="15"/>
      <c r="B1453" s="198">
        <v>10</v>
      </c>
      <c r="C1453" s="200" t="s">
        <v>1406</v>
      </c>
      <c r="D1453" s="276" t="s">
        <v>47</v>
      </c>
      <c r="E1453" s="277" t="s">
        <v>14</v>
      </c>
      <c r="F1453" s="176">
        <v>816100</v>
      </c>
      <c r="G1453" s="176">
        <v>816100</v>
      </c>
      <c r="H1453" s="96"/>
      <c r="I1453" s="88">
        <f t="shared" si="119"/>
        <v>816100</v>
      </c>
      <c r="J1453" s="163">
        <f t="shared" si="114"/>
        <v>0</v>
      </c>
      <c r="K1453" s="155">
        <f t="shared" si="115"/>
        <v>0</v>
      </c>
      <c r="L1453" s="155">
        <f>IF(J1453=1,SUM($J$6:J1453),0)</f>
        <v>0</v>
      </c>
      <c r="M1453" s="155">
        <f>IF(K1453=1,SUM($K$6:K1453),0)</f>
        <v>0</v>
      </c>
      <c r="N1453" s="165">
        <f t="shared" si="116"/>
        <v>0</v>
      </c>
      <c r="O1453" s="155">
        <f t="shared" si="117"/>
        <v>0</v>
      </c>
      <c r="P1453" s="155">
        <f>IF(O1453=1,SUM($O$6:O1453),0)</f>
        <v>0</v>
      </c>
    </row>
    <row r="1454" spans="1:16" ht="15" customHeight="1">
      <c r="A1454" s="15"/>
      <c r="B1454" s="198">
        <v>11</v>
      </c>
      <c r="C1454" s="200" t="s">
        <v>1407</v>
      </c>
      <c r="D1454" s="276" t="s">
        <v>47</v>
      </c>
      <c r="E1454" s="277" t="s">
        <v>14</v>
      </c>
      <c r="F1454" s="176">
        <v>601800</v>
      </c>
      <c r="G1454" s="176">
        <v>601800</v>
      </c>
      <c r="H1454" s="96"/>
      <c r="I1454" s="88">
        <f t="shared" si="119"/>
        <v>601800</v>
      </c>
      <c r="J1454" s="163">
        <f t="shared" si="114"/>
        <v>0</v>
      </c>
      <c r="K1454" s="155">
        <f t="shared" si="115"/>
        <v>0</v>
      </c>
      <c r="L1454" s="155">
        <f>IF(J1454=1,SUM($J$6:J1454),0)</f>
        <v>0</v>
      </c>
      <c r="M1454" s="155">
        <f>IF(K1454=1,SUM($K$6:K1454),0)</f>
        <v>0</v>
      </c>
      <c r="N1454" s="165">
        <f t="shared" si="116"/>
        <v>0</v>
      </c>
      <c r="O1454" s="155">
        <f t="shared" si="117"/>
        <v>0</v>
      </c>
      <c r="P1454" s="155">
        <f>IF(O1454=1,SUM($O$6:O1454),0)</f>
        <v>0</v>
      </c>
    </row>
    <row r="1455" spans="1:16" ht="15" customHeight="1">
      <c r="A1455" s="15"/>
      <c r="B1455" s="198">
        <v>12</v>
      </c>
      <c r="C1455" s="200" t="s">
        <v>1408</v>
      </c>
      <c r="D1455" s="276" t="s">
        <v>45</v>
      </c>
      <c r="E1455" s="277" t="s">
        <v>8</v>
      </c>
      <c r="F1455" s="176">
        <v>51475</v>
      </c>
      <c r="G1455" s="176">
        <v>51475</v>
      </c>
      <c r="H1455" s="97"/>
      <c r="I1455" s="88">
        <f t="shared" si="119"/>
        <v>51475</v>
      </c>
      <c r="J1455" s="163"/>
      <c r="M1455" s="155"/>
      <c r="N1455" s="165"/>
    </row>
    <row r="1456" spans="1:16" ht="15" customHeight="1">
      <c r="B1456" s="198">
        <v>13</v>
      </c>
      <c r="C1456" s="199" t="s">
        <v>1409</v>
      </c>
      <c r="D1456" s="276" t="s">
        <v>47</v>
      </c>
      <c r="E1456" s="277" t="s">
        <v>100</v>
      </c>
      <c r="F1456" s="283">
        <v>750000</v>
      </c>
      <c r="G1456" s="283">
        <v>750000</v>
      </c>
      <c r="I1456" s="88">
        <f t="shared" si="119"/>
        <v>750000</v>
      </c>
    </row>
    <row r="1457" spans="1:30" ht="15" customHeight="1">
      <c r="B1457" s="198"/>
      <c r="C1457" s="199" t="s">
        <v>48</v>
      </c>
      <c r="D1457" s="276" t="s">
        <v>48</v>
      </c>
      <c r="E1457" s="277"/>
      <c r="F1457" s="176" t="s">
        <v>48</v>
      </c>
      <c r="G1457" s="176" t="s">
        <v>48</v>
      </c>
      <c r="I1457" s="88" t="str">
        <f t="shared" si="119"/>
        <v/>
      </c>
    </row>
    <row r="1458" spans="1:30" ht="15" customHeight="1">
      <c r="A1458" s="16"/>
      <c r="B1458" s="198" t="s">
        <v>1031</v>
      </c>
      <c r="C1458" s="199" t="s">
        <v>1410</v>
      </c>
      <c r="D1458" s="276"/>
      <c r="E1458" s="277"/>
      <c r="F1458" s="176"/>
      <c r="G1458" s="176"/>
      <c r="I1458" s="88">
        <f t="shared" si="119"/>
        <v>0</v>
      </c>
      <c r="J1458" s="169"/>
      <c r="K1458" s="169"/>
      <c r="L1458" s="169"/>
      <c r="M1458" s="170"/>
    </row>
    <row r="1459" spans="1:30" ht="15" customHeight="1">
      <c r="A1459" s="16"/>
      <c r="B1459" s="198">
        <v>1</v>
      </c>
      <c r="C1459" s="199" t="s">
        <v>1411</v>
      </c>
      <c r="D1459" s="276" t="s">
        <v>45</v>
      </c>
      <c r="E1459" s="210" t="s">
        <v>8</v>
      </c>
      <c r="F1459" s="176">
        <v>85000</v>
      </c>
      <c r="G1459" s="176">
        <v>85000</v>
      </c>
      <c r="I1459" s="88">
        <f t="shared" si="119"/>
        <v>85000</v>
      </c>
      <c r="J1459" s="169"/>
      <c r="K1459" s="169"/>
      <c r="L1459" s="169"/>
      <c r="M1459" s="170"/>
    </row>
    <row r="1460" spans="1:30" ht="15" customHeight="1">
      <c r="A1460" s="16"/>
      <c r="B1460" s="198">
        <v>2</v>
      </c>
      <c r="C1460" s="199" t="s">
        <v>1412</v>
      </c>
      <c r="D1460" s="276" t="s">
        <v>47</v>
      </c>
      <c r="E1460" s="277" t="s">
        <v>24</v>
      </c>
      <c r="F1460" s="176">
        <v>15000</v>
      </c>
      <c r="G1460" s="176">
        <v>15000</v>
      </c>
      <c r="I1460" s="88">
        <f t="shared" si="119"/>
        <v>15000</v>
      </c>
      <c r="J1460" s="169"/>
      <c r="K1460" s="169"/>
      <c r="L1460" s="169"/>
      <c r="M1460" s="170"/>
    </row>
    <row r="1461" spans="1:30" ht="15" customHeight="1">
      <c r="A1461" s="22"/>
      <c r="B1461" s="198"/>
      <c r="C1461" s="199"/>
      <c r="D1461" s="276"/>
      <c r="E1461" s="277"/>
      <c r="F1461" s="176"/>
      <c r="G1461" s="176"/>
      <c r="I1461" s="88">
        <f t="shared" si="119"/>
        <v>0</v>
      </c>
      <c r="J1461" s="169"/>
      <c r="K1461" s="169"/>
      <c r="L1461" s="169"/>
      <c r="M1461" s="170"/>
    </row>
    <row r="1462" spans="1:30" ht="15" customHeight="1">
      <c r="A1462" s="22"/>
      <c r="B1462" s="198" t="s">
        <v>1031</v>
      </c>
      <c r="C1462" s="199" t="s">
        <v>1413</v>
      </c>
      <c r="D1462" s="276" t="s">
        <v>47</v>
      </c>
      <c r="E1462" s="277" t="s">
        <v>24</v>
      </c>
      <c r="F1462" s="176">
        <v>83595</v>
      </c>
      <c r="G1462" s="176">
        <v>83595</v>
      </c>
      <c r="I1462" s="88">
        <f t="shared" si="119"/>
        <v>83595</v>
      </c>
    </row>
    <row r="1463" spans="1:30" ht="15" customHeight="1">
      <c r="B1463" s="198" t="s">
        <v>1031</v>
      </c>
      <c r="C1463" s="199" t="s">
        <v>1414</v>
      </c>
      <c r="D1463" s="276" t="s">
        <v>47</v>
      </c>
      <c r="E1463" s="277" t="s">
        <v>24</v>
      </c>
      <c r="F1463" s="176">
        <v>114317</v>
      </c>
      <c r="G1463" s="176">
        <v>114317</v>
      </c>
      <c r="I1463" s="88">
        <f t="shared" si="119"/>
        <v>114317</v>
      </c>
      <c r="N1463" s="145" t="str">
        <f>F4</f>
        <v>RAB SKK 2022</v>
      </c>
    </row>
    <row r="1464" spans="1:30" s="1" customFormat="1" ht="15" customHeight="1">
      <c r="A1464" s="16"/>
      <c r="B1464" s="198" t="s">
        <v>1031</v>
      </c>
      <c r="C1464" s="199" t="s">
        <v>1415</v>
      </c>
      <c r="D1464" s="276" t="s">
        <v>47</v>
      </c>
      <c r="E1464" s="277" t="s">
        <v>24</v>
      </c>
      <c r="F1464" s="176">
        <v>71636</v>
      </c>
      <c r="G1464" s="176">
        <v>71636</v>
      </c>
      <c r="H1464" s="91"/>
      <c r="I1464" s="88">
        <f t="shared" si="119"/>
        <v>71636</v>
      </c>
      <c r="J1464" s="155"/>
      <c r="K1464" s="155"/>
      <c r="L1464" s="155"/>
      <c r="M1464" s="145"/>
      <c r="N1464" s="145" t="str">
        <f>G4</f>
        <v>RAB HSS 2023</v>
      </c>
      <c r="O1464" s="145"/>
      <c r="P1464" s="156"/>
      <c r="Q1464" s="156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</row>
    <row r="1465" spans="1:30" s="1" customFormat="1" ht="15" customHeight="1">
      <c r="A1465" s="16"/>
      <c r="B1465" s="198" t="s">
        <v>1031</v>
      </c>
      <c r="C1465" s="199" t="s">
        <v>1416</v>
      </c>
      <c r="D1465" s="276" t="s">
        <v>47</v>
      </c>
      <c r="E1465" s="277" t="s">
        <v>24</v>
      </c>
      <c r="F1465" s="176">
        <v>115253</v>
      </c>
      <c r="G1465" s="176">
        <v>115253</v>
      </c>
      <c r="H1465" s="91"/>
      <c r="I1465" s="88">
        <f t="shared" si="119"/>
        <v>115253</v>
      </c>
      <c r="J1465" s="155"/>
      <c r="K1465" s="155"/>
      <c r="L1465" s="155"/>
      <c r="M1465" s="145"/>
      <c r="N1465" s="145"/>
      <c r="O1465" s="145"/>
      <c r="P1465" s="156"/>
      <c r="Q1465" s="156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</row>
    <row r="1466" spans="1:30" ht="15" customHeight="1">
      <c r="B1466" s="198"/>
      <c r="C1466" s="199"/>
      <c r="D1466" s="276"/>
      <c r="E1466" s="277"/>
      <c r="F1466" s="176"/>
      <c r="G1466" s="176"/>
      <c r="I1466" s="88">
        <f t="shared" si="119"/>
        <v>0</v>
      </c>
    </row>
    <row r="1467" spans="1:30" s="1" customFormat="1" ht="15" customHeight="1">
      <c r="A1467" s="16"/>
      <c r="B1467" s="198" t="s">
        <v>1031</v>
      </c>
      <c r="C1467" s="199" t="s">
        <v>1417</v>
      </c>
      <c r="D1467" s="276"/>
      <c r="E1467" s="277"/>
      <c r="F1467" s="176"/>
      <c r="G1467" s="176"/>
      <c r="H1467" s="91"/>
      <c r="I1467" s="88">
        <f t="shared" si="119"/>
        <v>0</v>
      </c>
      <c r="J1467" s="155"/>
      <c r="K1467" s="155"/>
      <c r="L1467" s="155"/>
      <c r="M1467" s="145"/>
      <c r="N1467" s="145"/>
      <c r="O1467" s="145"/>
      <c r="P1467" s="156"/>
      <c r="Q1467" s="156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</row>
    <row r="1468" spans="1:30" ht="15" customHeight="1">
      <c r="B1468" s="198">
        <v>1</v>
      </c>
      <c r="C1468" s="199" t="s">
        <v>1418</v>
      </c>
      <c r="D1468" s="276" t="s">
        <v>45</v>
      </c>
      <c r="E1468" s="277" t="s">
        <v>7</v>
      </c>
      <c r="F1468" s="176">
        <v>235000</v>
      </c>
      <c r="G1468" s="176">
        <v>235000</v>
      </c>
      <c r="I1468" s="88">
        <f t="shared" si="119"/>
        <v>235000</v>
      </c>
    </row>
    <row r="1469" spans="1:30" ht="15" customHeight="1">
      <c r="B1469" s="198">
        <v>2</v>
      </c>
      <c r="C1469" s="199" t="s">
        <v>1419</v>
      </c>
      <c r="D1469" s="276" t="s">
        <v>47</v>
      </c>
      <c r="E1469" s="277" t="s">
        <v>24</v>
      </c>
      <c r="F1469" s="176">
        <v>15000</v>
      </c>
      <c r="G1469" s="176">
        <v>15000</v>
      </c>
      <c r="I1469" s="88">
        <f t="shared" si="119"/>
        <v>15000</v>
      </c>
    </row>
    <row r="1470" spans="1:30" ht="15" customHeight="1">
      <c r="B1470" s="198"/>
      <c r="C1470" s="199" t="s">
        <v>48</v>
      </c>
      <c r="D1470" s="276" t="s">
        <v>48</v>
      </c>
      <c r="E1470" s="277"/>
      <c r="F1470" s="176" t="s">
        <v>48</v>
      </c>
      <c r="G1470" s="176" t="s">
        <v>48</v>
      </c>
      <c r="I1470" s="88" t="str">
        <f t="shared" si="119"/>
        <v/>
      </c>
    </row>
    <row r="1471" spans="1:30" ht="15" customHeight="1">
      <c r="B1471" s="198" t="s">
        <v>1031</v>
      </c>
      <c r="C1471" s="199" t="s">
        <v>1420</v>
      </c>
      <c r="D1471" s="276"/>
      <c r="E1471" s="277"/>
      <c r="F1471" s="176"/>
      <c r="G1471" s="176"/>
      <c r="I1471" s="88">
        <f t="shared" si="119"/>
        <v>0</v>
      </c>
    </row>
    <row r="1472" spans="1:30" ht="15" customHeight="1">
      <c r="B1472" s="198">
        <v>1</v>
      </c>
      <c r="C1472" s="199" t="s">
        <v>1421</v>
      </c>
      <c r="D1472" s="276" t="s">
        <v>45</v>
      </c>
      <c r="E1472" s="277" t="s">
        <v>8</v>
      </c>
      <c r="F1472" s="176">
        <v>105000</v>
      </c>
      <c r="G1472" s="176">
        <v>105000</v>
      </c>
      <c r="I1472" s="88">
        <f t="shared" si="119"/>
        <v>105000</v>
      </c>
    </row>
    <row r="1473" spans="2:9" ht="15" customHeight="1">
      <c r="B1473" s="198">
        <v>2</v>
      </c>
      <c r="C1473" s="199" t="s">
        <v>1422</v>
      </c>
      <c r="D1473" s="276" t="s">
        <v>47</v>
      </c>
      <c r="E1473" s="277" t="s">
        <v>14</v>
      </c>
      <c r="F1473" s="176">
        <v>15000</v>
      </c>
      <c r="G1473" s="176">
        <v>15000</v>
      </c>
      <c r="I1473" s="88">
        <f t="shared" si="119"/>
        <v>15000</v>
      </c>
    </row>
    <row r="1474" spans="2:9" ht="15" customHeight="1">
      <c r="B1474" s="198"/>
      <c r="C1474" s="199" t="s">
        <v>48</v>
      </c>
      <c r="D1474" s="276" t="s">
        <v>48</v>
      </c>
      <c r="E1474" s="277"/>
      <c r="F1474" s="176" t="s">
        <v>48</v>
      </c>
      <c r="G1474" s="176" t="s">
        <v>48</v>
      </c>
      <c r="I1474" s="88" t="str">
        <f t="shared" si="119"/>
        <v/>
      </c>
    </row>
    <row r="1475" spans="2:9" ht="15" customHeight="1">
      <c r="B1475" s="198">
        <v>1</v>
      </c>
      <c r="C1475" s="199" t="s">
        <v>1423</v>
      </c>
      <c r="D1475" s="276" t="s">
        <v>45</v>
      </c>
      <c r="E1475" s="277" t="s">
        <v>8</v>
      </c>
      <c r="F1475" s="176">
        <v>180000</v>
      </c>
      <c r="G1475" s="176">
        <v>180000</v>
      </c>
      <c r="I1475" s="88">
        <f t="shared" si="119"/>
        <v>180000</v>
      </c>
    </row>
    <row r="1476" spans="2:9" ht="15" customHeight="1">
      <c r="B1476" s="198">
        <v>2</v>
      </c>
      <c r="C1476" s="199" t="s">
        <v>1424</v>
      </c>
      <c r="D1476" s="276" t="s">
        <v>47</v>
      </c>
      <c r="E1476" s="277" t="s">
        <v>24</v>
      </c>
      <c r="F1476" s="176">
        <v>15000</v>
      </c>
      <c r="G1476" s="176">
        <v>15000</v>
      </c>
      <c r="I1476" s="88">
        <f t="shared" si="119"/>
        <v>15000</v>
      </c>
    </row>
    <row r="1477" spans="2:9" ht="15" customHeight="1">
      <c r="B1477" s="198"/>
      <c r="C1477" s="199" t="s">
        <v>48</v>
      </c>
      <c r="D1477" s="276" t="s">
        <v>48</v>
      </c>
      <c r="E1477" s="277"/>
      <c r="F1477" s="176" t="s">
        <v>48</v>
      </c>
      <c r="G1477" s="176" t="s">
        <v>48</v>
      </c>
      <c r="I1477" s="88" t="str">
        <f t="shared" si="119"/>
        <v/>
      </c>
    </row>
    <row r="1478" spans="2:9" ht="15" customHeight="1">
      <c r="B1478" s="198">
        <v>1</v>
      </c>
      <c r="C1478" s="199" t="s">
        <v>1425</v>
      </c>
      <c r="D1478" s="276" t="s">
        <v>47</v>
      </c>
      <c r="E1478" s="277" t="s">
        <v>24</v>
      </c>
      <c r="F1478" s="176">
        <v>115253</v>
      </c>
      <c r="G1478" s="176">
        <v>115253</v>
      </c>
      <c r="I1478" s="88">
        <f t="shared" si="119"/>
        <v>115253</v>
      </c>
    </row>
    <row r="1479" spans="2:9" ht="15" customHeight="1">
      <c r="B1479" s="198">
        <v>2</v>
      </c>
      <c r="C1479" s="474" t="s">
        <v>1426</v>
      </c>
      <c r="D1479" s="276" t="s">
        <v>47</v>
      </c>
      <c r="E1479" s="277" t="s">
        <v>24</v>
      </c>
      <c r="F1479" s="176">
        <v>115253</v>
      </c>
      <c r="G1479" s="176">
        <v>115253</v>
      </c>
      <c r="I1479" s="88">
        <f t="shared" si="119"/>
        <v>115253</v>
      </c>
    </row>
    <row r="1480" spans="2:9" ht="15" customHeight="1">
      <c r="B1480" s="198">
        <v>3</v>
      </c>
      <c r="C1480" s="474" t="s">
        <v>1427</v>
      </c>
      <c r="D1480" s="276" t="s">
        <v>47</v>
      </c>
      <c r="E1480" s="277" t="s">
        <v>24</v>
      </c>
      <c r="F1480" s="176">
        <v>115253</v>
      </c>
      <c r="G1480" s="176">
        <v>115253</v>
      </c>
      <c r="I1480" s="88">
        <f t="shared" si="119"/>
        <v>115253</v>
      </c>
    </row>
    <row r="1481" spans="2:9" ht="15" customHeight="1">
      <c r="B1481" s="198">
        <v>4</v>
      </c>
      <c r="C1481" s="474" t="s">
        <v>1428</v>
      </c>
      <c r="D1481" s="276" t="s">
        <v>47</v>
      </c>
      <c r="E1481" s="277" t="s">
        <v>24</v>
      </c>
      <c r="F1481" s="176">
        <v>115253</v>
      </c>
      <c r="G1481" s="176">
        <v>115253</v>
      </c>
      <c r="I1481" s="88">
        <f t="shared" si="119"/>
        <v>115253</v>
      </c>
    </row>
    <row r="1482" spans="2:9" ht="15" customHeight="1">
      <c r="B1482" s="198">
        <v>5</v>
      </c>
      <c r="C1482" s="474" t="s">
        <v>1429</v>
      </c>
      <c r="D1482" s="276" t="s">
        <v>47</v>
      </c>
      <c r="E1482" s="277" t="s">
        <v>24</v>
      </c>
      <c r="F1482" s="176">
        <v>115253</v>
      </c>
      <c r="G1482" s="176">
        <v>115253</v>
      </c>
      <c r="I1482" s="88">
        <f t="shared" si="119"/>
        <v>115253</v>
      </c>
    </row>
    <row r="1483" spans="2:9" ht="15" customHeight="1">
      <c r="B1483" s="198">
        <v>6</v>
      </c>
      <c r="C1483" s="199" t="s">
        <v>1430</v>
      </c>
      <c r="D1483" s="276" t="s">
        <v>47</v>
      </c>
      <c r="E1483" s="277" t="s">
        <v>24</v>
      </c>
      <c r="F1483" s="176">
        <v>115253</v>
      </c>
      <c r="G1483" s="176">
        <v>115253</v>
      </c>
      <c r="I1483" s="88">
        <f t="shared" si="119"/>
        <v>115253</v>
      </c>
    </row>
    <row r="1484" spans="2:9" ht="15" customHeight="1">
      <c r="B1484" s="198">
        <v>7</v>
      </c>
      <c r="C1484" s="199" t="s">
        <v>1431</v>
      </c>
      <c r="D1484" s="276" t="s">
        <v>47</v>
      </c>
      <c r="E1484" s="277" t="s">
        <v>24</v>
      </c>
      <c r="F1484" s="176">
        <v>115253</v>
      </c>
      <c r="G1484" s="176">
        <v>115253</v>
      </c>
      <c r="I1484" s="88">
        <f t="shared" si="119"/>
        <v>115253</v>
      </c>
    </row>
    <row r="1485" spans="2:9" ht="15" customHeight="1">
      <c r="B1485" s="198">
        <v>8</v>
      </c>
      <c r="C1485" s="474" t="s">
        <v>1431</v>
      </c>
      <c r="D1485" s="276" t="s">
        <v>47</v>
      </c>
      <c r="E1485" s="277" t="s">
        <v>24</v>
      </c>
      <c r="F1485" s="176">
        <v>115253</v>
      </c>
      <c r="G1485" s="176">
        <v>115253</v>
      </c>
      <c r="I1485" s="88">
        <f t="shared" si="119"/>
        <v>115253</v>
      </c>
    </row>
    <row r="1486" spans="2:9" ht="15" customHeight="1">
      <c r="B1486" s="198"/>
      <c r="C1486" s="199" t="s">
        <v>48</v>
      </c>
      <c r="D1486" s="276" t="s">
        <v>48</v>
      </c>
      <c r="E1486" s="277"/>
      <c r="F1486" s="176">
        <v>0</v>
      </c>
      <c r="G1486" s="176">
        <v>0</v>
      </c>
      <c r="I1486" s="88">
        <f t="shared" si="119"/>
        <v>0</v>
      </c>
    </row>
    <row r="1487" spans="2:9" ht="15" customHeight="1">
      <c r="B1487" s="198" t="s">
        <v>1035</v>
      </c>
      <c r="C1487" s="199" t="s">
        <v>1432</v>
      </c>
      <c r="D1487" s="276"/>
      <c r="E1487" s="277"/>
      <c r="F1487" s="176">
        <v>0</v>
      </c>
      <c r="G1487" s="176">
        <v>0</v>
      </c>
      <c r="I1487" s="88">
        <f t="shared" si="119"/>
        <v>0</v>
      </c>
    </row>
    <row r="1488" spans="2:9" ht="15" customHeight="1">
      <c r="B1488" s="198">
        <v>1</v>
      </c>
      <c r="C1488" s="199" t="s">
        <v>1433</v>
      </c>
      <c r="D1488" s="276" t="s">
        <v>45</v>
      </c>
      <c r="E1488" s="277" t="s">
        <v>8</v>
      </c>
      <c r="F1488" s="176">
        <v>60000</v>
      </c>
      <c r="G1488" s="176">
        <v>60000</v>
      </c>
      <c r="I1488" s="88">
        <f t="shared" si="119"/>
        <v>60000</v>
      </c>
    </row>
    <row r="1489" spans="2:9" ht="15" customHeight="1">
      <c r="B1489" s="198">
        <v>2</v>
      </c>
      <c r="C1489" s="199" t="s">
        <v>1434</v>
      </c>
      <c r="D1489" s="276" t="s">
        <v>45</v>
      </c>
      <c r="E1489" s="277" t="s">
        <v>8</v>
      </c>
      <c r="F1489" s="176">
        <v>25000</v>
      </c>
      <c r="G1489" s="176">
        <v>25000</v>
      </c>
      <c r="I1489" s="88">
        <f t="shared" si="119"/>
        <v>25000</v>
      </c>
    </row>
    <row r="1490" spans="2:9" ht="15" customHeight="1">
      <c r="B1490" s="198">
        <v>3</v>
      </c>
      <c r="C1490" s="199" t="s">
        <v>1435</v>
      </c>
      <c r="D1490" s="276" t="s">
        <v>45</v>
      </c>
      <c r="E1490" s="277" t="s">
        <v>8</v>
      </c>
      <c r="F1490" s="176">
        <v>50000</v>
      </c>
      <c r="G1490" s="176">
        <v>50000</v>
      </c>
      <c r="I1490" s="88">
        <f t="shared" si="119"/>
        <v>50000</v>
      </c>
    </row>
    <row r="1491" spans="2:9" ht="15" customHeight="1">
      <c r="B1491" s="198" t="s">
        <v>1027</v>
      </c>
      <c r="C1491" s="199" t="s">
        <v>1436</v>
      </c>
      <c r="D1491" s="276" t="s">
        <v>47</v>
      </c>
      <c r="E1491" s="277" t="s">
        <v>14</v>
      </c>
      <c r="F1491" s="176">
        <v>12000</v>
      </c>
      <c r="G1491" s="176">
        <v>12000</v>
      </c>
      <c r="I1491" s="88">
        <f t="shared" si="119"/>
        <v>12000</v>
      </c>
    </row>
    <row r="1492" spans="2:9" ht="15" customHeight="1">
      <c r="B1492" s="198">
        <v>5</v>
      </c>
      <c r="C1492" s="199" t="s">
        <v>1437</v>
      </c>
      <c r="D1492" s="276" t="s">
        <v>47</v>
      </c>
      <c r="E1492" s="277" t="s">
        <v>14</v>
      </c>
      <c r="F1492" s="176">
        <v>12000</v>
      </c>
      <c r="G1492" s="176">
        <v>12000</v>
      </c>
      <c r="I1492" s="88">
        <f t="shared" si="119"/>
        <v>12000</v>
      </c>
    </row>
    <row r="1493" spans="2:9" ht="15" customHeight="1">
      <c r="B1493" s="198">
        <v>6</v>
      </c>
      <c r="C1493" s="199" t="s">
        <v>1438</v>
      </c>
      <c r="D1493" s="276" t="s">
        <v>47</v>
      </c>
      <c r="E1493" s="277" t="s">
        <v>14</v>
      </c>
      <c r="F1493" s="176">
        <v>12000</v>
      </c>
      <c r="G1493" s="176">
        <v>12000</v>
      </c>
      <c r="I1493" s="88">
        <f t="shared" si="119"/>
        <v>12000</v>
      </c>
    </row>
    <row r="1494" spans="2:9" ht="15" customHeight="1">
      <c r="I1494" s="88">
        <f t="shared" si="119"/>
        <v>0</v>
      </c>
    </row>
    <row r="1495" spans="2:9" ht="15" customHeight="1"/>
    <row r="1496" spans="2:9" ht="15" customHeight="1"/>
    <row r="1497" spans="2:9" ht="15" customHeight="1"/>
    <row r="1498" spans="2:9" ht="15" customHeight="1"/>
    <row r="1499" spans="2:9" ht="15" customHeight="1"/>
    <row r="1500" spans="2:9" ht="15" customHeight="1"/>
    <row r="1501" spans="2:9" ht="15" customHeight="1"/>
    <row r="1502" spans="2:9" ht="15" customHeight="1"/>
    <row r="1503" spans="2:9" ht="15" customHeight="1"/>
    <row r="1504" spans="2:9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</sheetData>
  <sheetProtection insertColumns="0" insertRows="0" sort="0" autoFilter="0"/>
  <protectedRanges>
    <protectedRange sqref="H1434:H1455 B7:H7 H8:H1404" name="Range1"/>
    <protectedRange sqref="H1405:H1420" name="Range1_1"/>
    <protectedRange sqref="H1421:H1433" name="Range1_1_1"/>
    <protectedRange sqref="B8:G1493" name="Range1_1_3"/>
  </protectedRanges>
  <mergeCells count="6">
    <mergeCell ref="H4:H5"/>
    <mergeCell ref="B2:C2"/>
    <mergeCell ref="B4:B5"/>
    <mergeCell ref="C4:C5"/>
    <mergeCell ref="D4:D5"/>
    <mergeCell ref="E4:E5"/>
  </mergeCells>
  <conditionalFormatting sqref="A8:A1493 I9:IV107">
    <cfRule type="cellIs" dxfId="30" priority="138" operator="equal">
      <formula>0</formula>
    </cfRule>
  </conditionalFormatting>
  <conditionalFormatting sqref="B8:C135">
    <cfRule type="cellIs" dxfId="29" priority="51" operator="equal">
      <formula>0</formula>
    </cfRule>
  </conditionalFormatting>
  <conditionalFormatting sqref="B150:G1493">
    <cfRule type="cellIs" dxfId="28" priority="1" operator="equal">
      <formula>0</formula>
    </cfRule>
  </conditionalFormatting>
  <conditionalFormatting sqref="C143:G149">
    <cfRule type="cellIs" dxfId="27" priority="5" operator="equal">
      <formula>0</formula>
    </cfRule>
  </conditionalFormatting>
  <conditionalFormatting sqref="D9:G142">
    <cfRule type="cellIs" dxfId="26" priority="11" operator="equal">
      <formula>0</formula>
    </cfRule>
  </conditionalFormatting>
  <conditionalFormatting sqref="D1:IV5 A1:C7 D6:K6 H1455:IV1457 H1458:XFD1485 H1486:H1493 I1486:XFD1494 A1494:H1494 A1495:XFD65536">
    <cfRule type="cellIs" dxfId="25" priority="163" operator="equal">
      <formula>0</formula>
    </cfRule>
  </conditionalFormatting>
  <conditionalFormatting sqref="D7:IV8 C136:C142 B136:B149">
    <cfRule type="cellIs" dxfId="24" priority="62" operator="equal">
      <formula>0</formula>
    </cfRule>
  </conditionalFormatting>
  <conditionalFormatting sqref="H9:H1418">
    <cfRule type="cellIs" dxfId="23" priority="129" operator="equal">
      <formula>0</formula>
    </cfRule>
  </conditionalFormatting>
  <conditionalFormatting sqref="H1419:I1454">
    <cfRule type="cellIs" dxfId="22" priority="128" operator="equal">
      <formula>0</formula>
    </cfRule>
  </conditionalFormatting>
  <conditionalFormatting sqref="I108:I1418">
    <cfRule type="cellIs" dxfId="21" priority="125" operator="equal">
      <formula>0</formula>
    </cfRule>
  </conditionalFormatting>
  <conditionalFormatting sqref="J108:IV1454">
    <cfRule type="cellIs" dxfId="20" priority="139" operator="equal">
      <formula>0</formula>
    </cfRule>
  </conditionalFormatting>
  <conditionalFormatting sqref="M6:IV6">
    <cfRule type="cellIs" dxfId="19" priority="140" operator="equal">
      <formula>0</formula>
    </cfRule>
  </conditionalFormatting>
  <dataValidations count="5">
    <dataValidation type="list" allowBlank="1" showInputMessage="1" showErrorMessage="1" errorTitle="PERINGATAN !!!" error="UKURAN MATERIAL  SALAH BOZ...." sqref="IV65451 A65451" xr:uid="{00000000-0002-0000-0000-000000000000}">
      <formula1>#REF!</formula1>
    </dataValidation>
    <dataValidation type="list" allowBlank="1" showInputMessage="1" showErrorMessage="1" errorTitle="PERINGATAN !!!" error="NAMA MATERIAL / UPAH SALAH BOZ...." sqref="IU65451" xr:uid="{00000000-0002-0000-0000-000001000000}">
      <formula1>#REF!</formula1>
    </dataValidation>
    <dataValidation type="list" allowBlank="1" showInputMessage="1" showErrorMessage="1" errorTitle="PERINGATAN !!!" error="DATA HARGA YANG DIPAKAI SALAH...." sqref="I5" xr:uid="{00000000-0002-0000-0000-000002000000}">
      <formula1>$N$1462:$N$1465</formula1>
    </dataValidation>
    <dataValidation allowBlank="1" showInputMessage="1" showErrorMessage="1" errorTitle="PERINGATAN !!!" error="MDU / UPAH SALAH BOZ...." sqref="C1460 C1475:C1476 C1479:C1482 C1485" xr:uid="{6C0E6F71-A6FC-4639-B31A-6015B7094B29}"/>
    <dataValidation type="list" allowBlank="1" showInputMessage="1" showErrorMessage="1" errorTitle="PERINGATAN !!!" error="GOLONGAN MATERIAL/JASA SALAH...." sqref="D8:D1493" xr:uid="{D5D56C12-A30A-4F4A-B9C5-9F594B7C2098}">
      <formula1>$P$1739:$P$1743</formula1>
    </dataValidation>
  </dataValidations>
  <printOptions horizontalCentered="1"/>
  <pageMargins left="0.39" right="0.39370078740157483" top="0.59055118110236227" bottom="0.59055118110236227" header="0.19685039370078741" footer="0.19685039370078741"/>
  <pageSetup paperSize="9" scale="61" orientation="portrait" horizontalDpi="300" verticalDpi="300" r:id="rId1"/>
  <headerFooter alignWithMargins="0">
    <oddFooter>&amp;L*) Harga KHS 2005&amp;R&amp;P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A20C-5C27-4592-828C-35A046B37C9B}">
  <sheetPr>
    <tabColor rgb="FFFF6699"/>
  </sheetPr>
  <dimension ref="A2:L27"/>
  <sheetViews>
    <sheetView zoomScale="55" zoomScaleNormal="55" zoomScaleSheetLayoutView="85" workbookViewId="0">
      <selection activeCell="M16" sqref="M16"/>
    </sheetView>
  </sheetViews>
  <sheetFormatPr defaultRowHeight="15"/>
  <cols>
    <col min="1" max="1" width="4.28515625" style="202" customWidth="1"/>
    <col min="2" max="2" width="33.28515625" style="202" customWidth="1"/>
    <col min="3" max="3" width="3.7109375" style="203" customWidth="1"/>
    <col min="4" max="4" width="15" style="202" customWidth="1"/>
    <col min="5" max="5" width="12.42578125" style="202" customWidth="1"/>
    <col min="6" max="6" width="5.42578125" style="202" customWidth="1"/>
    <col min="7" max="7" width="5.42578125" style="202" hidden="1" customWidth="1"/>
    <col min="8" max="8" width="5.140625" style="202" customWidth="1"/>
    <col min="9" max="9" width="34.140625" style="202" customWidth="1"/>
    <col min="10" max="10" width="3.5703125" style="202" customWidth="1"/>
    <col min="11" max="11" width="12.7109375" style="202" customWidth="1"/>
    <col min="12" max="12" width="12.42578125" style="202" customWidth="1"/>
    <col min="13" max="13" width="15" style="202" customWidth="1"/>
    <col min="14" max="14" width="17" style="202" customWidth="1"/>
    <col min="15" max="15" width="18.140625" style="202" customWidth="1"/>
    <col min="16" max="16" width="20.28515625" style="202" customWidth="1"/>
    <col min="17" max="17" width="14.5703125" style="202" customWidth="1"/>
    <col min="18" max="16384" width="9.140625" style="202"/>
  </cols>
  <sheetData>
    <row r="2" spans="1:12" s="205" customFormat="1" ht="18.75" customHeight="1">
      <c r="B2" s="547" t="s">
        <v>1454</v>
      </c>
      <c r="C2" s="547"/>
      <c r="D2" s="547"/>
      <c r="E2" s="547"/>
      <c r="I2" s="206"/>
    </row>
    <row r="3" spans="1:12" s="205" customFormat="1" ht="13.5" customHeight="1" thickBot="1">
      <c r="B3" s="275"/>
      <c r="C3" s="275"/>
      <c r="D3" s="275"/>
      <c r="E3" s="275"/>
      <c r="I3" s="206"/>
    </row>
    <row r="4" spans="1:12" s="205" customFormat="1" ht="29.25" customHeight="1">
      <c r="A4" s="209"/>
      <c r="B4" s="552" t="s">
        <v>1532</v>
      </c>
      <c r="C4" s="553"/>
      <c r="D4" s="553"/>
      <c r="E4" s="554"/>
      <c r="F4" s="431"/>
      <c r="G4" s="431"/>
      <c r="H4" s="432"/>
      <c r="I4" s="579" t="s">
        <v>1533</v>
      </c>
      <c r="J4" s="580"/>
      <c r="K4" s="580"/>
      <c r="L4" s="581"/>
    </row>
    <row r="5" spans="1:12" ht="34.5" customHeight="1">
      <c r="A5" s="204"/>
      <c r="B5" s="434" t="s">
        <v>1379</v>
      </c>
      <c r="C5" s="274" t="s">
        <v>9</v>
      </c>
      <c r="D5" s="548" t="str">
        <f>DATA!D14</f>
        <v>RACHMAT SARWONO</v>
      </c>
      <c r="E5" s="549"/>
      <c r="F5" s="208"/>
      <c r="G5" s="208"/>
      <c r="I5" s="435" t="s">
        <v>1379</v>
      </c>
      <c r="J5" s="274" t="s">
        <v>9</v>
      </c>
      <c r="K5" s="582" t="str">
        <f>D5</f>
        <v>RACHMAT SARWONO</v>
      </c>
      <c r="L5" s="583"/>
    </row>
    <row r="6" spans="1:12" ht="31.5" customHeight="1">
      <c r="A6" s="204"/>
      <c r="B6" s="434" t="s">
        <v>1529</v>
      </c>
      <c r="C6" s="274" t="s">
        <v>9</v>
      </c>
      <c r="D6" s="557">
        <f>DATA!D17*1000</f>
        <v>0</v>
      </c>
      <c r="E6" s="558"/>
      <c r="F6" s="208"/>
      <c r="G6" s="208"/>
      <c r="I6" s="435" t="s">
        <v>1530</v>
      </c>
      <c r="J6" s="274" t="s">
        <v>9</v>
      </c>
      <c r="K6" s="584">
        <f>DATA!D20*1000</f>
        <v>13200</v>
      </c>
      <c r="L6" s="585"/>
    </row>
    <row r="7" spans="1:12" ht="30.75" customHeight="1">
      <c r="A7" s="204"/>
      <c r="B7" s="434" t="s">
        <v>1441</v>
      </c>
      <c r="C7" s="274" t="s">
        <v>9</v>
      </c>
      <c r="D7" s="555">
        <f>DATA!D18</f>
        <v>1</v>
      </c>
      <c r="E7" s="556"/>
      <c r="F7" s="433" t="s">
        <v>1453</v>
      </c>
      <c r="I7" s="435" t="s">
        <v>1441</v>
      </c>
      <c r="J7" s="274" t="s">
        <v>9</v>
      </c>
      <c r="K7" s="586">
        <f>DATA!D21</f>
        <v>3</v>
      </c>
      <c r="L7" s="587"/>
    </row>
    <row r="8" spans="1:12" ht="51" customHeight="1">
      <c r="A8" s="204"/>
      <c r="B8" s="434" t="s">
        <v>1442</v>
      </c>
      <c r="C8" s="274" t="s">
        <v>9</v>
      </c>
      <c r="D8" s="555">
        <f>DATA!D19</f>
        <v>220</v>
      </c>
      <c r="E8" s="556"/>
      <c r="F8" s="433" t="s">
        <v>1453</v>
      </c>
      <c r="G8" s="428">
        <v>220</v>
      </c>
      <c r="I8" s="435" t="s">
        <v>1442</v>
      </c>
      <c r="J8" s="274" t="s">
        <v>9</v>
      </c>
      <c r="K8" s="586">
        <f>DATA!D22</f>
        <v>380</v>
      </c>
      <c r="L8" s="587"/>
    </row>
    <row r="9" spans="1:12" ht="30" customHeight="1" thickBot="1">
      <c r="A9" s="204"/>
      <c r="B9" s="440" t="s">
        <v>1541</v>
      </c>
      <c r="C9" s="430" t="s">
        <v>9</v>
      </c>
      <c r="D9" s="550">
        <f>IF(D7=1,D6/(380/3^0.5),(D6/(380*3^0.5)))</f>
        <v>0</v>
      </c>
      <c r="E9" s="551"/>
      <c r="F9" s="207"/>
      <c r="G9" s="429">
        <v>380</v>
      </c>
      <c r="I9" s="441" t="s">
        <v>1541</v>
      </c>
      <c r="J9" s="430" t="s">
        <v>9</v>
      </c>
      <c r="K9" s="588">
        <f>IF(K7=1,K6/(380/3^0.5),(K6/(380*3^0.5)))</f>
        <v>20.055325140271211</v>
      </c>
      <c r="L9" s="589"/>
    </row>
    <row r="10" spans="1:12" ht="24.75" customHeight="1">
      <c r="B10" s="442"/>
      <c r="C10" s="439"/>
      <c r="D10" s="443"/>
      <c r="E10" s="443"/>
      <c r="F10" s="207"/>
      <c r="G10" s="429"/>
      <c r="I10" s="442"/>
      <c r="J10" s="439"/>
      <c r="K10" s="443"/>
      <c r="L10" s="443"/>
    </row>
    <row r="11" spans="1:12" ht="16.5" thickBot="1">
      <c r="B11" s="436" t="s">
        <v>1542</v>
      </c>
      <c r="I11" s="436" t="s">
        <v>1536</v>
      </c>
    </row>
    <row r="12" spans="1:12" ht="34.5" customHeight="1">
      <c r="A12" s="204"/>
      <c r="B12" s="464" t="s">
        <v>1534</v>
      </c>
      <c r="C12" s="458" t="s">
        <v>9</v>
      </c>
      <c r="D12" s="559" t="s">
        <v>1623</v>
      </c>
      <c r="E12" s="560"/>
      <c r="F12" s="208"/>
      <c r="G12" s="208"/>
      <c r="I12" s="457" t="s">
        <v>1534</v>
      </c>
      <c r="J12" s="458" t="s">
        <v>9</v>
      </c>
      <c r="K12" s="559" t="str">
        <f>D12</f>
        <v>SYG07-91/4</v>
      </c>
      <c r="L12" s="560"/>
    </row>
    <row r="13" spans="1:12" ht="31.5" customHeight="1">
      <c r="A13" s="204"/>
      <c r="B13" s="465" t="s">
        <v>1380</v>
      </c>
      <c r="C13" s="445" t="s">
        <v>9</v>
      </c>
      <c r="D13" s="563" t="s">
        <v>1624</v>
      </c>
      <c r="E13" s="564"/>
      <c r="F13" s="208"/>
      <c r="G13" s="208"/>
      <c r="I13" s="459" t="s">
        <v>1380</v>
      </c>
      <c r="J13" s="445" t="s">
        <v>9</v>
      </c>
      <c r="K13" s="563" t="str">
        <f>D13</f>
        <v>SYG 07</v>
      </c>
      <c r="L13" s="564"/>
    </row>
    <row r="14" spans="1:12" ht="30.75" customHeight="1">
      <c r="A14" s="204"/>
      <c r="B14" s="465" t="s">
        <v>1535</v>
      </c>
      <c r="C14" s="445" t="s">
        <v>9</v>
      </c>
      <c r="D14" s="571">
        <v>50</v>
      </c>
      <c r="E14" s="572"/>
      <c r="F14" s="433" t="s">
        <v>1453</v>
      </c>
      <c r="G14" s="437">
        <v>50</v>
      </c>
      <c r="I14" s="459" t="s">
        <v>1535</v>
      </c>
      <c r="J14" s="445" t="s">
        <v>9</v>
      </c>
      <c r="K14" s="573">
        <v>50</v>
      </c>
      <c r="L14" s="574"/>
    </row>
    <row r="15" spans="1:12" ht="57" customHeight="1">
      <c r="A15" s="204"/>
      <c r="B15" s="465" t="s">
        <v>1441</v>
      </c>
      <c r="C15" s="445" t="s">
        <v>9</v>
      </c>
      <c r="D15" s="451">
        <v>3</v>
      </c>
      <c r="E15" s="460"/>
      <c r="F15" s="433" t="s">
        <v>1453</v>
      </c>
      <c r="G15" s="437">
        <v>100</v>
      </c>
      <c r="I15" s="459" t="s">
        <v>1441</v>
      </c>
      <c r="J15" s="445" t="s">
        <v>9</v>
      </c>
      <c r="K15" s="451">
        <v>3</v>
      </c>
      <c r="L15" s="460"/>
    </row>
    <row r="16" spans="1:12" ht="44.25" customHeight="1">
      <c r="A16" s="204"/>
      <c r="B16" s="465" t="s">
        <v>1545</v>
      </c>
      <c r="C16" s="445"/>
      <c r="D16" s="575">
        <v>35</v>
      </c>
      <c r="E16" s="576"/>
      <c r="F16" s="433"/>
      <c r="G16" s="437">
        <v>160</v>
      </c>
      <c r="I16" s="459" t="s">
        <v>1537</v>
      </c>
      <c r="J16" s="445" t="s">
        <v>9</v>
      </c>
      <c r="K16" s="577">
        <f>K9</f>
        <v>20.055325140271211</v>
      </c>
      <c r="L16" s="578"/>
    </row>
    <row r="17" spans="1:12" ht="34.5" customHeight="1">
      <c r="A17" s="204"/>
      <c r="B17" s="465" t="s">
        <v>1538</v>
      </c>
      <c r="C17" s="445" t="s">
        <v>9</v>
      </c>
      <c r="D17" s="565">
        <f>IF(D15=1,D14/(20/3^0.5),(D14/(20*3^0.5)))</f>
        <v>1.4433756729740645</v>
      </c>
      <c r="E17" s="566"/>
      <c r="F17" s="433" t="s">
        <v>1453</v>
      </c>
      <c r="G17" s="438">
        <v>200</v>
      </c>
      <c r="I17" s="459" t="s">
        <v>1538</v>
      </c>
      <c r="J17" s="445" t="s">
        <v>9</v>
      </c>
      <c r="K17" s="569">
        <f>IF(K15=1,K14/(20/3^0.5),(K14/(20*3^0.5)))</f>
        <v>1.4433756729740645</v>
      </c>
      <c r="L17" s="570"/>
    </row>
    <row r="18" spans="1:12" ht="34.5" customHeight="1">
      <c r="A18" s="204"/>
      <c r="B18" s="465" t="s">
        <v>1539</v>
      </c>
      <c r="C18" s="445" t="s">
        <v>9</v>
      </c>
      <c r="D18" s="565">
        <f>IF(D15=1,D14/(380/3^0.5),(D14/(380*3^0.5)))*1000</f>
        <v>75.96714068284551</v>
      </c>
      <c r="E18" s="566"/>
      <c r="F18" s="433" t="s">
        <v>1453</v>
      </c>
      <c r="G18" s="438">
        <v>250</v>
      </c>
      <c r="I18" s="459" t="s">
        <v>1539</v>
      </c>
      <c r="J18" s="445" t="s">
        <v>9</v>
      </c>
      <c r="K18" s="569">
        <f>IF(K15=1,K14/(380/3^0.5),(K14/(380*3^0.5)))*1000</f>
        <v>75.96714068284551</v>
      </c>
      <c r="L18" s="570"/>
    </row>
    <row r="19" spans="1:12" ht="30" customHeight="1">
      <c r="A19" s="204"/>
      <c r="B19" s="466" t="s">
        <v>1531</v>
      </c>
      <c r="C19" s="444" t="s">
        <v>9</v>
      </c>
      <c r="D19" s="565">
        <f>IF(D15=1,D14/(380/3^0.5),(D14/(380*3^0.5)))</f>
        <v>7.5967140682845505E-2</v>
      </c>
      <c r="E19" s="566"/>
      <c r="F19" s="207"/>
      <c r="G19" s="429"/>
      <c r="I19" s="461" t="s">
        <v>1531</v>
      </c>
      <c r="J19" s="444" t="s">
        <v>9</v>
      </c>
      <c r="K19" s="569">
        <f>IF(K15=1,K14/(380/3^0.5),(K14/(380*3^0.5)))</f>
        <v>7.5967140682845505E-2</v>
      </c>
      <c r="L19" s="570"/>
    </row>
    <row r="20" spans="1:12" ht="30" customHeight="1" thickBot="1">
      <c r="A20" s="204"/>
      <c r="B20" s="467" t="s">
        <v>1540</v>
      </c>
      <c r="C20" s="463" t="s">
        <v>9</v>
      </c>
      <c r="D20" s="561">
        <f>D16/D18</f>
        <v>0.46072551481332125</v>
      </c>
      <c r="E20" s="562"/>
      <c r="F20" s="207"/>
      <c r="G20" s="429"/>
      <c r="I20" s="462" t="s">
        <v>1531</v>
      </c>
      <c r="J20" s="463" t="s">
        <v>9</v>
      </c>
      <c r="K20" s="567">
        <f>K16/K18</f>
        <v>0.26399999999999996</v>
      </c>
      <c r="L20" s="568"/>
    </row>
    <row r="21" spans="1:12" ht="9.75" customHeight="1">
      <c r="A21" s="204"/>
      <c r="B21" s="452" t="s">
        <v>1540</v>
      </c>
      <c r="C21" s="453" t="s">
        <v>9</v>
      </c>
      <c r="D21" s="546">
        <v>1</v>
      </c>
      <c r="E21" s="546"/>
      <c r="F21" s="454"/>
      <c r="G21" s="455"/>
      <c r="H21" s="456"/>
      <c r="I21" s="452" t="s">
        <v>1531</v>
      </c>
      <c r="J21" s="453" t="s">
        <v>9</v>
      </c>
      <c r="K21" s="546">
        <v>1</v>
      </c>
      <c r="L21" s="546"/>
    </row>
    <row r="22" spans="1:12" ht="6.75" customHeight="1">
      <c r="B22" s="442"/>
      <c r="C22" s="439"/>
      <c r="D22" s="450"/>
      <c r="E22" s="450"/>
      <c r="F22" s="207"/>
      <c r="G22" s="429"/>
      <c r="J22" s="439"/>
      <c r="K22" s="450"/>
      <c r="L22" s="450"/>
    </row>
    <row r="23" spans="1:12" ht="15.75" thickBot="1"/>
    <row r="24" spans="1:12" ht="200.25" customHeight="1" thickBot="1">
      <c r="B24" s="543"/>
      <c r="C24" s="544"/>
      <c r="D24" s="544"/>
      <c r="E24" s="545"/>
      <c r="I24" s="543"/>
      <c r="J24" s="544"/>
      <c r="K24" s="544"/>
      <c r="L24" s="545"/>
    </row>
    <row r="26" spans="1:12">
      <c r="D26" s="447"/>
    </row>
    <row r="27" spans="1:12">
      <c r="D27" s="448"/>
    </row>
  </sheetData>
  <mergeCells count="33">
    <mergeCell ref="I4:L4"/>
    <mergeCell ref="K5:L5"/>
    <mergeCell ref="K6:L6"/>
    <mergeCell ref="K7:L7"/>
    <mergeCell ref="K13:L13"/>
    <mergeCell ref="K8:L8"/>
    <mergeCell ref="K9:L9"/>
    <mergeCell ref="D14:E14"/>
    <mergeCell ref="K14:L14"/>
    <mergeCell ref="D16:E16"/>
    <mergeCell ref="D18:E18"/>
    <mergeCell ref="K16:L16"/>
    <mergeCell ref="K20:L20"/>
    <mergeCell ref="K18:L18"/>
    <mergeCell ref="K19:L19"/>
    <mergeCell ref="D17:E17"/>
    <mergeCell ref="K17:L17"/>
    <mergeCell ref="B24:E24"/>
    <mergeCell ref="D21:E21"/>
    <mergeCell ref="K21:L21"/>
    <mergeCell ref="I24:L24"/>
    <mergeCell ref="B2:E2"/>
    <mergeCell ref="D5:E5"/>
    <mergeCell ref="D9:E9"/>
    <mergeCell ref="B4:E4"/>
    <mergeCell ref="D8:E8"/>
    <mergeCell ref="D6:E6"/>
    <mergeCell ref="D7:E7"/>
    <mergeCell ref="D12:E12"/>
    <mergeCell ref="K12:L12"/>
    <mergeCell ref="D20:E20"/>
    <mergeCell ref="D13:E13"/>
    <mergeCell ref="D19:E19"/>
  </mergeCells>
  <conditionalFormatting sqref="O4 Q4">
    <cfRule type="cellIs" dxfId="18" priority="5" stopIfTrue="1" operator="greaterThan">
      <formula>0.89</formula>
    </cfRule>
    <cfRule type="cellIs" dxfId="17" priority="6" stopIfTrue="1" operator="between">
      <formula>0.8</formula>
      <formula>0.89</formula>
    </cfRule>
  </conditionalFormatting>
  <dataValidations count="1">
    <dataValidation type="list" allowBlank="1" showInputMessage="1" showErrorMessage="1" sqref="D14:E14 K14:L14" xr:uid="{C5B55082-A9C5-4D85-AE81-89ECAF6945C8}">
      <formula1>$G$14:$G$18</formula1>
    </dataValidation>
  </dataValidations>
  <pageMargins left="0.7" right="0.7" top="0.75" bottom="0.75" header="0.3" footer="0.3"/>
  <pageSetup scale="55" orientation="landscape" horizontalDpi="0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97100-27C2-40C6-BDC6-CBA3884080AA}">
          <x14:formula1>
            <xm:f>PDL!$S$28:$S$29</xm:f>
          </x14:formula1>
          <xm:sqref>D15</xm:sqref>
        </x14:dataValidation>
        <x14:dataValidation type="list" allowBlank="1" showInputMessage="1" showErrorMessage="1" xr:uid="{48C330B8-758E-4095-8CB9-405BB1DBC110}">
          <x14:formula1>
            <xm:f>PDL!$U$31:$U$32</xm:f>
          </x14:formula1>
          <xm:sqref>K15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5184-7887-4610-9DEB-EB45C6BACFD9}">
  <sheetPr>
    <tabColor rgb="FFFF6699"/>
  </sheetPr>
  <dimension ref="B1:K26"/>
  <sheetViews>
    <sheetView showGridLines="0" tabSelected="1" topLeftCell="A5" zoomScaleNormal="100" workbookViewId="0">
      <selection activeCell="D23" sqref="D23"/>
    </sheetView>
  </sheetViews>
  <sheetFormatPr defaultRowHeight="15"/>
  <cols>
    <col min="1" max="1" width="1.28515625" style="284" customWidth="1"/>
    <col min="2" max="2" width="25.28515625" style="284" customWidth="1"/>
    <col min="3" max="3" width="3.28515625" style="284" customWidth="1"/>
    <col min="4" max="4" width="26.28515625" style="298" customWidth="1"/>
    <col min="5" max="5" width="6.42578125" style="284" customWidth="1"/>
    <col min="6" max="6" width="12" style="284" bestFit="1" customWidth="1"/>
    <col min="7" max="8" width="9.140625" style="284" hidden="1" customWidth="1"/>
    <col min="9" max="9" width="9.140625" style="284"/>
    <col min="10" max="10" width="3.85546875" style="284" customWidth="1"/>
    <col min="11" max="11" width="2.7109375" style="284" customWidth="1"/>
    <col min="12" max="16384" width="9.140625" style="284"/>
  </cols>
  <sheetData>
    <row r="1" spans="2:11" ht="12.75" customHeight="1">
      <c r="B1" s="590"/>
      <c r="C1" s="590"/>
      <c r="D1" s="590"/>
    </row>
    <row r="2" spans="2:11" ht="15.75" customHeight="1">
      <c r="B2" s="285" t="s">
        <v>1443</v>
      </c>
      <c r="C2" s="286"/>
      <c r="D2" s="287"/>
    </row>
    <row r="3" spans="2:11" ht="20.100000000000001" customHeight="1">
      <c r="B3" s="288" t="s">
        <v>1349</v>
      </c>
      <c r="C3" s="289" t="s">
        <v>9</v>
      </c>
      <c r="D3" s="290">
        <v>2022</v>
      </c>
    </row>
    <row r="4" spans="2:11" ht="20.100000000000001" customHeight="1">
      <c r="B4" s="288" t="s">
        <v>1030</v>
      </c>
      <c r="C4" s="289" t="s">
        <v>9</v>
      </c>
      <c r="D4" s="291">
        <v>0.12</v>
      </c>
    </row>
    <row r="5" spans="2:11" ht="20.100000000000001" customHeight="1">
      <c r="B5" s="288" t="s">
        <v>1350</v>
      </c>
      <c r="C5" s="289" t="s">
        <v>9</v>
      </c>
      <c r="D5" s="476">
        <v>1084.1250458865841</v>
      </c>
      <c r="F5" s="471" t="s">
        <v>1611</v>
      </c>
      <c r="K5" s="470"/>
    </row>
    <row r="6" spans="2:11" ht="20.100000000000001" customHeight="1">
      <c r="B6" s="288" t="s">
        <v>1351</v>
      </c>
      <c r="C6" s="289" t="s">
        <v>9</v>
      </c>
      <c r="D6" s="293">
        <v>25</v>
      </c>
      <c r="F6" s="471"/>
    </row>
    <row r="7" spans="2:11" ht="20.100000000000001" customHeight="1">
      <c r="B7" s="288" t="s">
        <v>1352</v>
      </c>
      <c r="C7" s="289" t="s">
        <v>9</v>
      </c>
      <c r="D7" s="294">
        <v>2.2499999999999999E-2</v>
      </c>
    </row>
    <row r="8" spans="2:11" ht="20.100000000000001" customHeight="1">
      <c r="B8" s="288" t="s">
        <v>1444</v>
      </c>
      <c r="C8" s="289" t="s">
        <v>9</v>
      </c>
      <c r="D8" s="295">
        <f>D20-D17</f>
        <v>13.2</v>
      </c>
    </row>
    <row r="9" spans="2:11" ht="20.100000000000001" customHeight="1">
      <c r="B9" s="288" t="s">
        <v>1445</v>
      </c>
      <c r="C9" s="289" t="s">
        <v>9</v>
      </c>
      <c r="D9" s="295">
        <f>(D8*D25)*1000</f>
        <v>12790800</v>
      </c>
    </row>
    <row r="10" spans="2:11" ht="20.100000000000001" customHeight="1">
      <c r="B10" s="288" t="s">
        <v>1446</v>
      </c>
      <c r="C10" s="289" t="s">
        <v>9</v>
      </c>
      <c r="D10" s="295">
        <f ca="1">RAB!K86</f>
        <v>22123223.247309998</v>
      </c>
    </row>
    <row r="11" spans="2:11" ht="20.100000000000001" customHeight="1">
      <c r="B11" s="288" t="s">
        <v>1356</v>
      </c>
      <c r="C11" s="289" t="s">
        <v>9</v>
      </c>
      <c r="D11" s="292">
        <f ca="1">2%*D10</f>
        <v>442464.46494619997</v>
      </c>
    </row>
    <row r="12" spans="2:11" ht="9" customHeight="1">
      <c r="B12" s="591"/>
      <c r="C12" s="591"/>
      <c r="D12" s="591"/>
    </row>
    <row r="13" spans="2:11" ht="15.75" customHeight="1">
      <c r="B13" s="296"/>
      <c r="C13" s="296"/>
      <c r="D13" s="296"/>
    </row>
    <row r="14" spans="2:11" ht="33.75" customHeight="1">
      <c r="B14" s="404" t="s">
        <v>1379</v>
      </c>
      <c r="C14" s="405" t="s">
        <v>9</v>
      </c>
      <c r="D14" s="410" t="s">
        <v>1625</v>
      </c>
      <c r="E14" s="297" t="s">
        <v>1453</v>
      </c>
    </row>
    <row r="15" spans="2:11" ht="20.100000000000001" customHeight="1">
      <c r="B15" s="406" t="s">
        <v>1447</v>
      </c>
      <c r="C15" s="407" t="s">
        <v>9</v>
      </c>
      <c r="D15" s="411" t="s">
        <v>1616</v>
      </c>
      <c r="E15" s="297" t="s">
        <v>1453</v>
      </c>
    </row>
    <row r="16" spans="2:11" ht="20.100000000000001" customHeight="1">
      <c r="B16" s="406" t="s">
        <v>1448</v>
      </c>
      <c r="C16" s="407" t="s">
        <v>9</v>
      </c>
      <c r="D16" s="411" t="s">
        <v>1451</v>
      </c>
      <c r="E16" s="297" t="s">
        <v>1453</v>
      </c>
    </row>
    <row r="17" spans="2:5" ht="20.100000000000001" customHeight="1">
      <c r="B17" s="406" t="s">
        <v>1449</v>
      </c>
      <c r="C17" s="407" t="s">
        <v>9</v>
      </c>
      <c r="D17" s="412">
        <v>0</v>
      </c>
      <c r="E17" s="297" t="s">
        <v>1453</v>
      </c>
    </row>
    <row r="18" spans="2:5" ht="20.100000000000001" hidden="1" customHeight="1">
      <c r="B18" s="406" t="s">
        <v>1543</v>
      </c>
      <c r="C18" s="407"/>
      <c r="D18" s="412">
        <f>IF((D17&lt;=11),1,3)</f>
        <v>1</v>
      </c>
      <c r="E18" s="297"/>
    </row>
    <row r="19" spans="2:5" ht="20.100000000000001" hidden="1" customHeight="1">
      <c r="B19" s="406" t="s">
        <v>1544</v>
      </c>
      <c r="C19" s="407"/>
      <c r="D19" s="412">
        <f>IF((D17&lt;=11),220,380)</f>
        <v>220</v>
      </c>
      <c r="E19" s="297"/>
    </row>
    <row r="20" spans="2:5" ht="20.100000000000001" customHeight="1">
      <c r="B20" s="406" t="s">
        <v>1450</v>
      </c>
      <c r="C20" s="407" t="s">
        <v>9</v>
      </c>
      <c r="D20" s="412">
        <v>13.2</v>
      </c>
      <c r="E20" s="297" t="s">
        <v>1453</v>
      </c>
    </row>
    <row r="21" spans="2:5" ht="20.100000000000001" hidden="1" customHeight="1">
      <c r="B21" s="406" t="s">
        <v>1543</v>
      </c>
      <c r="C21" s="407"/>
      <c r="D21" s="412">
        <f>IF((D20&lt;=11),1,3)</f>
        <v>3</v>
      </c>
      <c r="E21" s="297"/>
    </row>
    <row r="22" spans="2:5" ht="20.100000000000001" hidden="1" customHeight="1">
      <c r="B22" s="406" t="s">
        <v>1544</v>
      </c>
      <c r="C22" s="407"/>
      <c r="D22" s="412">
        <f>IF((D20&lt;=11),220,380)</f>
        <v>380</v>
      </c>
      <c r="E22" s="297"/>
    </row>
    <row r="23" spans="2:5" ht="20.100000000000001" customHeight="1">
      <c r="B23" s="406" t="s">
        <v>1353</v>
      </c>
      <c r="C23" s="407" t="s">
        <v>9</v>
      </c>
      <c r="D23" s="411">
        <v>1444.7</v>
      </c>
      <c r="E23" s="297" t="s">
        <v>1453</v>
      </c>
    </row>
    <row r="24" spans="2:5" ht="20.100000000000001" customHeight="1">
      <c r="B24" s="406" t="s">
        <v>1354</v>
      </c>
      <c r="C24" s="407" t="s">
        <v>9</v>
      </c>
      <c r="D24" s="411">
        <v>1444.7</v>
      </c>
      <c r="E24" s="297" t="s">
        <v>1453</v>
      </c>
    </row>
    <row r="25" spans="2:5" ht="20.100000000000001" customHeight="1">
      <c r="B25" s="406" t="s">
        <v>1452</v>
      </c>
      <c r="C25" s="407" t="s">
        <v>9</v>
      </c>
      <c r="D25" s="412">
        <v>969</v>
      </c>
      <c r="E25" s="297" t="s">
        <v>1453</v>
      </c>
    </row>
    <row r="26" spans="2:5" ht="20.100000000000001" customHeight="1">
      <c r="B26" s="408" t="s">
        <v>1355</v>
      </c>
      <c r="C26" s="409" t="s">
        <v>9</v>
      </c>
      <c r="D26" s="413">
        <v>40</v>
      </c>
      <c r="E26" s="297" t="s">
        <v>1453</v>
      </c>
    </row>
  </sheetData>
  <mergeCells count="2">
    <mergeCell ref="B1:D1"/>
    <mergeCell ref="B12:D12"/>
  </mergeCells>
  <pageMargins left="0.7" right="0.7" top="0.75" bottom="0.75" header="0.3" footer="0.3"/>
  <pageSetup paperSize="9" orientation="portrait" r:id="rId1"/>
  <rowBreaks count="1" manualBreakCount="1">
    <brk id="28" max="16383" man="1"/>
  </rowBreaks>
  <colBreaks count="1" manualBreakCount="1">
    <brk id="5" max="1048575" man="1"/>
  </colBreaks>
  <ignoredErrors>
    <ignoredError sqref="D21 D18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6699"/>
  </sheetPr>
  <dimension ref="A1:V39"/>
  <sheetViews>
    <sheetView showGridLines="0" zoomScale="85" zoomScaleNormal="85" workbookViewId="0">
      <pane ySplit="6" topLeftCell="A10" activePane="bottomLeft" state="frozen"/>
      <selection activeCell="H1093" sqref="H1093"/>
      <selection pane="bottomLeft" activeCell="Y18" sqref="Y18"/>
    </sheetView>
  </sheetViews>
  <sheetFormatPr defaultRowHeight="15"/>
  <cols>
    <col min="1" max="1" width="5" style="299" customWidth="1"/>
    <col min="2" max="2" width="6.28515625" style="299" customWidth="1"/>
    <col min="3" max="3" width="15.140625" style="299" customWidth="1"/>
    <col min="4" max="4" width="15" style="299" customWidth="1"/>
    <col min="5" max="5" width="15.140625" style="299" bestFit="1" customWidth="1"/>
    <col min="6" max="6" width="12.140625" style="299" bestFit="1" customWidth="1"/>
    <col min="7" max="7" width="10" style="299" bestFit="1" customWidth="1"/>
    <col min="8" max="8" width="15.7109375" style="299" bestFit="1" customWidth="1"/>
    <col min="9" max="9" width="14.140625" style="299" bestFit="1" customWidth="1"/>
    <col min="10" max="10" width="13.85546875" style="299" bestFit="1" customWidth="1"/>
    <col min="11" max="11" width="15.7109375" style="299" customWidth="1"/>
    <col min="12" max="12" width="11.140625" style="299" bestFit="1" customWidth="1"/>
    <col min="13" max="13" width="13.85546875" style="299" bestFit="1" customWidth="1"/>
    <col min="14" max="14" width="12.85546875" style="299" bestFit="1" customWidth="1"/>
    <col min="15" max="15" width="7" style="299" customWidth="1"/>
    <col min="16" max="17" width="12.85546875" style="299" bestFit="1" customWidth="1"/>
    <col min="18" max="18" width="1.28515625" style="299" hidden="1" customWidth="1"/>
    <col min="19" max="19" width="3" style="301" hidden="1" customWidth="1"/>
    <col min="20" max="16384" width="9.140625" style="299"/>
  </cols>
  <sheetData>
    <row r="1" spans="1:21">
      <c r="G1" s="300"/>
    </row>
    <row r="2" spans="1:21">
      <c r="G2" s="300"/>
      <c r="K2" s="300"/>
    </row>
    <row r="3" spans="1:21">
      <c r="B3" s="592" t="s">
        <v>1357</v>
      </c>
      <c r="C3" s="592"/>
      <c r="D3" s="592"/>
      <c r="E3" s="592"/>
      <c r="F3" s="302" t="str">
        <f>DATA!D14</f>
        <v>RACHMAT SARWONO</v>
      </c>
      <c r="G3" s="300"/>
    </row>
    <row r="4" spans="1:21" ht="7.5" customHeight="1">
      <c r="B4" s="303"/>
      <c r="C4" s="303"/>
      <c r="D4" s="303"/>
      <c r="E4" s="303"/>
      <c r="F4" s="302"/>
      <c r="G4" s="300"/>
    </row>
    <row r="5" spans="1:21" ht="20.100000000000001" customHeight="1">
      <c r="B5" s="593" t="s">
        <v>1349</v>
      </c>
      <c r="C5" s="593" t="s">
        <v>1358</v>
      </c>
      <c r="D5" s="594" t="s">
        <v>1359</v>
      </c>
      <c r="E5" s="594" t="s">
        <v>1360</v>
      </c>
      <c r="F5" s="593" t="s">
        <v>1361</v>
      </c>
      <c r="G5" s="593"/>
      <c r="H5" s="593"/>
      <c r="I5" s="593"/>
      <c r="J5" s="593"/>
      <c r="K5" s="593" t="s">
        <v>1362</v>
      </c>
      <c r="L5" s="593"/>
      <c r="M5" s="304"/>
      <c r="N5" s="597" t="s">
        <v>1363</v>
      </c>
      <c r="O5" s="594" t="s">
        <v>1364</v>
      </c>
      <c r="P5" s="594" t="s">
        <v>1365</v>
      </c>
      <c r="Q5" s="594" t="s">
        <v>1366</v>
      </c>
      <c r="R5" s="305"/>
      <c r="S5" s="306"/>
      <c r="T5" s="595" t="s">
        <v>1367</v>
      </c>
      <c r="U5" s="307"/>
    </row>
    <row r="6" spans="1:21" ht="20.100000000000001" customHeight="1">
      <c r="B6" s="593"/>
      <c r="C6" s="593"/>
      <c r="D6" s="593"/>
      <c r="E6" s="593"/>
      <c r="F6" s="308" t="s">
        <v>1368</v>
      </c>
      <c r="G6" s="308" t="s">
        <v>1369</v>
      </c>
      <c r="H6" s="308" t="s">
        <v>1370</v>
      </c>
      <c r="I6" s="308" t="s">
        <v>1371</v>
      </c>
      <c r="J6" s="308" t="s">
        <v>1032</v>
      </c>
      <c r="K6" s="308" t="s">
        <v>1372</v>
      </c>
      <c r="L6" s="308" t="s">
        <v>1373</v>
      </c>
      <c r="M6" s="308" t="s">
        <v>1032</v>
      </c>
      <c r="N6" s="598"/>
      <c r="O6" s="593"/>
      <c r="P6" s="593"/>
      <c r="Q6" s="593"/>
      <c r="R6" s="305"/>
      <c r="S6" s="306"/>
      <c r="T6" s="593"/>
      <c r="U6" s="309"/>
    </row>
    <row r="7" spans="1:21" ht="20.100000000000001" customHeight="1">
      <c r="A7" s="310">
        <v>0</v>
      </c>
      <c r="B7" s="311">
        <v>2023</v>
      </c>
      <c r="C7" s="468">
        <f>DATA!D8*DATA!D26*8</f>
        <v>4224</v>
      </c>
      <c r="D7" s="313">
        <f>C7*4/24</f>
        <v>704</v>
      </c>
      <c r="E7" s="313">
        <f>C7-D7</f>
        <v>3520</v>
      </c>
      <c r="F7" s="314">
        <f ca="1">DATA!D10/1000000</f>
        <v>22.123223247309998</v>
      </c>
      <c r="G7" s="315">
        <f ca="1">DATA!$D$11/1000000</f>
        <v>0.44246446494619995</v>
      </c>
      <c r="H7" s="315">
        <f>C7*DATA!$D$5/1000000</f>
        <v>4.5793441938249311</v>
      </c>
      <c r="I7" s="315">
        <f>(C7*DATA!$D$5*DATA!$D$7)/1000000</f>
        <v>0.10303524436106094</v>
      </c>
      <c r="J7" s="313">
        <f ca="1">SUM(F7:I7)</f>
        <v>27.248067150442189</v>
      </c>
      <c r="K7" s="316">
        <f>DATA!D9/1000000</f>
        <v>12.790800000000001</v>
      </c>
      <c r="L7" s="313">
        <f>((D7*DATA!$D$23)/1000000)+((E7*DATA!$D$24)/1000000)</f>
        <v>6.1024127999999997</v>
      </c>
      <c r="M7" s="313">
        <f>K7+L7</f>
        <v>18.893212800000001</v>
      </c>
      <c r="N7" s="313">
        <f ca="1">M7-J7</f>
        <v>-8.3548543504421886</v>
      </c>
      <c r="O7" s="311">
        <v>1</v>
      </c>
      <c r="P7" s="313">
        <f ca="1">O7*N7</f>
        <v>-8.3548543504421886</v>
      </c>
      <c r="Q7" s="313">
        <f ca="1">P7</f>
        <v>-8.3548543504421886</v>
      </c>
      <c r="S7" s="301" t="str">
        <f ca="1">IF(Q7&lt;0,"a","")</f>
        <v>a</v>
      </c>
      <c r="T7" s="317" t="str">
        <f>IF(Q5&gt;=0,"",IF(Q7&lt;0,"",IF(Q7=0,A7,(A7-(Q7/N7)))))</f>
        <v/>
      </c>
      <c r="U7" s="301"/>
    </row>
    <row r="8" spans="1:21" ht="20.100000000000001" customHeight="1">
      <c r="A8" s="310">
        <f>A7+1</f>
        <v>1</v>
      </c>
      <c r="B8" s="311">
        <f>B7+1</f>
        <v>2024</v>
      </c>
      <c r="C8" s="312">
        <f>DATA!D8*DATA!D26*12</f>
        <v>6336</v>
      </c>
      <c r="D8" s="313">
        <f>C8*4/24</f>
        <v>1056</v>
      </c>
      <c r="E8" s="313">
        <f t="shared" ref="E8:E32" si="0">C8-D8</f>
        <v>5280</v>
      </c>
      <c r="F8" s="311"/>
      <c r="G8" s="315">
        <f ca="1">DATA!$D$11/1000000</f>
        <v>0.44246446494619995</v>
      </c>
      <c r="H8" s="315">
        <f>C8*DATA!$D$5/1000000</f>
        <v>6.8690162907373971</v>
      </c>
      <c r="I8" s="315">
        <f>(C8*DATA!$D$5*DATA!$D$7)/1000000</f>
        <v>0.15455286654159142</v>
      </c>
      <c r="J8" s="313">
        <f t="shared" ref="J8:J32" ca="1" si="1">SUM(F8:I8)</f>
        <v>7.4660336222251882</v>
      </c>
      <c r="K8" s="318"/>
      <c r="L8" s="313">
        <f>((D8*DATA!$D$23)/1000000)+((E8*DATA!$D$24)/1000000)</f>
        <v>9.1536191999999996</v>
      </c>
      <c r="M8" s="313">
        <f t="shared" ref="M8:M32" si="2">K8+L8</f>
        <v>9.1536191999999996</v>
      </c>
      <c r="N8" s="313">
        <f ca="1">M8-J8</f>
        <v>1.6875855777748114</v>
      </c>
      <c r="O8" s="312">
        <f>1/(1+'[93]Asumsi I'!$C$3)^(KKF!A8)</f>
        <v>0.89285714285714279</v>
      </c>
      <c r="P8" s="313">
        <f ca="1">O8*N8</f>
        <v>1.5067728372989386</v>
      </c>
      <c r="Q8" s="313">
        <f ca="1">Q7+P8</f>
        <v>-6.8480815131432502</v>
      </c>
      <c r="S8" s="301" t="str">
        <f t="shared" ref="S8:S32" ca="1" si="3">IF(Q8&lt;0,"a","")</f>
        <v>a</v>
      </c>
      <c r="T8" s="317" t="str">
        <f>IF(Q6&gt;=0,"",IF(Q8&lt;0,"",IF(Q8=0,A8,(A8-(Q8/N8)))))</f>
        <v/>
      </c>
      <c r="U8" s="301"/>
    </row>
    <row r="9" spans="1:21" ht="20.100000000000001" customHeight="1">
      <c r="A9" s="310">
        <f t="shared" ref="A9:B24" si="4">A8+1</f>
        <v>2</v>
      </c>
      <c r="B9" s="311">
        <f t="shared" si="4"/>
        <v>2025</v>
      </c>
      <c r="C9" s="319">
        <f>+C8</f>
        <v>6336</v>
      </c>
      <c r="D9" s="313">
        <f t="shared" ref="D9:D32" si="5">C9*4/24</f>
        <v>1056</v>
      </c>
      <c r="E9" s="313">
        <f t="shared" si="0"/>
        <v>5280</v>
      </c>
      <c r="F9" s="311"/>
      <c r="G9" s="315">
        <f ca="1">DATA!$D$11/1000000</f>
        <v>0.44246446494619995</v>
      </c>
      <c r="H9" s="315">
        <f>C9*DATA!$D$5/1000000</f>
        <v>6.8690162907373971</v>
      </c>
      <c r="I9" s="315">
        <f>(C9*DATA!$D$5*DATA!$D$7)/1000000</f>
        <v>0.15455286654159142</v>
      </c>
      <c r="J9" s="313">
        <f t="shared" ca="1" si="1"/>
        <v>7.4660336222251882</v>
      </c>
      <c r="K9" s="313"/>
      <c r="L9" s="313">
        <f>((D9*DATA!$D$23)/1000000)+((E9*DATA!$D$24)/1000000)</f>
        <v>9.1536191999999996</v>
      </c>
      <c r="M9" s="313">
        <f t="shared" si="2"/>
        <v>9.1536191999999996</v>
      </c>
      <c r="N9" s="313">
        <f t="shared" ref="N9:N32" ca="1" si="6">M9-J9</f>
        <v>1.6875855777748114</v>
      </c>
      <c r="O9" s="319">
        <f>1/(1+'[93]Asumsi I'!$C$3)^(KKF!A9)</f>
        <v>0.79719387755102034</v>
      </c>
      <c r="P9" s="313">
        <f t="shared" ref="P9:P32" ca="1" si="7">O9*N9</f>
        <v>1.3453328904454809</v>
      </c>
      <c r="Q9" s="313">
        <f ca="1">Q8+P9</f>
        <v>-5.5027486226977693</v>
      </c>
      <c r="S9" s="301" t="str">
        <f t="shared" ca="1" si="3"/>
        <v>a</v>
      </c>
      <c r="T9" s="317" t="str">
        <f ca="1">IF(Q7&gt;=0,"",IF(Q9&lt;0,"",IF(Q9=0,A9,(A9-(Q9/N9)))))</f>
        <v/>
      </c>
      <c r="U9" s="301"/>
    </row>
    <row r="10" spans="1:21" ht="20.100000000000001" customHeight="1">
      <c r="A10" s="310">
        <f t="shared" si="4"/>
        <v>3</v>
      </c>
      <c r="B10" s="311">
        <f t="shared" si="4"/>
        <v>2026</v>
      </c>
      <c r="C10" s="312">
        <f t="shared" ref="C10:C32" si="8">+C9</f>
        <v>6336</v>
      </c>
      <c r="D10" s="313">
        <f t="shared" si="5"/>
        <v>1056</v>
      </c>
      <c r="E10" s="313">
        <f t="shared" si="0"/>
        <v>5280</v>
      </c>
      <c r="F10" s="311"/>
      <c r="G10" s="315">
        <f ca="1">DATA!$D$11/1000000</f>
        <v>0.44246446494619995</v>
      </c>
      <c r="H10" s="315">
        <f>C10*DATA!$D$5/1000000</f>
        <v>6.8690162907373971</v>
      </c>
      <c r="I10" s="315">
        <f>(C10*DATA!$D$5*DATA!$D$7)/1000000</f>
        <v>0.15455286654159142</v>
      </c>
      <c r="J10" s="313">
        <f t="shared" ca="1" si="1"/>
        <v>7.4660336222251882</v>
      </c>
      <c r="K10" s="311"/>
      <c r="L10" s="313">
        <f>((D10*DATA!$D$23)/1000000)+((E10*DATA!$D$24)/1000000)</f>
        <v>9.1536191999999996</v>
      </c>
      <c r="M10" s="313">
        <f t="shared" si="2"/>
        <v>9.1536191999999996</v>
      </c>
      <c r="N10" s="313">
        <f t="shared" ca="1" si="6"/>
        <v>1.6875855777748114</v>
      </c>
      <c r="O10" s="312">
        <f>1/(1+'[93]Asumsi I'!$C$3)^(KKF!A10)</f>
        <v>0.71178024781341087</v>
      </c>
      <c r="P10" s="313">
        <f t="shared" ca="1" si="7"/>
        <v>1.2011900807548934</v>
      </c>
      <c r="Q10" s="313">
        <f t="shared" ref="Q10:Q30" ca="1" si="9">Q9+P10</f>
        <v>-4.3015585419428763</v>
      </c>
      <c r="S10" s="301" t="str">
        <f t="shared" ca="1" si="3"/>
        <v>a</v>
      </c>
      <c r="T10" s="317" t="str">
        <f t="shared" ref="T10:T32" ca="1" si="10">IF(Q8&gt;=0,"",IF(Q10&lt;0,"",IF(Q10=0,A10,(A10-(Q10/N10)))))</f>
        <v/>
      </c>
      <c r="U10" s="301"/>
    </row>
    <row r="11" spans="1:21" ht="20.100000000000001" customHeight="1">
      <c r="A11" s="310">
        <f t="shared" si="4"/>
        <v>4</v>
      </c>
      <c r="B11" s="311">
        <f t="shared" si="4"/>
        <v>2027</v>
      </c>
      <c r="C11" s="312">
        <f>+C10</f>
        <v>6336</v>
      </c>
      <c r="D11" s="313">
        <f t="shared" si="5"/>
        <v>1056</v>
      </c>
      <c r="E11" s="313">
        <f t="shared" si="0"/>
        <v>5280</v>
      </c>
      <c r="F11" s="311"/>
      <c r="G11" s="315">
        <f ca="1">DATA!$D$11/1000000</f>
        <v>0.44246446494619995</v>
      </c>
      <c r="H11" s="315">
        <f>C11*DATA!$D$5/1000000</f>
        <v>6.8690162907373971</v>
      </c>
      <c r="I11" s="315">
        <f>(C11*DATA!$D$5*DATA!$D$7)/1000000</f>
        <v>0.15455286654159142</v>
      </c>
      <c r="J11" s="313">
        <f t="shared" ca="1" si="1"/>
        <v>7.4660336222251882</v>
      </c>
      <c r="K11" s="311"/>
      <c r="L11" s="313">
        <f>((D11*DATA!$D$23)/1000000)+((E11*DATA!$D$24)/1000000)</f>
        <v>9.1536191999999996</v>
      </c>
      <c r="M11" s="313">
        <f t="shared" si="2"/>
        <v>9.1536191999999996</v>
      </c>
      <c r="N11" s="313">
        <f t="shared" ca="1" si="6"/>
        <v>1.6875855777748114</v>
      </c>
      <c r="O11" s="312">
        <f>1/(1+'[93]Asumsi I'!$C$3)^(KKF!A11)</f>
        <v>0.63551807840483121</v>
      </c>
      <c r="P11" s="313">
        <f t="shared" ca="1" si="7"/>
        <v>1.072491143531155</v>
      </c>
      <c r="Q11" s="313">
        <f t="shared" ca="1" si="9"/>
        <v>-3.2290673984117211</v>
      </c>
      <c r="S11" s="301" t="str">
        <f t="shared" ca="1" si="3"/>
        <v>a</v>
      </c>
      <c r="T11" s="317" t="str">
        <f t="shared" ca="1" si="10"/>
        <v/>
      </c>
      <c r="U11" s="301"/>
    </row>
    <row r="12" spans="1:21" ht="20.100000000000001" customHeight="1">
      <c r="A12" s="310">
        <f t="shared" si="4"/>
        <v>5</v>
      </c>
      <c r="B12" s="311">
        <f t="shared" si="4"/>
        <v>2028</v>
      </c>
      <c r="C12" s="312">
        <f t="shared" si="8"/>
        <v>6336</v>
      </c>
      <c r="D12" s="313">
        <f t="shared" si="5"/>
        <v>1056</v>
      </c>
      <c r="E12" s="313">
        <f t="shared" si="0"/>
        <v>5280</v>
      </c>
      <c r="F12" s="311"/>
      <c r="G12" s="315">
        <f ca="1">DATA!$D$11/1000000</f>
        <v>0.44246446494619995</v>
      </c>
      <c r="H12" s="315">
        <f>C12*DATA!$D$5/1000000</f>
        <v>6.8690162907373971</v>
      </c>
      <c r="I12" s="315">
        <f>(C12*DATA!$D$5*DATA!$D$7)/1000000</f>
        <v>0.15455286654159142</v>
      </c>
      <c r="J12" s="313">
        <f t="shared" ca="1" si="1"/>
        <v>7.4660336222251882</v>
      </c>
      <c r="K12" s="311"/>
      <c r="L12" s="313">
        <f>((D12*DATA!$D$23)/1000000)+((E12*DATA!$D$24)/1000000)</f>
        <v>9.1536191999999996</v>
      </c>
      <c r="M12" s="313">
        <f t="shared" si="2"/>
        <v>9.1536191999999996</v>
      </c>
      <c r="N12" s="313">
        <f t="shared" ca="1" si="6"/>
        <v>1.6875855777748114</v>
      </c>
      <c r="O12" s="312">
        <f>1/(1+'[93]Asumsi I'!$C$3)^(KKF!A12)</f>
        <v>0.56742685571859919</v>
      </c>
      <c r="P12" s="313">
        <f t="shared" ca="1" si="7"/>
        <v>0.95758137815281674</v>
      </c>
      <c r="Q12" s="313">
        <f t="shared" ca="1" si="9"/>
        <v>-2.2714860202589042</v>
      </c>
      <c r="S12" s="301" t="str">
        <f t="shared" ca="1" si="3"/>
        <v>a</v>
      </c>
      <c r="T12" s="317" t="str">
        <f t="shared" ca="1" si="10"/>
        <v/>
      </c>
      <c r="U12" s="301"/>
    </row>
    <row r="13" spans="1:21" ht="20.100000000000001" customHeight="1">
      <c r="A13" s="310">
        <f t="shared" si="4"/>
        <v>6</v>
      </c>
      <c r="B13" s="311">
        <f t="shared" si="4"/>
        <v>2029</v>
      </c>
      <c r="C13" s="312">
        <f t="shared" si="8"/>
        <v>6336</v>
      </c>
      <c r="D13" s="313">
        <f t="shared" si="5"/>
        <v>1056</v>
      </c>
      <c r="E13" s="313">
        <f t="shared" si="0"/>
        <v>5280</v>
      </c>
      <c r="F13" s="311"/>
      <c r="G13" s="315">
        <f ca="1">DATA!$D$11/1000000</f>
        <v>0.44246446494619995</v>
      </c>
      <c r="H13" s="315">
        <f>C13*DATA!$D$5/1000000</f>
        <v>6.8690162907373971</v>
      </c>
      <c r="I13" s="315">
        <f>(C13*DATA!$D$5*DATA!$D$7)/1000000</f>
        <v>0.15455286654159142</v>
      </c>
      <c r="J13" s="313">
        <f t="shared" ca="1" si="1"/>
        <v>7.4660336222251882</v>
      </c>
      <c r="K13" s="311"/>
      <c r="L13" s="313">
        <f>((D13*DATA!$D$23)/1000000)+((E13*DATA!$D$24)/1000000)</f>
        <v>9.1536191999999996</v>
      </c>
      <c r="M13" s="313">
        <f t="shared" si="2"/>
        <v>9.1536191999999996</v>
      </c>
      <c r="N13" s="313">
        <f t="shared" ca="1" si="6"/>
        <v>1.6875855777748114</v>
      </c>
      <c r="O13" s="312">
        <f>1/(1+'[93]Asumsi I'!$C$3)^(KKF!A13)</f>
        <v>0.50663112117732068</v>
      </c>
      <c r="P13" s="313">
        <f t="shared" ca="1" si="7"/>
        <v>0.85498337335072927</v>
      </c>
      <c r="Q13" s="313">
        <f t="shared" ca="1" si="9"/>
        <v>-1.416502646908175</v>
      </c>
      <c r="S13" s="301" t="str">
        <f t="shared" ca="1" si="3"/>
        <v>a</v>
      </c>
      <c r="T13" s="317" t="str">
        <f t="shared" ca="1" si="10"/>
        <v/>
      </c>
      <c r="U13" s="301"/>
    </row>
    <row r="14" spans="1:21" ht="20.100000000000001" customHeight="1">
      <c r="A14" s="310">
        <f t="shared" si="4"/>
        <v>7</v>
      </c>
      <c r="B14" s="311">
        <f t="shared" si="4"/>
        <v>2030</v>
      </c>
      <c r="C14" s="312">
        <f t="shared" si="8"/>
        <v>6336</v>
      </c>
      <c r="D14" s="313">
        <f t="shared" si="5"/>
        <v>1056</v>
      </c>
      <c r="E14" s="313">
        <f t="shared" si="0"/>
        <v>5280</v>
      </c>
      <c r="F14" s="311"/>
      <c r="G14" s="315">
        <f ca="1">DATA!$D$11/1000000</f>
        <v>0.44246446494619995</v>
      </c>
      <c r="H14" s="315">
        <f>C14*DATA!$D$5/1000000</f>
        <v>6.8690162907373971</v>
      </c>
      <c r="I14" s="315">
        <f>(C14*DATA!$D$5*DATA!$D$7)/1000000</f>
        <v>0.15455286654159142</v>
      </c>
      <c r="J14" s="313">
        <f t="shared" ca="1" si="1"/>
        <v>7.4660336222251882</v>
      </c>
      <c r="K14" s="311"/>
      <c r="L14" s="313">
        <f>((D14*DATA!$D$23)/1000000)+((E14*DATA!$D$24)/1000000)</f>
        <v>9.1536191999999996</v>
      </c>
      <c r="M14" s="313">
        <f t="shared" si="2"/>
        <v>9.1536191999999996</v>
      </c>
      <c r="N14" s="313">
        <f t="shared" ca="1" si="6"/>
        <v>1.6875855777748114</v>
      </c>
      <c r="O14" s="312">
        <f>1/(1+'[93]Asumsi I'!$C$3)^(KKF!A14)</f>
        <v>0.45234921533689343</v>
      </c>
      <c r="P14" s="313">
        <f t="shared" ca="1" si="7"/>
        <v>0.76337801192029386</v>
      </c>
      <c r="Q14" s="313">
        <f t="shared" ca="1" si="9"/>
        <v>-0.65312463498788109</v>
      </c>
      <c r="S14" s="301" t="str">
        <f t="shared" ca="1" si="3"/>
        <v>a</v>
      </c>
      <c r="T14" s="317" t="str">
        <f t="shared" ca="1" si="10"/>
        <v/>
      </c>
      <c r="U14" s="301"/>
    </row>
    <row r="15" spans="1:21" ht="20.100000000000001" customHeight="1">
      <c r="A15" s="310">
        <f t="shared" si="4"/>
        <v>8</v>
      </c>
      <c r="B15" s="311">
        <f t="shared" si="4"/>
        <v>2031</v>
      </c>
      <c r="C15" s="312">
        <f t="shared" si="8"/>
        <v>6336</v>
      </c>
      <c r="D15" s="313">
        <f t="shared" si="5"/>
        <v>1056</v>
      </c>
      <c r="E15" s="313">
        <f t="shared" si="0"/>
        <v>5280</v>
      </c>
      <c r="F15" s="311"/>
      <c r="G15" s="315">
        <f ca="1">DATA!$D$11/1000000</f>
        <v>0.44246446494619995</v>
      </c>
      <c r="H15" s="315">
        <f>C15*DATA!$D$5/1000000</f>
        <v>6.8690162907373971</v>
      </c>
      <c r="I15" s="315">
        <f>(C15*DATA!$D$5*DATA!$D$7)/1000000</f>
        <v>0.15455286654159142</v>
      </c>
      <c r="J15" s="313">
        <f t="shared" ca="1" si="1"/>
        <v>7.4660336222251882</v>
      </c>
      <c r="K15" s="311"/>
      <c r="L15" s="313">
        <f>((D15*DATA!$D$23)/1000000)+((E15*DATA!$D$24)/1000000)</f>
        <v>9.1536191999999996</v>
      </c>
      <c r="M15" s="313">
        <f t="shared" si="2"/>
        <v>9.1536191999999996</v>
      </c>
      <c r="N15" s="313">
        <f t="shared" ca="1" si="6"/>
        <v>1.6875855777748114</v>
      </c>
      <c r="O15" s="312">
        <f>1/(1+'[93]Asumsi I'!$C$3)^(KKF!A15)</f>
        <v>0.4038832279793691</v>
      </c>
      <c r="P15" s="313">
        <f t="shared" ca="1" si="7"/>
        <v>0.68158751064311951</v>
      </c>
      <c r="Q15" s="313">
        <f t="shared" ca="1" si="9"/>
        <v>2.8462875655238418E-2</v>
      </c>
      <c r="S15" s="301" t="str">
        <f t="shared" ca="1" si="3"/>
        <v/>
      </c>
      <c r="T15" s="317">
        <f t="shared" ca="1" si="10"/>
        <v>7.9831339660458767</v>
      </c>
      <c r="U15" s="301"/>
    </row>
    <row r="16" spans="1:21" ht="20.100000000000001" customHeight="1">
      <c r="A16" s="310">
        <f t="shared" si="4"/>
        <v>9</v>
      </c>
      <c r="B16" s="311">
        <f t="shared" si="4"/>
        <v>2032</v>
      </c>
      <c r="C16" s="312">
        <f t="shared" si="8"/>
        <v>6336</v>
      </c>
      <c r="D16" s="313">
        <f t="shared" si="5"/>
        <v>1056</v>
      </c>
      <c r="E16" s="313">
        <f t="shared" si="0"/>
        <v>5280</v>
      </c>
      <c r="F16" s="311"/>
      <c r="G16" s="315">
        <f ca="1">DATA!$D$11/1000000</f>
        <v>0.44246446494619995</v>
      </c>
      <c r="H16" s="315">
        <f>C16*DATA!$D$5/1000000</f>
        <v>6.8690162907373971</v>
      </c>
      <c r="I16" s="315">
        <f>(C16*DATA!$D$5*DATA!$D$7)/1000000</f>
        <v>0.15455286654159142</v>
      </c>
      <c r="J16" s="313">
        <f t="shared" ca="1" si="1"/>
        <v>7.4660336222251882</v>
      </c>
      <c r="K16" s="311"/>
      <c r="L16" s="313">
        <f>((D16*DATA!$D$23)/1000000)+((E16*DATA!$D$24)/1000000)</f>
        <v>9.1536191999999996</v>
      </c>
      <c r="M16" s="313">
        <f t="shared" si="2"/>
        <v>9.1536191999999996</v>
      </c>
      <c r="N16" s="313">
        <f t="shared" ca="1" si="6"/>
        <v>1.6875855777748114</v>
      </c>
      <c r="O16" s="312">
        <f>1/(1+'[93]Asumsi I'!$C$3)^(KKF!A16)</f>
        <v>0.36061002498157957</v>
      </c>
      <c r="P16" s="313">
        <f t="shared" ca="1" si="7"/>
        <v>0.60856027735992813</v>
      </c>
      <c r="Q16" s="313">
        <f t="shared" ca="1" si="9"/>
        <v>0.63702315301516654</v>
      </c>
      <c r="S16" s="301" t="str">
        <f t="shared" ca="1" si="3"/>
        <v/>
      </c>
      <c r="T16" s="317">
        <f t="shared" ca="1" si="10"/>
        <v>8.6225239410642978</v>
      </c>
      <c r="U16" s="301"/>
    </row>
    <row r="17" spans="1:21" ht="20.100000000000001" customHeight="1">
      <c r="A17" s="310">
        <f t="shared" si="4"/>
        <v>10</v>
      </c>
      <c r="B17" s="311">
        <f t="shared" si="4"/>
        <v>2033</v>
      </c>
      <c r="C17" s="312">
        <f t="shared" si="8"/>
        <v>6336</v>
      </c>
      <c r="D17" s="313">
        <f t="shared" si="5"/>
        <v>1056</v>
      </c>
      <c r="E17" s="313">
        <f t="shared" si="0"/>
        <v>5280</v>
      </c>
      <c r="F17" s="311"/>
      <c r="G17" s="315">
        <f ca="1">DATA!$D$11/1000000</f>
        <v>0.44246446494619995</v>
      </c>
      <c r="H17" s="315">
        <f>C17*DATA!$D$5/1000000</f>
        <v>6.8690162907373971</v>
      </c>
      <c r="I17" s="315">
        <f>(C17*DATA!$D$5*DATA!$D$7)/1000000</f>
        <v>0.15455286654159142</v>
      </c>
      <c r="J17" s="313">
        <f t="shared" ca="1" si="1"/>
        <v>7.4660336222251882</v>
      </c>
      <c r="K17" s="311"/>
      <c r="L17" s="313">
        <f>((D17*DATA!$D$23)/1000000)+((E17*DATA!$D$24)/1000000)</f>
        <v>9.1536191999999996</v>
      </c>
      <c r="M17" s="313">
        <f t="shared" si="2"/>
        <v>9.1536191999999996</v>
      </c>
      <c r="N17" s="313">
        <f t="shared" ca="1" si="6"/>
        <v>1.6875855777748114</v>
      </c>
      <c r="O17" s="312">
        <f>1/(1+'[93]Asumsi I'!$C$3)^(KKF!A17)</f>
        <v>0.32197323659069599</v>
      </c>
      <c r="P17" s="313">
        <f t="shared" ca="1" si="7"/>
        <v>0.5433573904999357</v>
      </c>
      <c r="Q17" s="313">
        <f t="shared" ca="1" si="9"/>
        <v>1.1803805435151022</v>
      </c>
      <c r="S17" s="301" t="str">
        <f t="shared" ca="1" si="3"/>
        <v/>
      </c>
      <c r="T17" s="317" t="str">
        <f t="shared" ca="1" si="10"/>
        <v/>
      </c>
      <c r="U17" s="301"/>
    </row>
    <row r="18" spans="1:21" ht="20.100000000000001" customHeight="1">
      <c r="A18" s="310">
        <f t="shared" si="4"/>
        <v>11</v>
      </c>
      <c r="B18" s="311">
        <f t="shared" si="4"/>
        <v>2034</v>
      </c>
      <c r="C18" s="312">
        <f t="shared" si="8"/>
        <v>6336</v>
      </c>
      <c r="D18" s="313">
        <f t="shared" si="5"/>
        <v>1056</v>
      </c>
      <c r="E18" s="313">
        <f t="shared" si="0"/>
        <v>5280</v>
      </c>
      <c r="F18" s="311"/>
      <c r="G18" s="315">
        <f ca="1">DATA!$D$11/1000000</f>
        <v>0.44246446494619995</v>
      </c>
      <c r="H18" s="315">
        <f>C18*DATA!$D$5/1000000</f>
        <v>6.8690162907373971</v>
      </c>
      <c r="I18" s="315">
        <f>(C18*DATA!$D$5*DATA!$D$7)/1000000</f>
        <v>0.15455286654159142</v>
      </c>
      <c r="J18" s="313">
        <f t="shared" ca="1" si="1"/>
        <v>7.4660336222251882</v>
      </c>
      <c r="K18" s="311"/>
      <c r="L18" s="313">
        <f>((D18*DATA!$D$23)/1000000)+((E18*DATA!$D$24)/1000000)</f>
        <v>9.1536191999999996</v>
      </c>
      <c r="M18" s="313">
        <f t="shared" si="2"/>
        <v>9.1536191999999996</v>
      </c>
      <c r="N18" s="313">
        <f t="shared" ca="1" si="6"/>
        <v>1.6875855777748114</v>
      </c>
      <c r="O18" s="312">
        <f>1/(1+'[93]Asumsi I'!$C$3)^(KKF!A18)</f>
        <v>0.28747610409883567</v>
      </c>
      <c r="P18" s="313">
        <f t="shared" ca="1" si="7"/>
        <v>0.48514052723208545</v>
      </c>
      <c r="Q18" s="313">
        <f t="shared" ca="1" si="9"/>
        <v>1.6655210707471877</v>
      </c>
      <c r="S18" s="301" t="str">
        <f t="shared" ca="1" si="3"/>
        <v/>
      </c>
      <c r="T18" s="317" t="str">
        <f t="shared" ca="1" si="10"/>
        <v/>
      </c>
      <c r="U18" s="301"/>
    </row>
    <row r="19" spans="1:21" ht="20.100000000000001" customHeight="1">
      <c r="A19" s="310">
        <f t="shared" si="4"/>
        <v>12</v>
      </c>
      <c r="B19" s="311">
        <f t="shared" si="4"/>
        <v>2035</v>
      </c>
      <c r="C19" s="312">
        <f t="shared" si="8"/>
        <v>6336</v>
      </c>
      <c r="D19" s="313">
        <f t="shared" si="5"/>
        <v>1056</v>
      </c>
      <c r="E19" s="313">
        <f t="shared" si="0"/>
        <v>5280</v>
      </c>
      <c r="F19" s="311"/>
      <c r="G19" s="315">
        <f ca="1">DATA!$D$11/1000000</f>
        <v>0.44246446494619995</v>
      </c>
      <c r="H19" s="315">
        <f>C19*DATA!$D$5/1000000</f>
        <v>6.8690162907373971</v>
      </c>
      <c r="I19" s="315">
        <f>(C19*DATA!$D$5*DATA!$D$7)/1000000</f>
        <v>0.15455286654159142</v>
      </c>
      <c r="J19" s="313">
        <f t="shared" ca="1" si="1"/>
        <v>7.4660336222251882</v>
      </c>
      <c r="K19" s="311"/>
      <c r="L19" s="313">
        <f>((D19*DATA!$D$23)/1000000)+((E19*DATA!$D$24)/1000000)</f>
        <v>9.1536191999999996</v>
      </c>
      <c r="M19" s="313">
        <f t="shared" si="2"/>
        <v>9.1536191999999996</v>
      </c>
      <c r="N19" s="313">
        <f t="shared" ca="1" si="6"/>
        <v>1.6875855777748114</v>
      </c>
      <c r="O19" s="312">
        <f>1/(1+'[93]Asumsi I'!$C$3)^(KKF!A19)</f>
        <v>0.25667509294538904</v>
      </c>
      <c r="P19" s="313">
        <f t="shared" ca="1" si="7"/>
        <v>0.43316118502864781</v>
      </c>
      <c r="Q19" s="313">
        <f t="shared" ca="1" si="9"/>
        <v>2.0986822557758353</v>
      </c>
      <c r="S19" s="301" t="str">
        <f t="shared" ca="1" si="3"/>
        <v/>
      </c>
      <c r="T19" s="317" t="str">
        <f t="shared" ca="1" si="10"/>
        <v/>
      </c>
      <c r="U19" s="301"/>
    </row>
    <row r="20" spans="1:21" ht="20.100000000000001" customHeight="1">
      <c r="A20" s="310">
        <f t="shared" si="4"/>
        <v>13</v>
      </c>
      <c r="B20" s="311">
        <f t="shared" si="4"/>
        <v>2036</v>
      </c>
      <c r="C20" s="312">
        <f t="shared" si="8"/>
        <v>6336</v>
      </c>
      <c r="D20" s="313">
        <f t="shared" si="5"/>
        <v>1056</v>
      </c>
      <c r="E20" s="313">
        <f t="shared" si="0"/>
        <v>5280</v>
      </c>
      <c r="F20" s="311"/>
      <c r="G20" s="315">
        <f ca="1">DATA!$D$11/1000000</f>
        <v>0.44246446494619995</v>
      </c>
      <c r="H20" s="315">
        <f>C20*DATA!$D$5/1000000</f>
        <v>6.8690162907373971</v>
      </c>
      <c r="I20" s="315">
        <f>(C20*DATA!$D$5*DATA!$D$7)/1000000</f>
        <v>0.15455286654159142</v>
      </c>
      <c r="J20" s="313">
        <f t="shared" ca="1" si="1"/>
        <v>7.4660336222251882</v>
      </c>
      <c r="K20" s="311"/>
      <c r="L20" s="313">
        <f>((D20*DATA!$D$23)/1000000)+((E20*DATA!$D$24)/1000000)</f>
        <v>9.1536191999999996</v>
      </c>
      <c r="M20" s="313">
        <f t="shared" si="2"/>
        <v>9.1536191999999996</v>
      </c>
      <c r="N20" s="313">
        <f t="shared" ca="1" si="6"/>
        <v>1.6875855777748114</v>
      </c>
      <c r="O20" s="312">
        <f>1/(1+'[93]Asumsi I'!$C$3)^(KKF!A20)</f>
        <v>0.22917419012981158</v>
      </c>
      <c r="P20" s="313">
        <f t="shared" ca="1" si="7"/>
        <v>0.38675105806129256</v>
      </c>
      <c r="Q20" s="313">
        <f t="shared" ca="1" si="9"/>
        <v>2.4854333138371278</v>
      </c>
      <c r="S20" s="301" t="str">
        <f t="shared" ca="1" si="3"/>
        <v/>
      </c>
      <c r="T20" s="317" t="str">
        <f t="shared" ca="1" si="10"/>
        <v/>
      </c>
      <c r="U20" s="301"/>
    </row>
    <row r="21" spans="1:21" ht="20.100000000000001" customHeight="1">
      <c r="A21" s="310">
        <f t="shared" si="4"/>
        <v>14</v>
      </c>
      <c r="B21" s="311">
        <f t="shared" si="4"/>
        <v>2037</v>
      </c>
      <c r="C21" s="312">
        <f t="shared" si="8"/>
        <v>6336</v>
      </c>
      <c r="D21" s="313">
        <f t="shared" si="5"/>
        <v>1056</v>
      </c>
      <c r="E21" s="313">
        <f t="shared" si="0"/>
        <v>5280</v>
      </c>
      <c r="F21" s="311"/>
      <c r="G21" s="315">
        <f ca="1">DATA!$D$11/1000000</f>
        <v>0.44246446494619995</v>
      </c>
      <c r="H21" s="315">
        <f>C21*DATA!$D$5/1000000</f>
        <v>6.8690162907373971</v>
      </c>
      <c r="I21" s="315">
        <f>(C21*DATA!$D$5*DATA!$D$7)/1000000</f>
        <v>0.15455286654159142</v>
      </c>
      <c r="J21" s="313">
        <f t="shared" ca="1" si="1"/>
        <v>7.4660336222251882</v>
      </c>
      <c r="K21" s="311"/>
      <c r="L21" s="313">
        <f>((D21*DATA!$D$23)/1000000)+((E21*DATA!$D$24)/1000000)</f>
        <v>9.1536191999999996</v>
      </c>
      <c r="M21" s="313">
        <f t="shared" si="2"/>
        <v>9.1536191999999996</v>
      </c>
      <c r="N21" s="313">
        <f t="shared" ca="1" si="6"/>
        <v>1.6875855777748114</v>
      </c>
      <c r="O21" s="312">
        <f>1/(1+'[93]Asumsi I'!$C$3)^(KKF!A21)</f>
        <v>0.20461981261590317</v>
      </c>
      <c r="P21" s="313">
        <f t="shared" ca="1" si="7"/>
        <v>0.34531344469758263</v>
      </c>
      <c r="Q21" s="313">
        <f t="shared" ca="1" si="9"/>
        <v>2.8307467585347106</v>
      </c>
      <c r="S21" s="301" t="str">
        <f t="shared" ca="1" si="3"/>
        <v/>
      </c>
      <c r="T21" s="317" t="str">
        <f t="shared" ca="1" si="10"/>
        <v/>
      </c>
      <c r="U21" s="301"/>
    </row>
    <row r="22" spans="1:21" ht="20.100000000000001" customHeight="1">
      <c r="A22" s="310">
        <f t="shared" si="4"/>
        <v>15</v>
      </c>
      <c r="B22" s="311">
        <f t="shared" si="4"/>
        <v>2038</v>
      </c>
      <c r="C22" s="312">
        <f t="shared" si="8"/>
        <v>6336</v>
      </c>
      <c r="D22" s="313">
        <f t="shared" si="5"/>
        <v>1056</v>
      </c>
      <c r="E22" s="313">
        <f t="shared" si="0"/>
        <v>5280</v>
      </c>
      <c r="F22" s="311"/>
      <c r="G22" s="315">
        <f ca="1">DATA!$D$11/1000000</f>
        <v>0.44246446494619995</v>
      </c>
      <c r="H22" s="315">
        <f>C22*DATA!$D$5/1000000</f>
        <v>6.8690162907373971</v>
      </c>
      <c r="I22" s="315">
        <f>(C22*DATA!$D$5*DATA!$D$7)/1000000</f>
        <v>0.15455286654159142</v>
      </c>
      <c r="J22" s="313">
        <f t="shared" ca="1" si="1"/>
        <v>7.4660336222251882</v>
      </c>
      <c r="K22" s="311"/>
      <c r="L22" s="313">
        <f>((D22*DATA!$D$23)/1000000)+((E22*DATA!$D$24)/1000000)</f>
        <v>9.1536191999999996</v>
      </c>
      <c r="M22" s="313">
        <f t="shared" si="2"/>
        <v>9.1536191999999996</v>
      </c>
      <c r="N22" s="313">
        <f t="shared" ca="1" si="6"/>
        <v>1.6875855777748114</v>
      </c>
      <c r="O22" s="312">
        <f>1/(1+'[93]Asumsi I'!$C$3)^(KKF!A22)</f>
        <v>0.18269626126419927</v>
      </c>
      <c r="P22" s="313">
        <f t="shared" ca="1" si="7"/>
        <v>0.30831557562284162</v>
      </c>
      <c r="Q22" s="313">
        <f t="shared" ca="1" si="9"/>
        <v>3.1390623341575523</v>
      </c>
      <c r="S22" s="301" t="str">
        <f t="shared" ca="1" si="3"/>
        <v/>
      </c>
      <c r="T22" s="317" t="str">
        <f t="shared" ca="1" si="10"/>
        <v/>
      </c>
      <c r="U22" s="301"/>
    </row>
    <row r="23" spans="1:21" ht="20.100000000000001" customHeight="1">
      <c r="A23" s="310">
        <f t="shared" si="4"/>
        <v>16</v>
      </c>
      <c r="B23" s="311">
        <f t="shared" si="4"/>
        <v>2039</v>
      </c>
      <c r="C23" s="312">
        <f t="shared" si="8"/>
        <v>6336</v>
      </c>
      <c r="D23" s="313">
        <f t="shared" si="5"/>
        <v>1056</v>
      </c>
      <c r="E23" s="313">
        <f t="shared" si="0"/>
        <v>5280</v>
      </c>
      <c r="F23" s="311"/>
      <c r="G23" s="315">
        <f ca="1">DATA!$D$11/1000000</f>
        <v>0.44246446494619995</v>
      </c>
      <c r="H23" s="315">
        <f>C23*DATA!$D$5/1000000</f>
        <v>6.8690162907373971</v>
      </c>
      <c r="I23" s="315">
        <f>(C23*DATA!$D$5*DATA!$D$7)/1000000</f>
        <v>0.15455286654159142</v>
      </c>
      <c r="J23" s="313">
        <f t="shared" ca="1" si="1"/>
        <v>7.4660336222251882</v>
      </c>
      <c r="K23" s="311"/>
      <c r="L23" s="313">
        <f>((D23*DATA!$D$23)/1000000)+((E23*DATA!$D$24)/1000000)</f>
        <v>9.1536191999999996</v>
      </c>
      <c r="M23" s="313">
        <f t="shared" si="2"/>
        <v>9.1536191999999996</v>
      </c>
      <c r="N23" s="313">
        <f t="shared" ca="1" si="6"/>
        <v>1.6875855777748114</v>
      </c>
      <c r="O23" s="312">
        <f>1/(1+'[93]Asumsi I'!$C$3)^(KKF!A23)</f>
        <v>0.16312166184303503</v>
      </c>
      <c r="P23" s="313">
        <f t="shared" ca="1" si="7"/>
        <v>0.2752817639489657</v>
      </c>
      <c r="Q23" s="313">
        <f t="shared" ca="1" si="9"/>
        <v>3.4143440981065178</v>
      </c>
      <c r="S23" s="301" t="str">
        <f t="shared" ca="1" si="3"/>
        <v/>
      </c>
      <c r="T23" s="317" t="str">
        <f t="shared" ca="1" si="10"/>
        <v/>
      </c>
      <c r="U23" s="301"/>
    </row>
    <row r="24" spans="1:21" ht="20.100000000000001" customHeight="1">
      <c r="A24" s="310">
        <f t="shared" si="4"/>
        <v>17</v>
      </c>
      <c r="B24" s="311">
        <f t="shared" si="4"/>
        <v>2040</v>
      </c>
      <c r="C24" s="312">
        <f t="shared" si="8"/>
        <v>6336</v>
      </c>
      <c r="D24" s="313">
        <f t="shared" si="5"/>
        <v>1056</v>
      </c>
      <c r="E24" s="313">
        <f t="shared" si="0"/>
        <v>5280</v>
      </c>
      <c r="F24" s="311"/>
      <c r="G24" s="315">
        <f ca="1">DATA!$D$11/1000000</f>
        <v>0.44246446494619995</v>
      </c>
      <c r="H24" s="315">
        <f>C24*DATA!$D$5/1000000</f>
        <v>6.8690162907373971</v>
      </c>
      <c r="I24" s="315">
        <f>(C24*DATA!$D$5*DATA!$D$7)/1000000</f>
        <v>0.15455286654159142</v>
      </c>
      <c r="J24" s="313">
        <f t="shared" ca="1" si="1"/>
        <v>7.4660336222251882</v>
      </c>
      <c r="K24" s="311"/>
      <c r="L24" s="313">
        <f>((D24*DATA!$D$23)/1000000)+((E24*DATA!$D$24)/1000000)</f>
        <v>9.1536191999999996</v>
      </c>
      <c r="M24" s="313">
        <f t="shared" si="2"/>
        <v>9.1536191999999996</v>
      </c>
      <c r="N24" s="313">
        <f t="shared" ca="1" si="6"/>
        <v>1.6875855777748114</v>
      </c>
      <c r="O24" s="312">
        <f>1/(1+'[93]Asumsi I'!$C$3)^(KKF!A24)</f>
        <v>0.14564434093128129</v>
      </c>
      <c r="P24" s="313">
        <f t="shared" ca="1" si="7"/>
        <v>0.24578728924014795</v>
      </c>
      <c r="Q24" s="313">
        <f t="shared" ca="1" si="9"/>
        <v>3.6601313873466657</v>
      </c>
      <c r="S24" s="301" t="str">
        <f t="shared" ca="1" si="3"/>
        <v/>
      </c>
      <c r="T24" s="317" t="str">
        <f t="shared" ca="1" si="10"/>
        <v/>
      </c>
      <c r="U24" s="301"/>
    </row>
    <row r="25" spans="1:21" ht="20.100000000000001" customHeight="1">
      <c r="A25" s="310">
        <f t="shared" ref="A25:B32" si="11">A24+1</f>
        <v>18</v>
      </c>
      <c r="B25" s="311">
        <f t="shared" si="11"/>
        <v>2041</v>
      </c>
      <c r="C25" s="312">
        <f t="shared" si="8"/>
        <v>6336</v>
      </c>
      <c r="D25" s="313">
        <f t="shared" si="5"/>
        <v>1056</v>
      </c>
      <c r="E25" s="313">
        <f t="shared" si="0"/>
        <v>5280</v>
      </c>
      <c r="F25" s="311"/>
      <c r="G25" s="315">
        <f ca="1">DATA!$D$11/1000000</f>
        <v>0.44246446494619995</v>
      </c>
      <c r="H25" s="315">
        <f>C25*DATA!$D$5/1000000</f>
        <v>6.8690162907373971</v>
      </c>
      <c r="I25" s="315">
        <f>(C25*DATA!$D$5*DATA!$D$7)/1000000</f>
        <v>0.15455286654159142</v>
      </c>
      <c r="J25" s="313">
        <f t="shared" ca="1" si="1"/>
        <v>7.4660336222251882</v>
      </c>
      <c r="K25" s="311"/>
      <c r="L25" s="313">
        <f>((D25*DATA!$D$23)/1000000)+((E25*DATA!$D$24)/1000000)</f>
        <v>9.1536191999999996</v>
      </c>
      <c r="M25" s="313">
        <f t="shared" si="2"/>
        <v>9.1536191999999996</v>
      </c>
      <c r="N25" s="313">
        <f t="shared" ca="1" si="6"/>
        <v>1.6875855777748114</v>
      </c>
      <c r="O25" s="312">
        <f>1/(1+'[93]Asumsi I'!$C$3)^(KKF!A25)</f>
        <v>0.13003959011721541</v>
      </c>
      <c r="P25" s="313">
        <f t="shared" ca="1" si="7"/>
        <v>0.21945293682156064</v>
      </c>
      <c r="Q25" s="313">
        <f t="shared" ca="1" si="9"/>
        <v>3.8795843241682264</v>
      </c>
      <c r="S25" s="301" t="str">
        <f t="shared" ca="1" si="3"/>
        <v/>
      </c>
      <c r="T25" s="317" t="str">
        <f t="shared" ca="1" si="10"/>
        <v/>
      </c>
      <c r="U25" s="301"/>
    </row>
    <row r="26" spans="1:21" ht="20.100000000000001" customHeight="1">
      <c r="A26" s="310">
        <f t="shared" si="11"/>
        <v>19</v>
      </c>
      <c r="B26" s="311">
        <f t="shared" si="11"/>
        <v>2042</v>
      </c>
      <c r="C26" s="312">
        <f t="shared" si="8"/>
        <v>6336</v>
      </c>
      <c r="D26" s="313">
        <f t="shared" si="5"/>
        <v>1056</v>
      </c>
      <c r="E26" s="313">
        <f t="shared" si="0"/>
        <v>5280</v>
      </c>
      <c r="F26" s="311"/>
      <c r="G26" s="315">
        <f ca="1">DATA!$D$11/1000000</f>
        <v>0.44246446494619995</v>
      </c>
      <c r="H26" s="315">
        <f>C26*DATA!$D$5/1000000</f>
        <v>6.8690162907373971</v>
      </c>
      <c r="I26" s="315">
        <f>(C26*DATA!$D$5*DATA!$D$7)/1000000</f>
        <v>0.15455286654159142</v>
      </c>
      <c r="J26" s="313">
        <f t="shared" ca="1" si="1"/>
        <v>7.4660336222251882</v>
      </c>
      <c r="K26" s="311"/>
      <c r="L26" s="313">
        <f>((D26*DATA!$D$23)/1000000)+((E26*DATA!$D$24)/1000000)</f>
        <v>9.1536191999999996</v>
      </c>
      <c r="M26" s="313">
        <f t="shared" si="2"/>
        <v>9.1536191999999996</v>
      </c>
      <c r="N26" s="313">
        <f t="shared" ca="1" si="6"/>
        <v>1.6875855777748114</v>
      </c>
      <c r="O26" s="312">
        <f>1/(1+'[93]Asumsi I'!$C$3)^(KKF!A26)</f>
        <v>0.1161067768903709</v>
      </c>
      <c r="P26" s="313">
        <f t="shared" ca="1" si="7"/>
        <v>0.19594012216210768</v>
      </c>
      <c r="Q26" s="313">
        <f t="shared" ca="1" si="9"/>
        <v>4.0755244463303342</v>
      </c>
      <c r="S26" s="301" t="str">
        <f t="shared" ca="1" si="3"/>
        <v/>
      </c>
      <c r="T26" s="317" t="str">
        <f t="shared" ca="1" si="10"/>
        <v/>
      </c>
      <c r="U26" s="301"/>
    </row>
    <row r="27" spans="1:21" ht="20.100000000000001" customHeight="1">
      <c r="A27" s="310">
        <f t="shared" si="11"/>
        <v>20</v>
      </c>
      <c r="B27" s="311">
        <f t="shared" si="11"/>
        <v>2043</v>
      </c>
      <c r="C27" s="312">
        <f t="shared" si="8"/>
        <v>6336</v>
      </c>
      <c r="D27" s="313">
        <f t="shared" si="5"/>
        <v>1056</v>
      </c>
      <c r="E27" s="313">
        <f t="shared" si="0"/>
        <v>5280</v>
      </c>
      <c r="F27" s="311"/>
      <c r="G27" s="315">
        <f ca="1">DATA!$D$11/1000000</f>
        <v>0.44246446494619995</v>
      </c>
      <c r="H27" s="315">
        <f>C27*DATA!$D$5/1000000</f>
        <v>6.8690162907373971</v>
      </c>
      <c r="I27" s="315">
        <f>(C27*DATA!$D$5*DATA!$D$7)/1000000</f>
        <v>0.15455286654159142</v>
      </c>
      <c r="J27" s="313">
        <f t="shared" ca="1" si="1"/>
        <v>7.4660336222251882</v>
      </c>
      <c r="K27" s="311"/>
      <c r="L27" s="313">
        <f>((D27*DATA!$D$23)/1000000)+((E27*DATA!$D$24)/1000000)</f>
        <v>9.1536191999999996</v>
      </c>
      <c r="M27" s="313">
        <f t="shared" si="2"/>
        <v>9.1536191999999996</v>
      </c>
      <c r="N27" s="313">
        <f t="shared" ca="1" si="6"/>
        <v>1.6875855777748114</v>
      </c>
      <c r="O27" s="312">
        <f>1/(1+'[93]Asumsi I'!$C$3)^(KKF!A27)</f>
        <v>0.1036667650806883</v>
      </c>
      <c r="P27" s="313">
        <f t="shared" ca="1" si="7"/>
        <v>0.174946537644739</v>
      </c>
      <c r="Q27" s="313">
        <f t="shared" ca="1" si="9"/>
        <v>4.2504709839750729</v>
      </c>
      <c r="S27" s="301" t="str">
        <f t="shared" ca="1" si="3"/>
        <v/>
      </c>
      <c r="T27" s="317" t="str">
        <f t="shared" ca="1" si="10"/>
        <v/>
      </c>
      <c r="U27" s="301"/>
    </row>
    <row r="28" spans="1:21" ht="20.100000000000001" customHeight="1">
      <c r="A28" s="310">
        <f t="shared" si="11"/>
        <v>21</v>
      </c>
      <c r="B28" s="311">
        <f t="shared" si="11"/>
        <v>2044</v>
      </c>
      <c r="C28" s="312">
        <f t="shared" si="8"/>
        <v>6336</v>
      </c>
      <c r="D28" s="313">
        <f t="shared" si="5"/>
        <v>1056</v>
      </c>
      <c r="E28" s="313">
        <f t="shared" si="0"/>
        <v>5280</v>
      </c>
      <c r="F28" s="311"/>
      <c r="G28" s="315">
        <f ca="1">DATA!$D$11/1000000</f>
        <v>0.44246446494619995</v>
      </c>
      <c r="H28" s="315">
        <f>C28*DATA!$D$5/1000000</f>
        <v>6.8690162907373971</v>
      </c>
      <c r="I28" s="315">
        <f>(C28*DATA!$D$5*DATA!$D$7)/1000000</f>
        <v>0.15455286654159142</v>
      </c>
      <c r="J28" s="313">
        <f t="shared" ca="1" si="1"/>
        <v>7.4660336222251882</v>
      </c>
      <c r="K28" s="311"/>
      <c r="L28" s="313">
        <f>((D28*DATA!$D$23)/1000000)+((E28*DATA!$D$24)/1000000)</f>
        <v>9.1536191999999996</v>
      </c>
      <c r="M28" s="313">
        <f t="shared" si="2"/>
        <v>9.1536191999999996</v>
      </c>
      <c r="N28" s="313">
        <f t="shared" ca="1" si="6"/>
        <v>1.6875855777748114</v>
      </c>
      <c r="O28" s="312">
        <f>1/(1+'[93]Asumsi I'!$C$3)^(KKF!A28)</f>
        <v>9.2559611679185971E-2</v>
      </c>
      <c r="P28" s="313">
        <f t="shared" ca="1" si="7"/>
        <v>0.15620226575423124</v>
      </c>
      <c r="Q28" s="313">
        <f t="shared" ca="1" si="9"/>
        <v>4.4066732497293044</v>
      </c>
      <c r="S28" s="301" t="str">
        <f t="shared" ca="1" si="3"/>
        <v/>
      </c>
      <c r="T28" s="317" t="str">
        <f t="shared" ca="1" si="10"/>
        <v/>
      </c>
      <c r="U28" s="301"/>
    </row>
    <row r="29" spans="1:21" ht="20.100000000000001" customHeight="1">
      <c r="A29" s="310">
        <f t="shared" si="11"/>
        <v>22</v>
      </c>
      <c r="B29" s="311">
        <f t="shared" si="11"/>
        <v>2045</v>
      </c>
      <c r="C29" s="312">
        <f t="shared" si="8"/>
        <v>6336</v>
      </c>
      <c r="D29" s="313">
        <f t="shared" si="5"/>
        <v>1056</v>
      </c>
      <c r="E29" s="313">
        <f t="shared" si="0"/>
        <v>5280</v>
      </c>
      <c r="F29" s="311"/>
      <c r="G29" s="315">
        <f ca="1">DATA!$D$11/1000000</f>
        <v>0.44246446494619995</v>
      </c>
      <c r="H29" s="315">
        <f>C29*DATA!$D$5/1000000</f>
        <v>6.8690162907373971</v>
      </c>
      <c r="I29" s="315">
        <f>(C29*DATA!$D$5*DATA!$D$7)/1000000</f>
        <v>0.15455286654159142</v>
      </c>
      <c r="J29" s="313">
        <f t="shared" ca="1" si="1"/>
        <v>7.4660336222251882</v>
      </c>
      <c r="K29" s="311"/>
      <c r="L29" s="313">
        <f>((D29*DATA!$D$23)/1000000)+((E29*DATA!$D$24)/1000000)</f>
        <v>9.1536191999999996</v>
      </c>
      <c r="M29" s="313">
        <f t="shared" si="2"/>
        <v>9.1536191999999996</v>
      </c>
      <c r="N29" s="313">
        <f t="shared" ca="1" si="6"/>
        <v>1.6875855777748114</v>
      </c>
      <c r="O29" s="312">
        <f>1/(1+'[93]Asumsi I'!$C$3)^(KKF!A29)</f>
        <v>8.2642510427844609E-2</v>
      </c>
      <c r="P29" s="313">
        <f t="shared" ca="1" si="7"/>
        <v>0.13946630870913501</v>
      </c>
      <c r="Q29" s="313">
        <f t="shared" ca="1" si="9"/>
        <v>4.5461395584384396</v>
      </c>
      <c r="S29" s="301" t="str">
        <f t="shared" ca="1" si="3"/>
        <v/>
      </c>
      <c r="T29" s="317" t="str">
        <f t="shared" ca="1" si="10"/>
        <v/>
      </c>
      <c r="U29" s="301"/>
    </row>
    <row r="30" spans="1:21" ht="20.100000000000001" customHeight="1">
      <c r="A30" s="310">
        <f t="shared" si="11"/>
        <v>23</v>
      </c>
      <c r="B30" s="311">
        <f t="shared" si="11"/>
        <v>2046</v>
      </c>
      <c r="C30" s="312">
        <f t="shared" si="8"/>
        <v>6336</v>
      </c>
      <c r="D30" s="313">
        <f t="shared" si="5"/>
        <v>1056</v>
      </c>
      <c r="E30" s="313">
        <f t="shared" si="0"/>
        <v>5280</v>
      </c>
      <c r="F30" s="311"/>
      <c r="G30" s="315">
        <f ca="1">DATA!$D$11/1000000</f>
        <v>0.44246446494619995</v>
      </c>
      <c r="H30" s="315">
        <f>C30*DATA!$D$5/1000000</f>
        <v>6.8690162907373971</v>
      </c>
      <c r="I30" s="315">
        <f>(C30*DATA!$D$5*DATA!$D$7)/1000000</f>
        <v>0.15455286654159142</v>
      </c>
      <c r="J30" s="313">
        <f t="shared" ca="1" si="1"/>
        <v>7.4660336222251882</v>
      </c>
      <c r="K30" s="311"/>
      <c r="L30" s="313">
        <f>((D30*DATA!$D$23)/1000000)+((E30*DATA!$D$24)/1000000)</f>
        <v>9.1536191999999996</v>
      </c>
      <c r="M30" s="313">
        <f t="shared" si="2"/>
        <v>9.1536191999999996</v>
      </c>
      <c r="N30" s="313">
        <f t="shared" ca="1" si="6"/>
        <v>1.6875855777748114</v>
      </c>
      <c r="O30" s="312">
        <f>1/(1+'[93]Asumsi I'!$C$3)^(KKF!A30)</f>
        <v>7.3787955739146982E-2</v>
      </c>
      <c r="P30" s="313">
        <f t="shared" ca="1" si="7"/>
        <v>0.12452348991887058</v>
      </c>
      <c r="Q30" s="313">
        <f t="shared" ca="1" si="9"/>
        <v>4.6706630483573104</v>
      </c>
      <c r="S30" s="301" t="str">
        <f t="shared" ca="1" si="3"/>
        <v/>
      </c>
      <c r="T30" s="317" t="str">
        <f t="shared" ca="1" si="10"/>
        <v/>
      </c>
      <c r="U30" s="301"/>
    </row>
    <row r="31" spans="1:21" ht="20.100000000000001" customHeight="1">
      <c r="A31" s="310">
        <f t="shared" si="11"/>
        <v>24</v>
      </c>
      <c r="B31" s="311">
        <f t="shared" si="11"/>
        <v>2047</v>
      </c>
      <c r="C31" s="312">
        <f t="shared" si="8"/>
        <v>6336</v>
      </c>
      <c r="D31" s="313">
        <f t="shared" si="5"/>
        <v>1056</v>
      </c>
      <c r="E31" s="313">
        <f t="shared" si="0"/>
        <v>5280</v>
      </c>
      <c r="F31" s="311"/>
      <c r="G31" s="315">
        <f ca="1">DATA!$D$11/1000000</f>
        <v>0.44246446494619995</v>
      </c>
      <c r="H31" s="315">
        <f>C31*DATA!$D$5/1000000</f>
        <v>6.8690162907373971</v>
      </c>
      <c r="I31" s="315">
        <f>(C31*DATA!$D$5*DATA!$D$7)/1000000</f>
        <v>0.15455286654159142</v>
      </c>
      <c r="J31" s="313">
        <f t="shared" ca="1" si="1"/>
        <v>7.4660336222251882</v>
      </c>
      <c r="K31" s="311"/>
      <c r="L31" s="313">
        <f>((D31*DATA!$D$23)/1000000)+((E31*DATA!$D$24)/1000000)</f>
        <v>9.1536191999999996</v>
      </c>
      <c r="M31" s="313">
        <f t="shared" si="2"/>
        <v>9.1536191999999996</v>
      </c>
      <c r="N31" s="313">
        <f t="shared" ca="1" si="6"/>
        <v>1.6875855777748114</v>
      </c>
      <c r="O31" s="312">
        <f>1/(1+'[93]Asumsi I'!$C$3)^(KKF!A31)</f>
        <v>6.5882103338524081E-2</v>
      </c>
      <c r="P31" s="313">
        <f t="shared" ca="1" si="7"/>
        <v>0.111181687427563</v>
      </c>
      <c r="Q31" s="313">
        <f ca="1">Q30+P31</f>
        <v>4.7818447357848735</v>
      </c>
      <c r="S31" s="301" t="str">
        <f t="shared" ca="1" si="3"/>
        <v/>
      </c>
      <c r="T31" s="317" t="str">
        <f t="shared" ca="1" si="10"/>
        <v/>
      </c>
      <c r="U31" s="301"/>
    </row>
    <row r="32" spans="1:21" ht="20.100000000000001" customHeight="1">
      <c r="A32" s="310">
        <f t="shared" si="11"/>
        <v>25</v>
      </c>
      <c r="B32" s="311">
        <f>B30+1</f>
        <v>2047</v>
      </c>
      <c r="C32" s="312">
        <f t="shared" si="8"/>
        <v>6336</v>
      </c>
      <c r="D32" s="313">
        <f t="shared" si="5"/>
        <v>1056</v>
      </c>
      <c r="E32" s="313">
        <f t="shared" si="0"/>
        <v>5280</v>
      </c>
      <c r="F32" s="311"/>
      <c r="G32" s="315">
        <f ca="1">DATA!$D$11/1000000</f>
        <v>0.44246446494619995</v>
      </c>
      <c r="H32" s="315">
        <f>C32*DATA!$D$5/1000000</f>
        <v>6.8690162907373971</v>
      </c>
      <c r="I32" s="315">
        <f>(C32*DATA!$D$5*DATA!$D$7)/1000000</f>
        <v>0.15455286654159142</v>
      </c>
      <c r="J32" s="313">
        <f t="shared" ca="1" si="1"/>
        <v>7.4660336222251882</v>
      </c>
      <c r="K32" s="311"/>
      <c r="L32" s="313">
        <f>((D32*DATA!$D$23)/1000000)+((E32*DATA!$D$24)/1000000)</f>
        <v>9.1536191999999996</v>
      </c>
      <c r="M32" s="313">
        <f t="shared" si="2"/>
        <v>9.1536191999999996</v>
      </c>
      <c r="N32" s="313">
        <f t="shared" ca="1" si="6"/>
        <v>1.6875855777748114</v>
      </c>
      <c r="O32" s="312">
        <f>1/(1+'[93]Asumsi I'!$C$3)^(KKF!A32)</f>
        <v>5.8823306552253637E-2</v>
      </c>
      <c r="P32" s="313">
        <f t="shared" ca="1" si="7"/>
        <v>9.9269363774609806E-2</v>
      </c>
      <c r="Q32" s="313">
        <f ca="1">Q31+P32</f>
        <v>4.8811140995594835</v>
      </c>
      <c r="S32" s="301" t="str">
        <f t="shared" ca="1" si="3"/>
        <v/>
      </c>
      <c r="T32" s="317" t="str">
        <f t="shared" ca="1" si="10"/>
        <v/>
      </c>
      <c r="U32" s="301"/>
    </row>
    <row r="33" spans="2:22" ht="20.100000000000001" customHeight="1">
      <c r="B33" s="320"/>
      <c r="C33" s="320"/>
      <c r="D33" s="320"/>
      <c r="E33" s="320"/>
      <c r="F33" s="596" t="s">
        <v>1374</v>
      </c>
      <c r="G33" s="596"/>
      <c r="H33" s="596"/>
      <c r="I33" s="321"/>
      <c r="J33" s="322">
        <f ca="1">SUM(J7:J32)</f>
        <v>213.89890770607181</v>
      </c>
      <c r="K33" s="596" t="s">
        <v>1375</v>
      </c>
      <c r="L33" s="596"/>
      <c r="M33" s="322">
        <f>SUM(M7:M32)</f>
        <v>247.73369280000009</v>
      </c>
      <c r="N33" s="320"/>
      <c r="O33" s="320"/>
      <c r="P33" s="323"/>
      <c r="Q33" s="323"/>
      <c r="S33" s="301">
        <f ca="1">COUNTIF(S7:S32,"a")</f>
        <v>8</v>
      </c>
    </row>
    <row r="34" spans="2:22" ht="20.100000000000001" customHeight="1">
      <c r="B34" s="320"/>
      <c r="C34" s="320"/>
      <c r="D34" s="320"/>
      <c r="E34" s="320"/>
      <c r="F34" s="324"/>
      <c r="G34" s="324"/>
      <c r="H34" s="324"/>
      <c r="I34" s="324"/>
      <c r="J34" s="325"/>
      <c r="K34" s="324"/>
      <c r="L34" s="324"/>
      <c r="M34" s="325"/>
      <c r="N34" s="320"/>
      <c r="O34" s="320"/>
      <c r="P34" s="326" t="s">
        <v>1376</v>
      </c>
      <c r="Q34" s="327">
        <f ca="1">+J7/N32</f>
        <v>16.146183938340176</v>
      </c>
      <c r="V34" s="328"/>
    </row>
    <row r="35" spans="2:22" ht="20.100000000000001" customHeight="1">
      <c r="B35" s="320"/>
      <c r="C35" s="320"/>
      <c r="D35" s="320"/>
      <c r="E35" s="320"/>
      <c r="F35" s="324"/>
      <c r="G35" s="324"/>
      <c r="H35" s="324"/>
      <c r="I35" s="324"/>
      <c r="J35" s="325"/>
      <c r="K35" s="324"/>
      <c r="L35" s="324"/>
      <c r="M35" s="325"/>
      <c r="N35" s="320"/>
      <c r="O35" s="320"/>
      <c r="P35" s="326" t="s">
        <v>1377</v>
      </c>
      <c r="Q35" s="329">
        <f ca="1">AVERAGE(T7:T32)</f>
        <v>8.3028289535550872</v>
      </c>
    </row>
    <row r="36" spans="2:22" ht="20.100000000000001" customHeight="1">
      <c r="B36" s="320"/>
      <c r="C36" s="320"/>
      <c r="D36" s="320"/>
      <c r="E36" s="320"/>
      <c r="F36" s="324"/>
      <c r="G36" s="324"/>
      <c r="H36" s="324"/>
      <c r="I36" s="324"/>
      <c r="J36" s="325"/>
      <c r="K36" s="324"/>
      <c r="L36" s="324"/>
      <c r="M36" s="325"/>
      <c r="N36" s="320"/>
      <c r="O36" s="320"/>
      <c r="P36" s="326" t="s">
        <v>1378</v>
      </c>
      <c r="Q36" s="330">
        <f ca="1">M33/J33</f>
        <v>1.1581811962332327</v>
      </c>
    </row>
    <row r="37" spans="2:22" ht="20.100000000000001" customHeight="1">
      <c r="B37" s="320"/>
      <c r="C37" s="320"/>
      <c r="D37" s="320"/>
      <c r="E37" s="320"/>
      <c r="F37" s="324"/>
      <c r="G37" s="324"/>
      <c r="H37" s="324"/>
      <c r="I37" s="324"/>
      <c r="J37" s="325"/>
      <c r="K37" s="324"/>
      <c r="L37" s="324"/>
      <c r="M37" s="325"/>
      <c r="N37" s="320"/>
      <c r="O37" s="320"/>
      <c r="P37" s="326" t="s">
        <v>1028</v>
      </c>
      <c r="Q37" s="331">
        <f ca="1">+NPV(0.12,N7:N32)</f>
        <v>4.3581375888923937</v>
      </c>
    </row>
    <row r="38" spans="2:22" ht="20.100000000000001" customHeight="1">
      <c r="B38" s="320"/>
      <c r="C38" s="320"/>
      <c r="D38" s="320"/>
      <c r="E38" s="320"/>
      <c r="F38" s="324"/>
      <c r="G38" s="324"/>
      <c r="H38" s="324"/>
      <c r="I38" s="324"/>
      <c r="J38" s="325"/>
      <c r="K38" s="324"/>
      <c r="L38" s="324"/>
      <c r="M38" s="325"/>
      <c r="N38" s="320"/>
      <c r="O38" s="320"/>
      <c r="P38" s="326" t="s">
        <v>1029</v>
      </c>
      <c r="Q38" s="332">
        <f ca="1">IRR(N7:N32,DATA!D4)</f>
        <v>0.19986531413106556</v>
      </c>
    </row>
    <row r="39" spans="2:22" ht="20.100000000000001" customHeight="1"/>
  </sheetData>
  <mergeCells count="14">
    <mergeCell ref="F5:J5"/>
    <mergeCell ref="T5:T6"/>
    <mergeCell ref="F33:H33"/>
    <mergeCell ref="K33:L33"/>
    <mergeCell ref="K5:L5"/>
    <mergeCell ref="N5:N6"/>
    <mergeCell ref="O5:O6"/>
    <mergeCell ref="P5:P6"/>
    <mergeCell ref="Q5:Q6"/>
    <mergeCell ref="B3:E3"/>
    <mergeCell ref="B5:B6"/>
    <mergeCell ref="C5:C6"/>
    <mergeCell ref="D5:D6"/>
    <mergeCell ref="E5:E6"/>
  </mergeCells>
  <conditionalFormatting sqref="K7">
    <cfRule type="cellIs" dxfId="16" priority="1" stopIfTrue="1" operator="greaterThanOrEqual">
      <formula>$F$7</formula>
    </cfRule>
    <cfRule type="cellIs" dxfId="15" priority="2" stopIfTrue="1" operator="lessThan">
      <formula>$F$7</formula>
    </cfRule>
  </conditionalFormatting>
  <conditionalFormatting sqref="Q7:Q32">
    <cfRule type="cellIs" dxfId="14" priority="3" operator="lessThan">
      <formula>0</formula>
    </cfRule>
    <cfRule type="cellIs" dxfId="13" priority="4" operator="lessThan">
      <formula>0</formula>
    </cfRule>
    <cfRule type="cellIs" dxfId="12" priority="5" operator="lessThan">
      <formula>-6395.81</formula>
    </cfRule>
    <cfRule type="cellIs" dxfId="11" priority="6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  <rowBreaks count="1" manualBreakCount="1">
    <brk id="39" max="16383" man="1"/>
  </rowBreaks>
  <ignoredErrors>
    <ignoredError sqref="Q36:Q38" evalError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6699"/>
    <pageSetUpPr fitToPage="1"/>
  </sheetPr>
  <dimension ref="A1:V101"/>
  <sheetViews>
    <sheetView showGridLines="0" zoomScale="85" zoomScaleNormal="85" zoomScaleSheetLayoutView="70" workbookViewId="0">
      <pane ySplit="13" topLeftCell="A14" activePane="bottomLeft" state="frozen"/>
      <selection activeCell="H1093" sqref="H1093"/>
      <selection pane="bottomLeft" activeCell="H46" sqref="H46"/>
    </sheetView>
  </sheetViews>
  <sheetFormatPr defaultRowHeight="15"/>
  <cols>
    <col min="1" max="1" width="8.28515625" style="333" customWidth="1"/>
    <col min="2" max="2" width="5.140625" style="334" customWidth="1"/>
    <col min="3" max="3" width="53.42578125" style="398" customWidth="1"/>
    <col min="4" max="4" width="13.7109375" style="398" customWidth="1"/>
    <col min="5" max="5" width="12.5703125" style="337" customWidth="1"/>
    <col min="6" max="6" width="7.7109375" style="337" customWidth="1"/>
    <col min="7" max="7" width="12.7109375" style="337" customWidth="1"/>
    <col min="8" max="8" width="18.140625" style="338" customWidth="1"/>
    <col min="9" max="9" width="16.7109375" style="338" customWidth="1"/>
    <col min="10" max="11" width="16.7109375" style="339" customWidth="1"/>
    <col min="12" max="12" width="3.7109375" style="339" customWidth="1"/>
    <col min="13" max="13" width="14" style="339" customWidth="1"/>
    <col min="14" max="14" width="15" style="339" customWidth="1"/>
    <col min="15" max="15" width="9.140625" style="340" customWidth="1"/>
    <col min="16" max="16" width="12.7109375" style="341" customWidth="1"/>
    <col min="17" max="17" width="12.7109375" style="340" customWidth="1"/>
    <col min="18" max="18" width="2.42578125" style="340" customWidth="1"/>
    <col min="19" max="22" width="10.85546875" style="340" customWidth="1"/>
    <col min="23" max="24" width="9.140625" style="340" customWidth="1"/>
    <col min="25" max="16384" width="9.140625" style="340"/>
  </cols>
  <sheetData>
    <row r="1" spans="1:22">
      <c r="C1" s="335" t="s">
        <v>1009</v>
      </c>
      <c r="D1" s="336"/>
      <c r="U1" s="333"/>
    </row>
    <row r="2" spans="1:22">
      <c r="C2" s="335" t="s">
        <v>1348</v>
      </c>
      <c r="D2" s="336"/>
      <c r="T2" s="341"/>
      <c r="U2" s="342" t="s">
        <v>1036</v>
      </c>
      <c r="V2" s="341"/>
    </row>
    <row r="3" spans="1:22">
      <c r="C3" s="335" t="s">
        <v>1440</v>
      </c>
      <c r="D3" s="336"/>
      <c r="O3" s="599" t="s">
        <v>1036</v>
      </c>
      <c r="P3" s="599"/>
      <c r="Q3" s="343"/>
      <c r="T3" s="341"/>
      <c r="U3" s="342" t="s">
        <v>1041</v>
      </c>
      <c r="V3" s="341"/>
    </row>
    <row r="4" spans="1:22" ht="15.75" customHeight="1">
      <c r="B4" s="600" t="s">
        <v>1023</v>
      </c>
      <c r="C4" s="600"/>
      <c r="D4" s="600"/>
      <c r="E4" s="600"/>
      <c r="F4" s="600"/>
      <c r="G4" s="600"/>
      <c r="H4" s="600"/>
      <c r="I4" s="600"/>
      <c r="J4" s="600"/>
      <c r="K4" s="600"/>
      <c r="O4" s="599"/>
      <c r="P4" s="599"/>
      <c r="T4" s="341"/>
      <c r="U4" s="341"/>
      <c r="V4" s="341"/>
    </row>
    <row r="5" spans="1:22">
      <c r="C5" s="344"/>
      <c r="D5" s="336"/>
      <c r="T5" s="341"/>
      <c r="U5" s="342"/>
      <c r="V5" s="341"/>
    </row>
    <row r="6" spans="1:22">
      <c r="C6" s="344"/>
      <c r="D6" s="336"/>
      <c r="E6" s="345" t="s">
        <v>1037</v>
      </c>
      <c r="F6" s="346" t="s">
        <v>9</v>
      </c>
      <c r="G6" s="616" t="str">
        <f>DATA!D14</f>
        <v>RACHMAT SARWONO</v>
      </c>
      <c r="H6" s="616"/>
      <c r="I6" s="616"/>
      <c r="J6" s="616"/>
      <c r="K6" s="616"/>
      <c r="T6" s="341"/>
      <c r="U6" s="342"/>
      <c r="V6" s="341"/>
    </row>
    <row r="7" spans="1:22">
      <c r="C7" s="344"/>
      <c r="D7" s="336"/>
      <c r="E7" s="345" t="s">
        <v>1038</v>
      </c>
      <c r="F7" s="346" t="s">
        <v>9</v>
      </c>
      <c r="G7" s="345" t="s">
        <v>1627</v>
      </c>
      <c r="J7" s="347"/>
      <c r="T7" s="341"/>
      <c r="U7" s="342"/>
      <c r="V7" s="341"/>
    </row>
    <row r="8" spans="1:22">
      <c r="C8" s="344"/>
      <c r="D8" s="336"/>
      <c r="E8" s="345" t="s">
        <v>1039</v>
      </c>
      <c r="F8" s="346" t="s">
        <v>9</v>
      </c>
      <c r="G8" s="345" t="s">
        <v>1440</v>
      </c>
      <c r="J8" s="347"/>
      <c r="T8" s="341"/>
      <c r="U8" s="342"/>
      <c r="V8" s="341"/>
    </row>
    <row r="9" spans="1:22">
      <c r="C9" s="344"/>
      <c r="D9" s="336"/>
      <c r="E9" s="345" t="s">
        <v>1040</v>
      </c>
      <c r="F9" s="346" t="s">
        <v>9</v>
      </c>
      <c r="G9" s="345" t="s">
        <v>1548</v>
      </c>
      <c r="J9" s="347"/>
      <c r="T9" s="341"/>
      <c r="U9" s="342"/>
      <c r="V9" s="341"/>
    </row>
    <row r="10" spans="1:22" ht="15.75" thickBot="1">
      <c r="C10" s="336"/>
      <c r="D10" s="336"/>
      <c r="T10" s="341"/>
      <c r="U10" s="341"/>
      <c r="V10" s="341"/>
    </row>
    <row r="11" spans="1:22" ht="21" customHeight="1">
      <c r="B11" s="602" t="s">
        <v>0</v>
      </c>
      <c r="C11" s="604" t="s">
        <v>1</v>
      </c>
      <c r="D11" s="607" t="s">
        <v>42</v>
      </c>
      <c r="E11" s="607" t="s">
        <v>43</v>
      </c>
      <c r="F11" s="607" t="s">
        <v>2</v>
      </c>
      <c r="G11" s="609" t="s">
        <v>41</v>
      </c>
      <c r="H11" s="607" t="s">
        <v>3</v>
      </c>
      <c r="I11" s="607"/>
      <c r="J11" s="607"/>
      <c r="K11" s="626"/>
      <c r="O11" s="348"/>
      <c r="P11" s="349"/>
      <c r="Q11" s="348"/>
      <c r="S11" s="350"/>
      <c r="T11" s="351"/>
      <c r="U11" s="351"/>
      <c r="V11" s="351"/>
    </row>
    <row r="12" spans="1:22" ht="15" customHeight="1">
      <c r="B12" s="603"/>
      <c r="C12" s="605"/>
      <c r="D12" s="608"/>
      <c r="E12" s="608"/>
      <c r="F12" s="608"/>
      <c r="G12" s="610"/>
      <c r="H12" s="612" t="s">
        <v>46</v>
      </c>
      <c r="I12" s="612" t="s">
        <v>5</v>
      </c>
      <c r="J12" s="608" t="s">
        <v>47</v>
      </c>
      <c r="K12" s="627" t="s">
        <v>4</v>
      </c>
      <c r="O12" s="349"/>
      <c r="P12" s="349"/>
      <c r="Q12" s="349"/>
      <c r="S12" s="350"/>
      <c r="T12" s="350"/>
      <c r="U12" s="350"/>
      <c r="V12" s="350"/>
    </row>
    <row r="13" spans="1:22" ht="15" customHeight="1">
      <c r="B13" s="603"/>
      <c r="C13" s="606"/>
      <c r="D13" s="608"/>
      <c r="E13" s="608"/>
      <c r="F13" s="608"/>
      <c r="G13" s="611"/>
      <c r="H13" s="613"/>
      <c r="I13" s="613"/>
      <c r="J13" s="608"/>
      <c r="K13" s="627"/>
      <c r="O13" s="352"/>
      <c r="P13" s="352"/>
      <c r="Q13" s="352"/>
      <c r="S13" s="350"/>
      <c r="T13" s="350"/>
      <c r="U13" s="350"/>
      <c r="V13" s="350"/>
    </row>
    <row r="14" spans="1:22" s="360" customFormat="1" ht="15.75" customHeight="1">
      <c r="A14" s="333"/>
      <c r="B14" s="481" t="s">
        <v>480</v>
      </c>
      <c r="C14" s="482" t="s">
        <v>1612</v>
      </c>
      <c r="D14" s="353" t="str">
        <f ca="1">IF(ISERROR(OFFSET('HARGA SATUAN'!$D$6,MATCH(RAB!C14,'HARGA SATUAN'!$C$7:$C$1492,0),0)),"",OFFSET('HARGA SATUAN'!$D$6,MATCH(RAB!C14,'HARGA SATUAN'!$C$7:$C$1492,0),0))</f>
        <v/>
      </c>
      <c r="E14" s="354" t="str">
        <f ca="1">IF(B14="+","Unit",IF(ISERROR(OFFSET('HARGA SATUAN'!$E$6,MATCH(RAB!C14,'HARGA SATUAN'!$C$7:$C$1492,0),0)),"",OFFSET('HARGA SATUAN'!$E$6,MATCH(RAB!C14,'HARGA SATUAN'!$C$7:$C$1492,0),0)))</f>
        <v/>
      </c>
      <c r="F14" s="361"/>
      <c r="G14" s="355">
        <f ca="1">IF(ISERROR(OFFSET('HARGA SATUAN'!$I$6,MATCH(RAB!C14,'HARGA SATUAN'!$C$7:$C$1492,0),0)),0,OFFSET('HARGA SATUAN'!$I$6,MATCH(RAB!C14,'HARGA SATUAN'!$C$7:$C$1492,0),0))</f>
        <v>0</v>
      </c>
      <c r="H14" s="356">
        <f t="shared" ref="H14" ca="1" si="0">IF(OR(D14="MDU",D14="MDU-KD"),(IF($O$3="RAB NON MDU","PLN KD",G14*F14)),0)</f>
        <v>0</v>
      </c>
      <c r="I14" s="356">
        <f t="shared" ref="I14" ca="1" si="1">IF(D14="HDW",G14*F14,0)</f>
        <v>0</v>
      </c>
      <c r="J14" s="356">
        <f t="shared" ref="J14" ca="1" si="2">IF(D14="JASA",G14*F14,0)</f>
        <v>0</v>
      </c>
      <c r="K14" s="357">
        <f t="shared" ref="K14" ca="1" si="3">SUM(H14:J14)</f>
        <v>0</v>
      </c>
      <c r="L14" s="339"/>
      <c r="M14" s="339"/>
      <c r="N14" s="339"/>
      <c r="O14" s="358"/>
      <c r="P14" s="358"/>
      <c r="Q14" s="341"/>
      <c r="R14" s="333"/>
      <c r="S14" s="359"/>
      <c r="T14" s="338"/>
      <c r="U14" s="338"/>
      <c r="V14" s="338"/>
    </row>
    <row r="15" spans="1:22" s="363" customFormat="1">
      <c r="A15" s="333" t="e">
        <f>IF(AND(C15=0,#REF!=0,#REF!=0),"BLANKS",1)</f>
        <v>#REF!</v>
      </c>
      <c r="B15" s="483"/>
      <c r="C15" s="109"/>
      <c r="D15" s="353" t="str">
        <f ca="1">IF(ISERROR(OFFSET('HARGA SATUAN'!$D$6,MATCH(RAB!C15,'HARGA SATUAN'!$C$7:$C$1492,0),0)),"",OFFSET('HARGA SATUAN'!$D$6,MATCH(RAB!C15,'HARGA SATUAN'!$C$7:$C$1492,0),0))</f>
        <v/>
      </c>
      <c r="E15" s="354" t="str">
        <f ca="1">IF(B15="+","Unit",IF(ISERROR(OFFSET('HARGA SATUAN'!$E$6,MATCH(RAB!C15,'HARGA SATUAN'!$C$7:$C$1492,0),0)),"",OFFSET('HARGA SATUAN'!$E$6,MATCH(RAB!C15,'HARGA SATUAN'!$C$7:$C$1492,0),0)))</f>
        <v/>
      </c>
      <c r="F15" s="361"/>
      <c r="G15" s="355">
        <f ca="1">IF(ISERROR(OFFSET('HARGA SATUAN'!$I$6,MATCH(RAB!C15,'HARGA SATUAN'!$C$7:$C$1492,0),0)),0,OFFSET('HARGA SATUAN'!$I$6,MATCH(RAB!C15,'HARGA SATUAN'!$C$7:$C$1492,0),0))</f>
        <v>0</v>
      </c>
      <c r="H15" s="356">
        <f t="shared" ref="H15" ca="1" si="4">IF(OR(D15="MDU",D15="MDU-KD"),(IF($O$3="RAB NON MDU","PLN KD",G15*F15)),0)</f>
        <v>0</v>
      </c>
      <c r="I15" s="356">
        <f t="shared" ref="I15" ca="1" si="5">IF(D15="HDW",G15*F15,0)</f>
        <v>0</v>
      </c>
      <c r="J15" s="356">
        <f t="shared" ref="J15" ca="1" si="6">IF(D15="JASA",G15*F15,0)</f>
        <v>0</v>
      </c>
      <c r="K15" s="357">
        <f t="shared" ref="K15" ca="1" si="7">SUM(H15:J15)</f>
        <v>0</v>
      </c>
      <c r="L15" s="362"/>
      <c r="M15" s="362"/>
      <c r="N15" s="362"/>
      <c r="O15" s="358"/>
      <c r="P15" s="358"/>
      <c r="Q15" s="341"/>
      <c r="R15" s="333"/>
      <c r="S15" s="359"/>
      <c r="T15" s="338"/>
      <c r="U15" s="338"/>
      <c r="V15" s="338"/>
    </row>
    <row r="16" spans="1:22" s="363" customFormat="1">
      <c r="A16" s="333"/>
      <c r="B16" s="483">
        <v>1</v>
      </c>
      <c r="C16" s="109" t="s">
        <v>461</v>
      </c>
      <c r="D16" s="353" t="str">
        <f ca="1">IF(ISERROR(OFFSET('HARGA SATUAN'!$D$6,MATCH(RAB!C16,'HARGA SATUAN'!$C$7:$C$1492,0),0)),"",OFFSET('HARGA SATUAN'!$D$6,MATCH(RAB!C16,'HARGA SATUAN'!$C$7:$C$1492,0),0))</f>
        <v>HDW</v>
      </c>
      <c r="E16" s="354" t="str">
        <f ca="1">IF(B16="+","Unit",IF(ISERROR(OFFSET('HARGA SATUAN'!$E$6,MATCH(RAB!C16,'HARGA SATUAN'!$C$7:$C$1492,0),0)),"",OFFSET('HARGA SATUAN'!$E$6,MATCH(RAB!C16,'HARGA SATUAN'!$C$7:$C$1492,0),0)))</f>
        <v>Set</v>
      </c>
      <c r="F16" s="361">
        <v>1</v>
      </c>
      <c r="G16" s="355">
        <f ca="1">IF(ISERROR(OFFSET('HARGA SATUAN'!$I$6,MATCH(RAB!C16,'HARGA SATUAN'!$C$7:$C$1492,0),0)),0,OFFSET('HARGA SATUAN'!$I$6,MATCH(RAB!C16,'HARGA SATUAN'!$C$7:$C$1492,0),0))</f>
        <v>200000</v>
      </c>
      <c r="H16" s="356">
        <f t="shared" ref="H16:H17" ca="1" si="8">IF(OR(D16="MDU",D16="MDU-KD"),(IF($O$3="RAB NON MDU","PLN KD",G16*F16)),0)</f>
        <v>0</v>
      </c>
      <c r="I16" s="356">
        <f t="shared" ref="I16:I17" ca="1" si="9">IF(D16="HDW",G16*F16,0)</f>
        <v>200000</v>
      </c>
      <c r="J16" s="356">
        <f t="shared" ref="J16:J17" ca="1" si="10">IF(D16="JASA",G16*F16,0)</f>
        <v>0</v>
      </c>
      <c r="K16" s="357">
        <f t="shared" ref="K16:K17" ca="1" si="11">SUM(H16:J16)</f>
        <v>200000</v>
      </c>
      <c r="L16" s="362"/>
      <c r="M16" s="362"/>
      <c r="N16" s="362"/>
      <c r="O16" s="358"/>
      <c r="P16" s="358"/>
      <c r="Q16" s="341"/>
      <c r="R16" s="333"/>
      <c r="S16" s="359"/>
      <c r="T16" s="338"/>
      <c r="U16" s="338"/>
      <c r="V16" s="338"/>
    </row>
    <row r="17" spans="1:22" s="363" customFormat="1">
      <c r="A17" s="333"/>
      <c r="B17" s="483">
        <v>2</v>
      </c>
      <c r="C17" s="109" t="s">
        <v>101</v>
      </c>
      <c r="D17" s="353" t="str">
        <f ca="1">IF(ISERROR(OFFSET('HARGA SATUAN'!$D$6,MATCH(RAB!C17,'HARGA SATUAN'!$C$7:$C$1492,0),0)),"",OFFSET('HARGA SATUAN'!$D$6,MATCH(RAB!C17,'HARGA SATUAN'!$C$7:$C$1492,0),0))</f>
        <v>HDW</v>
      </c>
      <c r="E17" s="354" t="str">
        <f ca="1">IF(B17="+","Unit",IF(ISERROR(OFFSET('HARGA SATUAN'!$E$6,MATCH(RAB!C17,'HARGA SATUAN'!$C$7:$C$1492,0),0)),"",OFFSET('HARGA SATUAN'!$E$6,MATCH(RAB!C17,'HARGA SATUAN'!$C$7:$C$1492,0),0)))</f>
        <v>Btg</v>
      </c>
      <c r="F17" s="361">
        <v>1</v>
      </c>
      <c r="G17" s="355">
        <f ca="1">IF(ISERROR(OFFSET('HARGA SATUAN'!$I$6,MATCH(RAB!C17,'HARGA SATUAN'!$C$7:$C$1492,0),0)),0,OFFSET('HARGA SATUAN'!$I$6,MATCH(RAB!C17,'HARGA SATUAN'!$C$7:$C$1492,0),0))</f>
        <v>3382600</v>
      </c>
      <c r="H17" s="356">
        <f t="shared" ca="1" si="8"/>
        <v>0</v>
      </c>
      <c r="I17" s="356">
        <f t="shared" ca="1" si="9"/>
        <v>3382600</v>
      </c>
      <c r="J17" s="356">
        <f t="shared" ca="1" si="10"/>
        <v>0</v>
      </c>
      <c r="K17" s="357">
        <f t="shared" ca="1" si="11"/>
        <v>3382600</v>
      </c>
      <c r="L17" s="362"/>
      <c r="M17" s="362"/>
      <c r="N17" s="362"/>
      <c r="O17" s="358"/>
      <c r="P17" s="358"/>
      <c r="Q17" s="341"/>
      <c r="R17" s="333"/>
      <c r="S17" s="359"/>
      <c r="T17" s="338"/>
      <c r="U17" s="338"/>
      <c r="V17" s="338"/>
    </row>
    <row r="18" spans="1:22" s="363" customFormat="1">
      <c r="A18" s="333"/>
      <c r="B18" s="483">
        <v>3</v>
      </c>
      <c r="C18" s="109" t="s">
        <v>6</v>
      </c>
      <c r="D18" s="353" t="str">
        <f ca="1">IF(ISERROR(OFFSET('HARGA SATUAN'!$D$6,MATCH(RAB!C18,'HARGA SATUAN'!$C$7:$C$1492,0),0)),"",OFFSET('HARGA SATUAN'!$D$6,MATCH(RAB!C18,'HARGA SATUAN'!$C$7:$C$1492,0),0))</f>
        <v>JASA</v>
      </c>
      <c r="E18" s="354" t="str">
        <f ca="1">IF(B18="+","Unit",IF(ISERROR(OFFSET('HARGA SATUAN'!$E$6,MATCH(RAB!C18,'HARGA SATUAN'!$C$7:$C$1492,0),0)),"",OFFSET('HARGA SATUAN'!$E$6,MATCH(RAB!C18,'HARGA SATUAN'!$C$7:$C$1492,0),0)))</f>
        <v>Btg</v>
      </c>
      <c r="F18" s="361">
        <v>1</v>
      </c>
      <c r="G18" s="355">
        <f ca="1">IF(ISERROR(OFFSET('HARGA SATUAN'!$I$6,MATCH(RAB!C18,'HARGA SATUAN'!$C$7:$C$1492,0),0)),0,OFFSET('HARGA SATUAN'!$I$6,MATCH(RAB!C18,'HARGA SATUAN'!$C$7:$C$1492,0),0))</f>
        <v>10066.666666666668</v>
      </c>
      <c r="H18" s="356">
        <f t="shared" ref="H18:H19" ca="1" si="12">IF(OR(D18="MDU",D18="MDU-KD"),(IF($O$3="RAB NON MDU","PLN KD",G18*F18)),0)</f>
        <v>0</v>
      </c>
      <c r="I18" s="356">
        <f t="shared" ref="I18:I19" ca="1" si="13">IF(D18="HDW",G18*F18,0)</f>
        <v>0</v>
      </c>
      <c r="J18" s="356">
        <f t="shared" ref="J18:J19" ca="1" si="14">IF(D18="JASA",G18*F18,0)</f>
        <v>10066.666666666668</v>
      </c>
      <c r="K18" s="357">
        <f t="shared" ref="K18:K19" ca="1" si="15">SUM(H18:J18)</f>
        <v>10066.666666666668</v>
      </c>
      <c r="L18" s="362"/>
      <c r="M18" s="362"/>
      <c r="N18" s="362"/>
      <c r="O18" s="358"/>
      <c r="P18" s="358"/>
      <c r="Q18" s="341"/>
      <c r="R18" s="333"/>
      <c r="S18" s="359"/>
      <c r="T18" s="338"/>
      <c r="U18" s="338"/>
      <c r="V18" s="338"/>
    </row>
    <row r="19" spans="1:22" s="363" customFormat="1">
      <c r="A19" s="333"/>
      <c r="B19" s="483"/>
      <c r="C19" s="109"/>
      <c r="D19" s="353"/>
      <c r="E19" s="354"/>
      <c r="F19" s="361"/>
      <c r="G19" s="355"/>
      <c r="H19" s="356">
        <f t="shared" si="12"/>
        <v>0</v>
      </c>
      <c r="I19" s="356">
        <f t="shared" si="13"/>
        <v>0</v>
      </c>
      <c r="J19" s="356">
        <f t="shared" si="14"/>
        <v>0</v>
      </c>
      <c r="K19" s="357">
        <f t="shared" si="15"/>
        <v>0</v>
      </c>
      <c r="L19" s="362"/>
      <c r="M19" s="362"/>
      <c r="N19" s="362"/>
      <c r="O19" s="358"/>
      <c r="P19" s="358"/>
      <c r="Q19" s="341"/>
      <c r="R19" s="333"/>
      <c r="S19" s="359"/>
      <c r="T19" s="338"/>
      <c r="U19" s="338"/>
      <c r="V19" s="338"/>
    </row>
    <row r="20" spans="1:22" s="363" customFormat="1">
      <c r="A20" s="333" t="e">
        <f>IF(AND(C20=0,#REF!=0,#REF!=0),"BLANKS",1)</f>
        <v>#REF!</v>
      </c>
      <c r="B20" s="481" t="s">
        <v>505</v>
      </c>
      <c r="C20" s="482" t="s">
        <v>1613</v>
      </c>
      <c r="D20" s="353" t="str">
        <f ca="1">IF(ISERROR(OFFSET('HARGA SATUAN'!$D$6,MATCH(RAB!C20,'HARGA SATUAN'!$C$7:$C$1492,0),0)),"",OFFSET('HARGA SATUAN'!$D$6,MATCH(RAB!C20,'HARGA SATUAN'!$C$7:$C$1492,0),0))</f>
        <v/>
      </c>
      <c r="E20" s="354" t="str">
        <f ca="1">IF(B20="+","Unit",IF(ISERROR(OFFSET('HARGA SATUAN'!$E$6,MATCH(RAB!C20,'HARGA SATUAN'!$C$7:$C$1492,0),0)),"",OFFSET('HARGA SATUAN'!$E$6,MATCH(RAB!C20,'HARGA SATUAN'!$C$7:$C$1492,0),0)))</f>
        <v/>
      </c>
      <c r="F20" s="361"/>
      <c r="G20" s="355">
        <f ca="1">IF(ISERROR(OFFSET('HARGA SATUAN'!$I$6,MATCH(RAB!C20,'HARGA SATUAN'!$C$7:$C$1492,0),0)),0,OFFSET('HARGA SATUAN'!$I$6,MATCH(RAB!C20,'HARGA SATUAN'!$C$7:$C$1492,0),0))</f>
        <v>0</v>
      </c>
      <c r="H20" s="356">
        <f t="shared" ref="H20:H21" ca="1" si="16">IF(OR(D20="MDU",D20="MDU-KD"),(IF($O$3="RAB NON MDU","PLN KD",G20*F20)),0)</f>
        <v>0</v>
      </c>
      <c r="I20" s="356">
        <f t="shared" ref="I20:I21" ca="1" si="17">IF(D20="HDW",G20*F20,0)</f>
        <v>0</v>
      </c>
      <c r="J20" s="356">
        <f t="shared" ref="J20:J21" ca="1" si="18">IF(D20="JASA",G20*F20,0)</f>
        <v>0</v>
      </c>
      <c r="K20" s="357">
        <f t="shared" ref="K20:K21" ca="1" si="19">SUM(H20:J20)</f>
        <v>0</v>
      </c>
      <c r="L20" s="362"/>
      <c r="M20" s="362"/>
      <c r="N20" s="362"/>
      <c r="O20" s="358"/>
      <c r="P20" s="358"/>
      <c r="Q20" s="341"/>
      <c r="R20" s="333"/>
      <c r="S20" s="359"/>
      <c r="T20" s="338"/>
      <c r="U20" s="338"/>
      <c r="V20" s="338"/>
    </row>
    <row r="21" spans="1:22" s="363" customFormat="1">
      <c r="A21" s="333"/>
      <c r="B21" s="486"/>
      <c r="C21" s="487"/>
      <c r="D21" s="353" t="str">
        <f ca="1">IF(ISERROR(OFFSET('HARGA SATUAN'!$D$6,MATCH(RAB!C21,'HARGA SATUAN'!$C$7:$C$1492,0),0)),"",OFFSET('HARGA SATUAN'!$D$6,MATCH(RAB!C21,'HARGA SATUAN'!$C$7:$C$1492,0),0))</f>
        <v/>
      </c>
      <c r="E21" s="354" t="str">
        <f ca="1">IF(B21="+","Unit",IF(ISERROR(OFFSET('HARGA SATUAN'!$E$6,MATCH(RAB!C21,'HARGA SATUAN'!$C$7:$C$1492,0),0)),"",OFFSET('HARGA SATUAN'!$E$6,MATCH(RAB!C21,'HARGA SATUAN'!$C$7:$C$1492,0),0)))</f>
        <v/>
      </c>
      <c r="F21" s="361"/>
      <c r="G21" s="355">
        <f ca="1">IF(ISERROR(OFFSET('HARGA SATUAN'!$I$6,MATCH(RAB!C21,'HARGA SATUAN'!$C$7:$C$1492,0),0)),0,OFFSET('HARGA SATUAN'!$I$6,MATCH(RAB!C21,'HARGA SATUAN'!$C$7:$C$1492,0),0))</f>
        <v>0</v>
      </c>
      <c r="H21" s="356">
        <f t="shared" ca="1" si="16"/>
        <v>0</v>
      </c>
      <c r="I21" s="356">
        <f t="shared" ca="1" si="17"/>
        <v>0</v>
      </c>
      <c r="J21" s="356">
        <f t="shared" ca="1" si="18"/>
        <v>0</v>
      </c>
      <c r="K21" s="357">
        <f t="shared" ca="1" si="19"/>
        <v>0</v>
      </c>
      <c r="L21" s="362"/>
      <c r="M21" s="362"/>
      <c r="N21" s="362"/>
      <c r="O21" s="358"/>
      <c r="P21" s="358"/>
      <c r="Q21" s="341"/>
      <c r="R21" s="333"/>
      <c r="S21" s="359"/>
      <c r="T21" s="338"/>
      <c r="U21" s="338"/>
      <c r="V21" s="338"/>
    </row>
    <row r="22" spans="1:22" s="363" customFormat="1">
      <c r="A22" s="333"/>
      <c r="B22" s="499" t="s">
        <v>1035</v>
      </c>
      <c r="C22" s="500" t="s">
        <v>1622</v>
      </c>
      <c r="D22" s="353" t="str">
        <f ca="1">IF(ISERROR(OFFSET('HARGA SATUAN'!$D$6,MATCH(RAB!C22,'HARGA SATUAN'!$C$7:$C$1492,0),0)),"",OFFSET('HARGA SATUAN'!$D$6,MATCH(RAB!C22,'HARGA SATUAN'!$C$7:$C$1492,0),0))</f>
        <v/>
      </c>
      <c r="E22" s="354" t="str">
        <f ca="1">IF(B22="+","Unit",IF(ISERROR(OFFSET('HARGA SATUAN'!$E$6,MATCH(RAB!C22,'HARGA SATUAN'!$C$7:$C$1492,0),0)),"",OFFSET('HARGA SATUAN'!$E$6,MATCH(RAB!C22,'HARGA SATUAN'!$C$7:$C$1492,0),0)))</f>
        <v>Unit</v>
      </c>
      <c r="F22" s="491">
        <v>1</v>
      </c>
      <c r="G22" s="355">
        <f ca="1">IF(ISERROR(OFFSET('HARGA SATUAN'!$I$6,MATCH(RAB!C22,'HARGA SATUAN'!$C$7:$C$1492,0),0)),0,OFFSET('HARGA SATUAN'!$I$6,MATCH(RAB!C22,'HARGA SATUAN'!$C$7:$C$1492,0),0))</f>
        <v>0</v>
      </c>
      <c r="H22" s="356">
        <f t="shared" ref="H22:H28" ca="1" si="20">IF(OR(D22="MDU",D22="MDU-KD"),(IF($O$3="RAB NON MDU","PLN KD",G22*F22)),0)</f>
        <v>0</v>
      </c>
      <c r="I22" s="356">
        <f t="shared" ref="I22:I28" ca="1" si="21">IF(D22="HDW",G22*F22,0)</f>
        <v>0</v>
      </c>
      <c r="J22" s="356">
        <f t="shared" ref="J22:J28" ca="1" si="22">IF(D22="JASA",G22*F22,0)</f>
        <v>0</v>
      </c>
      <c r="K22" s="357">
        <f t="shared" ref="K22:K28" ca="1" si="23">SUM(H22:J22)</f>
        <v>0</v>
      </c>
      <c r="L22" s="362"/>
      <c r="M22" s="362"/>
      <c r="N22" s="362"/>
      <c r="O22" s="358"/>
      <c r="P22" s="358"/>
      <c r="Q22" s="341"/>
      <c r="R22" s="333"/>
      <c r="S22" s="359"/>
      <c r="T22" s="338"/>
      <c r="U22" s="338"/>
      <c r="V22" s="338"/>
    </row>
    <row r="23" spans="1:22" s="363" customFormat="1">
      <c r="A23" s="333"/>
      <c r="B23" s="499">
        <v>1</v>
      </c>
      <c r="C23" s="500" t="s">
        <v>229</v>
      </c>
      <c r="D23" s="353" t="str">
        <f ca="1">IF(ISERROR(OFFSET('HARGA SATUAN'!$D$6,MATCH(RAB!C23,'HARGA SATUAN'!$C$7:$C$1492,0),0)),"",OFFSET('HARGA SATUAN'!$D$6,MATCH(RAB!C23,'HARGA SATUAN'!$C$7:$C$1492,0),0))</f>
        <v>HDW</v>
      </c>
      <c r="E23" s="354" t="str">
        <f ca="1">IF(B23="+","Unit",IF(ISERROR(OFFSET('HARGA SATUAN'!$E$6,MATCH(RAB!C23,'HARGA SATUAN'!$C$7:$C$1492,0),0)),"",OFFSET('HARGA SATUAN'!$E$6,MATCH(RAB!C23,'HARGA SATUAN'!$C$7:$C$1492,0),0)))</f>
        <v>Bh</v>
      </c>
      <c r="F23" s="491">
        <f>F22*1</f>
        <v>1</v>
      </c>
      <c r="G23" s="355">
        <f ca="1">IF(ISERROR(OFFSET('HARGA SATUAN'!$I$6,MATCH(RAB!C23,'HARGA SATUAN'!$C$7:$C$1492,0),0)),0,OFFSET('HARGA SATUAN'!$I$6,MATCH(RAB!C23,'HARGA SATUAN'!$C$7:$C$1492,0),0))</f>
        <v>4212</v>
      </c>
      <c r="H23" s="356">
        <f t="shared" ca="1" si="20"/>
        <v>0</v>
      </c>
      <c r="I23" s="356">
        <f t="shared" ca="1" si="21"/>
        <v>4212</v>
      </c>
      <c r="J23" s="356">
        <f t="shared" ca="1" si="22"/>
        <v>0</v>
      </c>
      <c r="K23" s="357">
        <f t="shared" ca="1" si="23"/>
        <v>4212</v>
      </c>
      <c r="L23" s="362"/>
      <c r="M23" s="362"/>
      <c r="N23" s="362"/>
      <c r="O23" s="358"/>
      <c r="P23" s="358"/>
      <c r="Q23" s="341"/>
      <c r="R23" s="333"/>
      <c r="S23" s="359"/>
      <c r="T23" s="338"/>
      <c r="U23" s="338"/>
      <c r="V23" s="338"/>
    </row>
    <row r="24" spans="1:22" s="363" customFormat="1">
      <c r="A24" s="333"/>
      <c r="B24" s="499">
        <v>2</v>
      </c>
      <c r="C24" s="500" t="s">
        <v>266</v>
      </c>
      <c r="D24" s="353" t="str">
        <f ca="1">IF(ISERROR(OFFSET('HARGA SATUAN'!$D$6,MATCH(RAB!C24,'HARGA SATUAN'!$C$7:$C$1492,0),0)),"",OFFSET('HARGA SATUAN'!$D$6,MATCH(RAB!C24,'HARGA SATUAN'!$C$7:$C$1492,0),0))</f>
        <v>HDW</v>
      </c>
      <c r="E24" s="354" t="str">
        <f ca="1">IF(B24="+","Unit",IF(ISERROR(OFFSET('HARGA SATUAN'!$E$6,MATCH(RAB!C24,'HARGA SATUAN'!$C$7:$C$1492,0),0)),"",OFFSET('HARGA SATUAN'!$E$6,MATCH(RAB!C24,'HARGA SATUAN'!$C$7:$C$1492,0),0)))</f>
        <v>Mtr</v>
      </c>
      <c r="F24" s="491">
        <f>F22*1</f>
        <v>1</v>
      </c>
      <c r="G24" s="355">
        <f ca="1">IF(ISERROR(OFFSET('HARGA SATUAN'!$I$6,MATCH(RAB!C24,'HARGA SATUAN'!$C$7:$C$1492,0),0)),0,OFFSET('HARGA SATUAN'!$I$6,MATCH(RAB!C24,'HARGA SATUAN'!$C$7:$C$1492,0),0))</f>
        <v>23310</v>
      </c>
      <c r="H24" s="356">
        <f t="shared" ca="1" si="20"/>
        <v>0</v>
      </c>
      <c r="I24" s="356">
        <f t="shared" ca="1" si="21"/>
        <v>23310</v>
      </c>
      <c r="J24" s="356">
        <f t="shared" ca="1" si="22"/>
        <v>0</v>
      </c>
      <c r="K24" s="357">
        <f t="shared" ca="1" si="23"/>
        <v>23310</v>
      </c>
      <c r="L24" s="362"/>
      <c r="M24" s="362"/>
      <c r="N24" s="362"/>
      <c r="O24" s="358"/>
      <c r="P24" s="358"/>
      <c r="Q24" s="341"/>
      <c r="R24" s="333"/>
      <c r="S24" s="359"/>
      <c r="T24" s="338"/>
      <c r="U24" s="338"/>
      <c r="V24" s="338"/>
    </row>
    <row r="25" spans="1:22" s="363" customFormat="1">
      <c r="A25" s="333"/>
      <c r="B25" s="499">
        <v>3</v>
      </c>
      <c r="C25" s="500" t="s">
        <v>35</v>
      </c>
      <c r="D25" s="353" t="str">
        <f ca="1">IF(ISERROR(OFFSET('HARGA SATUAN'!$D$6,MATCH(RAB!C25,'HARGA SATUAN'!$C$7:$C$1492,0),0)),"",OFFSET('HARGA SATUAN'!$D$6,MATCH(RAB!C25,'HARGA SATUAN'!$C$7:$C$1492,0),0))</f>
        <v>HDW</v>
      </c>
      <c r="E25" s="354" t="str">
        <f ca="1">IF(B25="+","Unit",IF(ISERROR(OFFSET('HARGA SATUAN'!$E$6,MATCH(RAB!C25,'HARGA SATUAN'!$C$7:$C$1492,0),0)),"",OFFSET('HARGA SATUAN'!$E$6,MATCH(RAB!C25,'HARGA SATUAN'!$C$7:$C$1492,0),0)))</f>
        <v>Bh</v>
      </c>
      <c r="F25" s="491">
        <f>F22*1</f>
        <v>1</v>
      </c>
      <c r="G25" s="355">
        <f ca="1">IF(ISERROR(OFFSET('HARGA SATUAN'!$I$6,MATCH(RAB!C25,'HARGA SATUAN'!$C$7:$C$1492,0),0)),0,OFFSET('HARGA SATUAN'!$I$6,MATCH(RAB!C25,'HARGA SATUAN'!$C$7:$C$1492,0),0))</f>
        <v>2300</v>
      </c>
      <c r="H25" s="356">
        <f t="shared" ca="1" si="20"/>
        <v>0</v>
      </c>
      <c r="I25" s="356">
        <f t="shared" ca="1" si="21"/>
        <v>2300</v>
      </c>
      <c r="J25" s="356">
        <f t="shared" ca="1" si="22"/>
        <v>0</v>
      </c>
      <c r="K25" s="357">
        <f t="shared" ca="1" si="23"/>
        <v>2300</v>
      </c>
      <c r="L25" s="362"/>
      <c r="M25" s="362"/>
      <c r="N25" s="362"/>
      <c r="O25" s="358"/>
      <c r="P25" s="358"/>
      <c r="Q25" s="341"/>
      <c r="R25" s="333"/>
      <c r="S25" s="359"/>
      <c r="T25" s="338"/>
      <c r="U25" s="338"/>
      <c r="V25" s="338"/>
    </row>
    <row r="26" spans="1:22" s="363" customFormat="1">
      <c r="A26" s="333"/>
      <c r="B26" s="499">
        <v>4</v>
      </c>
      <c r="C26" s="500" t="s">
        <v>609</v>
      </c>
      <c r="D26" s="353" t="str">
        <f ca="1">IF(ISERROR(OFFSET('HARGA SATUAN'!$D$6,MATCH(RAB!C26,'HARGA SATUAN'!$C$7:$C$1492,0),0)),"",OFFSET('HARGA SATUAN'!$D$6,MATCH(RAB!C26,'HARGA SATUAN'!$C$7:$C$1492,0),0))</f>
        <v>HDW</v>
      </c>
      <c r="E26" s="354" t="str">
        <f ca="1">IF(B26="+","Unit",IF(ISERROR(OFFSET('HARGA SATUAN'!$E$6,MATCH(RAB!C26,'HARGA SATUAN'!$C$7:$C$1492,0),0)),"",OFFSET('HARGA SATUAN'!$E$6,MATCH(RAB!C26,'HARGA SATUAN'!$C$7:$C$1492,0),0)))</f>
        <v>Bh</v>
      </c>
      <c r="F26" s="491">
        <f>F22*1</f>
        <v>1</v>
      </c>
      <c r="G26" s="355">
        <f ca="1">IF(ISERROR(OFFSET('HARGA SATUAN'!$I$6,MATCH(RAB!C26,'HARGA SATUAN'!$C$7:$C$1492,0),0)),0,OFFSET('HARGA SATUAN'!$I$6,MATCH(RAB!C26,'HARGA SATUAN'!$C$7:$C$1492,0),0))</f>
        <v>71000</v>
      </c>
      <c r="H26" s="356">
        <f t="shared" ca="1" si="20"/>
        <v>0</v>
      </c>
      <c r="I26" s="356">
        <f t="shared" ca="1" si="21"/>
        <v>71000</v>
      </c>
      <c r="J26" s="356">
        <f t="shared" ca="1" si="22"/>
        <v>0</v>
      </c>
      <c r="K26" s="357">
        <f t="shared" ca="1" si="23"/>
        <v>71000</v>
      </c>
      <c r="L26" s="362"/>
      <c r="M26" s="362"/>
      <c r="N26" s="362"/>
      <c r="O26" s="358"/>
      <c r="P26" s="358"/>
      <c r="Q26" s="341"/>
      <c r="R26" s="333"/>
      <c r="S26" s="359"/>
      <c r="T26" s="338"/>
      <c r="U26" s="338"/>
      <c r="V26" s="338"/>
    </row>
    <row r="27" spans="1:22" s="363" customFormat="1">
      <c r="A27" s="333"/>
      <c r="B27" s="499">
        <v>5</v>
      </c>
      <c r="C27" s="500" t="s">
        <v>629</v>
      </c>
      <c r="D27" s="353" t="str">
        <f ca="1">IF(ISERROR(OFFSET('HARGA SATUAN'!$D$6,MATCH(RAB!C27,'HARGA SATUAN'!$C$7:$C$1492,0),0)),"",OFFSET('HARGA SATUAN'!$D$6,MATCH(RAB!C27,'HARGA SATUAN'!$C$7:$C$1492,0),0))</f>
        <v>JASA</v>
      </c>
      <c r="E27" s="354" t="str">
        <f ca="1">IF(B27="+","Unit",IF(ISERROR(OFFSET('HARGA SATUAN'!$E$6,MATCH(RAB!C27,'HARGA SATUAN'!$C$7:$C$1492,0),0)),"",OFFSET('HARGA SATUAN'!$E$6,MATCH(RAB!C27,'HARGA SATUAN'!$C$7:$C$1492,0),0)))</f>
        <v>Unit</v>
      </c>
      <c r="F27" s="491">
        <f>F22*1</f>
        <v>1</v>
      </c>
      <c r="G27" s="355">
        <f ca="1">IF(ISERROR(OFFSET('HARGA SATUAN'!$I$6,MATCH(RAB!C27,'HARGA SATUAN'!$C$7:$C$1492,0),0)),0,OFFSET('HARGA SATUAN'!$I$6,MATCH(RAB!C27,'HARGA SATUAN'!$C$7:$C$1492,0),0))</f>
        <v>29400</v>
      </c>
      <c r="H27" s="356">
        <f t="shared" ca="1" si="20"/>
        <v>0</v>
      </c>
      <c r="I27" s="356">
        <f t="shared" ca="1" si="21"/>
        <v>0</v>
      </c>
      <c r="J27" s="356">
        <f t="shared" ca="1" si="22"/>
        <v>29400</v>
      </c>
      <c r="K27" s="357">
        <f t="shared" ca="1" si="23"/>
        <v>29400</v>
      </c>
      <c r="L27" s="362"/>
      <c r="M27" s="362"/>
      <c r="N27" s="362"/>
      <c r="O27" s="358"/>
      <c r="P27" s="358"/>
      <c r="Q27" s="341"/>
      <c r="R27" s="333"/>
      <c r="S27" s="359"/>
      <c r="T27" s="338"/>
      <c r="U27" s="338"/>
      <c r="V27" s="338"/>
    </row>
    <row r="28" spans="1:22" s="363" customFormat="1">
      <c r="A28" s="333"/>
      <c r="B28" s="486"/>
      <c r="C28" s="487"/>
      <c r="D28" s="353" t="str">
        <f ca="1">IF(ISERROR(OFFSET('HARGA SATUAN'!$D$6,MATCH(RAB!C28,'HARGA SATUAN'!$C$7:$C$1492,0),0)),"",OFFSET('HARGA SATUAN'!$D$6,MATCH(RAB!C28,'HARGA SATUAN'!$C$7:$C$1492,0),0))</f>
        <v/>
      </c>
      <c r="E28" s="354" t="str">
        <f ca="1">IF(B28="+","Unit",IF(ISERROR(OFFSET('HARGA SATUAN'!$E$6,MATCH(RAB!C28,'HARGA SATUAN'!$C$7:$C$1492,0),0)),"",OFFSET('HARGA SATUAN'!$E$6,MATCH(RAB!C28,'HARGA SATUAN'!$C$7:$C$1492,0),0)))</f>
        <v/>
      </c>
      <c r="F28" s="361"/>
      <c r="G28" s="355">
        <f ca="1">IF(ISERROR(OFFSET('HARGA SATUAN'!$I$6,MATCH(RAB!C28,'HARGA SATUAN'!$C$7:$C$1492,0),0)),0,OFFSET('HARGA SATUAN'!$I$6,MATCH(RAB!C28,'HARGA SATUAN'!$C$7:$C$1492,0),0))</f>
        <v>0</v>
      </c>
      <c r="H28" s="356">
        <f t="shared" ca="1" si="20"/>
        <v>0</v>
      </c>
      <c r="I28" s="356">
        <f t="shared" ca="1" si="21"/>
        <v>0</v>
      </c>
      <c r="J28" s="356">
        <f t="shared" ca="1" si="22"/>
        <v>0</v>
      </c>
      <c r="K28" s="357">
        <f t="shared" ca="1" si="23"/>
        <v>0</v>
      </c>
      <c r="L28" s="362"/>
      <c r="M28" s="362"/>
      <c r="N28" s="362"/>
      <c r="O28" s="358"/>
      <c r="P28" s="358"/>
      <c r="Q28" s="341"/>
      <c r="R28" s="333"/>
      <c r="S28" s="359"/>
      <c r="T28" s="338"/>
      <c r="U28" s="338"/>
      <c r="V28" s="338"/>
    </row>
    <row r="29" spans="1:22" s="363" customFormat="1">
      <c r="A29" s="333"/>
      <c r="B29" s="493" t="s">
        <v>1035</v>
      </c>
      <c r="C29" s="494" t="s">
        <v>1618</v>
      </c>
      <c r="D29" s="353" t="str">
        <f ca="1">IF(ISERROR(OFFSET('HARGA SATUAN'!$D$6,MATCH(RAB!C29,'HARGA SATUAN'!$C$7:$C$1492,0),0)),"",OFFSET('HARGA SATUAN'!$D$6,MATCH(RAB!C29,'HARGA SATUAN'!$C$7:$C$1492,0),0))</f>
        <v/>
      </c>
      <c r="E29" s="354" t="str">
        <f ca="1">IF(B29="+","Unit",IF(ISERROR(OFFSET('HARGA SATUAN'!$E$6,MATCH(RAB!C29,'HARGA SATUAN'!$C$7:$C$1492,0),0)),"",OFFSET('HARGA SATUAN'!$E$6,MATCH(RAB!C29,'HARGA SATUAN'!$C$7:$C$1492,0),0)))</f>
        <v>Unit</v>
      </c>
      <c r="F29" s="491">
        <v>4</v>
      </c>
      <c r="G29" s="355">
        <f ca="1">IF(ISERROR(OFFSET('HARGA SATUAN'!$I$6,MATCH(RAB!C29,'HARGA SATUAN'!$C$7:$C$1492,0),0)),0,OFFSET('HARGA SATUAN'!$I$6,MATCH(RAB!C29,'HARGA SATUAN'!$C$7:$C$1492,0),0))</f>
        <v>0</v>
      </c>
      <c r="H29" s="356">
        <f t="shared" ref="H29:H41" ca="1" si="24">IF(OR(D29="MDU",D29="MDU-KD"),(IF($O$3="RAB NON MDU","PLN KD",G29*F29)),0)</f>
        <v>0</v>
      </c>
      <c r="I29" s="356">
        <f t="shared" ref="I29:I41" ca="1" si="25">IF(D29="HDW",G29*F29,0)</f>
        <v>0</v>
      </c>
      <c r="J29" s="356">
        <f t="shared" ref="J29:J41" ca="1" si="26">IF(D29="JASA",G29*F29,0)</f>
        <v>0</v>
      </c>
      <c r="K29" s="357">
        <f t="shared" ref="K29:K41" ca="1" si="27">SUM(H29:J29)</f>
        <v>0</v>
      </c>
      <c r="L29" s="362"/>
      <c r="M29" s="362"/>
      <c r="N29" s="362"/>
      <c r="O29" s="358"/>
      <c r="P29" s="358"/>
      <c r="Q29" s="341"/>
      <c r="R29" s="333"/>
      <c r="S29" s="359"/>
      <c r="T29" s="338"/>
      <c r="U29" s="338"/>
      <c r="V29" s="338"/>
    </row>
    <row r="30" spans="1:22" s="363" customFormat="1">
      <c r="A30" s="333"/>
      <c r="B30" s="493">
        <v>1</v>
      </c>
      <c r="C30" s="494" t="s">
        <v>595</v>
      </c>
      <c r="D30" s="353" t="str">
        <f ca="1">IF(ISERROR(OFFSET('HARGA SATUAN'!$D$6,MATCH(RAB!C30,'HARGA SATUAN'!$C$7:$C$1492,0),0)),"",OFFSET('HARGA SATUAN'!$D$6,MATCH(RAB!C30,'HARGA SATUAN'!$C$7:$C$1492,0),0))</f>
        <v>HDW</v>
      </c>
      <c r="E30" s="354" t="str">
        <f ca="1">IF(B30="+","Unit",IF(ISERROR(OFFSET('HARGA SATUAN'!$E$6,MATCH(RAB!C30,'HARGA SATUAN'!$C$7:$C$1492,0),0)),"",OFFSET('HARGA SATUAN'!$E$6,MATCH(RAB!C30,'HARGA SATUAN'!$C$7:$C$1492,0),0)))</f>
        <v>Bh</v>
      </c>
      <c r="F30" s="491">
        <v>4</v>
      </c>
      <c r="G30" s="355">
        <f ca="1">IF(ISERROR(OFFSET('HARGA SATUAN'!$I$6,MATCH(RAB!C30,'HARGA SATUAN'!$C$7:$C$1492,0),0)),0,OFFSET('HARGA SATUAN'!$I$6,MATCH(RAB!C30,'HARGA SATUAN'!$C$7:$C$1492,0),0))</f>
        <v>78500</v>
      </c>
      <c r="H30" s="356">
        <f t="shared" ca="1" si="24"/>
        <v>0</v>
      </c>
      <c r="I30" s="356">
        <f t="shared" ca="1" si="25"/>
        <v>314000</v>
      </c>
      <c r="J30" s="356">
        <f t="shared" ca="1" si="26"/>
        <v>0</v>
      </c>
      <c r="K30" s="357">
        <f t="shared" ca="1" si="27"/>
        <v>314000</v>
      </c>
      <c r="L30" s="362"/>
      <c r="M30" s="362"/>
      <c r="N30" s="362"/>
      <c r="O30" s="358"/>
      <c r="P30" s="358"/>
      <c r="Q30" s="341"/>
      <c r="R30" s="333"/>
      <c r="S30" s="359"/>
      <c r="T30" s="338"/>
      <c r="U30" s="338"/>
      <c r="V30" s="338"/>
    </row>
    <row r="31" spans="1:22" s="363" customFormat="1">
      <c r="A31" s="333"/>
      <c r="B31" s="493">
        <v>2</v>
      </c>
      <c r="C31" s="494" t="s">
        <v>229</v>
      </c>
      <c r="D31" s="353" t="str">
        <f ca="1">IF(ISERROR(OFFSET('HARGA SATUAN'!$D$6,MATCH(RAB!C31,'HARGA SATUAN'!$C$7:$C$1492,0),0)),"",OFFSET('HARGA SATUAN'!$D$6,MATCH(RAB!C31,'HARGA SATUAN'!$C$7:$C$1492,0),0))</f>
        <v>HDW</v>
      </c>
      <c r="E31" s="354" t="str">
        <f ca="1">IF(B31="+","Unit",IF(ISERROR(OFFSET('HARGA SATUAN'!$E$6,MATCH(RAB!C31,'HARGA SATUAN'!$C$7:$C$1492,0),0)),"",OFFSET('HARGA SATUAN'!$E$6,MATCH(RAB!C31,'HARGA SATUAN'!$C$7:$C$1492,0),0)))</f>
        <v>Bh</v>
      </c>
      <c r="F31" s="491">
        <v>4</v>
      </c>
      <c r="G31" s="355">
        <f ca="1">IF(ISERROR(OFFSET('HARGA SATUAN'!$I$6,MATCH(RAB!C31,'HARGA SATUAN'!$C$7:$C$1492,0),0)),0,OFFSET('HARGA SATUAN'!$I$6,MATCH(RAB!C31,'HARGA SATUAN'!$C$7:$C$1492,0),0))</f>
        <v>4212</v>
      </c>
      <c r="H31" s="356">
        <f t="shared" ca="1" si="24"/>
        <v>0</v>
      </c>
      <c r="I31" s="356">
        <f t="shared" ca="1" si="25"/>
        <v>16848</v>
      </c>
      <c r="J31" s="356">
        <f t="shared" ca="1" si="26"/>
        <v>0</v>
      </c>
      <c r="K31" s="357">
        <f t="shared" ca="1" si="27"/>
        <v>16848</v>
      </c>
      <c r="L31" s="362"/>
      <c r="M31" s="362"/>
      <c r="N31" s="362"/>
      <c r="O31" s="358"/>
      <c r="P31" s="358"/>
      <c r="Q31" s="341"/>
      <c r="R31" s="333"/>
      <c r="S31" s="359"/>
      <c r="T31" s="338"/>
      <c r="U31" s="338"/>
      <c r="V31" s="338"/>
    </row>
    <row r="32" spans="1:22" s="363" customFormat="1">
      <c r="A32" s="333"/>
      <c r="B32" s="493">
        <v>3</v>
      </c>
      <c r="C32" s="494" t="s">
        <v>266</v>
      </c>
      <c r="D32" s="353" t="str">
        <f ca="1">IF(ISERROR(OFFSET('HARGA SATUAN'!$D$6,MATCH(RAB!C32,'HARGA SATUAN'!$C$7:$C$1492,0),0)),"",OFFSET('HARGA SATUAN'!$D$6,MATCH(RAB!C32,'HARGA SATUAN'!$C$7:$C$1492,0),0))</f>
        <v>HDW</v>
      </c>
      <c r="E32" s="354" t="str">
        <f ca="1">IF(B32="+","Unit",IF(ISERROR(OFFSET('HARGA SATUAN'!$E$6,MATCH(RAB!C32,'HARGA SATUAN'!$C$7:$C$1492,0),0)),"",OFFSET('HARGA SATUAN'!$E$6,MATCH(RAB!C32,'HARGA SATUAN'!$C$7:$C$1492,0),0)))</f>
        <v>Mtr</v>
      </c>
      <c r="F32" s="491">
        <v>4</v>
      </c>
      <c r="G32" s="355">
        <f ca="1">IF(ISERROR(OFFSET('HARGA SATUAN'!$I$6,MATCH(RAB!C32,'HARGA SATUAN'!$C$7:$C$1492,0),0)),0,OFFSET('HARGA SATUAN'!$I$6,MATCH(RAB!C32,'HARGA SATUAN'!$C$7:$C$1492,0),0))</f>
        <v>23310</v>
      </c>
      <c r="H32" s="356">
        <f t="shared" ca="1" si="24"/>
        <v>0</v>
      </c>
      <c r="I32" s="356">
        <f t="shared" ca="1" si="25"/>
        <v>93240</v>
      </c>
      <c r="J32" s="356">
        <f t="shared" ca="1" si="26"/>
        <v>0</v>
      </c>
      <c r="K32" s="357">
        <f t="shared" ca="1" si="27"/>
        <v>93240</v>
      </c>
      <c r="L32" s="362"/>
      <c r="M32" s="362"/>
      <c r="N32" s="362"/>
      <c r="O32" s="358"/>
      <c r="P32" s="358"/>
      <c r="Q32" s="341"/>
      <c r="R32" s="333"/>
      <c r="S32" s="359"/>
      <c r="T32" s="338"/>
      <c r="U32" s="338"/>
      <c r="V32" s="338"/>
    </row>
    <row r="33" spans="1:22" s="363" customFormat="1">
      <c r="A33" s="333"/>
      <c r="B33" s="493">
        <v>4</v>
      </c>
      <c r="C33" s="494" t="s">
        <v>35</v>
      </c>
      <c r="D33" s="353" t="str">
        <f ca="1">IF(ISERROR(OFFSET('HARGA SATUAN'!$D$6,MATCH(RAB!C33,'HARGA SATUAN'!$C$7:$C$1492,0),0)),"",OFFSET('HARGA SATUAN'!$D$6,MATCH(RAB!C33,'HARGA SATUAN'!$C$7:$C$1492,0),0))</f>
        <v>HDW</v>
      </c>
      <c r="E33" s="354" t="str">
        <f ca="1">IF(B33="+","Unit",IF(ISERROR(OFFSET('HARGA SATUAN'!$E$6,MATCH(RAB!C33,'HARGA SATUAN'!$C$7:$C$1492,0),0)),"",OFFSET('HARGA SATUAN'!$E$6,MATCH(RAB!C33,'HARGA SATUAN'!$C$7:$C$1492,0),0)))</f>
        <v>Bh</v>
      </c>
      <c r="F33" s="491">
        <v>4</v>
      </c>
      <c r="G33" s="355">
        <f ca="1">IF(ISERROR(OFFSET('HARGA SATUAN'!$I$6,MATCH(RAB!C33,'HARGA SATUAN'!$C$7:$C$1492,0),0)),0,OFFSET('HARGA SATUAN'!$I$6,MATCH(RAB!C33,'HARGA SATUAN'!$C$7:$C$1492,0),0))</f>
        <v>2300</v>
      </c>
      <c r="H33" s="356">
        <f t="shared" ca="1" si="24"/>
        <v>0</v>
      </c>
      <c r="I33" s="356">
        <f t="shared" ca="1" si="25"/>
        <v>9200</v>
      </c>
      <c r="J33" s="356">
        <f t="shared" ca="1" si="26"/>
        <v>0</v>
      </c>
      <c r="K33" s="357">
        <f t="shared" ca="1" si="27"/>
        <v>9200</v>
      </c>
      <c r="L33" s="362"/>
      <c r="M33" s="362"/>
      <c r="N33" s="362"/>
      <c r="O33" s="358"/>
      <c r="P33" s="358"/>
      <c r="Q33" s="341"/>
      <c r="R33" s="333"/>
      <c r="S33" s="359"/>
      <c r="T33" s="338"/>
      <c r="U33" s="338"/>
      <c r="V33" s="338"/>
    </row>
    <row r="34" spans="1:22" s="363" customFormat="1">
      <c r="A34" s="333"/>
      <c r="B34" s="493">
        <v>5</v>
      </c>
      <c r="C34" s="494" t="s">
        <v>630</v>
      </c>
      <c r="D34" s="353" t="str">
        <f ca="1">IF(ISERROR(OFFSET('HARGA SATUAN'!$D$6,MATCH(RAB!C34,'HARGA SATUAN'!$C$7:$C$1492,0),0)),"",OFFSET('HARGA SATUAN'!$D$6,MATCH(RAB!C34,'HARGA SATUAN'!$C$7:$C$1492,0),0))</f>
        <v>JASA</v>
      </c>
      <c r="E34" s="354" t="str">
        <f ca="1">IF(B34="+","Unit",IF(ISERROR(OFFSET('HARGA SATUAN'!$E$6,MATCH(RAB!C34,'HARGA SATUAN'!$C$7:$C$1492,0),0)),"",OFFSET('HARGA SATUAN'!$E$6,MATCH(RAB!C34,'HARGA SATUAN'!$C$7:$C$1492,0),0)))</f>
        <v>Unit</v>
      </c>
      <c r="F34" s="491">
        <v>4</v>
      </c>
      <c r="G34" s="355">
        <f ca="1">IF(ISERROR(OFFSET('HARGA SATUAN'!$I$6,MATCH(RAB!C34,'HARGA SATUAN'!$C$7:$C$1492,0),0)),0,OFFSET('HARGA SATUAN'!$I$6,MATCH(RAB!C34,'HARGA SATUAN'!$C$7:$C$1492,0),0))</f>
        <v>35700</v>
      </c>
      <c r="H34" s="356">
        <f t="shared" ca="1" si="24"/>
        <v>0</v>
      </c>
      <c r="I34" s="356">
        <f t="shared" ca="1" si="25"/>
        <v>0</v>
      </c>
      <c r="J34" s="356">
        <f t="shared" ca="1" si="26"/>
        <v>142800</v>
      </c>
      <c r="K34" s="357">
        <f t="shared" ca="1" si="27"/>
        <v>142800</v>
      </c>
      <c r="L34" s="362"/>
      <c r="M34" s="362"/>
      <c r="N34" s="362"/>
      <c r="O34" s="358"/>
      <c r="P34" s="358"/>
      <c r="Q34" s="341"/>
      <c r="R34" s="333"/>
      <c r="S34" s="359"/>
      <c r="T34" s="338"/>
      <c r="U34" s="338"/>
      <c r="V34" s="338"/>
    </row>
    <row r="35" spans="1:22" s="363" customFormat="1">
      <c r="A35" s="333"/>
      <c r="B35" s="486"/>
      <c r="C35" s="487"/>
      <c r="D35" s="353" t="str">
        <f ca="1">IF(ISERROR(OFFSET('HARGA SATUAN'!$D$6,MATCH(RAB!C35,'HARGA SATUAN'!$C$7:$C$1492,0),0)),"",OFFSET('HARGA SATUAN'!$D$6,MATCH(RAB!C35,'HARGA SATUAN'!$C$7:$C$1492,0),0))</f>
        <v/>
      </c>
      <c r="E35" s="354" t="str">
        <f ca="1">IF(B35="+","Unit",IF(ISERROR(OFFSET('HARGA SATUAN'!$E$6,MATCH(RAB!C35,'HARGA SATUAN'!$C$7:$C$1492,0),0)),"",OFFSET('HARGA SATUAN'!$E$6,MATCH(RAB!C35,'HARGA SATUAN'!$C$7:$C$1492,0),0)))</f>
        <v/>
      </c>
      <c r="F35" s="361"/>
      <c r="G35" s="355">
        <f ca="1">IF(ISERROR(OFFSET('HARGA SATUAN'!$I$6,MATCH(RAB!C35,'HARGA SATUAN'!$C$7:$C$1492,0),0)),0,OFFSET('HARGA SATUAN'!$I$6,MATCH(RAB!C35,'HARGA SATUAN'!$C$7:$C$1492,0),0))</f>
        <v>0</v>
      </c>
      <c r="H35" s="356">
        <f t="shared" ca="1" si="24"/>
        <v>0</v>
      </c>
      <c r="I35" s="356">
        <f t="shared" ca="1" si="25"/>
        <v>0</v>
      </c>
      <c r="J35" s="356">
        <f t="shared" ca="1" si="26"/>
        <v>0</v>
      </c>
      <c r="K35" s="357">
        <f t="shared" ca="1" si="27"/>
        <v>0</v>
      </c>
      <c r="L35" s="362"/>
      <c r="M35" s="362"/>
      <c r="N35" s="362"/>
      <c r="O35" s="358"/>
      <c r="P35" s="358"/>
      <c r="Q35" s="341"/>
      <c r="R35" s="333"/>
      <c r="S35" s="359"/>
      <c r="T35" s="338"/>
      <c r="U35" s="338"/>
      <c r="V35" s="338"/>
    </row>
    <row r="36" spans="1:22" s="363" customFormat="1">
      <c r="A36" s="333"/>
      <c r="B36" s="493" t="s">
        <v>1035</v>
      </c>
      <c r="C36" s="494" t="s">
        <v>1619</v>
      </c>
      <c r="D36" s="353" t="str">
        <f ca="1">IF(ISERROR(OFFSET('HARGA SATUAN'!$D$6,MATCH(RAB!C36,'HARGA SATUAN'!$C$7:$C$1492,0),0)),"",OFFSET('HARGA SATUAN'!$D$6,MATCH(RAB!C36,'HARGA SATUAN'!$C$7:$C$1492,0),0))</f>
        <v/>
      </c>
      <c r="E36" s="354" t="str">
        <f ca="1">IF(B36="+","Unit",IF(ISERROR(OFFSET('HARGA SATUAN'!$E$6,MATCH(RAB!C36,'HARGA SATUAN'!$C$7:$C$1492,0),0)),"",OFFSET('HARGA SATUAN'!$E$6,MATCH(RAB!C36,'HARGA SATUAN'!$C$7:$C$1492,0),0)))</f>
        <v>Unit</v>
      </c>
      <c r="F36" s="491">
        <v>1</v>
      </c>
      <c r="G36" s="355">
        <f ca="1">IF(ISERROR(OFFSET('HARGA SATUAN'!$I$6,MATCH(RAB!C36,'HARGA SATUAN'!$C$7:$C$1492,0),0)),0,OFFSET('HARGA SATUAN'!$I$6,MATCH(RAB!C36,'HARGA SATUAN'!$C$7:$C$1492,0),0))</f>
        <v>0</v>
      </c>
      <c r="H36" s="356">
        <f t="shared" ca="1" si="24"/>
        <v>0</v>
      </c>
      <c r="I36" s="356">
        <f t="shared" ca="1" si="25"/>
        <v>0</v>
      </c>
      <c r="J36" s="356">
        <f t="shared" ca="1" si="26"/>
        <v>0</v>
      </c>
      <c r="K36" s="357">
        <f t="shared" ca="1" si="27"/>
        <v>0</v>
      </c>
      <c r="L36" s="362"/>
      <c r="M36" s="362"/>
      <c r="N36" s="362"/>
      <c r="O36" s="358"/>
      <c r="P36" s="358"/>
      <c r="Q36" s="341"/>
      <c r="R36" s="333"/>
      <c r="S36" s="359"/>
      <c r="T36" s="338"/>
      <c r="U36" s="338"/>
      <c r="V36" s="338"/>
    </row>
    <row r="37" spans="1:22" s="363" customFormat="1">
      <c r="A37" s="333"/>
      <c r="B37" s="493">
        <v>1</v>
      </c>
      <c r="C37" s="494" t="s">
        <v>598</v>
      </c>
      <c r="D37" s="353" t="str">
        <f ca="1">IF(ISERROR(OFFSET('HARGA SATUAN'!$D$6,MATCH(RAB!C37,'HARGA SATUAN'!$C$7:$C$1492,0),0)),"",OFFSET('HARGA SATUAN'!$D$6,MATCH(RAB!C37,'HARGA SATUAN'!$C$7:$C$1492,0),0))</f>
        <v>HDW</v>
      </c>
      <c r="E37" s="354" t="str">
        <f ca="1">IF(B37="+","Unit",IF(ISERROR(OFFSET('HARGA SATUAN'!$E$6,MATCH(RAB!C37,'HARGA SATUAN'!$C$7:$C$1492,0),0)),"",OFFSET('HARGA SATUAN'!$E$6,MATCH(RAB!C37,'HARGA SATUAN'!$C$7:$C$1492,0),0)))</f>
        <v>Bh</v>
      </c>
      <c r="F37" s="491">
        <v>1</v>
      </c>
      <c r="G37" s="355">
        <f ca="1">IF(ISERROR(OFFSET('HARGA SATUAN'!$I$6,MATCH(RAB!C37,'HARGA SATUAN'!$C$7:$C$1492,0),0)),0,OFFSET('HARGA SATUAN'!$I$6,MATCH(RAB!C37,'HARGA SATUAN'!$C$7:$C$1492,0),0))</f>
        <v>3965</v>
      </c>
      <c r="H37" s="356">
        <f t="shared" ca="1" si="24"/>
        <v>0</v>
      </c>
      <c r="I37" s="356">
        <f t="shared" ca="1" si="25"/>
        <v>3965</v>
      </c>
      <c r="J37" s="356">
        <f t="shared" ca="1" si="26"/>
        <v>0</v>
      </c>
      <c r="K37" s="357">
        <f t="shared" ca="1" si="27"/>
        <v>3965</v>
      </c>
      <c r="L37" s="362"/>
      <c r="M37" s="362"/>
      <c r="N37" s="362"/>
      <c r="O37" s="358"/>
      <c r="P37" s="358"/>
      <c r="Q37" s="341"/>
      <c r="R37" s="333"/>
      <c r="S37" s="359"/>
      <c r="T37" s="338"/>
      <c r="U37" s="338"/>
      <c r="V37" s="338"/>
    </row>
    <row r="38" spans="1:22" s="363" customFormat="1">
      <c r="A38" s="333"/>
      <c r="B38" s="493">
        <v>2</v>
      </c>
      <c r="C38" s="494" t="s">
        <v>474</v>
      </c>
      <c r="D38" s="353" t="str">
        <f ca="1">IF(ISERROR(OFFSET('HARGA SATUAN'!$D$6,MATCH(RAB!C38,'HARGA SATUAN'!$C$7:$C$1492,0),0)),"",OFFSET('HARGA SATUAN'!$D$6,MATCH(RAB!C38,'HARGA SATUAN'!$C$7:$C$1492,0),0))</f>
        <v>HDW</v>
      </c>
      <c r="E38" s="354" t="str">
        <f ca="1">IF(B38="+","Unit",IF(ISERROR(OFFSET('HARGA SATUAN'!$E$6,MATCH(RAB!C38,'HARGA SATUAN'!$C$7:$C$1492,0),0)),"",OFFSET('HARGA SATUAN'!$E$6,MATCH(RAB!C38,'HARGA SATUAN'!$C$7:$C$1492,0),0)))</f>
        <v>Bh</v>
      </c>
      <c r="F38" s="491">
        <v>1</v>
      </c>
      <c r="G38" s="355">
        <f ca="1">IF(ISERROR(OFFSET('HARGA SATUAN'!$I$6,MATCH(RAB!C38,'HARGA SATUAN'!$C$7:$C$1492,0),0)),0,OFFSET('HARGA SATUAN'!$I$6,MATCH(RAB!C38,'HARGA SATUAN'!$C$7:$C$1492,0),0))</f>
        <v>3711.24</v>
      </c>
      <c r="H38" s="356">
        <f t="shared" ca="1" si="24"/>
        <v>0</v>
      </c>
      <c r="I38" s="356">
        <f t="shared" ca="1" si="25"/>
        <v>3711.24</v>
      </c>
      <c r="J38" s="356">
        <f t="shared" ca="1" si="26"/>
        <v>0</v>
      </c>
      <c r="K38" s="357">
        <f t="shared" ca="1" si="27"/>
        <v>3711.24</v>
      </c>
      <c r="L38" s="362"/>
      <c r="M38" s="362"/>
      <c r="N38" s="362"/>
      <c r="O38" s="358"/>
      <c r="P38" s="358"/>
      <c r="Q38" s="341"/>
      <c r="R38" s="333"/>
      <c r="S38" s="359"/>
      <c r="T38" s="338"/>
      <c r="U38" s="338"/>
      <c r="V38" s="338"/>
    </row>
    <row r="39" spans="1:22" s="363" customFormat="1">
      <c r="A39" s="333"/>
      <c r="B39" s="493">
        <v>3</v>
      </c>
      <c r="C39" s="494" t="s">
        <v>266</v>
      </c>
      <c r="D39" s="353" t="str">
        <f ca="1">IF(ISERROR(OFFSET('HARGA SATUAN'!$D$6,MATCH(RAB!C39,'HARGA SATUAN'!$C$7:$C$1492,0),0)),"",OFFSET('HARGA SATUAN'!$D$6,MATCH(RAB!C39,'HARGA SATUAN'!$C$7:$C$1492,0),0))</f>
        <v>HDW</v>
      </c>
      <c r="E39" s="354" t="str">
        <f ca="1">IF(B39="+","Unit",IF(ISERROR(OFFSET('HARGA SATUAN'!$E$6,MATCH(RAB!C39,'HARGA SATUAN'!$C$7:$C$1492,0),0)),"",OFFSET('HARGA SATUAN'!$E$6,MATCH(RAB!C39,'HARGA SATUAN'!$C$7:$C$1492,0),0)))</f>
        <v>Mtr</v>
      </c>
      <c r="F39" s="491">
        <v>1</v>
      </c>
      <c r="G39" s="355">
        <f ca="1">IF(ISERROR(OFFSET('HARGA SATUAN'!$I$6,MATCH(RAB!C39,'HARGA SATUAN'!$C$7:$C$1492,0),0)),0,OFFSET('HARGA SATUAN'!$I$6,MATCH(RAB!C39,'HARGA SATUAN'!$C$7:$C$1492,0),0))</f>
        <v>23310</v>
      </c>
      <c r="H39" s="356">
        <f t="shared" ca="1" si="24"/>
        <v>0</v>
      </c>
      <c r="I39" s="356">
        <f t="shared" ca="1" si="25"/>
        <v>23310</v>
      </c>
      <c r="J39" s="356">
        <f t="shared" ca="1" si="26"/>
        <v>0</v>
      </c>
      <c r="K39" s="357">
        <f t="shared" ca="1" si="27"/>
        <v>23310</v>
      </c>
      <c r="L39" s="362"/>
      <c r="M39" s="362"/>
      <c r="N39" s="362"/>
      <c r="O39" s="358"/>
      <c r="P39" s="358"/>
      <c r="Q39" s="341"/>
      <c r="R39" s="333"/>
      <c r="S39" s="359"/>
      <c r="T39" s="338"/>
      <c r="U39" s="338"/>
      <c r="V39" s="338"/>
    </row>
    <row r="40" spans="1:22" s="363" customFormat="1">
      <c r="A40" s="333"/>
      <c r="B40" s="493">
        <v>4</v>
      </c>
      <c r="C40" s="494" t="s">
        <v>35</v>
      </c>
      <c r="D40" s="353" t="str">
        <f ca="1">IF(ISERROR(OFFSET('HARGA SATUAN'!$D$6,MATCH(RAB!C40,'HARGA SATUAN'!$C$7:$C$1492,0),0)),"",OFFSET('HARGA SATUAN'!$D$6,MATCH(RAB!C40,'HARGA SATUAN'!$C$7:$C$1492,0),0))</f>
        <v>HDW</v>
      </c>
      <c r="E40" s="354" t="str">
        <f ca="1">IF(B40="+","Unit",IF(ISERROR(OFFSET('HARGA SATUAN'!$E$6,MATCH(RAB!C40,'HARGA SATUAN'!$C$7:$C$1492,0),0)),"",OFFSET('HARGA SATUAN'!$E$6,MATCH(RAB!C40,'HARGA SATUAN'!$C$7:$C$1492,0),0)))</f>
        <v>Bh</v>
      </c>
      <c r="F40" s="491">
        <v>1</v>
      </c>
      <c r="G40" s="355">
        <f ca="1">IF(ISERROR(OFFSET('HARGA SATUAN'!$I$6,MATCH(RAB!C40,'HARGA SATUAN'!$C$7:$C$1492,0),0)),0,OFFSET('HARGA SATUAN'!$I$6,MATCH(RAB!C40,'HARGA SATUAN'!$C$7:$C$1492,0),0))</f>
        <v>2300</v>
      </c>
      <c r="H40" s="356">
        <f t="shared" ca="1" si="24"/>
        <v>0</v>
      </c>
      <c r="I40" s="356">
        <f t="shared" ca="1" si="25"/>
        <v>2300</v>
      </c>
      <c r="J40" s="356">
        <f t="shared" ca="1" si="26"/>
        <v>0</v>
      </c>
      <c r="K40" s="357">
        <f t="shared" ca="1" si="27"/>
        <v>2300</v>
      </c>
      <c r="L40" s="362"/>
      <c r="M40" s="362"/>
      <c r="N40" s="362"/>
      <c r="O40" s="358"/>
      <c r="P40" s="358"/>
      <c r="Q40" s="341"/>
      <c r="R40" s="333"/>
      <c r="S40" s="359"/>
      <c r="T40" s="338"/>
      <c r="U40" s="338"/>
      <c r="V40" s="338"/>
    </row>
    <row r="41" spans="1:22" s="363" customFormat="1">
      <c r="A41" s="333"/>
      <c r="B41" s="493">
        <v>5</v>
      </c>
      <c r="C41" s="494" t="s">
        <v>632</v>
      </c>
      <c r="D41" s="353" t="str">
        <f ca="1">IF(ISERROR(OFFSET('HARGA SATUAN'!$D$6,MATCH(RAB!C41,'HARGA SATUAN'!$C$7:$C$1492,0),0)),"",OFFSET('HARGA SATUAN'!$D$6,MATCH(RAB!C41,'HARGA SATUAN'!$C$7:$C$1492,0),0))</f>
        <v>JASA</v>
      </c>
      <c r="E41" s="354" t="str">
        <f ca="1">IF(B41="+","Unit",IF(ISERROR(OFFSET('HARGA SATUAN'!$E$6,MATCH(RAB!C41,'HARGA SATUAN'!$C$7:$C$1492,0),0)),"",OFFSET('HARGA SATUAN'!$E$6,MATCH(RAB!C41,'HARGA SATUAN'!$C$7:$C$1492,0),0)))</f>
        <v>Unit</v>
      </c>
      <c r="F41" s="491">
        <v>1</v>
      </c>
      <c r="G41" s="355">
        <f ca="1">IF(ISERROR(OFFSET('HARGA SATUAN'!$I$6,MATCH(RAB!C41,'HARGA SATUAN'!$C$7:$C$1492,0),0)),0,OFFSET('HARGA SATUAN'!$I$6,MATCH(RAB!C41,'HARGA SATUAN'!$C$7:$C$1492,0),0))</f>
        <v>22700</v>
      </c>
      <c r="H41" s="356">
        <f t="shared" ca="1" si="24"/>
        <v>0</v>
      </c>
      <c r="I41" s="356">
        <f t="shared" ca="1" si="25"/>
        <v>0</v>
      </c>
      <c r="J41" s="356">
        <f t="shared" ca="1" si="26"/>
        <v>22700</v>
      </c>
      <c r="K41" s="357">
        <f t="shared" ca="1" si="27"/>
        <v>22700</v>
      </c>
      <c r="L41" s="362"/>
      <c r="M41" s="362"/>
      <c r="N41" s="362"/>
      <c r="O41" s="358"/>
      <c r="P41" s="358"/>
      <c r="Q41" s="341"/>
      <c r="R41" s="333"/>
      <c r="S41" s="359"/>
      <c r="T41" s="338"/>
      <c r="U41" s="338"/>
      <c r="V41" s="338"/>
    </row>
    <row r="42" spans="1:22" s="363" customFormat="1">
      <c r="A42" s="333"/>
      <c r="B42" s="493"/>
      <c r="C42" s="494"/>
      <c r="D42" s="353" t="str">
        <f ca="1">IF(ISERROR(OFFSET('HARGA SATUAN'!$D$6,MATCH(RAB!C42,'HARGA SATUAN'!$C$7:$C$1492,0),0)),"",OFFSET('HARGA SATUAN'!$D$6,MATCH(RAB!C42,'HARGA SATUAN'!$C$7:$C$1492,0),0))</f>
        <v/>
      </c>
      <c r="E42" s="354" t="str">
        <f ca="1">IF(B42="+","Unit",IF(ISERROR(OFFSET('HARGA SATUAN'!$E$6,MATCH(RAB!C42,'HARGA SATUAN'!$C$7:$C$1492,0),0)),"",OFFSET('HARGA SATUAN'!$E$6,MATCH(RAB!C42,'HARGA SATUAN'!$C$7:$C$1492,0),0)))</f>
        <v/>
      </c>
      <c r="F42" s="491"/>
      <c r="G42" s="355">
        <f ca="1">IF(ISERROR(OFFSET('HARGA SATUAN'!$I$6,MATCH(RAB!C42,'HARGA SATUAN'!$C$7:$C$1492,0),0)),0,OFFSET('HARGA SATUAN'!$I$6,MATCH(RAB!C42,'HARGA SATUAN'!$C$7:$C$1492,0),0))</f>
        <v>0</v>
      </c>
      <c r="H42" s="356">
        <f t="shared" ref="H42:H47" ca="1" si="28">IF(OR(D42="MDU",D42="MDU-KD"),(IF($O$3="RAB NON MDU","PLN KD",G42*F42)),0)</f>
        <v>0</v>
      </c>
      <c r="I42" s="356">
        <f t="shared" ref="I42:I47" ca="1" si="29">IF(D42="HDW",G42*F42,0)</f>
        <v>0</v>
      </c>
      <c r="J42" s="356">
        <f t="shared" ref="J42:J47" ca="1" si="30">IF(D42="JASA",G42*F42,0)</f>
        <v>0</v>
      </c>
      <c r="K42" s="357">
        <f t="shared" ref="K42:K47" ca="1" si="31">SUM(H42:J42)</f>
        <v>0</v>
      </c>
      <c r="L42" s="362"/>
      <c r="M42" s="362"/>
      <c r="N42" s="362"/>
      <c r="O42" s="358"/>
      <c r="P42" s="358"/>
      <c r="Q42" s="341"/>
      <c r="R42" s="333"/>
      <c r="S42" s="359"/>
      <c r="T42" s="338"/>
      <c r="U42" s="338"/>
      <c r="V42" s="338"/>
    </row>
    <row r="43" spans="1:22" s="363" customFormat="1">
      <c r="A43" s="333"/>
      <c r="B43" s="493"/>
      <c r="C43" s="496" t="s">
        <v>1620</v>
      </c>
      <c r="D43" s="353" t="str">
        <f ca="1">IF(ISERROR(OFFSET('HARGA SATUAN'!$D$6,MATCH(RAB!C43,'HARGA SATUAN'!$C$7:$C$1492,0),0)),"",OFFSET('HARGA SATUAN'!$D$6,MATCH(RAB!C43,'HARGA SATUAN'!$C$7:$C$1492,0),0))</f>
        <v/>
      </c>
      <c r="E43" s="354" t="str">
        <f ca="1">IF(B43="+","Unit",IF(ISERROR(OFFSET('HARGA SATUAN'!$E$6,MATCH(RAB!C43,'HARGA SATUAN'!$C$7:$C$1492,0),0)),"",OFFSET('HARGA SATUAN'!$E$6,MATCH(RAB!C43,'HARGA SATUAN'!$C$7:$C$1492,0),0)))</f>
        <v/>
      </c>
      <c r="F43" s="491"/>
      <c r="G43" s="355">
        <f ca="1">IF(ISERROR(OFFSET('HARGA SATUAN'!$I$6,MATCH(RAB!C43,'HARGA SATUAN'!$C$7:$C$1492,0),0)),0,OFFSET('HARGA SATUAN'!$I$6,MATCH(RAB!C43,'HARGA SATUAN'!$C$7:$C$1492,0),0))</f>
        <v>0</v>
      </c>
      <c r="H43" s="356">
        <f t="shared" ca="1" si="28"/>
        <v>0</v>
      </c>
      <c r="I43" s="356">
        <f t="shared" ca="1" si="29"/>
        <v>0</v>
      </c>
      <c r="J43" s="356">
        <f t="shared" ca="1" si="30"/>
        <v>0</v>
      </c>
      <c r="K43" s="357">
        <f t="shared" ca="1" si="31"/>
        <v>0</v>
      </c>
      <c r="L43" s="362"/>
      <c r="M43" s="362"/>
      <c r="N43" s="362"/>
      <c r="O43" s="358"/>
      <c r="P43" s="358"/>
      <c r="Q43" s="341"/>
      <c r="R43" s="333"/>
      <c r="S43" s="359"/>
      <c r="T43" s="338"/>
      <c r="U43" s="338"/>
      <c r="V43" s="338"/>
    </row>
    <row r="44" spans="1:22" s="363" customFormat="1">
      <c r="A44" s="333"/>
      <c r="B44" s="493"/>
      <c r="C44" s="494"/>
      <c r="D44" s="353" t="str">
        <f ca="1">IF(ISERROR(OFFSET('HARGA SATUAN'!$D$6,MATCH(RAB!C44,'HARGA SATUAN'!$C$7:$C$1492,0),0)),"",OFFSET('HARGA SATUAN'!$D$6,MATCH(RAB!C44,'HARGA SATUAN'!$C$7:$C$1492,0),0))</f>
        <v/>
      </c>
      <c r="E44" s="354" t="str">
        <f ca="1">IF(B44="+","Unit",IF(ISERROR(OFFSET('HARGA SATUAN'!$E$6,MATCH(RAB!C44,'HARGA SATUAN'!$C$7:$C$1492,0),0)),"",OFFSET('HARGA SATUAN'!$E$6,MATCH(RAB!C44,'HARGA SATUAN'!$C$7:$C$1492,0),0)))</f>
        <v/>
      </c>
      <c r="F44" s="491"/>
      <c r="G44" s="355">
        <f ca="1">IF(ISERROR(OFFSET('HARGA SATUAN'!$I$6,MATCH(RAB!C44,'HARGA SATUAN'!$C$7:$C$1492,0),0)),0,OFFSET('HARGA SATUAN'!$I$6,MATCH(RAB!C44,'HARGA SATUAN'!$C$7:$C$1492,0),0))</f>
        <v>0</v>
      </c>
      <c r="H44" s="356">
        <f t="shared" ca="1" si="28"/>
        <v>0</v>
      </c>
      <c r="I44" s="356">
        <f t="shared" ca="1" si="29"/>
        <v>0</v>
      </c>
      <c r="J44" s="356">
        <f t="shared" ca="1" si="30"/>
        <v>0</v>
      </c>
      <c r="K44" s="357">
        <f t="shared" ca="1" si="31"/>
        <v>0</v>
      </c>
      <c r="L44" s="362"/>
      <c r="M44" s="362"/>
      <c r="N44" s="362"/>
      <c r="O44" s="358"/>
      <c r="P44" s="358"/>
      <c r="Q44" s="341"/>
      <c r="R44" s="333"/>
      <c r="S44" s="359"/>
      <c r="T44" s="338"/>
      <c r="U44" s="338"/>
      <c r="V44" s="338"/>
    </row>
    <row r="45" spans="1:22" s="363" customFormat="1">
      <c r="A45" s="333"/>
      <c r="B45" s="493">
        <v>1</v>
      </c>
      <c r="C45" s="109" t="s">
        <v>1459</v>
      </c>
      <c r="D45" s="353" t="str">
        <f ca="1">IF(ISERROR(OFFSET('HARGA SATUAN'!$D$6,MATCH(RAB!C45,'HARGA SATUAN'!$C$7:$C$1492,0),0)),"",OFFSET('HARGA SATUAN'!$D$6,MATCH(RAB!C45,'HARGA SATUAN'!$C$7:$C$1492,0),0))</f>
        <v>MDU-KD</v>
      </c>
      <c r="E45" s="354" t="str">
        <f ca="1">IF(B45="+","Unit",IF(ISERROR(OFFSET('HARGA SATUAN'!$E$6,MATCH(RAB!C45,'HARGA SATUAN'!$C$7:$C$1492,0),0)),"",OFFSET('HARGA SATUAN'!$E$6,MATCH(RAB!C45,'HARGA SATUAN'!$C$7:$C$1492,0),0)))</f>
        <v>Mtr</v>
      </c>
      <c r="F45" s="361">
        <v>130</v>
      </c>
      <c r="G45" s="355">
        <f ca="1">IF(ISERROR(OFFSET('HARGA SATUAN'!$I$6,MATCH(RAB!C45,'HARGA SATUAN'!$C$7:$C$1492,0),0)),0,OFFSET('HARGA SATUAN'!$I$6,MATCH(RAB!C45,'HARGA SATUAN'!$C$7:$C$1492,0),0))</f>
        <v>54500</v>
      </c>
      <c r="H45" s="356">
        <f t="shared" ca="1" si="28"/>
        <v>7085000</v>
      </c>
      <c r="I45" s="356">
        <f t="shared" ca="1" si="29"/>
        <v>0</v>
      </c>
      <c r="J45" s="356">
        <f t="shared" ca="1" si="30"/>
        <v>0</v>
      </c>
      <c r="K45" s="357">
        <f t="shared" ca="1" si="31"/>
        <v>7085000</v>
      </c>
      <c r="L45" s="362"/>
      <c r="M45" s="362"/>
      <c r="N45" s="362"/>
      <c r="O45" s="358"/>
      <c r="P45" s="358"/>
      <c r="Q45" s="341"/>
      <c r="R45" s="333"/>
      <c r="S45" s="359"/>
      <c r="T45" s="338"/>
      <c r="U45" s="338"/>
      <c r="V45" s="338"/>
    </row>
    <row r="46" spans="1:22" s="363" customFormat="1">
      <c r="A46" s="333"/>
      <c r="B46" s="493">
        <v>2</v>
      </c>
      <c r="C46" s="109" t="s">
        <v>346</v>
      </c>
      <c r="D46" s="353" t="str">
        <f ca="1">IF(ISERROR(OFFSET('HARGA SATUAN'!$D$6,MATCH(RAB!C46,'HARGA SATUAN'!$C$7:$C$1492,0),0)),"",OFFSET('HARGA SATUAN'!$D$6,MATCH(RAB!C46,'HARGA SATUAN'!$C$7:$C$1492,0),0))</f>
        <v>JASA</v>
      </c>
      <c r="E46" s="354" t="str">
        <f ca="1">IF(B46="+","Unit",IF(ISERROR(OFFSET('HARGA SATUAN'!$E$6,MATCH(RAB!C46,'HARGA SATUAN'!$C$7:$C$1492,0),0)),"",OFFSET('HARGA SATUAN'!$E$6,MATCH(RAB!C46,'HARGA SATUAN'!$C$7:$C$1492,0),0)))</f>
        <v>Per 50 m</v>
      </c>
      <c r="F46" s="361">
        <f>F45/50</f>
        <v>2.6</v>
      </c>
      <c r="G46" s="355">
        <f ca="1">IF(ISERROR(OFFSET('HARGA SATUAN'!$I$6,MATCH(RAB!C46,'HARGA SATUAN'!$C$7:$C$1492,0),0)),0,OFFSET('HARGA SATUAN'!$I$6,MATCH(RAB!C46,'HARGA SATUAN'!$C$7:$C$1492,0),0))</f>
        <v>223500</v>
      </c>
      <c r="H46" s="356">
        <f t="shared" ca="1" si="28"/>
        <v>0</v>
      </c>
      <c r="I46" s="356">
        <f t="shared" ca="1" si="29"/>
        <v>0</v>
      </c>
      <c r="J46" s="356">
        <f t="shared" ca="1" si="30"/>
        <v>581100</v>
      </c>
      <c r="K46" s="357">
        <f t="shared" ca="1" si="31"/>
        <v>581100</v>
      </c>
      <c r="L46" s="362"/>
      <c r="M46" s="362"/>
      <c r="N46" s="362"/>
      <c r="O46" s="358"/>
      <c r="P46" s="358"/>
      <c r="Q46" s="341"/>
      <c r="R46" s="333"/>
      <c r="S46" s="359"/>
      <c r="T46" s="338"/>
      <c r="U46" s="338"/>
      <c r="V46" s="338"/>
    </row>
    <row r="47" spans="1:22" s="363" customFormat="1">
      <c r="A47" s="333"/>
      <c r="B47" s="493"/>
      <c r="C47" s="109"/>
      <c r="D47" s="353" t="str">
        <f ca="1">IF(ISERROR(OFFSET('HARGA SATUAN'!$D$6,MATCH(RAB!C47,'HARGA SATUAN'!$C$7:$C$1492,0),0)),"",OFFSET('HARGA SATUAN'!$D$6,MATCH(RAB!C47,'HARGA SATUAN'!$C$7:$C$1492,0),0))</f>
        <v/>
      </c>
      <c r="E47" s="354" t="str">
        <f ca="1">IF(B47="+","Unit",IF(ISERROR(OFFSET('HARGA SATUAN'!$E$6,MATCH(RAB!C47,'HARGA SATUAN'!$C$7:$C$1492,0),0)),"",OFFSET('HARGA SATUAN'!$E$6,MATCH(RAB!C47,'HARGA SATUAN'!$C$7:$C$1492,0),0)))</f>
        <v/>
      </c>
      <c r="F47" s="491"/>
      <c r="G47" s="355">
        <f ca="1">IF(ISERROR(OFFSET('HARGA SATUAN'!$I$6,MATCH(RAB!C47,'HARGA SATUAN'!$C$7:$C$1492,0),0)),0,OFFSET('HARGA SATUAN'!$I$6,MATCH(RAB!C47,'HARGA SATUAN'!$C$7:$C$1492,0),0))</f>
        <v>0</v>
      </c>
      <c r="H47" s="356">
        <f t="shared" ca="1" si="28"/>
        <v>0</v>
      </c>
      <c r="I47" s="356">
        <f t="shared" ca="1" si="29"/>
        <v>0</v>
      </c>
      <c r="J47" s="356">
        <f t="shared" ca="1" si="30"/>
        <v>0</v>
      </c>
      <c r="K47" s="357">
        <f t="shared" ca="1" si="31"/>
        <v>0</v>
      </c>
      <c r="L47" s="362"/>
      <c r="M47" s="362"/>
      <c r="N47" s="362"/>
      <c r="O47" s="358"/>
      <c r="P47" s="358"/>
      <c r="Q47" s="341"/>
      <c r="R47" s="333"/>
      <c r="S47" s="359"/>
      <c r="T47" s="338"/>
      <c r="U47" s="338"/>
      <c r="V47" s="338"/>
    </row>
    <row r="48" spans="1:22" s="363" customFormat="1">
      <c r="A48" s="333"/>
      <c r="B48" s="484" t="s">
        <v>524</v>
      </c>
      <c r="C48" s="485" t="s">
        <v>1614</v>
      </c>
      <c r="D48" s="353" t="str">
        <f ca="1">IF(ISERROR(OFFSET('HARGA SATUAN'!$D$6,MATCH(RAB!C48,'HARGA SATUAN'!$C$7:$C$1492,0),0)),"",OFFSET('HARGA SATUAN'!$D$6,MATCH(RAB!C48,'HARGA SATUAN'!$C$7:$C$1492,0),0))</f>
        <v/>
      </c>
      <c r="E48" s="354" t="str">
        <f ca="1">IF(B48="+","Unit",IF(ISERROR(OFFSET('HARGA SATUAN'!$E$6,MATCH(RAB!C48,'HARGA SATUAN'!$C$7:$C$1492,0),0)),"",OFFSET('HARGA SATUAN'!$E$6,MATCH(RAB!C48,'HARGA SATUAN'!$C$7:$C$1492,0),0)))</f>
        <v/>
      </c>
      <c r="F48" s="491"/>
      <c r="G48" s="355">
        <f ca="1">IF(ISERROR(OFFSET('HARGA SATUAN'!$I$6,MATCH(RAB!C48,'HARGA SATUAN'!$C$7:$C$1492,0),0)),0,OFFSET('HARGA SATUAN'!$I$6,MATCH(RAB!C48,'HARGA SATUAN'!$C$7:$C$1492,0),0))</f>
        <v>0</v>
      </c>
      <c r="H48" s="356">
        <f t="shared" ref="H48" ca="1" si="32">IF(OR(D48="MDU",D48="MDU-KD"),(IF($O$3="RAB NON MDU","PLN KD",G48*F48)),0)</f>
        <v>0</v>
      </c>
      <c r="I48" s="356">
        <f t="shared" ref="I48" ca="1" si="33">IF(D48="HDW",G48*F48,0)</f>
        <v>0</v>
      </c>
      <c r="J48" s="356">
        <f t="shared" ref="J48" ca="1" si="34">IF(D48="JASA",G48*F48,0)</f>
        <v>0</v>
      </c>
      <c r="K48" s="357">
        <f t="shared" ref="K48" ca="1" si="35">SUM(H48:J48)</f>
        <v>0</v>
      </c>
      <c r="L48" s="362"/>
      <c r="M48" s="362"/>
      <c r="N48" s="362"/>
      <c r="O48" s="358"/>
      <c r="P48" s="358"/>
      <c r="Q48" s="341"/>
      <c r="R48" s="333"/>
      <c r="S48" s="359"/>
      <c r="T48" s="338"/>
      <c r="U48" s="338"/>
      <c r="V48" s="338"/>
    </row>
    <row r="49" spans="1:22" s="363" customFormat="1">
      <c r="A49" s="333"/>
      <c r="B49" s="484"/>
      <c r="C49" s="485"/>
      <c r="D49" s="353" t="str">
        <f ca="1">IF(ISERROR(OFFSET('HARGA SATUAN'!$D$6,MATCH(RAB!C49,'HARGA SATUAN'!$C$7:$C$1492,0),0)),"",OFFSET('HARGA SATUAN'!$D$6,MATCH(RAB!C49,'HARGA SATUAN'!$C$7:$C$1492,0),0))</f>
        <v/>
      </c>
      <c r="E49" s="354" t="str">
        <f ca="1">IF(B49="+","Unit",IF(ISERROR(OFFSET('HARGA SATUAN'!$E$6,MATCH(RAB!C49,'HARGA SATUAN'!$C$7:$C$1492,0),0)),"",OFFSET('HARGA SATUAN'!$E$6,MATCH(RAB!C49,'HARGA SATUAN'!$C$7:$C$1492,0),0)))</f>
        <v/>
      </c>
      <c r="F49" s="491"/>
      <c r="G49" s="355">
        <f ca="1">IF(ISERROR(OFFSET('HARGA SATUAN'!$I$6,MATCH(RAB!C49,'HARGA SATUAN'!$C$7:$C$1492,0),0)),0,OFFSET('HARGA SATUAN'!$I$6,MATCH(RAB!C49,'HARGA SATUAN'!$C$7:$C$1492,0),0))</f>
        <v>0</v>
      </c>
      <c r="H49" s="356">
        <f t="shared" ref="H49:H55" ca="1" si="36">IF(OR(D49="MDU",D49="MDU-KD"),(IF($O$3="RAB NON MDU","PLN KD",G49*F49)),0)</f>
        <v>0</v>
      </c>
      <c r="I49" s="356">
        <f t="shared" ref="I49:I55" ca="1" si="37">IF(D49="HDW",G49*F49,0)</f>
        <v>0</v>
      </c>
      <c r="J49" s="356">
        <f t="shared" ref="J49:J55" ca="1" si="38">IF(D49="JASA",G49*F49,0)</f>
        <v>0</v>
      </c>
      <c r="K49" s="357">
        <f t="shared" ref="K49:K55" ca="1" si="39">SUM(H49:J49)</f>
        <v>0</v>
      </c>
      <c r="L49" s="362"/>
      <c r="M49" s="362"/>
      <c r="N49" s="362"/>
      <c r="O49" s="358"/>
      <c r="P49" s="358"/>
      <c r="Q49" s="341"/>
      <c r="R49" s="333"/>
      <c r="S49" s="359"/>
      <c r="T49" s="338"/>
      <c r="U49" s="338"/>
      <c r="V49" s="338"/>
    </row>
    <row r="50" spans="1:22" s="363" customFormat="1">
      <c r="A50" s="333"/>
      <c r="B50" s="484" t="s">
        <v>1035</v>
      </c>
      <c r="C50" s="485" t="s">
        <v>1629</v>
      </c>
      <c r="D50" s="353" t="str">
        <f ca="1">IF(ISERROR(OFFSET('HARGA SATUAN'!$D$6,MATCH(RAB!C50,'HARGA SATUAN'!$C$7:$C$1492,0),0)),"",OFFSET('HARGA SATUAN'!$D$6,MATCH(RAB!C50,'HARGA SATUAN'!$C$7:$C$1492,0),0))</f>
        <v/>
      </c>
      <c r="E50" s="354" t="str">
        <f ca="1">IF(B50="+","Unit",IF(ISERROR(OFFSET('HARGA SATUAN'!$E$6,MATCH(RAB!C50,'HARGA SATUAN'!$C$7:$C$1492,0),0)),"",OFFSET('HARGA SATUAN'!$E$6,MATCH(RAB!C50,'HARGA SATUAN'!$C$7:$C$1492,0),0)))</f>
        <v>Unit</v>
      </c>
      <c r="F50" s="491"/>
      <c r="G50" s="355">
        <f ca="1">IF(ISERROR(OFFSET('HARGA SATUAN'!$I$6,MATCH(RAB!C50,'HARGA SATUAN'!$C$7:$C$1492,0),0)),0,OFFSET('HARGA SATUAN'!$I$6,MATCH(RAB!C50,'HARGA SATUAN'!$C$7:$C$1492,0),0))</f>
        <v>0</v>
      </c>
      <c r="H50" s="356">
        <f t="shared" ca="1" si="36"/>
        <v>0</v>
      </c>
      <c r="I50" s="356">
        <f t="shared" ca="1" si="37"/>
        <v>0</v>
      </c>
      <c r="J50" s="356">
        <f t="shared" ca="1" si="38"/>
        <v>0</v>
      </c>
      <c r="K50" s="357">
        <f t="shared" ca="1" si="39"/>
        <v>0</v>
      </c>
      <c r="L50" s="362"/>
      <c r="M50" s="362"/>
      <c r="N50" s="362"/>
      <c r="O50" s="358"/>
      <c r="P50" s="358"/>
      <c r="Q50" s="341"/>
      <c r="R50" s="333"/>
      <c r="S50" s="359"/>
      <c r="T50" s="338"/>
      <c r="U50" s="338"/>
      <c r="V50" s="338"/>
    </row>
    <row r="51" spans="1:22" s="363" customFormat="1" ht="26.25">
      <c r="A51" s="333"/>
      <c r="B51" s="484">
        <v>1</v>
      </c>
      <c r="C51" s="488" t="s">
        <v>1630</v>
      </c>
      <c r="D51" s="699" t="s">
        <v>47</v>
      </c>
      <c r="E51" s="700" t="s">
        <v>14</v>
      </c>
      <c r="F51" s="700">
        <v>1</v>
      </c>
      <c r="G51" s="701">
        <v>398500</v>
      </c>
      <c r="H51" s="356">
        <f t="shared" si="36"/>
        <v>0</v>
      </c>
      <c r="I51" s="356">
        <f t="shared" si="37"/>
        <v>0</v>
      </c>
      <c r="J51" s="356">
        <f t="shared" si="38"/>
        <v>398500</v>
      </c>
      <c r="K51" s="357">
        <f t="shared" si="39"/>
        <v>398500</v>
      </c>
      <c r="L51" s="362"/>
      <c r="M51" s="362"/>
      <c r="N51" s="362"/>
      <c r="O51" s="358"/>
      <c r="P51" s="358"/>
      <c r="Q51" s="341"/>
      <c r="R51" s="333"/>
      <c r="S51" s="359"/>
      <c r="T51" s="338"/>
      <c r="U51" s="338"/>
      <c r="V51" s="338"/>
    </row>
    <row r="52" spans="1:22" s="363" customFormat="1" ht="25.5">
      <c r="A52" s="333"/>
      <c r="B52" s="484">
        <v>2</v>
      </c>
      <c r="C52" s="702" t="s">
        <v>1631</v>
      </c>
      <c r="D52" s="699" t="s">
        <v>47</v>
      </c>
      <c r="E52" s="700" t="s">
        <v>14</v>
      </c>
      <c r="F52" s="700">
        <v>1</v>
      </c>
      <c r="G52" s="701">
        <v>560800</v>
      </c>
      <c r="H52" s="356">
        <f t="shared" si="36"/>
        <v>0</v>
      </c>
      <c r="I52" s="356">
        <f t="shared" si="37"/>
        <v>0</v>
      </c>
      <c r="J52" s="356">
        <f t="shared" si="38"/>
        <v>560800</v>
      </c>
      <c r="K52" s="357">
        <f t="shared" si="39"/>
        <v>560800</v>
      </c>
      <c r="L52" s="362"/>
      <c r="M52" s="362"/>
      <c r="N52" s="362"/>
      <c r="O52" s="358"/>
      <c r="P52" s="358"/>
      <c r="Q52" s="341"/>
      <c r="R52" s="333"/>
      <c r="S52" s="359"/>
      <c r="T52" s="338"/>
      <c r="U52" s="338"/>
      <c r="V52" s="338"/>
    </row>
    <row r="53" spans="1:22" s="363" customFormat="1">
      <c r="A53" s="333"/>
      <c r="B53" s="484"/>
      <c r="C53" s="485"/>
      <c r="D53" s="353" t="str">
        <f ca="1">IF(ISERROR(OFFSET('HARGA SATUAN'!$D$6,MATCH(RAB!C53,'HARGA SATUAN'!$C$7:$C$1492,0),0)),"",OFFSET('HARGA SATUAN'!$D$6,MATCH(RAB!C53,'HARGA SATUAN'!$C$7:$C$1492,0),0))</f>
        <v/>
      </c>
      <c r="E53" s="354" t="str">
        <f ca="1">IF(B53="+","Unit",IF(ISERROR(OFFSET('HARGA SATUAN'!$E$6,MATCH(RAB!C53,'HARGA SATUAN'!$C$7:$C$1492,0),0)),"",OFFSET('HARGA SATUAN'!$E$6,MATCH(RAB!C53,'HARGA SATUAN'!$C$7:$C$1492,0),0)))</f>
        <v/>
      </c>
      <c r="F53" s="491"/>
      <c r="G53" s="355">
        <f ca="1">IF(ISERROR(OFFSET('HARGA SATUAN'!$I$6,MATCH(RAB!C53,'HARGA SATUAN'!$C$7:$C$1492,0),0)),0,OFFSET('HARGA SATUAN'!$I$6,MATCH(RAB!C53,'HARGA SATUAN'!$C$7:$C$1492,0),0))</f>
        <v>0</v>
      </c>
      <c r="H53" s="356">
        <f t="shared" ref="H53:H54" ca="1" si="40">IF(OR(D53="MDU",D53="MDU-KD"),(IF($O$3="RAB NON MDU","PLN KD",G53*F53)),0)</f>
        <v>0</v>
      </c>
      <c r="I53" s="356">
        <f t="shared" ref="I53:I54" ca="1" si="41">IF(D53="HDW",G53*F53,0)</f>
        <v>0</v>
      </c>
      <c r="J53" s="356">
        <f t="shared" ref="J53:J54" ca="1" si="42">IF(D53="JASA",G53*F53,0)</f>
        <v>0</v>
      </c>
      <c r="K53" s="357">
        <f t="shared" ref="K53:K54" ca="1" si="43">SUM(H53:J53)</f>
        <v>0</v>
      </c>
      <c r="L53" s="362"/>
      <c r="M53" s="362"/>
      <c r="N53" s="362"/>
      <c r="O53" s="358"/>
      <c r="P53" s="358"/>
      <c r="Q53" s="341"/>
      <c r="R53" s="333"/>
      <c r="S53" s="359"/>
      <c r="T53" s="338"/>
      <c r="U53" s="338"/>
      <c r="V53" s="338"/>
    </row>
    <row r="54" spans="1:22" s="360" customFormat="1">
      <c r="A54" s="333"/>
      <c r="B54" s="481" t="s">
        <v>526</v>
      </c>
      <c r="C54" s="482" t="s">
        <v>1615</v>
      </c>
      <c r="D54" s="353" t="str">
        <f ca="1">IF(ISERROR(OFFSET('HARGA SATUAN'!$D$6,MATCH(RAB!C54,'HARGA SATUAN'!$C$7:$C$1492,0),0)),"",OFFSET('HARGA SATUAN'!$D$6,MATCH(RAB!C54,'HARGA SATUAN'!$C$7:$C$1492,0),0))</f>
        <v/>
      </c>
      <c r="E54" s="354" t="str">
        <f ca="1">IF(B54="+","Unit",IF(ISERROR(OFFSET('HARGA SATUAN'!$E$6,MATCH(RAB!C54,'HARGA SATUAN'!$C$7:$C$1492,0),0)),"",OFFSET('HARGA SATUAN'!$E$6,MATCH(RAB!C54,'HARGA SATUAN'!$C$7:$C$1492,0),0)))</f>
        <v/>
      </c>
      <c r="F54" s="491"/>
      <c r="G54" s="355">
        <f ca="1">IF(ISERROR(OFFSET('HARGA SATUAN'!$I$6,MATCH(RAB!C54,'HARGA SATUAN'!$C$7:$C$1492,0),0)),0,OFFSET('HARGA SATUAN'!$I$6,MATCH(RAB!C54,'HARGA SATUAN'!$C$7:$C$1492,0),0))</f>
        <v>0</v>
      </c>
      <c r="H54" s="356">
        <f t="shared" ca="1" si="40"/>
        <v>0</v>
      </c>
      <c r="I54" s="356">
        <f t="shared" ca="1" si="41"/>
        <v>0</v>
      </c>
      <c r="J54" s="356">
        <f t="shared" ca="1" si="42"/>
        <v>0</v>
      </c>
      <c r="K54" s="357">
        <f t="shared" ca="1" si="43"/>
        <v>0</v>
      </c>
      <c r="L54" s="339"/>
      <c r="M54" s="339"/>
      <c r="N54" s="362"/>
      <c r="O54" s="341"/>
      <c r="P54" s="386"/>
      <c r="Q54" s="341"/>
    </row>
    <row r="55" spans="1:22" s="360" customFormat="1">
      <c r="A55" s="333"/>
      <c r="B55" s="481"/>
      <c r="C55" s="482"/>
      <c r="D55" s="353" t="str">
        <f ca="1">IF(ISERROR(OFFSET('HARGA SATUAN'!$D$6,MATCH(RAB!C55,'HARGA SATUAN'!$C$7:$C$1492,0),0)),"",OFFSET('HARGA SATUAN'!$D$6,MATCH(RAB!C55,'HARGA SATUAN'!$C$7:$C$1492,0),0))</f>
        <v/>
      </c>
      <c r="E55" s="354" t="str">
        <f ca="1">IF(B55="+","Unit",IF(ISERROR(OFFSET('HARGA SATUAN'!$E$6,MATCH(RAB!C55,'HARGA SATUAN'!$C$7:$C$1492,0),0)),"",OFFSET('HARGA SATUAN'!$E$6,MATCH(RAB!C55,'HARGA SATUAN'!$C$7:$C$1492,0),0)))</f>
        <v/>
      </c>
      <c r="F55" s="491"/>
      <c r="G55" s="355">
        <f ca="1">IF(ISERROR(OFFSET('HARGA SATUAN'!$I$6,MATCH(RAB!C55,'HARGA SATUAN'!$C$7:$C$1492,0),0)),0,OFFSET('HARGA SATUAN'!$I$6,MATCH(RAB!C55,'HARGA SATUAN'!$C$7:$C$1492,0),0))</f>
        <v>0</v>
      </c>
      <c r="H55" s="356">
        <f t="shared" ca="1" si="36"/>
        <v>0</v>
      </c>
      <c r="I55" s="356">
        <f t="shared" ca="1" si="37"/>
        <v>0</v>
      </c>
      <c r="J55" s="356">
        <f t="shared" ca="1" si="38"/>
        <v>0</v>
      </c>
      <c r="K55" s="357">
        <f t="shared" ca="1" si="39"/>
        <v>0</v>
      </c>
      <c r="L55" s="339"/>
      <c r="M55" s="339"/>
      <c r="N55" s="362"/>
      <c r="O55" s="341"/>
      <c r="P55" s="386"/>
      <c r="Q55" s="341"/>
    </row>
    <row r="56" spans="1:22" s="360" customFormat="1">
      <c r="A56" s="333"/>
      <c r="B56" s="492" t="s">
        <v>1035</v>
      </c>
      <c r="C56" s="495" t="s">
        <v>1626</v>
      </c>
      <c r="D56" s="353" t="str">
        <f ca="1">IF(ISERROR(OFFSET('HARGA SATUAN'!$D$6,MATCH(RAB!C56,'HARGA SATUAN'!$C$7:$C$1492,0),0)),"",OFFSET('HARGA SATUAN'!$D$6,MATCH(RAB!C56,'HARGA SATUAN'!$C$7:$C$1492,0),0))</f>
        <v/>
      </c>
      <c r="E56" s="354" t="str">
        <f ca="1">IF(B56="+","Unit",IF(ISERROR(OFFSET('HARGA SATUAN'!$E$6,MATCH(RAB!C56,'HARGA SATUAN'!$C$7:$C$1492,0),0)),"",OFFSET('HARGA SATUAN'!$E$6,MATCH(RAB!C56,'HARGA SATUAN'!$C$7:$C$1492,0),0)))</f>
        <v>Unit</v>
      </c>
      <c r="F56" s="698">
        <v>1</v>
      </c>
      <c r="G56" s="355">
        <f ca="1">IF(ISERROR(OFFSET('HARGA SATUAN'!$I$6,MATCH(RAB!C56,'HARGA SATUAN'!$C$7:$C$1492,0),0)),0,OFFSET('HARGA SATUAN'!$I$6,MATCH(RAB!C56,'HARGA SATUAN'!$C$7:$C$1492,0),0))</f>
        <v>0</v>
      </c>
      <c r="H56" s="356">
        <f t="shared" ref="H56:H61" ca="1" si="44">IF(OR(D56="MDU",D56="MDU-KD"),(IF($O$3="RAB NON MDU","PLN KD",G56*F56)),0)</f>
        <v>0</v>
      </c>
      <c r="I56" s="356">
        <f t="shared" ref="I56:I61" ca="1" si="45">IF(D56="HDW",G56*F56,0)</f>
        <v>0</v>
      </c>
      <c r="J56" s="356">
        <f t="shared" ref="J56:J61" ca="1" si="46">IF(D56="JASA",G56*F56,0)</f>
        <v>0</v>
      </c>
      <c r="K56" s="357">
        <f t="shared" ref="K56:K61" ca="1" si="47">SUM(H56:J56)</f>
        <v>0</v>
      </c>
      <c r="L56" s="339"/>
      <c r="M56" s="339"/>
      <c r="N56" s="362"/>
      <c r="O56" s="341"/>
      <c r="P56" s="386"/>
      <c r="Q56" s="341"/>
    </row>
    <row r="57" spans="1:22" s="360" customFormat="1" ht="30">
      <c r="A57" s="333"/>
      <c r="B57" s="696">
        <v>1</v>
      </c>
      <c r="C57" s="109" t="s">
        <v>1197</v>
      </c>
      <c r="D57" s="353" t="str">
        <f ca="1">IF(ISERROR(OFFSET('HARGA SATUAN'!$D$6,MATCH(RAB!C57,'HARGA SATUAN'!$C$7:$C$1492,0),0)),"",OFFSET('HARGA SATUAN'!$D$6,MATCH(RAB!C57,'HARGA SATUAN'!$C$7:$C$1492,0),0))</f>
        <v>MDU-KD</v>
      </c>
      <c r="E57" s="354" t="str">
        <f ca="1">IF(B57="+","Unit",IF(ISERROR(OFFSET('HARGA SATUAN'!$E$6,MATCH(RAB!C57,'HARGA SATUAN'!$C$7:$C$1492,0),0)),"",OFFSET('HARGA SATUAN'!$E$6,MATCH(RAB!C57,'HARGA SATUAN'!$C$7:$C$1492,0),0)))</f>
        <v>Bh</v>
      </c>
      <c r="F57" s="698">
        <f>F56*1</f>
        <v>1</v>
      </c>
      <c r="G57" s="355">
        <f ca="1">IF(ISERROR(OFFSET('HARGA SATUAN'!$I$6,MATCH(RAB!C57,'HARGA SATUAN'!$C$7:$C$1492,0),0)),0,OFFSET('HARGA SATUAN'!$I$6,MATCH(RAB!C57,'HARGA SATUAN'!$C$7:$C$1492,0),0))</f>
        <v>1427400</v>
      </c>
      <c r="H57" s="356">
        <f t="shared" ca="1" si="44"/>
        <v>1427400</v>
      </c>
      <c r="I57" s="356">
        <f t="shared" ca="1" si="45"/>
        <v>0</v>
      </c>
      <c r="J57" s="356">
        <f t="shared" ca="1" si="46"/>
        <v>0</v>
      </c>
      <c r="K57" s="357">
        <f t="shared" ca="1" si="47"/>
        <v>1427400</v>
      </c>
      <c r="L57" s="339"/>
      <c r="M57" s="339"/>
      <c r="N57" s="362"/>
      <c r="O57" s="341"/>
      <c r="P57" s="386"/>
      <c r="Q57" s="341"/>
    </row>
    <row r="58" spans="1:22" s="360" customFormat="1">
      <c r="A58" s="333"/>
      <c r="B58" s="696">
        <v>2</v>
      </c>
      <c r="C58" s="697" t="s">
        <v>510</v>
      </c>
      <c r="D58" s="353" t="str">
        <f ca="1">IF(ISERROR(OFFSET('HARGA SATUAN'!$D$6,MATCH(RAB!C58,'HARGA SATUAN'!$C$7:$C$1492,0),0)),"",OFFSET('HARGA SATUAN'!$D$6,MATCH(RAB!C58,'HARGA SATUAN'!$C$7:$C$1492,0),0))</f>
        <v>MDU-KD</v>
      </c>
      <c r="E58" s="354" t="str">
        <f ca="1">IF(B58="+","Unit",IF(ISERROR(OFFSET('HARGA SATUAN'!$E$6,MATCH(RAB!C58,'HARGA SATUAN'!$C$7:$C$1492,0),0)),"",OFFSET('HARGA SATUAN'!$E$6,MATCH(RAB!C58,'HARGA SATUAN'!$C$7:$C$1492,0),0)))</f>
        <v>Unit</v>
      </c>
      <c r="F58" s="698">
        <f>F56*1</f>
        <v>1</v>
      </c>
      <c r="G58" s="355">
        <f ca="1">IF(ISERROR(OFFSET('HARGA SATUAN'!$I$6,MATCH(RAB!C58,'HARGA SATUAN'!$C$7:$C$1492,0),0)),0,OFFSET('HARGA SATUAN'!$I$6,MATCH(RAB!C58,'HARGA SATUAN'!$C$7:$C$1492,0),0))</f>
        <v>3564900</v>
      </c>
      <c r="H58" s="356">
        <f t="shared" ca="1" si="44"/>
        <v>3564900</v>
      </c>
      <c r="I58" s="356">
        <f t="shared" ca="1" si="45"/>
        <v>0</v>
      </c>
      <c r="J58" s="356">
        <f t="shared" ca="1" si="46"/>
        <v>0</v>
      </c>
      <c r="K58" s="357">
        <f t="shared" ca="1" si="47"/>
        <v>3564900</v>
      </c>
      <c r="L58" s="339"/>
      <c r="M58" s="339"/>
      <c r="N58" s="362"/>
      <c r="O58" s="341"/>
      <c r="P58" s="386"/>
      <c r="Q58" s="341"/>
    </row>
    <row r="59" spans="1:22" s="360" customFormat="1">
      <c r="A59" s="333"/>
      <c r="B59" s="696">
        <v>3</v>
      </c>
      <c r="C59" s="697" t="s">
        <v>77</v>
      </c>
      <c r="D59" s="353" t="str">
        <f ca="1">IF(ISERROR(OFFSET('HARGA SATUAN'!$D$6,MATCH(RAB!C59,'HARGA SATUAN'!$C$7:$C$1492,0),0)),"",OFFSET('HARGA SATUAN'!$D$6,MATCH(RAB!C59,'HARGA SATUAN'!$C$7:$C$1492,0),0))</f>
        <v>MDU-KD</v>
      </c>
      <c r="E59" s="354" t="str">
        <f ca="1">IF(B59="+","Unit",IF(ISERROR(OFFSET('HARGA SATUAN'!$E$6,MATCH(RAB!C59,'HARGA SATUAN'!$C$7:$C$1492,0),0)),"",OFFSET('HARGA SATUAN'!$E$6,MATCH(RAB!C59,'HARGA SATUAN'!$C$7:$C$1492,0),0)))</f>
        <v>Mtr</v>
      </c>
      <c r="F59" s="698">
        <v>50</v>
      </c>
      <c r="G59" s="355">
        <f ca="1">IF(ISERROR(OFFSET('HARGA SATUAN'!$I$6,MATCH(RAB!C59,'HARGA SATUAN'!$C$7:$C$1492,0),0)),0,OFFSET('HARGA SATUAN'!$I$6,MATCH(RAB!C59,'HARGA SATUAN'!$C$7:$C$1492,0),0))</f>
        <v>13500</v>
      </c>
      <c r="H59" s="356">
        <f t="shared" ca="1" si="44"/>
        <v>675000</v>
      </c>
      <c r="I59" s="356">
        <f t="shared" ca="1" si="45"/>
        <v>0</v>
      </c>
      <c r="J59" s="356">
        <f t="shared" ca="1" si="46"/>
        <v>0</v>
      </c>
      <c r="K59" s="357">
        <f t="shared" ca="1" si="47"/>
        <v>675000</v>
      </c>
      <c r="L59" s="339"/>
      <c r="M59" s="339"/>
      <c r="N59" s="362"/>
      <c r="O59" s="341"/>
      <c r="P59" s="386"/>
      <c r="Q59" s="341"/>
    </row>
    <row r="60" spans="1:22" s="360" customFormat="1">
      <c r="A60" s="333"/>
      <c r="B60" s="696">
        <v>4</v>
      </c>
      <c r="C60" s="697" t="s">
        <v>799</v>
      </c>
      <c r="D60" s="353" t="str">
        <f ca="1">IF(ISERROR(OFFSET('HARGA SATUAN'!$D$6,MATCH(RAB!C60,'HARGA SATUAN'!$C$7:$C$1492,0),0)),"",OFFSET('HARGA SATUAN'!$D$6,MATCH(RAB!C60,'HARGA SATUAN'!$C$7:$C$1492,0),0))</f>
        <v>JASA</v>
      </c>
      <c r="E60" s="354" t="str">
        <f ca="1">IF(B60="+","Unit",IF(ISERROR(OFFSET('HARGA SATUAN'!$E$6,MATCH(RAB!C60,'HARGA SATUAN'!$C$7:$C$1492,0),0)),"",OFFSET('HARGA SATUAN'!$E$6,MATCH(RAB!C60,'HARGA SATUAN'!$C$7:$C$1492,0),0)))</f>
        <v>Unit</v>
      </c>
      <c r="F60" s="698">
        <f>F56*1</f>
        <v>1</v>
      </c>
      <c r="G60" s="355">
        <f ca="1">IF(ISERROR(OFFSET('HARGA SATUAN'!$I$6,MATCH(RAB!C60,'HARGA SATUAN'!$C$7:$C$1492,0),0)),0,OFFSET('HARGA SATUAN'!$I$6,MATCH(RAB!C60,'HARGA SATUAN'!$C$7:$C$1492,0),0))</f>
        <v>106400</v>
      </c>
      <c r="H60" s="356">
        <f t="shared" ca="1" si="44"/>
        <v>0</v>
      </c>
      <c r="I60" s="356">
        <f t="shared" ca="1" si="45"/>
        <v>0</v>
      </c>
      <c r="J60" s="356">
        <f t="shared" ca="1" si="46"/>
        <v>106400</v>
      </c>
      <c r="K60" s="357">
        <f t="shared" ca="1" si="47"/>
        <v>106400</v>
      </c>
      <c r="L60" s="339"/>
      <c r="M60" s="339"/>
      <c r="N60" s="362"/>
      <c r="O60" s="341"/>
      <c r="P60" s="386"/>
      <c r="Q60" s="341"/>
    </row>
    <row r="61" spans="1:22">
      <c r="B61" s="364"/>
      <c r="C61" s="488"/>
      <c r="D61" s="353" t="str">
        <f ca="1">IF(ISERROR(OFFSET('HARGA SATUAN'!$D$6,MATCH(RAB!C61,'HARGA SATUAN'!$C$7:$C$1492,0),0)),"",OFFSET('HARGA SATUAN'!$D$6,MATCH(RAB!C61,'HARGA SATUAN'!$C$7:$C$1492,0),0))</f>
        <v/>
      </c>
      <c r="E61" s="354" t="str">
        <f ca="1">IF(B61="+","Unit",IF(ISERROR(OFFSET('HARGA SATUAN'!$E$6,MATCH(RAB!C61,'HARGA SATUAN'!$C$7:$C$1492,0),0)),"",OFFSET('HARGA SATUAN'!$E$6,MATCH(RAB!C61,'HARGA SATUAN'!$C$7:$C$1492,0),0)))</f>
        <v/>
      </c>
      <c r="F61" s="361"/>
      <c r="G61" s="355">
        <f ca="1">IF(ISERROR(OFFSET('HARGA SATUAN'!$I$6,MATCH(RAB!C61,'HARGA SATUAN'!$C$7:$C$1492,0),0)),0,OFFSET('HARGA SATUAN'!$I$6,MATCH(RAB!C61,'HARGA SATUAN'!$C$7:$C$1492,0),0))</f>
        <v>0</v>
      </c>
      <c r="H61" s="356">
        <f t="shared" ca="1" si="44"/>
        <v>0</v>
      </c>
      <c r="I61" s="356">
        <f t="shared" ca="1" si="45"/>
        <v>0</v>
      </c>
      <c r="J61" s="356">
        <f t="shared" ca="1" si="46"/>
        <v>0</v>
      </c>
      <c r="K61" s="357">
        <f t="shared" ca="1" si="47"/>
        <v>0</v>
      </c>
    </row>
    <row r="62" spans="1:22">
      <c r="B62" s="489" t="s">
        <v>1035</v>
      </c>
      <c r="C62" s="490" t="s">
        <v>1617</v>
      </c>
      <c r="D62" s="353" t="str">
        <f ca="1">IF(ISERROR(OFFSET('HARGA SATUAN'!$D$6,MATCH(RAB!C62,'HARGA SATUAN'!$C$7:$C$1492,0),0)),"",OFFSET('HARGA SATUAN'!$D$6,MATCH(RAB!C62,'HARGA SATUAN'!$C$7:$C$1492,0),0))</f>
        <v/>
      </c>
      <c r="E62" s="354" t="str">
        <f ca="1">IF(B62="+","Unit",IF(ISERROR(OFFSET('HARGA SATUAN'!$E$6,MATCH(RAB!C62,'HARGA SATUAN'!$C$7:$C$1492,0),0)),"",OFFSET('HARGA SATUAN'!$E$6,MATCH(RAB!C62,'HARGA SATUAN'!$C$7:$C$1492,0),0)))</f>
        <v>Unit</v>
      </c>
      <c r="F62" s="491">
        <v>1</v>
      </c>
      <c r="G62" s="355">
        <f ca="1">IF(ISERROR(OFFSET('HARGA SATUAN'!$I$6,MATCH(RAB!C62,'HARGA SATUAN'!$C$7:$C$1492,0),0)),0,OFFSET('HARGA SATUAN'!$I$6,MATCH(RAB!C62,'HARGA SATUAN'!$C$7:$C$1492,0),0))</f>
        <v>0</v>
      </c>
      <c r="H62" s="356">
        <f t="shared" ref="H62:H67" ca="1" si="48">IF(OR(D62="MDU",D62="MDU-KD"),(IF($O$3="RAB NON MDU","PLN KD",G62*F62)),0)</f>
        <v>0</v>
      </c>
      <c r="I62" s="356">
        <f t="shared" ref="I62:I67" ca="1" si="49">IF(D62="HDW",G62*F62,0)</f>
        <v>0</v>
      </c>
      <c r="J62" s="356">
        <f t="shared" ref="J62:J67" ca="1" si="50">IF(D62="JASA",G62*F62,0)</f>
        <v>0</v>
      </c>
      <c r="K62" s="357">
        <f t="shared" ref="K62:K67" ca="1" si="51">SUM(H62:J62)</f>
        <v>0</v>
      </c>
    </row>
    <row r="63" spans="1:22">
      <c r="B63" s="489">
        <v>1</v>
      </c>
      <c r="C63" s="490" t="s">
        <v>29</v>
      </c>
      <c r="D63" s="353" t="str">
        <f ca="1">IF(ISERROR(OFFSET('HARGA SATUAN'!$D$6,MATCH(RAB!C63,'HARGA SATUAN'!$C$7:$C$1492,0),0)),"",OFFSET('HARGA SATUAN'!$D$6,MATCH(RAB!C63,'HARGA SATUAN'!$C$7:$C$1492,0),0))</f>
        <v>HDW</v>
      </c>
      <c r="E63" s="354" t="str">
        <f ca="1">IF(B63="+","Unit",IF(ISERROR(OFFSET('HARGA SATUAN'!$E$6,MATCH(RAB!C63,'HARGA SATUAN'!$C$7:$C$1492,0),0)),"",OFFSET('HARGA SATUAN'!$E$6,MATCH(RAB!C63,'HARGA SATUAN'!$C$7:$C$1492,0),0)))</f>
        <v>Bh</v>
      </c>
      <c r="F63" s="491">
        <f>F62*1</f>
        <v>1</v>
      </c>
      <c r="G63" s="355">
        <f ca="1">IF(ISERROR(OFFSET('HARGA SATUAN'!$I$6,MATCH(RAB!C63,'HARGA SATUAN'!$C$7:$C$1492,0),0)),0,OFFSET('HARGA SATUAN'!$I$6,MATCH(RAB!C63,'HARGA SATUAN'!$C$7:$C$1492,0),0))</f>
        <v>185200</v>
      </c>
      <c r="H63" s="356">
        <f t="shared" ca="1" si="48"/>
        <v>0</v>
      </c>
      <c r="I63" s="356">
        <f t="shared" ca="1" si="49"/>
        <v>185200</v>
      </c>
      <c r="J63" s="356">
        <f t="shared" ca="1" si="50"/>
        <v>0</v>
      </c>
      <c r="K63" s="357">
        <f t="shared" ca="1" si="51"/>
        <v>185200</v>
      </c>
    </row>
    <row r="64" spans="1:22">
      <c r="B64" s="489">
        <v>2</v>
      </c>
      <c r="C64" s="490" t="s">
        <v>30</v>
      </c>
      <c r="D64" s="353" t="str">
        <f ca="1">IF(ISERROR(OFFSET('HARGA SATUAN'!$D$6,MATCH(RAB!C64,'HARGA SATUAN'!$C$7:$C$1492,0),0)),"",OFFSET('HARGA SATUAN'!$D$6,MATCH(RAB!C64,'HARGA SATUAN'!$C$7:$C$1492,0),0))</f>
        <v>HDW</v>
      </c>
      <c r="E64" s="354" t="str">
        <f ca="1">IF(B64="+","Unit",IF(ISERROR(OFFSET('HARGA SATUAN'!$E$6,MATCH(RAB!C64,'HARGA SATUAN'!$C$7:$C$1492,0),0)),"",OFFSET('HARGA SATUAN'!$E$6,MATCH(RAB!C64,'HARGA SATUAN'!$C$7:$C$1492,0),0)))</f>
        <v>Bh</v>
      </c>
      <c r="F64" s="491">
        <f>F62*1</f>
        <v>1</v>
      </c>
      <c r="G64" s="355">
        <f ca="1">IF(ISERROR(OFFSET('HARGA SATUAN'!$I$6,MATCH(RAB!C64,'HARGA SATUAN'!$C$7:$C$1492,0),0)),0,OFFSET('HARGA SATUAN'!$I$6,MATCH(RAB!C64,'HARGA SATUAN'!$C$7:$C$1492,0),0))</f>
        <v>47459</v>
      </c>
      <c r="H64" s="356">
        <f t="shared" ca="1" si="48"/>
        <v>0</v>
      </c>
      <c r="I64" s="356">
        <f t="shared" ca="1" si="49"/>
        <v>47459</v>
      </c>
      <c r="J64" s="356">
        <f t="shared" ca="1" si="50"/>
        <v>0</v>
      </c>
      <c r="K64" s="357">
        <f t="shared" ca="1" si="51"/>
        <v>47459</v>
      </c>
    </row>
    <row r="65" spans="2:11">
      <c r="B65" s="489">
        <v>3</v>
      </c>
      <c r="C65" s="490" t="s">
        <v>32</v>
      </c>
      <c r="D65" s="353" t="str">
        <f ca="1">IF(ISERROR(OFFSET('HARGA SATUAN'!$D$6,MATCH(RAB!C65,'HARGA SATUAN'!$C$7:$C$1492,0),0)),"",OFFSET('HARGA SATUAN'!$D$6,MATCH(RAB!C65,'HARGA SATUAN'!$C$7:$C$1492,0),0))</f>
        <v>HDW</v>
      </c>
      <c r="E65" s="354" t="str">
        <f ca="1">IF(B65="+","Unit",IF(ISERROR(OFFSET('HARGA SATUAN'!$E$6,MATCH(RAB!C65,'HARGA SATUAN'!$C$7:$C$1492,0),0)),"",OFFSET('HARGA SATUAN'!$E$6,MATCH(RAB!C65,'HARGA SATUAN'!$C$7:$C$1492,0),0)))</f>
        <v>Mtr</v>
      </c>
      <c r="F65" s="491">
        <f>F62*1.5</f>
        <v>1.5</v>
      </c>
      <c r="G65" s="355">
        <f ca="1">IF(ISERROR(OFFSET('HARGA SATUAN'!$I$6,MATCH(RAB!C65,'HARGA SATUAN'!$C$7:$C$1492,0),0)),0,OFFSET('HARGA SATUAN'!$I$6,MATCH(RAB!C65,'HARGA SATUAN'!$C$7:$C$1492,0),0))</f>
        <v>30000</v>
      </c>
      <c r="H65" s="356">
        <f t="shared" ca="1" si="48"/>
        <v>0</v>
      </c>
      <c r="I65" s="356">
        <f t="shared" ca="1" si="49"/>
        <v>45000</v>
      </c>
      <c r="J65" s="356">
        <f t="shared" ca="1" si="50"/>
        <v>0</v>
      </c>
      <c r="K65" s="357">
        <f t="shared" ca="1" si="51"/>
        <v>45000</v>
      </c>
    </row>
    <row r="66" spans="2:11">
      <c r="B66" s="489">
        <v>4</v>
      </c>
      <c r="C66" s="490" t="s">
        <v>33</v>
      </c>
      <c r="D66" s="353" t="str">
        <f ca="1">IF(ISERROR(OFFSET('HARGA SATUAN'!$D$6,MATCH(RAB!C66,'HARGA SATUAN'!$C$7:$C$1492,0),0)),"",OFFSET('HARGA SATUAN'!$D$6,MATCH(RAB!C66,'HARGA SATUAN'!$C$7:$C$1492,0),0))</f>
        <v>HDW</v>
      </c>
      <c r="E66" s="354" t="str">
        <f ca="1">IF(B66="+","Unit",IF(ISERROR(OFFSET('HARGA SATUAN'!$E$6,MATCH(RAB!C66,'HARGA SATUAN'!$C$7:$C$1492,0),0)),"",OFFSET('HARGA SATUAN'!$E$6,MATCH(RAB!C66,'HARGA SATUAN'!$C$7:$C$1492,0),0)))</f>
        <v>Bh</v>
      </c>
      <c r="F66" s="491">
        <f>F62*2</f>
        <v>2</v>
      </c>
      <c r="G66" s="355">
        <f ca="1">IF(ISERROR(OFFSET('HARGA SATUAN'!$I$6,MATCH(RAB!C66,'HARGA SATUAN'!$C$7:$C$1492,0),0)),0,OFFSET('HARGA SATUAN'!$I$6,MATCH(RAB!C66,'HARGA SATUAN'!$C$7:$C$1492,0),0))</f>
        <v>9500</v>
      </c>
      <c r="H66" s="356">
        <f t="shared" ca="1" si="48"/>
        <v>0</v>
      </c>
      <c r="I66" s="356">
        <f t="shared" ca="1" si="49"/>
        <v>19000</v>
      </c>
      <c r="J66" s="356">
        <f t="shared" ca="1" si="50"/>
        <v>0</v>
      </c>
      <c r="K66" s="357">
        <f t="shared" ca="1" si="51"/>
        <v>19000</v>
      </c>
    </row>
    <row r="67" spans="2:11">
      <c r="B67" s="489">
        <v>5</v>
      </c>
      <c r="C67" s="490" t="s">
        <v>735</v>
      </c>
      <c r="D67" s="353" t="str">
        <f ca="1">IF(ISERROR(OFFSET('HARGA SATUAN'!$D$6,MATCH(RAB!C67,'HARGA SATUAN'!$C$7:$C$1492,0),0)),"",OFFSET('HARGA SATUAN'!$D$6,MATCH(RAB!C67,'HARGA SATUAN'!$C$7:$C$1492,0),0))</f>
        <v>JASA</v>
      </c>
      <c r="E67" s="354" t="str">
        <f ca="1">IF(B67="+","Unit",IF(ISERROR(OFFSET('HARGA SATUAN'!$E$6,MATCH(RAB!C67,'HARGA SATUAN'!$C$7:$C$1492,0),0)),"",OFFSET('HARGA SATUAN'!$E$6,MATCH(RAB!C67,'HARGA SATUAN'!$C$7:$C$1492,0),0)))</f>
        <v>Unit</v>
      </c>
      <c r="F67" s="491">
        <f>F62*1</f>
        <v>1</v>
      </c>
      <c r="G67" s="355">
        <f ca="1">IF(ISERROR(OFFSET('HARGA SATUAN'!$I$6,MATCH(RAB!C67,'HARGA SATUAN'!$C$7:$C$1492,0),0)),0,OFFSET('HARGA SATUAN'!$I$6,MATCH(RAB!C67,'HARGA SATUAN'!$C$7:$C$1492,0),0))</f>
        <v>56400</v>
      </c>
      <c r="H67" s="356">
        <f t="shared" ca="1" si="48"/>
        <v>0</v>
      </c>
      <c r="I67" s="356">
        <f t="shared" ca="1" si="49"/>
        <v>0</v>
      </c>
      <c r="J67" s="356">
        <f t="shared" ca="1" si="50"/>
        <v>56400</v>
      </c>
      <c r="K67" s="357">
        <f t="shared" ca="1" si="51"/>
        <v>56400</v>
      </c>
    </row>
    <row r="68" spans="2:11">
      <c r="B68" s="364"/>
      <c r="C68" s="488"/>
      <c r="D68" s="353" t="str">
        <f ca="1">IF(ISERROR(OFFSET('HARGA SATUAN'!$D$6,MATCH(RAB!C68,'HARGA SATUAN'!$C$7:$C$1492,0),0)),"",OFFSET('HARGA SATUAN'!$D$6,MATCH(RAB!C68,'HARGA SATUAN'!$C$7:$C$1492,0),0))</f>
        <v/>
      </c>
      <c r="E68" s="354" t="str">
        <f ca="1">IF(B68="+","Unit",IF(ISERROR(OFFSET('HARGA SATUAN'!$E$6,MATCH(RAB!C68,'HARGA SATUAN'!$C$7:$C$1492,0),0)),"",OFFSET('HARGA SATUAN'!$E$6,MATCH(RAB!C68,'HARGA SATUAN'!$C$7:$C$1492,0),0)))</f>
        <v/>
      </c>
      <c r="F68" s="361"/>
      <c r="G68" s="355">
        <f ca="1">IF(ISERROR(OFFSET('HARGA SATUAN'!$I$6,MATCH(RAB!C68,'HARGA SATUAN'!$C$7:$C$1492,0),0)),0,OFFSET('HARGA SATUAN'!$I$6,MATCH(RAB!C68,'HARGA SATUAN'!$C$7:$C$1492,0),0))</f>
        <v>0</v>
      </c>
      <c r="H68" s="356">
        <f t="shared" ref="H68" ca="1" si="52">IF(OR(D68="MDU",D68="MDU-KD"),(IF($O$3="RAB NON MDU","PLN KD",G68*F68)),0)</f>
        <v>0</v>
      </c>
      <c r="I68" s="356">
        <f t="shared" ref="I68" ca="1" si="53">IF(D68="HDW",G68*F68,0)</f>
        <v>0</v>
      </c>
      <c r="J68" s="356">
        <f t="shared" ref="J68" ca="1" si="54">IF(D68="JASA",G68*F68,0)</f>
        <v>0</v>
      </c>
      <c r="K68" s="357">
        <f t="shared" ref="K68" ca="1" si="55">SUM(H68:J68)</f>
        <v>0</v>
      </c>
    </row>
    <row r="69" spans="2:11">
      <c r="B69" s="493" t="s">
        <v>1035</v>
      </c>
      <c r="C69" s="497" t="s">
        <v>1621</v>
      </c>
      <c r="D69" s="353" t="str">
        <f ca="1">IF(ISERROR(OFFSET('HARGA SATUAN'!$D$6,MATCH(RAB!C69,'HARGA SATUAN'!$C$7:$C$1492,0),0)),"",OFFSET('HARGA SATUAN'!$D$6,MATCH(RAB!C69,'HARGA SATUAN'!$C$7:$C$1492,0),0))</f>
        <v/>
      </c>
      <c r="E69" s="354" t="str">
        <f ca="1">IF(B69="+","Unit",IF(ISERROR(OFFSET('HARGA SATUAN'!$E$6,MATCH(RAB!C69,'HARGA SATUAN'!$C$7:$C$1492,0),0)),"",OFFSET('HARGA SATUAN'!$E$6,MATCH(RAB!C69,'HARGA SATUAN'!$C$7:$C$1492,0),0)))</f>
        <v>Unit</v>
      </c>
      <c r="F69" s="498">
        <v>2</v>
      </c>
      <c r="G69" s="355">
        <f ca="1">IF(ISERROR(OFFSET('HARGA SATUAN'!$I$6,MATCH(RAB!C69,'HARGA SATUAN'!$C$7:$C$1492,0),0)),0,OFFSET('HARGA SATUAN'!$I$6,MATCH(RAB!C69,'HARGA SATUAN'!$C$7:$C$1492,0),0))</f>
        <v>0</v>
      </c>
      <c r="H69" s="356">
        <f t="shared" ref="H69:H78" ca="1" si="56">IF(OR(D69="MDU",D69="MDU-KD"),(IF($O$3="RAB NON MDU","PLN KD",G69*F69)),0)</f>
        <v>0</v>
      </c>
      <c r="I69" s="356">
        <f t="shared" ref="I69:I78" ca="1" si="57">IF(D69="HDW",G69*F69,0)</f>
        <v>0</v>
      </c>
      <c r="J69" s="356">
        <f t="shared" ref="J69:J78" ca="1" si="58">IF(D69="JASA",G69*F69,0)</f>
        <v>0</v>
      </c>
      <c r="K69" s="357">
        <f t="shared" ref="K69:K78" ca="1" si="59">SUM(H69:J69)</f>
        <v>0</v>
      </c>
    </row>
    <row r="70" spans="2:11">
      <c r="B70" s="493">
        <v>1</v>
      </c>
      <c r="C70" s="497" t="s">
        <v>115</v>
      </c>
      <c r="D70" s="353" t="str">
        <f ca="1">IF(ISERROR(OFFSET('HARGA SATUAN'!$D$6,MATCH(RAB!C70,'HARGA SATUAN'!$C$7:$C$1492,0),0)),"",OFFSET('HARGA SATUAN'!$D$6,MATCH(RAB!C70,'HARGA SATUAN'!$C$7:$C$1492,0),0))</f>
        <v>HDW</v>
      </c>
      <c r="E70" s="354" t="str">
        <f ca="1">IF(B70="+","Unit",IF(ISERROR(OFFSET('HARGA SATUAN'!$E$6,MATCH(RAB!C70,'HARGA SATUAN'!$C$7:$C$1492,0),0)),"",OFFSET('HARGA SATUAN'!$E$6,MATCH(RAB!C70,'HARGA SATUAN'!$C$7:$C$1492,0),0)))</f>
        <v>Set</v>
      </c>
      <c r="F70" s="498">
        <v>2</v>
      </c>
      <c r="G70" s="355">
        <f ca="1">IF(ISERROR(OFFSET('HARGA SATUAN'!$I$6,MATCH(RAB!C70,'HARGA SATUAN'!$C$7:$C$1492,0),0)),0,OFFSET('HARGA SATUAN'!$I$6,MATCH(RAB!C70,'HARGA SATUAN'!$C$7:$C$1492,0),0))</f>
        <v>11500</v>
      </c>
      <c r="H70" s="356">
        <f t="shared" ca="1" si="56"/>
        <v>0</v>
      </c>
      <c r="I70" s="356">
        <f t="shared" ca="1" si="57"/>
        <v>23000</v>
      </c>
      <c r="J70" s="356">
        <f t="shared" ca="1" si="58"/>
        <v>0</v>
      </c>
      <c r="K70" s="357">
        <f t="shared" ca="1" si="59"/>
        <v>23000</v>
      </c>
    </row>
    <row r="71" spans="2:11">
      <c r="B71" s="493">
        <v>2</v>
      </c>
      <c r="C71" s="497" t="s">
        <v>145</v>
      </c>
      <c r="D71" s="353" t="str">
        <f ca="1">IF(ISERROR(OFFSET('HARGA SATUAN'!$D$6,MATCH(RAB!C71,'HARGA SATUAN'!$C$7:$C$1492,0),0)),"",OFFSET('HARGA SATUAN'!$D$6,MATCH(RAB!C71,'HARGA SATUAN'!$C$7:$C$1492,0),0))</f>
        <v>HDW</v>
      </c>
      <c r="E71" s="354" t="str">
        <f ca="1">IF(B71="+","Unit",IF(ISERROR(OFFSET('HARGA SATUAN'!$E$6,MATCH(RAB!C71,'HARGA SATUAN'!$C$7:$C$1492,0),0)),"",OFFSET('HARGA SATUAN'!$E$6,MATCH(RAB!C71,'HARGA SATUAN'!$C$7:$C$1492,0),0)))</f>
        <v>Set</v>
      </c>
      <c r="F71" s="498">
        <v>2</v>
      </c>
      <c r="G71" s="355">
        <f ca="1">IF(ISERROR(OFFSET('HARGA SATUAN'!$I$6,MATCH(RAB!C71,'HARGA SATUAN'!$C$7:$C$1492,0),0)),0,OFFSET('HARGA SATUAN'!$I$6,MATCH(RAB!C71,'HARGA SATUAN'!$C$7:$C$1492,0),0))</f>
        <v>6200</v>
      </c>
      <c r="H71" s="356">
        <f t="shared" ca="1" si="56"/>
        <v>0</v>
      </c>
      <c r="I71" s="356">
        <f t="shared" ca="1" si="57"/>
        <v>12400</v>
      </c>
      <c r="J71" s="356">
        <f t="shared" ca="1" si="58"/>
        <v>0</v>
      </c>
      <c r="K71" s="357">
        <f t="shared" ca="1" si="59"/>
        <v>12400</v>
      </c>
    </row>
    <row r="72" spans="2:11">
      <c r="B72" s="493">
        <v>3</v>
      </c>
      <c r="C72" s="497" t="s">
        <v>587</v>
      </c>
      <c r="D72" s="353" t="str">
        <f ca="1">IF(ISERROR(OFFSET('HARGA SATUAN'!$D$6,MATCH(RAB!C72,'HARGA SATUAN'!$C$7:$C$1492,0),0)),"",OFFSET('HARGA SATUAN'!$D$6,MATCH(RAB!C72,'HARGA SATUAN'!$C$7:$C$1492,0),0))</f>
        <v>HDW</v>
      </c>
      <c r="E72" s="354" t="str">
        <f ca="1">IF(B72="+","Unit",IF(ISERROR(OFFSET('HARGA SATUAN'!$E$6,MATCH(RAB!C72,'HARGA SATUAN'!$C$7:$C$1492,0),0)),"",OFFSET('HARGA SATUAN'!$E$6,MATCH(RAB!C72,'HARGA SATUAN'!$C$7:$C$1492,0),0)))</f>
        <v>Btg</v>
      </c>
      <c r="F72" s="498">
        <v>2</v>
      </c>
      <c r="G72" s="355">
        <f ca="1">IF(ISERROR(OFFSET('HARGA SATUAN'!$I$6,MATCH(RAB!C72,'HARGA SATUAN'!$C$7:$C$1492,0),0)),0,OFFSET('HARGA SATUAN'!$I$6,MATCH(RAB!C72,'HARGA SATUAN'!$C$7:$C$1492,0),0))</f>
        <v>45796</v>
      </c>
      <c r="H72" s="356">
        <f t="shared" ca="1" si="56"/>
        <v>0</v>
      </c>
      <c r="I72" s="356">
        <f t="shared" ca="1" si="57"/>
        <v>91592</v>
      </c>
      <c r="J72" s="356">
        <f t="shared" ca="1" si="58"/>
        <v>0</v>
      </c>
      <c r="K72" s="357">
        <f t="shared" ca="1" si="59"/>
        <v>91592</v>
      </c>
    </row>
    <row r="73" spans="2:11">
      <c r="B73" s="493">
        <v>4</v>
      </c>
      <c r="C73" s="497" t="s">
        <v>118</v>
      </c>
      <c r="D73" s="353" t="str">
        <f ca="1">IF(ISERROR(OFFSET('HARGA SATUAN'!$D$6,MATCH(RAB!C73,'HARGA SATUAN'!$C$7:$C$1492,0),0)),"",OFFSET('HARGA SATUAN'!$D$6,MATCH(RAB!C73,'HARGA SATUAN'!$C$7:$C$1492,0),0))</f>
        <v>HDW</v>
      </c>
      <c r="E73" s="354" t="str">
        <f ca="1">IF(B73="+","Unit",IF(ISERROR(OFFSET('HARGA SATUAN'!$E$6,MATCH(RAB!C73,'HARGA SATUAN'!$C$7:$C$1492,0),0)),"",OFFSET('HARGA SATUAN'!$E$6,MATCH(RAB!C73,'HARGA SATUAN'!$C$7:$C$1492,0),0)))</f>
        <v>Set</v>
      </c>
      <c r="F73" s="498">
        <v>2</v>
      </c>
      <c r="G73" s="355">
        <f ca="1">IF(ISERROR(OFFSET('HARGA SATUAN'!$I$6,MATCH(RAB!C73,'HARGA SATUAN'!$C$7:$C$1492,0),0)),0,OFFSET('HARGA SATUAN'!$I$6,MATCH(RAB!C73,'HARGA SATUAN'!$C$7:$C$1492,0),0))</f>
        <v>5300</v>
      </c>
      <c r="H73" s="356">
        <f t="shared" ca="1" si="56"/>
        <v>0</v>
      </c>
      <c r="I73" s="356">
        <f t="shared" ca="1" si="57"/>
        <v>10600</v>
      </c>
      <c r="J73" s="356">
        <f t="shared" ca="1" si="58"/>
        <v>0</v>
      </c>
      <c r="K73" s="357">
        <f t="shared" ca="1" si="59"/>
        <v>10600</v>
      </c>
    </row>
    <row r="74" spans="2:11">
      <c r="B74" s="493">
        <v>5</v>
      </c>
      <c r="C74" s="497" t="s">
        <v>117</v>
      </c>
      <c r="D74" s="353" t="str">
        <f ca="1">IF(ISERROR(OFFSET('HARGA SATUAN'!$D$6,MATCH(RAB!C74,'HARGA SATUAN'!$C$7:$C$1492,0),0)),"",OFFSET('HARGA SATUAN'!$D$6,MATCH(RAB!C74,'HARGA SATUAN'!$C$7:$C$1492,0),0))</f>
        <v>HDW</v>
      </c>
      <c r="E74" s="354" t="str">
        <f ca="1">IF(B74="+","Unit",IF(ISERROR(OFFSET('HARGA SATUAN'!$E$6,MATCH(RAB!C74,'HARGA SATUAN'!$C$7:$C$1492,0),0)),"",OFFSET('HARGA SATUAN'!$E$6,MATCH(RAB!C74,'HARGA SATUAN'!$C$7:$C$1492,0),0)))</f>
        <v>Bh</v>
      </c>
      <c r="F74" s="498">
        <v>2</v>
      </c>
      <c r="G74" s="355">
        <f ca="1">IF(ISERROR(OFFSET('HARGA SATUAN'!$I$6,MATCH(RAB!C74,'HARGA SATUAN'!$C$7:$C$1492,0),0)),0,OFFSET('HARGA SATUAN'!$I$6,MATCH(RAB!C74,'HARGA SATUAN'!$C$7:$C$1492,0),0))</f>
        <v>58600</v>
      </c>
      <c r="H74" s="356">
        <f t="shared" ca="1" si="56"/>
        <v>0</v>
      </c>
      <c r="I74" s="356">
        <f t="shared" ca="1" si="57"/>
        <v>117200</v>
      </c>
      <c r="J74" s="356">
        <f t="shared" ca="1" si="58"/>
        <v>0</v>
      </c>
      <c r="K74" s="357">
        <f t="shared" ca="1" si="59"/>
        <v>117200</v>
      </c>
    </row>
    <row r="75" spans="2:11">
      <c r="B75" s="493">
        <v>6</v>
      </c>
      <c r="C75" s="109" t="s">
        <v>1155</v>
      </c>
      <c r="D75" s="353" t="str">
        <f ca="1">IF(ISERROR(OFFSET('HARGA SATUAN'!$D$6,MATCH(RAB!C75,'HARGA SATUAN'!$C$7:$C$1492,0),0)),"",OFFSET('HARGA SATUAN'!$D$6,MATCH(RAB!C75,'HARGA SATUAN'!$C$7:$C$1492,0),0))</f>
        <v>HDW</v>
      </c>
      <c r="E75" s="354" t="str">
        <f ca="1">IF(B75="+","Unit",IF(ISERROR(OFFSET('HARGA SATUAN'!$E$6,MATCH(RAB!C75,'HARGA SATUAN'!$C$7:$C$1492,0),0)),"",OFFSET('HARGA SATUAN'!$E$6,MATCH(RAB!C75,'HARGA SATUAN'!$C$7:$C$1492,0),0)))</f>
        <v>Set</v>
      </c>
      <c r="F75" s="498">
        <v>4</v>
      </c>
      <c r="G75" s="355">
        <f ca="1">IF(ISERROR(OFFSET('HARGA SATUAN'!$I$6,MATCH(RAB!C75,'HARGA SATUAN'!$C$7:$C$1492,0),0)),0,OFFSET('HARGA SATUAN'!$I$6,MATCH(RAB!C75,'HARGA SATUAN'!$C$7:$C$1492,0),0))</f>
        <v>2900</v>
      </c>
      <c r="H75" s="356">
        <f t="shared" ca="1" si="56"/>
        <v>0</v>
      </c>
      <c r="I75" s="356">
        <f t="shared" ca="1" si="57"/>
        <v>11600</v>
      </c>
      <c r="J75" s="356">
        <f t="shared" ca="1" si="58"/>
        <v>0</v>
      </c>
      <c r="K75" s="357">
        <f t="shared" ca="1" si="59"/>
        <v>11600</v>
      </c>
    </row>
    <row r="76" spans="2:11">
      <c r="B76" s="493">
        <v>7</v>
      </c>
      <c r="C76" s="497" t="s">
        <v>119</v>
      </c>
      <c r="D76" s="353" t="str">
        <f ca="1">IF(ISERROR(OFFSET('HARGA SATUAN'!$D$6,MATCH(RAB!C76,'HARGA SATUAN'!$C$7:$C$1492,0),0)),"",OFFSET('HARGA SATUAN'!$D$6,MATCH(RAB!C76,'HARGA SATUAN'!$C$7:$C$1492,0),0))</f>
        <v>HDW</v>
      </c>
      <c r="E76" s="354" t="str">
        <f ca="1">IF(B76="+","Unit",IF(ISERROR(OFFSET('HARGA SATUAN'!$E$6,MATCH(RAB!C76,'HARGA SATUAN'!$C$7:$C$1492,0),0)),"",OFFSET('HARGA SATUAN'!$E$6,MATCH(RAB!C76,'HARGA SATUAN'!$C$7:$C$1492,0),0)))</f>
        <v>Set</v>
      </c>
      <c r="F76" s="498">
        <v>8</v>
      </c>
      <c r="G76" s="355">
        <f ca="1">IF(ISERROR(OFFSET('HARGA SATUAN'!$I$6,MATCH(RAB!C76,'HARGA SATUAN'!$C$7:$C$1492,0),0)),0,OFFSET('HARGA SATUAN'!$I$6,MATCH(RAB!C76,'HARGA SATUAN'!$C$7:$C$1492,0),0))</f>
        <v>8900</v>
      </c>
      <c r="H76" s="356">
        <f t="shared" ca="1" si="56"/>
        <v>0</v>
      </c>
      <c r="I76" s="356">
        <f t="shared" ca="1" si="57"/>
        <v>71200</v>
      </c>
      <c r="J76" s="356">
        <f t="shared" ca="1" si="58"/>
        <v>0</v>
      </c>
      <c r="K76" s="357">
        <f t="shared" ca="1" si="59"/>
        <v>71200</v>
      </c>
    </row>
    <row r="77" spans="2:11">
      <c r="B77" s="493"/>
      <c r="C77" s="497"/>
      <c r="D77" s="353"/>
      <c r="E77" s="354"/>
      <c r="F77" s="498"/>
      <c r="G77" s="355"/>
      <c r="H77" s="356"/>
      <c r="I77" s="356"/>
      <c r="J77" s="356"/>
      <c r="K77" s="357"/>
    </row>
    <row r="78" spans="2:11">
      <c r="B78" s="481" t="s">
        <v>526</v>
      </c>
      <c r="C78" s="482" t="s">
        <v>1615</v>
      </c>
      <c r="D78" s="353" t="str">
        <f ca="1">IF(ISERROR(OFFSET('HARGA SATUAN'!$D$6,MATCH(RAB!C78,'HARGA SATUAN'!$C$7:$C$1492,0),0)),"",OFFSET('HARGA SATUAN'!$D$6,MATCH(RAB!C78,'HARGA SATUAN'!$C$7:$C$1492,0),0))</f>
        <v/>
      </c>
      <c r="E78" s="354" t="str">
        <f ca="1">IF(B78="+","Unit",IF(ISERROR(OFFSET('HARGA SATUAN'!$E$6,MATCH(RAB!C78,'HARGA SATUAN'!$C$7:$C$1492,0),0)),"",OFFSET('HARGA SATUAN'!$E$6,MATCH(RAB!C78,'HARGA SATUAN'!$C$7:$C$1492,0),0)))</f>
        <v/>
      </c>
      <c r="F78" s="361"/>
      <c r="G78" s="355">
        <f ca="1">IF(ISERROR(OFFSET('HARGA SATUAN'!$I$6,MATCH(RAB!C78,'HARGA SATUAN'!$C$7:$C$1492,0),0)),0,OFFSET('HARGA SATUAN'!$I$6,MATCH(RAB!C78,'HARGA SATUAN'!$C$7:$C$1492,0),0))</f>
        <v>0</v>
      </c>
      <c r="H78" s="356">
        <f t="shared" ca="1" si="56"/>
        <v>0</v>
      </c>
      <c r="I78" s="356">
        <f t="shared" ca="1" si="57"/>
        <v>0</v>
      </c>
      <c r="J78" s="356">
        <f t="shared" ca="1" si="58"/>
        <v>0</v>
      </c>
      <c r="K78" s="357">
        <f t="shared" ca="1" si="59"/>
        <v>0</v>
      </c>
    </row>
    <row r="79" spans="2:11">
      <c r="B79" s="364"/>
      <c r="C79" s="488"/>
      <c r="D79" s="353" t="str">
        <f ca="1">IF(ISERROR(OFFSET('HARGA SATUAN'!$D$6,MATCH(RAB!C79,'HARGA SATUAN'!$C$7:$C$1492,0),0)),"",OFFSET('HARGA SATUAN'!$D$6,MATCH(RAB!C79,'HARGA SATUAN'!$C$7:$C$1492,0),0))</f>
        <v/>
      </c>
      <c r="E79" s="354" t="str">
        <f ca="1">IF(B79="+","Unit",IF(ISERROR(OFFSET('HARGA SATUAN'!$E$6,MATCH(RAB!C79,'HARGA SATUAN'!$C$7:$C$1492,0),0)),"",OFFSET('HARGA SATUAN'!$E$6,MATCH(RAB!C79,'HARGA SATUAN'!$C$7:$C$1492,0),0)))</f>
        <v/>
      </c>
      <c r="F79" s="361"/>
      <c r="G79" s="355">
        <f ca="1">IF(ISERROR(OFFSET('HARGA SATUAN'!$I$6,MATCH(RAB!C79,'HARGA SATUAN'!$C$7:$C$1492,0),0)),0,OFFSET('HARGA SATUAN'!$I$6,MATCH(RAB!C79,'HARGA SATUAN'!$C$7:$C$1492,0),0))</f>
        <v>0</v>
      </c>
      <c r="H79" s="356">
        <f t="shared" ref="H79:H80" ca="1" si="60">IF(OR(D79="MDU",D79="MDU-KD"),(IF($O$3="RAB NON MDU","PLN KD",G79*F79)),0)</f>
        <v>0</v>
      </c>
      <c r="I79" s="356">
        <f t="shared" ref="I79:I80" ca="1" si="61">IF(D79="HDW",G79*F79,0)</f>
        <v>0</v>
      </c>
      <c r="J79" s="356">
        <f t="shared" ref="J79:J80" ca="1" si="62">IF(D79="JASA",G79*F79,0)</f>
        <v>0</v>
      </c>
      <c r="K79" s="357">
        <f t="shared" ref="K79:K80" ca="1" si="63">SUM(H79:J79)</f>
        <v>0</v>
      </c>
    </row>
    <row r="80" spans="2:11">
      <c r="B80" s="365"/>
      <c r="C80" s="366" t="s">
        <v>475</v>
      </c>
      <c r="D80" s="353" t="str">
        <f ca="1">IF(ISERROR(OFFSET('HARGA SATUAN'!$D$6,MATCH(RAB!C80,'HARGA SATUAN'!$C$7:$C$1492,0),0)),"",OFFSET('HARGA SATUAN'!$D$6,MATCH(RAB!C80,'HARGA SATUAN'!$C$7:$C$1492,0),0))</f>
        <v/>
      </c>
      <c r="E80" s="354" t="str">
        <f ca="1">IF(B80="+","Unit",IF(ISERROR(OFFSET('HARGA SATUAN'!$E$6,MATCH(RAB!C80,'HARGA SATUAN'!$C$7:$C$1492,0),0)),"",OFFSET('HARGA SATUAN'!$E$6,MATCH(RAB!C80,'HARGA SATUAN'!$C$7:$C$1492,0),0)))</f>
        <v/>
      </c>
      <c r="F80" s="361"/>
      <c r="G80" s="355">
        <f ca="1">IF(ISERROR(OFFSET('HARGA SATUAN'!$I$6,MATCH(RAB!C80,'HARGA SATUAN'!$C$7:$C$1492,0),0)),0,OFFSET('HARGA SATUAN'!$I$6,MATCH(RAB!C80,'HARGA SATUAN'!$C$7:$C$1492,0),0))</f>
        <v>0</v>
      </c>
      <c r="H80" s="356">
        <f t="shared" ca="1" si="60"/>
        <v>0</v>
      </c>
      <c r="I80" s="356">
        <f t="shared" ca="1" si="61"/>
        <v>0</v>
      </c>
      <c r="J80" s="356">
        <f t="shared" ca="1" si="62"/>
        <v>0</v>
      </c>
      <c r="K80" s="357">
        <f t="shared" ca="1" si="63"/>
        <v>0</v>
      </c>
    </row>
    <row r="81" spans="2:13">
      <c r="B81" s="368">
        <v>1</v>
      </c>
      <c r="C81" s="369" t="s">
        <v>1091</v>
      </c>
      <c r="D81" s="370" t="str">
        <f ca="1">IF(ISERROR(OFFSET('HARGA SATUAN'!$D$6,MATCH(RAB!C81,'HARGA SATUAN'!$C$7:$C$1492,0),0)),"",OFFSET('HARGA SATUAN'!$D$6,MATCH(RAB!C81,'HARGA SATUAN'!$C$7:$C$1492,0),0))</f>
        <v>JASA</v>
      </c>
      <c r="E81" s="371" t="str">
        <f ca="1">IF(ISERROR(OFFSET('HARGA SATUAN'!$E$6,MATCH(RAB!C81,'HARGA SATUAN'!$C$7:$C$1492,0),0)),"",OFFSET('HARGA SATUAN'!$E$6,MATCH(RAB!C81,'HARGA SATUAN'!$C$7:$C$1492,0),0))</f>
        <v>Lot</v>
      </c>
      <c r="F81" s="372">
        <v>1</v>
      </c>
      <c r="G81" s="373">
        <f ca="1">IF(ISERROR(OFFSET('HARGA SATUAN'!$I$6,MATCH(RAB!C81,'HARGA SATUAN'!$C$7:$C$1492,0),0)),0,OFFSET('HARGA SATUAN'!$I$6,MATCH(RAB!C81,'HARGA SATUAN'!$C$7:$C$1492,0),0))</f>
        <v>2.5000000000000001E-2</v>
      </c>
      <c r="H81" s="374">
        <f ca="1">(SUM(H14:H80))*2.5%</f>
        <v>318807.5</v>
      </c>
      <c r="I81" s="374">
        <f ca="1">(SUM(I14:I80))*2.5%</f>
        <v>119606.18100000001</v>
      </c>
      <c r="J81" s="374">
        <f t="shared" ref="J81:K81" ca="1" si="64">(SUM(J14:J80))*2.5%</f>
        <v>47704.166666666672</v>
      </c>
      <c r="K81" s="374">
        <f t="shared" ca="1" si="64"/>
        <v>486117.84766666667</v>
      </c>
    </row>
    <row r="82" spans="2:13">
      <c r="B82" s="375"/>
      <c r="C82" s="376"/>
      <c r="D82" s="353" t="str">
        <f ca="1">IF(ISERROR(OFFSET('HARGA SATUAN'!$D$6,MATCH(RAB!C82,'HARGA SATUAN'!$C$7:$C$1492,0),0)),"",OFFSET('HARGA SATUAN'!$D$6,MATCH(RAB!C82,'HARGA SATUAN'!$C$7:$C$1492,0),0))</f>
        <v/>
      </c>
      <c r="E82" s="354" t="str">
        <f ca="1">IF(ISERROR(OFFSET('HARGA SATUAN'!$E$6,MATCH(RAB!C82,'HARGA SATUAN'!$C$7:$C$1492,0),0)),"",OFFSET('HARGA SATUAN'!$E$6,MATCH(RAB!C82,'HARGA SATUAN'!$C$7:$C$1492,0),0))</f>
        <v/>
      </c>
      <c r="F82" s="367"/>
      <c r="G82" s="355" t="str">
        <f ca="1">IF(ISERROR(OFFSET('HARGA SATUAN'!$I$6,MATCH(RAB!C82,'HARGA SATUAN'!$C$7:$C$1492,0),0)),"",OFFSET('HARGA SATUAN'!$I$6,MATCH(RAB!C82,'HARGA SATUAN'!$C$7:$C$1492,0),0))</f>
        <v/>
      </c>
      <c r="H82" s="356">
        <f ca="1">IF(OR(D82="MDU",D82="MDU-KD"),IF(G82="PLN",0,G82*F82),0)</f>
        <v>0</v>
      </c>
      <c r="I82" s="356">
        <f ca="1">IF(D82="HDW",IF(G82="PLN",0,G82*F82),0)</f>
        <v>0</v>
      </c>
      <c r="J82" s="356">
        <f ca="1">IF(D82="JASA",IF(G82="PLN",0,G82*F82),0)</f>
        <v>0</v>
      </c>
      <c r="K82" s="357">
        <f ca="1">SUM(H82:J82)</f>
        <v>0</v>
      </c>
    </row>
    <row r="83" spans="2:13" ht="15.75" thickBot="1">
      <c r="B83" s="377"/>
      <c r="C83" s="378"/>
      <c r="D83" s="379"/>
      <c r="E83" s="380"/>
      <c r="F83" s="380"/>
      <c r="G83" s="380"/>
      <c r="H83" s="381"/>
      <c r="I83" s="381"/>
      <c r="J83" s="381"/>
      <c r="K83" s="382"/>
    </row>
    <row r="84" spans="2:13">
      <c r="B84" s="383"/>
      <c r="C84" s="601" t="s">
        <v>1008</v>
      </c>
      <c r="D84" s="601"/>
      <c r="E84" s="601"/>
      <c r="F84" s="601"/>
      <c r="G84" s="384" t="s">
        <v>9</v>
      </c>
      <c r="H84" s="385">
        <f ca="1">SUM(H14:H82)</f>
        <v>13071107.5</v>
      </c>
      <c r="I84" s="385">
        <f ca="1">SUM(I14:I82)</f>
        <v>4903853.4210000001</v>
      </c>
      <c r="J84" s="385">
        <f ca="1">SUM(J14:J82)</f>
        <v>1955870.8333333335</v>
      </c>
      <c r="K84" s="385">
        <f ca="1">SUM(K14:K82)</f>
        <v>19930831.754333332</v>
      </c>
    </row>
    <row r="85" spans="2:13">
      <c r="B85" s="387"/>
      <c r="C85" s="617" t="s">
        <v>1457</v>
      </c>
      <c r="D85" s="617"/>
      <c r="E85" s="617"/>
      <c r="F85" s="617"/>
      <c r="G85" s="388" t="s">
        <v>9</v>
      </c>
      <c r="H85" s="389">
        <f ca="1">H84*0.11</f>
        <v>1437821.825</v>
      </c>
      <c r="I85" s="389">
        <f ca="1">I84*0.11</f>
        <v>539423.87630999996</v>
      </c>
      <c r="J85" s="389">
        <f ca="1">J84*0.11</f>
        <v>215145.79166666669</v>
      </c>
      <c r="K85" s="389">
        <f ca="1">K84*0.11</f>
        <v>2192391.4929766664</v>
      </c>
    </row>
    <row r="86" spans="2:13" ht="15.75" thickBot="1">
      <c r="B86" s="387"/>
      <c r="C86" s="615" t="s">
        <v>463</v>
      </c>
      <c r="D86" s="615"/>
      <c r="E86" s="615"/>
      <c r="F86" s="615"/>
      <c r="G86" s="390" t="s">
        <v>9</v>
      </c>
      <c r="H86" s="391">
        <f ca="1">SUM(H84:H85)</f>
        <v>14508929.324999999</v>
      </c>
      <c r="I86" s="391">
        <f ca="1">SUM(I84:I85)</f>
        <v>5443277.2973100003</v>
      </c>
      <c r="J86" s="390">
        <f ca="1">SUM(J84:J85)</f>
        <v>2171016.625</v>
      </c>
      <c r="K86" s="390">
        <f ca="1">SUM(K84:K85)</f>
        <v>22123223.247309998</v>
      </c>
      <c r="M86" s="469"/>
    </row>
    <row r="87" spans="2:13">
      <c r="B87" s="618" t="str">
        <f ca="1">"Terbilang : "&amp;PROPER(IF(K86=0,"nol",IF(K86&lt;0,"minus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IF(--MID(TEXT(ABS(K86),"000000000000000"),1,3)=0,"",MID(TEXT(ABS(K86),"000000000000000"),1,1)&amp;" ratus "&amp;MID(TEXT(ABS(K86),"000000000000000"),2,1)&amp;" puluh "&amp;MID(TEXT(ABS(K86),"000000000000000"),3,1)&amp;" trilyun ")&amp; IF(--MID(TEXT(ABS(K86),"000000000000000"),4,3)=0,"",MID(TEXT(ABS(K86),"000000000000000"),4,1)&amp;" ratus "&amp;MID(TEXT(ABS(K86),"000000000000000"),5,1)&amp;" puluh "&amp;MID(TEXT(ABS(K86),"000000000000000"),6,1)&amp;" milyar ")&amp; IF(--MID(TEXT(ABS(K86),"000000000000000"),7,3)=0,"",MID(TEXT(ABS(K86),"000000000000000"),7,1)&amp;" ratus "&amp;MID(TEXT(ABS(K86),"000000000000000"),8,1)&amp;" puluh "&amp;MID(TEXT(ABS(K86),"000000000000000"),9,1)&amp;" juta ")&amp; IF(--MID(TEXT(ABS(K86),"000000000000000"),10,3)=0,"",IF(--MID(TEXT(ABS(K86),"000000000000000"),10,3)=1,"*",MID(TEXT(ABS(K86),"000000000000000"),10,1)&amp;" ratus "&amp;MID(TEXT(ABS(K86),"000000000000000"),11,1)&amp;" puluh ")&amp;MID(TEXT(ABS(K86),"000000000000000"),12,1)&amp;" ribu ")&amp; IF(--MID(TEXT(ABS(K86),"000000000000000"),13,3)=0,"",MID(TEXT(ABS(K86),"000000000000000"),13,1)&amp;" ratus "&amp;MID(TEXT(ABS(K86),"000000000000000"),14,1)&amp;" puluh "&amp;MID(TEXT(ABS(K86),"000000000000000"),15,1)),1,"satu"),2,"dua"),3,"tiga"),4,"empat"),5,"lima"),6,"enam"),7,"tujuh"),8,"delapan"),9,"sembilan"),"0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  <v>Terbilang : Dua Puluh Dua Juta Seratus Dua Puluh Tiga Ribu Dua Ratus Dua Puluh Tiga Rupiah</v>
      </c>
      <c r="C87" s="619"/>
      <c r="D87" s="619"/>
      <c r="E87" s="619"/>
      <c r="F87" s="619"/>
      <c r="G87" s="619"/>
      <c r="H87" s="619"/>
      <c r="I87" s="619"/>
      <c r="J87" s="619"/>
      <c r="K87" s="620"/>
    </row>
    <row r="88" spans="2:13">
      <c r="B88" s="621"/>
      <c r="C88" s="622"/>
      <c r="D88" s="622"/>
      <c r="E88" s="622"/>
      <c r="F88" s="622"/>
      <c r="G88" s="622"/>
      <c r="H88" s="622"/>
      <c r="I88" s="622"/>
      <c r="J88" s="622"/>
      <c r="K88" s="623"/>
    </row>
    <row r="89" spans="2:13" ht="15.75" thickBot="1">
      <c r="B89" s="392" t="str">
        <f>"Harga yang dipakai adalah "&amp;'HARGA SATUAN'!I5&amp;""</f>
        <v>Harga yang dipakai adalah RAB HSS 2023</v>
      </c>
      <c r="C89" s="393"/>
      <c r="D89" s="394"/>
      <c r="E89" s="394"/>
      <c r="F89" s="394"/>
      <c r="G89" s="395"/>
      <c r="H89" s="395"/>
      <c r="I89" s="395"/>
      <c r="J89" s="395"/>
      <c r="K89" s="396"/>
    </row>
    <row r="90" spans="2:13">
      <c r="C90" s="397"/>
      <c r="E90" s="399"/>
      <c r="F90" s="399"/>
      <c r="G90" s="399"/>
    </row>
    <row r="91" spans="2:13">
      <c r="C91" s="334"/>
      <c r="E91" s="399"/>
      <c r="F91" s="399"/>
      <c r="G91" s="399"/>
      <c r="H91" s="624"/>
      <c r="I91" s="624"/>
      <c r="J91" s="625"/>
      <c r="K91" s="625"/>
    </row>
    <row r="92" spans="2:13">
      <c r="C92" s="334"/>
      <c r="E92" s="399"/>
      <c r="F92" s="399"/>
      <c r="G92" s="399"/>
      <c r="H92" s="400"/>
      <c r="I92" s="614" t="s">
        <v>1610</v>
      </c>
      <c r="J92" s="614"/>
      <c r="K92" s="614"/>
    </row>
    <row r="93" spans="2:13">
      <c r="C93" s="334"/>
      <c r="E93" s="399"/>
      <c r="F93" s="399"/>
      <c r="G93" s="399"/>
      <c r="H93" s="400"/>
      <c r="I93" s="614" t="s">
        <v>1546</v>
      </c>
      <c r="J93" s="614"/>
      <c r="K93" s="614"/>
    </row>
    <row r="94" spans="2:13">
      <c r="C94" s="334"/>
      <c r="E94" s="399"/>
      <c r="F94" s="399"/>
      <c r="G94" s="399"/>
      <c r="H94" s="401"/>
      <c r="I94" s="402"/>
      <c r="J94" s="402"/>
      <c r="K94" s="402"/>
    </row>
    <row r="95" spans="2:13">
      <c r="C95" s="334"/>
      <c r="E95" s="399"/>
      <c r="F95" s="399"/>
      <c r="G95" s="399"/>
      <c r="H95" s="401"/>
      <c r="I95" s="401"/>
      <c r="J95" s="401"/>
      <c r="K95" s="401"/>
    </row>
    <row r="96" spans="2:13">
      <c r="C96" s="334"/>
      <c r="E96" s="399"/>
      <c r="F96" s="399"/>
      <c r="G96" s="399"/>
      <c r="H96" s="401"/>
      <c r="I96" s="401"/>
      <c r="J96" s="401"/>
      <c r="K96" s="401"/>
    </row>
    <row r="97" spans="3:11">
      <c r="C97" s="334"/>
      <c r="E97" s="399"/>
      <c r="F97" s="399"/>
      <c r="G97" s="399"/>
      <c r="H97" s="401"/>
      <c r="I97" s="401"/>
      <c r="J97" s="401"/>
      <c r="K97" s="401"/>
    </row>
    <row r="98" spans="3:11">
      <c r="C98" s="334"/>
      <c r="E98" s="399"/>
      <c r="F98" s="399"/>
      <c r="G98" s="399"/>
      <c r="H98" s="403"/>
      <c r="I98" s="614" t="s">
        <v>1547</v>
      </c>
      <c r="J98" s="614"/>
      <c r="K98" s="614"/>
    </row>
    <row r="99" spans="3:11">
      <c r="C99" s="397"/>
      <c r="E99" s="399"/>
      <c r="F99" s="399"/>
      <c r="G99" s="399"/>
      <c r="H99" s="401"/>
      <c r="I99" s="401"/>
      <c r="J99" s="401"/>
      <c r="K99" s="401"/>
    </row>
    <row r="100" spans="3:11">
      <c r="C100" s="397"/>
      <c r="E100" s="399"/>
      <c r="F100" s="399"/>
      <c r="G100" s="399"/>
      <c r="H100" s="401"/>
      <c r="I100" s="401"/>
      <c r="J100" s="401"/>
      <c r="K100" s="401"/>
    </row>
    <row r="101" spans="3:11">
      <c r="C101" s="397"/>
      <c r="E101" s="399"/>
      <c r="F101" s="399"/>
      <c r="G101" s="399"/>
      <c r="H101" s="401"/>
      <c r="I101" s="401"/>
      <c r="J101" s="401"/>
      <c r="K101" s="401"/>
    </row>
  </sheetData>
  <sheetProtection sort="0" autoFilter="0"/>
  <protectedRanges>
    <protectedRange sqref="B61 B79 B68:B77" name="Range1_1"/>
    <protectedRange sqref="F61 F68:F80 F53:F55 F14:F50" name="Range1_1_2_2"/>
    <protectedRange sqref="C21:C50 C53" name="Range1_1_3"/>
    <protectedRange sqref="B56:C56 B57 B60 B58:C59" name="Range1_6_1"/>
    <protectedRange sqref="C60" name="Range1_1_3_1"/>
    <protectedRange sqref="C57" name="Range1_1_3_10"/>
    <protectedRange sqref="C16" name="Range1_1_3_5"/>
    <protectedRange sqref="G51" name="Range1_3_7"/>
    <protectedRange sqref="G52" name="Range1_3_7_1"/>
    <protectedRange sqref="C17" name="Range1_1_3_9"/>
    <protectedRange sqref="C18" name="Range1_1_3_11"/>
  </protectedRanges>
  <mergeCells count="22">
    <mergeCell ref="I93:K93"/>
    <mergeCell ref="I98:K98"/>
    <mergeCell ref="C86:F86"/>
    <mergeCell ref="G6:K6"/>
    <mergeCell ref="I92:K92"/>
    <mergeCell ref="C85:F85"/>
    <mergeCell ref="B87:K88"/>
    <mergeCell ref="H91:K91"/>
    <mergeCell ref="H11:K11"/>
    <mergeCell ref="H12:H13"/>
    <mergeCell ref="J12:J13"/>
    <mergeCell ref="K12:K13"/>
    <mergeCell ref="O3:P4"/>
    <mergeCell ref="B4:K4"/>
    <mergeCell ref="C84:F84"/>
    <mergeCell ref="B11:B13"/>
    <mergeCell ref="C11:C13"/>
    <mergeCell ref="D11:D13"/>
    <mergeCell ref="E11:E13"/>
    <mergeCell ref="F11:F13"/>
    <mergeCell ref="G11:G13"/>
    <mergeCell ref="I12:I13"/>
  </mergeCells>
  <phoneticPr fontId="139" type="noConversion"/>
  <conditionalFormatting sqref="C21 C28:C50 C61 C68:C77 C79 C15:C16 C53 C19">
    <cfRule type="cellIs" dxfId="10" priority="538" operator="equal">
      <formula>0</formula>
    </cfRule>
  </conditionalFormatting>
  <conditionalFormatting sqref="E1:E3 G1:G13 E5:E13 H12:I12 O13 E81:G81 H81:K83 E82:H82 E83:F83 E56:E60 G56:K60 E61:K80 H51:K52 S14:V53 E53:K55 E14:K50">
    <cfRule type="cellIs" dxfId="9" priority="1118" stopIfTrue="1" operator="equal">
      <formula>0</formula>
    </cfRule>
  </conditionalFormatting>
  <conditionalFormatting sqref="G82:G65548 E87:E65548">
    <cfRule type="cellIs" dxfId="8" priority="252" stopIfTrue="1" operator="equal">
      <formula>0</formula>
    </cfRule>
  </conditionalFormatting>
  <conditionalFormatting sqref="C57">
    <cfRule type="cellIs" dxfId="7" priority="14" operator="equal">
      <formula>0</formula>
    </cfRule>
  </conditionalFormatting>
  <conditionalFormatting sqref="F56:F60">
    <cfRule type="cellIs" dxfId="6" priority="13" stopIfTrue="1" operator="equal">
      <formula>0</formula>
    </cfRule>
  </conditionalFormatting>
  <conditionalFormatting sqref="G51">
    <cfRule type="cellIs" dxfId="5" priority="5" operator="equal">
      <formula>0</formula>
    </cfRule>
  </conditionalFormatting>
  <conditionalFormatting sqref="C51:F51">
    <cfRule type="cellIs" dxfId="4" priority="6" operator="equal">
      <formula>0</formula>
    </cfRule>
  </conditionalFormatting>
  <conditionalFormatting sqref="G52">
    <cfRule type="cellIs" dxfId="3" priority="3" operator="equal">
      <formula>0</formula>
    </cfRule>
  </conditionalFormatting>
  <conditionalFormatting sqref="C52:F52">
    <cfRule type="cellIs" dxfId="2" priority="4" operator="equal">
      <formula>0</formula>
    </cfRule>
  </conditionalFormatting>
  <conditionalFormatting sqref="C17">
    <cfRule type="cellIs" dxfId="1" priority="2" operator="equal">
      <formula>0</formula>
    </cfRule>
  </conditionalFormatting>
  <conditionalFormatting sqref="C18">
    <cfRule type="cellIs" dxfId="0" priority="1" operator="equal">
      <formula>0</formula>
    </cfRule>
  </conditionalFormatting>
  <dataValidations count="4">
    <dataValidation allowBlank="1" showInputMessage="1" showErrorMessage="1" errorTitle="PERINGATAN !!!" error="MDU / UPAH SALAH BOZ...." sqref="O11:Q11 F62:F67 F22:F27 H14:K83" xr:uid="{00000000-0002-0000-0400-000000000000}"/>
    <dataValidation type="list" allowBlank="1" showInputMessage="1" showErrorMessage="1" errorTitle="PERINGATAN!!!" error="HARGA YANG DIPAKAI SALAH...." sqref="O3" xr:uid="{00000000-0002-0000-0400-000001000000}">
      <formula1>$U$1:$U$4</formula1>
    </dataValidation>
    <dataValidation allowBlank="1" showInputMessage="1" showErrorMessage="1" errorTitle="PERINGATAN!!!" error="HARGA YANG DIPAKAI SALAH...." sqref="Q3" xr:uid="{00000000-0002-0000-0400-000002000000}"/>
    <dataValidation type="list" allowBlank="1" showInputMessage="1" showErrorMessage="1" errorTitle="PERINGATAN !!!" error="GOLONGAN MATERIAL/JASA SALAH...." sqref="D51:D52" xr:uid="{476766B8-18CC-4E9A-A1B2-C89D51696105}">
      <formula1>#REF!</formula1>
    </dataValidation>
  </dataValidations>
  <printOptions horizontalCentered="1"/>
  <pageMargins left="0.27559055118110198" right="0.3" top="0.31496062992126" bottom="0.59055118110236204" header="0.31496062992126" footer="0.31496062992126"/>
  <pageSetup paperSize="9" scale="56" fitToHeight="30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C97E-D646-4661-8C10-9B8942A1920C}">
  <sheetPr>
    <tabColor rgb="FFFF6699"/>
  </sheetPr>
  <dimension ref="C1:AD55"/>
  <sheetViews>
    <sheetView showGridLines="0" view="pageBreakPreview" topLeftCell="A10" zoomScale="115" zoomScaleNormal="115" zoomScaleSheetLayoutView="115" workbookViewId="0">
      <selection activeCell="S38" sqref="S38"/>
    </sheetView>
  </sheetViews>
  <sheetFormatPr defaultRowHeight="12"/>
  <cols>
    <col min="1" max="2" width="1.42578125" style="235" customWidth="1"/>
    <col min="3" max="3" width="7.42578125" style="235" customWidth="1"/>
    <col min="4" max="23" width="5.7109375" style="235" customWidth="1"/>
    <col min="24" max="24" width="6.28515625" style="235" customWidth="1"/>
    <col min="25" max="26" width="5.7109375" style="235" customWidth="1"/>
    <col min="27" max="27" width="6.5703125" style="235" customWidth="1"/>
    <col min="28" max="118" width="5.7109375" style="235" customWidth="1"/>
    <col min="119" max="16384" width="9.140625" style="235"/>
  </cols>
  <sheetData>
    <row r="1" spans="3:30" ht="12.75" thickBot="1"/>
    <row r="2" spans="3:30" ht="12.75" customHeight="1">
      <c r="C2" s="236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628" t="s">
        <v>1439</v>
      </c>
      <c r="X2" s="629"/>
      <c r="Y2" s="629"/>
      <c r="Z2" s="629"/>
      <c r="AA2" s="629"/>
      <c r="AB2" s="629"/>
      <c r="AC2" s="629"/>
      <c r="AD2" s="630"/>
    </row>
    <row r="3" spans="3:30">
      <c r="C3" s="238"/>
      <c r="W3" s="631"/>
      <c r="X3" s="632"/>
      <c r="Y3" s="632"/>
      <c r="Z3" s="632"/>
      <c r="AA3" s="632"/>
      <c r="AB3" s="632"/>
      <c r="AC3" s="632"/>
      <c r="AD3" s="633"/>
    </row>
    <row r="4" spans="3:30">
      <c r="C4" s="238"/>
      <c r="W4" s="239" t="s">
        <v>987</v>
      </c>
      <c r="AD4" s="240"/>
    </row>
    <row r="5" spans="3:30">
      <c r="C5" s="238"/>
      <c r="W5" s="241" t="s">
        <v>991</v>
      </c>
      <c r="X5" s="634" t="s">
        <v>990</v>
      </c>
      <c r="Y5" s="634"/>
      <c r="Z5" s="634"/>
      <c r="AA5" s="634" t="s">
        <v>988</v>
      </c>
      <c r="AB5" s="634"/>
      <c r="AC5" s="634" t="s">
        <v>989</v>
      </c>
      <c r="AD5" s="635"/>
    </row>
    <row r="6" spans="3:30">
      <c r="C6" s="238"/>
      <c r="W6" s="241">
        <v>1</v>
      </c>
      <c r="X6" s="634" t="s">
        <v>993</v>
      </c>
      <c r="Y6" s="634"/>
      <c r="Z6" s="634"/>
      <c r="AA6" s="634"/>
      <c r="AB6" s="634"/>
      <c r="AC6" s="634"/>
      <c r="AD6" s="635"/>
    </row>
    <row r="7" spans="3:30">
      <c r="C7" s="238"/>
      <c r="E7" s="475" t="str">
        <f>PETA!C6</f>
        <v>KOORDINAT : -6.944185, 110.498228</v>
      </c>
      <c r="W7" s="241">
        <v>2</v>
      </c>
      <c r="X7" s="634" t="s">
        <v>994</v>
      </c>
      <c r="Y7" s="634"/>
      <c r="Z7" s="634"/>
      <c r="AA7" s="634"/>
      <c r="AB7" s="634"/>
      <c r="AC7" s="634"/>
      <c r="AD7" s="635"/>
    </row>
    <row r="8" spans="3:30">
      <c r="C8" s="238"/>
      <c r="W8" s="241">
        <v>3</v>
      </c>
      <c r="X8" s="634" t="s">
        <v>995</v>
      </c>
      <c r="Y8" s="634"/>
      <c r="Z8" s="634"/>
      <c r="AA8" s="634"/>
      <c r="AB8" s="634"/>
      <c r="AC8" s="634"/>
      <c r="AD8" s="635"/>
    </row>
    <row r="9" spans="3:30">
      <c r="C9" s="238"/>
      <c r="W9" s="241">
        <v>4</v>
      </c>
      <c r="X9" s="634" t="s">
        <v>996</v>
      </c>
      <c r="Y9" s="634"/>
      <c r="Z9" s="634"/>
      <c r="AA9" s="634"/>
      <c r="AB9" s="634"/>
      <c r="AC9" s="634"/>
      <c r="AD9" s="635"/>
    </row>
    <row r="10" spans="3:30">
      <c r="C10" s="238"/>
      <c r="W10" s="241">
        <v>5</v>
      </c>
      <c r="X10" s="634" t="s">
        <v>997</v>
      </c>
      <c r="Y10" s="634"/>
      <c r="Z10" s="634"/>
      <c r="AA10" s="634"/>
      <c r="AB10" s="634"/>
      <c r="AC10" s="634"/>
      <c r="AD10" s="635"/>
    </row>
    <row r="11" spans="3:30">
      <c r="C11" s="238"/>
      <c r="W11" s="241">
        <v>6</v>
      </c>
      <c r="X11" s="634" t="s">
        <v>998</v>
      </c>
      <c r="Y11" s="634"/>
      <c r="Z11" s="634"/>
      <c r="AA11" s="634"/>
      <c r="AB11" s="634"/>
      <c r="AC11" s="634"/>
      <c r="AD11" s="635"/>
    </row>
    <row r="12" spans="3:30">
      <c r="C12" s="238"/>
      <c r="W12" s="241">
        <v>7</v>
      </c>
      <c r="X12" s="634" t="s">
        <v>999</v>
      </c>
      <c r="Y12" s="634"/>
      <c r="Z12" s="634"/>
      <c r="AA12" s="634"/>
      <c r="AB12" s="634"/>
      <c r="AC12" s="634"/>
      <c r="AD12" s="635"/>
    </row>
    <row r="13" spans="3:30" ht="12.75" customHeight="1">
      <c r="C13" s="238"/>
      <c r="W13" s="241">
        <v>8</v>
      </c>
      <c r="X13" s="634" t="s">
        <v>1000</v>
      </c>
      <c r="Y13" s="634"/>
      <c r="Z13" s="634"/>
      <c r="AA13" s="634"/>
      <c r="AB13" s="634"/>
      <c r="AC13" s="634"/>
      <c r="AD13" s="635"/>
    </row>
    <row r="14" spans="3:30">
      <c r="C14" s="238"/>
      <c r="W14" s="241">
        <v>9</v>
      </c>
      <c r="X14" s="634" t="s">
        <v>1001</v>
      </c>
      <c r="Y14" s="634"/>
      <c r="Z14" s="634"/>
      <c r="AA14" s="634"/>
      <c r="AB14" s="634"/>
      <c r="AC14" s="634"/>
      <c r="AD14" s="635"/>
    </row>
    <row r="15" spans="3:30">
      <c r="C15" s="238"/>
      <c r="W15" s="241">
        <v>10</v>
      </c>
      <c r="X15" s="634" t="s">
        <v>1010</v>
      </c>
      <c r="Y15" s="634"/>
      <c r="Z15" s="634"/>
      <c r="AA15" s="634"/>
      <c r="AB15" s="634"/>
      <c r="AC15" s="634"/>
      <c r="AD15" s="635"/>
    </row>
    <row r="16" spans="3:30">
      <c r="C16" s="238"/>
      <c r="W16" s="241">
        <v>11</v>
      </c>
      <c r="X16" s="634" t="s">
        <v>1455</v>
      </c>
      <c r="Y16" s="634"/>
      <c r="Z16" s="634"/>
      <c r="AA16" s="634"/>
      <c r="AB16" s="634"/>
      <c r="AC16" s="634"/>
      <c r="AD16" s="635"/>
    </row>
    <row r="17" spans="3:30">
      <c r="C17" s="238"/>
      <c r="S17" s="242"/>
      <c r="W17" s="241">
        <v>12</v>
      </c>
      <c r="X17" s="634" t="s">
        <v>1011</v>
      </c>
      <c r="Y17" s="634"/>
      <c r="Z17" s="634"/>
      <c r="AA17" s="634"/>
      <c r="AB17" s="634"/>
      <c r="AC17" s="634"/>
      <c r="AD17" s="635"/>
    </row>
    <row r="18" spans="3:30">
      <c r="C18" s="243"/>
      <c r="D18" s="244"/>
      <c r="E18" s="244"/>
      <c r="W18" s="241">
        <v>13</v>
      </c>
      <c r="X18" s="634"/>
      <c r="Y18" s="634"/>
      <c r="Z18" s="634"/>
      <c r="AA18" s="634"/>
      <c r="AB18" s="634"/>
      <c r="AC18" s="634"/>
      <c r="AD18" s="635"/>
    </row>
    <row r="19" spans="3:30">
      <c r="C19" s="238"/>
      <c r="W19" s="245"/>
      <c r="X19" s="651"/>
      <c r="Y19" s="651"/>
      <c r="Z19" s="651"/>
      <c r="AA19" s="651"/>
      <c r="AB19" s="651"/>
      <c r="AC19" s="651"/>
      <c r="AD19" s="652"/>
    </row>
    <row r="20" spans="3:30">
      <c r="C20" s="238"/>
      <c r="W20" s="636" t="s">
        <v>992</v>
      </c>
      <c r="X20" s="637"/>
      <c r="Y20" s="637"/>
      <c r="Z20" s="637"/>
      <c r="AA20" s="637"/>
      <c r="AB20" s="637"/>
      <c r="AC20" s="637"/>
      <c r="AD20" s="638"/>
    </row>
    <row r="21" spans="3:30">
      <c r="C21" s="238"/>
      <c r="W21" s="639" t="s">
        <v>985</v>
      </c>
      <c r="X21" s="640"/>
      <c r="Y21" s="640"/>
      <c r="Z21" s="641"/>
      <c r="AA21" s="642" t="s">
        <v>986</v>
      </c>
      <c r="AB21" s="643"/>
      <c r="AC21" s="643"/>
      <c r="AD21" s="644"/>
    </row>
    <row r="22" spans="3:30">
      <c r="C22" s="238"/>
      <c r="W22" s="645"/>
      <c r="X22" s="646"/>
      <c r="Y22" s="479"/>
      <c r="Z22" s="480"/>
      <c r="AA22" s="647"/>
      <c r="AB22" s="648"/>
      <c r="AC22" s="248"/>
      <c r="AD22" s="249"/>
    </row>
    <row r="23" spans="3:30">
      <c r="C23" s="238"/>
      <c r="W23" s="645"/>
      <c r="X23" s="646"/>
      <c r="Y23" s="479"/>
      <c r="Z23" s="480"/>
      <c r="AA23" s="649"/>
      <c r="AB23" s="650"/>
      <c r="AC23" s="248"/>
      <c r="AD23" s="249"/>
    </row>
    <row r="24" spans="3:30">
      <c r="C24" s="238"/>
      <c r="W24" s="655"/>
      <c r="X24" s="656"/>
      <c r="Y24" s="479"/>
      <c r="Z24" s="480"/>
      <c r="AA24" s="657"/>
      <c r="AB24" s="658"/>
      <c r="AC24" s="248"/>
      <c r="AD24" s="249"/>
    </row>
    <row r="25" spans="3:30">
      <c r="C25" s="238"/>
      <c r="W25" s="477"/>
      <c r="X25" s="478"/>
      <c r="Y25" s="479"/>
      <c r="Z25" s="480"/>
      <c r="AA25" s="649"/>
      <c r="AB25" s="650"/>
      <c r="AC25" s="248"/>
      <c r="AD25" s="249"/>
    </row>
    <row r="26" spans="3:30">
      <c r="C26" s="238"/>
      <c r="W26" s="655"/>
      <c r="X26" s="656"/>
      <c r="Y26" s="479"/>
      <c r="Z26" s="480"/>
      <c r="AA26" s="649"/>
      <c r="AB26" s="650"/>
      <c r="AC26" s="248"/>
      <c r="AD26" s="249"/>
    </row>
    <row r="27" spans="3:30">
      <c r="C27" s="238"/>
      <c r="W27" s="655"/>
      <c r="X27" s="656"/>
      <c r="Y27" s="479"/>
      <c r="Z27" s="480"/>
      <c r="AA27" s="653"/>
      <c r="AB27" s="654"/>
      <c r="AC27" s="248"/>
      <c r="AD27" s="249"/>
    </row>
    <row r="28" spans="3:30">
      <c r="C28" s="238"/>
      <c r="W28" s="655"/>
      <c r="X28" s="656"/>
      <c r="Y28" s="479"/>
      <c r="Z28" s="480"/>
      <c r="AA28" s="653"/>
      <c r="AB28" s="654"/>
      <c r="AC28" s="248"/>
      <c r="AD28" s="249"/>
    </row>
    <row r="29" spans="3:30">
      <c r="C29" s="238"/>
      <c r="W29" s="655"/>
      <c r="X29" s="656"/>
      <c r="Y29" s="479"/>
      <c r="Z29" s="480"/>
      <c r="AA29" s="653"/>
      <c r="AB29" s="654"/>
      <c r="AC29" s="248"/>
      <c r="AD29" s="249"/>
    </row>
    <row r="30" spans="3:30" ht="11.25" customHeight="1">
      <c r="C30" s="238"/>
      <c r="W30" s="477"/>
      <c r="X30" s="478"/>
      <c r="Y30" s="479"/>
      <c r="Z30" s="480"/>
      <c r="AA30" s="653"/>
      <c r="AB30" s="654"/>
      <c r="AC30" s="248"/>
      <c r="AD30" s="249"/>
    </row>
    <row r="31" spans="3:30">
      <c r="C31" s="238"/>
      <c r="U31" s="250"/>
      <c r="W31" s="655"/>
      <c r="X31" s="656"/>
      <c r="Y31" s="479"/>
      <c r="Z31" s="480"/>
      <c r="AA31" s="653"/>
      <c r="AB31" s="654"/>
      <c r="AC31" s="248"/>
      <c r="AD31" s="249"/>
    </row>
    <row r="32" spans="3:30">
      <c r="C32" s="238"/>
      <c r="U32" s="250"/>
      <c r="W32" s="645"/>
      <c r="X32" s="646"/>
      <c r="Y32" s="246"/>
      <c r="Z32" s="480"/>
      <c r="AA32" s="653"/>
      <c r="AB32" s="654"/>
      <c r="AC32" s="248"/>
      <c r="AD32" s="249"/>
    </row>
    <row r="33" spans="3:30">
      <c r="C33" s="238"/>
      <c r="W33" s="655"/>
      <c r="X33" s="656"/>
      <c r="Y33" s="479"/>
      <c r="Z33" s="480"/>
      <c r="AA33" s="659"/>
      <c r="AB33" s="659"/>
      <c r="AC33" s="248"/>
      <c r="AD33" s="249"/>
    </row>
    <row r="34" spans="3:30">
      <c r="C34" s="238"/>
      <c r="W34" s="477"/>
      <c r="X34" s="478"/>
      <c r="Y34" s="246"/>
      <c r="Z34" s="480"/>
      <c r="AA34" s="659"/>
      <c r="AB34" s="659"/>
      <c r="AC34" s="248"/>
      <c r="AD34" s="249"/>
    </row>
    <row r="35" spans="3:30">
      <c r="C35" s="238"/>
      <c r="W35" s="655"/>
      <c r="X35" s="656"/>
      <c r="Y35" s="246"/>
      <c r="Z35" s="247"/>
      <c r="AA35" s="659"/>
      <c r="AB35" s="659"/>
      <c r="AC35" s="248"/>
      <c r="AD35" s="249"/>
    </row>
    <row r="36" spans="3:30">
      <c r="C36" s="238"/>
      <c r="W36" s="655"/>
      <c r="X36" s="656"/>
      <c r="Y36" s="479"/>
      <c r="Z36" s="480"/>
      <c r="AA36" s="659"/>
      <c r="AB36" s="659"/>
      <c r="AC36" s="248"/>
      <c r="AD36" s="249"/>
    </row>
    <row r="37" spans="3:30" ht="12.75" customHeight="1">
      <c r="C37" s="238"/>
      <c r="W37" s="660"/>
      <c r="X37" s="661"/>
      <c r="Y37" s="246"/>
      <c r="Z37" s="480"/>
      <c r="AA37" s="662"/>
      <c r="AB37" s="662"/>
      <c r="AC37" s="251"/>
      <c r="AD37" s="252"/>
    </row>
    <row r="38" spans="3:30" ht="12.75" customHeight="1">
      <c r="C38" s="238"/>
      <c r="W38" s="660"/>
      <c r="X38" s="661"/>
      <c r="Y38" s="253"/>
      <c r="Z38" s="247"/>
      <c r="AA38" s="665"/>
      <c r="AB38" s="666"/>
      <c r="AC38" s="251"/>
      <c r="AD38" s="252"/>
    </row>
    <row r="39" spans="3:30" ht="12" customHeight="1">
      <c r="C39" s="238"/>
      <c r="W39" s="660"/>
      <c r="X39" s="661"/>
      <c r="Y39" s="253"/>
      <c r="Z39" s="254"/>
      <c r="AA39" s="663"/>
      <c r="AB39" s="664"/>
      <c r="AC39" s="251"/>
      <c r="AD39" s="252"/>
    </row>
    <row r="40" spans="3:30" ht="12" customHeight="1">
      <c r="C40" s="238"/>
      <c r="W40" s="670"/>
      <c r="X40" s="671"/>
      <c r="Y40" s="253"/>
      <c r="Z40" s="254"/>
      <c r="AA40" s="255"/>
      <c r="AB40" s="256"/>
      <c r="AC40" s="251"/>
      <c r="AD40" s="252"/>
    </row>
    <row r="41" spans="3:30" ht="12" customHeight="1">
      <c r="C41" s="238"/>
      <c r="W41" s="672"/>
      <c r="X41" s="673"/>
      <c r="Y41" s="257"/>
      <c r="Z41" s="258"/>
      <c r="AA41" s="663"/>
      <c r="AB41" s="664"/>
      <c r="AC41" s="251"/>
      <c r="AD41" s="252"/>
    </row>
    <row r="42" spans="3:30" ht="12" customHeight="1">
      <c r="C42" s="238"/>
      <c r="W42" s="674" t="s">
        <v>1456</v>
      </c>
      <c r="X42" s="675"/>
      <c r="Y42" s="675"/>
      <c r="Z42" s="675"/>
      <c r="AA42" s="259"/>
      <c r="AB42" s="259"/>
      <c r="AC42" s="259"/>
      <c r="AD42" s="260"/>
    </row>
    <row r="43" spans="3:30" ht="12" customHeight="1">
      <c r="C43" s="238"/>
      <c r="V43" s="261"/>
      <c r="W43" s="262"/>
      <c r="X43" s="263"/>
      <c r="Y43" s="263"/>
      <c r="Z43" s="263"/>
      <c r="AA43" s="263"/>
      <c r="AB43" s="263"/>
      <c r="AC43" s="263"/>
      <c r="AD43" s="264"/>
    </row>
    <row r="44" spans="3:30">
      <c r="C44" s="265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1"/>
      <c r="W44" s="667" t="s">
        <v>11</v>
      </c>
      <c r="X44" s="668"/>
      <c r="Y44" s="634"/>
      <c r="Z44" s="634"/>
      <c r="AA44" s="634"/>
      <c r="AB44" s="634"/>
      <c r="AC44" s="634"/>
      <c r="AD44" s="635"/>
    </row>
    <row r="45" spans="3:30">
      <c r="C45" s="265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1"/>
      <c r="W45" s="667" t="s">
        <v>984</v>
      </c>
      <c r="X45" s="668"/>
      <c r="Y45" s="634">
        <v>1</v>
      </c>
      <c r="Z45" s="634"/>
      <c r="AA45" s="634"/>
      <c r="AB45" s="634" t="s">
        <v>12</v>
      </c>
      <c r="AC45" s="634"/>
      <c r="AD45" s="267" t="s">
        <v>13</v>
      </c>
    </row>
    <row r="46" spans="3:30">
      <c r="C46" s="265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1"/>
      <c r="W46" s="667" t="s">
        <v>15</v>
      </c>
      <c r="X46" s="668"/>
      <c r="Y46" s="669"/>
      <c r="Z46" s="669"/>
      <c r="AA46" s="669"/>
      <c r="AB46" s="634" t="s">
        <v>16</v>
      </c>
      <c r="AC46" s="634"/>
      <c r="AD46" s="268"/>
    </row>
    <row r="47" spans="3:30">
      <c r="C47" s="265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1"/>
      <c r="W47" s="680" t="s">
        <v>17</v>
      </c>
      <c r="X47" s="680"/>
      <c r="Y47" s="680"/>
      <c r="Z47" s="680"/>
      <c r="AA47" s="680"/>
      <c r="AB47" s="680"/>
      <c r="AC47" s="680"/>
      <c r="AD47" s="681"/>
    </row>
    <row r="48" spans="3:30" ht="12.75" customHeight="1">
      <c r="C48" s="265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1"/>
      <c r="W48" s="682" t="str">
        <f>RAB!G6</f>
        <v>RACHMAT SARWONO</v>
      </c>
      <c r="X48" s="682"/>
      <c r="Y48" s="682"/>
      <c r="Z48" s="682"/>
      <c r="AA48" s="682"/>
      <c r="AB48" s="682"/>
      <c r="AC48" s="682"/>
      <c r="AD48" s="683"/>
    </row>
    <row r="49" spans="3:30">
      <c r="C49" s="265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9"/>
      <c r="W49" s="682"/>
      <c r="X49" s="682"/>
      <c r="Y49" s="682"/>
      <c r="Z49" s="682"/>
      <c r="AA49" s="682"/>
      <c r="AB49" s="682"/>
      <c r="AC49" s="682"/>
      <c r="AD49" s="683"/>
    </row>
    <row r="50" spans="3:30">
      <c r="C50" s="265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9"/>
      <c r="W50" s="682"/>
      <c r="X50" s="682"/>
      <c r="Y50" s="682"/>
      <c r="Z50" s="682"/>
      <c r="AA50" s="682"/>
      <c r="AB50" s="682"/>
      <c r="AC50" s="682"/>
      <c r="AD50" s="683"/>
    </row>
    <row r="51" spans="3:30" ht="19.5" customHeight="1">
      <c r="C51" s="265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9"/>
      <c r="W51" s="684"/>
      <c r="X51" s="684"/>
      <c r="Y51" s="684"/>
      <c r="Z51" s="684"/>
      <c r="AA51" s="684"/>
      <c r="AB51" s="684"/>
      <c r="AC51" s="684"/>
      <c r="AD51" s="685"/>
    </row>
    <row r="52" spans="3:30">
      <c r="C52" s="265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1"/>
      <c r="W52" s="667" t="s">
        <v>18</v>
      </c>
      <c r="X52" s="668"/>
      <c r="Y52" s="634" t="s">
        <v>1549</v>
      </c>
      <c r="Z52" s="634"/>
      <c r="AA52" s="634"/>
      <c r="AB52" s="634"/>
      <c r="AC52" s="634"/>
      <c r="AD52" s="635"/>
    </row>
    <row r="53" spans="3:30">
      <c r="C53" s="265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V53" s="261"/>
      <c r="W53" s="667" t="s">
        <v>19</v>
      </c>
      <c r="X53" s="668"/>
      <c r="Y53" s="634" t="s">
        <v>1549</v>
      </c>
      <c r="Z53" s="634"/>
      <c r="AA53" s="634"/>
      <c r="AB53" s="634"/>
      <c r="AC53" s="634"/>
      <c r="AD53" s="635"/>
    </row>
    <row r="54" spans="3:30" ht="12.75" thickBot="1">
      <c r="C54" s="265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V54" s="261"/>
      <c r="W54" s="667" t="s">
        <v>20</v>
      </c>
      <c r="X54" s="668"/>
      <c r="Y54" s="676" t="s">
        <v>1550</v>
      </c>
      <c r="Z54" s="676"/>
      <c r="AA54" s="676"/>
      <c r="AB54" s="634"/>
      <c r="AC54" s="634"/>
      <c r="AD54" s="635"/>
    </row>
    <row r="55" spans="3:30" ht="12.75" thickBot="1">
      <c r="C55" s="270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2"/>
      <c r="V55" s="273"/>
      <c r="W55" s="677" t="s">
        <v>21</v>
      </c>
      <c r="X55" s="678"/>
      <c r="Y55" s="676" t="s">
        <v>1551</v>
      </c>
      <c r="Z55" s="676"/>
      <c r="AA55" s="676"/>
      <c r="AB55" s="676"/>
      <c r="AC55" s="676"/>
      <c r="AD55" s="679"/>
    </row>
  </sheetData>
  <mergeCells count="108">
    <mergeCell ref="W54:X54"/>
    <mergeCell ref="Y54:AA54"/>
    <mergeCell ref="AB54:AD54"/>
    <mergeCell ref="W55:X55"/>
    <mergeCell ref="Y55:AA55"/>
    <mergeCell ref="AB55:AD55"/>
    <mergeCell ref="W47:AD47"/>
    <mergeCell ref="W48:AD51"/>
    <mergeCell ref="W52:X52"/>
    <mergeCell ref="Y52:AA52"/>
    <mergeCell ref="AB52:AD52"/>
    <mergeCell ref="W53:X53"/>
    <mergeCell ref="Y53:AA53"/>
    <mergeCell ref="AB53:AD53"/>
    <mergeCell ref="W45:X45"/>
    <mergeCell ref="Y45:AA45"/>
    <mergeCell ref="AB45:AC45"/>
    <mergeCell ref="W46:X46"/>
    <mergeCell ref="Y46:AA46"/>
    <mergeCell ref="AB46:AC46"/>
    <mergeCell ref="W40:X40"/>
    <mergeCell ref="W41:X41"/>
    <mergeCell ref="AA41:AB41"/>
    <mergeCell ref="W42:Z42"/>
    <mergeCell ref="W44:X44"/>
    <mergeCell ref="Y44:AD44"/>
    <mergeCell ref="W36:X36"/>
    <mergeCell ref="AA36:AB36"/>
    <mergeCell ref="W37:X37"/>
    <mergeCell ref="AA37:AB37"/>
    <mergeCell ref="W38:X38"/>
    <mergeCell ref="W39:X39"/>
    <mergeCell ref="AA39:AB39"/>
    <mergeCell ref="AA33:AB33"/>
    <mergeCell ref="AA34:AB34"/>
    <mergeCell ref="W35:X35"/>
    <mergeCell ref="AA35:AB35"/>
    <mergeCell ref="W33:X33"/>
    <mergeCell ref="AA38:AB38"/>
    <mergeCell ref="AA30:AB30"/>
    <mergeCell ref="AA31:AB31"/>
    <mergeCell ref="AA32:AB32"/>
    <mergeCell ref="AA27:AB27"/>
    <mergeCell ref="AA28:AB28"/>
    <mergeCell ref="AA29:AB29"/>
    <mergeCell ref="W24:X24"/>
    <mergeCell ref="AA24:AB24"/>
    <mergeCell ref="AA25:AB25"/>
    <mergeCell ref="AA26:AB26"/>
    <mergeCell ref="W26:X26"/>
    <mergeCell ref="W27:X27"/>
    <mergeCell ref="W28:X28"/>
    <mergeCell ref="W29:X29"/>
    <mergeCell ref="W31:X31"/>
    <mergeCell ref="W32:X32"/>
    <mergeCell ref="W20:AD20"/>
    <mergeCell ref="W21:Z21"/>
    <mergeCell ref="AA21:AD21"/>
    <mergeCell ref="W22:X22"/>
    <mergeCell ref="AA22:AB22"/>
    <mergeCell ref="W23:X23"/>
    <mergeCell ref="AA23:AB23"/>
    <mergeCell ref="X18:Z18"/>
    <mergeCell ref="AA18:AB18"/>
    <mergeCell ref="AC18:AD18"/>
    <mergeCell ref="X19:Z19"/>
    <mergeCell ref="AA19:AB19"/>
    <mergeCell ref="AC19:AD19"/>
    <mergeCell ref="X16:Z16"/>
    <mergeCell ref="AA16:AB16"/>
    <mergeCell ref="AC16:AD16"/>
    <mergeCell ref="X17:Z17"/>
    <mergeCell ref="AA17:AB17"/>
    <mergeCell ref="AC17:AD17"/>
    <mergeCell ref="X14:Z14"/>
    <mergeCell ref="AA14:AB14"/>
    <mergeCell ref="AC14:AD14"/>
    <mergeCell ref="X15:Z15"/>
    <mergeCell ref="AA15:AB15"/>
    <mergeCell ref="AC15:AD15"/>
    <mergeCell ref="X12:Z12"/>
    <mergeCell ref="AA12:AB12"/>
    <mergeCell ref="AC12:AD12"/>
    <mergeCell ref="X13:Z13"/>
    <mergeCell ref="AA13:AB13"/>
    <mergeCell ref="AC13:AD13"/>
    <mergeCell ref="X10:Z10"/>
    <mergeCell ref="AA10:AB10"/>
    <mergeCell ref="AC10:AD10"/>
    <mergeCell ref="X11:Z11"/>
    <mergeCell ref="AA11:AB11"/>
    <mergeCell ref="AC11:AD11"/>
    <mergeCell ref="W2:AD3"/>
    <mergeCell ref="X5:Z5"/>
    <mergeCell ref="AA5:AB5"/>
    <mergeCell ref="AC5:AD5"/>
    <mergeCell ref="X8:Z8"/>
    <mergeCell ref="AA8:AB8"/>
    <mergeCell ref="AC8:AD8"/>
    <mergeCell ref="X9:Z9"/>
    <mergeCell ref="AA9:AB9"/>
    <mergeCell ref="AC9:AD9"/>
    <mergeCell ref="X6:Z6"/>
    <mergeCell ref="AA6:AB6"/>
    <mergeCell ref="AC6:AD6"/>
    <mergeCell ref="X7:Z7"/>
    <mergeCell ref="AA7:AB7"/>
    <mergeCell ref="AC7:AD7"/>
  </mergeCells>
  <printOptions verticalCentered="1"/>
  <pageMargins left="0.70866141732283472" right="0.23622047244094491" top="0.43307086614173229" bottom="0.43307086614173229" header="0" footer="0"/>
  <pageSetup paperSize="9" scale="79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4EA2-F47D-4703-B728-F066F893C927}">
  <sheetPr>
    <tabColor rgb="FFFF6699"/>
  </sheetPr>
  <dimension ref="B1:AF68"/>
  <sheetViews>
    <sheetView view="pageBreakPreview" zoomScale="55" zoomScaleNormal="55" zoomScaleSheetLayoutView="55" workbookViewId="0">
      <selection activeCell="V47" sqref="V47"/>
    </sheetView>
  </sheetViews>
  <sheetFormatPr defaultRowHeight="12.75"/>
  <cols>
    <col min="1" max="1" width="1.7109375" style="211" customWidth="1"/>
    <col min="2" max="2" width="1.5703125" style="211" customWidth="1"/>
    <col min="3" max="3" width="10.7109375" style="211" customWidth="1"/>
    <col min="4" max="4" width="2.5703125" style="211" customWidth="1"/>
    <col min="5" max="21" width="9.140625" style="211"/>
    <col min="22" max="22" width="14.5703125" style="211" customWidth="1"/>
    <col min="23" max="23" width="3.140625" style="211" customWidth="1"/>
    <col min="24" max="27" width="9.140625" style="211"/>
    <col min="28" max="28" width="2.85546875" style="211" customWidth="1"/>
    <col min="29" max="31" width="4.7109375" style="211" customWidth="1"/>
    <col min="32" max="32" width="1.7109375" style="211" customWidth="1"/>
    <col min="33" max="16384" width="9.140625" style="211"/>
  </cols>
  <sheetData>
    <row r="1" spans="2:32" ht="13.5" thickBot="1"/>
    <row r="2" spans="2:32" ht="6" customHeight="1" thickBot="1"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4"/>
    </row>
    <row r="3" spans="2:32" ht="13.5" thickBot="1">
      <c r="B3" s="215"/>
      <c r="C3" s="212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4"/>
      <c r="AF3" s="216"/>
    </row>
    <row r="4" spans="2:32" ht="12.75" customHeight="1">
      <c r="B4" s="215"/>
      <c r="C4" s="215"/>
      <c r="D4" s="686" t="s">
        <v>1528</v>
      </c>
      <c r="E4" s="687"/>
      <c r="F4" s="687"/>
      <c r="G4" s="687"/>
      <c r="H4" s="687"/>
      <c r="I4" s="687"/>
      <c r="J4" s="687"/>
      <c r="K4" s="687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7"/>
      <c r="Z4" s="687"/>
      <c r="AA4" s="687"/>
      <c r="AB4" s="687"/>
      <c r="AC4" s="688"/>
      <c r="AD4" s="217"/>
      <c r="AE4" s="216"/>
      <c r="AF4" s="216"/>
    </row>
    <row r="5" spans="2:32" ht="13.5" customHeight="1">
      <c r="B5" s="215"/>
      <c r="C5" s="215"/>
      <c r="D5" s="689"/>
      <c r="E5" s="690"/>
      <c r="F5" s="690"/>
      <c r="G5" s="690"/>
      <c r="H5" s="690"/>
      <c r="I5" s="690"/>
      <c r="J5" s="690"/>
      <c r="K5" s="690"/>
      <c r="L5" s="690"/>
      <c r="M5" s="690"/>
      <c r="N5" s="690"/>
      <c r="O5" s="690"/>
      <c r="P5" s="690"/>
      <c r="Q5" s="690"/>
      <c r="R5" s="690"/>
      <c r="S5" s="690"/>
      <c r="T5" s="690"/>
      <c r="U5" s="690"/>
      <c r="V5" s="690"/>
      <c r="W5" s="690"/>
      <c r="X5" s="690"/>
      <c r="Y5" s="690"/>
      <c r="Z5" s="690"/>
      <c r="AA5" s="690"/>
      <c r="AB5" s="690"/>
      <c r="AC5" s="691"/>
      <c r="AD5" s="217"/>
      <c r="AE5" s="216"/>
      <c r="AF5" s="216"/>
    </row>
    <row r="6" spans="2:32" ht="12.75" customHeight="1">
      <c r="B6" s="215"/>
      <c r="C6" s="215"/>
      <c r="D6" s="689"/>
      <c r="E6" s="690"/>
      <c r="F6" s="690"/>
      <c r="G6" s="690"/>
      <c r="H6" s="690"/>
      <c r="I6" s="690"/>
      <c r="J6" s="690"/>
      <c r="K6" s="690"/>
      <c r="L6" s="690"/>
      <c r="M6" s="690"/>
      <c r="N6" s="690"/>
      <c r="O6" s="690"/>
      <c r="P6" s="690"/>
      <c r="Q6" s="690"/>
      <c r="R6" s="690"/>
      <c r="S6" s="690"/>
      <c r="T6" s="690"/>
      <c r="U6" s="690"/>
      <c r="V6" s="690"/>
      <c r="W6" s="690"/>
      <c r="X6" s="690"/>
      <c r="Y6" s="690"/>
      <c r="Z6" s="690"/>
      <c r="AA6" s="690"/>
      <c r="AB6" s="690"/>
      <c r="AC6" s="691"/>
      <c r="AE6" s="216"/>
      <c r="AF6" s="216"/>
    </row>
    <row r="7" spans="2:32" ht="12.75" customHeight="1" thickBot="1">
      <c r="B7" s="215"/>
      <c r="C7" s="215"/>
      <c r="D7" s="692"/>
      <c r="E7" s="693"/>
      <c r="F7" s="693"/>
      <c r="G7" s="693"/>
      <c r="H7" s="693"/>
      <c r="I7" s="693"/>
      <c r="J7" s="693"/>
      <c r="K7" s="693"/>
      <c r="L7" s="693"/>
      <c r="M7" s="693"/>
      <c r="N7" s="693"/>
      <c r="O7" s="693"/>
      <c r="P7" s="693"/>
      <c r="Q7" s="693"/>
      <c r="R7" s="693"/>
      <c r="S7" s="693"/>
      <c r="T7" s="693"/>
      <c r="U7" s="693"/>
      <c r="V7" s="693"/>
      <c r="W7" s="693"/>
      <c r="X7" s="693"/>
      <c r="Y7" s="693"/>
      <c r="Z7" s="693"/>
      <c r="AA7" s="693"/>
      <c r="AB7" s="693"/>
      <c r="AC7" s="694"/>
      <c r="AD7" s="219"/>
      <c r="AE7" s="216"/>
      <c r="AF7" s="216"/>
    </row>
    <row r="8" spans="2:32" ht="12.75" customHeight="1">
      <c r="B8" s="215"/>
      <c r="C8" s="215"/>
      <c r="Z8" s="218"/>
      <c r="AA8" s="218"/>
      <c r="AB8" s="218"/>
      <c r="AC8" s="219"/>
      <c r="AD8" s="219"/>
      <c r="AE8" s="216"/>
      <c r="AF8" s="216"/>
    </row>
    <row r="9" spans="2:32" ht="12.75" customHeight="1">
      <c r="B9" s="215"/>
      <c r="C9" s="215"/>
      <c r="AE9" s="216"/>
      <c r="AF9" s="216"/>
    </row>
    <row r="10" spans="2:32" ht="12.75" customHeight="1">
      <c r="B10" s="215"/>
      <c r="C10" s="215"/>
      <c r="AE10" s="216"/>
      <c r="AF10" s="216"/>
    </row>
    <row r="11" spans="2:32">
      <c r="B11" s="215"/>
      <c r="C11" s="215"/>
      <c r="AE11" s="216"/>
      <c r="AF11" s="216"/>
    </row>
    <row r="12" spans="2:32">
      <c r="B12" s="215"/>
      <c r="C12" s="215"/>
      <c r="AE12" s="216"/>
      <c r="AF12" s="216"/>
    </row>
    <row r="13" spans="2:32">
      <c r="B13" s="215"/>
      <c r="C13" s="215"/>
      <c r="AE13" s="216"/>
      <c r="AF13" s="216"/>
    </row>
    <row r="14" spans="2:32">
      <c r="B14" s="215"/>
      <c r="C14" s="215"/>
      <c r="AE14" s="216"/>
      <c r="AF14" s="216"/>
    </row>
    <row r="15" spans="2:32">
      <c r="B15" s="215"/>
      <c r="C15" s="215"/>
      <c r="E15" s="220"/>
      <c r="AE15" s="216"/>
      <c r="AF15" s="216"/>
    </row>
    <row r="16" spans="2:32">
      <c r="B16" s="215"/>
      <c r="C16" s="215"/>
      <c r="AE16" s="216"/>
      <c r="AF16" s="216"/>
    </row>
    <row r="17" spans="2:32">
      <c r="B17" s="215"/>
      <c r="C17" s="215"/>
      <c r="AE17" s="216"/>
      <c r="AF17" s="216"/>
    </row>
    <row r="18" spans="2:32">
      <c r="B18" s="215"/>
      <c r="C18" s="215"/>
      <c r="AE18" s="216"/>
      <c r="AF18" s="216"/>
    </row>
    <row r="19" spans="2:32">
      <c r="B19" s="215"/>
      <c r="C19" s="215"/>
      <c r="AE19" s="216"/>
      <c r="AF19" s="216"/>
    </row>
    <row r="20" spans="2:32">
      <c r="B20" s="215"/>
      <c r="C20" s="215"/>
      <c r="AE20" s="216"/>
      <c r="AF20" s="216"/>
    </row>
    <row r="21" spans="2:32">
      <c r="B21" s="215"/>
      <c r="C21" s="215"/>
      <c r="AE21" s="216"/>
      <c r="AF21" s="216"/>
    </row>
    <row r="22" spans="2:32">
      <c r="B22" s="215"/>
      <c r="C22" s="215"/>
      <c r="AE22" s="216"/>
      <c r="AF22" s="216"/>
    </row>
    <row r="23" spans="2:32">
      <c r="B23" s="215"/>
      <c r="C23" s="215"/>
      <c r="AE23" s="216"/>
      <c r="AF23" s="216"/>
    </row>
    <row r="24" spans="2:32">
      <c r="B24" s="215"/>
      <c r="C24" s="215"/>
      <c r="AE24" s="216"/>
      <c r="AF24" s="216"/>
    </row>
    <row r="25" spans="2:32">
      <c r="B25" s="215"/>
      <c r="C25" s="215"/>
      <c r="AE25" s="216"/>
      <c r="AF25" s="216"/>
    </row>
    <row r="26" spans="2:32">
      <c r="B26" s="215"/>
      <c r="C26" s="215"/>
      <c r="AE26" s="216"/>
      <c r="AF26" s="216"/>
    </row>
    <row r="27" spans="2:32">
      <c r="B27" s="215"/>
      <c r="C27" s="215"/>
      <c r="AE27" s="216"/>
      <c r="AF27" s="216"/>
    </row>
    <row r="28" spans="2:32">
      <c r="B28" s="215"/>
      <c r="C28" s="215"/>
      <c r="AE28" s="216"/>
      <c r="AF28" s="216"/>
    </row>
    <row r="29" spans="2:32">
      <c r="B29" s="215"/>
      <c r="C29" s="215"/>
      <c r="AE29" s="216"/>
      <c r="AF29" s="216"/>
    </row>
    <row r="30" spans="2:32">
      <c r="B30" s="215"/>
      <c r="C30" s="215"/>
      <c r="AE30" s="216"/>
      <c r="AF30" s="216"/>
    </row>
    <row r="31" spans="2:32">
      <c r="B31" s="215"/>
      <c r="C31" s="215"/>
      <c r="AE31" s="216"/>
      <c r="AF31" s="216"/>
    </row>
    <row r="32" spans="2:32">
      <c r="B32" s="215"/>
      <c r="C32" s="215"/>
      <c r="AE32" s="216"/>
      <c r="AF32" s="216"/>
    </row>
    <row r="33" spans="2:32">
      <c r="B33" s="215"/>
      <c r="C33" s="215"/>
      <c r="AE33" s="216"/>
      <c r="AF33" s="216"/>
    </row>
    <row r="34" spans="2:32">
      <c r="B34" s="215"/>
      <c r="C34" s="215"/>
      <c r="AE34" s="216"/>
      <c r="AF34" s="216"/>
    </row>
    <row r="35" spans="2:32">
      <c r="B35" s="215"/>
      <c r="C35" s="215"/>
      <c r="AE35" s="216"/>
      <c r="AF35" s="216"/>
    </row>
    <row r="36" spans="2:32">
      <c r="B36" s="215"/>
      <c r="C36" s="215"/>
      <c r="AE36" s="216"/>
      <c r="AF36" s="216"/>
    </row>
    <row r="37" spans="2:32">
      <c r="B37" s="215"/>
      <c r="C37" s="215"/>
      <c r="AE37" s="216"/>
      <c r="AF37" s="216"/>
    </row>
    <row r="38" spans="2:32">
      <c r="B38" s="215"/>
      <c r="C38" s="215"/>
      <c r="AE38" s="216"/>
      <c r="AF38" s="216"/>
    </row>
    <row r="39" spans="2:32">
      <c r="B39" s="215"/>
      <c r="C39" s="215"/>
      <c r="AE39" s="216"/>
      <c r="AF39" s="216"/>
    </row>
    <row r="40" spans="2:32">
      <c r="B40" s="215"/>
      <c r="C40" s="215"/>
      <c r="AE40" s="216"/>
      <c r="AF40" s="216"/>
    </row>
    <row r="41" spans="2:32">
      <c r="B41" s="215"/>
      <c r="C41" s="215"/>
      <c r="AE41" s="216"/>
      <c r="AF41" s="216"/>
    </row>
    <row r="42" spans="2:32">
      <c r="B42" s="215"/>
      <c r="C42" s="215"/>
      <c r="AE42" s="216"/>
      <c r="AF42" s="216"/>
    </row>
    <row r="43" spans="2:32">
      <c r="B43" s="215"/>
      <c r="C43" s="215"/>
      <c r="AE43" s="216"/>
      <c r="AF43" s="216"/>
    </row>
    <row r="44" spans="2:32">
      <c r="B44" s="215"/>
      <c r="C44" s="215"/>
      <c r="AE44" s="216"/>
      <c r="AF44" s="216"/>
    </row>
    <row r="45" spans="2:32">
      <c r="B45" s="215"/>
      <c r="C45" s="215"/>
      <c r="AE45" s="216"/>
      <c r="AF45" s="216"/>
    </row>
    <row r="46" spans="2:32">
      <c r="B46" s="215"/>
      <c r="C46" s="215"/>
      <c r="AE46" s="216"/>
      <c r="AF46" s="216"/>
    </row>
    <row r="47" spans="2:32">
      <c r="B47" s="215"/>
      <c r="C47" s="215"/>
      <c r="AE47" s="216"/>
      <c r="AF47" s="216"/>
    </row>
    <row r="48" spans="2:32">
      <c r="B48" s="215"/>
      <c r="C48" s="215"/>
      <c r="AE48" s="216"/>
      <c r="AF48" s="216"/>
    </row>
    <row r="49" spans="2:32">
      <c r="B49" s="215"/>
      <c r="C49" s="215"/>
      <c r="AE49" s="216"/>
      <c r="AF49" s="216"/>
    </row>
    <row r="50" spans="2:32">
      <c r="B50" s="215"/>
      <c r="C50" s="215"/>
      <c r="AE50" s="216"/>
      <c r="AF50" s="216"/>
    </row>
    <row r="51" spans="2:32">
      <c r="B51" s="215"/>
      <c r="C51" s="215"/>
      <c r="AE51" s="216"/>
      <c r="AF51" s="216"/>
    </row>
    <row r="52" spans="2:32">
      <c r="B52" s="215"/>
      <c r="C52" s="215"/>
      <c r="AE52" s="216"/>
      <c r="AF52" s="216"/>
    </row>
    <row r="53" spans="2:32">
      <c r="B53" s="215"/>
      <c r="C53" s="215"/>
      <c r="AE53" s="216"/>
      <c r="AF53" s="216"/>
    </row>
    <row r="54" spans="2:32">
      <c r="B54" s="215"/>
      <c r="C54" s="215"/>
      <c r="AE54" s="216"/>
      <c r="AF54" s="216"/>
    </row>
    <row r="55" spans="2:32">
      <c r="B55" s="215"/>
      <c r="C55" s="215"/>
      <c r="AE55" s="216"/>
      <c r="AF55" s="216"/>
    </row>
    <row r="56" spans="2:32">
      <c r="B56" s="215"/>
      <c r="C56" s="215"/>
      <c r="AE56" s="216"/>
      <c r="AF56" s="216"/>
    </row>
    <row r="57" spans="2:32">
      <c r="B57" s="215"/>
      <c r="C57" s="215"/>
      <c r="S57" s="221"/>
      <c r="T57" s="221"/>
      <c r="U57" s="221"/>
      <c r="V57" s="222"/>
      <c r="W57" s="222"/>
      <c r="X57" s="222"/>
      <c r="Y57" s="222"/>
      <c r="Z57" s="222"/>
      <c r="AA57" s="222"/>
      <c r="AB57" s="222"/>
      <c r="AC57" s="222"/>
      <c r="AD57" s="222"/>
      <c r="AE57" s="223"/>
      <c r="AF57" s="216"/>
    </row>
    <row r="58" spans="2:32">
      <c r="B58" s="215"/>
      <c r="C58" s="215"/>
      <c r="S58" s="224"/>
      <c r="T58" s="221"/>
      <c r="U58" s="221"/>
      <c r="V58" s="222"/>
      <c r="W58" s="225"/>
      <c r="X58" s="222"/>
      <c r="Y58" s="222"/>
      <c r="Z58" s="222"/>
      <c r="AA58" s="222"/>
      <c r="AB58" s="225"/>
      <c r="AC58" s="225"/>
      <c r="AD58" s="225"/>
      <c r="AE58" s="226"/>
      <c r="AF58" s="216"/>
    </row>
    <row r="59" spans="2:32">
      <c r="B59" s="215"/>
      <c r="C59" s="215"/>
      <c r="V59" s="222"/>
      <c r="W59" s="225"/>
      <c r="X59" s="222"/>
      <c r="Y59" s="222"/>
      <c r="Z59" s="222"/>
      <c r="AA59" s="222"/>
      <c r="AB59" s="225"/>
      <c r="AC59" s="222"/>
      <c r="AD59" s="222"/>
      <c r="AE59" s="223"/>
      <c r="AF59" s="216"/>
    </row>
    <row r="60" spans="2:32">
      <c r="B60" s="215"/>
      <c r="C60" s="215"/>
      <c r="V60" s="222"/>
      <c r="W60" s="225"/>
      <c r="X60" s="222"/>
      <c r="Y60" s="222"/>
      <c r="Z60" s="222"/>
      <c r="AA60" s="222"/>
      <c r="AB60" s="222"/>
      <c r="AC60" s="222"/>
      <c r="AD60" s="222"/>
      <c r="AE60" s="223"/>
      <c r="AF60" s="216"/>
    </row>
    <row r="61" spans="2:32">
      <c r="B61" s="215"/>
      <c r="C61" s="215"/>
      <c r="V61" s="227"/>
      <c r="W61" s="227"/>
      <c r="X61" s="227"/>
      <c r="Y61" s="227"/>
      <c r="Z61" s="227"/>
      <c r="AA61" s="227"/>
      <c r="AB61" s="227"/>
      <c r="AC61" s="227"/>
      <c r="AD61" s="227"/>
      <c r="AE61" s="228"/>
      <c r="AF61" s="216"/>
    </row>
    <row r="62" spans="2:32">
      <c r="B62" s="215"/>
      <c r="C62" s="215"/>
      <c r="V62" s="222"/>
      <c r="W62" s="222"/>
      <c r="X62" s="222"/>
      <c r="Y62" s="222"/>
      <c r="Z62" s="222"/>
      <c r="AA62" s="222"/>
      <c r="AB62" s="222"/>
      <c r="AC62" s="222"/>
      <c r="AD62" s="222"/>
      <c r="AE62" s="223"/>
      <c r="AF62" s="216"/>
    </row>
    <row r="63" spans="2:32">
      <c r="B63" s="215"/>
      <c r="C63" s="215"/>
      <c r="V63" s="222"/>
      <c r="W63" s="225"/>
      <c r="X63" s="222"/>
      <c r="Y63" s="222"/>
      <c r="Z63" s="222"/>
      <c r="AA63" s="222"/>
      <c r="AB63" s="222"/>
      <c r="AC63" s="222"/>
      <c r="AD63" s="222"/>
      <c r="AE63" s="223"/>
      <c r="AF63" s="216"/>
    </row>
    <row r="64" spans="2:32">
      <c r="B64" s="215"/>
      <c r="C64" s="215"/>
      <c r="V64" s="222"/>
      <c r="W64" s="225"/>
      <c r="X64" s="222"/>
      <c r="Y64" s="222"/>
      <c r="Z64" s="222"/>
      <c r="AA64" s="222"/>
      <c r="AB64" s="222"/>
      <c r="AC64" s="222"/>
      <c r="AD64" s="222"/>
      <c r="AE64" s="223"/>
      <c r="AF64" s="216"/>
    </row>
    <row r="65" spans="2:32">
      <c r="B65" s="215"/>
      <c r="C65" s="215"/>
      <c r="V65" s="222"/>
      <c r="W65" s="225"/>
      <c r="X65" s="222"/>
      <c r="Y65" s="222"/>
      <c r="Z65" s="222"/>
      <c r="AA65" s="222"/>
      <c r="AB65" s="222"/>
      <c r="AC65" s="222"/>
      <c r="AD65" s="222"/>
      <c r="AE65" s="223"/>
      <c r="AF65" s="216"/>
    </row>
    <row r="66" spans="2:32">
      <c r="B66" s="215"/>
      <c r="C66" s="215"/>
      <c r="V66" s="222"/>
      <c r="W66" s="225"/>
      <c r="X66" s="222"/>
      <c r="Y66" s="222"/>
      <c r="Z66" s="222"/>
      <c r="AA66" s="222"/>
      <c r="AB66" s="222"/>
      <c r="AC66" s="222"/>
      <c r="AD66" s="222"/>
      <c r="AE66" s="223"/>
      <c r="AF66" s="216"/>
    </row>
    <row r="67" spans="2:32" ht="13.5" thickBot="1">
      <c r="B67" s="215"/>
      <c r="C67" s="229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1"/>
      <c r="W67" s="232"/>
      <c r="X67" s="231"/>
      <c r="Y67" s="231"/>
      <c r="Z67" s="231"/>
      <c r="AA67" s="231"/>
      <c r="AB67" s="231"/>
      <c r="AC67" s="231"/>
      <c r="AD67" s="231"/>
      <c r="AE67" s="233"/>
      <c r="AF67" s="216"/>
    </row>
    <row r="68" spans="2:32" ht="6" customHeight="1" thickBot="1">
      <c r="B68" s="229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4"/>
    </row>
  </sheetData>
  <mergeCells count="1">
    <mergeCell ref="D4:AC7"/>
  </mergeCells>
  <pageMargins left="0.7" right="0.7" top="0.75" bottom="0.75" header="0.3" footer="0.3"/>
  <pageSetup paperSize="9" scale="54" orientation="landscape" horizontalDpi="1200" verticalDpi="1200" r:id="rId1"/>
  <colBreaks count="1" manualBreakCount="1">
    <brk id="3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121A-BDE1-46BF-947A-3476148ACB6C}">
  <sheetPr>
    <tabColor rgb="FFFF6699"/>
  </sheetPr>
  <dimension ref="A1:AD120"/>
  <sheetViews>
    <sheetView view="pageBreakPreview" topLeftCell="A2" zoomScale="55" zoomScaleNormal="40" zoomScaleSheetLayoutView="55" workbookViewId="0">
      <selection activeCell="T33" sqref="T33"/>
    </sheetView>
  </sheetViews>
  <sheetFormatPr defaultRowHeight="12.75"/>
  <cols>
    <col min="1" max="1" width="1.7109375" style="414" customWidth="1"/>
    <col min="2" max="2" width="10.7109375" style="414" customWidth="1"/>
    <col min="3" max="3" width="2.5703125" style="414" customWidth="1"/>
    <col min="4" max="20" width="9.140625" style="414"/>
    <col min="21" max="21" width="14.5703125" style="414" customWidth="1"/>
    <col min="22" max="22" width="3.140625" style="414" customWidth="1"/>
    <col min="23" max="26" width="9.140625" style="414"/>
    <col min="27" max="27" width="2.85546875" style="414" customWidth="1"/>
    <col min="28" max="30" width="4.7109375" style="414" customWidth="1"/>
    <col min="31" max="31" width="1.7109375" style="414" customWidth="1"/>
    <col min="32" max="16384" width="9.140625" style="414"/>
  </cols>
  <sheetData>
    <row r="1" spans="1:29">
      <c r="A1" s="178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80"/>
    </row>
    <row r="2" spans="1:29">
      <c r="A2" s="181"/>
      <c r="W2" s="182"/>
    </row>
    <row r="3" spans="1:29" ht="12.75" customHeight="1">
      <c r="A3" s="181"/>
      <c r="C3" s="690" t="s">
        <v>1527</v>
      </c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182"/>
      <c r="X3" s="425"/>
      <c r="Y3" s="425"/>
      <c r="Z3" s="425"/>
      <c r="AA3" s="425"/>
      <c r="AB3" s="425"/>
      <c r="AC3" s="415"/>
    </row>
    <row r="4" spans="1:29" ht="18.75" customHeight="1">
      <c r="A4" s="181"/>
      <c r="C4" s="690"/>
      <c r="D4" s="690"/>
      <c r="E4" s="690"/>
      <c r="F4" s="690"/>
      <c r="G4" s="690"/>
      <c r="H4" s="690"/>
      <c r="I4" s="690"/>
      <c r="J4" s="690"/>
      <c r="K4" s="690"/>
      <c r="L4" s="690"/>
      <c r="M4" s="690"/>
      <c r="N4" s="690"/>
      <c r="O4" s="690"/>
      <c r="P4" s="690"/>
      <c r="Q4" s="690"/>
      <c r="R4" s="690"/>
      <c r="S4" s="690"/>
      <c r="T4" s="690"/>
      <c r="U4" s="690"/>
      <c r="V4" s="690"/>
      <c r="W4" s="182"/>
      <c r="X4" s="425"/>
      <c r="Y4" s="425"/>
      <c r="Z4" s="425"/>
      <c r="AA4" s="425"/>
      <c r="AB4" s="425"/>
      <c r="AC4" s="415"/>
    </row>
    <row r="5" spans="1:29" ht="12.75" customHeight="1">
      <c r="A5" s="181"/>
      <c r="C5" s="416"/>
      <c r="W5" s="182"/>
    </row>
    <row r="6" spans="1:29" ht="12.75" customHeight="1">
      <c r="A6" s="181"/>
      <c r="C6" s="695" t="s">
        <v>1628</v>
      </c>
      <c r="D6" s="695"/>
      <c r="E6" s="695"/>
      <c r="F6" s="695"/>
      <c r="G6" s="695"/>
      <c r="H6" s="695"/>
      <c r="I6" s="695"/>
      <c r="J6" s="695"/>
      <c r="K6" s="695"/>
      <c r="L6" s="695"/>
      <c r="M6" s="695"/>
      <c r="W6" s="182"/>
      <c r="Y6" s="417"/>
      <c r="Z6" s="417"/>
      <c r="AA6" s="417"/>
      <c r="AB6" s="418"/>
      <c r="AC6" s="418"/>
    </row>
    <row r="7" spans="1:29" ht="18" customHeight="1">
      <c r="A7" s="181"/>
      <c r="C7" s="695"/>
      <c r="D7" s="695"/>
      <c r="E7" s="695"/>
      <c r="F7" s="695"/>
      <c r="G7" s="695"/>
      <c r="H7" s="695"/>
      <c r="I7" s="695"/>
      <c r="J7" s="695"/>
      <c r="K7" s="695"/>
      <c r="L7" s="695"/>
      <c r="M7" s="695"/>
      <c r="W7" s="182"/>
      <c r="Y7" s="417"/>
      <c r="Z7" s="417"/>
      <c r="AA7" s="417"/>
      <c r="AB7" s="418"/>
      <c r="AC7" s="418"/>
    </row>
    <row r="8" spans="1:29">
      <c r="A8" s="181"/>
      <c r="W8" s="182"/>
    </row>
    <row r="9" spans="1:29">
      <c r="A9" s="181"/>
      <c r="W9" s="182"/>
    </row>
    <row r="10" spans="1:29">
      <c r="A10" s="181"/>
      <c r="W10" s="182"/>
    </row>
    <row r="11" spans="1:29">
      <c r="A11" s="181"/>
      <c r="W11" s="182"/>
    </row>
    <row r="12" spans="1:29">
      <c r="A12" s="181"/>
      <c r="D12" s="419"/>
      <c r="W12" s="182"/>
    </row>
    <row r="13" spans="1:29">
      <c r="A13" s="181"/>
      <c r="W13" s="182"/>
    </row>
    <row r="14" spans="1:29">
      <c r="A14" s="181"/>
      <c r="W14" s="182"/>
    </row>
    <row r="15" spans="1:29">
      <c r="A15" s="181"/>
      <c r="W15" s="182"/>
    </row>
    <row r="16" spans="1:29">
      <c r="A16" s="181"/>
      <c r="W16" s="182"/>
    </row>
    <row r="17" spans="1:23">
      <c r="A17" s="181"/>
      <c r="W17" s="182"/>
    </row>
    <row r="18" spans="1:23">
      <c r="A18" s="181"/>
      <c r="W18" s="182"/>
    </row>
    <row r="19" spans="1:23">
      <c r="A19" s="181"/>
      <c r="W19" s="182"/>
    </row>
    <row r="20" spans="1:23">
      <c r="A20" s="181"/>
      <c r="W20" s="182"/>
    </row>
    <row r="21" spans="1:23">
      <c r="A21" s="181"/>
      <c r="W21" s="182"/>
    </row>
    <row r="22" spans="1:23">
      <c r="A22" s="181"/>
      <c r="W22" s="182"/>
    </row>
    <row r="23" spans="1:23">
      <c r="A23" s="181"/>
      <c r="W23" s="182"/>
    </row>
    <row r="24" spans="1:23">
      <c r="A24" s="181"/>
      <c r="W24" s="182"/>
    </row>
    <row r="25" spans="1:23">
      <c r="A25" s="181"/>
      <c r="W25" s="182"/>
    </row>
    <row r="26" spans="1:23">
      <c r="A26" s="181"/>
      <c r="W26" s="182"/>
    </row>
    <row r="27" spans="1:23">
      <c r="A27" s="181"/>
      <c r="W27" s="182"/>
    </row>
    <row r="28" spans="1:23">
      <c r="A28" s="181"/>
      <c r="W28" s="182"/>
    </row>
    <row r="29" spans="1:23">
      <c r="A29" s="181"/>
      <c r="W29" s="182"/>
    </row>
    <row r="30" spans="1:23">
      <c r="A30" s="181"/>
      <c r="W30" s="182"/>
    </row>
    <row r="31" spans="1:23">
      <c r="A31" s="181"/>
      <c r="W31" s="182"/>
    </row>
    <row r="32" spans="1:23">
      <c r="A32" s="181"/>
      <c r="W32" s="182"/>
    </row>
    <row r="33" spans="1:23">
      <c r="A33" s="181"/>
      <c r="W33" s="182"/>
    </row>
    <row r="34" spans="1:23">
      <c r="A34" s="181"/>
      <c r="W34" s="182"/>
    </row>
    <row r="35" spans="1:23">
      <c r="A35" s="181"/>
      <c r="W35" s="182"/>
    </row>
    <row r="36" spans="1:23">
      <c r="A36" s="181"/>
      <c r="W36" s="182"/>
    </row>
    <row r="37" spans="1:23">
      <c r="A37" s="181"/>
      <c r="W37" s="182"/>
    </row>
    <row r="38" spans="1:23">
      <c r="A38" s="181"/>
      <c r="W38" s="182"/>
    </row>
    <row r="39" spans="1:23">
      <c r="A39" s="181"/>
      <c r="W39" s="182"/>
    </row>
    <row r="40" spans="1:23">
      <c r="A40" s="181"/>
      <c r="W40" s="182"/>
    </row>
    <row r="41" spans="1:23">
      <c r="A41" s="181"/>
      <c r="W41" s="182"/>
    </row>
    <row r="42" spans="1:23">
      <c r="A42" s="181"/>
      <c r="W42" s="182"/>
    </row>
    <row r="43" spans="1:23">
      <c r="A43" s="181"/>
      <c r="W43" s="182"/>
    </row>
    <row r="44" spans="1:23">
      <c r="A44" s="181"/>
      <c r="W44" s="182"/>
    </row>
    <row r="45" spans="1:23">
      <c r="A45" s="181"/>
      <c r="W45" s="182"/>
    </row>
    <row r="46" spans="1:23">
      <c r="A46" s="181"/>
      <c r="W46" s="182"/>
    </row>
    <row r="47" spans="1:23">
      <c r="A47" s="181"/>
      <c r="W47" s="182"/>
    </row>
    <row r="48" spans="1:23">
      <c r="A48" s="181"/>
      <c r="W48" s="182"/>
    </row>
    <row r="49" spans="1:30">
      <c r="A49" s="181"/>
      <c r="W49" s="182"/>
    </row>
    <row r="50" spans="1:30">
      <c r="A50" s="181"/>
      <c r="W50" s="182"/>
    </row>
    <row r="51" spans="1:30">
      <c r="A51" s="181"/>
      <c r="W51" s="182"/>
    </row>
    <row r="52" spans="1:30">
      <c r="A52" s="181"/>
      <c r="W52" s="182"/>
    </row>
    <row r="53" spans="1:30">
      <c r="A53" s="181"/>
      <c r="W53" s="182"/>
    </row>
    <row r="54" spans="1:30">
      <c r="A54" s="181"/>
      <c r="R54" s="420"/>
      <c r="S54" s="420"/>
      <c r="T54" s="420"/>
      <c r="U54" s="421"/>
      <c r="V54" s="421"/>
      <c r="W54" s="183"/>
      <c r="X54" s="421"/>
      <c r="Y54" s="421"/>
      <c r="Z54" s="421"/>
      <c r="AA54" s="421"/>
      <c r="AB54" s="421"/>
      <c r="AC54" s="421"/>
      <c r="AD54" s="421"/>
    </row>
    <row r="55" spans="1:30" ht="13.5" thickBot="1">
      <c r="A55" s="184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426"/>
      <c r="S55" s="427"/>
      <c r="T55" s="427"/>
      <c r="U55" s="186"/>
      <c r="V55" s="187"/>
      <c r="W55" s="188"/>
      <c r="X55" s="421"/>
      <c r="Y55" s="421"/>
      <c r="Z55" s="421"/>
      <c r="AA55" s="422"/>
      <c r="AB55" s="422"/>
      <c r="AC55" s="422"/>
      <c r="AD55" s="422"/>
    </row>
    <row r="56" spans="1:30">
      <c r="U56" s="421"/>
      <c r="V56" s="422"/>
      <c r="W56" s="421"/>
      <c r="X56" s="421"/>
      <c r="Y56" s="421"/>
      <c r="Z56" s="421"/>
      <c r="AA56" s="422"/>
      <c r="AB56" s="421"/>
      <c r="AC56" s="421"/>
      <c r="AD56" s="421"/>
    </row>
    <row r="57" spans="1:30">
      <c r="U57" s="421"/>
      <c r="V57" s="422"/>
      <c r="W57" s="421"/>
      <c r="X57" s="421"/>
      <c r="Y57" s="421"/>
      <c r="Z57" s="421"/>
      <c r="AA57" s="421"/>
      <c r="AB57" s="421"/>
      <c r="AC57" s="421"/>
      <c r="AD57" s="421"/>
    </row>
    <row r="58" spans="1:30">
      <c r="U58" s="421"/>
      <c r="V58" s="422"/>
      <c r="W58" s="421"/>
      <c r="X58" s="421"/>
      <c r="Y58" s="421"/>
      <c r="Z58" s="421"/>
      <c r="AA58" s="421"/>
      <c r="AB58" s="421"/>
      <c r="AC58" s="421"/>
      <c r="AD58" s="421"/>
    </row>
    <row r="59" spans="1:30">
      <c r="U59" s="421"/>
      <c r="V59" s="422"/>
      <c r="W59" s="421"/>
      <c r="X59" s="421"/>
      <c r="Y59" s="421"/>
      <c r="Z59" s="421"/>
      <c r="AA59" s="421"/>
      <c r="AB59" s="421"/>
      <c r="AC59" s="421"/>
      <c r="AD59" s="421"/>
    </row>
    <row r="60" spans="1:30">
      <c r="U60" s="421"/>
      <c r="V60" s="422"/>
      <c r="W60" s="421"/>
      <c r="X60" s="421"/>
      <c r="Y60" s="421"/>
      <c r="Z60" s="421"/>
      <c r="AA60" s="422"/>
      <c r="AB60" s="421"/>
      <c r="AC60" s="421"/>
      <c r="AD60" s="421"/>
    </row>
    <row r="61" spans="1:30">
      <c r="U61" s="421"/>
      <c r="V61" s="422"/>
      <c r="W61" s="421"/>
      <c r="X61" s="421"/>
      <c r="Y61" s="421"/>
      <c r="Z61" s="421"/>
      <c r="AA61" s="421"/>
      <c r="AB61" s="421"/>
      <c r="AC61" s="421"/>
      <c r="AD61" s="421"/>
    </row>
    <row r="62" spans="1:30">
      <c r="U62" s="421"/>
      <c r="V62" s="422"/>
      <c r="W62" s="421"/>
      <c r="X62" s="421"/>
      <c r="Y62" s="421"/>
      <c r="Z62" s="421"/>
      <c r="AA62" s="421"/>
      <c r="AB62" s="421"/>
      <c r="AC62" s="421"/>
      <c r="AD62" s="421"/>
    </row>
    <row r="63" spans="1:30">
      <c r="U63" s="421"/>
      <c r="V63" s="422"/>
      <c r="W63" s="421"/>
      <c r="X63" s="421"/>
      <c r="Y63" s="421"/>
      <c r="Z63" s="421"/>
      <c r="AA63" s="421"/>
      <c r="AB63" s="421"/>
      <c r="AC63" s="421"/>
      <c r="AD63" s="421"/>
    </row>
    <row r="64" spans="1:30">
      <c r="U64" s="421"/>
      <c r="V64" s="422"/>
      <c r="W64" s="421"/>
      <c r="X64" s="421"/>
      <c r="Y64" s="421"/>
      <c r="Z64" s="421"/>
      <c r="AA64" s="421"/>
      <c r="AB64" s="421"/>
      <c r="AC64" s="421"/>
      <c r="AD64" s="421"/>
    </row>
    <row r="65" spans="5:30">
      <c r="U65" s="421"/>
      <c r="V65" s="422"/>
      <c r="W65" s="421"/>
      <c r="X65" s="421"/>
      <c r="Y65" s="421"/>
      <c r="Z65" s="421"/>
      <c r="AA65" s="421"/>
      <c r="AB65" s="421"/>
      <c r="AC65" s="421"/>
      <c r="AD65" s="421"/>
    </row>
    <row r="66" spans="5:30" ht="6" customHeight="1"/>
    <row r="73" spans="5:30">
      <c r="M73" s="423"/>
    </row>
    <row r="74" spans="5:30" ht="15" customHeight="1">
      <c r="E74" s="424"/>
      <c r="M74" s="423"/>
    </row>
    <row r="75" spans="5:30" ht="15" customHeight="1">
      <c r="E75" s="424"/>
      <c r="M75" s="423"/>
    </row>
    <row r="76" spans="5:30" ht="15" customHeight="1">
      <c r="E76" s="424"/>
      <c r="M76" s="423"/>
    </row>
    <row r="77" spans="5:30" ht="15" customHeight="1">
      <c r="E77" s="424"/>
      <c r="M77" s="423"/>
    </row>
    <row r="78" spans="5:30" ht="15" customHeight="1">
      <c r="E78" s="424"/>
      <c r="M78" s="423"/>
    </row>
    <row r="79" spans="5:30" ht="15" customHeight="1">
      <c r="E79" s="424"/>
      <c r="M79" s="423"/>
    </row>
    <row r="80" spans="5:30" ht="15" customHeight="1">
      <c r="E80" s="424"/>
      <c r="M80" s="423"/>
    </row>
    <row r="81" spans="5:13" ht="15" customHeight="1">
      <c r="E81" s="424"/>
      <c r="M81" s="423"/>
    </row>
    <row r="82" spans="5:13" ht="15" customHeight="1">
      <c r="E82" s="424"/>
      <c r="M82" s="423"/>
    </row>
    <row r="83" spans="5:13" ht="15" customHeight="1">
      <c r="E83" s="424"/>
      <c r="M83" s="423"/>
    </row>
    <row r="84" spans="5:13" ht="15" customHeight="1">
      <c r="E84" s="424"/>
      <c r="M84" s="423"/>
    </row>
    <row r="85" spans="5:13" ht="15" customHeight="1">
      <c r="E85" s="424"/>
      <c r="M85" s="423"/>
    </row>
    <row r="86" spans="5:13" ht="15" customHeight="1">
      <c r="E86" s="424"/>
      <c r="M86" s="423"/>
    </row>
    <row r="87" spans="5:13" ht="15" customHeight="1">
      <c r="E87" s="424"/>
      <c r="M87" s="423"/>
    </row>
    <row r="88" spans="5:13" ht="15" customHeight="1">
      <c r="E88" s="424"/>
      <c r="M88" s="423"/>
    </row>
    <row r="89" spans="5:13" ht="15" customHeight="1">
      <c r="E89" s="424"/>
      <c r="M89" s="423"/>
    </row>
    <row r="90" spans="5:13" ht="15" customHeight="1">
      <c r="E90" s="424"/>
      <c r="M90" s="423"/>
    </row>
    <row r="91" spans="5:13" ht="15" customHeight="1">
      <c r="E91" s="424"/>
      <c r="M91" s="423"/>
    </row>
    <row r="92" spans="5:13" ht="15" customHeight="1">
      <c r="E92" s="424"/>
      <c r="M92" s="423"/>
    </row>
    <row r="93" spans="5:13" ht="15" customHeight="1">
      <c r="E93" s="424"/>
      <c r="M93" s="423"/>
    </row>
    <row r="94" spans="5:13" ht="15" customHeight="1">
      <c r="E94" s="424"/>
      <c r="M94" s="423"/>
    </row>
    <row r="95" spans="5:13" ht="15" customHeight="1">
      <c r="E95" s="424"/>
      <c r="M95" s="423"/>
    </row>
    <row r="96" spans="5:13" ht="15" customHeight="1">
      <c r="E96" s="424"/>
    </row>
    <row r="97" spans="5:5" ht="15" customHeight="1">
      <c r="E97" s="424"/>
    </row>
    <row r="98" spans="5:5" ht="15" customHeight="1">
      <c r="E98" s="424"/>
    </row>
    <row r="99" spans="5:5" ht="15" customHeight="1">
      <c r="E99" s="424"/>
    </row>
    <row r="100" spans="5:5" ht="15" customHeight="1">
      <c r="E100" s="424"/>
    </row>
    <row r="101" spans="5:5" ht="15" customHeight="1">
      <c r="E101" s="424"/>
    </row>
    <row r="102" spans="5:5" ht="15" customHeight="1">
      <c r="E102" s="424"/>
    </row>
    <row r="103" spans="5:5" ht="15" customHeight="1">
      <c r="E103" s="424"/>
    </row>
    <row r="104" spans="5:5" ht="15" customHeight="1">
      <c r="E104" s="424"/>
    </row>
    <row r="105" spans="5:5" ht="15" customHeight="1">
      <c r="E105" s="424"/>
    </row>
    <row r="106" spans="5:5" ht="15" customHeight="1">
      <c r="E106" s="424"/>
    </row>
    <row r="107" spans="5:5" ht="15" customHeight="1">
      <c r="E107" s="424"/>
    </row>
    <row r="108" spans="5:5" ht="15" customHeight="1">
      <c r="E108" s="424"/>
    </row>
    <row r="109" spans="5:5" ht="15" customHeight="1">
      <c r="E109" s="424"/>
    </row>
    <row r="110" spans="5:5" ht="15" customHeight="1">
      <c r="E110" s="424"/>
    </row>
    <row r="111" spans="5:5" ht="15" customHeight="1">
      <c r="E111" s="424"/>
    </row>
    <row r="112" spans="5:5" ht="15" customHeight="1">
      <c r="E112" s="424"/>
    </row>
    <row r="113" spans="5:5" ht="15" customHeight="1">
      <c r="E113" s="424"/>
    </row>
    <row r="114" spans="5:5" ht="15" customHeight="1">
      <c r="E114" s="424"/>
    </row>
    <row r="115" spans="5:5" ht="15" customHeight="1">
      <c r="E115" s="424"/>
    </row>
    <row r="116" spans="5:5" ht="15" customHeight="1">
      <c r="E116" s="424"/>
    </row>
    <row r="117" spans="5:5" ht="15" customHeight="1">
      <c r="E117" s="424"/>
    </row>
    <row r="118" spans="5:5" ht="15" customHeight="1">
      <c r="E118" s="424"/>
    </row>
    <row r="119" spans="5:5" ht="15" customHeight="1">
      <c r="E119" s="424"/>
    </row>
    <row r="120" spans="5:5">
      <c r="E120" s="424"/>
    </row>
  </sheetData>
  <mergeCells count="2">
    <mergeCell ref="C6:M7"/>
    <mergeCell ref="C3:V4"/>
  </mergeCells>
  <printOptions horizontalCentered="1" verticalCentered="1"/>
  <pageMargins left="0.70866141732283472" right="0.70866141732283472" top="0.55118110236220474" bottom="0.35433070866141736" header="0.31496062992125984" footer="0.31496062992125984"/>
  <pageSetup paperSize="9" scale="65" orientation="landscape" horizontalDpi="1200" verticalDpi="1200" r:id="rId1"/>
  <rowBreaks count="1" manualBreakCount="1">
    <brk id="62" max="29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C965-D18D-41E6-B0AB-BAB77C60D785}">
  <dimension ref="A1:U32"/>
  <sheetViews>
    <sheetView showGridLines="0" workbookViewId="0"/>
  </sheetViews>
  <sheetFormatPr defaultRowHeight="12.75"/>
  <cols>
    <col min="6" max="6" width="12.42578125" customWidth="1"/>
    <col min="8" max="8" width="12.42578125" customWidth="1"/>
    <col min="10" max="10" width="12.42578125" customWidth="1"/>
    <col min="12" max="12" width="12.42578125" customWidth="1"/>
    <col min="14" max="14" width="12.42578125" customWidth="1"/>
    <col min="16" max="16" width="12.42578125" customWidth="1"/>
    <col min="18" max="18" width="12.42578125" customWidth="1"/>
    <col min="20" max="20" width="12.42578125" customWidth="1"/>
    <col min="22" max="22" width="12.42578125" customWidth="1"/>
  </cols>
  <sheetData>
    <row r="1" spans="1:11" ht="48" customHeight="1">
      <c r="A1" s="446">
        <v>1</v>
      </c>
    </row>
    <row r="2" spans="1:11" ht="48" customHeight="1">
      <c r="A2" s="446">
        <v>3</v>
      </c>
    </row>
    <row r="4" spans="1:11" ht="48" customHeight="1">
      <c r="C4" s="446">
        <v>1</v>
      </c>
    </row>
    <row r="5" spans="1:11" ht="48" customHeight="1">
      <c r="C5" s="446">
        <v>3</v>
      </c>
    </row>
    <row r="7" spans="1:11" ht="48" customHeight="1">
      <c r="E7" s="446">
        <v>1</v>
      </c>
    </row>
    <row r="8" spans="1:11" ht="48" customHeight="1">
      <c r="E8" s="446">
        <v>3</v>
      </c>
    </row>
    <row r="10" spans="1:11" ht="48" customHeight="1">
      <c r="G10" s="446">
        <v>3</v>
      </c>
    </row>
    <row r="11" spans="1:11" ht="48" customHeight="1">
      <c r="G11" s="446">
        <v>1</v>
      </c>
    </row>
    <row r="13" spans="1:11" ht="48" customHeight="1">
      <c r="I13" s="446">
        <v>3</v>
      </c>
    </row>
    <row r="14" spans="1:11" ht="48" customHeight="1">
      <c r="I14" s="446">
        <v>1</v>
      </c>
    </row>
    <row r="16" spans="1:11" ht="48" customHeight="1">
      <c r="K16" s="446">
        <v>3</v>
      </c>
    </row>
    <row r="17" spans="11:21" ht="48" customHeight="1">
      <c r="K17" s="446">
        <v>1</v>
      </c>
    </row>
    <row r="19" spans="11:21" ht="48" customHeight="1">
      <c r="M19" s="446">
        <v>3</v>
      </c>
    </row>
    <row r="20" spans="11:21" ht="48" customHeight="1">
      <c r="M20" s="446">
        <v>1</v>
      </c>
    </row>
    <row r="22" spans="11:21" ht="48" customHeight="1">
      <c r="O22" s="446">
        <v>3</v>
      </c>
    </row>
    <row r="23" spans="11:21" ht="48" customHeight="1">
      <c r="O23" s="446">
        <v>1</v>
      </c>
    </row>
    <row r="25" spans="11:21" ht="57" customHeight="1">
      <c r="Q25" s="446">
        <v>3</v>
      </c>
    </row>
    <row r="26" spans="11:21" ht="57" customHeight="1">
      <c r="Q26" s="446">
        <v>1</v>
      </c>
    </row>
    <row r="28" spans="11:21" ht="57" customHeight="1">
      <c r="S28" s="446">
        <v>3</v>
      </c>
    </row>
    <row r="29" spans="11:21" ht="57" customHeight="1">
      <c r="S29" s="446">
        <v>1</v>
      </c>
    </row>
    <row r="31" spans="11:21" ht="57" customHeight="1">
      <c r="U31" s="446">
        <v>3</v>
      </c>
    </row>
    <row r="32" spans="11:21" ht="57" customHeight="1">
      <c r="U32" s="44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REKAP MATERIAL</vt:lpstr>
      <vt:lpstr>REKAP TIANG</vt:lpstr>
      <vt:lpstr>REKAP MDU</vt:lpstr>
      <vt:lpstr>Sheet1</vt:lpstr>
      <vt:lpstr>HARGA SATUAN</vt:lpstr>
      <vt:lpstr>KKO</vt:lpstr>
      <vt:lpstr>DATA</vt:lpstr>
      <vt:lpstr>KKF</vt:lpstr>
      <vt:lpstr>RAB</vt:lpstr>
      <vt:lpstr>GAMBAR</vt:lpstr>
      <vt:lpstr>SLD</vt:lpstr>
      <vt:lpstr>PETA</vt:lpstr>
      <vt:lpstr>PDL</vt:lpstr>
      <vt:lpstr>'HARGA SATUAN'!Print_Area</vt:lpstr>
      <vt:lpstr>KKF!Print_Area</vt:lpstr>
      <vt:lpstr>KKO!Print_Area</vt:lpstr>
      <vt:lpstr>PETA!Print_Area</vt:lpstr>
      <vt:lpstr>RAB!Print_Area</vt:lpstr>
      <vt:lpstr>'REKAP MATERIAL'!Print_Area</vt:lpstr>
      <vt:lpstr>'REKAP MDU'!Print_Area</vt:lpstr>
      <vt:lpstr>'REKAP TIANG'!Print_Area</vt:lpstr>
      <vt:lpstr>SLD!Print_Area</vt:lpstr>
      <vt:lpstr>RAB!Print_Titles</vt:lpstr>
      <vt:lpstr>'REKAP MATERIAL'!Print_Titles</vt:lpstr>
      <vt:lpstr>'REKAP MDU'!Print_Titles</vt:lpstr>
      <vt:lpstr>'REKAP TIANG'!Print_Titles</vt:lpstr>
    </vt:vector>
  </TitlesOfParts>
  <Company>Big Boss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SAEFUDIN</dc:creator>
  <cp:lastModifiedBy>JAROT PRASETYO</cp:lastModifiedBy>
  <cp:lastPrinted>2023-05-10T03:04:01Z</cp:lastPrinted>
  <dcterms:created xsi:type="dcterms:W3CDTF">2011-02-06T11:57:38Z</dcterms:created>
  <dcterms:modified xsi:type="dcterms:W3CDTF">2023-09-07T08:05:49Z</dcterms:modified>
</cp:coreProperties>
</file>